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Questa_cartella_di_lavoro" defaultThemeVersion="124226"/>
  <bookViews>
    <workbookView xWindow="90" yWindow="225" windowWidth="16260" windowHeight="5655" tabRatio="885" activeTab="1"/>
  </bookViews>
  <sheets>
    <sheet name="DB tot" sheetId="37" r:id="rId1"/>
    <sheet name="DB sing" sheetId="39" r:id="rId2"/>
    <sheet name="A (tt&gt;10)" sheetId="12" r:id="rId3"/>
    <sheet name="A andam" sheetId="25" r:id="rId4"/>
    <sheet name="A conf" sheetId="5" r:id="rId5"/>
    <sheet name="A conf old" sheetId="28" r:id="rId6"/>
    <sheet name="C (tt&gt;10)" sheetId="22" r:id="rId7"/>
    <sheet name="C andam" sheetId="26" r:id="rId8"/>
    <sheet name="C conf" sheetId="29" r:id="rId9"/>
    <sheet name="C conf old" sheetId="7" r:id="rId10"/>
    <sheet name="D (tt&gt;10)" sheetId="24" r:id="rId11"/>
    <sheet name="D andam" sheetId="27" r:id="rId12"/>
    <sheet name="D conf" sheetId="32" r:id="rId13"/>
    <sheet name="D conf old" sheetId="17" r:id="rId14"/>
    <sheet name="P (tt&gt;10)" sheetId="23" r:id="rId15"/>
    <sheet name="P andam" sheetId="20" r:id="rId16"/>
    <sheet name="P conf" sheetId="21" r:id="rId17"/>
    <sheet name="P conf old" sheetId="34" r:id="rId18"/>
  </sheets>
  <externalReferences>
    <externalReference r:id="rId19"/>
  </externalReferences>
  <definedNames>
    <definedName name="_xlnm._FilterDatabase" localSheetId="2" hidden="1">'A (tt&gt;10)'!$B$2:$M$2</definedName>
    <definedName name="_xlnm._FilterDatabase" localSheetId="3" hidden="1">'A andam'!$B$2:$O$2</definedName>
    <definedName name="_xlnm._FilterDatabase" localSheetId="4" hidden="1">'A conf'!$B$2:$AM$47</definedName>
    <definedName name="_xlnm._FilterDatabase" localSheetId="6" hidden="1">'C (tt&gt;10)'!$B$2:$M$2</definedName>
    <definedName name="_xlnm._FilterDatabase" localSheetId="7" hidden="1">'C andam'!$B$2:$Q$2</definedName>
    <definedName name="_xlnm._FilterDatabase" localSheetId="8" hidden="1">'C conf'!$B$2:$AL$2</definedName>
    <definedName name="_xlnm._FilterDatabase" localSheetId="9" hidden="1">'C conf old'!$A$2:$AG$77</definedName>
    <definedName name="_xlnm._FilterDatabase" localSheetId="10" hidden="1">'D (tt&gt;10)'!$B$2:$M$2</definedName>
    <definedName name="_xlnm._FilterDatabase" localSheetId="11" hidden="1">'D andam'!$B$31:$Q$31</definedName>
    <definedName name="_xlnm._FilterDatabase" localSheetId="12" hidden="1">'D conf'!$B$2:$AM$83</definedName>
    <definedName name="_xlnm._FilterDatabase" localSheetId="13" hidden="1">'D conf old'!$A$2:$AD$62</definedName>
    <definedName name="_xlnm._FilterDatabase" localSheetId="14" hidden="1">'P (tt&gt;10)'!$B$2:$J$2</definedName>
    <definedName name="_xlnm._FilterDatabase" localSheetId="15" hidden="1">'P andam'!$A$2:$Q$22</definedName>
    <definedName name="_xlnm._FilterDatabase" localSheetId="16" hidden="1">'P conf'!$A$2:$AE$22</definedName>
  </definedNames>
  <calcPr calcId="145621"/>
</workbook>
</file>

<file path=xl/calcChain.xml><?xml version="1.0" encoding="utf-8"?>
<calcChain xmlns="http://schemas.openxmlformats.org/spreadsheetml/2006/main">
  <c r="M56" i="23" l="1"/>
  <c r="J56" i="23"/>
  <c r="I56" i="23"/>
  <c r="G56" i="23"/>
  <c r="F56" i="23"/>
  <c r="D56" i="23"/>
  <c r="M55" i="23"/>
  <c r="J55" i="23"/>
  <c r="I55" i="23"/>
  <c r="G55" i="23"/>
  <c r="F55" i="23"/>
  <c r="D55" i="23"/>
  <c r="M54" i="23"/>
  <c r="J54" i="23"/>
  <c r="I54" i="23"/>
  <c r="G54" i="23"/>
  <c r="F54" i="23"/>
  <c r="D54" i="23"/>
  <c r="M53" i="23"/>
  <c r="J53" i="23"/>
  <c r="I53" i="23"/>
  <c r="G53" i="23"/>
  <c r="F53" i="23"/>
  <c r="D53" i="23"/>
  <c r="M52" i="23"/>
  <c r="J52" i="23"/>
  <c r="I52" i="23"/>
  <c r="G52" i="23"/>
  <c r="F52" i="23"/>
  <c r="D52" i="23"/>
  <c r="M51" i="23"/>
  <c r="J51" i="23"/>
  <c r="I51" i="23"/>
  <c r="G51" i="23"/>
  <c r="F51" i="23"/>
  <c r="D51" i="23"/>
  <c r="M50" i="23"/>
  <c r="J50" i="23"/>
  <c r="I50" i="23"/>
  <c r="G50" i="23"/>
  <c r="F50" i="23"/>
  <c r="D50" i="23"/>
  <c r="M48" i="23"/>
  <c r="J48" i="23"/>
  <c r="M47" i="23"/>
  <c r="J47" i="23"/>
  <c r="I47" i="23"/>
  <c r="G47" i="23"/>
  <c r="F47" i="23"/>
  <c r="D47" i="23"/>
  <c r="M46" i="23"/>
  <c r="J46" i="23"/>
  <c r="I46" i="23"/>
  <c r="G46" i="23"/>
  <c r="F46" i="23"/>
  <c r="D46" i="23"/>
  <c r="M45" i="23"/>
  <c r="J45" i="23"/>
  <c r="I45" i="23"/>
  <c r="G45" i="23"/>
  <c r="F45" i="23"/>
  <c r="D45" i="23"/>
  <c r="M44" i="23"/>
  <c r="J44" i="23"/>
  <c r="I44" i="23"/>
  <c r="G44" i="23"/>
  <c r="F44" i="23"/>
  <c r="D44" i="23"/>
  <c r="M43" i="23"/>
  <c r="J43" i="23"/>
  <c r="I43" i="23"/>
  <c r="G43" i="23"/>
  <c r="F43" i="23"/>
  <c r="D43" i="23"/>
  <c r="M42" i="23"/>
  <c r="J42" i="23"/>
  <c r="I42" i="23"/>
  <c r="G42" i="23"/>
  <c r="F42" i="23"/>
  <c r="D42" i="23"/>
  <c r="M41" i="23"/>
  <c r="J41" i="23"/>
  <c r="I41" i="23"/>
  <c r="G41" i="23"/>
  <c r="F41" i="23"/>
  <c r="D41" i="23"/>
  <c r="M40" i="23"/>
  <c r="J40" i="23"/>
  <c r="I40" i="23"/>
  <c r="G40" i="23"/>
  <c r="F40" i="23"/>
  <c r="D40" i="23"/>
  <c r="M39" i="23"/>
  <c r="J39" i="23"/>
  <c r="I39" i="23"/>
  <c r="G39" i="23"/>
  <c r="F39" i="23"/>
  <c r="D39" i="23"/>
  <c r="M38" i="23"/>
  <c r="J38" i="23"/>
  <c r="I38" i="23"/>
  <c r="G38" i="23"/>
  <c r="F38" i="23"/>
  <c r="D38" i="23"/>
  <c r="M37" i="23"/>
  <c r="J37" i="23"/>
  <c r="I37" i="23"/>
  <c r="G37" i="23"/>
  <c r="F37" i="23"/>
  <c r="D37" i="23"/>
  <c r="M36" i="23"/>
  <c r="J36" i="23"/>
  <c r="I36" i="23"/>
  <c r="G36" i="23"/>
  <c r="F36" i="23"/>
  <c r="D36" i="23"/>
  <c r="M35" i="23"/>
  <c r="J35" i="23"/>
  <c r="I35" i="23"/>
  <c r="G35" i="23"/>
  <c r="F35" i="23"/>
  <c r="D35" i="23"/>
  <c r="M34" i="23"/>
  <c r="J34" i="23"/>
  <c r="I34" i="23"/>
  <c r="G34" i="23"/>
  <c r="F34" i="23"/>
  <c r="D34" i="23"/>
  <c r="M33" i="23"/>
  <c r="J33" i="23"/>
  <c r="I33" i="23"/>
  <c r="G33" i="23"/>
  <c r="F33" i="23"/>
  <c r="D33" i="23"/>
  <c r="M32" i="23"/>
  <c r="J32" i="23"/>
  <c r="I32" i="23"/>
  <c r="G32" i="23"/>
  <c r="F32" i="23"/>
  <c r="D32" i="23"/>
  <c r="M31" i="23"/>
  <c r="J31" i="23"/>
  <c r="I31" i="23"/>
  <c r="G31" i="23"/>
  <c r="F31" i="23"/>
  <c r="D31" i="23"/>
  <c r="M28" i="23"/>
  <c r="J28" i="23"/>
  <c r="I28" i="23"/>
  <c r="G28" i="23"/>
  <c r="F28" i="23"/>
  <c r="D28" i="23"/>
  <c r="M27" i="23"/>
  <c r="J27" i="23"/>
  <c r="I27" i="23"/>
  <c r="G27" i="23"/>
  <c r="F27" i="23"/>
  <c r="D27" i="23"/>
  <c r="M25" i="23"/>
  <c r="J25" i="23"/>
  <c r="I25" i="23"/>
  <c r="G25" i="23"/>
  <c r="F25" i="23"/>
  <c r="D25" i="23"/>
  <c r="M24" i="23"/>
  <c r="J24" i="23"/>
  <c r="I24" i="23"/>
  <c r="G24" i="23"/>
  <c r="F24" i="23"/>
  <c r="D24" i="23"/>
  <c r="M23" i="23"/>
  <c r="J23" i="23"/>
  <c r="I23" i="23"/>
  <c r="G23" i="23"/>
  <c r="F23" i="23"/>
  <c r="D23" i="23"/>
  <c r="M22" i="23"/>
  <c r="J22" i="23"/>
  <c r="I22" i="23"/>
  <c r="G22" i="23"/>
  <c r="F22" i="23"/>
  <c r="D22" i="23"/>
  <c r="M21" i="23"/>
  <c r="J21" i="23"/>
  <c r="I21" i="23"/>
  <c r="G21" i="23"/>
  <c r="F21" i="23"/>
  <c r="D21" i="23"/>
  <c r="M20" i="23"/>
  <c r="J20" i="23"/>
  <c r="I20" i="23"/>
  <c r="G20" i="23"/>
  <c r="F20" i="23"/>
  <c r="D20" i="23"/>
  <c r="M19" i="23"/>
  <c r="J19" i="23"/>
  <c r="I19" i="23"/>
  <c r="G19" i="23"/>
  <c r="F19" i="23"/>
  <c r="D19" i="23"/>
  <c r="M18" i="23"/>
  <c r="J18" i="23"/>
  <c r="M17" i="23"/>
  <c r="J17" i="23"/>
  <c r="I17" i="23"/>
  <c r="G17" i="23"/>
  <c r="F17" i="23"/>
  <c r="D17" i="23"/>
  <c r="M16" i="23"/>
  <c r="J16" i="23"/>
  <c r="I16" i="23"/>
  <c r="G16" i="23"/>
  <c r="F16" i="23"/>
  <c r="D16" i="23"/>
  <c r="M15" i="23"/>
  <c r="J15" i="23"/>
  <c r="I15" i="23"/>
  <c r="G15" i="23"/>
  <c r="F15" i="23"/>
  <c r="D15" i="23"/>
  <c r="M14" i="23"/>
  <c r="J14" i="23"/>
  <c r="I14" i="23"/>
  <c r="G14" i="23"/>
  <c r="F14" i="23"/>
  <c r="D14" i="23"/>
  <c r="M13" i="23"/>
  <c r="J13" i="23"/>
  <c r="I13" i="23"/>
  <c r="G13" i="23"/>
  <c r="F13" i="23"/>
  <c r="D13" i="23"/>
  <c r="M12" i="23"/>
  <c r="J12" i="23"/>
  <c r="I12" i="23"/>
  <c r="G12" i="23"/>
  <c r="F12" i="23"/>
  <c r="D12" i="23"/>
  <c r="M11" i="23"/>
  <c r="J11" i="23"/>
  <c r="I11" i="23"/>
  <c r="G11" i="23"/>
  <c r="F11" i="23"/>
  <c r="D11" i="23"/>
  <c r="M10" i="23"/>
  <c r="J10" i="23"/>
  <c r="I10" i="23"/>
  <c r="G10" i="23"/>
  <c r="F10" i="23"/>
  <c r="D10" i="23"/>
  <c r="M9" i="23"/>
  <c r="J9" i="23"/>
  <c r="I9" i="23"/>
  <c r="G9" i="23"/>
  <c r="F9" i="23"/>
  <c r="D9" i="23"/>
  <c r="M8" i="23"/>
  <c r="J8" i="23"/>
  <c r="D8" i="23"/>
  <c r="M7" i="23"/>
  <c r="J7" i="23"/>
  <c r="I7" i="23"/>
  <c r="G7" i="23"/>
  <c r="F7" i="23"/>
  <c r="D7" i="23"/>
  <c r="M6" i="23"/>
  <c r="J6" i="23"/>
  <c r="I6" i="23"/>
  <c r="G6" i="23"/>
  <c r="F6" i="23"/>
  <c r="D6" i="23"/>
  <c r="M5" i="23"/>
  <c r="J5" i="23"/>
  <c r="I5" i="23"/>
  <c r="G5" i="23"/>
  <c r="F5" i="23"/>
  <c r="D5" i="23"/>
  <c r="M4" i="23"/>
  <c r="J4" i="23"/>
  <c r="D4" i="23"/>
  <c r="M3" i="23"/>
  <c r="J3" i="23"/>
  <c r="I3" i="23"/>
  <c r="G3" i="23"/>
  <c r="F3" i="23"/>
  <c r="D3" i="23"/>
  <c r="Q83" i="27"/>
  <c r="N83" i="27"/>
  <c r="M83" i="27"/>
  <c r="L83" i="27"/>
  <c r="K83" i="27"/>
  <c r="J83" i="27"/>
  <c r="I83" i="27"/>
  <c r="G83" i="27"/>
  <c r="F83" i="27"/>
  <c r="E83" i="27"/>
  <c r="Q82" i="27"/>
  <c r="N82" i="27"/>
  <c r="M82" i="27"/>
  <c r="L82" i="27"/>
  <c r="K82" i="27"/>
  <c r="J82" i="27"/>
  <c r="I82" i="27"/>
  <c r="G82" i="27"/>
  <c r="F82" i="27"/>
  <c r="E82" i="27"/>
  <c r="Q81" i="27"/>
  <c r="N81" i="27"/>
  <c r="M81" i="27"/>
  <c r="L81" i="27"/>
  <c r="K81" i="27"/>
  <c r="J81" i="27"/>
  <c r="I81" i="27"/>
  <c r="G81" i="27"/>
  <c r="F81" i="27"/>
  <c r="E81" i="27"/>
  <c r="Q80" i="27"/>
  <c r="N80" i="27"/>
  <c r="M80" i="27"/>
  <c r="L80" i="27"/>
  <c r="K80" i="27"/>
  <c r="J80" i="27"/>
  <c r="I80" i="27"/>
  <c r="G80" i="27"/>
  <c r="F80" i="27"/>
  <c r="E80" i="27"/>
  <c r="Q79" i="27"/>
  <c r="N79" i="27"/>
  <c r="M79" i="27"/>
  <c r="L79" i="27"/>
  <c r="K79" i="27"/>
  <c r="J79" i="27"/>
  <c r="I79" i="27"/>
  <c r="G79" i="27"/>
  <c r="F79" i="27"/>
  <c r="E79" i="27"/>
  <c r="Q78" i="27"/>
  <c r="N78" i="27"/>
  <c r="M78" i="27"/>
  <c r="L78" i="27"/>
  <c r="K78" i="27"/>
  <c r="J78" i="27"/>
  <c r="I78" i="27"/>
  <c r="G78" i="27"/>
  <c r="F78" i="27"/>
  <c r="E78" i="27"/>
  <c r="Q77" i="27"/>
  <c r="N77" i="27"/>
  <c r="M77" i="27"/>
  <c r="L77" i="27"/>
  <c r="K77" i="27"/>
  <c r="J77" i="27"/>
  <c r="I77" i="27"/>
  <c r="G77" i="27"/>
  <c r="F77" i="27"/>
  <c r="E77" i="27"/>
  <c r="Q76" i="27"/>
  <c r="N76" i="27"/>
  <c r="M76" i="27"/>
  <c r="L76" i="27"/>
  <c r="K76" i="27"/>
  <c r="J76" i="27"/>
  <c r="I76" i="27"/>
  <c r="G76" i="27"/>
  <c r="F76" i="27"/>
  <c r="E76" i="27"/>
  <c r="Q75" i="27"/>
  <c r="N75" i="27"/>
  <c r="M75" i="27"/>
  <c r="L75" i="27"/>
  <c r="K75" i="27"/>
  <c r="J75" i="27"/>
  <c r="I75" i="27"/>
  <c r="G75" i="27"/>
  <c r="F75" i="27"/>
  <c r="E75" i="27"/>
  <c r="Q74" i="27"/>
  <c r="N74" i="27"/>
  <c r="M74" i="27"/>
  <c r="L74" i="27"/>
  <c r="K74" i="27"/>
  <c r="J74" i="27"/>
  <c r="I74" i="27"/>
  <c r="G74" i="27"/>
  <c r="F74" i="27"/>
  <c r="E74" i="27"/>
  <c r="Q73" i="27"/>
  <c r="N73" i="27"/>
  <c r="M73" i="27"/>
  <c r="L73" i="27"/>
  <c r="K73" i="27"/>
  <c r="J73" i="27"/>
  <c r="I73" i="27"/>
  <c r="G73" i="27"/>
  <c r="F73" i="27"/>
  <c r="E73" i="27"/>
  <c r="Q72" i="27"/>
  <c r="N72" i="27"/>
  <c r="M72" i="27"/>
  <c r="L72" i="27"/>
  <c r="K72" i="27"/>
  <c r="J72" i="27"/>
  <c r="I72" i="27"/>
  <c r="G72" i="27"/>
  <c r="F72" i="27"/>
  <c r="E72" i="27"/>
  <c r="Q71" i="27"/>
  <c r="N71" i="27"/>
  <c r="M71" i="27"/>
  <c r="L71" i="27"/>
  <c r="K71" i="27"/>
  <c r="J71" i="27"/>
  <c r="I71" i="27"/>
  <c r="G71" i="27"/>
  <c r="F71" i="27"/>
  <c r="E71" i="27"/>
  <c r="Q70" i="27"/>
  <c r="N70" i="27"/>
  <c r="M70" i="27"/>
  <c r="L70" i="27"/>
  <c r="K70" i="27"/>
  <c r="J70" i="27"/>
  <c r="I70" i="27"/>
  <c r="G70" i="27"/>
  <c r="F70" i="27"/>
  <c r="E70" i="27"/>
  <c r="Q69" i="27"/>
  <c r="N69" i="27"/>
  <c r="M69" i="27"/>
  <c r="L69" i="27"/>
  <c r="K69" i="27"/>
  <c r="J69" i="27"/>
  <c r="I69" i="27"/>
  <c r="G69" i="27"/>
  <c r="F69" i="27"/>
  <c r="E69" i="27"/>
  <c r="Q68" i="27"/>
  <c r="N68" i="27"/>
  <c r="M68" i="27"/>
  <c r="L68" i="27"/>
  <c r="K68" i="27"/>
  <c r="J68" i="27"/>
  <c r="I68" i="27"/>
  <c r="G68" i="27"/>
  <c r="F68" i="27"/>
  <c r="E68" i="27"/>
  <c r="Q67" i="27"/>
  <c r="N67" i="27"/>
  <c r="M67" i="27"/>
  <c r="L67" i="27"/>
  <c r="K67" i="27"/>
  <c r="J67" i="27"/>
  <c r="I67" i="27"/>
  <c r="G67" i="27"/>
  <c r="F67" i="27"/>
  <c r="E67" i="27"/>
  <c r="Q66" i="27"/>
  <c r="N66" i="27"/>
  <c r="M66" i="27"/>
  <c r="L66" i="27"/>
  <c r="K66" i="27"/>
  <c r="J66" i="27"/>
  <c r="I66" i="27"/>
  <c r="G66" i="27"/>
  <c r="F66" i="27"/>
  <c r="E66" i="27"/>
  <c r="Q65" i="27"/>
  <c r="N65" i="27"/>
  <c r="M65" i="27"/>
  <c r="L65" i="27"/>
  <c r="K65" i="27"/>
  <c r="J65" i="27"/>
  <c r="I65" i="27"/>
  <c r="G65" i="27"/>
  <c r="F65" i="27"/>
  <c r="E65" i="27"/>
  <c r="Q64" i="27"/>
  <c r="N64" i="27"/>
  <c r="M64" i="27"/>
  <c r="L64" i="27"/>
  <c r="K64" i="27"/>
  <c r="J64" i="27"/>
  <c r="I64" i="27"/>
  <c r="G64" i="27"/>
  <c r="F64" i="27"/>
  <c r="E64" i="27"/>
  <c r="Q63" i="27"/>
  <c r="N63" i="27"/>
  <c r="M63" i="27"/>
  <c r="L63" i="27"/>
  <c r="K63" i="27"/>
  <c r="J63" i="27"/>
  <c r="I63" i="27"/>
  <c r="G63" i="27"/>
  <c r="F63" i="27"/>
  <c r="E63" i="27"/>
  <c r="Q62" i="27"/>
  <c r="N62" i="27"/>
  <c r="M62" i="27"/>
  <c r="L62" i="27"/>
  <c r="K62" i="27"/>
  <c r="J62" i="27"/>
  <c r="I62" i="27"/>
  <c r="G62" i="27"/>
  <c r="F62" i="27"/>
  <c r="E62" i="27"/>
  <c r="Q61" i="27"/>
  <c r="N61" i="27"/>
  <c r="M61" i="27"/>
  <c r="L61" i="27"/>
  <c r="K61" i="27"/>
  <c r="J61" i="27"/>
  <c r="I61" i="27"/>
  <c r="G61" i="27"/>
  <c r="F61" i="27"/>
  <c r="E61" i="27"/>
  <c r="Q60" i="27"/>
  <c r="N60" i="27"/>
  <c r="M60" i="27"/>
  <c r="L60" i="27"/>
  <c r="K60" i="27"/>
  <c r="J60" i="27"/>
  <c r="I60" i="27"/>
  <c r="G60" i="27"/>
  <c r="F60" i="27"/>
  <c r="E60" i="27"/>
  <c r="Q59" i="27"/>
  <c r="N59" i="27"/>
  <c r="M59" i="27"/>
  <c r="L59" i="27"/>
  <c r="K59" i="27"/>
  <c r="J59" i="27"/>
  <c r="I59" i="27"/>
  <c r="G59" i="27"/>
  <c r="F59" i="27"/>
  <c r="E59" i="27"/>
  <c r="Q58" i="27"/>
  <c r="N58" i="27"/>
  <c r="M58" i="27"/>
  <c r="L58" i="27"/>
  <c r="K58" i="27"/>
  <c r="J58" i="27"/>
  <c r="I58" i="27"/>
  <c r="G58" i="27"/>
  <c r="F58" i="27"/>
  <c r="E58" i="27"/>
  <c r="Q57" i="27"/>
  <c r="N57" i="27"/>
  <c r="M57" i="27"/>
  <c r="L57" i="27"/>
  <c r="K57" i="27"/>
  <c r="J57" i="27"/>
  <c r="I57" i="27"/>
  <c r="G57" i="27"/>
  <c r="F57" i="27"/>
  <c r="E57" i="27"/>
  <c r="Q56" i="27"/>
  <c r="N56" i="27"/>
  <c r="M56" i="27"/>
  <c r="L56" i="27"/>
  <c r="K56" i="27"/>
  <c r="J56" i="27"/>
  <c r="I56" i="27"/>
  <c r="G56" i="27"/>
  <c r="F56" i="27"/>
  <c r="E56" i="27"/>
  <c r="Q55" i="27"/>
  <c r="N55" i="27"/>
  <c r="M55" i="27"/>
  <c r="L55" i="27"/>
  <c r="K55" i="27"/>
  <c r="J55" i="27"/>
  <c r="I55" i="27"/>
  <c r="G55" i="27"/>
  <c r="F55" i="27"/>
  <c r="E55" i="27"/>
  <c r="Q54" i="27"/>
  <c r="N54" i="27"/>
  <c r="M54" i="27"/>
  <c r="L54" i="27"/>
  <c r="K54" i="27"/>
  <c r="J54" i="27"/>
  <c r="I54" i="27"/>
  <c r="G54" i="27"/>
  <c r="F54" i="27"/>
  <c r="E54" i="27"/>
  <c r="Q53" i="27"/>
  <c r="N53" i="27"/>
  <c r="M53" i="27"/>
  <c r="L53" i="27"/>
  <c r="K53" i="27"/>
  <c r="J53" i="27"/>
  <c r="I53" i="27"/>
  <c r="G53" i="27"/>
  <c r="F53" i="27"/>
  <c r="E53" i="27"/>
  <c r="Q52" i="27"/>
  <c r="N52" i="27"/>
  <c r="M52" i="27"/>
  <c r="L52" i="27"/>
  <c r="K52" i="27"/>
  <c r="J52" i="27"/>
  <c r="I52" i="27"/>
  <c r="G52" i="27"/>
  <c r="F52" i="27"/>
  <c r="E52" i="27"/>
  <c r="Q51" i="27"/>
  <c r="N51" i="27"/>
  <c r="M51" i="27"/>
  <c r="L51" i="27"/>
  <c r="K51" i="27"/>
  <c r="J51" i="27"/>
  <c r="I51" i="27"/>
  <c r="G51" i="27"/>
  <c r="F51" i="27"/>
  <c r="E51" i="27"/>
  <c r="Q50" i="27"/>
  <c r="N50" i="27"/>
  <c r="M50" i="27"/>
  <c r="L50" i="27"/>
  <c r="K50" i="27"/>
  <c r="J50" i="27"/>
  <c r="I50" i="27"/>
  <c r="G50" i="27"/>
  <c r="F50" i="27"/>
  <c r="E50" i="27"/>
  <c r="Q49" i="27"/>
  <c r="N49" i="27"/>
  <c r="M49" i="27"/>
  <c r="L49" i="27"/>
  <c r="K49" i="27"/>
  <c r="J49" i="27"/>
  <c r="I49" i="27"/>
  <c r="G49" i="27"/>
  <c r="F49" i="27"/>
  <c r="E49" i="27"/>
  <c r="Q48" i="27"/>
  <c r="N48" i="27"/>
  <c r="M48" i="27"/>
  <c r="L48" i="27"/>
  <c r="K48" i="27"/>
  <c r="J48" i="27"/>
  <c r="I48" i="27"/>
  <c r="G48" i="27"/>
  <c r="F48" i="27"/>
  <c r="E48" i="27"/>
  <c r="Q47" i="27"/>
  <c r="N47" i="27"/>
  <c r="M47" i="27"/>
  <c r="L47" i="27"/>
  <c r="K47" i="27"/>
  <c r="J47" i="27"/>
  <c r="I47" i="27"/>
  <c r="G47" i="27"/>
  <c r="F47" i="27"/>
  <c r="E47" i="27"/>
  <c r="Q46" i="27"/>
  <c r="N46" i="27"/>
  <c r="M46" i="27"/>
  <c r="L46" i="27"/>
  <c r="K46" i="27"/>
  <c r="J46" i="27"/>
  <c r="I46" i="27"/>
  <c r="G46" i="27"/>
  <c r="F46" i="27"/>
  <c r="E46" i="27"/>
  <c r="Q45" i="27"/>
  <c r="N45" i="27"/>
  <c r="M45" i="27"/>
  <c r="L45" i="27"/>
  <c r="K45" i="27"/>
  <c r="J45" i="27"/>
  <c r="I45" i="27"/>
  <c r="G45" i="27"/>
  <c r="F45" i="27"/>
  <c r="E45" i="27"/>
  <c r="Q44" i="27"/>
  <c r="N44" i="27"/>
  <c r="M44" i="27"/>
  <c r="L44" i="27"/>
  <c r="K44" i="27"/>
  <c r="J44" i="27"/>
  <c r="I44" i="27"/>
  <c r="G44" i="27"/>
  <c r="F44" i="27"/>
  <c r="E44" i="27"/>
  <c r="Q43" i="27"/>
  <c r="N43" i="27"/>
  <c r="M43" i="27"/>
  <c r="L43" i="27"/>
  <c r="K43" i="27"/>
  <c r="J43" i="27"/>
  <c r="I43" i="27"/>
  <c r="G43" i="27"/>
  <c r="F43" i="27"/>
  <c r="E43" i="27"/>
  <c r="Q42" i="27"/>
  <c r="N42" i="27"/>
  <c r="M42" i="27"/>
  <c r="L42" i="27"/>
  <c r="K42" i="27"/>
  <c r="J42" i="27"/>
  <c r="I42" i="27"/>
  <c r="G42" i="27"/>
  <c r="F42" i="27"/>
  <c r="E42" i="27"/>
  <c r="Q41" i="27"/>
  <c r="N41" i="27"/>
  <c r="M41" i="27"/>
  <c r="L41" i="27"/>
  <c r="K41" i="27"/>
  <c r="J41" i="27"/>
  <c r="I41" i="27"/>
  <c r="G41" i="27"/>
  <c r="F41" i="27"/>
  <c r="E41" i="27"/>
  <c r="Q40" i="27"/>
  <c r="N40" i="27"/>
  <c r="M40" i="27"/>
  <c r="L40" i="27"/>
  <c r="K40" i="27"/>
  <c r="J40" i="27"/>
  <c r="I40" i="27"/>
  <c r="G40" i="27"/>
  <c r="F40" i="27"/>
  <c r="E40" i="27"/>
  <c r="Q39" i="27"/>
  <c r="N39" i="27"/>
  <c r="M39" i="27"/>
  <c r="L39" i="27"/>
  <c r="K39" i="27"/>
  <c r="J39" i="27"/>
  <c r="I39" i="27"/>
  <c r="G39" i="27"/>
  <c r="F39" i="27"/>
  <c r="E39" i="27"/>
  <c r="Q38" i="27"/>
  <c r="N38" i="27"/>
  <c r="M38" i="27"/>
  <c r="L38" i="27"/>
  <c r="K38" i="27"/>
  <c r="J38" i="27"/>
  <c r="I38" i="27"/>
  <c r="G38" i="27"/>
  <c r="F38" i="27"/>
  <c r="E38" i="27"/>
  <c r="Q37" i="27"/>
  <c r="N37" i="27"/>
  <c r="M37" i="27"/>
  <c r="L37" i="27"/>
  <c r="K37" i="27"/>
  <c r="J37" i="27"/>
  <c r="I37" i="27"/>
  <c r="G37" i="27"/>
  <c r="F37" i="27"/>
  <c r="E37" i="27"/>
  <c r="Q36" i="27"/>
  <c r="N36" i="27"/>
  <c r="M36" i="27"/>
  <c r="L36" i="27"/>
  <c r="K36" i="27"/>
  <c r="J36" i="27"/>
  <c r="I36" i="27"/>
  <c r="G36" i="27"/>
  <c r="F36" i="27"/>
  <c r="E36" i="27"/>
  <c r="Q35" i="27"/>
  <c r="N35" i="27"/>
  <c r="M35" i="27"/>
  <c r="L35" i="27"/>
  <c r="K35" i="27"/>
  <c r="J35" i="27"/>
  <c r="I35" i="27"/>
  <c r="G35" i="27"/>
  <c r="F35" i="27"/>
  <c r="E35" i="27"/>
  <c r="Q34" i="27"/>
  <c r="N34" i="27"/>
  <c r="M34" i="27"/>
  <c r="L34" i="27"/>
  <c r="K34" i="27"/>
  <c r="J34" i="27"/>
  <c r="I34" i="27"/>
  <c r="G34" i="27"/>
  <c r="F34" i="27"/>
  <c r="E34" i="27"/>
  <c r="Q33" i="27"/>
  <c r="N33" i="27"/>
  <c r="M33" i="27"/>
  <c r="L33" i="27"/>
  <c r="K33" i="27"/>
  <c r="J33" i="27"/>
  <c r="I33" i="27"/>
  <c r="G33" i="27"/>
  <c r="F33" i="27"/>
  <c r="E33" i="27"/>
  <c r="Q32" i="27"/>
  <c r="N32" i="27"/>
  <c r="M32" i="27"/>
  <c r="L32" i="27"/>
  <c r="K32" i="27"/>
  <c r="J32" i="27"/>
  <c r="I32" i="27"/>
  <c r="G32" i="27"/>
  <c r="F32" i="27"/>
  <c r="E32" i="27"/>
  <c r="Q28" i="27"/>
  <c r="N28" i="27"/>
  <c r="M28" i="27"/>
  <c r="L28" i="27"/>
  <c r="K28" i="27"/>
  <c r="J28" i="27"/>
  <c r="I28" i="27"/>
  <c r="G28" i="27"/>
  <c r="F28" i="27"/>
  <c r="E28" i="27"/>
  <c r="Q27" i="27"/>
  <c r="N27" i="27"/>
  <c r="M27" i="27"/>
  <c r="L27" i="27"/>
  <c r="K27" i="27"/>
  <c r="J27" i="27"/>
  <c r="I27" i="27"/>
  <c r="G27" i="27"/>
  <c r="F27" i="27"/>
  <c r="E27" i="27"/>
  <c r="Q26" i="27"/>
  <c r="N26" i="27"/>
  <c r="M26" i="27"/>
  <c r="L26" i="27"/>
  <c r="K26" i="27"/>
  <c r="J26" i="27"/>
  <c r="I26" i="27"/>
  <c r="G26" i="27"/>
  <c r="F26" i="27"/>
  <c r="E26" i="27"/>
  <c r="Q25" i="27"/>
  <c r="N25" i="27"/>
  <c r="M25" i="27"/>
  <c r="L25" i="27"/>
  <c r="K25" i="27"/>
  <c r="J25" i="27"/>
  <c r="I25" i="27"/>
  <c r="G25" i="27"/>
  <c r="F25" i="27"/>
  <c r="E25" i="27"/>
  <c r="Q24" i="27"/>
  <c r="N24" i="27"/>
  <c r="M24" i="27"/>
  <c r="L24" i="27"/>
  <c r="K24" i="27"/>
  <c r="J24" i="27"/>
  <c r="I24" i="27"/>
  <c r="G24" i="27"/>
  <c r="F24" i="27"/>
  <c r="E24" i="27"/>
  <c r="Q23" i="27"/>
  <c r="N23" i="27"/>
  <c r="M23" i="27"/>
  <c r="L23" i="27"/>
  <c r="K23" i="27"/>
  <c r="J23" i="27"/>
  <c r="I23" i="27"/>
  <c r="G23" i="27"/>
  <c r="F23" i="27"/>
  <c r="E23" i="27"/>
  <c r="Q22" i="27"/>
  <c r="N22" i="27"/>
  <c r="M22" i="27"/>
  <c r="L22" i="27"/>
  <c r="K22" i="27"/>
  <c r="J22" i="27"/>
  <c r="I22" i="27"/>
  <c r="G22" i="27"/>
  <c r="F22" i="27"/>
  <c r="E22" i="27"/>
  <c r="Q21" i="27"/>
  <c r="N21" i="27"/>
  <c r="M21" i="27"/>
  <c r="L21" i="27"/>
  <c r="K21" i="27"/>
  <c r="J21" i="27"/>
  <c r="I21" i="27"/>
  <c r="G21" i="27"/>
  <c r="F21" i="27"/>
  <c r="E21" i="27"/>
  <c r="Q20" i="27"/>
  <c r="N20" i="27"/>
  <c r="M20" i="27"/>
  <c r="L20" i="27"/>
  <c r="K20" i="27"/>
  <c r="J20" i="27"/>
  <c r="I20" i="27"/>
  <c r="G20" i="27"/>
  <c r="F20" i="27"/>
  <c r="E20" i="27"/>
  <c r="Q19" i="27"/>
  <c r="N19" i="27"/>
  <c r="M19" i="27"/>
  <c r="L19" i="27"/>
  <c r="K19" i="27"/>
  <c r="J19" i="27"/>
  <c r="I19" i="27"/>
  <c r="G19" i="27"/>
  <c r="F19" i="27"/>
  <c r="E19" i="27"/>
  <c r="Q18" i="27"/>
  <c r="N18" i="27"/>
  <c r="M18" i="27"/>
  <c r="L18" i="27"/>
  <c r="K18" i="27"/>
  <c r="J18" i="27"/>
  <c r="I18" i="27"/>
  <c r="G18" i="27"/>
  <c r="F18" i="27"/>
  <c r="E18" i="27"/>
  <c r="Q17" i="27"/>
  <c r="N17" i="27"/>
  <c r="M17" i="27"/>
  <c r="L17" i="27"/>
  <c r="K17" i="27"/>
  <c r="J17" i="27"/>
  <c r="I17" i="27"/>
  <c r="G17" i="27"/>
  <c r="F17" i="27"/>
  <c r="E17" i="27"/>
  <c r="Q16" i="27"/>
  <c r="N16" i="27"/>
  <c r="M16" i="27"/>
  <c r="L16" i="27"/>
  <c r="K16" i="27"/>
  <c r="J16" i="27"/>
  <c r="I16" i="27"/>
  <c r="G16" i="27"/>
  <c r="F16" i="27"/>
  <c r="E16" i="27"/>
  <c r="Q15" i="27"/>
  <c r="N15" i="27"/>
  <c r="M15" i="27"/>
  <c r="L15" i="27"/>
  <c r="K15" i="27"/>
  <c r="J15" i="27"/>
  <c r="I15" i="27"/>
  <c r="G15" i="27"/>
  <c r="F15" i="27"/>
  <c r="E15" i="27"/>
  <c r="Q14" i="27"/>
  <c r="N14" i="27"/>
  <c r="M14" i="27"/>
  <c r="L14" i="27"/>
  <c r="K14" i="27"/>
  <c r="J14" i="27"/>
  <c r="I14" i="27"/>
  <c r="G14" i="27"/>
  <c r="F14" i="27"/>
  <c r="E14" i="27"/>
  <c r="Q13" i="27"/>
  <c r="N13" i="27"/>
  <c r="M13" i="27"/>
  <c r="L13" i="27"/>
  <c r="K13" i="27"/>
  <c r="J13" i="27"/>
  <c r="I13" i="27"/>
  <c r="G13" i="27"/>
  <c r="F13" i="27"/>
  <c r="E13" i="27"/>
  <c r="Q12" i="27"/>
  <c r="N12" i="27"/>
  <c r="M12" i="27"/>
  <c r="L12" i="27"/>
  <c r="K12" i="27"/>
  <c r="J12" i="27"/>
  <c r="I12" i="27"/>
  <c r="G12" i="27"/>
  <c r="F12" i="27"/>
  <c r="E12" i="27"/>
  <c r="Q11" i="27"/>
  <c r="N11" i="27"/>
  <c r="M11" i="27"/>
  <c r="L11" i="27"/>
  <c r="K11" i="27"/>
  <c r="J11" i="27"/>
  <c r="I11" i="27"/>
  <c r="G11" i="27"/>
  <c r="F11" i="27"/>
  <c r="E11" i="27"/>
  <c r="Q10" i="27"/>
  <c r="N10" i="27"/>
  <c r="M10" i="27"/>
  <c r="L10" i="27"/>
  <c r="K10" i="27"/>
  <c r="J10" i="27"/>
  <c r="I10" i="27"/>
  <c r="G10" i="27"/>
  <c r="F10" i="27"/>
  <c r="E10" i="27"/>
  <c r="Q9" i="27"/>
  <c r="N9" i="27"/>
  <c r="M9" i="27"/>
  <c r="L9" i="27"/>
  <c r="K9" i="27"/>
  <c r="J9" i="27"/>
  <c r="I9" i="27"/>
  <c r="G9" i="27"/>
  <c r="F9" i="27"/>
  <c r="E9" i="27"/>
  <c r="Q8" i="27"/>
  <c r="N8" i="27"/>
  <c r="M8" i="27"/>
  <c r="L8" i="27"/>
  <c r="K8" i="27"/>
  <c r="J8" i="27"/>
  <c r="I8" i="27"/>
  <c r="G8" i="27"/>
  <c r="F8" i="27"/>
  <c r="E8" i="27"/>
  <c r="Q7" i="27"/>
  <c r="N7" i="27"/>
  <c r="M7" i="27"/>
  <c r="L7" i="27"/>
  <c r="K7" i="27"/>
  <c r="J7" i="27"/>
  <c r="I7" i="27"/>
  <c r="G7" i="27"/>
  <c r="F7" i="27"/>
  <c r="E7" i="27"/>
  <c r="Q6" i="27"/>
  <c r="N6" i="27"/>
  <c r="M6" i="27"/>
  <c r="L6" i="27"/>
  <c r="K6" i="27"/>
  <c r="J6" i="27"/>
  <c r="I6" i="27"/>
  <c r="G6" i="27"/>
  <c r="F6" i="27"/>
  <c r="E6" i="27"/>
  <c r="Q5" i="27"/>
  <c r="N5" i="27"/>
  <c r="M5" i="27"/>
  <c r="L5" i="27"/>
  <c r="K5" i="27"/>
  <c r="J5" i="27"/>
  <c r="I5" i="27"/>
  <c r="G5" i="27"/>
  <c r="F5" i="27"/>
  <c r="E5" i="27"/>
  <c r="Q4" i="27"/>
  <c r="N4" i="27"/>
  <c r="M4" i="27"/>
  <c r="L4" i="27"/>
  <c r="K4" i="27"/>
  <c r="J4" i="27"/>
  <c r="I4" i="27"/>
  <c r="G4" i="27"/>
  <c r="F4" i="27"/>
  <c r="E4" i="27"/>
  <c r="Q3" i="27"/>
  <c r="N3" i="27"/>
  <c r="M3" i="27"/>
  <c r="L3" i="27"/>
  <c r="K3" i="27"/>
  <c r="J3" i="27"/>
  <c r="I3" i="27"/>
  <c r="G3" i="27"/>
  <c r="F3" i="27"/>
  <c r="E3" i="27"/>
  <c r="O150" i="24"/>
  <c r="M150" i="24"/>
  <c r="L150" i="24"/>
  <c r="K150" i="24"/>
  <c r="J150" i="24"/>
  <c r="I150" i="24"/>
  <c r="H150" i="24"/>
  <c r="F150" i="24"/>
  <c r="E150" i="24"/>
  <c r="D150" i="24"/>
  <c r="O149" i="24"/>
  <c r="M149" i="24"/>
  <c r="L149" i="24"/>
  <c r="K149" i="24"/>
  <c r="J149" i="24"/>
  <c r="I149" i="24"/>
  <c r="H149" i="24"/>
  <c r="F149" i="24"/>
  <c r="E149" i="24"/>
  <c r="D149" i="24"/>
  <c r="O148" i="24"/>
  <c r="M148" i="24"/>
  <c r="L148" i="24"/>
  <c r="K148" i="24"/>
  <c r="J148" i="24"/>
  <c r="I148" i="24"/>
  <c r="H148" i="24"/>
  <c r="F148" i="24"/>
  <c r="E148" i="24"/>
  <c r="D148" i="24"/>
  <c r="O147" i="24"/>
  <c r="M147" i="24"/>
  <c r="L147" i="24"/>
  <c r="K147" i="24"/>
  <c r="J147" i="24"/>
  <c r="I147" i="24"/>
  <c r="H147" i="24"/>
  <c r="F147" i="24"/>
  <c r="E147" i="24"/>
  <c r="D147" i="24"/>
  <c r="O146" i="24"/>
  <c r="M146" i="24"/>
  <c r="L146" i="24"/>
  <c r="K146" i="24"/>
  <c r="J146" i="24"/>
  <c r="I146" i="24"/>
  <c r="H146" i="24"/>
  <c r="F146" i="24"/>
  <c r="E146" i="24"/>
  <c r="D146" i="24"/>
  <c r="O145" i="24"/>
  <c r="M145" i="24"/>
  <c r="L145" i="24"/>
  <c r="K145" i="24"/>
  <c r="J145" i="24"/>
  <c r="I145" i="24"/>
  <c r="H145" i="24"/>
  <c r="F145" i="24"/>
  <c r="E145" i="24"/>
  <c r="D145" i="24"/>
  <c r="O144" i="24"/>
  <c r="M144" i="24"/>
  <c r="L144" i="24"/>
  <c r="K144" i="24"/>
  <c r="J144" i="24"/>
  <c r="I144" i="24"/>
  <c r="H144" i="24"/>
  <c r="F144" i="24"/>
  <c r="E144" i="24"/>
  <c r="D144" i="24"/>
  <c r="O143" i="24"/>
  <c r="M143" i="24"/>
  <c r="L143" i="24"/>
  <c r="K143" i="24"/>
  <c r="J143" i="24"/>
  <c r="I143" i="24"/>
  <c r="H143" i="24"/>
  <c r="F143" i="24"/>
  <c r="E143" i="24"/>
  <c r="D143" i="24"/>
  <c r="O142" i="24"/>
  <c r="M142" i="24"/>
  <c r="L142" i="24"/>
  <c r="K142" i="24"/>
  <c r="J142" i="24"/>
  <c r="I142" i="24"/>
  <c r="H142" i="24"/>
  <c r="F142" i="24"/>
  <c r="E142" i="24"/>
  <c r="D142" i="24"/>
  <c r="O141" i="24"/>
  <c r="M141" i="24"/>
  <c r="L141" i="24"/>
  <c r="K141" i="24"/>
  <c r="J141" i="24"/>
  <c r="I141" i="24"/>
  <c r="H141" i="24"/>
  <c r="F141" i="24"/>
  <c r="E141" i="24"/>
  <c r="D141" i="24"/>
  <c r="O140" i="24"/>
  <c r="M140" i="24"/>
  <c r="L140" i="24"/>
  <c r="K140" i="24"/>
  <c r="J140" i="24"/>
  <c r="I140" i="24"/>
  <c r="H140" i="24"/>
  <c r="F140" i="24"/>
  <c r="E140" i="24"/>
  <c r="D140" i="24"/>
  <c r="O139" i="24"/>
  <c r="M139" i="24"/>
  <c r="L139" i="24"/>
  <c r="K139" i="24"/>
  <c r="J139" i="24"/>
  <c r="I139" i="24"/>
  <c r="H139" i="24"/>
  <c r="F139" i="24"/>
  <c r="E139" i="24"/>
  <c r="D139" i="24"/>
  <c r="O138" i="24"/>
  <c r="M138" i="24"/>
  <c r="L138" i="24"/>
  <c r="K138" i="24"/>
  <c r="J138" i="24"/>
  <c r="I138" i="24"/>
  <c r="H138" i="24"/>
  <c r="F138" i="24"/>
  <c r="E138" i="24"/>
  <c r="D138" i="24"/>
  <c r="O137" i="24"/>
  <c r="M137" i="24"/>
  <c r="L137" i="24"/>
  <c r="K137" i="24"/>
  <c r="J137" i="24"/>
  <c r="I137" i="24"/>
  <c r="H137" i="24"/>
  <c r="F137" i="24"/>
  <c r="E137" i="24"/>
  <c r="D137" i="24"/>
  <c r="O136" i="24"/>
  <c r="M136" i="24"/>
  <c r="L136" i="24"/>
  <c r="K136" i="24"/>
  <c r="J136" i="24"/>
  <c r="I136" i="24"/>
  <c r="H136" i="24"/>
  <c r="F136" i="24"/>
  <c r="E136" i="24"/>
  <c r="D136" i="24"/>
  <c r="O135" i="24"/>
  <c r="M135" i="24"/>
  <c r="L135" i="24"/>
  <c r="K135" i="24"/>
  <c r="J135" i="24"/>
  <c r="I135" i="24"/>
  <c r="H135" i="24"/>
  <c r="F135" i="24"/>
  <c r="E135" i="24"/>
  <c r="D135" i="24"/>
  <c r="O134" i="24"/>
  <c r="M134" i="24"/>
  <c r="L134" i="24"/>
  <c r="K134" i="24"/>
  <c r="J134" i="24"/>
  <c r="I134" i="24"/>
  <c r="H134" i="24"/>
  <c r="F134" i="24"/>
  <c r="E134" i="24"/>
  <c r="D134" i="24"/>
  <c r="O133" i="24"/>
  <c r="M133" i="24"/>
  <c r="L133" i="24"/>
  <c r="K133" i="24"/>
  <c r="J133" i="24"/>
  <c r="I133" i="24"/>
  <c r="H133" i="24"/>
  <c r="F133" i="24"/>
  <c r="E133" i="24"/>
  <c r="D133" i="24"/>
  <c r="O132" i="24"/>
  <c r="M132" i="24"/>
  <c r="L132" i="24"/>
  <c r="K132" i="24"/>
  <c r="J132" i="24"/>
  <c r="I132" i="24"/>
  <c r="H132" i="24"/>
  <c r="F132" i="24"/>
  <c r="E132" i="24"/>
  <c r="D132" i="24"/>
  <c r="O131" i="24"/>
  <c r="M131" i="24"/>
  <c r="L131" i="24"/>
  <c r="K131" i="24"/>
  <c r="J131" i="24"/>
  <c r="I131" i="24"/>
  <c r="H131" i="24"/>
  <c r="F131" i="24"/>
  <c r="E131" i="24"/>
  <c r="D131" i="24"/>
  <c r="O130" i="24"/>
  <c r="M130" i="24"/>
  <c r="L130" i="24"/>
  <c r="K130" i="24"/>
  <c r="J130" i="24"/>
  <c r="I130" i="24"/>
  <c r="H130" i="24"/>
  <c r="F130" i="24"/>
  <c r="E130" i="24"/>
  <c r="D130" i="24"/>
  <c r="O129" i="24"/>
  <c r="M129" i="24"/>
  <c r="L129" i="24"/>
  <c r="K129" i="24"/>
  <c r="J129" i="24"/>
  <c r="I129" i="24"/>
  <c r="H129" i="24"/>
  <c r="F129" i="24"/>
  <c r="E129" i="24"/>
  <c r="D129" i="24"/>
  <c r="O128" i="24"/>
  <c r="M128" i="24"/>
  <c r="L128" i="24"/>
  <c r="K128" i="24"/>
  <c r="J128" i="24"/>
  <c r="I128" i="24"/>
  <c r="H128" i="24"/>
  <c r="F128" i="24"/>
  <c r="E128" i="24"/>
  <c r="D128" i="24"/>
  <c r="O127" i="24"/>
  <c r="M127" i="24"/>
  <c r="L127" i="24"/>
  <c r="K127" i="24"/>
  <c r="J127" i="24"/>
  <c r="I127" i="24"/>
  <c r="H127" i="24"/>
  <c r="F127" i="24"/>
  <c r="E127" i="24"/>
  <c r="D127" i="24"/>
  <c r="O126" i="24"/>
  <c r="M126" i="24"/>
  <c r="L126" i="24"/>
  <c r="K126" i="24"/>
  <c r="J126" i="24"/>
  <c r="I126" i="24"/>
  <c r="H126" i="24"/>
  <c r="F126" i="24"/>
  <c r="E126" i="24"/>
  <c r="D126" i="24"/>
  <c r="O125" i="24"/>
  <c r="M125" i="24"/>
  <c r="L125" i="24"/>
  <c r="K125" i="24"/>
  <c r="J125" i="24"/>
  <c r="I125" i="24"/>
  <c r="H125" i="24"/>
  <c r="F125" i="24"/>
  <c r="E125" i="24"/>
  <c r="D125" i="24"/>
  <c r="O124" i="24"/>
  <c r="M124" i="24"/>
  <c r="L124" i="24"/>
  <c r="K124" i="24"/>
  <c r="J124" i="24"/>
  <c r="I124" i="24"/>
  <c r="H124" i="24"/>
  <c r="F124" i="24"/>
  <c r="E124" i="24"/>
  <c r="D124" i="24"/>
  <c r="O123" i="24"/>
  <c r="M123" i="24"/>
  <c r="L123" i="24"/>
  <c r="K123" i="24"/>
  <c r="J123" i="24"/>
  <c r="I123" i="24"/>
  <c r="H123" i="24"/>
  <c r="F123" i="24"/>
  <c r="E123" i="24"/>
  <c r="D123" i="24"/>
  <c r="O122" i="24"/>
  <c r="M122" i="24"/>
  <c r="L122" i="24"/>
  <c r="K122" i="24"/>
  <c r="J122" i="24"/>
  <c r="I122" i="24"/>
  <c r="H122" i="24"/>
  <c r="F122" i="24"/>
  <c r="E122" i="24"/>
  <c r="D122" i="24"/>
  <c r="O121" i="24"/>
  <c r="M121" i="24"/>
  <c r="L121" i="24"/>
  <c r="K121" i="24"/>
  <c r="J121" i="24"/>
  <c r="I121" i="24"/>
  <c r="H121" i="24"/>
  <c r="F121" i="24"/>
  <c r="E121" i="24"/>
  <c r="D121" i="24"/>
  <c r="O120" i="24"/>
  <c r="M120" i="24"/>
  <c r="L120" i="24"/>
  <c r="K120" i="24"/>
  <c r="J120" i="24"/>
  <c r="I120" i="24"/>
  <c r="H120" i="24"/>
  <c r="F120" i="24"/>
  <c r="E120" i="24"/>
  <c r="D120" i="24"/>
  <c r="O119" i="24"/>
  <c r="M119" i="24"/>
  <c r="L119" i="24"/>
  <c r="K119" i="24"/>
  <c r="J119" i="24"/>
  <c r="I119" i="24"/>
  <c r="H119" i="24"/>
  <c r="F119" i="24"/>
  <c r="E119" i="24"/>
  <c r="D119" i="24"/>
  <c r="O118" i="24"/>
  <c r="M118" i="24"/>
  <c r="L118" i="24"/>
  <c r="K118" i="24"/>
  <c r="J118" i="24"/>
  <c r="I118" i="24"/>
  <c r="H118" i="24"/>
  <c r="F118" i="24"/>
  <c r="E118" i="24"/>
  <c r="D118" i="24"/>
  <c r="O117" i="24"/>
  <c r="M117" i="24"/>
  <c r="L117" i="24"/>
  <c r="K117" i="24"/>
  <c r="J117" i="24"/>
  <c r="I117" i="24"/>
  <c r="H117" i="24"/>
  <c r="F117" i="24"/>
  <c r="E117" i="24"/>
  <c r="D117" i="24"/>
  <c r="O116" i="24"/>
  <c r="M116" i="24"/>
  <c r="L116" i="24"/>
  <c r="K116" i="24"/>
  <c r="J116" i="24"/>
  <c r="I116" i="24"/>
  <c r="H116" i="24"/>
  <c r="F116" i="24"/>
  <c r="E116" i="24"/>
  <c r="D116" i="24"/>
  <c r="O115" i="24"/>
  <c r="M115" i="24"/>
  <c r="L115" i="24"/>
  <c r="K115" i="24"/>
  <c r="J115" i="24"/>
  <c r="I115" i="24"/>
  <c r="H115" i="24"/>
  <c r="F115" i="24"/>
  <c r="E115" i="24"/>
  <c r="D115" i="24"/>
  <c r="O114" i="24"/>
  <c r="M114" i="24"/>
  <c r="L114" i="24"/>
  <c r="K114" i="24"/>
  <c r="J114" i="24"/>
  <c r="I114" i="24"/>
  <c r="H114" i="24"/>
  <c r="F114" i="24"/>
  <c r="E114" i="24"/>
  <c r="D114" i="24"/>
  <c r="O113" i="24"/>
  <c r="M113" i="24"/>
  <c r="L113" i="24"/>
  <c r="K113" i="24"/>
  <c r="J113" i="24"/>
  <c r="I113" i="24"/>
  <c r="H113" i="24"/>
  <c r="F113" i="24"/>
  <c r="E113" i="24"/>
  <c r="D113" i="24"/>
  <c r="O112" i="24"/>
  <c r="M112" i="24"/>
  <c r="L112" i="24"/>
  <c r="K112" i="24"/>
  <c r="J112" i="24"/>
  <c r="I112" i="24"/>
  <c r="H112" i="24"/>
  <c r="F112" i="24"/>
  <c r="E112" i="24"/>
  <c r="D112" i="24"/>
  <c r="O111" i="24"/>
  <c r="M111" i="24"/>
  <c r="L111" i="24"/>
  <c r="K111" i="24"/>
  <c r="J111" i="24"/>
  <c r="I111" i="24"/>
  <c r="H111" i="24"/>
  <c r="F111" i="24"/>
  <c r="E111" i="24"/>
  <c r="D111" i="24"/>
  <c r="O110" i="24"/>
  <c r="M110" i="24"/>
  <c r="L110" i="24"/>
  <c r="K110" i="24"/>
  <c r="J110" i="24"/>
  <c r="I110" i="24"/>
  <c r="H110" i="24"/>
  <c r="F110" i="24"/>
  <c r="E110" i="24"/>
  <c r="D110" i="24"/>
  <c r="O109" i="24"/>
  <c r="M109" i="24"/>
  <c r="L109" i="24"/>
  <c r="K109" i="24"/>
  <c r="J109" i="24"/>
  <c r="I109" i="24"/>
  <c r="H109" i="24"/>
  <c r="F109" i="24"/>
  <c r="E109" i="24"/>
  <c r="D109" i="24"/>
  <c r="O108" i="24"/>
  <c r="M108" i="24"/>
  <c r="L108" i="24"/>
  <c r="K108" i="24"/>
  <c r="J108" i="24"/>
  <c r="I108" i="24"/>
  <c r="H108" i="24"/>
  <c r="F108" i="24"/>
  <c r="E108" i="24"/>
  <c r="D108" i="24"/>
  <c r="O107" i="24"/>
  <c r="M107" i="24"/>
  <c r="L107" i="24"/>
  <c r="K107" i="24"/>
  <c r="J107" i="24"/>
  <c r="I107" i="24"/>
  <c r="H107" i="24"/>
  <c r="F107" i="24"/>
  <c r="E107" i="24"/>
  <c r="D107" i="24"/>
  <c r="O106" i="24"/>
  <c r="M106" i="24"/>
  <c r="L106" i="24"/>
  <c r="K106" i="24"/>
  <c r="J106" i="24"/>
  <c r="I106" i="24"/>
  <c r="H106" i="24"/>
  <c r="F106" i="24"/>
  <c r="E106" i="24"/>
  <c r="D106" i="24"/>
  <c r="O105" i="24"/>
  <c r="M105" i="24"/>
  <c r="L105" i="24"/>
  <c r="K105" i="24"/>
  <c r="J105" i="24"/>
  <c r="I105" i="24"/>
  <c r="H105" i="24"/>
  <c r="F105" i="24"/>
  <c r="E105" i="24"/>
  <c r="D105" i="24"/>
  <c r="O104" i="24"/>
  <c r="M104" i="24"/>
  <c r="L104" i="24"/>
  <c r="K104" i="24"/>
  <c r="J104" i="24"/>
  <c r="I104" i="24"/>
  <c r="H104" i="24"/>
  <c r="F104" i="24"/>
  <c r="E104" i="24"/>
  <c r="D104" i="24"/>
  <c r="O103" i="24"/>
  <c r="M103" i="24"/>
  <c r="L103" i="24"/>
  <c r="K103" i="24"/>
  <c r="J103" i="24"/>
  <c r="I103" i="24"/>
  <c r="H103" i="24"/>
  <c r="F103" i="24"/>
  <c r="E103" i="24"/>
  <c r="D103" i="24"/>
  <c r="O102" i="24"/>
  <c r="M102" i="24"/>
  <c r="L102" i="24"/>
  <c r="K102" i="24"/>
  <c r="J102" i="24"/>
  <c r="I102" i="24"/>
  <c r="H102" i="24"/>
  <c r="F102" i="24"/>
  <c r="E102" i="24"/>
  <c r="D102" i="24"/>
  <c r="O101" i="24"/>
  <c r="M101" i="24"/>
  <c r="L101" i="24"/>
  <c r="K101" i="24"/>
  <c r="J101" i="24"/>
  <c r="I101" i="24"/>
  <c r="H101" i="24"/>
  <c r="F101" i="24"/>
  <c r="E101" i="24"/>
  <c r="D101" i="24"/>
  <c r="O100" i="24"/>
  <c r="M100" i="24"/>
  <c r="L100" i="24"/>
  <c r="K100" i="24"/>
  <c r="J100" i="24"/>
  <c r="I100" i="24"/>
  <c r="H100" i="24"/>
  <c r="F100" i="24"/>
  <c r="E100" i="24"/>
  <c r="D100" i="24"/>
  <c r="O99" i="24"/>
  <c r="M99" i="24"/>
  <c r="L99" i="24"/>
  <c r="K99" i="24"/>
  <c r="J99" i="24"/>
  <c r="I99" i="24"/>
  <c r="H99" i="24"/>
  <c r="F99" i="24"/>
  <c r="E99" i="24"/>
  <c r="D99" i="24"/>
  <c r="O98" i="24"/>
  <c r="M98" i="24"/>
  <c r="L98" i="24"/>
  <c r="K98" i="24"/>
  <c r="J98" i="24"/>
  <c r="I98" i="24"/>
  <c r="H98" i="24"/>
  <c r="F98" i="24"/>
  <c r="E98" i="24"/>
  <c r="D98" i="24"/>
  <c r="O97" i="24"/>
  <c r="M97" i="24"/>
  <c r="L97" i="24"/>
  <c r="K97" i="24"/>
  <c r="J97" i="24"/>
  <c r="I97" i="24"/>
  <c r="H97" i="24"/>
  <c r="F97" i="24"/>
  <c r="E97" i="24"/>
  <c r="D97" i="24"/>
  <c r="O96" i="24"/>
  <c r="M96" i="24"/>
  <c r="L96" i="24"/>
  <c r="K96" i="24"/>
  <c r="J96" i="24"/>
  <c r="I96" i="24"/>
  <c r="H96" i="24"/>
  <c r="F96" i="24"/>
  <c r="E96" i="24"/>
  <c r="D96" i="24"/>
  <c r="O95" i="24"/>
  <c r="M95" i="24"/>
  <c r="L95" i="24"/>
  <c r="K95" i="24"/>
  <c r="J95" i="24"/>
  <c r="I95" i="24"/>
  <c r="H95" i="24"/>
  <c r="F95" i="24"/>
  <c r="E95" i="24"/>
  <c r="D95" i="24"/>
  <c r="O94" i="24"/>
  <c r="M94" i="24"/>
  <c r="L94" i="24"/>
  <c r="K94" i="24"/>
  <c r="J94" i="24"/>
  <c r="I94" i="24"/>
  <c r="H94" i="24"/>
  <c r="F94" i="24"/>
  <c r="E94" i="24"/>
  <c r="D94" i="24"/>
  <c r="O93" i="24"/>
  <c r="M93" i="24"/>
  <c r="L93" i="24"/>
  <c r="K93" i="24"/>
  <c r="J93" i="24"/>
  <c r="I93" i="24"/>
  <c r="H93" i="24"/>
  <c r="F93" i="24"/>
  <c r="E93" i="24"/>
  <c r="D93" i="24"/>
  <c r="O92" i="24"/>
  <c r="M92" i="24"/>
  <c r="L92" i="24"/>
  <c r="K92" i="24"/>
  <c r="J92" i="24"/>
  <c r="I92" i="24"/>
  <c r="H92" i="24"/>
  <c r="F92" i="24"/>
  <c r="E92" i="24"/>
  <c r="D92" i="24"/>
  <c r="O91" i="24"/>
  <c r="M91" i="24"/>
  <c r="L91" i="24"/>
  <c r="K91" i="24"/>
  <c r="J91" i="24"/>
  <c r="I91" i="24"/>
  <c r="H91" i="24"/>
  <c r="F91" i="24"/>
  <c r="E91" i="24"/>
  <c r="D91" i="24"/>
  <c r="O90" i="24"/>
  <c r="M90" i="24"/>
  <c r="L90" i="24"/>
  <c r="K90" i="24"/>
  <c r="J90" i="24"/>
  <c r="I90" i="24"/>
  <c r="H90" i="24"/>
  <c r="F90" i="24"/>
  <c r="E90" i="24"/>
  <c r="D90" i="24"/>
  <c r="O89" i="24"/>
  <c r="M89" i="24"/>
  <c r="L89" i="24"/>
  <c r="K89" i="24"/>
  <c r="J89" i="24"/>
  <c r="I89" i="24"/>
  <c r="H89" i="24"/>
  <c r="F89" i="24"/>
  <c r="E89" i="24"/>
  <c r="D89" i="24"/>
  <c r="O88" i="24"/>
  <c r="M88" i="24"/>
  <c r="L88" i="24"/>
  <c r="K88" i="24"/>
  <c r="J88" i="24"/>
  <c r="I88" i="24"/>
  <c r="H88" i="24"/>
  <c r="F88" i="24"/>
  <c r="E88" i="24"/>
  <c r="D88" i="24"/>
  <c r="O87" i="24"/>
  <c r="M87" i="24"/>
  <c r="L87" i="24"/>
  <c r="K87" i="24"/>
  <c r="J87" i="24"/>
  <c r="I87" i="24"/>
  <c r="H87" i="24"/>
  <c r="F87" i="24"/>
  <c r="E87" i="24"/>
  <c r="D87" i="24"/>
  <c r="O86" i="24"/>
  <c r="M86" i="24"/>
  <c r="L86" i="24"/>
  <c r="K86" i="24"/>
  <c r="J86" i="24"/>
  <c r="I86" i="24"/>
  <c r="H86" i="24"/>
  <c r="F86" i="24"/>
  <c r="E86" i="24"/>
  <c r="D86" i="24"/>
  <c r="O85" i="24"/>
  <c r="M85" i="24"/>
  <c r="L85" i="24"/>
  <c r="K85" i="24"/>
  <c r="J85" i="24"/>
  <c r="I85" i="24"/>
  <c r="H85" i="24"/>
  <c r="F85" i="24"/>
  <c r="E85" i="24"/>
  <c r="D85" i="24"/>
  <c r="O84" i="24"/>
  <c r="M84" i="24"/>
  <c r="L84" i="24"/>
  <c r="K84" i="24"/>
  <c r="J84" i="24"/>
  <c r="I84" i="24"/>
  <c r="H84" i="24"/>
  <c r="F84" i="24"/>
  <c r="E84" i="24"/>
  <c r="D84" i="24"/>
  <c r="O83" i="24"/>
  <c r="M83" i="24"/>
  <c r="L83" i="24"/>
  <c r="K83" i="24"/>
  <c r="J83" i="24"/>
  <c r="I83" i="24"/>
  <c r="H83" i="24"/>
  <c r="F83" i="24"/>
  <c r="E83" i="24"/>
  <c r="D83" i="24"/>
  <c r="O82" i="24"/>
  <c r="M82" i="24"/>
  <c r="L82" i="24"/>
  <c r="K82" i="24"/>
  <c r="J82" i="24"/>
  <c r="I82" i="24"/>
  <c r="H82" i="24"/>
  <c r="F82" i="24"/>
  <c r="E82" i="24"/>
  <c r="D82" i="24"/>
  <c r="O81" i="24"/>
  <c r="M81" i="24"/>
  <c r="L81" i="24"/>
  <c r="K81" i="24"/>
  <c r="J81" i="24"/>
  <c r="I81" i="24"/>
  <c r="H81" i="24"/>
  <c r="F81" i="24"/>
  <c r="E81" i="24"/>
  <c r="D81" i="24"/>
  <c r="O80" i="24"/>
  <c r="M80" i="24"/>
  <c r="L80" i="24"/>
  <c r="K80" i="24"/>
  <c r="J80" i="24"/>
  <c r="I80" i="24"/>
  <c r="H80" i="24"/>
  <c r="F80" i="24"/>
  <c r="E80" i="24"/>
  <c r="D80" i="24"/>
  <c r="O79" i="24"/>
  <c r="M79" i="24"/>
  <c r="L79" i="24"/>
  <c r="K79" i="24"/>
  <c r="J79" i="24"/>
  <c r="I79" i="24"/>
  <c r="H79" i="24"/>
  <c r="F79" i="24"/>
  <c r="E79" i="24"/>
  <c r="D79" i="24"/>
  <c r="O78" i="24"/>
  <c r="M78" i="24"/>
  <c r="L78" i="24"/>
  <c r="K78" i="24"/>
  <c r="J78" i="24"/>
  <c r="I78" i="24"/>
  <c r="H78" i="24"/>
  <c r="F78" i="24"/>
  <c r="E78" i="24"/>
  <c r="D78" i="24"/>
  <c r="O77" i="24"/>
  <c r="M77" i="24"/>
  <c r="L77" i="24"/>
  <c r="K77" i="24"/>
  <c r="J77" i="24"/>
  <c r="I77" i="24"/>
  <c r="H77" i="24"/>
  <c r="F77" i="24"/>
  <c r="E77" i="24"/>
  <c r="D77" i="24"/>
  <c r="O76" i="24"/>
  <c r="M76" i="24"/>
  <c r="L76" i="24"/>
  <c r="K76" i="24"/>
  <c r="J76" i="24"/>
  <c r="I76" i="24"/>
  <c r="H76" i="24"/>
  <c r="F76" i="24"/>
  <c r="E76" i="24"/>
  <c r="D76" i="24"/>
  <c r="O75" i="24"/>
  <c r="M75" i="24"/>
  <c r="L75" i="24"/>
  <c r="K75" i="24"/>
  <c r="J75" i="24"/>
  <c r="I75" i="24"/>
  <c r="H75" i="24"/>
  <c r="F75" i="24"/>
  <c r="E75" i="24"/>
  <c r="D75" i="24"/>
  <c r="O74" i="24"/>
  <c r="M74" i="24"/>
  <c r="L74" i="24"/>
  <c r="K74" i="24"/>
  <c r="J74" i="24"/>
  <c r="I74" i="24"/>
  <c r="H74" i="24"/>
  <c r="F74" i="24"/>
  <c r="E74" i="24"/>
  <c r="D74" i="24"/>
  <c r="O73" i="24"/>
  <c r="M73" i="24"/>
  <c r="L73" i="24"/>
  <c r="K73" i="24"/>
  <c r="J73" i="24"/>
  <c r="I73" i="24"/>
  <c r="H73" i="24"/>
  <c r="F73" i="24"/>
  <c r="E73" i="24"/>
  <c r="D73" i="24"/>
  <c r="O72" i="24"/>
  <c r="M72" i="24"/>
  <c r="L72" i="24"/>
  <c r="K72" i="24"/>
  <c r="J72" i="24"/>
  <c r="I72" i="24"/>
  <c r="H72" i="24"/>
  <c r="F72" i="24"/>
  <c r="E72" i="24"/>
  <c r="D72" i="24"/>
  <c r="O71" i="24"/>
  <c r="M71" i="24"/>
  <c r="L71" i="24"/>
  <c r="K71" i="24"/>
  <c r="J71" i="24"/>
  <c r="I71" i="24"/>
  <c r="H71" i="24"/>
  <c r="F71" i="24"/>
  <c r="E71" i="24"/>
  <c r="D71" i="24"/>
  <c r="O70" i="24"/>
  <c r="M70" i="24"/>
  <c r="L70" i="24"/>
  <c r="K70" i="24"/>
  <c r="J70" i="24"/>
  <c r="I70" i="24"/>
  <c r="H70" i="24"/>
  <c r="F70" i="24"/>
  <c r="E70" i="24"/>
  <c r="D70" i="24"/>
  <c r="O69" i="24"/>
  <c r="M69" i="24"/>
  <c r="L69" i="24"/>
  <c r="K69" i="24"/>
  <c r="J69" i="24"/>
  <c r="I69" i="24"/>
  <c r="H69" i="24"/>
  <c r="F69" i="24"/>
  <c r="E69" i="24"/>
  <c r="D69" i="24"/>
  <c r="O68" i="24"/>
  <c r="M68" i="24"/>
  <c r="L68" i="24"/>
  <c r="K68" i="24"/>
  <c r="J68" i="24"/>
  <c r="I68" i="24"/>
  <c r="H68" i="24"/>
  <c r="F68" i="24"/>
  <c r="E68" i="24"/>
  <c r="D68" i="24"/>
  <c r="O67" i="24"/>
  <c r="M67" i="24"/>
  <c r="L67" i="24"/>
  <c r="K67" i="24"/>
  <c r="J67" i="24"/>
  <c r="I67" i="24"/>
  <c r="H67" i="24"/>
  <c r="F67" i="24"/>
  <c r="E67" i="24"/>
  <c r="D67" i="24"/>
  <c r="O66" i="24"/>
  <c r="M66" i="24"/>
  <c r="L66" i="24"/>
  <c r="K66" i="24"/>
  <c r="J66" i="24"/>
  <c r="I66" i="24"/>
  <c r="H66" i="24"/>
  <c r="F66" i="24"/>
  <c r="E66" i="24"/>
  <c r="D66" i="24"/>
  <c r="O65" i="24"/>
  <c r="M65" i="24"/>
  <c r="L65" i="24"/>
  <c r="K65" i="24"/>
  <c r="J65" i="24"/>
  <c r="I65" i="24"/>
  <c r="H65" i="24"/>
  <c r="F65" i="24"/>
  <c r="E65" i="24"/>
  <c r="D65" i="24"/>
  <c r="O64" i="24"/>
  <c r="M64" i="24"/>
  <c r="L64" i="24"/>
  <c r="K64" i="24"/>
  <c r="J64" i="24"/>
  <c r="I64" i="24"/>
  <c r="H64" i="24"/>
  <c r="F64" i="24"/>
  <c r="E64" i="24"/>
  <c r="D64" i="24"/>
  <c r="O63" i="24"/>
  <c r="M63" i="24"/>
  <c r="L63" i="24"/>
  <c r="K63" i="24"/>
  <c r="J63" i="24"/>
  <c r="I63" i="24"/>
  <c r="H63" i="24"/>
  <c r="F63" i="24"/>
  <c r="E63" i="24"/>
  <c r="D63" i="24"/>
  <c r="O62" i="24"/>
  <c r="M62" i="24"/>
  <c r="L62" i="24"/>
  <c r="K62" i="24"/>
  <c r="J62" i="24"/>
  <c r="I62" i="24"/>
  <c r="H62" i="24"/>
  <c r="F62" i="24"/>
  <c r="E62" i="24"/>
  <c r="D62" i="24"/>
  <c r="O61" i="24"/>
  <c r="M61" i="24"/>
  <c r="L61" i="24"/>
  <c r="K61" i="24"/>
  <c r="J61" i="24"/>
  <c r="I61" i="24"/>
  <c r="H61" i="24"/>
  <c r="F61" i="24"/>
  <c r="E61" i="24"/>
  <c r="D61" i="24"/>
  <c r="O60" i="24"/>
  <c r="M60" i="24"/>
  <c r="L60" i="24"/>
  <c r="K60" i="24"/>
  <c r="J60" i="24"/>
  <c r="I60" i="24"/>
  <c r="H60" i="24"/>
  <c r="F60" i="24"/>
  <c r="E60" i="24"/>
  <c r="D60" i="24"/>
  <c r="O59" i="24"/>
  <c r="M59" i="24"/>
  <c r="L59" i="24"/>
  <c r="K59" i="24"/>
  <c r="J59" i="24"/>
  <c r="I59" i="24"/>
  <c r="H59" i="24"/>
  <c r="F59" i="24"/>
  <c r="E59" i="24"/>
  <c r="D59" i="24"/>
  <c r="O58" i="24"/>
  <c r="M58" i="24"/>
  <c r="L58" i="24"/>
  <c r="K58" i="24"/>
  <c r="J58" i="24"/>
  <c r="I58" i="24"/>
  <c r="H58" i="24"/>
  <c r="F58" i="24"/>
  <c r="E58" i="24"/>
  <c r="D58" i="24"/>
  <c r="O57" i="24"/>
  <c r="M57" i="24"/>
  <c r="L57" i="24"/>
  <c r="K57" i="24"/>
  <c r="J57" i="24"/>
  <c r="I57" i="24"/>
  <c r="H57" i="24"/>
  <c r="F57" i="24"/>
  <c r="E57" i="24"/>
  <c r="D57" i="24"/>
  <c r="O56" i="24"/>
  <c r="M56" i="24"/>
  <c r="L56" i="24"/>
  <c r="K56" i="24"/>
  <c r="J56" i="24"/>
  <c r="I56" i="24"/>
  <c r="H56" i="24"/>
  <c r="F56" i="24"/>
  <c r="E56" i="24"/>
  <c r="D56" i="24"/>
  <c r="O55" i="24"/>
  <c r="M55" i="24"/>
  <c r="L55" i="24"/>
  <c r="K55" i="24"/>
  <c r="J55" i="24"/>
  <c r="I55" i="24"/>
  <c r="H55" i="24"/>
  <c r="F55" i="24"/>
  <c r="E55" i="24"/>
  <c r="D55" i="24"/>
  <c r="O54" i="24"/>
  <c r="M54" i="24"/>
  <c r="L54" i="24"/>
  <c r="K54" i="24"/>
  <c r="J54" i="24"/>
  <c r="I54" i="24"/>
  <c r="H54" i="24"/>
  <c r="F54" i="24"/>
  <c r="E54" i="24"/>
  <c r="D54" i="24"/>
  <c r="O53" i="24"/>
  <c r="M53" i="24"/>
  <c r="L53" i="24"/>
  <c r="K53" i="24"/>
  <c r="J53" i="24"/>
  <c r="I53" i="24"/>
  <c r="H53" i="24"/>
  <c r="F53" i="24"/>
  <c r="E53" i="24"/>
  <c r="D53" i="24"/>
  <c r="O52" i="24"/>
  <c r="M52" i="24"/>
  <c r="L52" i="24"/>
  <c r="K52" i="24"/>
  <c r="J52" i="24"/>
  <c r="I52" i="24"/>
  <c r="H52" i="24"/>
  <c r="F52" i="24"/>
  <c r="E52" i="24"/>
  <c r="D52" i="24"/>
  <c r="O51" i="24"/>
  <c r="M51" i="24"/>
  <c r="L51" i="24"/>
  <c r="K51" i="24"/>
  <c r="J51" i="24"/>
  <c r="I51" i="24"/>
  <c r="H51" i="24"/>
  <c r="F51" i="24"/>
  <c r="E51" i="24"/>
  <c r="D51" i="24"/>
  <c r="O50" i="24"/>
  <c r="M50" i="24"/>
  <c r="L50" i="24"/>
  <c r="K50" i="24"/>
  <c r="J50" i="24"/>
  <c r="I50" i="24"/>
  <c r="H50" i="24"/>
  <c r="F50" i="24"/>
  <c r="E50" i="24"/>
  <c r="D50" i="24"/>
  <c r="O49" i="24"/>
  <c r="M49" i="24"/>
  <c r="L49" i="24"/>
  <c r="K49" i="24"/>
  <c r="J49" i="24"/>
  <c r="I49" i="24"/>
  <c r="H49" i="24"/>
  <c r="F49" i="24"/>
  <c r="E49" i="24"/>
  <c r="D49" i="24"/>
  <c r="O48" i="24"/>
  <c r="M48" i="24"/>
  <c r="L48" i="24"/>
  <c r="K48" i="24"/>
  <c r="J48" i="24"/>
  <c r="I48" i="24"/>
  <c r="H48" i="24"/>
  <c r="F48" i="24"/>
  <c r="E48" i="24"/>
  <c r="D48" i="24"/>
  <c r="O47" i="24"/>
  <c r="M47" i="24"/>
  <c r="L47" i="24"/>
  <c r="K47" i="24"/>
  <c r="J47" i="24"/>
  <c r="I47" i="24"/>
  <c r="H47" i="24"/>
  <c r="F47" i="24"/>
  <c r="E47" i="24"/>
  <c r="D47" i="24"/>
  <c r="O46" i="24"/>
  <c r="M46" i="24"/>
  <c r="L46" i="24"/>
  <c r="K46" i="24"/>
  <c r="J46" i="24"/>
  <c r="I46" i="24"/>
  <c r="H46" i="24"/>
  <c r="F46" i="24"/>
  <c r="E46" i="24"/>
  <c r="D46" i="24"/>
  <c r="O45" i="24"/>
  <c r="M45" i="24"/>
  <c r="L45" i="24"/>
  <c r="K45" i="24"/>
  <c r="J45" i="24"/>
  <c r="I45" i="24"/>
  <c r="H45" i="24"/>
  <c r="F45" i="24"/>
  <c r="E45" i="24"/>
  <c r="D45" i="24"/>
  <c r="O44" i="24"/>
  <c r="M44" i="24"/>
  <c r="L44" i="24"/>
  <c r="K44" i="24"/>
  <c r="J44" i="24"/>
  <c r="I44" i="24"/>
  <c r="H44" i="24"/>
  <c r="F44" i="24"/>
  <c r="E44" i="24"/>
  <c r="D44" i="24"/>
  <c r="O43" i="24"/>
  <c r="M43" i="24"/>
  <c r="L43" i="24"/>
  <c r="K43" i="24"/>
  <c r="J43" i="24"/>
  <c r="I43" i="24"/>
  <c r="H43" i="24"/>
  <c r="F43" i="24"/>
  <c r="E43" i="24"/>
  <c r="D43" i="24"/>
  <c r="O42" i="24"/>
  <c r="M42" i="24"/>
  <c r="L42" i="24"/>
  <c r="K42" i="24"/>
  <c r="J42" i="24"/>
  <c r="I42" i="24"/>
  <c r="H42" i="24"/>
  <c r="F42" i="24"/>
  <c r="E42" i="24"/>
  <c r="D42" i="24"/>
  <c r="O41" i="24"/>
  <c r="M41" i="24"/>
  <c r="L41" i="24"/>
  <c r="K41" i="24"/>
  <c r="J41" i="24"/>
  <c r="I41" i="24"/>
  <c r="H41" i="24"/>
  <c r="F41" i="24"/>
  <c r="E41" i="24"/>
  <c r="D41" i="24"/>
  <c r="O40" i="24"/>
  <c r="M40" i="24"/>
  <c r="L40" i="24"/>
  <c r="K40" i="24"/>
  <c r="J40" i="24"/>
  <c r="I40" i="24"/>
  <c r="H40" i="24"/>
  <c r="F40" i="24"/>
  <c r="E40" i="24"/>
  <c r="D40" i="24"/>
  <c r="O39" i="24"/>
  <c r="M39" i="24"/>
  <c r="L39" i="24"/>
  <c r="K39" i="24"/>
  <c r="J39" i="24"/>
  <c r="I39" i="24"/>
  <c r="H39" i="24"/>
  <c r="F39" i="24"/>
  <c r="E39" i="24"/>
  <c r="D39" i="24"/>
  <c r="O38" i="24"/>
  <c r="M38" i="24"/>
  <c r="L38" i="24"/>
  <c r="K38" i="24"/>
  <c r="J38" i="24"/>
  <c r="I38" i="24"/>
  <c r="H38" i="24"/>
  <c r="F38" i="24"/>
  <c r="E38" i="24"/>
  <c r="D38" i="24"/>
  <c r="O37" i="24"/>
  <c r="M37" i="24"/>
  <c r="L37" i="24"/>
  <c r="K37" i="24"/>
  <c r="J37" i="24"/>
  <c r="I37" i="24"/>
  <c r="H37" i="24"/>
  <c r="F37" i="24"/>
  <c r="E37" i="24"/>
  <c r="D37" i="24"/>
  <c r="O36" i="24"/>
  <c r="M36" i="24"/>
  <c r="L36" i="24"/>
  <c r="K36" i="24"/>
  <c r="J36" i="24"/>
  <c r="I36" i="24"/>
  <c r="H36" i="24"/>
  <c r="F36" i="24"/>
  <c r="E36" i="24"/>
  <c r="D36" i="24"/>
  <c r="O35" i="24"/>
  <c r="M35" i="24"/>
  <c r="L35" i="24"/>
  <c r="K35" i="24"/>
  <c r="J35" i="24"/>
  <c r="I35" i="24"/>
  <c r="H35" i="24"/>
  <c r="F35" i="24"/>
  <c r="E35" i="24"/>
  <c r="D35" i="24"/>
  <c r="O34" i="24"/>
  <c r="M34" i="24"/>
  <c r="L34" i="24"/>
  <c r="K34" i="24"/>
  <c r="J34" i="24"/>
  <c r="I34" i="24"/>
  <c r="H34" i="24"/>
  <c r="F34" i="24"/>
  <c r="E34" i="24"/>
  <c r="D34" i="24"/>
  <c r="O33" i="24"/>
  <c r="M33" i="24"/>
  <c r="L33" i="24"/>
  <c r="K33" i="24"/>
  <c r="J33" i="24"/>
  <c r="I33" i="24"/>
  <c r="H33" i="24"/>
  <c r="F33" i="24"/>
  <c r="E33" i="24"/>
  <c r="D33" i="24"/>
  <c r="O32" i="24"/>
  <c r="M32" i="24"/>
  <c r="L32" i="24"/>
  <c r="K32" i="24"/>
  <c r="J32" i="24"/>
  <c r="I32" i="24"/>
  <c r="H32" i="24"/>
  <c r="F32" i="24"/>
  <c r="E32" i="24"/>
  <c r="D32" i="24"/>
  <c r="O31" i="24"/>
  <c r="M31" i="24"/>
  <c r="L31" i="24"/>
  <c r="K31" i="24"/>
  <c r="J31" i="24"/>
  <c r="I31" i="24"/>
  <c r="H31" i="24"/>
  <c r="F31" i="24"/>
  <c r="E31" i="24"/>
  <c r="D31" i="24"/>
  <c r="O30" i="24"/>
  <c r="M30" i="24"/>
  <c r="L30" i="24"/>
  <c r="K30" i="24"/>
  <c r="J30" i="24"/>
  <c r="I30" i="24"/>
  <c r="H30" i="24"/>
  <c r="F30" i="24"/>
  <c r="E30" i="24"/>
  <c r="D30" i="24"/>
  <c r="O29" i="24"/>
  <c r="M29" i="24"/>
  <c r="L29" i="24"/>
  <c r="K29" i="24"/>
  <c r="J29" i="24"/>
  <c r="I29" i="24"/>
  <c r="H29" i="24"/>
  <c r="F29" i="24"/>
  <c r="E29" i="24"/>
  <c r="D29" i="24"/>
  <c r="O28" i="24"/>
  <c r="M28" i="24"/>
  <c r="L28" i="24"/>
  <c r="K28" i="24"/>
  <c r="J28" i="24"/>
  <c r="I28" i="24"/>
  <c r="H28" i="24"/>
  <c r="F28" i="24"/>
  <c r="E28" i="24"/>
  <c r="D28" i="24"/>
  <c r="O27" i="24"/>
  <c r="M27" i="24"/>
  <c r="L27" i="24"/>
  <c r="K27" i="24"/>
  <c r="J27" i="24"/>
  <c r="I27" i="24"/>
  <c r="H27" i="24"/>
  <c r="F27" i="24"/>
  <c r="E27" i="24"/>
  <c r="D27" i="24"/>
  <c r="O26" i="24"/>
  <c r="M26" i="24"/>
  <c r="L26" i="24"/>
  <c r="K26" i="24"/>
  <c r="J26" i="24"/>
  <c r="I26" i="24"/>
  <c r="H26" i="24"/>
  <c r="F26" i="24"/>
  <c r="E26" i="24"/>
  <c r="D26" i="24"/>
  <c r="O25" i="24"/>
  <c r="M25" i="24"/>
  <c r="L25" i="24"/>
  <c r="K25" i="24"/>
  <c r="J25" i="24"/>
  <c r="I25" i="24"/>
  <c r="H25" i="24"/>
  <c r="F25" i="24"/>
  <c r="E25" i="24"/>
  <c r="D25" i="24"/>
  <c r="O24" i="24"/>
  <c r="M24" i="24"/>
  <c r="L24" i="24"/>
  <c r="K24" i="24"/>
  <c r="J24" i="24"/>
  <c r="I24" i="24"/>
  <c r="H24" i="24"/>
  <c r="F24" i="24"/>
  <c r="E24" i="24"/>
  <c r="D24" i="24"/>
  <c r="O23" i="24"/>
  <c r="M23" i="24"/>
  <c r="L23" i="24"/>
  <c r="K23" i="24"/>
  <c r="J23" i="24"/>
  <c r="I23" i="24"/>
  <c r="H23" i="24"/>
  <c r="F23" i="24"/>
  <c r="E23" i="24"/>
  <c r="D23" i="24"/>
  <c r="O22" i="24"/>
  <c r="M22" i="24"/>
  <c r="L22" i="24"/>
  <c r="K22" i="24"/>
  <c r="J22" i="24"/>
  <c r="I22" i="24"/>
  <c r="H22" i="24"/>
  <c r="F22" i="24"/>
  <c r="E22" i="24"/>
  <c r="D22" i="24"/>
  <c r="O21" i="24"/>
  <c r="M21" i="24"/>
  <c r="L21" i="24"/>
  <c r="K21" i="24"/>
  <c r="J21" i="24"/>
  <c r="I21" i="24"/>
  <c r="H21" i="24"/>
  <c r="F21" i="24"/>
  <c r="E21" i="24"/>
  <c r="D21" i="24"/>
  <c r="O20" i="24"/>
  <c r="M20" i="24"/>
  <c r="L20" i="24"/>
  <c r="K20" i="24"/>
  <c r="J20" i="24"/>
  <c r="I20" i="24"/>
  <c r="H20" i="24"/>
  <c r="F20" i="24"/>
  <c r="E20" i="24"/>
  <c r="D20" i="24"/>
  <c r="O19" i="24"/>
  <c r="M19" i="24"/>
  <c r="L19" i="24"/>
  <c r="K19" i="24"/>
  <c r="J19" i="24"/>
  <c r="I19" i="24"/>
  <c r="H19" i="24"/>
  <c r="F19" i="24"/>
  <c r="E19" i="24"/>
  <c r="D19" i="24"/>
  <c r="O18" i="24"/>
  <c r="M18" i="24"/>
  <c r="L18" i="24"/>
  <c r="K18" i="24"/>
  <c r="J18" i="24"/>
  <c r="I18" i="24"/>
  <c r="H18" i="24"/>
  <c r="F18" i="24"/>
  <c r="E18" i="24"/>
  <c r="D18" i="24"/>
  <c r="O17" i="24"/>
  <c r="M17" i="24"/>
  <c r="L17" i="24"/>
  <c r="K17" i="24"/>
  <c r="J17" i="24"/>
  <c r="I17" i="24"/>
  <c r="H17" i="24"/>
  <c r="F17" i="24"/>
  <c r="E17" i="24"/>
  <c r="D17" i="24"/>
  <c r="O16" i="24"/>
  <c r="M16" i="24"/>
  <c r="L16" i="24"/>
  <c r="K16" i="24"/>
  <c r="J16" i="24"/>
  <c r="I16" i="24"/>
  <c r="H16" i="24"/>
  <c r="F16" i="24"/>
  <c r="E16" i="24"/>
  <c r="D16" i="24"/>
  <c r="O15" i="24"/>
  <c r="M15" i="24"/>
  <c r="L15" i="24"/>
  <c r="K15" i="24"/>
  <c r="J15" i="24"/>
  <c r="I15" i="24"/>
  <c r="H15" i="24"/>
  <c r="F15" i="24"/>
  <c r="E15" i="24"/>
  <c r="D15" i="24"/>
  <c r="O14" i="24"/>
  <c r="M14" i="24"/>
  <c r="L14" i="24"/>
  <c r="K14" i="24"/>
  <c r="J14" i="24"/>
  <c r="I14" i="24"/>
  <c r="H14" i="24"/>
  <c r="F14" i="24"/>
  <c r="E14" i="24"/>
  <c r="D14" i="24"/>
  <c r="O13" i="24"/>
  <c r="M13" i="24"/>
  <c r="L13" i="24"/>
  <c r="K13" i="24"/>
  <c r="J13" i="24"/>
  <c r="I13" i="24"/>
  <c r="H13" i="24"/>
  <c r="F13" i="24"/>
  <c r="E13" i="24"/>
  <c r="D13" i="24"/>
  <c r="O12" i="24"/>
  <c r="M12" i="24"/>
  <c r="L12" i="24"/>
  <c r="K12" i="24"/>
  <c r="J12" i="24"/>
  <c r="I12" i="24"/>
  <c r="H12" i="24"/>
  <c r="F12" i="24"/>
  <c r="E12" i="24"/>
  <c r="D12" i="24"/>
  <c r="O11" i="24"/>
  <c r="M11" i="24"/>
  <c r="L11" i="24"/>
  <c r="K11" i="24"/>
  <c r="J11" i="24"/>
  <c r="I11" i="24"/>
  <c r="H11" i="24"/>
  <c r="F11" i="24"/>
  <c r="E11" i="24"/>
  <c r="D11" i="24"/>
  <c r="O10" i="24"/>
  <c r="M10" i="24"/>
  <c r="L10" i="24"/>
  <c r="K10" i="24"/>
  <c r="J10" i="24"/>
  <c r="I10" i="24"/>
  <c r="H10" i="24"/>
  <c r="F10" i="24"/>
  <c r="E10" i="24"/>
  <c r="D10" i="24"/>
  <c r="O9" i="24"/>
  <c r="M9" i="24"/>
  <c r="L9" i="24"/>
  <c r="K9" i="24"/>
  <c r="J9" i="24"/>
  <c r="I9" i="24"/>
  <c r="H9" i="24"/>
  <c r="F9" i="24"/>
  <c r="E9" i="24"/>
  <c r="D9" i="24"/>
  <c r="O8" i="24"/>
  <c r="M8" i="24"/>
  <c r="L8" i="24"/>
  <c r="K8" i="24"/>
  <c r="J8" i="24"/>
  <c r="I8" i="24"/>
  <c r="H8" i="24"/>
  <c r="F8" i="24"/>
  <c r="E8" i="24"/>
  <c r="D8" i="24"/>
  <c r="O7" i="24"/>
  <c r="M7" i="24"/>
  <c r="L7" i="24"/>
  <c r="K7" i="24"/>
  <c r="J7" i="24"/>
  <c r="I7" i="24"/>
  <c r="H7" i="24"/>
  <c r="F7" i="24"/>
  <c r="E7" i="24"/>
  <c r="D7" i="24"/>
  <c r="O6" i="24"/>
  <c r="M6" i="24"/>
  <c r="L6" i="24"/>
  <c r="K6" i="24"/>
  <c r="J6" i="24"/>
  <c r="I6" i="24"/>
  <c r="H6" i="24"/>
  <c r="F6" i="24"/>
  <c r="E6" i="24"/>
  <c r="D6" i="24"/>
  <c r="O5" i="24"/>
  <c r="M5" i="24"/>
  <c r="L5" i="24"/>
  <c r="K5" i="24"/>
  <c r="J5" i="24"/>
  <c r="I5" i="24"/>
  <c r="H5" i="24"/>
  <c r="F5" i="24"/>
  <c r="E5" i="24"/>
  <c r="D5" i="24"/>
  <c r="O4" i="24"/>
  <c r="M4" i="24"/>
  <c r="L4" i="24"/>
  <c r="K4" i="24"/>
  <c r="J4" i="24"/>
  <c r="I4" i="24"/>
  <c r="H4" i="24"/>
  <c r="F4" i="24"/>
  <c r="E4" i="24"/>
  <c r="D4" i="24"/>
  <c r="O3" i="24"/>
  <c r="M3" i="24"/>
  <c r="L3" i="24"/>
  <c r="K3" i="24"/>
  <c r="J3" i="24"/>
  <c r="I3" i="24"/>
  <c r="H3" i="24"/>
  <c r="F3" i="24"/>
  <c r="E3" i="24"/>
  <c r="D3" i="24"/>
  <c r="Q84" i="26"/>
  <c r="N84" i="26"/>
  <c r="M84" i="26"/>
  <c r="L84" i="26"/>
  <c r="K84" i="26"/>
  <c r="J84" i="26"/>
  <c r="I84" i="26"/>
  <c r="G84" i="26"/>
  <c r="F84" i="26"/>
  <c r="E84" i="26"/>
  <c r="Q83" i="26"/>
  <c r="N83" i="26"/>
  <c r="M83" i="26"/>
  <c r="L83" i="26"/>
  <c r="K83" i="26"/>
  <c r="J83" i="26"/>
  <c r="I83" i="26"/>
  <c r="G83" i="26"/>
  <c r="F83" i="26"/>
  <c r="E83" i="26"/>
  <c r="Q82" i="26"/>
  <c r="N82" i="26"/>
  <c r="M82" i="26"/>
  <c r="L82" i="26"/>
  <c r="K82" i="26"/>
  <c r="J82" i="26"/>
  <c r="I82" i="26"/>
  <c r="G82" i="26"/>
  <c r="F82" i="26"/>
  <c r="E82" i="26"/>
  <c r="Q81" i="26"/>
  <c r="N81" i="26"/>
  <c r="M81" i="26"/>
  <c r="L81" i="26"/>
  <c r="K81" i="26"/>
  <c r="J81" i="26"/>
  <c r="I81" i="26"/>
  <c r="G81" i="26"/>
  <c r="F81" i="26"/>
  <c r="E81" i="26"/>
  <c r="Q80" i="26"/>
  <c r="N80" i="26"/>
  <c r="M80" i="26"/>
  <c r="L80" i="26"/>
  <c r="K80" i="26"/>
  <c r="J80" i="26"/>
  <c r="I80" i="26"/>
  <c r="G80" i="26"/>
  <c r="F80" i="26"/>
  <c r="E80" i="26"/>
  <c r="Q79" i="26"/>
  <c r="N79" i="26"/>
  <c r="M79" i="26"/>
  <c r="L79" i="26"/>
  <c r="K79" i="26"/>
  <c r="J79" i="26"/>
  <c r="I79" i="26"/>
  <c r="G79" i="26"/>
  <c r="F79" i="26"/>
  <c r="E79" i="26"/>
  <c r="Q78" i="26"/>
  <c r="N78" i="26"/>
  <c r="M78" i="26"/>
  <c r="L78" i="26"/>
  <c r="K78" i="26"/>
  <c r="J78" i="26"/>
  <c r="I78" i="26"/>
  <c r="G78" i="26"/>
  <c r="F78" i="26"/>
  <c r="E78" i="26"/>
  <c r="Q77" i="26"/>
  <c r="N77" i="26"/>
  <c r="M77" i="26"/>
  <c r="L77" i="26"/>
  <c r="K77" i="26"/>
  <c r="J77" i="26"/>
  <c r="I77" i="26"/>
  <c r="G77" i="26"/>
  <c r="F77" i="26"/>
  <c r="E77" i="26"/>
  <c r="Q76" i="26"/>
  <c r="N76" i="26"/>
  <c r="M76" i="26"/>
  <c r="L76" i="26"/>
  <c r="K76" i="26"/>
  <c r="J76" i="26"/>
  <c r="I76" i="26"/>
  <c r="G76" i="26"/>
  <c r="F76" i="26"/>
  <c r="E76" i="26"/>
  <c r="Q75" i="26"/>
  <c r="N75" i="26"/>
  <c r="M75" i="26"/>
  <c r="L75" i="26"/>
  <c r="K75" i="26"/>
  <c r="J75" i="26"/>
  <c r="I75" i="26"/>
  <c r="G75" i="26"/>
  <c r="F75" i="26"/>
  <c r="E75" i="26"/>
  <c r="Q74" i="26"/>
  <c r="N74" i="26"/>
  <c r="M74" i="26"/>
  <c r="L74" i="26"/>
  <c r="K74" i="26"/>
  <c r="J74" i="26"/>
  <c r="I74" i="26"/>
  <c r="G74" i="26"/>
  <c r="F74" i="26"/>
  <c r="E74" i="26"/>
  <c r="Q73" i="26"/>
  <c r="N73" i="26"/>
  <c r="M73" i="26"/>
  <c r="L73" i="26"/>
  <c r="K73" i="26"/>
  <c r="J73" i="26"/>
  <c r="I73" i="26"/>
  <c r="G73" i="26"/>
  <c r="F73" i="26"/>
  <c r="E73" i="26"/>
  <c r="Q72" i="26"/>
  <c r="N72" i="26"/>
  <c r="M72" i="26"/>
  <c r="L72" i="26"/>
  <c r="K72" i="26"/>
  <c r="J72" i="26"/>
  <c r="I72" i="26"/>
  <c r="G72" i="26"/>
  <c r="F72" i="26"/>
  <c r="E72" i="26"/>
  <c r="Q71" i="26"/>
  <c r="N71" i="26"/>
  <c r="M71" i="26"/>
  <c r="L71" i="26"/>
  <c r="K71" i="26"/>
  <c r="J71" i="26"/>
  <c r="I71" i="26"/>
  <c r="G71" i="26"/>
  <c r="F71" i="26"/>
  <c r="E71" i="26"/>
  <c r="Q70" i="26"/>
  <c r="N70" i="26"/>
  <c r="M70" i="26"/>
  <c r="L70" i="26"/>
  <c r="K70" i="26"/>
  <c r="J70" i="26"/>
  <c r="I70" i="26"/>
  <c r="G70" i="26"/>
  <c r="F70" i="26"/>
  <c r="E70" i="26"/>
  <c r="Q69" i="26"/>
  <c r="N69" i="26"/>
  <c r="M69" i="26"/>
  <c r="L69" i="26"/>
  <c r="K69" i="26"/>
  <c r="J69" i="26"/>
  <c r="I69" i="26"/>
  <c r="G69" i="26"/>
  <c r="F69" i="26"/>
  <c r="E69" i="26"/>
  <c r="Q68" i="26"/>
  <c r="N68" i="26"/>
  <c r="M68" i="26"/>
  <c r="L68" i="26"/>
  <c r="K68" i="26"/>
  <c r="J68" i="26"/>
  <c r="I68" i="26"/>
  <c r="G68" i="26"/>
  <c r="F68" i="26"/>
  <c r="E68" i="26"/>
  <c r="Q67" i="26"/>
  <c r="N67" i="26"/>
  <c r="M67" i="26"/>
  <c r="L67" i="26"/>
  <c r="K67" i="26"/>
  <c r="J67" i="26"/>
  <c r="I67" i="26"/>
  <c r="G67" i="26"/>
  <c r="F67" i="26"/>
  <c r="E67" i="26"/>
  <c r="Q66" i="26"/>
  <c r="N66" i="26"/>
  <c r="M66" i="26"/>
  <c r="L66" i="26"/>
  <c r="K66" i="26"/>
  <c r="J66" i="26"/>
  <c r="I66" i="26"/>
  <c r="G66" i="26"/>
  <c r="F66" i="26"/>
  <c r="E66" i="26"/>
  <c r="Q65" i="26"/>
  <c r="N65" i="26"/>
  <c r="M65" i="26"/>
  <c r="L65" i="26"/>
  <c r="K65" i="26"/>
  <c r="J65" i="26"/>
  <c r="I65" i="26"/>
  <c r="G65" i="26"/>
  <c r="F65" i="26"/>
  <c r="E65" i="26"/>
  <c r="Q64" i="26"/>
  <c r="N64" i="26"/>
  <c r="M64" i="26"/>
  <c r="L64" i="26"/>
  <c r="K64" i="26"/>
  <c r="J64" i="26"/>
  <c r="I64" i="26"/>
  <c r="G64" i="26"/>
  <c r="F64" i="26"/>
  <c r="E64" i="26"/>
  <c r="Q63" i="26"/>
  <c r="N63" i="26"/>
  <c r="M63" i="26"/>
  <c r="L63" i="26"/>
  <c r="K63" i="26"/>
  <c r="J63" i="26"/>
  <c r="I63" i="26"/>
  <c r="G63" i="26"/>
  <c r="F63" i="26"/>
  <c r="E63" i="26"/>
  <c r="Q62" i="26"/>
  <c r="N62" i="26"/>
  <c r="M62" i="26"/>
  <c r="L62" i="26"/>
  <c r="K62" i="26"/>
  <c r="J62" i="26"/>
  <c r="I62" i="26"/>
  <c r="G62" i="26"/>
  <c r="F62" i="26"/>
  <c r="E62" i="26"/>
  <c r="Q61" i="26"/>
  <c r="N61" i="26"/>
  <c r="M61" i="26"/>
  <c r="L61" i="26"/>
  <c r="K61" i="26"/>
  <c r="J61" i="26"/>
  <c r="I61" i="26"/>
  <c r="G61" i="26"/>
  <c r="F61" i="26"/>
  <c r="E61" i="26"/>
  <c r="Q60" i="26"/>
  <c r="N60" i="26"/>
  <c r="M60" i="26"/>
  <c r="L60" i="26"/>
  <c r="K60" i="26"/>
  <c r="J60" i="26"/>
  <c r="I60" i="26"/>
  <c r="G60" i="26"/>
  <c r="F60" i="26"/>
  <c r="E60" i="26"/>
  <c r="Q59" i="26"/>
  <c r="N59" i="26"/>
  <c r="M59" i="26"/>
  <c r="L59" i="26"/>
  <c r="K59" i="26"/>
  <c r="J59" i="26"/>
  <c r="I59" i="26"/>
  <c r="G59" i="26"/>
  <c r="F59" i="26"/>
  <c r="E59" i="26"/>
  <c r="Q58" i="26"/>
  <c r="N58" i="26"/>
  <c r="M58" i="26"/>
  <c r="L58" i="26"/>
  <c r="K58" i="26"/>
  <c r="J58" i="26"/>
  <c r="I58" i="26"/>
  <c r="G58" i="26"/>
  <c r="F58" i="26"/>
  <c r="E58" i="26"/>
  <c r="Q57" i="26"/>
  <c r="N57" i="26"/>
  <c r="M57" i="26"/>
  <c r="L57" i="26"/>
  <c r="K57" i="26"/>
  <c r="J57" i="26"/>
  <c r="I57" i="26"/>
  <c r="G57" i="26"/>
  <c r="F57" i="26"/>
  <c r="E57" i="26"/>
  <c r="Q56" i="26"/>
  <c r="N56" i="26"/>
  <c r="M56" i="26"/>
  <c r="L56" i="26"/>
  <c r="K56" i="26"/>
  <c r="J56" i="26"/>
  <c r="I56" i="26"/>
  <c r="G56" i="26"/>
  <c r="F56" i="26"/>
  <c r="E56" i="26"/>
  <c r="Q55" i="26"/>
  <c r="N55" i="26"/>
  <c r="M55" i="26"/>
  <c r="L55" i="26"/>
  <c r="K55" i="26"/>
  <c r="J55" i="26"/>
  <c r="I55" i="26"/>
  <c r="G55" i="26"/>
  <c r="F55" i="26"/>
  <c r="E55" i="26"/>
  <c r="Q54" i="26"/>
  <c r="N54" i="26"/>
  <c r="M54" i="26"/>
  <c r="L54" i="26"/>
  <c r="K54" i="26"/>
  <c r="J54" i="26"/>
  <c r="I54" i="26"/>
  <c r="G54" i="26"/>
  <c r="F54" i="26"/>
  <c r="E54" i="26"/>
  <c r="Q53" i="26"/>
  <c r="N53" i="26"/>
  <c r="M53" i="26"/>
  <c r="L53" i="26"/>
  <c r="K53" i="26"/>
  <c r="J53" i="26"/>
  <c r="I53" i="26"/>
  <c r="G53" i="26"/>
  <c r="F53" i="26"/>
  <c r="E53" i="26"/>
  <c r="Q52" i="26"/>
  <c r="N52" i="26"/>
  <c r="M52" i="26"/>
  <c r="L52" i="26"/>
  <c r="K52" i="26"/>
  <c r="J52" i="26"/>
  <c r="I52" i="26"/>
  <c r="G52" i="26"/>
  <c r="F52" i="26"/>
  <c r="E52" i="26"/>
  <c r="Q51" i="26"/>
  <c r="N51" i="26"/>
  <c r="M51" i="26"/>
  <c r="L51" i="26"/>
  <c r="K51" i="26"/>
  <c r="J51" i="26"/>
  <c r="I51" i="26"/>
  <c r="G51" i="26"/>
  <c r="F51" i="26"/>
  <c r="E51" i="26"/>
  <c r="Q50" i="26"/>
  <c r="N50" i="26"/>
  <c r="M50" i="26"/>
  <c r="L50" i="26"/>
  <c r="K50" i="26"/>
  <c r="J50" i="26"/>
  <c r="I50" i="26"/>
  <c r="G50" i="26"/>
  <c r="F50" i="26"/>
  <c r="E50" i="26"/>
  <c r="Q49" i="26"/>
  <c r="N49" i="26"/>
  <c r="M49" i="26"/>
  <c r="L49" i="26"/>
  <c r="K49" i="26"/>
  <c r="J49" i="26"/>
  <c r="I49" i="26"/>
  <c r="G49" i="26"/>
  <c r="F49" i="26"/>
  <c r="E49" i="26"/>
  <c r="Q48" i="26"/>
  <c r="N48" i="26"/>
  <c r="M48" i="26"/>
  <c r="L48" i="26"/>
  <c r="K48" i="26"/>
  <c r="J48" i="26"/>
  <c r="I48" i="26"/>
  <c r="G48" i="26"/>
  <c r="F48" i="26"/>
  <c r="E48" i="26"/>
  <c r="Q47" i="26"/>
  <c r="N47" i="26"/>
  <c r="M47" i="26"/>
  <c r="L47" i="26"/>
  <c r="K47" i="26"/>
  <c r="J47" i="26"/>
  <c r="I47" i="26"/>
  <c r="G47" i="26"/>
  <c r="F47" i="26"/>
  <c r="E47" i="26"/>
  <c r="Q46" i="26"/>
  <c r="N46" i="26"/>
  <c r="M46" i="26"/>
  <c r="L46" i="26"/>
  <c r="K46" i="26"/>
  <c r="J46" i="26"/>
  <c r="I46" i="26"/>
  <c r="G46" i="26"/>
  <c r="F46" i="26"/>
  <c r="E46" i="26"/>
  <c r="Q45" i="26"/>
  <c r="N45" i="26"/>
  <c r="M45" i="26"/>
  <c r="L45" i="26"/>
  <c r="K45" i="26"/>
  <c r="J45" i="26"/>
  <c r="I45" i="26"/>
  <c r="G45" i="26"/>
  <c r="F45" i="26"/>
  <c r="E45" i="26"/>
  <c r="Q44" i="26"/>
  <c r="N44" i="26"/>
  <c r="M44" i="26"/>
  <c r="L44" i="26"/>
  <c r="K44" i="26"/>
  <c r="J44" i="26"/>
  <c r="I44" i="26"/>
  <c r="G44" i="26"/>
  <c r="F44" i="26"/>
  <c r="E44" i="26"/>
  <c r="Q40" i="26"/>
  <c r="N40" i="26"/>
  <c r="M40" i="26"/>
  <c r="L40" i="26"/>
  <c r="K40" i="26"/>
  <c r="J40" i="26"/>
  <c r="I40" i="26"/>
  <c r="G40" i="26"/>
  <c r="F40" i="26"/>
  <c r="E40" i="26"/>
  <c r="Q39" i="26"/>
  <c r="N39" i="26"/>
  <c r="M39" i="26"/>
  <c r="L39" i="26"/>
  <c r="K39" i="26"/>
  <c r="J39" i="26"/>
  <c r="I39" i="26"/>
  <c r="G39" i="26"/>
  <c r="F39" i="26"/>
  <c r="E39" i="26"/>
  <c r="Q38" i="26"/>
  <c r="N38" i="26"/>
  <c r="M38" i="26"/>
  <c r="L38" i="26"/>
  <c r="K38" i="26"/>
  <c r="J38" i="26"/>
  <c r="I38" i="26"/>
  <c r="G38" i="26"/>
  <c r="F38" i="26"/>
  <c r="E38" i="26"/>
  <c r="Q37" i="26"/>
  <c r="N37" i="26"/>
  <c r="M37" i="26"/>
  <c r="L37" i="26"/>
  <c r="K37" i="26"/>
  <c r="J37" i="26"/>
  <c r="I37" i="26"/>
  <c r="G37" i="26"/>
  <c r="F37" i="26"/>
  <c r="E37" i="26"/>
  <c r="Q36" i="26"/>
  <c r="N36" i="26"/>
  <c r="M36" i="26"/>
  <c r="L36" i="26"/>
  <c r="K36" i="26"/>
  <c r="J36" i="26"/>
  <c r="I36" i="26"/>
  <c r="G36" i="26"/>
  <c r="F36" i="26"/>
  <c r="E36" i="26"/>
  <c r="Q35" i="26"/>
  <c r="N35" i="26"/>
  <c r="M35" i="26"/>
  <c r="L35" i="26"/>
  <c r="K35" i="26"/>
  <c r="J35" i="26"/>
  <c r="I35" i="26"/>
  <c r="G35" i="26"/>
  <c r="F35" i="26"/>
  <c r="E35" i="26"/>
  <c r="Q34" i="26"/>
  <c r="N34" i="26"/>
  <c r="M34" i="26"/>
  <c r="L34" i="26"/>
  <c r="K34" i="26"/>
  <c r="J34" i="26"/>
  <c r="I34" i="26"/>
  <c r="G34" i="26"/>
  <c r="F34" i="26"/>
  <c r="E34" i="26"/>
  <c r="Q33" i="26"/>
  <c r="N33" i="26"/>
  <c r="M33" i="26"/>
  <c r="L33" i="26"/>
  <c r="K33" i="26"/>
  <c r="J33" i="26"/>
  <c r="I33" i="26"/>
  <c r="G33" i="26"/>
  <c r="F33" i="26"/>
  <c r="E33" i="26"/>
  <c r="Q32" i="26"/>
  <c r="N32" i="26"/>
  <c r="M32" i="26"/>
  <c r="L32" i="26"/>
  <c r="K32" i="26"/>
  <c r="J32" i="26"/>
  <c r="I32" i="26"/>
  <c r="G32" i="26"/>
  <c r="F32" i="26"/>
  <c r="E32" i="26"/>
  <c r="Q31" i="26"/>
  <c r="N31" i="26"/>
  <c r="M31" i="26"/>
  <c r="L31" i="26"/>
  <c r="K31" i="26"/>
  <c r="J31" i="26"/>
  <c r="I31" i="26"/>
  <c r="G31" i="26"/>
  <c r="F31" i="26"/>
  <c r="E31" i="26"/>
  <c r="Q30" i="26"/>
  <c r="N30" i="26"/>
  <c r="M30" i="26"/>
  <c r="L30" i="26"/>
  <c r="K30" i="26"/>
  <c r="J30" i="26"/>
  <c r="I30" i="26"/>
  <c r="G30" i="26"/>
  <c r="F30" i="26"/>
  <c r="E30" i="26"/>
  <c r="Q29" i="26"/>
  <c r="N29" i="26"/>
  <c r="M29" i="26"/>
  <c r="L29" i="26"/>
  <c r="K29" i="26"/>
  <c r="J29" i="26"/>
  <c r="I29" i="26"/>
  <c r="G29" i="26"/>
  <c r="F29" i="26"/>
  <c r="E29" i="26"/>
  <c r="Q28" i="26"/>
  <c r="N28" i="26"/>
  <c r="M28" i="26"/>
  <c r="L28" i="26"/>
  <c r="K28" i="26"/>
  <c r="J28" i="26"/>
  <c r="I28" i="26"/>
  <c r="G28" i="26"/>
  <c r="F28" i="26"/>
  <c r="E28" i="26"/>
  <c r="Q27" i="26"/>
  <c r="N27" i="26"/>
  <c r="M27" i="26"/>
  <c r="L27" i="26"/>
  <c r="K27" i="26"/>
  <c r="J27" i="26"/>
  <c r="I27" i="26"/>
  <c r="G27" i="26"/>
  <c r="F27" i="26"/>
  <c r="E27" i="26"/>
  <c r="Q26" i="26"/>
  <c r="N26" i="26"/>
  <c r="M26" i="26"/>
  <c r="L26" i="26"/>
  <c r="K26" i="26"/>
  <c r="J26" i="26"/>
  <c r="I26" i="26"/>
  <c r="G26" i="26"/>
  <c r="F26" i="26"/>
  <c r="E26" i="26"/>
  <c r="Q25" i="26"/>
  <c r="N25" i="26"/>
  <c r="M25" i="26"/>
  <c r="L25" i="26"/>
  <c r="K25" i="26"/>
  <c r="J25" i="26"/>
  <c r="I25" i="26"/>
  <c r="G25" i="26"/>
  <c r="F25" i="26"/>
  <c r="E25" i="26"/>
  <c r="Q24" i="26"/>
  <c r="N24" i="26"/>
  <c r="M24" i="26"/>
  <c r="L24" i="26"/>
  <c r="K24" i="26"/>
  <c r="J24" i="26"/>
  <c r="I24" i="26"/>
  <c r="G24" i="26"/>
  <c r="F24" i="26"/>
  <c r="E24" i="26"/>
  <c r="Q23" i="26"/>
  <c r="N23" i="26"/>
  <c r="M23" i="26"/>
  <c r="L23" i="26"/>
  <c r="K23" i="26"/>
  <c r="J23" i="26"/>
  <c r="I23" i="26"/>
  <c r="G23" i="26"/>
  <c r="F23" i="26"/>
  <c r="E23" i="26"/>
  <c r="Q22" i="26"/>
  <c r="N22" i="26"/>
  <c r="M22" i="26"/>
  <c r="L22" i="26"/>
  <c r="K22" i="26"/>
  <c r="J22" i="26"/>
  <c r="I22" i="26"/>
  <c r="G22" i="26"/>
  <c r="F22" i="26"/>
  <c r="E22" i="26"/>
  <c r="Q21" i="26"/>
  <c r="N21" i="26"/>
  <c r="M21" i="26"/>
  <c r="L21" i="26"/>
  <c r="K21" i="26"/>
  <c r="J21" i="26"/>
  <c r="I21" i="26"/>
  <c r="G21" i="26"/>
  <c r="F21" i="26"/>
  <c r="E21" i="26"/>
  <c r="Q20" i="26"/>
  <c r="N20" i="26"/>
  <c r="M20" i="26"/>
  <c r="L20" i="26"/>
  <c r="K20" i="26"/>
  <c r="J20" i="26"/>
  <c r="I20" i="26"/>
  <c r="G20" i="26"/>
  <c r="F20" i="26"/>
  <c r="E20" i="26"/>
  <c r="Q19" i="26"/>
  <c r="N19" i="26"/>
  <c r="M19" i="26"/>
  <c r="L19" i="26"/>
  <c r="K19" i="26"/>
  <c r="J19" i="26"/>
  <c r="I19" i="26"/>
  <c r="G19" i="26"/>
  <c r="F19" i="26"/>
  <c r="E19" i="26"/>
  <c r="Q18" i="26"/>
  <c r="N18" i="26"/>
  <c r="M18" i="26"/>
  <c r="L18" i="26"/>
  <c r="K18" i="26"/>
  <c r="J18" i="26"/>
  <c r="I18" i="26"/>
  <c r="G18" i="26"/>
  <c r="F18" i="26"/>
  <c r="E18" i="26"/>
  <c r="Q17" i="26"/>
  <c r="N17" i="26"/>
  <c r="M17" i="26"/>
  <c r="L17" i="26"/>
  <c r="K17" i="26"/>
  <c r="J17" i="26"/>
  <c r="I17" i="26"/>
  <c r="G17" i="26"/>
  <c r="F17" i="26"/>
  <c r="E17" i="26"/>
  <c r="Q16" i="26"/>
  <c r="N16" i="26"/>
  <c r="M16" i="26"/>
  <c r="L16" i="26"/>
  <c r="K16" i="26"/>
  <c r="J16" i="26"/>
  <c r="I16" i="26"/>
  <c r="G16" i="26"/>
  <c r="F16" i="26"/>
  <c r="E16" i="26"/>
  <c r="Q15" i="26"/>
  <c r="N15" i="26"/>
  <c r="M15" i="26"/>
  <c r="L15" i="26"/>
  <c r="K15" i="26"/>
  <c r="J15" i="26"/>
  <c r="I15" i="26"/>
  <c r="G15" i="26"/>
  <c r="F15" i="26"/>
  <c r="E15" i="26"/>
  <c r="Q14" i="26"/>
  <c r="N14" i="26"/>
  <c r="M14" i="26"/>
  <c r="L14" i="26"/>
  <c r="K14" i="26"/>
  <c r="J14" i="26"/>
  <c r="I14" i="26"/>
  <c r="G14" i="26"/>
  <c r="F14" i="26"/>
  <c r="E14" i="26"/>
  <c r="Q13" i="26"/>
  <c r="N13" i="26"/>
  <c r="M13" i="26"/>
  <c r="L13" i="26"/>
  <c r="K13" i="26"/>
  <c r="J13" i="26"/>
  <c r="I13" i="26"/>
  <c r="G13" i="26"/>
  <c r="F13" i="26"/>
  <c r="E13" i="26"/>
  <c r="Q12" i="26"/>
  <c r="N12" i="26"/>
  <c r="M12" i="26"/>
  <c r="L12" i="26"/>
  <c r="K12" i="26"/>
  <c r="J12" i="26"/>
  <c r="I12" i="26"/>
  <c r="G12" i="26"/>
  <c r="F12" i="26"/>
  <c r="E12" i="26"/>
  <c r="Q11" i="26"/>
  <c r="N11" i="26"/>
  <c r="M11" i="26"/>
  <c r="L11" i="26"/>
  <c r="K11" i="26"/>
  <c r="J11" i="26"/>
  <c r="I11" i="26"/>
  <c r="G11" i="26"/>
  <c r="F11" i="26"/>
  <c r="E11" i="26"/>
  <c r="Q10" i="26"/>
  <c r="N10" i="26"/>
  <c r="M10" i="26"/>
  <c r="L10" i="26"/>
  <c r="K10" i="26"/>
  <c r="J10" i="26"/>
  <c r="I10" i="26"/>
  <c r="G10" i="26"/>
  <c r="F10" i="26"/>
  <c r="E10" i="26"/>
  <c r="Q9" i="26"/>
  <c r="N9" i="26"/>
  <c r="M9" i="26"/>
  <c r="L9" i="26"/>
  <c r="K9" i="26"/>
  <c r="J9" i="26"/>
  <c r="I9" i="26"/>
  <c r="G9" i="26"/>
  <c r="F9" i="26"/>
  <c r="E9" i="26"/>
  <c r="Q8" i="26"/>
  <c r="N8" i="26"/>
  <c r="M8" i="26"/>
  <c r="L8" i="26"/>
  <c r="K8" i="26"/>
  <c r="J8" i="26"/>
  <c r="I8" i="26"/>
  <c r="G8" i="26"/>
  <c r="F8" i="26"/>
  <c r="E8" i="26"/>
  <c r="Q7" i="26"/>
  <c r="N7" i="26"/>
  <c r="M7" i="26"/>
  <c r="L7" i="26"/>
  <c r="K7" i="26"/>
  <c r="J7" i="26"/>
  <c r="I7" i="26"/>
  <c r="G7" i="26"/>
  <c r="F7" i="26"/>
  <c r="E7" i="26"/>
  <c r="Q6" i="26"/>
  <c r="N6" i="26"/>
  <c r="M6" i="26"/>
  <c r="L6" i="26"/>
  <c r="K6" i="26"/>
  <c r="J6" i="26"/>
  <c r="I6" i="26"/>
  <c r="G6" i="26"/>
  <c r="F6" i="26"/>
  <c r="E6" i="26"/>
  <c r="Q5" i="26"/>
  <c r="N5" i="26"/>
  <c r="M5" i="26"/>
  <c r="L5" i="26"/>
  <c r="K5" i="26"/>
  <c r="J5" i="26"/>
  <c r="I5" i="26"/>
  <c r="G5" i="26"/>
  <c r="F5" i="26"/>
  <c r="E5" i="26"/>
  <c r="Q4" i="26"/>
  <c r="N4" i="26"/>
  <c r="M4" i="26"/>
  <c r="L4" i="26"/>
  <c r="K4" i="26"/>
  <c r="J4" i="26"/>
  <c r="I4" i="26"/>
  <c r="G4" i="26"/>
  <c r="F4" i="26"/>
  <c r="E4" i="26"/>
  <c r="Q3" i="26"/>
  <c r="N3" i="26"/>
  <c r="M3" i="26"/>
  <c r="L3" i="26"/>
  <c r="K3" i="26"/>
  <c r="J3" i="26"/>
  <c r="I3" i="26"/>
  <c r="G3" i="26"/>
  <c r="F3" i="26"/>
  <c r="E3" i="26"/>
  <c r="O150" i="22"/>
  <c r="M150" i="22"/>
  <c r="L150" i="22"/>
  <c r="K150" i="22"/>
  <c r="J150" i="22"/>
  <c r="I150" i="22"/>
  <c r="H150" i="22"/>
  <c r="F150" i="22"/>
  <c r="E150" i="22"/>
  <c r="D150" i="22"/>
  <c r="O149" i="22"/>
  <c r="M149" i="22"/>
  <c r="L149" i="22"/>
  <c r="K149" i="22"/>
  <c r="J149" i="22"/>
  <c r="I149" i="22"/>
  <c r="H149" i="22"/>
  <c r="F149" i="22"/>
  <c r="E149" i="22"/>
  <c r="D149" i="22"/>
  <c r="O148" i="22"/>
  <c r="M148" i="22"/>
  <c r="L148" i="22"/>
  <c r="K148" i="22"/>
  <c r="J148" i="22"/>
  <c r="I148" i="22"/>
  <c r="H148" i="22"/>
  <c r="F148" i="22"/>
  <c r="E148" i="22"/>
  <c r="D148" i="22"/>
  <c r="O147" i="22"/>
  <c r="M147" i="22"/>
  <c r="L147" i="22"/>
  <c r="K147" i="22"/>
  <c r="J147" i="22"/>
  <c r="I147" i="22"/>
  <c r="H147" i="22"/>
  <c r="F147" i="22"/>
  <c r="E147" i="22"/>
  <c r="D147" i="22"/>
  <c r="O146" i="22"/>
  <c r="M146" i="22"/>
  <c r="L146" i="22"/>
  <c r="K146" i="22"/>
  <c r="J146" i="22"/>
  <c r="I146" i="22"/>
  <c r="H146" i="22"/>
  <c r="F146" i="22"/>
  <c r="E146" i="22"/>
  <c r="D146" i="22"/>
  <c r="O145" i="22"/>
  <c r="M145" i="22"/>
  <c r="L145" i="22"/>
  <c r="K145" i="22"/>
  <c r="J145" i="22"/>
  <c r="I145" i="22"/>
  <c r="H145" i="22"/>
  <c r="F145" i="22"/>
  <c r="E145" i="22"/>
  <c r="D145" i="22"/>
  <c r="O144" i="22"/>
  <c r="M144" i="22"/>
  <c r="L144" i="22"/>
  <c r="K144" i="22"/>
  <c r="J144" i="22"/>
  <c r="I144" i="22"/>
  <c r="H144" i="22"/>
  <c r="F144" i="22"/>
  <c r="E144" i="22"/>
  <c r="D144" i="22"/>
  <c r="O143" i="22"/>
  <c r="M143" i="22"/>
  <c r="L143" i="22"/>
  <c r="K143" i="22"/>
  <c r="J143" i="22"/>
  <c r="I143" i="22"/>
  <c r="H143" i="22"/>
  <c r="F143" i="22"/>
  <c r="E143" i="22"/>
  <c r="D143" i="22"/>
  <c r="O142" i="22"/>
  <c r="M142" i="22"/>
  <c r="L142" i="22"/>
  <c r="K142" i="22"/>
  <c r="J142" i="22"/>
  <c r="I142" i="22"/>
  <c r="H142" i="22"/>
  <c r="F142" i="22"/>
  <c r="E142" i="22"/>
  <c r="D142" i="22"/>
  <c r="O141" i="22"/>
  <c r="M141" i="22"/>
  <c r="L141" i="22"/>
  <c r="K141" i="22"/>
  <c r="J141" i="22"/>
  <c r="I141" i="22"/>
  <c r="H141" i="22"/>
  <c r="F141" i="22"/>
  <c r="E141" i="22"/>
  <c r="D141" i="22"/>
  <c r="O140" i="22"/>
  <c r="M140" i="22"/>
  <c r="L140" i="22"/>
  <c r="K140" i="22"/>
  <c r="J140" i="22"/>
  <c r="I140" i="22"/>
  <c r="H140" i="22"/>
  <c r="F140" i="22"/>
  <c r="E140" i="22"/>
  <c r="D140" i="22"/>
  <c r="O139" i="22"/>
  <c r="M139" i="22"/>
  <c r="L139" i="22"/>
  <c r="K139" i="22"/>
  <c r="J139" i="22"/>
  <c r="I139" i="22"/>
  <c r="H139" i="22"/>
  <c r="F139" i="22"/>
  <c r="E139" i="22"/>
  <c r="D139" i="22"/>
  <c r="O138" i="22"/>
  <c r="M138" i="22"/>
  <c r="L138" i="22"/>
  <c r="K138" i="22"/>
  <c r="J138" i="22"/>
  <c r="I138" i="22"/>
  <c r="H138" i="22"/>
  <c r="F138" i="22"/>
  <c r="E138" i="22"/>
  <c r="D138" i="22"/>
  <c r="O137" i="22"/>
  <c r="M137" i="22"/>
  <c r="L137" i="22"/>
  <c r="K137" i="22"/>
  <c r="J137" i="22"/>
  <c r="I137" i="22"/>
  <c r="H137" i="22"/>
  <c r="F137" i="22"/>
  <c r="E137" i="22"/>
  <c r="D137" i="22"/>
  <c r="O136" i="22"/>
  <c r="M136" i="22"/>
  <c r="L136" i="22"/>
  <c r="K136" i="22"/>
  <c r="J136" i="22"/>
  <c r="I136" i="22"/>
  <c r="H136" i="22"/>
  <c r="F136" i="22"/>
  <c r="E136" i="22"/>
  <c r="D136" i="22"/>
  <c r="O135" i="22"/>
  <c r="M135" i="22"/>
  <c r="L135" i="22"/>
  <c r="K135" i="22"/>
  <c r="J135" i="22"/>
  <c r="I135" i="22"/>
  <c r="H135" i="22"/>
  <c r="F135" i="22"/>
  <c r="E135" i="22"/>
  <c r="D135" i="22"/>
  <c r="O134" i="22"/>
  <c r="M134" i="22"/>
  <c r="L134" i="22"/>
  <c r="K134" i="22"/>
  <c r="J134" i="22"/>
  <c r="I134" i="22"/>
  <c r="H134" i="22"/>
  <c r="F134" i="22"/>
  <c r="E134" i="22"/>
  <c r="D134" i="22"/>
  <c r="O133" i="22"/>
  <c r="M133" i="22"/>
  <c r="L133" i="22"/>
  <c r="K133" i="22"/>
  <c r="J133" i="22"/>
  <c r="I133" i="22"/>
  <c r="H133" i="22"/>
  <c r="F133" i="22"/>
  <c r="E133" i="22"/>
  <c r="D133" i="22"/>
  <c r="O132" i="22"/>
  <c r="M132" i="22"/>
  <c r="L132" i="22"/>
  <c r="K132" i="22"/>
  <c r="J132" i="22"/>
  <c r="I132" i="22"/>
  <c r="H132" i="22"/>
  <c r="F132" i="22"/>
  <c r="E132" i="22"/>
  <c r="D132" i="22"/>
  <c r="O131" i="22"/>
  <c r="M131" i="22"/>
  <c r="L131" i="22"/>
  <c r="K131" i="22"/>
  <c r="J131" i="22"/>
  <c r="I131" i="22"/>
  <c r="H131" i="22"/>
  <c r="F131" i="22"/>
  <c r="E131" i="22"/>
  <c r="D131" i="22"/>
  <c r="O130" i="22"/>
  <c r="M130" i="22"/>
  <c r="L130" i="22"/>
  <c r="K130" i="22"/>
  <c r="J130" i="22"/>
  <c r="I130" i="22"/>
  <c r="H130" i="22"/>
  <c r="F130" i="22"/>
  <c r="E130" i="22"/>
  <c r="D130" i="22"/>
  <c r="O129" i="22"/>
  <c r="M129" i="22"/>
  <c r="L129" i="22"/>
  <c r="K129" i="22"/>
  <c r="J129" i="22"/>
  <c r="I129" i="22"/>
  <c r="H129" i="22"/>
  <c r="F129" i="22"/>
  <c r="E129" i="22"/>
  <c r="D129" i="22"/>
  <c r="O128" i="22"/>
  <c r="M128" i="22"/>
  <c r="L128" i="22"/>
  <c r="K128" i="22"/>
  <c r="J128" i="22"/>
  <c r="I128" i="22"/>
  <c r="H128" i="22"/>
  <c r="F128" i="22"/>
  <c r="E128" i="22"/>
  <c r="D128" i="22"/>
  <c r="O127" i="22"/>
  <c r="M127" i="22"/>
  <c r="L127" i="22"/>
  <c r="K127" i="22"/>
  <c r="J127" i="22"/>
  <c r="I127" i="22"/>
  <c r="H127" i="22"/>
  <c r="F127" i="22"/>
  <c r="E127" i="22"/>
  <c r="D127" i="22"/>
  <c r="O126" i="22"/>
  <c r="M126" i="22"/>
  <c r="L126" i="22"/>
  <c r="K126" i="22"/>
  <c r="J126" i="22"/>
  <c r="I126" i="22"/>
  <c r="H126" i="22"/>
  <c r="F126" i="22"/>
  <c r="E126" i="22"/>
  <c r="D126" i="22"/>
  <c r="O125" i="22"/>
  <c r="M125" i="22"/>
  <c r="L125" i="22"/>
  <c r="K125" i="22"/>
  <c r="J125" i="22"/>
  <c r="I125" i="22"/>
  <c r="H125" i="22"/>
  <c r="F125" i="22"/>
  <c r="E125" i="22"/>
  <c r="D125" i="22"/>
  <c r="O124" i="22"/>
  <c r="M124" i="22"/>
  <c r="L124" i="22"/>
  <c r="K124" i="22"/>
  <c r="J124" i="22"/>
  <c r="I124" i="22"/>
  <c r="H124" i="22"/>
  <c r="F124" i="22"/>
  <c r="E124" i="22"/>
  <c r="D124" i="22"/>
  <c r="O123" i="22"/>
  <c r="M123" i="22"/>
  <c r="L123" i="22"/>
  <c r="K123" i="22"/>
  <c r="J123" i="22"/>
  <c r="I123" i="22"/>
  <c r="H123" i="22"/>
  <c r="F123" i="22"/>
  <c r="E123" i="22"/>
  <c r="D123" i="22"/>
  <c r="O122" i="22"/>
  <c r="M122" i="22"/>
  <c r="L122" i="22"/>
  <c r="K122" i="22"/>
  <c r="J122" i="22"/>
  <c r="I122" i="22"/>
  <c r="H122" i="22"/>
  <c r="F122" i="22"/>
  <c r="E122" i="22"/>
  <c r="D122" i="22"/>
  <c r="O121" i="22"/>
  <c r="M121" i="22"/>
  <c r="L121" i="22"/>
  <c r="K121" i="22"/>
  <c r="J121" i="22"/>
  <c r="I121" i="22"/>
  <c r="H121" i="22"/>
  <c r="F121" i="22"/>
  <c r="E121" i="22"/>
  <c r="D121" i="22"/>
  <c r="O120" i="22"/>
  <c r="M120" i="22"/>
  <c r="L120" i="22"/>
  <c r="K120" i="22"/>
  <c r="J120" i="22"/>
  <c r="I120" i="22"/>
  <c r="H120" i="22"/>
  <c r="F120" i="22"/>
  <c r="E120" i="22"/>
  <c r="D120" i="22"/>
  <c r="O119" i="22"/>
  <c r="M119" i="22"/>
  <c r="L119" i="22"/>
  <c r="K119" i="22"/>
  <c r="J119" i="22"/>
  <c r="I119" i="22"/>
  <c r="H119" i="22"/>
  <c r="F119" i="22"/>
  <c r="E119" i="22"/>
  <c r="D119" i="22"/>
  <c r="O118" i="22"/>
  <c r="M118" i="22"/>
  <c r="L118" i="22"/>
  <c r="K118" i="22"/>
  <c r="J118" i="22"/>
  <c r="I118" i="22"/>
  <c r="H118" i="22"/>
  <c r="F118" i="22"/>
  <c r="E118" i="22"/>
  <c r="D118" i="22"/>
  <c r="O117" i="22"/>
  <c r="M117" i="22"/>
  <c r="L117" i="22"/>
  <c r="K117" i="22"/>
  <c r="J117" i="22"/>
  <c r="I117" i="22"/>
  <c r="H117" i="22"/>
  <c r="F117" i="22"/>
  <c r="E117" i="22"/>
  <c r="D117" i="22"/>
  <c r="O116" i="22"/>
  <c r="M116" i="22"/>
  <c r="L116" i="22"/>
  <c r="K116" i="22"/>
  <c r="J116" i="22"/>
  <c r="I116" i="22"/>
  <c r="H116" i="22"/>
  <c r="F116" i="22"/>
  <c r="E116" i="22"/>
  <c r="D116" i="22"/>
  <c r="O115" i="22"/>
  <c r="M115" i="22"/>
  <c r="L115" i="22"/>
  <c r="K115" i="22"/>
  <c r="J115" i="22"/>
  <c r="I115" i="22"/>
  <c r="H115" i="22"/>
  <c r="F115" i="22"/>
  <c r="E115" i="22"/>
  <c r="D115" i="22"/>
  <c r="O114" i="22"/>
  <c r="M114" i="22"/>
  <c r="L114" i="22"/>
  <c r="K114" i="22"/>
  <c r="J114" i="22"/>
  <c r="I114" i="22"/>
  <c r="H114" i="22"/>
  <c r="F114" i="22"/>
  <c r="E114" i="22"/>
  <c r="D114" i="22"/>
  <c r="O113" i="22"/>
  <c r="M113" i="22"/>
  <c r="L113" i="22"/>
  <c r="K113" i="22"/>
  <c r="J113" i="22"/>
  <c r="I113" i="22"/>
  <c r="H113" i="22"/>
  <c r="F113" i="22"/>
  <c r="E113" i="22"/>
  <c r="D113" i="22"/>
  <c r="O112" i="22"/>
  <c r="M112" i="22"/>
  <c r="L112" i="22"/>
  <c r="K112" i="22"/>
  <c r="J112" i="22"/>
  <c r="I112" i="22"/>
  <c r="H112" i="22"/>
  <c r="F112" i="22"/>
  <c r="E112" i="22"/>
  <c r="D112" i="22"/>
  <c r="O111" i="22"/>
  <c r="M111" i="22"/>
  <c r="L111" i="22"/>
  <c r="K111" i="22"/>
  <c r="J111" i="22"/>
  <c r="I111" i="22"/>
  <c r="H111" i="22"/>
  <c r="F111" i="22"/>
  <c r="E111" i="22"/>
  <c r="D111" i="22"/>
  <c r="O110" i="22"/>
  <c r="M110" i="22"/>
  <c r="L110" i="22"/>
  <c r="K110" i="22"/>
  <c r="J110" i="22"/>
  <c r="I110" i="22"/>
  <c r="H110" i="22"/>
  <c r="F110" i="22"/>
  <c r="E110" i="22"/>
  <c r="D110" i="22"/>
  <c r="O109" i="22"/>
  <c r="M109" i="22"/>
  <c r="L109" i="22"/>
  <c r="K109" i="22"/>
  <c r="J109" i="22"/>
  <c r="I109" i="22"/>
  <c r="H109" i="22"/>
  <c r="F109" i="22"/>
  <c r="E109" i="22"/>
  <c r="D109" i="22"/>
  <c r="O108" i="22"/>
  <c r="M108" i="22"/>
  <c r="L108" i="22"/>
  <c r="K108" i="22"/>
  <c r="J108" i="22"/>
  <c r="I108" i="22"/>
  <c r="H108" i="22"/>
  <c r="F108" i="22"/>
  <c r="E108" i="22"/>
  <c r="D108" i="22"/>
  <c r="O107" i="22"/>
  <c r="M107" i="22"/>
  <c r="L107" i="22"/>
  <c r="K107" i="22"/>
  <c r="J107" i="22"/>
  <c r="I107" i="22"/>
  <c r="H107" i="22"/>
  <c r="F107" i="22"/>
  <c r="E107" i="22"/>
  <c r="D107" i="22"/>
  <c r="O106" i="22"/>
  <c r="M106" i="22"/>
  <c r="L106" i="22"/>
  <c r="K106" i="22"/>
  <c r="J106" i="22"/>
  <c r="I106" i="22"/>
  <c r="H106" i="22"/>
  <c r="F106" i="22"/>
  <c r="E106" i="22"/>
  <c r="D106" i="22"/>
  <c r="O105" i="22"/>
  <c r="M105" i="22"/>
  <c r="L105" i="22"/>
  <c r="K105" i="22"/>
  <c r="J105" i="22"/>
  <c r="I105" i="22"/>
  <c r="H105" i="22"/>
  <c r="F105" i="22"/>
  <c r="E105" i="22"/>
  <c r="D105" i="22"/>
  <c r="O104" i="22"/>
  <c r="M104" i="22"/>
  <c r="L104" i="22"/>
  <c r="K104" i="22"/>
  <c r="J104" i="22"/>
  <c r="I104" i="22"/>
  <c r="H104" i="22"/>
  <c r="F104" i="22"/>
  <c r="E104" i="22"/>
  <c r="D104" i="22"/>
  <c r="O103" i="22"/>
  <c r="M103" i="22"/>
  <c r="L103" i="22"/>
  <c r="K103" i="22"/>
  <c r="J103" i="22"/>
  <c r="I103" i="22"/>
  <c r="H103" i="22"/>
  <c r="F103" i="22"/>
  <c r="E103" i="22"/>
  <c r="D103" i="22"/>
  <c r="O102" i="22"/>
  <c r="M102" i="22"/>
  <c r="L102" i="22"/>
  <c r="K102" i="22"/>
  <c r="J102" i="22"/>
  <c r="I102" i="22"/>
  <c r="H102" i="22"/>
  <c r="F102" i="22"/>
  <c r="E102" i="22"/>
  <c r="D102" i="22"/>
  <c r="O101" i="22"/>
  <c r="M101" i="22"/>
  <c r="L101" i="22"/>
  <c r="K101" i="22"/>
  <c r="J101" i="22"/>
  <c r="I101" i="22"/>
  <c r="H101" i="22"/>
  <c r="F101" i="22"/>
  <c r="E101" i="22"/>
  <c r="D101" i="22"/>
  <c r="O100" i="22"/>
  <c r="M100" i="22"/>
  <c r="L100" i="22"/>
  <c r="K100" i="22"/>
  <c r="J100" i="22"/>
  <c r="I100" i="22"/>
  <c r="H100" i="22"/>
  <c r="F100" i="22"/>
  <c r="E100" i="22"/>
  <c r="D100" i="22"/>
  <c r="O99" i="22"/>
  <c r="M99" i="22"/>
  <c r="L99" i="22"/>
  <c r="K99" i="22"/>
  <c r="J99" i="22"/>
  <c r="I99" i="22"/>
  <c r="H99" i="22"/>
  <c r="F99" i="22"/>
  <c r="E99" i="22"/>
  <c r="D99" i="22"/>
  <c r="O98" i="22"/>
  <c r="M98" i="22"/>
  <c r="L98" i="22"/>
  <c r="K98" i="22"/>
  <c r="J98" i="22"/>
  <c r="I98" i="22"/>
  <c r="H98" i="22"/>
  <c r="F98" i="22"/>
  <c r="E98" i="22"/>
  <c r="D98" i="22"/>
  <c r="O97" i="22"/>
  <c r="M97" i="22"/>
  <c r="L97" i="22"/>
  <c r="K97" i="22"/>
  <c r="J97" i="22"/>
  <c r="I97" i="22"/>
  <c r="H97" i="22"/>
  <c r="F97" i="22"/>
  <c r="E97" i="22"/>
  <c r="D97" i="22"/>
  <c r="O96" i="22"/>
  <c r="M96" i="22"/>
  <c r="L96" i="22"/>
  <c r="K96" i="22"/>
  <c r="J96" i="22"/>
  <c r="I96" i="22"/>
  <c r="H96" i="22"/>
  <c r="F96" i="22"/>
  <c r="E96" i="22"/>
  <c r="D96" i="22"/>
  <c r="O95" i="22"/>
  <c r="M95" i="22"/>
  <c r="L95" i="22"/>
  <c r="K95" i="22"/>
  <c r="J95" i="22"/>
  <c r="I95" i="22"/>
  <c r="H95" i="22"/>
  <c r="F95" i="22"/>
  <c r="E95" i="22"/>
  <c r="D95" i="22"/>
  <c r="O94" i="22"/>
  <c r="M94" i="22"/>
  <c r="L94" i="22"/>
  <c r="K94" i="22"/>
  <c r="J94" i="22"/>
  <c r="I94" i="22"/>
  <c r="H94" i="22"/>
  <c r="F94" i="22"/>
  <c r="E94" i="22"/>
  <c r="D94" i="22"/>
  <c r="O93" i="22"/>
  <c r="M93" i="22"/>
  <c r="L93" i="22"/>
  <c r="K93" i="22"/>
  <c r="J93" i="22"/>
  <c r="I93" i="22"/>
  <c r="H93" i="22"/>
  <c r="F93" i="22"/>
  <c r="E93" i="22"/>
  <c r="D93" i="22"/>
  <c r="O92" i="22"/>
  <c r="M92" i="22"/>
  <c r="L92" i="22"/>
  <c r="K92" i="22"/>
  <c r="J92" i="22"/>
  <c r="I92" i="22"/>
  <c r="H92" i="22"/>
  <c r="F92" i="22"/>
  <c r="E92" i="22"/>
  <c r="D92" i="22"/>
  <c r="O91" i="22"/>
  <c r="M91" i="22"/>
  <c r="L91" i="22"/>
  <c r="K91" i="22"/>
  <c r="J91" i="22"/>
  <c r="I91" i="22"/>
  <c r="H91" i="22"/>
  <c r="F91" i="22"/>
  <c r="E91" i="22"/>
  <c r="D91" i="22"/>
  <c r="O90" i="22"/>
  <c r="M90" i="22"/>
  <c r="L90" i="22"/>
  <c r="K90" i="22"/>
  <c r="J90" i="22"/>
  <c r="I90" i="22"/>
  <c r="H90" i="22"/>
  <c r="F90" i="22"/>
  <c r="E90" i="22"/>
  <c r="D90" i="22"/>
  <c r="O89" i="22"/>
  <c r="M89" i="22"/>
  <c r="L89" i="22"/>
  <c r="K89" i="22"/>
  <c r="J89" i="22"/>
  <c r="I89" i="22"/>
  <c r="H89" i="22"/>
  <c r="F89" i="22"/>
  <c r="E89" i="22"/>
  <c r="D89" i="22"/>
  <c r="O88" i="22"/>
  <c r="M88" i="22"/>
  <c r="L88" i="22"/>
  <c r="K88" i="22"/>
  <c r="J88" i="22"/>
  <c r="I88" i="22"/>
  <c r="H88" i="22"/>
  <c r="F88" i="22"/>
  <c r="E88" i="22"/>
  <c r="D88" i="22"/>
  <c r="O87" i="22"/>
  <c r="M87" i="22"/>
  <c r="L87" i="22"/>
  <c r="K87" i="22"/>
  <c r="J87" i="22"/>
  <c r="I87" i="22"/>
  <c r="H87" i="22"/>
  <c r="F87" i="22"/>
  <c r="E87" i="22"/>
  <c r="D87" i="22"/>
  <c r="O86" i="22"/>
  <c r="M86" i="22"/>
  <c r="L86" i="22"/>
  <c r="K86" i="22"/>
  <c r="J86" i="22"/>
  <c r="I86" i="22"/>
  <c r="H86" i="22"/>
  <c r="F86" i="22"/>
  <c r="E86" i="22"/>
  <c r="D86" i="22"/>
  <c r="O85" i="22"/>
  <c r="M85" i="22"/>
  <c r="L85" i="22"/>
  <c r="K85" i="22"/>
  <c r="J85" i="22"/>
  <c r="I85" i="22"/>
  <c r="H85" i="22"/>
  <c r="F85" i="22"/>
  <c r="E85" i="22"/>
  <c r="D85" i="22"/>
  <c r="O84" i="22"/>
  <c r="M84" i="22"/>
  <c r="L84" i="22"/>
  <c r="K84" i="22"/>
  <c r="J84" i="22"/>
  <c r="I84" i="22"/>
  <c r="H84" i="22"/>
  <c r="F84" i="22"/>
  <c r="E84" i="22"/>
  <c r="D84" i="22"/>
  <c r="O83" i="22"/>
  <c r="M83" i="22"/>
  <c r="L83" i="22"/>
  <c r="K83" i="22"/>
  <c r="J83" i="22"/>
  <c r="I83" i="22"/>
  <c r="H83" i="22"/>
  <c r="F83" i="22"/>
  <c r="E83" i="22"/>
  <c r="D83" i="22"/>
  <c r="O82" i="22"/>
  <c r="M82" i="22"/>
  <c r="L82" i="22"/>
  <c r="K82" i="22"/>
  <c r="J82" i="22"/>
  <c r="I82" i="22"/>
  <c r="H82" i="22"/>
  <c r="F82" i="22"/>
  <c r="E82" i="22"/>
  <c r="D82" i="22"/>
  <c r="O81" i="22"/>
  <c r="M81" i="22"/>
  <c r="L81" i="22"/>
  <c r="K81" i="22"/>
  <c r="J81" i="22"/>
  <c r="I81" i="22"/>
  <c r="H81" i="22"/>
  <c r="F81" i="22"/>
  <c r="E81" i="22"/>
  <c r="D81" i="22"/>
  <c r="O80" i="22"/>
  <c r="M80" i="22"/>
  <c r="L80" i="22"/>
  <c r="K80" i="22"/>
  <c r="J80" i="22"/>
  <c r="I80" i="22"/>
  <c r="H80" i="22"/>
  <c r="F80" i="22"/>
  <c r="E80" i="22"/>
  <c r="D80" i="22"/>
  <c r="O79" i="22"/>
  <c r="M79" i="22"/>
  <c r="L79" i="22"/>
  <c r="K79" i="22"/>
  <c r="J79" i="22"/>
  <c r="I79" i="22"/>
  <c r="H79" i="22"/>
  <c r="F79" i="22"/>
  <c r="E79" i="22"/>
  <c r="D79" i="22"/>
  <c r="O78" i="22"/>
  <c r="M78" i="22"/>
  <c r="L78" i="22"/>
  <c r="K78" i="22"/>
  <c r="J78" i="22"/>
  <c r="I78" i="22"/>
  <c r="H78" i="22"/>
  <c r="F78" i="22"/>
  <c r="E78" i="22"/>
  <c r="D78" i="22"/>
  <c r="O77" i="22"/>
  <c r="M77" i="22"/>
  <c r="L77" i="22"/>
  <c r="K77" i="22"/>
  <c r="J77" i="22"/>
  <c r="I77" i="22"/>
  <c r="H77" i="22"/>
  <c r="F77" i="22"/>
  <c r="E77" i="22"/>
  <c r="D77" i="22"/>
  <c r="O76" i="22"/>
  <c r="M76" i="22"/>
  <c r="L76" i="22"/>
  <c r="K76" i="22"/>
  <c r="J76" i="22"/>
  <c r="I76" i="22"/>
  <c r="H76" i="22"/>
  <c r="F76" i="22"/>
  <c r="E76" i="22"/>
  <c r="D76" i="22"/>
  <c r="O75" i="22"/>
  <c r="M75" i="22"/>
  <c r="L75" i="22"/>
  <c r="K75" i="22"/>
  <c r="J75" i="22"/>
  <c r="I75" i="22"/>
  <c r="H75" i="22"/>
  <c r="F75" i="22"/>
  <c r="E75" i="22"/>
  <c r="D75" i="22"/>
  <c r="O74" i="22"/>
  <c r="M74" i="22"/>
  <c r="L74" i="22"/>
  <c r="K74" i="22"/>
  <c r="J74" i="22"/>
  <c r="I74" i="22"/>
  <c r="H74" i="22"/>
  <c r="F74" i="22"/>
  <c r="E74" i="22"/>
  <c r="D74" i="22"/>
  <c r="O73" i="22"/>
  <c r="M73" i="22"/>
  <c r="L73" i="22"/>
  <c r="K73" i="22"/>
  <c r="J73" i="22"/>
  <c r="I73" i="22"/>
  <c r="H73" i="22"/>
  <c r="F73" i="22"/>
  <c r="E73" i="22"/>
  <c r="D73" i="22"/>
  <c r="O72" i="22"/>
  <c r="M72" i="22"/>
  <c r="L72" i="22"/>
  <c r="K72" i="22"/>
  <c r="J72" i="22"/>
  <c r="I72" i="22"/>
  <c r="H72" i="22"/>
  <c r="F72" i="22"/>
  <c r="E72" i="22"/>
  <c r="D72" i="22"/>
  <c r="O71" i="22"/>
  <c r="M71" i="22"/>
  <c r="L71" i="22"/>
  <c r="K71" i="22"/>
  <c r="J71" i="22"/>
  <c r="I71" i="22"/>
  <c r="H71" i="22"/>
  <c r="F71" i="22"/>
  <c r="E71" i="22"/>
  <c r="D71" i="22"/>
  <c r="O70" i="22"/>
  <c r="M70" i="22"/>
  <c r="L70" i="22"/>
  <c r="K70" i="22"/>
  <c r="J70" i="22"/>
  <c r="I70" i="22"/>
  <c r="H70" i="22"/>
  <c r="F70" i="22"/>
  <c r="E70" i="22"/>
  <c r="D70" i="22"/>
  <c r="O69" i="22"/>
  <c r="M69" i="22"/>
  <c r="L69" i="22"/>
  <c r="K69" i="22"/>
  <c r="J69" i="22"/>
  <c r="I69" i="22"/>
  <c r="H69" i="22"/>
  <c r="F69" i="22"/>
  <c r="E69" i="22"/>
  <c r="D69" i="22"/>
  <c r="O68" i="22"/>
  <c r="M68" i="22"/>
  <c r="L68" i="22"/>
  <c r="K68" i="22"/>
  <c r="J68" i="22"/>
  <c r="I68" i="22"/>
  <c r="H68" i="22"/>
  <c r="F68" i="22"/>
  <c r="E68" i="22"/>
  <c r="D68" i="22"/>
  <c r="O67" i="22"/>
  <c r="M67" i="22"/>
  <c r="L67" i="22"/>
  <c r="K67" i="22"/>
  <c r="J67" i="22"/>
  <c r="I67" i="22"/>
  <c r="H67" i="22"/>
  <c r="F67" i="22"/>
  <c r="E67" i="22"/>
  <c r="D67" i="22"/>
  <c r="O66" i="22"/>
  <c r="M66" i="22"/>
  <c r="L66" i="22"/>
  <c r="K66" i="22"/>
  <c r="J66" i="22"/>
  <c r="I66" i="22"/>
  <c r="H66" i="22"/>
  <c r="F66" i="22"/>
  <c r="E66" i="22"/>
  <c r="D66" i="22"/>
  <c r="O65" i="22"/>
  <c r="M65" i="22"/>
  <c r="L65" i="22"/>
  <c r="K65" i="22"/>
  <c r="J65" i="22"/>
  <c r="I65" i="22"/>
  <c r="H65" i="22"/>
  <c r="F65" i="22"/>
  <c r="E65" i="22"/>
  <c r="D65" i="22"/>
  <c r="O64" i="22"/>
  <c r="M64" i="22"/>
  <c r="L64" i="22"/>
  <c r="K64" i="22"/>
  <c r="J64" i="22"/>
  <c r="I64" i="22"/>
  <c r="H64" i="22"/>
  <c r="F64" i="22"/>
  <c r="E64" i="22"/>
  <c r="D64" i="22"/>
  <c r="O63" i="22"/>
  <c r="M63" i="22"/>
  <c r="L63" i="22"/>
  <c r="K63" i="22"/>
  <c r="J63" i="22"/>
  <c r="I63" i="22"/>
  <c r="H63" i="22"/>
  <c r="F63" i="22"/>
  <c r="E63" i="22"/>
  <c r="D63" i="22"/>
  <c r="O62" i="22"/>
  <c r="M62" i="22"/>
  <c r="L62" i="22"/>
  <c r="K62" i="22"/>
  <c r="J62" i="22"/>
  <c r="I62" i="22"/>
  <c r="H62" i="22"/>
  <c r="F62" i="22"/>
  <c r="E62" i="22"/>
  <c r="D62" i="22"/>
  <c r="O61" i="22"/>
  <c r="M61" i="22"/>
  <c r="L61" i="22"/>
  <c r="K61" i="22"/>
  <c r="J61" i="22"/>
  <c r="I61" i="22"/>
  <c r="H61" i="22"/>
  <c r="F61" i="22"/>
  <c r="E61" i="22"/>
  <c r="D61" i="22"/>
  <c r="O60" i="22"/>
  <c r="M60" i="22"/>
  <c r="L60" i="22"/>
  <c r="K60" i="22"/>
  <c r="J60" i="22"/>
  <c r="I60" i="22"/>
  <c r="H60" i="22"/>
  <c r="F60" i="22"/>
  <c r="E60" i="22"/>
  <c r="D60" i="22"/>
  <c r="O59" i="22"/>
  <c r="M59" i="22"/>
  <c r="L59" i="22"/>
  <c r="K59" i="22"/>
  <c r="J59" i="22"/>
  <c r="I59" i="22"/>
  <c r="H59" i="22"/>
  <c r="F59" i="22"/>
  <c r="E59" i="22"/>
  <c r="D59" i="22"/>
  <c r="O58" i="22"/>
  <c r="M58" i="22"/>
  <c r="L58" i="22"/>
  <c r="K58" i="22"/>
  <c r="J58" i="22"/>
  <c r="I58" i="22"/>
  <c r="H58" i="22"/>
  <c r="F58" i="22"/>
  <c r="E58" i="22"/>
  <c r="D58" i="22"/>
  <c r="O57" i="22"/>
  <c r="M57" i="22"/>
  <c r="L57" i="22"/>
  <c r="K57" i="22"/>
  <c r="J57" i="22"/>
  <c r="I57" i="22"/>
  <c r="H57" i="22"/>
  <c r="F57" i="22"/>
  <c r="E57" i="22"/>
  <c r="D57" i="22"/>
  <c r="O56" i="22"/>
  <c r="M56" i="22"/>
  <c r="L56" i="22"/>
  <c r="K56" i="22"/>
  <c r="J56" i="22"/>
  <c r="I56" i="22"/>
  <c r="H56" i="22"/>
  <c r="F56" i="22"/>
  <c r="E56" i="22"/>
  <c r="D56" i="22"/>
  <c r="O55" i="22"/>
  <c r="M55" i="22"/>
  <c r="L55" i="22"/>
  <c r="K55" i="22"/>
  <c r="J55" i="22"/>
  <c r="I55" i="22"/>
  <c r="H55" i="22"/>
  <c r="F55" i="22"/>
  <c r="E55" i="22"/>
  <c r="D55" i="22"/>
  <c r="O54" i="22"/>
  <c r="M54" i="22"/>
  <c r="L54" i="22"/>
  <c r="K54" i="22"/>
  <c r="J54" i="22"/>
  <c r="I54" i="22"/>
  <c r="H54" i="22"/>
  <c r="F54" i="22"/>
  <c r="E54" i="22"/>
  <c r="D54" i="22"/>
  <c r="O53" i="22"/>
  <c r="M53" i="22"/>
  <c r="L53" i="22"/>
  <c r="K53" i="22"/>
  <c r="J53" i="22"/>
  <c r="I53" i="22"/>
  <c r="H53" i="22"/>
  <c r="F53" i="22"/>
  <c r="E53" i="22"/>
  <c r="D53" i="22"/>
  <c r="O52" i="22"/>
  <c r="M52" i="22"/>
  <c r="L52" i="22"/>
  <c r="K52" i="22"/>
  <c r="J52" i="22"/>
  <c r="I52" i="22"/>
  <c r="H52" i="22"/>
  <c r="F52" i="22"/>
  <c r="E52" i="22"/>
  <c r="D52" i="22"/>
  <c r="O51" i="22"/>
  <c r="M51" i="22"/>
  <c r="L51" i="22"/>
  <c r="K51" i="22"/>
  <c r="J51" i="22"/>
  <c r="I51" i="22"/>
  <c r="H51" i="22"/>
  <c r="F51" i="22"/>
  <c r="E51" i="22"/>
  <c r="D51" i="22"/>
  <c r="O50" i="22"/>
  <c r="M50" i="22"/>
  <c r="L50" i="22"/>
  <c r="K50" i="22"/>
  <c r="J50" i="22"/>
  <c r="I50" i="22"/>
  <c r="H50" i="22"/>
  <c r="F50" i="22"/>
  <c r="E50" i="22"/>
  <c r="D50" i="22"/>
  <c r="O49" i="22"/>
  <c r="M49" i="22"/>
  <c r="L49" i="22"/>
  <c r="K49" i="22"/>
  <c r="J49" i="22"/>
  <c r="I49" i="22"/>
  <c r="H49" i="22"/>
  <c r="F49" i="22"/>
  <c r="E49" i="22"/>
  <c r="D49" i="22"/>
  <c r="O48" i="22"/>
  <c r="M48" i="22"/>
  <c r="L48" i="22"/>
  <c r="K48" i="22"/>
  <c r="J48" i="22"/>
  <c r="I48" i="22"/>
  <c r="H48" i="22"/>
  <c r="F48" i="22"/>
  <c r="E48" i="22"/>
  <c r="D48" i="22"/>
  <c r="O47" i="22"/>
  <c r="M47" i="22"/>
  <c r="L47" i="22"/>
  <c r="K47" i="22"/>
  <c r="J47" i="22"/>
  <c r="I47" i="22"/>
  <c r="H47" i="22"/>
  <c r="F47" i="22"/>
  <c r="E47" i="22"/>
  <c r="D47" i="22"/>
  <c r="O46" i="22"/>
  <c r="M46" i="22"/>
  <c r="L46" i="22"/>
  <c r="K46" i="22"/>
  <c r="J46" i="22"/>
  <c r="I46" i="22"/>
  <c r="H46" i="22"/>
  <c r="F46" i="22"/>
  <c r="E46" i="22"/>
  <c r="D46" i="22"/>
  <c r="O45" i="22"/>
  <c r="M45" i="22"/>
  <c r="L45" i="22"/>
  <c r="K45" i="22"/>
  <c r="J45" i="22"/>
  <c r="I45" i="22"/>
  <c r="H45" i="22"/>
  <c r="F45" i="22"/>
  <c r="E45" i="22"/>
  <c r="D45" i="22"/>
  <c r="O44" i="22"/>
  <c r="M44" i="22"/>
  <c r="L44" i="22"/>
  <c r="K44" i="22"/>
  <c r="J44" i="22"/>
  <c r="I44" i="22"/>
  <c r="H44" i="22"/>
  <c r="F44" i="22"/>
  <c r="E44" i="22"/>
  <c r="D44" i="22"/>
  <c r="O43" i="22"/>
  <c r="M43" i="22"/>
  <c r="L43" i="22"/>
  <c r="K43" i="22"/>
  <c r="J43" i="22"/>
  <c r="I43" i="22"/>
  <c r="H43" i="22"/>
  <c r="F43" i="22"/>
  <c r="E43" i="22"/>
  <c r="D43" i="22"/>
  <c r="O42" i="22"/>
  <c r="M42" i="22"/>
  <c r="L42" i="22"/>
  <c r="K42" i="22"/>
  <c r="J42" i="22"/>
  <c r="I42" i="22"/>
  <c r="H42" i="22"/>
  <c r="F42" i="22"/>
  <c r="E42" i="22"/>
  <c r="D42" i="22"/>
  <c r="O41" i="22"/>
  <c r="M41" i="22"/>
  <c r="L41" i="22"/>
  <c r="K41" i="22"/>
  <c r="J41" i="22"/>
  <c r="I41" i="22"/>
  <c r="H41" i="22"/>
  <c r="F41" i="22"/>
  <c r="E41" i="22"/>
  <c r="D41" i="22"/>
  <c r="O40" i="22"/>
  <c r="M40" i="22"/>
  <c r="L40" i="22"/>
  <c r="K40" i="22"/>
  <c r="J40" i="22"/>
  <c r="I40" i="22"/>
  <c r="H40" i="22"/>
  <c r="F40" i="22"/>
  <c r="E40" i="22"/>
  <c r="D40" i="22"/>
  <c r="O39" i="22"/>
  <c r="M39" i="22"/>
  <c r="L39" i="22"/>
  <c r="K39" i="22"/>
  <c r="J39" i="22"/>
  <c r="I39" i="22"/>
  <c r="H39" i="22"/>
  <c r="F39" i="22"/>
  <c r="E39" i="22"/>
  <c r="D39" i="22"/>
  <c r="O38" i="22"/>
  <c r="M38" i="22"/>
  <c r="L38" i="22"/>
  <c r="K38" i="22"/>
  <c r="J38" i="22"/>
  <c r="I38" i="22"/>
  <c r="H38" i="22"/>
  <c r="F38" i="22"/>
  <c r="E38" i="22"/>
  <c r="D38" i="22"/>
  <c r="O37" i="22"/>
  <c r="M37" i="22"/>
  <c r="L37" i="22"/>
  <c r="K37" i="22"/>
  <c r="J37" i="22"/>
  <c r="I37" i="22"/>
  <c r="H37" i="22"/>
  <c r="F37" i="22"/>
  <c r="E37" i="22"/>
  <c r="D37" i="22"/>
  <c r="O36" i="22"/>
  <c r="M36" i="22"/>
  <c r="L36" i="22"/>
  <c r="K36" i="22"/>
  <c r="J36" i="22"/>
  <c r="I36" i="22"/>
  <c r="H36" i="22"/>
  <c r="F36" i="22"/>
  <c r="E36" i="22"/>
  <c r="D36" i="22"/>
  <c r="O35" i="22"/>
  <c r="M35" i="22"/>
  <c r="L35" i="22"/>
  <c r="K35" i="22"/>
  <c r="J35" i="22"/>
  <c r="I35" i="22"/>
  <c r="H35" i="22"/>
  <c r="F35" i="22"/>
  <c r="E35" i="22"/>
  <c r="D35" i="22"/>
  <c r="O34" i="22"/>
  <c r="M34" i="22"/>
  <c r="L34" i="22"/>
  <c r="K34" i="22"/>
  <c r="J34" i="22"/>
  <c r="I34" i="22"/>
  <c r="H34" i="22"/>
  <c r="F34" i="22"/>
  <c r="E34" i="22"/>
  <c r="D34" i="22"/>
  <c r="O33" i="22"/>
  <c r="M33" i="22"/>
  <c r="L33" i="22"/>
  <c r="K33" i="22"/>
  <c r="J33" i="22"/>
  <c r="I33" i="22"/>
  <c r="H33" i="22"/>
  <c r="F33" i="22"/>
  <c r="E33" i="22"/>
  <c r="D33" i="22"/>
  <c r="O32" i="22"/>
  <c r="M32" i="22"/>
  <c r="L32" i="22"/>
  <c r="K32" i="22"/>
  <c r="J32" i="22"/>
  <c r="I32" i="22"/>
  <c r="H32" i="22"/>
  <c r="F32" i="22"/>
  <c r="E32" i="22"/>
  <c r="D32" i="22"/>
  <c r="O31" i="22"/>
  <c r="M31" i="22"/>
  <c r="L31" i="22"/>
  <c r="K31" i="22"/>
  <c r="J31" i="22"/>
  <c r="I31" i="22"/>
  <c r="H31" i="22"/>
  <c r="F31" i="22"/>
  <c r="E31" i="22"/>
  <c r="D31" i="22"/>
  <c r="O30" i="22"/>
  <c r="M30" i="22"/>
  <c r="L30" i="22"/>
  <c r="K30" i="22"/>
  <c r="J30" i="22"/>
  <c r="I30" i="22"/>
  <c r="H30" i="22"/>
  <c r="F30" i="22"/>
  <c r="E30" i="22"/>
  <c r="D30" i="22"/>
  <c r="O29" i="22"/>
  <c r="M29" i="22"/>
  <c r="L29" i="22"/>
  <c r="K29" i="22"/>
  <c r="J29" i="22"/>
  <c r="I29" i="22"/>
  <c r="H29" i="22"/>
  <c r="F29" i="22"/>
  <c r="E29" i="22"/>
  <c r="D29" i="22"/>
  <c r="O28" i="22"/>
  <c r="M28" i="22"/>
  <c r="L28" i="22"/>
  <c r="K28" i="22"/>
  <c r="J28" i="22"/>
  <c r="I28" i="22"/>
  <c r="H28" i="22"/>
  <c r="F28" i="22"/>
  <c r="E28" i="22"/>
  <c r="D28" i="22"/>
  <c r="O27" i="22"/>
  <c r="M27" i="22"/>
  <c r="L27" i="22"/>
  <c r="K27" i="22"/>
  <c r="J27" i="22"/>
  <c r="I27" i="22"/>
  <c r="H27" i="22"/>
  <c r="F27" i="22"/>
  <c r="E27" i="22"/>
  <c r="D27" i="22"/>
  <c r="O26" i="22"/>
  <c r="M26" i="22"/>
  <c r="L26" i="22"/>
  <c r="K26" i="22"/>
  <c r="J26" i="22"/>
  <c r="I26" i="22"/>
  <c r="H26" i="22"/>
  <c r="F26" i="22"/>
  <c r="E26" i="22"/>
  <c r="D26" i="22"/>
  <c r="O25" i="22"/>
  <c r="M25" i="22"/>
  <c r="L25" i="22"/>
  <c r="K25" i="22"/>
  <c r="J25" i="22"/>
  <c r="I25" i="22"/>
  <c r="H25" i="22"/>
  <c r="F25" i="22"/>
  <c r="E25" i="22"/>
  <c r="D25" i="22"/>
  <c r="O24" i="22"/>
  <c r="M24" i="22"/>
  <c r="L24" i="22"/>
  <c r="K24" i="22"/>
  <c r="J24" i="22"/>
  <c r="I24" i="22"/>
  <c r="H24" i="22"/>
  <c r="F24" i="22"/>
  <c r="E24" i="22"/>
  <c r="D24" i="22"/>
  <c r="O23" i="22"/>
  <c r="M23" i="22"/>
  <c r="L23" i="22"/>
  <c r="K23" i="22"/>
  <c r="J23" i="22"/>
  <c r="I23" i="22"/>
  <c r="H23" i="22"/>
  <c r="F23" i="22"/>
  <c r="E23" i="22"/>
  <c r="D23" i="22"/>
  <c r="O22" i="22"/>
  <c r="M22" i="22"/>
  <c r="L22" i="22"/>
  <c r="K22" i="22"/>
  <c r="J22" i="22"/>
  <c r="I22" i="22"/>
  <c r="H22" i="22"/>
  <c r="F22" i="22"/>
  <c r="E22" i="22"/>
  <c r="D22" i="22"/>
  <c r="O21" i="22"/>
  <c r="M21" i="22"/>
  <c r="L21" i="22"/>
  <c r="K21" i="22"/>
  <c r="J21" i="22"/>
  <c r="I21" i="22"/>
  <c r="H21" i="22"/>
  <c r="F21" i="22"/>
  <c r="E21" i="22"/>
  <c r="D21" i="22"/>
  <c r="O20" i="22"/>
  <c r="M20" i="22"/>
  <c r="L20" i="22"/>
  <c r="K20" i="22"/>
  <c r="J20" i="22"/>
  <c r="I20" i="22"/>
  <c r="H20" i="22"/>
  <c r="F20" i="22"/>
  <c r="E20" i="22"/>
  <c r="D20" i="22"/>
  <c r="O19" i="22"/>
  <c r="M19" i="22"/>
  <c r="L19" i="22"/>
  <c r="K19" i="22"/>
  <c r="J19" i="22"/>
  <c r="I19" i="22"/>
  <c r="H19" i="22"/>
  <c r="F19" i="22"/>
  <c r="E19" i="22"/>
  <c r="D19" i="22"/>
  <c r="O18" i="22"/>
  <c r="M18" i="22"/>
  <c r="L18" i="22"/>
  <c r="K18" i="22"/>
  <c r="J18" i="22"/>
  <c r="I18" i="22"/>
  <c r="H18" i="22"/>
  <c r="F18" i="22"/>
  <c r="E18" i="22"/>
  <c r="D18" i="22"/>
  <c r="O17" i="22"/>
  <c r="M17" i="22"/>
  <c r="L17" i="22"/>
  <c r="K17" i="22"/>
  <c r="J17" i="22"/>
  <c r="I17" i="22"/>
  <c r="H17" i="22"/>
  <c r="F17" i="22"/>
  <c r="E17" i="22"/>
  <c r="D17" i="22"/>
  <c r="O16" i="22"/>
  <c r="M16" i="22"/>
  <c r="L16" i="22"/>
  <c r="K16" i="22"/>
  <c r="J16" i="22"/>
  <c r="I16" i="22"/>
  <c r="H16" i="22"/>
  <c r="F16" i="22"/>
  <c r="E16" i="22"/>
  <c r="D16" i="22"/>
  <c r="O15" i="22"/>
  <c r="M15" i="22"/>
  <c r="L15" i="22"/>
  <c r="K15" i="22"/>
  <c r="J15" i="22"/>
  <c r="I15" i="22"/>
  <c r="H15" i="22"/>
  <c r="F15" i="22"/>
  <c r="E15" i="22"/>
  <c r="D15" i="22"/>
  <c r="O14" i="22"/>
  <c r="M14" i="22"/>
  <c r="L14" i="22"/>
  <c r="K14" i="22"/>
  <c r="J14" i="22"/>
  <c r="I14" i="22"/>
  <c r="H14" i="22"/>
  <c r="F14" i="22"/>
  <c r="E14" i="22"/>
  <c r="D14" i="22"/>
  <c r="O13" i="22"/>
  <c r="M13" i="22"/>
  <c r="L13" i="22"/>
  <c r="K13" i="22"/>
  <c r="J13" i="22"/>
  <c r="I13" i="22"/>
  <c r="H13" i="22"/>
  <c r="F13" i="22"/>
  <c r="E13" i="22"/>
  <c r="D13" i="22"/>
  <c r="O12" i="22"/>
  <c r="M12" i="22"/>
  <c r="L12" i="22"/>
  <c r="K12" i="22"/>
  <c r="J12" i="22"/>
  <c r="I12" i="22"/>
  <c r="H12" i="22"/>
  <c r="F12" i="22"/>
  <c r="E12" i="22"/>
  <c r="D12" i="22"/>
  <c r="O11" i="22"/>
  <c r="M11" i="22"/>
  <c r="L11" i="22"/>
  <c r="K11" i="22"/>
  <c r="J11" i="22"/>
  <c r="I11" i="22"/>
  <c r="H11" i="22"/>
  <c r="F11" i="22"/>
  <c r="E11" i="22"/>
  <c r="D11" i="22"/>
  <c r="O10" i="22"/>
  <c r="M10" i="22"/>
  <c r="L10" i="22"/>
  <c r="K10" i="22"/>
  <c r="J10" i="22"/>
  <c r="I10" i="22"/>
  <c r="H10" i="22"/>
  <c r="F10" i="22"/>
  <c r="E10" i="22"/>
  <c r="D10" i="22"/>
  <c r="O9" i="22"/>
  <c r="M9" i="22"/>
  <c r="L9" i="22"/>
  <c r="K9" i="22"/>
  <c r="J9" i="22"/>
  <c r="I9" i="22"/>
  <c r="H9" i="22"/>
  <c r="F9" i="22"/>
  <c r="E9" i="22"/>
  <c r="D9" i="22"/>
  <c r="O8" i="22"/>
  <c r="M8" i="22"/>
  <c r="L8" i="22"/>
  <c r="K8" i="22"/>
  <c r="J8" i="22"/>
  <c r="I8" i="22"/>
  <c r="H8" i="22"/>
  <c r="F8" i="22"/>
  <c r="E8" i="22"/>
  <c r="D8" i="22"/>
  <c r="O7" i="22"/>
  <c r="M7" i="22"/>
  <c r="L7" i="22"/>
  <c r="K7" i="22"/>
  <c r="J7" i="22"/>
  <c r="I7" i="22"/>
  <c r="H7" i="22"/>
  <c r="F7" i="22"/>
  <c r="E7" i="22"/>
  <c r="D7" i="22"/>
  <c r="O6" i="22"/>
  <c r="M6" i="22"/>
  <c r="L6" i="22"/>
  <c r="K6" i="22"/>
  <c r="J6" i="22"/>
  <c r="I6" i="22"/>
  <c r="H6" i="22"/>
  <c r="F6" i="22"/>
  <c r="E6" i="22"/>
  <c r="D6" i="22"/>
  <c r="O5" i="22"/>
  <c r="M5" i="22"/>
  <c r="L5" i="22"/>
  <c r="K5" i="22"/>
  <c r="J5" i="22"/>
  <c r="I5" i="22"/>
  <c r="H5" i="22"/>
  <c r="F5" i="22"/>
  <c r="E5" i="22"/>
  <c r="D5" i="22"/>
  <c r="O4" i="22"/>
  <c r="M4" i="22"/>
  <c r="L4" i="22"/>
  <c r="K4" i="22"/>
  <c r="J4" i="22"/>
  <c r="I4" i="22"/>
  <c r="H4" i="22"/>
  <c r="F4" i="22"/>
  <c r="E4" i="22"/>
  <c r="D4" i="22"/>
  <c r="O3" i="22"/>
  <c r="M3" i="22"/>
  <c r="L3" i="22"/>
  <c r="K3" i="22"/>
  <c r="J3" i="22"/>
  <c r="I3" i="22"/>
  <c r="H3" i="22"/>
  <c r="F3" i="22"/>
  <c r="E3" i="22"/>
  <c r="D3" i="22"/>
  <c r="Q47" i="25"/>
  <c r="N47" i="25"/>
  <c r="M47" i="25"/>
  <c r="L47" i="25"/>
  <c r="K47" i="25"/>
  <c r="J47" i="25"/>
  <c r="I47" i="25"/>
  <c r="G47" i="25"/>
  <c r="F47" i="25"/>
  <c r="E47" i="25"/>
  <c r="Q46" i="25"/>
  <c r="N46" i="25"/>
  <c r="M46" i="25"/>
  <c r="L46" i="25"/>
  <c r="K46" i="25"/>
  <c r="J46" i="25"/>
  <c r="I46" i="25"/>
  <c r="G46" i="25"/>
  <c r="F46" i="25"/>
  <c r="E46" i="25"/>
  <c r="Q45" i="25"/>
  <c r="N45" i="25"/>
  <c r="M45" i="25"/>
  <c r="L45" i="25"/>
  <c r="K45" i="25"/>
  <c r="J45" i="25"/>
  <c r="I45" i="25"/>
  <c r="G45" i="25"/>
  <c r="F45" i="25"/>
  <c r="E45" i="25"/>
  <c r="Q44" i="25"/>
  <c r="N44" i="25"/>
  <c r="M44" i="25"/>
  <c r="L44" i="25"/>
  <c r="K44" i="25"/>
  <c r="J44" i="25"/>
  <c r="I44" i="25"/>
  <c r="G44" i="25"/>
  <c r="F44" i="25"/>
  <c r="E44" i="25"/>
  <c r="Q43" i="25"/>
  <c r="N43" i="25"/>
  <c r="M43" i="25"/>
  <c r="L43" i="25"/>
  <c r="K43" i="25"/>
  <c r="J43" i="25"/>
  <c r="I43" i="25"/>
  <c r="G43" i="25"/>
  <c r="F43" i="25"/>
  <c r="E43" i="25"/>
  <c r="Q42" i="25"/>
  <c r="N42" i="25"/>
  <c r="M42" i="25"/>
  <c r="L42" i="25"/>
  <c r="K42" i="25"/>
  <c r="J42" i="25"/>
  <c r="I42" i="25"/>
  <c r="G42" i="25"/>
  <c r="F42" i="25"/>
  <c r="E42" i="25"/>
  <c r="Q41" i="25"/>
  <c r="N41" i="25"/>
  <c r="M41" i="25"/>
  <c r="L41" i="25"/>
  <c r="K41" i="25"/>
  <c r="J41" i="25"/>
  <c r="I41" i="25"/>
  <c r="G41" i="25"/>
  <c r="F41" i="25"/>
  <c r="E41" i="25"/>
  <c r="Q40" i="25"/>
  <c r="N40" i="25"/>
  <c r="M40" i="25"/>
  <c r="L40" i="25"/>
  <c r="K40" i="25"/>
  <c r="J40" i="25"/>
  <c r="I40" i="25"/>
  <c r="G40" i="25"/>
  <c r="F40" i="25"/>
  <c r="E40" i="25"/>
  <c r="Q39" i="25"/>
  <c r="N39" i="25"/>
  <c r="M39" i="25"/>
  <c r="L39" i="25"/>
  <c r="K39" i="25"/>
  <c r="J39" i="25"/>
  <c r="I39" i="25"/>
  <c r="G39" i="25"/>
  <c r="F39" i="25"/>
  <c r="E39" i="25"/>
  <c r="Q38" i="25"/>
  <c r="N38" i="25"/>
  <c r="M38" i="25"/>
  <c r="L38" i="25"/>
  <c r="K38" i="25"/>
  <c r="J38" i="25"/>
  <c r="I38" i="25"/>
  <c r="G38" i="25"/>
  <c r="F38" i="25"/>
  <c r="E38" i="25"/>
  <c r="Q37" i="25"/>
  <c r="N37" i="25"/>
  <c r="M37" i="25"/>
  <c r="L37" i="25"/>
  <c r="K37" i="25"/>
  <c r="J37" i="25"/>
  <c r="I37" i="25"/>
  <c r="G37" i="25"/>
  <c r="F37" i="25"/>
  <c r="E37" i="25"/>
  <c r="Q36" i="25"/>
  <c r="N36" i="25"/>
  <c r="M36" i="25"/>
  <c r="L36" i="25"/>
  <c r="K36" i="25"/>
  <c r="J36" i="25"/>
  <c r="I36" i="25"/>
  <c r="G36" i="25"/>
  <c r="F36" i="25"/>
  <c r="E36" i="25"/>
  <c r="Q35" i="25"/>
  <c r="N35" i="25"/>
  <c r="M35" i="25"/>
  <c r="L35" i="25"/>
  <c r="K35" i="25"/>
  <c r="J35" i="25"/>
  <c r="I35" i="25"/>
  <c r="G35" i="25"/>
  <c r="F35" i="25"/>
  <c r="E35" i="25"/>
  <c r="Q34" i="25"/>
  <c r="N34" i="25"/>
  <c r="M34" i="25"/>
  <c r="L34" i="25"/>
  <c r="K34" i="25"/>
  <c r="J34" i="25"/>
  <c r="I34" i="25"/>
  <c r="G34" i="25"/>
  <c r="F34" i="25"/>
  <c r="E34" i="25"/>
  <c r="Q33" i="25"/>
  <c r="N33" i="25"/>
  <c r="M33" i="25"/>
  <c r="L33" i="25"/>
  <c r="K33" i="25"/>
  <c r="J33" i="25"/>
  <c r="I33" i="25"/>
  <c r="G33" i="25"/>
  <c r="F33" i="25"/>
  <c r="E33" i="25"/>
  <c r="Q32" i="25"/>
  <c r="N32" i="25"/>
  <c r="M32" i="25"/>
  <c r="L32" i="25"/>
  <c r="K32" i="25"/>
  <c r="J32" i="25"/>
  <c r="I32" i="25"/>
  <c r="G32" i="25"/>
  <c r="F32" i="25"/>
  <c r="E32" i="25"/>
  <c r="Q31" i="25"/>
  <c r="N31" i="25"/>
  <c r="M31" i="25"/>
  <c r="L31" i="25"/>
  <c r="K31" i="25"/>
  <c r="J31" i="25"/>
  <c r="I31" i="25"/>
  <c r="G31" i="25"/>
  <c r="F31" i="25"/>
  <c r="E31" i="25"/>
  <c r="Q30" i="25"/>
  <c r="N30" i="25"/>
  <c r="M30" i="25"/>
  <c r="L30" i="25"/>
  <c r="K30" i="25"/>
  <c r="J30" i="25"/>
  <c r="I30" i="25"/>
  <c r="G30" i="25"/>
  <c r="F30" i="25"/>
  <c r="E30" i="25"/>
  <c r="Q29" i="25"/>
  <c r="N29" i="25"/>
  <c r="M29" i="25"/>
  <c r="L29" i="25"/>
  <c r="K29" i="25"/>
  <c r="J29" i="25"/>
  <c r="I29" i="25"/>
  <c r="G29" i="25"/>
  <c r="F29" i="25"/>
  <c r="E29" i="25"/>
  <c r="Q28" i="25"/>
  <c r="N28" i="25"/>
  <c r="M28" i="25"/>
  <c r="L28" i="25"/>
  <c r="K28" i="25"/>
  <c r="J28" i="25"/>
  <c r="I28" i="25"/>
  <c r="G28" i="25"/>
  <c r="F28" i="25"/>
  <c r="E28" i="25"/>
  <c r="Q27" i="25"/>
  <c r="N27" i="25"/>
  <c r="M27" i="25"/>
  <c r="L27" i="25"/>
  <c r="K27" i="25"/>
  <c r="J27" i="25"/>
  <c r="I27" i="25"/>
  <c r="G27" i="25"/>
  <c r="F27" i="25"/>
  <c r="E27" i="25"/>
  <c r="Q26" i="25"/>
  <c r="N26" i="25"/>
  <c r="M26" i="25"/>
  <c r="L26" i="25"/>
  <c r="K26" i="25"/>
  <c r="J26" i="25"/>
  <c r="I26" i="25"/>
  <c r="G26" i="25"/>
  <c r="F26" i="25"/>
  <c r="E26" i="25"/>
  <c r="Q25" i="25"/>
  <c r="N25" i="25"/>
  <c r="M25" i="25"/>
  <c r="L25" i="25"/>
  <c r="K25" i="25"/>
  <c r="J25" i="25"/>
  <c r="I25" i="25"/>
  <c r="G25" i="25"/>
  <c r="F25" i="25"/>
  <c r="E25" i="25"/>
  <c r="Q24" i="25"/>
  <c r="N24" i="25"/>
  <c r="M24" i="25"/>
  <c r="L24" i="25"/>
  <c r="K24" i="25"/>
  <c r="J24" i="25"/>
  <c r="I24" i="25"/>
  <c r="G24" i="25"/>
  <c r="F24" i="25"/>
  <c r="E24" i="25"/>
  <c r="Q23" i="25"/>
  <c r="N23" i="25"/>
  <c r="M23" i="25"/>
  <c r="L23" i="25"/>
  <c r="K23" i="25"/>
  <c r="J23" i="25"/>
  <c r="I23" i="25"/>
  <c r="G23" i="25"/>
  <c r="F23" i="25"/>
  <c r="E23" i="25"/>
  <c r="Q22" i="25"/>
  <c r="N22" i="25"/>
  <c r="M22" i="25"/>
  <c r="L22" i="25"/>
  <c r="K22" i="25"/>
  <c r="J22" i="25"/>
  <c r="I22" i="25"/>
  <c r="G22" i="25"/>
  <c r="F22" i="25"/>
  <c r="E22" i="25"/>
  <c r="Q21" i="25"/>
  <c r="N21" i="25"/>
  <c r="M21" i="25"/>
  <c r="L21" i="25"/>
  <c r="K21" i="25"/>
  <c r="J21" i="25"/>
  <c r="I21" i="25"/>
  <c r="G21" i="25"/>
  <c r="F21" i="25"/>
  <c r="E21" i="25"/>
  <c r="Q20" i="25"/>
  <c r="N20" i="25"/>
  <c r="M20" i="25"/>
  <c r="L20" i="25"/>
  <c r="K20" i="25"/>
  <c r="J20" i="25"/>
  <c r="I20" i="25"/>
  <c r="G20" i="25"/>
  <c r="F20" i="25"/>
  <c r="E20" i="25"/>
  <c r="Q19" i="25"/>
  <c r="N19" i="25"/>
  <c r="M19" i="25"/>
  <c r="L19" i="25"/>
  <c r="K19" i="25"/>
  <c r="J19" i="25"/>
  <c r="I19" i="25"/>
  <c r="G19" i="25"/>
  <c r="F19" i="25"/>
  <c r="E19" i="25"/>
  <c r="Q18" i="25"/>
  <c r="N18" i="25"/>
  <c r="M18" i="25"/>
  <c r="L18" i="25"/>
  <c r="K18" i="25"/>
  <c r="J18" i="25"/>
  <c r="I18" i="25"/>
  <c r="G18" i="25"/>
  <c r="F18" i="25"/>
  <c r="E18" i="25"/>
  <c r="Q17" i="25"/>
  <c r="N17" i="25"/>
  <c r="M17" i="25"/>
  <c r="L17" i="25"/>
  <c r="K17" i="25"/>
  <c r="J17" i="25"/>
  <c r="I17" i="25"/>
  <c r="G17" i="25"/>
  <c r="F17" i="25"/>
  <c r="E17" i="25"/>
  <c r="Q16" i="25"/>
  <c r="N16" i="25"/>
  <c r="M16" i="25"/>
  <c r="L16" i="25"/>
  <c r="K16" i="25"/>
  <c r="J16" i="25"/>
  <c r="I16" i="25"/>
  <c r="G16" i="25"/>
  <c r="F16" i="25"/>
  <c r="E16" i="25"/>
  <c r="Q15" i="25"/>
  <c r="N15" i="25"/>
  <c r="M15" i="25"/>
  <c r="L15" i="25"/>
  <c r="K15" i="25"/>
  <c r="J15" i="25"/>
  <c r="I15" i="25"/>
  <c r="G15" i="25"/>
  <c r="F15" i="25"/>
  <c r="E15" i="25"/>
  <c r="Q14" i="25"/>
  <c r="N14" i="25"/>
  <c r="M14" i="25"/>
  <c r="L14" i="25"/>
  <c r="K14" i="25"/>
  <c r="J14" i="25"/>
  <c r="I14" i="25"/>
  <c r="G14" i="25"/>
  <c r="F14" i="25"/>
  <c r="E14" i="25"/>
  <c r="Q13" i="25"/>
  <c r="N13" i="25"/>
  <c r="M13" i="25"/>
  <c r="L13" i="25"/>
  <c r="K13" i="25"/>
  <c r="J13" i="25"/>
  <c r="I13" i="25"/>
  <c r="G13" i="25"/>
  <c r="F13" i="25"/>
  <c r="E13" i="25"/>
  <c r="Q12" i="25"/>
  <c r="N12" i="25"/>
  <c r="M12" i="25"/>
  <c r="L12" i="25"/>
  <c r="K12" i="25"/>
  <c r="J12" i="25"/>
  <c r="I12" i="25"/>
  <c r="G12" i="25"/>
  <c r="F12" i="25"/>
  <c r="E12" i="25"/>
  <c r="Q11" i="25"/>
  <c r="N11" i="25"/>
  <c r="M11" i="25"/>
  <c r="L11" i="25"/>
  <c r="K11" i="25"/>
  <c r="J11" i="25"/>
  <c r="I11" i="25"/>
  <c r="G11" i="25"/>
  <c r="F11" i="25"/>
  <c r="E11" i="25"/>
  <c r="Q10" i="25"/>
  <c r="N10" i="25"/>
  <c r="M10" i="25"/>
  <c r="L10" i="25"/>
  <c r="K10" i="25"/>
  <c r="J10" i="25"/>
  <c r="I10" i="25"/>
  <c r="G10" i="25"/>
  <c r="F10" i="25"/>
  <c r="E10" i="25"/>
  <c r="Q9" i="25"/>
  <c r="N9" i="25"/>
  <c r="M9" i="25"/>
  <c r="L9" i="25"/>
  <c r="K9" i="25"/>
  <c r="J9" i="25"/>
  <c r="I9" i="25"/>
  <c r="G9" i="25"/>
  <c r="F9" i="25"/>
  <c r="E9" i="25"/>
  <c r="Q8" i="25"/>
  <c r="N8" i="25"/>
  <c r="M8" i="25"/>
  <c r="L8" i="25"/>
  <c r="K8" i="25"/>
  <c r="J8" i="25"/>
  <c r="I8" i="25"/>
  <c r="G8" i="25"/>
  <c r="F8" i="25"/>
  <c r="E8" i="25"/>
  <c r="Q7" i="25"/>
  <c r="N7" i="25"/>
  <c r="M7" i="25"/>
  <c r="L7" i="25"/>
  <c r="K7" i="25"/>
  <c r="J7" i="25"/>
  <c r="I7" i="25"/>
  <c r="G7" i="25"/>
  <c r="F7" i="25"/>
  <c r="E7" i="25"/>
  <c r="Q6" i="25"/>
  <c r="N6" i="25"/>
  <c r="M6" i="25"/>
  <c r="L6" i="25"/>
  <c r="K6" i="25"/>
  <c r="J6" i="25"/>
  <c r="I6" i="25"/>
  <c r="G6" i="25"/>
  <c r="F6" i="25"/>
  <c r="E6" i="25"/>
  <c r="Q5" i="25"/>
  <c r="N5" i="25"/>
  <c r="M5" i="25"/>
  <c r="L5" i="25"/>
  <c r="K5" i="25"/>
  <c r="J5" i="25"/>
  <c r="I5" i="25"/>
  <c r="G5" i="25"/>
  <c r="F5" i="25"/>
  <c r="E5" i="25"/>
  <c r="Q4" i="25"/>
  <c r="N4" i="25"/>
  <c r="M4" i="25"/>
  <c r="L4" i="25"/>
  <c r="K4" i="25"/>
  <c r="J4" i="25"/>
  <c r="I4" i="25"/>
  <c r="G4" i="25"/>
  <c r="F4" i="25"/>
  <c r="E4" i="25"/>
  <c r="Q3" i="25"/>
  <c r="N3" i="25"/>
  <c r="M3" i="25"/>
  <c r="L3" i="25"/>
  <c r="K3" i="25"/>
  <c r="J3" i="25"/>
  <c r="I3" i="25"/>
  <c r="G3" i="25"/>
  <c r="F3" i="25"/>
  <c r="E3" i="25"/>
  <c r="O76" i="12"/>
  <c r="M76" i="12"/>
  <c r="L76" i="12"/>
  <c r="K76" i="12"/>
  <c r="J76" i="12"/>
  <c r="I76" i="12"/>
  <c r="H76" i="12"/>
  <c r="F76" i="12"/>
  <c r="E76" i="12"/>
  <c r="D76" i="12"/>
  <c r="O75" i="12"/>
  <c r="M75" i="12"/>
  <c r="L75" i="12"/>
  <c r="K75" i="12"/>
  <c r="J75" i="12"/>
  <c r="I75" i="12"/>
  <c r="H75" i="12"/>
  <c r="F75" i="12"/>
  <c r="E75" i="12"/>
  <c r="D75" i="12"/>
  <c r="O74" i="12"/>
  <c r="M74" i="12"/>
  <c r="L74" i="12"/>
  <c r="K74" i="12"/>
  <c r="J74" i="12"/>
  <c r="I74" i="12"/>
  <c r="H74" i="12"/>
  <c r="F74" i="12"/>
  <c r="E74" i="12"/>
  <c r="D74" i="12"/>
  <c r="O73" i="12"/>
  <c r="M73" i="12"/>
  <c r="L73" i="12"/>
  <c r="K73" i="12"/>
  <c r="J73" i="12"/>
  <c r="I73" i="12"/>
  <c r="H73" i="12"/>
  <c r="F73" i="12"/>
  <c r="E73" i="12"/>
  <c r="D73" i="12"/>
  <c r="O72" i="12"/>
  <c r="M72" i="12"/>
  <c r="L72" i="12"/>
  <c r="K72" i="12"/>
  <c r="J72" i="12"/>
  <c r="I72" i="12"/>
  <c r="H72" i="12"/>
  <c r="F72" i="12"/>
  <c r="E72" i="12"/>
  <c r="D72" i="12"/>
  <c r="O71" i="12"/>
  <c r="M71" i="12"/>
  <c r="L71" i="12"/>
  <c r="K71" i="12"/>
  <c r="J71" i="12"/>
  <c r="I71" i="12"/>
  <c r="H71" i="12"/>
  <c r="F71" i="12"/>
  <c r="E71" i="12"/>
  <c r="D71" i="12"/>
  <c r="O70" i="12"/>
  <c r="M70" i="12"/>
  <c r="L70" i="12"/>
  <c r="K70" i="12"/>
  <c r="J70" i="12"/>
  <c r="I70" i="12"/>
  <c r="H70" i="12"/>
  <c r="F70" i="12"/>
  <c r="E70" i="12"/>
  <c r="D70" i="12"/>
  <c r="O69" i="12"/>
  <c r="M69" i="12"/>
  <c r="L69" i="12"/>
  <c r="K69" i="12"/>
  <c r="J69" i="12"/>
  <c r="I69" i="12"/>
  <c r="H69" i="12"/>
  <c r="F69" i="12"/>
  <c r="E69" i="12"/>
  <c r="D69" i="12"/>
  <c r="O68" i="12"/>
  <c r="M68" i="12"/>
  <c r="L68" i="12"/>
  <c r="K68" i="12"/>
  <c r="J68" i="12"/>
  <c r="I68" i="12"/>
  <c r="H68" i="12"/>
  <c r="F68" i="12"/>
  <c r="E68" i="12"/>
  <c r="D68" i="12"/>
  <c r="O67" i="12"/>
  <c r="M67" i="12"/>
  <c r="L67" i="12"/>
  <c r="K67" i="12"/>
  <c r="J67" i="12"/>
  <c r="I67" i="12"/>
  <c r="H67" i="12"/>
  <c r="F67" i="12"/>
  <c r="E67" i="12"/>
  <c r="D67" i="12"/>
  <c r="O66" i="12"/>
  <c r="M66" i="12"/>
  <c r="L66" i="12"/>
  <c r="K66" i="12"/>
  <c r="J66" i="12"/>
  <c r="I66" i="12"/>
  <c r="H66" i="12"/>
  <c r="F66" i="12"/>
  <c r="E66" i="12"/>
  <c r="D66" i="12"/>
  <c r="O65" i="12"/>
  <c r="M65" i="12"/>
  <c r="L65" i="12"/>
  <c r="K65" i="12"/>
  <c r="J65" i="12"/>
  <c r="I65" i="12"/>
  <c r="H65" i="12"/>
  <c r="F65" i="12"/>
  <c r="E65" i="12"/>
  <c r="D65" i="12"/>
  <c r="O64" i="12"/>
  <c r="M64" i="12"/>
  <c r="L64" i="12"/>
  <c r="K64" i="12"/>
  <c r="J64" i="12"/>
  <c r="I64" i="12"/>
  <c r="H64" i="12"/>
  <c r="F64" i="12"/>
  <c r="E64" i="12"/>
  <c r="D64" i="12"/>
  <c r="O63" i="12"/>
  <c r="M63" i="12"/>
  <c r="L63" i="12"/>
  <c r="K63" i="12"/>
  <c r="J63" i="12"/>
  <c r="I63" i="12"/>
  <c r="H63" i="12"/>
  <c r="F63" i="12"/>
  <c r="E63" i="12"/>
  <c r="D63" i="12"/>
  <c r="O62" i="12"/>
  <c r="M62" i="12"/>
  <c r="L62" i="12"/>
  <c r="K62" i="12"/>
  <c r="J62" i="12"/>
  <c r="I62" i="12"/>
  <c r="H62" i="12"/>
  <c r="F62" i="12"/>
  <c r="E62" i="12"/>
  <c r="D62" i="12"/>
  <c r="O61" i="12"/>
  <c r="M61" i="12"/>
  <c r="L61" i="12"/>
  <c r="K61" i="12"/>
  <c r="J61" i="12"/>
  <c r="I61" i="12"/>
  <c r="H61" i="12"/>
  <c r="F61" i="12"/>
  <c r="E61" i="12"/>
  <c r="D61" i="12"/>
  <c r="O60" i="12"/>
  <c r="M60" i="12"/>
  <c r="L60" i="12"/>
  <c r="K60" i="12"/>
  <c r="J60" i="12"/>
  <c r="I60" i="12"/>
  <c r="H60" i="12"/>
  <c r="F60" i="12"/>
  <c r="E60" i="12"/>
  <c r="D60" i="12"/>
  <c r="O59" i="12"/>
  <c r="M59" i="12"/>
  <c r="L59" i="12"/>
  <c r="K59" i="12"/>
  <c r="J59" i="12"/>
  <c r="I59" i="12"/>
  <c r="H59" i="12"/>
  <c r="F59" i="12"/>
  <c r="E59" i="12"/>
  <c r="D59" i="12"/>
  <c r="O58" i="12"/>
  <c r="M58" i="12"/>
  <c r="L58" i="12"/>
  <c r="K58" i="12"/>
  <c r="J58" i="12"/>
  <c r="I58" i="12"/>
  <c r="H58" i="12"/>
  <c r="F58" i="12"/>
  <c r="E58" i="12"/>
  <c r="D58" i="12"/>
  <c r="O57" i="12"/>
  <c r="M57" i="12"/>
  <c r="L57" i="12"/>
  <c r="K57" i="12"/>
  <c r="J57" i="12"/>
  <c r="I57" i="12"/>
  <c r="H57" i="12"/>
  <c r="F57" i="12"/>
  <c r="E57" i="12"/>
  <c r="D57" i="12"/>
  <c r="O56" i="12"/>
  <c r="M56" i="12"/>
  <c r="L56" i="12"/>
  <c r="K56" i="12"/>
  <c r="J56" i="12"/>
  <c r="I56" i="12"/>
  <c r="H56" i="12"/>
  <c r="F56" i="12"/>
  <c r="E56" i="12"/>
  <c r="D56" i="12"/>
  <c r="O55" i="12"/>
  <c r="M55" i="12"/>
  <c r="L55" i="12"/>
  <c r="K55" i="12"/>
  <c r="J55" i="12"/>
  <c r="I55" i="12"/>
  <c r="H55" i="12"/>
  <c r="F55" i="12"/>
  <c r="E55" i="12"/>
  <c r="D55" i="12"/>
  <c r="O54" i="12"/>
  <c r="M54" i="12"/>
  <c r="L54" i="12"/>
  <c r="K54" i="12"/>
  <c r="J54" i="12"/>
  <c r="I54" i="12"/>
  <c r="H54" i="12"/>
  <c r="F54" i="12"/>
  <c r="E54" i="12"/>
  <c r="D54" i="12"/>
  <c r="O53" i="12"/>
  <c r="M53" i="12"/>
  <c r="L53" i="12"/>
  <c r="K53" i="12"/>
  <c r="J53" i="12"/>
  <c r="I53" i="12"/>
  <c r="H53" i="12"/>
  <c r="F53" i="12"/>
  <c r="E53" i="12"/>
  <c r="D53" i="12"/>
  <c r="O52" i="12"/>
  <c r="M52" i="12"/>
  <c r="L52" i="12"/>
  <c r="K52" i="12"/>
  <c r="J52" i="12"/>
  <c r="I52" i="12"/>
  <c r="H52" i="12"/>
  <c r="F52" i="12"/>
  <c r="E52" i="12"/>
  <c r="D52" i="12"/>
  <c r="O51" i="12"/>
  <c r="M51" i="12"/>
  <c r="L51" i="12"/>
  <c r="K51" i="12"/>
  <c r="J51" i="12"/>
  <c r="I51" i="12"/>
  <c r="H51" i="12"/>
  <c r="F51" i="12"/>
  <c r="E51" i="12"/>
  <c r="D51" i="12"/>
  <c r="O50" i="12"/>
  <c r="M50" i="12"/>
  <c r="L50" i="12"/>
  <c r="K50" i="12"/>
  <c r="J50" i="12"/>
  <c r="I50" i="12"/>
  <c r="H50" i="12"/>
  <c r="F50" i="12"/>
  <c r="E50" i="12"/>
  <c r="D50" i="12"/>
  <c r="O49" i="12"/>
  <c r="M49" i="12"/>
  <c r="L49" i="12"/>
  <c r="K49" i="12"/>
  <c r="J49" i="12"/>
  <c r="I49" i="12"/>
  <c r="H49" i="12"/>
  <c r="F49" i="12"/>
  <c r="E49" i="12"/>
  <c r="D49" i="12"/>
  <c r="O48" i="12"/>
  <c r="M48" i="12"/>
  <c r="L48" i="12"/>
  <c r="K48" i="12"/>
  <c r="J48" i="12"/>
  <c r="I48" i="12"/>
  <c r="H48" i="12"/>
  <c r="F48" i="12"/>
  <c r="E48" i="12"/>
  <c r="D48" i="12"/>
  <c r="O47" i="12"/>
  <c r="M47" i="12"/>
  <c r="L47" i="12"/>
  <c r="K47" i="12"/>
  <c r="J47" i="12"/>
  <c r="I47" i="12"/>
  <c r="H47" i="12"/>
  <c r="F47" i="12"/>
  <c r="E47" i="12"/>
  <c r="D47" i="12"/>
  <c r="O46" i="12"/>
  <c r="M46" i="12"/>
  <c r="L46" i="12"/>
  <c r="K46" i="12"/>
  <c r="J46" i="12"/>
  <c r="I46" i="12"/>
  <c r="H46" i="12"/>
  <c r="F46" i="12"/>
  <c r="E46" i="12"/>
  <c r="D46" i="12"/>
  <c r="O45" i="12"/>
  <c r="M45" i="12"/>
  <c r="L45" i="12"/>
  <c r="K45" i="12"/>
  <c r="J45" i="12"/>
  <c r="I45" i="12"/>
  <c r="H45" i="12"/>
  <c r="F45" i="12"/>
  <c r="E45" i="12"/>
  <c r="D45" i="12"/>
  <c r="O44" i="12"/>
  <c r="M44" i="12"/>
  <c r="L44" i="12"/>
  <c r="K44" i="12"/>
  <c r="J44" i="12"/>
  <c r="I44" i="12"/>
  <c r="H44" i="12"/>
  <c r="F44" i="12"/>
  <c r="E44" i="12"/>
  <c r="D44" i="12"/>
  <c r="O43" i="12"/>
  <c r="M43" i="12"/>
  <c r="L43" i="12"/>
  <c r="K43" i="12"/>
  <c r="J43" i="12"/>
  <c r="I43" i="12"/>
  <c r="H43" i="12"/>
  <c r="F43" i="12"/>
  <c r="E43" i="12"/>
  <c r="D43" i="12"/>
  <c r="O42" i="12"/>
  <c r="M42" i="12"/>
  <c r="L42" i="12"/>
  <c r="K42" i="12"/>
  <c r="J42" i="12"/>
  <c r="I42" i="12"/>
  <c r="H42" i="12"/>
  <c r="F42" i="12"/>
  <c r="E42" i="12"/>
  <c r="D42" i="12"/>
  <c r="O41" i="12"/>
  <c r="M41" i="12"/>
  <c r="L41" i="12"/>
  <c r="K41" i="12"/>
  <c r="J41" i="12"/>
  <c r="I41" i="12"/>
  <c r="H41" i="12"/>
  <c r="F41" i="12"/>
  <c r="E41" i="12"/>
  <c r="D41" i="12"/>
  <c r="O40" i="12"/>
  <c r="M40" i="12"/>
  <c r="L40" i="12"/>
  <c r="K40" i="12"/>
  <c r="J40" i="12"/>
  <c r="I40" i="12"/>
  <c r="H40" i="12"/>
  <c r="F40" i="12"/>
  <c r="E40" i="12"/>
  <c r="D40" i="12"/>
  <c r="O39" i="12"/>
  <c r="M39" i="12"/>
  <c r="L39" i="12"/>
  <c r="K39" i="12"/>
  <c r="J39" i="12"/>
  <c r="I39" i="12"/>
  <c r="H39" i="12"/>
  <c r="F39" i="12"/>
  <c r="E39" i="12"/>
  <c r="D39" i="12"/>
  <c r="O38" i="12"/>
  <c r="M38" i="12"/>
  <c r="L38" i="12"/>
  <c r="K38" i="12"/>
  <c r="J38" i="12"/>
  <c r="I38" i="12"/>
  <c r="H38" i="12"/>
  <c r="F38" i="12"/>
  <c r="E38" i="12"/>
  <c r="D38" i="12"/>
  <c r="O37" i="12"/>
  <c r="M37" i="12"/>
  <c r="L37" i="12"/>
  <c r="K37" i="12"/>
  <c r="J37" i="12"/>
  <c r="I37" i="12"/>
  <c r="H37" i="12"/>
  <c r="F37" i="12"/>
  <c r="E37" i="12"/>
  <c r="D37" i="12"/>
  <c r="O36" i="12"/>
  <c r="M36" i="12"/>
  <c r="L36" i="12"/>
  <c r="K36" i="12"/>
  <c r="J36" i="12"/>
  <c r="I36" i="12"/>
  <c r="H36" i="12"/>
  <c r="F36" i="12"/>
  <c r="E36" i="12"/>
  <c r="D36" i="12"/>
  <c r="O35" i="12"/>
  <c r="M35" i="12"/>
  <c r="L35" i="12"/>
  <c r="K35" i="12"/>
  <c r="J35" i="12"/>
  <c r="I35" i="12"/>
  <c r="H35" i="12"/>
  <c r="F35" i="12"/>
  <c r="E35" i="12"/>
  <c r="D35" i="12"/>
  <c r="O34" i="12"/>
  <c r="M34" i="12"/>
  <c r="L34" i="12"/>
  <c r="K34" i="12"/>
  <c r="J34" i="12"/>
  <c r="I34" i="12"/>
  <c r="H34" i="12"/>
  <c r="F34" i="12"/>
  <c r="E34" i="12"/>
  <c r="D34" i="12"/>
  <c r="O33" i="12"/>
  <c r="M33" i="12"/>
  <c r="L33" i="12"/>
  <c r="K33" i="12"/>
  <c r="J33" i="12"/>
  <c r="I33" i="12"/>
  <c r="H33" i="12"/>
  <c r="F33" i="12"/>
  <c r="E33" i="12"/>
  <c r="D33" i="12"/>
  <c r="O32" i="12"/>
  <c r="M32" i="12"/>
  <c r="L32" i="12"/>
  <c r="K32" i="12"/>
  <c r="J32" i="12"/>
  <c r="I32" i="12"/>
  <c r="H32" i="12"/>
  <c r="F32" i="12"/>
  <c r="E32" i="12"/>
  <c r="D32" i="12"/>
  <c r="O31" i="12"/>
  <c r="M31" i="12"/>
  <c r="L31" i="12"/>
  <c r="K31" i="12"/>
  <c r="J31" i="12"/>
  <c r="I31" i="12"/>
  <c r="H31" i="12"/>
  <c r="F31" i="12"/>
  <c r="E31" i="12"/>
  <c r="D31" i="12"/>
  <c r="O30" i="12"/>
  <c r="M30" i="12"/>
  <c r="L30" i="12"/>
  <c r="K30" i="12"/>
  <c r="J30" i="12"/>
  <c r="I30" i="12"/>
  <c r="H30" i="12"/>
  <c r="F30" i="12"/>
  <c r="E30" i="12"/>
  <c r="D30" i="12"/>
  <c r="O29" i="12"/>
  <c r="M29" i="12"/>
  <c r="L29" i="12"/>
  <c r="K29" i="12"/>
  <c r="J29" i="12"/>
  <c r="I29" i="12"/>
  <c r="H29" i="12"/>
  <c r="F29" i="12"/>
  <c r="E29" i="12"/>
  <c r="D29" i="12"/>
  <c r="O28" i="12"/>
  <c r="M28" i="12"/>
  <c r="L28" i="12"/>
  <c r="K28" i="12"/>
  <c r="J28" i="12"/>
  <c r="I28" i="12"/>
  <c r="H28" i="12"/>
  <c r="F28" i="12"/>
  <c r="E28" i="12"/>
  <c r="D28" i="12"/>
  <c r="O27" i="12"/>
  <c r="M27" i="12"/>
  <c r="L27" i="12"/>
  <c r="K27" i="12"/>
  <c r="J27" i="12"/>
  <c r="I27" i="12"/>
  <c r="H27" i="12"/>
  <c r="F27" i="12"/>
  <c r="E27" i="12"/>
  <c r="D27" i="12"/>
  <c r="O26" i="12"/>
  <c r="M26" i="12"/>
  <c r="L26" i="12"/>
  <c r="K26" i="12"/>
  <c r="J26" i="12"/>
  <c r="I26" i="12"/>
  <c r="H26" i="12"/>
  <c r="F26" i="12"/>
  <c r="E26" i="12"/>
  <c r="D26" i="12"/>
  <c r="O25" i="12"/>
  <c r="M25" i="12"/>
  <c r="L25" i="12"/>
  <c r="K25" i="12"/>
  <c r="J25" i="12"/>
  <c r="I25" i="12"/>
  <c r="H25" i="12"/>
  <c r="F25" i="12"/>
  <c r="E25" i="12"/>
  <c r="D25" i="12"/>
  <c r="O24" i="12"/>
  <c r="M24" i="12"/>
  <c r="L24" i="12"/>
  <c r="K24" i="12"/>
  <c r="J24" i="12"/>
  <c r="I24" i="12"/>
  <c r="H24" i="12"/>
  <c r="F24" i="12"/>
  <c r="E24" i="12"/>
  <c r="D24" i="12"/>
  <c r="O23" i="12"/>
  <c r="M23" i="12"/>
  <c r="L23" i="12"/>
  <c r="K23" i="12"/>
  <c r="J23" i="12"/>
  <c r="I23" i="12"/>
  <c r="H23" i="12"/>
  <c r="F23" i="12"/>
  <c r="E23" i="12"/>
  <c r="D23" i="12"/>
  <c r="O22" i="12"/>
  <c r="M22" i="12"/>
  <c r="L22" i="12"/>
  <c r="K22" i="12"/>
  <c r="J22" i="12"/>
  <c r="I22" i="12"/>
  <c r="H22" i="12"/>
  <c r="F22" i="12"/>
  <c r="E22" i="12"/>
  <c r="D22" i="12"/>
  <c r="O21" i="12"/>
  <c r="M21" i="12"/>
  <c r="L21" i="12"/>
  <c r="K21" i="12"/>
  <c r="J21" i="12"/>
  <c r="I21" i="12"/>
  <c r="H21" i="12"/>
  <c r="F21" i="12"/>
  <c r="E21" i="12"/>
  <c r="D21" i="12"/>
  <c r="O20" i="12"/>
  <c r="M20" i="12"/>
  <c r="L20" i="12"/>
  <c r="K20" i="12"/>
  <c r="J20" i="12"/>
  <c r="I20" i="12"/>
  <c r="H20" i="12"/>
  <c r="F20" i="12"/>
  <c r="E20" i="12"/>
  <c r="D20" i="12"/>
  <c r="O19" i="12"/>
  <c r="M19" i="12"/>
  <c r="L19" i="12"/>
  <c r="K19" i="12"/>
  <c r="J19" i="12"/>
  <c r="I19" i="12"/>
  <c r="H19" i="12"/>
  <c r="F19" i="12"/>
  <c r="E19" i="12"/>
  <c r="D19" i="12"/>
  <c r="O18" i="12"/>
  <c r="M18" i="12"/>
  <c r="L18" i="12"/>
  <c r="K18" i="12"/>
  <c r="J18" i="12"/>
  <c r="I18" i="12"/>
  <c r="H18" i="12"/>
  <c r="F18" i="12"/>
  <c r="E18" i="12"/>
  <c r="D18" i="12"/>
  <c r="O17" i="12"/>
  <c r="M17" i="12"/>
  <c r="L17" i="12"/>
  <c r="K17" i="12"/>
  <c r="J17" i="12"/>
  <c r="I17" i="12"/>
  <c r="H17" i="12"/>
  <c r="F17" i="12"/>
  <c r="E17" i="12"/>
  <c r="D17" i="12"/>
  <c r="O16" i="12"/>
  <c r="M16" i="12"/>
  <c r="L16" i="12"/>
  <c r="K16" i="12"/>
  <c r="J16" i="12"/>
  <c r="I16" i="12"/>
  <c r="H16" i="12"/>
  <c r="F16" i="12"/>
  <c r="E16" i="12"/>
  <c r="D16" i="12"/>
  <c r="O15" i="12"/>
  <c r="M15" i="12"/>
  <c r="L15" i="12"/>
  <c r="K15" i="12"/>
  <c r="J15" i="12"/>
  <c r="I15" i="12"/>
  <c r="H15" i="12"/>
  <c r="F15" i="12"/>
  <c r="E15" i="12"/>
  <c r="D15" i="12"/>
  <c r="O14" i="12"/>
  <c r="M14" i="12"/>
  <c r="L14" i="12"/>
  <c r="K14" i="12"/>
  <c r="J14" i="12"/>
  <c r="I14" i="12"/>
  <c r="H14" i="12"/>
  <c r="F14" i="12"/>
  <c r="E14" i="12"/>
  <c r="D14" i="12"/>
  <c r="O13" i="12"/>
  <c r="M13" i="12"/>
  <c r="L13" i="12"/>
  <c r="K13" i="12"/>
  <c r="J13" i="12"/>
  <c r="I13" i="12"/>
  <c r="H13" i="12"/>
  <c r="F13" i="12"/>
  <c r="E13" i="12"/>
  <c r="D13" i="12"/>
  <c r="O12" i="12"/>
  <c r="M12" i="12"/>
  <c r="L12" i="12"/>
  <c r="K12" i="12"/>
  <c r="J12" i="12"/>
  <c r="I12" i="12"/>
  <c r="H12" i="12"/>
  <c r="F12" i="12"/>
  <c r="E12" i="12"/>
  <c r="D12" i="12"/>
  <c r="O11" i="12"/>
  <c r="M11" i="12"/>
  <c r="L11" i="12"/>
  <c r="K11" i="12"/>
  <c r="J11" i="12"/>
  <c r="I11" i="12"/>
  <c r="H11" i="12"/>
  <c r="F11" i="12"/>
  <c r="E11" i="12"/>
  <c r="D11" i="12"/>
  <c r="O10" i="12"/>
  <c r="M10" i="12"/>
  <c r="L10" i="12"/>
  <c r="K10" i="12"/>
  <c r="J10" i="12"/>
  <c r="I10" i="12"/>
  <c r="H10" i="12"/>
  <c r="F10" i="12"/>
  <c r="E10" i="12"/>
  <c r="D10" i="12"/>
  <c r="O9" i="12"/>
  <c r="M9" i="12"/>
  <c r="L9" i="12"/>
  <c r="K9" i="12"/>
  <c r="J9" i="12"/>
  <c r="I9" i="12"/>
  <c r="H9" i="12"/>
  <c r="F9" i="12"/>
  <c r="E9" i="12"/>
  <c r="D9" i="12"/>
  <c r="O8" i="12"/>
  <c r="M8" i="12"/>
  <c r="L8" i="12"/>
  <c r="K8" i="12"/>
  <c r="J8" i="12"/>
  <c r="I8" i="12"/>
  <c r="H8" i="12"/>
  <c r="F8" i="12"/>
  <c r="E8" i="12"/>
  <c r="D8" i="12"/>
  <c r="O7" i="12"/>
  <c r="M7" i="12"/>
  <c r="L7" i="12"/>
  <c r="K7" i="12"/>
  <c r="J7" i="12"/>
  <c r="I7" i="12"/>
  <c r="H7" i="12"/>
  <c r="F7" i="12"/>
  <c r="E7" i="12"/>
  <c r="D7" i="12"/>
  <c r="O6" i="12"/>
  <c r="M6" i="12"/>
  <c r="L6" i="12"/>
  <c r="K6" i="12"/>
  <c r="J6" i="12"/>
  <c r="I6" i="12"/>
  <c r="H6" i="12"/>
  <c r="F6" i="12"/>
  <c r="E6" i="12"/>
  <c r="D6" i="12"/>
  <c r="O5" i="12"/>
  <c r="M5" i="12"/>
  <c r="L5" i="12"/>
  <c r="K5" i="12"/>
  <c r="J5" i="12"/>
  <c r="I5" i="12"/>
  <c r="H5" i="12"/>
  <c r="F5" i="12"/>
  <c r="E5" i="12"/>
  <c r="D5" i="12"/>
  <c r="O4" i="12"/>
  <c r="M4" i="12"/>
  <c r="L4" i="12"/>
  <c r="K4" i="12"/>
  <c r="J4" i="12"/>
  <c r="I4" i="12"/>
  <c r="H4" i="12"/>
  <c r="F4" i="12"/>
  <c r="E4" i="12"/>
  <c r="D4" i="12"/>
  <c r="O3" i="12"/>
  <c r="M3" i="12"/>
  <c r="L3" i="12"/>
  <c r="K3" i="12"/>
  <c r="J3" i="12"/>
  <c r="I3" i="12"/>
  <c r="H3" i="12"/>
  <c r="F3" i="12"/>
  <c r="E3" i="12"/>
  <c r="D3" i="12"/>
  <c r="E2" i="39" l="1"/>
  <c r="G2" i="39"/>
  <c r="E3" i="39"/>
  <c r="G3" i="39"/>
  <c r="E4" i="39"/>
  <c r="G4" i="39"/>
  <c r="E5" i="39"/>
  <c r="G5" i="39"/>
  <c r="E6" i="39"/>
  <c r="G6" i="39"/>
  <c r="E7" i="39"/>
  <c r="G7" i="39"/>
  <c r="E8" i="39"/>
  <c r="G8" i="39"/>
  <c r="E9" i="39"/>
  <c r="G9" i="39"/>
  <c r="E10" i="39"/>
  <c r="G10" i="39"/>
  <c r="E11" i="39"/>
  <c r="G11" i="39"/>
  <c r="E12" i="39"/>
  <c r="G12" i="39"/>
  <c r="E13" i="39"/>
  <c r="G13" i="39"/>
  <c r="E14" i="39"/>
  <c r="G14" i="39"/>
  <c r="E15" i="39"/>
  <c r="G15" i="39"/>
  <c r="E16" i="39"/>
  <c r="G16" i="39"/>
  <c r="E17" i="39"/>
  <c r="G17" i="39"/>
  <c r="E18" i="39"/>
  <c r="G18" i="39"/>
  <c r="E19" i="39"/>
  <c r="G19" i="39"/>
  <c r="E20" i="39"/>
  <c r="G20" i="39"/>
  <c r="E21" i="39"/>
  <c r="G21" i="39"/>
  <c r="E22" i="39"/>
  <c r="G22" i="39"/>
  <c r="E23" i="39"/>
  <c r="G23" i="39"/>
  <c r="E24" i="39"/>
  <c r="G24" i="39"/>
  <c r="E25" i="39"/>
  <c r="G25" i="39"/>
  <c r="E26" i="39"/>
  <c r="G26" i="39"/>
  <c r="E27" i="39"/>
  <c r="G27" i="39"/>
  <c r="E28" i="39"/>
  <c r="G28" i="39"/>
  <c r="E29" i="39"/>
  <c r="G29" i="39"/>
  <c r="E30" i="39"/>
  <c r="G30" i="39"/>
  <c r="E31" i="39"/>
  <c r="G31" i="39"/>
  <c r="E32" i="39"/>
  <c r="G32" i="39"/>
  <c r="E33" i="39"/>
  <c r="G33" i="39"/>
  <c r="E34" i="39"/>
  <c r="G34" i="39"/>
  <c r="E35" i="39"/>
  <c r="G35" i="39"/>
  <c r="E36" i="39"/>
  <c r="G36" i="39"/>
  <c r="E37" i="39"/>
  <c r="G37" i="39"/>
  <c r="E38" i="39"/>
  <c r="G38" i="39"/>
  <c r="E39" i="39"/>
  <c r="G39" i="39"/>
  <c r="E40" i="39"/>
  <c r="G40" i="39"/>
  <c r="E41" i="39"/>
  <c r="G41" i="39"/>
  <c r="E42" i="39"/>
  <c r="G42" i="39"/>
  <c r="E43" i="39"/>
  <c r="G43" i="39"/>
  <c r="E44" i="39"/>
  <c r="G44" i="39"/>
  <c r="E45" i="39"/>
  <c r="G45" i="39"/>
  <c r="E46" i="39"/>
  <c r="G46" i="39"/>
  <c r="E47" i="39"/>
  <c r="G47" i="39"/>
  <c r="E48" i="39"/>
  <c r="G48" i="39"/>
  <c r="E49" i="39"/>
  <c r="G49" i="39"/>
  <c r="E50" i="39"/>
  <c r="G50" i="39"/>
  <c r="E51" i="39"/>
  <c r="G51" i="39"/>
  <c r="E52" i="39"/>
  <c r="G52" i="39"/>
  <c r="E53" i="39"/>
  <c r="G53" i="39"/>
  <c r="E54" i="39"/>
  <c r="G54" i="39"/>
  <c r="E55" i="39"/>
  <c r="G55" i="39"/>
  <c r="E56" i="39"/>
  <c r="G56" i="39"/>
  <c r="E57" i="39"/>
  <c r="G57" i="39"/>
  <c r="E58" i="39"/>
  <c r="G58" i="39"/>
  <c r="E59" i="39"/>
  <c r="G59" i="39"/>
  <c r="E60" i="39"/>
  <c r="G60" i="39"/>
  <c r="E61" i="39"/>
  <c r="G61" i="39"/>
  <c r="E62" i="39"/>
  <c r="G62" i="39"/>
  <c r="E63" i="39"/>
  <c r="G63" i="39"/>
  <c r="E64" i="39"/>
  <c r="G64" i="39"/>
  <c r="E65" i="39"/>
  <c r="G65" i="39"/>
  <c r="E66" i="39"/>
  <c r="G66" i="39"/>
  <c r="E67" i="39"/>
  <c r="G67" i="39"/>
  <c r="E68" i="39"/>
  <c r="G68" i="39"/>
  <c r="E69" i="39"/>
  <c r="G69" i="39"/>
  <c r="E70" i="39"/>
  <c r="G70" i="39"/>
  <c r="E71" i="39"/>
  <c r="G71" i="39"/>
  <c r="E72" i="39"/>
  <c r="G72" i="39"/>
  <c r="E73" i="39"/>
  <c r="G73" i="39"/>
  <c r="E74" i="39"/>
  <c r="G74" i="39"/>
  <c r="E75" i="39"/>
  <c r="G75" i="39"/>
  <c r="E76" i="39"/>
  <c r="G76" i="39"/>
  <c r="E77" i="39"/>
  <c r="G77" i="39"/>
  <c r="E78" i="39"/>
  <c r="G78" i="39"/>
  <c r="E79" i="39"/>
  <c r="G79" i="39"/>
  <c r="E80" i="39"/>
  <c r="G80" i="39"/>
  <c r="E81" i="39"/>
  <c r="G81" i="39"/>
  <c r="E82" i="39"/>
  <c r="G82" i="39"/>
  <c r="E83" i="39"/>
  <c r="G83" i="39"/>
  <c r="E84" i="39"/>
  <c r="G84" i="39"/>
  <c r="E85" i="39"/>
  <c r="G85" i="39"/>
  <c r="E86" i="39"/>
  <c r="G86" i="39"/>
  <c r="E87" i="39"/>
  <c r="G87" i="39"/>
  <c r="E88" i="39"/>
  <c r="G88" i="39"/>
  <c r="E89" i="39"/>
  <c r="G89" i="39"/>
  <c r="E90" i="39"/>
  <c r="G90" i="39"/>
  <c r="E91" i="39"/>
  <c r="G91" i="39"/>
  <c r="E92" i="39"/>
  <c r="G92" i="39"/>
  <c r="E93" i="39"/>
  <c r="G93" i="39"/>
  <c r="E94" i="39"/>
  <c r="G94" i="39"/>
  <c r="E95" i="39"/>
  <c r="G95" i="39"/>
  <c r="E96" i="39"/>
  <c r="G96" i="39"/>
  <c r="E97" i="39"/>
  <c r="G97" i="39"/>
  <c r="E98" i="39"/>
  <c r="G98" i="39"/>
  <c r="E99" i="39"/>
  <c r="G99" i="39"/>
  <c r="E100" i="39"/>
  <c r="G100" i="39"/>
  <c r="E101" i="39"/>
  <c r="G101" i="39"/>
  <c r="E102" i="39"/>
  <c r="G102" i="39"/>
  <c r="E103" i="39"/>
  <c r="G103" i="39"/>
  <c r="E104" i="39"/>
  <c r="G104" i="39"/>
  <c r="E105" i="39"/>
  <c r="G105" i="39"/>
  <c r="E106" i="39"/>
  <c r="G106" i="39"/>
  <c r="E107" i="39"/>
  <c r="G107" i="39"/>
  <c r="E108" i="39"/>
  <c r="G108" i="39"/>
  <c r="E109" i="39"/>
  <c r="G109" i="39"/>
  <c r="E110" i="39"/>
  <c r="G110" i="39"/>
  <c r="E111" i="39"/>
  <c r="G111" i="39"/>
  <c r="E112" i="39"/>
  <c r="G112" i="39"/>
  <c r="E113" i="39"/>
  <c r="G113" i="39"/>
  <c r="E114" i="39"/>
  <c r="G114" i="39"/>
  <c r="E115" i="39"/>
  <c r="G115" i="39"/>
  <c r="E116" i="39"/>
  <c r="G116" i="39"/>
  <c r="E117" i="39"/>
  <c r="G117" i="39"/>
  <c r="E118" i="39"/>
  <c r="G118" i="39"/>
  <c r="E119" i="39"/>
  <c r="G119" i="39"/>
  <c r="E120" i="39"/>
  <c r="G120" i="39"/>
  <c r="E121" i="39"/>
  <c r="G121" i="39"/>
  <c r="E122" i="39"/>
  <c r="G122" i="39"/>
  <c r="E123" i="39"/>
  <c r="G123" i="39"/>
  <c r="E124" i="39"/>
  <c r="G124" i="39"/>
  <c r="E125" i="39"/>
  <c r="G125" i="39"/>
  <c r="E126" i="39"/>
  <c r="G126" i="39"/>
  <c r="E127" i="39"/>
  <c r="G127" i="39"/>
  <c r="E128" i="39"/>
  <c r="G128" i="39"/>
  <c r="E129" i="39"/>
  <c r="G129" i="39"/>
  <c r="E130" i="39"/>
  <c r="G130" i="39"/>
  <c r="E131" i="39"/>
  <c r="G131" i="39"/>
  <c r="E132" i="39"/>
  <c r="G132" i="39"/>
  <c r="E133" i="39"/>
  <c r="G133" i="39"/>
  <c r="E134" i="39"/>
  <c r="G134" i="39"/>
  <c r="E135" i="39"/>
  <c r="G135" i="39"/>
  <c r="E136" i="39"/>
  <c r="G136" i="39"/>
  <c r="E137" i="39"/>
  <c r="G137" i="39"/>
  <c r="E138" i="39"/>
  <c r="G138" i="39"/>
  <c r="E139" i="39"/>
  <c r="G139" i="39"/>
  <c r="E140" i="39"/>
  <c r="G140" i="39"/>
  <c r="E141" i="39"/>
  <c r="G141" i="39"/>
  <c r="E142" i="39"/>
  <c r="G142" i="39"/>
  <c r="E143" i="39"/>
  <c r="G143" i="39"/>
  <c r="E144" i="39"/>
  <c r="G144" i="39"/>
  <c r="E145" i="39"/>
  <c r="G145" i="39"/>
  <c r="E146" i="39"/>
  <c r="G146" i="39"/>
  <c r="E147" i="39"/>
  <c r="G147" i="39"/>
  <c r="E148" i="39"/>
  <c r="G148" i="39"/>
  <c r="E149" i="39"/>
  <c r="G149" i="39"/>
  <c r="E150" i="39"/>
  <c r="G150" i="39"/>
  <c r="E151" i="39"/>
  <c r="G151" i="39"/>
  <c r="E152" i="39"/>
  <c r="G152" i="39"/>
  <c r="E153" i="39"/>
  <c r="G153" i="39"/>
  <c r="E154" i="39"/>
  <c r="G154" i="39"/>
  <c r="E155" i="39"/>
  <c r="G155" i="39"/>
  <c r="E156" i="39"/>
  <c r="G156" i="39"/>
  <c r="E157" i="39"/>
  <c r="G157" i="39"/>
  <c r="E158" i="39"/>
  <c r="G158" i="39"/>
  <c r="E159" i="39"/>
  <c r="G159" i="39"/>
  <c r="E160" i="39"/>
  <c r="G160" i="39"/>
  <c r="E161" i="39"/>
  <c r="G161" i="39"/>
  <c r="E162" i="39"/>
  <c r="G162" i="39"/>
  <c r="E163" i="39"/>
  <c r="G163" i="39"/>
  <c r="E164" i="39"/>
  <c r="G164" i="39"/>
  <c r="E165" i="39"/>
  <c r="G165" i="39"/>
  <c r="E166" i="39"/>
  <c r="G166" i="39"/>
  <c r="E167" i="39"/>
  <c r="G167" i="39"/>
  <c r="E168" i="39"/>
  <c r="G168" i="39"/>
  <c r="E169" i="39"/>
  <c r="G169" i="39"/>
  <c r="E170" i="39"/>
  <c r="G170" i="39"/>
  <c r="E171" i="39"/>
  <c r="G171" i="39"/>
  <c r="E172" i="39"/>
  <c r="G172" i="39"/>
  <c r="E173" i="39"/>
  <c r="G173" i="39"/>
  <c r="E174" i="39"/>
  <c r="G174" i="39"/>
  <c r="E175" i="39"/>
  <c r="G175" i="39"/>
  <c r="E176" i="39"/>
  <c r="G176" i="39"/>
  <c r="E177" i="39"/>
  <c r="G177" i="39"/>
  <c r="E178" i="39"/>
  <c r="G178" i="39"/>
  <c r="E179" i="39"/>
  <c r="G179" i="39"/>
  <c r="E180" i="39"/>
  <c r="G180" i="39"/>
  <c r="E181" i="39"/>
  <c r="G181" i="39"/>
  <c r="E182" i="39"/>
  <c r="G182" i="39"/>
  <c r="E183" i="39"/>
  <c r="G183" i="39"/>
  <c r="E184" i="39"/>
  <c r="G184" i="39"/>
  <c r="E185" i="39"/>
  <c r="G185" i="39"/>
  <c r="E186" i="39"/>
  <c r="G186" i="39"/>
  <c r="E187" i="39"/>
  <c r="G187" i="39"/>
  <c r="E188" i="39"/>
  <c r="G188" i="39"/>
  <c r="E189" i="39"/>
  <c r="G189" i="39"/>
  <c r="E190" i="39"/>
  <c r="G190" i="39"/>
  <c r="E191" i="39"/>
  <c r="G191" i="39"/>
  <c r="E192" i="39"/>
  <c r="G192" i="39"/>
  <c r="E193" i="39"/>
  <c r="G193" i="39"/>
  <c r="E194" i="39"/>
  <c r="G194" i="39"/>
  <c r="E195" i="39"/>
  <c r="G195" i="39"/>
  <c r="E196" i="39"/>
  <c r="G196" i="39"/>
  <c r="E197" i="39"/>
  <c r="G197" i="39"/>
  <c r="E198" i="39"/>
  <c r="G198" i="39"/>
  <c r="E199" i="39"/>
  <c r="G199" i="39"/>
  <c r="E200" i="39"/>
  <c r="G200" i="39"/>
  <c r="E201" i="39"/>
  <c r="G201" i="39"/>
  <c r="E202" i="39"/>
  <c r="G202" i="39"/>
  <c r="E203" i="39"/>
  <c r="G203" i="39"/>
  <c r="E204" i="39"/>
  <c r="G204" i="39"/>
  <c r="E205" i="39"/>
  <c r="G205" i="39"/>
  <c r="E206" i="39"/>
  <c r="G206" i="39"/>
  <c r="E207" i="39"/>
  <c r="G207" i="39"/>
  <c r="E208" i="39"/>
  <c r="G208" i="39"/>
  <c r="E209" i="39"/>
  <c r="G209" i="39"/>
  <c r="E210" i="39"/>
  <c r="G210" i="39"/>
  <c r="E211" i="39"/>
  <c r="G211" i="39"/>
  <c r="E212" i="39"/>
  <c r="G212" i="39"/>
  <c r="E213" i="39"/>
  <c r="G213" i="39"/>
  <c r="E214" i="39"/>
  <c r="G214" i="39"/>
  <c r="E215" i="39"/>
  <c r="G215" i="39"/>
  <c r="E216" i="39"/>
  <c r="G216" i="39"/>
  <c r="E217" i="39"/>
  <c r="G217" i="39"/>
  <c r="E218" i="39"/>
  <c r="G218" i="39"/>
  <c r="E219" i="39"/>
  <c r="G219" i="39"/>
  <c r="E220" i="39"/>
  <c r="G220" i="39"/>
  <c r="E221" i="39"/>
  <c r="G221" i="39"/>
  <c r="E222" i="39"/>
  <c r="G222" i="39"/>
  <c r="E223" i="39"/>
  <c r="G223" i="39"/>
  <c r="E224" i="39"/>
  <c r="G224" i="39"/>
  <c r="E225" i="39"/>
  <c r="G225" i="39"/>
  <c r="E226" i="39"/>
  <c r="G226" i="39"/>
  <c r="E227" i="39"/>
  <c r="G227" i="39"/>
  <c r="E228" i="39"/>
  <c r="G228" i="39"/>
  <c r="E229" i="39"/>
  <c r="G229" i="39"/>
  <c r="E230" i="39"/>
  <c r="G230" i="39"/>
  <c r="E231" i="39"/>
  <c r="G231" i="39"/>
  <c r="E232" i="39"/>
  <c r="G232" i="39"/>
  <c r="E233" i="39"/>
  <c r="G233" i="39"/>
  <c r="E234" i="39"/>
  <c r="G234" i="39"/>
  <c r="E235" i="39"/>
  <c r="G235" i="39"/>
  <c r="E236" i="39"/>
  <c r="G236" i="39"/>
  <c r="E237" i="39"/>
  <c r="G237" i="39"/>
  <c r="E238" i="39"/>
  <c r="G238" i="39"/>
  <c r="E239" i="39"/>
  <c r="G239" i="39"/>
  <c r="E240" i="39"/>
  <c r="G240" i="39"/>
  <c r="E241" i="39"/>
  <c r="G241" i="39"/>
  <c r="E242" i="39"/>
  <c r="G242" i="39"/>
  <c r="E243" i="39"/>
  <c r="G243" i="39"/>
  <c r="E244" i="39"/>
  <c r="G244" i="39"/>
  <c r="E245" i="39"/>
  <c r="G245" i="39"/>
  <c r="E246" i="39"/>
  <c r="G246" i="39"/>
  <c r="E247" i="39"/>
  <c r="G247" i="39"/>
  <c r="E248" i="39"/>
  <c r="G248" i="39"/>
  <c r="E249" i="39"/>
  <c r="G249" i="39"/>
  <c r="E250" i="39"/>
  <c r="G250" i="39"/>
  <c r="E251" i="39"/>
  <c r="G251" i="39"/>
  <c r="E252" i="39"/>
  <c r="G252" i="39"/>
  <c r="E253" i="39"/>
  <c r="G253" i="39"/>
  <c r="E254" i="39"/>
  <c r="G254" i="39"/>
  <c r="E255" i="39"/>
  <c r="G255" i="39"/>
  <c r="E256" i="39"/>
  <c r="G256" i="39"/>
  <c r="E257" i="39"/>
  <c r="G257" i="39"/>
  <c r="E258" i="39"/>
  <c r="G258" i="39"/>
  <c r="E259" i="39"/>
  <c r="G259" i="39"/>
  <c r="E260" i="39"/>
  <c r="G260" i="39"/>
  <c r="E261" i="39"/>
  <c r="G261" i="39"/>
  <c r="E262" i="39"/>
  <c r="G262" i="39"/>
  <c r="E263" i="39"/>
  <c r="G263" i="39"/>
  <c r="E264" i="39"/>
  <c r="G264" i="39"/>
  <c r="E265" i="39"/>
  <c r="G265" i="39"/>
  <c r="E266" i="39"/>
  <c r="G266" i="39"/>
  <c r="E267" i="39"/>
  <c r="G267" i="39"/>
  <c r="E268" i="39"/>
  <c r="G268" i="39"/>
  <c r="E269" i="39"/>
  <c r="G269" i="39"/>
  <c r="E270" i="39"/>
  <c r="G270" i="39"/>
  <c r="E271" i="39"/>
  <c r="G271" i="39"/>
  <c r="E272" i="39"/>
  <c r="G272" i="39"/>
  <c r="E273" i="39"/>
  <c r="G273" i="39"/>
  <c r="E274" i="39"/>
  <c r="G274" i="39"/>
  <c r="E275" i="39"/>
  <c r="G275" i="39"/>
  <c r="E276" i="39"/>
  <c r="G276" i="39"/>
  <c r="E277" i="39"/>
  <c r="G277" i="39"/>
  <c r="E278" i="39"/>
  <c r="G278" i="39"/>
  <c r="E279" i="39"/>
  <c r="G279" i="39"/>
  <c r="E280" i="39"/>
  <c r="G280" i="39"/>
  <c r="E281" i="39"/>
  <c r="G281" i="39"/>
  <c r="E282" i="39"/>
  <c r="G282" i="39"/>
  <c r="E283" i="39"/>
  <c r="G283" i="39"/>
  <c r="E284" i="39"/>
  <c r="G284" i="39"/>
  <c r="E285" i="39"/>
  <c r="G285" i="39"/>
  <c r="E286" i="39"/>
  <c r="G286" i="39"/>
  <c r="E287" i="39"/>
  <c r="G287" i="39"/>
  <c r="E288" i="39"/>
  <c r="G288" i="39"/>
  <c r="E289" i="39"/>
  <c r="G289" i="39"/>
  <c r="E290" i="39"/>
  <c r="G290" i="39"/>
  <c r="E291" i="39"/>
  <c r="G291" i="39"/>
  <c r="E292" i="39"/>
  <c r="G292" i="39"/>
  <c r="E293" i="39"/>
  <c r="G293" i="39"/>
  <c r="E294" i="39"/>
  <c r="G294" i="39"/>
  <c r="E295" i="39"/>
  <c r="G295" i="39"/>
  <c r="E296" i="39"/>
  <c r="G296" i="39"/>
  <c r="E297" i="39"/>
  <c r="G297" i="39"/>
  <c r="E298" i="39"/>
  <c r="G298" i="39"/>
  <c r="E299" i="39"/>
  <c r="G299" i="39"/>
  <c r="E300" i="39"/>
  <c r="G300" i="39"/>
  <c r="E301" i="39"/>
  <c r="G301" i="39"/>
  <c r="E302" i="39"/>
  <c r="G302" i="39"/>
  <c r="E303" i="39"/>
  <c r="G303" i="39"/>
  <c r="E304" i="39"/>
  <c r="G304" i="39"/>
  <c r="E305" i="39"/>
  <c r="G305" i="39"/>
  <c r="E306" i="39"/>
  <c r="G306" i="39"/>
  <c r="E307" i="39"/>
  <c r="G307" i="39"/>
  <c r="E308" i="39"/>
  <c r="G308" i="39"/>
  <c r="E309" i="39"/>
  <c r="G309" i="39"/>
  <c r="E310" i="39"/>
  <c r="G310" i="39"/>
  <c r="E311" i="39"/>
  <c r="G311" i="39"/>
  <c r="E312" i="39"/>
  <c r="G312" i="39"/>
  <c r="E313" i="39"/>
  <c r="G313" i="39"/>
  <c r="E314" i="39"/>
  <c r="G314" i="39"/>
  <c r="E315" i="39"/>
  <c r="G315" i="39"/>
  <c r="E316" i="39"/>
  <c r="G316" i="39"/>
  <c r="E317" i="39"/>
  <c r="G317" i="39"/>
  <c r="E318" i="39"/>
  <c r="G318" i="39"/>
  <c r="E319" i="39"/>
  <c r="G319" i="39"/>
  <c r="E320" i="39"/>
  <c r="G320" i="39"/>
  <c r="E321" i="39"/>
  <c r="G321" i="39"/>
  <c r="E322" i="39"/>
  <c r="G322" i="39"/>
  <c r="E323" i="39"/>
  <c r="G323" i="39"/>
  <c r="E324" i="39"/>
  <c r="G324" i="39"/>
  <c r="E325" i="39"/>
  <c r="G325" i="39"/>
  <c r="E326" i="39"/>
  <c r="G326" i="39"/>
  <c r="E327" i="39"/>
  <c r="G327" i="39"/>
  <c r="E328" i="39"/>
  <c r="G328" i="39"/>
  <c r="E329" i="39"/>
  <c r="G329" i="39"/>
  <c r="E330" i="39"/>
  <c r="G330" i="39"/>
  <c r="E331" i="39"/>
  <c r="G331" i="39"/>
  <c r="E332" i="39"/>
  <c r="G332" i="39"/>
  <c r="E333" i="39"/>
  <c r="G333" i="39"/>
  <c r="E334" i="39"/>
  <c r="G334" i="39"/>
  <c r="E335" i="39"/>
  <c r="G335" i="39"/>
  <c r="E336" i="39"/>
  <c r="G336" i="39"/>
  <c r="E337" i="39"/>
  <c r="G337" i="39"/>
  <c r="E338" i="39"/>
  <c r="G338" i="39"/>
  <c r="E339" i="39"/>
  <c r="G339" i="39"/>
  <c r="E340" i="39"/>
  <c r="G340" i="39"/>
  <c r="E341" i="39"/>
  <c r="G341" i="39"/>
  <c r="E342" i="39"/>
  <c r="G342" i="39"/>
  <c r="E343" i="39"/>
  <c r="G343" i="39"/>
  <c r="E344" i="39"/>
  <c r="G344" i="39"/>
  <c r="E345" i="39"/>
  <c r="G345" i="39"/>
  <c r="E346" i="39"/>
  <c r="G346" i="39"/>
  <c r="E347" i="39"/>
  <c r="G347" i="39"/>
  <c r="E348" i="39"/>
  <c r="G348" i="39"/>
  <c r="E349" i="39"/>
  <c r="G349" i="39"/>
  <c r="E350" i="39"/>
  <c r="G350" i="39"/>
  <c r="E351" i="39"/>
  <c r="G351" i="39"/>
  <c r="E352" i="39"/>
  <c r="G352" i="39"/>
  <c r="E353" i="39"/>
  <c r="G353" i="39"/>
  <c r="E354" i="39"/>
  <c r="G354" i="39"/>
  <c r="E355" i="39"/>
  <c r="G355" i="39"/>
  <c r="E356" i="39"/>
  <c r="G356" i="39"/>
  <c r="E357" i="39"/>
  <c r="G357" i="39"/>
  <c r="E358" i="39"/>
  <c r="G358" i="39"/>
  <c r="E359" i="39"/>
  <c r="G359" i="39"/>
  <c r="E360" i="39"/>
  <c r="G360" i="39"/>
  <c r="E361" i="39"/>
  <c r="G361" i="39"/>
  <c r="E362" i="39"/>
  <c r="G362" i="39"/>
  <c r="E363" i="39"/>
  <c r="G363" i="39"/>
  <c r="E364" i="39"/>
  <c r="G364" i="39"/>
  <c r="E365" i="39"/>
  <c r="G365" i="39"/>
  <c r="E366" i="39"/>
  <c r="G366" i="39"/>
  <c r="E367" i="39"/>
  <c r="G367" i="39"/>
  <c r="E368" i="39"/>
  <c r="G368" i="39"/>
  <c r="E369" i="39"/>
  <c r="G369" i="39"/>
  <c r="E370" i="39"/>
  <c r="G370" i="39"/>
  <c r="E371" i="39"/>
  <c r="G371" i="39"/>
  <c r="E372" i="39"/>
  <c r="G372" i="39"/>
  <c r="E373" i="39"/>
  <c r="G373" i="39"/>
  <c r="E374" i="39"/>
  <c r="G374" i="39"/>
  <c r="E375" i="39"/>
  <c r="G375" i="39"/>
  <c r="E376" i="39"/>
  <c r="G376" i="39"/>
  <c r="E377" i="39"/>
  <c r="G377" i="39"/>
  <c r="E378" i="39"/>
  <c r="G378" i="39"/>
  <c r="E379" i="39"/>
  <c r="G379" i="39"/>
  <c r="E380" i="39"/>
  <c r="G380" i="39"/>
  <c r="E381" i="39"/>
  <c r="G381" i="39"/>
  <c r="E382" i="39"/>
  <c r="G382" i="39"/>
  <c r="E383" i="39"/>
  <c r="G383" i="39"/>
  <c r="E384" i="39"/>
  <c r="G384" i="39"/>
  <c r="E385" i="39"/>
  <c r="G385" i="39"/>
  <c r="E386" i="39"/>
  <c r="G386" i="39"/>
  <c r="E387" i="39"/>
  <c r="G387" i="39"/>
  <c r="E388" i="39"/>
  <c r="G388" i="39"/>
  <c r="E389" i="39"/>
  <c r="G389" i="39"/>
  <c r="E390" i="39"/>
  <c r="G390" i="39"/>
  <c r="E391" i="39"/>
  <c r="G391" i="39"/>
  <c r="E392" i="39"/>
  <c r="G392" i="39"/>
  <c r="E393" i="39"/>
  <c r="G393" i="39"/>
  <c r="E394" i="39"/>
  <c r="G394" i="39"/>
  <c r="E395" i="39"/>
  <c r="G395" i="39"/>
  <c r="E396" i="39"/>
  <c r="G396" i="39"/>
  <c r="E397" i="39"/>
  <c r="G397" i="39"/>
  <c r="E398" i="39"/>
  <c r="G398" i="39"/>
  <c r="E399" i="39"/>
  <c r="G399" i="39"/>
  <c r="E400" i="39"/>
  <c r="G400" i="39"/>
  <c r="E401" i="39"/>
  <c r="G401" i="39"/>
  <c r="E402" i="39"/>
  <c r="G402" i="39"/>
  <c r="E403" i="39"/>
  <c r="G403" i="39"/>
  <c r="E404" i="39"/>
  <c r="G404" i="39"/>
  <c r="E405" i="39"/>
  <c r="G405" i="39"/>
  <c r="E406" i="39"/>
  <c r="G406" i="39"/>
  <c r="E407" i="39"/>
  <c r="G407" i="39"/>
  <c r="E408" i="39"/>
  <c r="G408" i="39"/>
  <c r="E409" i="39"/>
  <c r="G409" i="39"/>
  <c r="E410" i="39"/>
  <c r="G410" i="39"/>
  <c r="E411" i="39"/>
  <c r="G411" i="39"/>
  <c r="E412" i="39"/>
  <c r="G412" i="39"/>
  <c r="E413" i="39"/>
  <c r="G413" i="39"/>
  <c r="E414" i="39"/>
  <c r="G414" i="39"/>
  <c r="E415" i="39"/>
  <c r="G415" i="39"/>
  <c r="E416" i="39"/>
  <c r="G416" i="39"/>
  <c r="E417" i="39"/>
  <c r="G417" i="39"/>
  <c r="E418" i="39"/>
  <c r="G418" i="39"/>
  <c r="E419" i="39"/>
  <c r="G419" i="39"/>
  <c r="E420" i="39"/>
  <c r="G420" i="39"/>
  <c r="E421" i="39"/>
  <c r="G421" i="39"/>
  <c r="E422" i="39"/>
  <c r="G422" i="39"/>
  <c r="E423" i="39"/>
  <c r="G423" i="39"/>
  <c r="E424" i="39"/>
  <c r="G424" i="39"/>
  <c r="E425" i="39"/>
  <c r="G425" i="39"/>
  <c r="E426" i="39"/>
  <c r="G426" i="39"/>
  <c r="E427" i="39"/>
  <c r="G427" i="39"/>
  <c r="E428" i="39"/>
  <c r="G428" i="39"/>
  <c r="E429" i="39"/>
  <c r="G429" i="39"/>
  <c r="E430" i="39"/>
  <c r="G430" i="39"/>
  <c r="E431" i="39"/>
  <c r="G431" i="39"/>
  <c r="E432" i="39"/>
  <c r="G432" i="39"/>
  <c r="E433" i="39"/>
  <c r="G433" i="39"/>
  <c r="E434" i="39"/>
  <c r="G434" i="39"/>
  <c r="E435" i="39"/>
  <c r="G435" i="39"/>
  <c r="E436" i="39"/>
  <c r="G436" i="39"/>
  <c r="E437" i="39"/>
  <c r="G437" i="39"/>
  <c r="E438" i="39"/>
  <c r="G438" i="39"/>
  <c r="E439" i="39"/>
  <c r="G439" i="39"/>
  <c r="E440" i="39"/>
  <c r="G440" i="39"/>
  <c r="E441" i="39"/>
  <c r="G441" i="39"/>
  <c r="E442" i="39"/>
  <c r="G442" i="39"/>
  <c r="E443" i="39"/>
  <c r="G443" i="39"/>
  <c r="E444" i="39"/>
  <c r="G444" i="39"/>
  <c r="E445" i="39"/>
  <c r="G445" i="39"/>
  <c r="E446" i="39"/>
  <c r="G446" i="39"/>
  <c r="E447" i="39"/>
  <c r="G447" i="39"/>
  <c r="E448" i="39"/>
  <c r="G448" i="39"/>
  <c r="E449" i="39"/>
  <c r="G449" i="39"/>
  <c r="E450" i="39"/>
  <c r="G450" i="39"/>
  <c r="E451" i="39"/>
  <c r="G451" i="39"/>
  <c r="E452" i="39"/>
  <c r="G452" i="39"/>
  <c r="E453" i="39"/>
  <c r="G453" i="39"/>
  <c r="E454" i="39"/>
  <c r="G454" i="39"/>
  <c r="E455" i="39"/>
  <c r="G455" i="39"/>
  <c r="E456" i="39"/>
  <c r="G456" i="39"/>
  <c r="E457" i="39"/>
  <c r="G457" i="39"/>
  <c r="E458" i="39"/>
  <c r="G458" i="39"/>
  <c r="E459" i="39"/>
  <c r="G459" i="39"/>
  <c r="E460" i="39"/>
  <c r="G460" i="39"/>
  <c r="E461" i="39"/>
  <c r="G461" i="39"/>
  <c r="E462" i="39"/>
  <c r="G462" i="39"/>
  <c r="E463" i="39"/>
  <c r="G463" i="39"/>
  <c r="E464" i="39"/>
  <c r="G464" i="39"/>
  <c r="E465" i="39"/>
  <c r="G465" i="39"/>
  <c r="E466" i="39"/>
  <c r="G466" i="39"/>
  <c r="E467" i="39"/>
  <c r="G467" i="39"/>
  <c r="E468" i="39"/>
  <c r="G468" i="39"/>
  <c r="E469" i="39"/>
  <c r="G469" i="39"/>
  <c r="E470" i="39"/>
  <c r="G470" i="39"/>
  <c r="E471" i="39"/>
  <c r="G471" i="39"/>
  <c r="E472" i="39"/>
  <c r="G472" i="39"/>
  <c r="E473" i="39"/>
  <c r="G473" i="39"/>
  <c r="E474" i="39"/>
  <c r="G474" i="39"/>
  <c r="E475" i="39"/>
  <c r="G475" i="39"/>
  <c r="E476" i="39"/>
  <c r="G476" i="39"/>
  <c r="E477" i="39"/>
  <c r="G477" i="39"/>
  <c r="E478" i="39"/>
  <c r="G478" i="39"/>
  <c r="E479" i="39"/>
  <c r="G479" i="39"/>
  <c r="E480" i="39"/>
  <c r="G480" i="39"/>
  <c r="E481" i="39"/>
  <c r="G481" i="39"/>
  <c r="E482" i="39"/>
  <c r="G482" i="39"/>
  <c r="E483" i="39"/>
  <c r="G483" i="39"/>
  <c r="E484" i="39"/>
  <c r="G484" i="39"/>
  <c r="E485" i="39"/>
  <c r="G485" i="39"/>
  <c r="E486" i="39"/>
  <c r="G486" i="39"/>
  <c r="E487" i="39"/>
  <c r="G487" i="39"/>
  <c r="E488" i="39"/>
  <c r="G488" i="39"/>
  <c r="E489" i="39"/>
  <c r="G489" i="39"/>
  <c r="E490" i="39"/>
  <c r="G490" i="39"/>
  <c r="E491" i="39"/>
  <c r="G491" i="39"/>
  <c r="E492" i="39"/>
  <c r="G492" i="39"/>
  <c r="E493" i="39"/>
  <c r="G493" i="39"/>
  <c r="E494" i="39"/>
  <c r="G494" i="39"/>
  <c r="E495" i="39"/>
  <c r="G495" i="39"/>
  <c r="E496" i="39"/>
  <c r="G496" i="39"/>
  <c r="E497" i="39"/>
  <c r="G497" i="39"/>
  <c r="E498" i="39"/>
  <c r="G498" i="39"/>
  <c r="E499" i="39"/>
  <c r="G499" i="39"/>
  <c r="E500" i="39"/>
  <c r="G500" i="39"/>
  <c r="E501" i="39"/>
  <c r="G501" i="39"/>
  <c r="E502" i="39"/>
  <c r="G502" i="39"/>
  <c r="E503" i="39"/>
  <c r="G503" i="39"/>
  <c r="E504" i="39"/>
  <c r="G504" i="39"/>
  <c r="E505" i="39"/>
  <c r="G505" i="39"/>
  <c r="E506" i="39"/>
  <c r="G506" i="39"/>
  <c r="E507" i="39"/>
  <c r="G507" i="39"/>
  <c r="E508" i="39"/>
  <c r="G508" i="39"/>
  <c r="E509" i="39"/>
  <c r="G509" i="39"/>
  <c r="E510" i="39"/>
  <c r="G510" i="39"/>
  <c r="E511" i="39"/>
  <c r="G511" i="39"/>
  <c r="E512" i="39"/>
  <c r="G512" i="39"/>
  <c r="E513" i="39"/>
  <c r="G513" i="39"/>
  <c r="E514" i="39"/>
  <c r="G514" i="39"/>
  <c r="E515" i="39"/>
  <c r="G515" i="39"/>
  <c r="E516" i="39"/>
  <c r="G516" i="39"/>
  <c r="E517" i="39"/>
  <c r="G517" i="39"/>
  <c r="E518" i="39"/>
  <c r="G518" i="39"/>
  <c r="E519" i="39"/>
  <c r="G519" i="39"/>
  <c r="E520" i="39"/>
  <c r="G520" i="39"/>
  <c r="E521" i="39"/>
  <c r="G521" i="39"/>
  <c r="E522" i="39"/>
  <c r="G522" i="39"/>
  <c r="E523" i="39"/>
  <c r="G523" i="39"/>
  <c r="E524" i="39"/>
  <c r="G524" i="39"/>
  <c r="E525" i="39"/>
  <c r="G525" i="39"/>
  <c r="E526" i="39"/>
  <c r="G526" i="39"/>
  <c r="E527" i="39"/>
  <c r="G527" i="39"/>
  <c r="E528" i="39"/>
  <c r="G528" i="39"/>
  <c r="E529" i="39"/>
  <c r="G529" i="39"/>
  <c r="E530" i="39"/>
  <c r="G530" i="39"/>
  <c r="E531" i="39"/>
  <c r="G531" i="39"/>
  <c r="E532" i="39"/>
  <c r="G532" i="39"/>
  <c r="E533" i="39"/>
  <c r="G533" i="39"/>
  <c r="E534" i="39"/>
  <c r="G534" i="39"/>
  <c r="E535" i="39"/>
  <c r="G535" i="39"/>
  <c r="E536" i="39"/>
  <c r="G536" i="39"/>
  <c r="E537" i="39"/>
  <c r="G537" i="39"/>
  <c r="E538" i="39"/>
  <c r="G538" i="39"/>
  <c r="E539" i="39"/>
  <c r="G539" i="39"/>
  <c r="E540" i="39"/>
  <c r="G540" i="39"/>
  <c r="E541" i="39"/>
  <c r="G541" i="39"/>
  <c r="E542" i="39"/>
  <c r="G542" i="39"/>
  <c r="E543" i="39"/>
  <c r="G543" i="39"/>
  <c r="E544" i="39"/>
  <c r="G544" i="39"/>
  <c r="F9868" i="37"/>
  <c r="E9868" i="37"/>
  <c r="F9867" i="37"/>
  <c r="E9867" i="37"/>
  <c r="F9866" i="37"/>
  <c r="E9866" i="37"/>
  <c r="F9865" i="37"/>
  <c r="E9865" i="37"/>
  <c r="F9864" i="37"/>
  <c r="E9864" i="37"/>
  <c r="F9863" i="37"/>
  <c r="E9863" i="37"/>
  <c r="F9862" i="37"/>
  <c r="E9862" i="37"/>
  <c r="F9861" i="37"/>
  <c r="E9861" i="37"/>
  <c r="F9860" i="37"/>
  <c r="E9860" i="37"/>
  <c r="F9859" i="37"/>
  <c r="E9859" i="37"/>
  <c r="F9858" i="37"/>
  <c r="E9858" i="37"/>
  <c r="F9857" i="37"/>
  <c r="E9857" i="37"/>
  <c r="F9856" i="37"/>
  <c r="E9856" i="37"/>
  <c r="F9855" i="37"/>
  <c r="E9855" i="37"/>
  <c r="F9854" i="37"/>
  <c r="E9854" i="37"/>
  <c r="F9853" i="37"/>
  <c r="E9853" i="37"/>
  <c r="F9852" i="37"/>
  <c r="E9852" i="37"/>
  <c r="F9851" i="37"/>
  <c r="E9851" i="37"/>
  <c r="F9850" i="37"/>
  <c r="E9850" i="37"/>
  <c r="F9849" i="37"/>
  <c r="E9849" i="37"/>
  <c r="F9848" i="37"/>
  <c r="E9848" i="37"/>
  <c r="F9847" i="37"/>
  <c r="E9847" i="37"/>
  <c r="F9846" i="37"/>
  <c r="E9846" i="37"/>
  <c r="F9845" i="37"/>
  <c r="E9845" i="37"/>
  <c r="F9844" i="37"/>
  <c r="E9844" i="37"/>
  <c r="F9843" i="37"/>
  <c r="E9843" i="37"/>
  <c r="F9842" i="37"/>
  <c r="E9842" i="37"/>
  <c r="F9841" i="37"/>
  <c r="E9841" i="37"/>
  <c r="F9840" i="37"/>
  <c r="E9840" i="37"/>
  <c r="F9839" i="37"/>
  <c r="E9839" i="37"/>
  <c r="F9838" i="37"/>
  <c r="E9838" i="37"/>
  <c r="F9837" i="37"/>
  <c r="E9837" i="37"/>
  <c r="F9836" i="37"/>
  <c r="E9836" i="37"/>
  <c r="F9835" i="37"/>
  <c r="E9835" i="37"/>
  <c r="F9834" i="37"/>
  <c r="E9834" i="37"/>
  <c r="F9833" i="37"/>
  <c r="E9833" i="37"/>
  <c r="F9832" i="37"/>
  <c r="E9832" i="37"/>
  <c r="F9831" i="37"/>
  <c r="E9831" i="37"/>
  <c r="F9830" i="37"/>
  <c r="E9830" i="37"/>
  <c r="F9829" i="37"/>
  <c r="E9829" i="37"/>
  <c r="F9828" i="37"/>
  <c r="E9828" i="37"/>
  <c r="F9827" i="37"/>
  <c r="E9827" i="37"/>
  <c r="F9826" i="37"/>
  <c r="E9826" i="37"/>
  <c r="F9825" i="37"/>
  <c r="E9825" i="37"/>
  <c r="F9824" i="37"/>
  <c r="E9824" i="37"/>
  <c r="F9823" i="37"/>
  <c r="E9823" i="37"/>
  <c r="F9822" i="37"/>
  <c r="E9822" i="37"/>
  <c r="F9821" i="37"/>
  <c r="E9821" i="37"/>
  <c r="F9820" i="37"/>
  <c r="E9820" i="37"/>
  <c r="F9819" i="37"/>
  <c r="E9819" i="37"/>
  <c r="F9818" i="37"/>
  <c r="E9818" i="37"/>
  <c r="F9817" i="37"/>
  <c r="E9817" i="37"/>
  <c r="F9816" i="37"/>
  <c r="E9816" i="37"/>
  <c r="F9815" i="37"/>
  <c r="E9815" i="37"/>
  <c r="F9814" i="37"/>
  <c r="E9814" i="37"/>
  <c r="F9813" i="37"/>
  <c r="E9813" i="37"/>
  <c r="F9812" i="37"/>
  <c r="E9812" i="37"/>
  <c r="F9811" i="37"/>
  <c r="E9811" i="37"/>
  <c r="F9810" i="37"/>
  <c r="E9810" i="37"/>
  <c r="F9809" i="37"/>
  <c r="E9809" i="37"/>
  <c r="F9808" i="37"/>
  <c r="E9808" i="37"/>
  <c r="F9807" i="37"/>
  <c r="E9807" i="37"/>
  <c r="F9806" i="37"/>
  <c r="E9806" i="37"/>
  <c r="F9805" i="37"/>
  <c r="E9805" i="37"/>
  <c r="F9804" i="37"/>
  <c r="E9804" i="37"/>
  <c r="F9803" i="37"/>
  <c r="E9803" i="37"/>
  <c r="F9802" i="37"/>
  <c r="E9802" i="37"/>
  <c r="F9801" i="37"/>
  <c r="E9801" i="37"/>
  <c r="F9800" i="37"/>
  <c r="E9800" i="37"/>
  <c r="F9799" i="37"/>
  <c r="E9799" i="37"/>
  <c r="F9798" i="37"/>
  <c r="E9798" i="37"/>
  <c r="F9797" i="37"/>
  <c r="E9797" i="37"/>
  <c r="F9796" i="37"/>
  <c r="E9796" i="37"/>
  <c r="F9795" i="37"/>
  <c r="E9795" i="37"/>
  <c r="F9794" i="37"/>
  <c r="E9794" i="37"/>
  <c r="F9793" i="37"/>
  <c r="E9793" i="37"/>
  <c r="F9792" i="37"/>
  <c r="E9792" i="37"/>
  <c r="F9791" i="37"/>
  <c r="E9791" i="37"/>
  <c r="F9790" i="37"/>
  <c r="E9790" i="37"/>
  <c r="F9789" i="37"/>
  <c r="E9789" i="37"/>
  <c r="F9788" i="37"/>
  <c r="E9788" i="37"/>
  <c r="F9787" i="37"/>
  <c r="E9787" i="37"/>
  <c r="F9786" i="37"/>
  <c r="E9786" i="37"/>
  <c r="F9785" i="37"/>
  <c r="E9785" i="37"/>
  <c r="F9784" i="37"/>
  <c r="E9784" i="37"/>
  <c r="F9783" i="37"/>
  <c r="E9783" i="37"/>
  <c r="F9782" i="37"/>
  <c r="E9782" i="37"/>
  <c r="F9781" i="37"/>
  <c r="E9781" i="37"/>
  <c r="F9780" i="37"/>
  <c r="E9780" i="37"/>
  <c r="F9779" i="37"/>
  <c r="E9779" i="37"/>
  <c r="F9778" i="37"/>
  <c r="E9778" i="37"/>
  <c r="F9777" i="37"/>
  <c r="E9777" i="37"/>
  <c r="F9776" i="37"/>
  <c r="E9776" i="37"/>
  <c r="F9775" i="37"/>
  <c r="E9775" i="37"/>
  <c r="F9774" i="37"/>
  <c r="E9774" i="37"/>
  <c r="F9773" i="37"/>
  <c r="E9773" i="37"/>
  <c r="F9772" i="37"/>
  <c r="E9772" i="37"/>
  <c r="F9771" i="37"/>
  <c r="E9771" i="37"/>
  <c r="F9770" i="37"/>
  <c r="E9770" i="37"/>
  <c r="F9769" i="37"/>
  <c r="E9769" i="37"/>
  <c r="F9768" i="37"/>
  <c r="E9768" i="37"/>
  <c r="F9767" i="37"/>
  <c r="E9767" i="37"/>
  <c r="F9766" i="37"/>
  <c r="E9766" i="37"/>
  <c r="F9765" i="37"/>
  <c r="E9765" i="37"/>
  <c r="F9764" i="37"/>
  <c r="E9764" i="37"/>
  <c r="F9763" i="37"/>
  <c r="E9763" i="37"/>
  <c r="F9762" i="37"/>
  <c r="E9762" i="37"/>
  <c r="F9761" i="37"/>
  <c r="E9761" i="37"/>
  <c r="F9760" i="37"/>
  <c r="E9760" i="37"/>
  <c r="F9759" i="37"/>
  <c r="E9759" i="37"/>
  <c r="F9758" i="37"/>
  <c r="E9758" i="37"/>
  <c r="F9757" i="37"/>
  <c r="E9757" i="37"/>
  <c r="F9756" i="37"/>
  <c r="E9756" i="37"/>
  <c r="F9755" i="37"/>
  <c r="E9755" i="37"/>
  <c r="F9754" i="37"/>
  <c r="E9754" i="37"/>
  <c r="F9753" i="37"/>
  <c r="E9753" i="37"/>
  <c r="F9752" i="37"/>
  <c r="E9752" i="37"/>
  <c r="F9751" i="37"/>
  <c r="E9751" i="37"/>
  <c r="F9750" i="37"/>
  <c r="E9750" i="37"/>
  <c r="F9749" i="37"/>
  <c r="E9749" i="37"/>
  <c r="F9748" i="37"/>
  <c r="E9748" i="37"/>
  <c r="F9747" i="37"/>
  <c r="E9747" i="37"/>
  <c r="F9746" i="37"/>
  <c r="E9746" i="37"/>
  <c r="F9745" i="37"/>
  <c r="E9745" i="37"/>
  <c r="F9744" i="37"/>
  <c r="E9744" i="37"/>
  <c r="F9743" i="37"/>
  <c r="E9743" i="37"/>
  <c r="F9742" i="37"/>
  <c r="E9742" i="37"/>
  <c r="F9741" i="37"/>
  <c r="E9741" i="37"/>
  <c r="F9740" i="37"/>
  <c r="E9740" i="37"/>
  <c r="F9739" i="37"/>
  <c r="E9739" i="37"/>
  <c r="F9738" i="37"/>
  <c r="E9738" i="37"/>
  <c r="F9737" i="37"/>
  <c r="E9737" i="37"/>
  <c r="F9736" i="37"/>
  <c r="E9736" i="37"/>
  <c r="F9735" i="37"/>
  <c r="E9735" i="37"/>
  <c r="F9734" i="37"/>
  <c r="E9734" i="37"/>
  <c r="F9733" i="37"/>
  <c r="E9733" i="37"/>
  <c r="F9732" i="37"/>
  <c r="E9732" i="37"/>
  <c r="F9731" i="37"/>
  <c r="E9731" i="37"/>
  <c r="F9730" i="37"/>
  <c r="E9730" i="37"/>
  <c r="F9729" i="37"/>
  <c r="E9729" i="37"/>
  <c r="F9728" i="37"/>
  <c r="E9728" i="37"/>
  <c r="F9727" i="37"/>
  <c r="E9727" i="37"/>
  <c r="F9726" i="37"/>
  <c r="E9726" i="37"/>
  <c r="F9725" i="37"/>
  <c r="E9725" i="37"/>
  <c r="F9724" i="37"/>
  <c r="E9724" i="37"/>
  <c r="F9723" i="37"/>
  <c r="E9723" i="37"/>
  <c r="F9722" i="37"/>
  <c r="E9722" i="37"/>
  <c r="F9721" i="37"/>
  <c r="E9721" i="37"/>
  <c r="F9720" i="37"/>
  <c r="E9720" i="37"/>
  <c r="F9719" i="37"/>
  <c r="E9719" i="37"/>
  <c r="F9718" i="37"/>
  <c r="E9718" i="37"/>
  <c r="F9717" i="37"/>
  <c r="E9717" i="37"/>
  <c r="F9716" i="37"/>
  <c r="E9716" i="37"/>
  <c r="F9715" i="37"/>
  <c r="E9715" i="37"/>
  <c r="F9714" i="37"/>
  <c r="E9714" i="37"/>
  <c r="F9713" i="37"/>
  <c r="E9713" i="37"/>
  <c r="F9712" i="37"/>
  <c r="E9712" i="37"/>
  <c r="F9711" i="37"/>
  <c r="E9711" i="37"/>
  <c r="F9710" i="37"/>
  <c r="E9710" i="37"/>
  <c r="F9709" i="37"/>
  <c r="E9709" i="37"/>
  <c r="F9708" i="37"/>
  <c r="E9708" i="37"/>
  <c r="F9707" i="37"/>
  <c r="E9707" i="37"/>
  <c r="F9706" i="37"/>
  <c r="E9706" i="37"/>
  <c r="F9705" i="37"/>
  <c r="E9705" i="37"/>
  <c r="F9704" i="37"/>
  <c r="E9704" i="37"/>
  <c r="F9703" i="37"/>
  <c r="E9703" i="37"/>
  <c r="F9702" i="37"/>
  <c r="E9702" i="37"/>
  <c r="F9701" i="37"/>
  <c r="E9701" i="37"/>
  <c r="F9700" i="37"/>
  <c r="E9700" i="37"/>
  <c r="F9699" i="37"/>
  <c r="E9699" i="37"/>
  <c r="F9698" i="37"/>
  <c r="E9698" i="37"/>
  <c r="F9697" i="37"/>
  <c r="E9697" i="37"/>
  <c r="F9696" i="37"/>
  <c r="E9696" i="37"/>
  <c r="F9695" i="37"/>
  <c r="E9695" i="37"/>
  <c r="F9694" i="37"/>
  <c r="E9694" i="37"/>
  <c r="F9693" i="37"/>
  <c r="E9693" i="37"/>
  <c r="F9692" i="37"/>
  <c r="E9692" i="37"/>
  <c r="F9691" i="37"/>
  <c r="E9691" i="37"/>
  <c r="F9690" i="37"/>
  <c r="E9690" i="37"/>
  <c r="F9689" i="37"/>
  <c r="E9689" i="37"/>
  <c r="F9688" i="37"/>
  <c r="E9688" i="37"/>
  <c r="F9687" i="37"/>
  <c r="E9687" i="37"/>
  <c r="F9686" i="37"/>
  <c r="E9686" i="37"/>
  <c r="F9685" i="37"/>
  <c r="E9685" i="37"/>
  <c r="F9684" i="37"/>
  <c r="E9684" i="37"/>
  <c r="F9683" i="37"/>
  <c r="E9683" i="37"/>
  <c r="F9682" i="37"/>
  <c r="E9682" i="37"/>
  <c r="F9681" i="37"/>
  <c r="E9681" i="37"/>
  <c r="F9680" i="37"/>
  <c r="E9680" i="37"/>
  <c r="F9679" i="37"/>
  <c r="E9679" i="37"/>
  <c r="F9678" i="37"/>
  <c r="E9678" i="37"/>
  <c r="F9677" i="37"/>
  <c r="E9677" i="37"/>
  <c r="F9676" i="37"/>
  <c r="E9676" i="37"/>
  <c r="F9675" i="37"/>
  <c r="E9675" i="37"/>
  <c r="F9674" i="37"/>
  <c r="E9674" i="37"/>
  <c r="F9673" i="37"/>
  <c r="E9673" i="37"/>
  <c r="F9672" i="37"/>
  <c r="E9672" i="37"/>
  <c r="F9671" i="37"/>
  <c r="E9671" i="37"/>
  <c r="F9670" i="37"/>
  <c r="E9670" i="37"/>
  <c r="F9669" i="37"/>
  <c r="E9669" i="37"/>
  <c r="F9668" i="37"/>
  <c r="E9668" i="37"/>
  <c r="F9667" i="37"/>
  <c r="E9667" i="37"/>
  <c r="F9666" i="37"/>
  <c r="E9666" i="37"/>
  <c r="F9665" i="37"/>
  <c r="E9665" i="37"/>
  <c r="F9664" i="37"/>
  <c r="E9664" i="37"/>
  <c r="F9663" i="37"/>
  <c r="E9663" i="37"/>
  <c r="F9662" i="37"/>
  <c r="E9662" i="37"/>
  <c r="F9661" i="37"/>
  <c r="E9661" i="37"/>
  <c r="F9660" i="37"/>
  <c r="E9660" i="37"/>
  <c r="F9659" i="37"/>
  <c r="E9659" i="37"/>
  <c r="F9658" i="37"/>
  <c r="E9658" i="37"/>
  <c r="F9657" i="37"/>
  <c r="E9657" i="37"/>
  <c r="F9656" i="37"/>
  <c r="E9656" i="37"/>
  <c r="F9655" i="37"/>
  <c r="E9655" i="37"/>
  <c r="F9654" i="37"/>
  <c r="E9654" i="37"/>
  <c r="F9653" i="37"/>
  <c r="E9653" i="37"/>
  <c r="F9652" i="37"/>
  <c r="E9652" i="37"/>
  <c r="F9651" i="37"/>
  <c r="E9651" i="37"/>
  <c r="F9650" i="37"/>
  <c r="E9650" i="37"/>
  <c r="F9649" i="37"/>
  <c r="E9649" i="37"/>
  <c r="F9648" i="37"/>
  <c r="E9648" i="37"/>
  <c r="F9647" i="37"/>
  <c r="E9647" i="37"/>
  <c r="F9646" i="37"/>
  <c r="E9646" i="37"/>
  <c r="F9645" i="37"/>
  <c r="E9645" i="37"/>
  <c r="F9644" i="37"/>
  <c r="E9644" i="37"/>
  <c r="F9643" i="37"/>
  <c r="E9643" i="37"/>
  <c r="F9642" i="37"/>
  <c r="E9642" i="37"/>
  <c r="F9641" i="37"/>
  <c r="E9641" i="37"/>
  <c r="F9640" i="37"/>
  <c r="E9640" i="37"/>
  <c r="F9639" i="37"/>
  <c r="E9639" i="37"/>
  <c r="F9638" i="37"/>
  <c r="E9638" i="37"/>
  <c r="F9637" i="37"/>
  <c r="E9637" i="37"/>
  <c r="F9636" i="37"/>
  <c r="E9636" i="37"/>
  <c r="F9635" i="37"/>
  <c r="E9635" i="37"/>
  <c r="F9634" i="37"/>
  <c r="E9634" i="37"/>
  <c r="F9633" i="37"/>
  <c r="E9633" i="37"/>
  <c r="F9632" i="37"/>
  <c r="E9632" i="37"/>
  <c r="F9631" i="37"/>
  <c r="E9631" i="37"/>
  <c r="F9630" i="37"/>
  <c r="E9630" i="37"/>
  <c r="F9629" i="37"/>
  <c r="E9629" i="37"/>
  <c r="F9628" i="37"/>
  <c r="E9628" i="37"/>
  <c r="F9627" i="37"/>
  <c r="E9627" i="37"/>
  <c r="F9626" i="37"/>
  <c r="E9626" i="37"/>
  <c r="F9625" i="37"/>
  <c r="E9625" i="37"/>
  <c r="F9624" i="37"/>
  <c r="E9624" i="37"/>
  <c r="F9623" i="37"/>
  <c r="E9623" i="37"/>
  <c r="F9622" i="37"/>
  <c r="E9622" i="37"/>
  <c r="F9621" i="37"/>
  <c r="E9621" i="37"/>
  <c r="F9620" i="37"/>
  <c r="E9620" i="37"/>
  <c r="F9619" i="37"/>
  <c r="E9619" i="37"/>
  <c r="F9618" i="37"/>
  <c r="E9618" i="37"/>
  <c r="F9617" i="37"/>
  <c r="E9617" i="37"/>
  <c r="F9616" i="37"/>
  <c r="E9616" i="37"/>
  <c r="F9615" i="37"/>
  <c r="E9615" i="37"/>
  <c r="F9614" i="37"/>
  <c r="E9614" i="37"/>
  <c r="F9613" i="37"/>
  <c r="E9613" i="37"/>
  <c r="F9612" i="37"/>
  <c r="E9612" i="37"/>
  <c r="F9611" i="37"/>
  <c r="E9611" i="37"/>
  <c r="F9610" i="37"/>
  <c r="E9610" i="37"/>
  <c r="F9609" i="37"/>
  <c r="E9609" i="37"/>
  <c r="F9608" i="37"/>
  <c r="E9608" i="37"/>
  <c r="F9607" i="37"/>
  <c r="E9607" i="37"/>
  <c r="F9606" i="37"/>
  <c r="E9606" i="37"/>
  <c r="F9605" i="37"/>
  <c r="E9605" i="37"/>
  <c r="F9604" i="37"/>
  <c r="E9604" i="37"/>
  <c r="F9603" i="37"/>
  <c r="E9603" i="37"/>
  <c r="F9602" i="37"/>
  <c r="E9602" i="37"/>
  <c r="F9601" i="37"/>
  <c r="E9601" i="37"/>
  <c r="F9600" i="37"/>
  <c r="E9600" i="37"/>
  <c r="F9599" i="37"/>
  <c r="E9599" i="37"/>
  <c r="F9598" i="37"/>
  <c r="E9598" i="37"/>
  <c r="F9597" i="37"/>
  <c r="E9597" i="37"/>
  <c r="F9596" i="37"/>
  <c r="E9596" i="37"/>
  <c r="F9595" i="37"/>
  <c r="E9595" i="37"/>
  <c r="F9594" i="37"/>
  <c r="E9594" i="37"/>
  <c r="F9593" i="37"/>
  <c r="E9593" i="37"/>
  <c r="F9592" i="37"/>
  <c r="E9592" i="37"/>
  <c r="F9591" i="37"/>
  <c r="E9591" i="37"/>
  <c r="F9590" i="37"/>
  <c r="E9590" i="37"/>
  <c r="F9589" i="37"/>
  <c r="E9589" i="37"/>
  <c r="F9588" i="37"/>
  <c r="E9588" i="37"/>
  <c r="F9587" i="37"/>
  <c r="E9587" i="37"/>
  <c r="F9586" i="37"/>
  <c r="E9586" i="37"/>
  <c r="F9585" i="37"/>
  <c r="E9585" i="37"/>
  <c r="F9584" i="37"/>
  <c r="E9584" i="37"/>
  <c r="F9583" i="37"/>
  <c r="E9583" i="37"/>
  <c r="F9582" i="37"/>
  <c r="E9582" i="37"/>
  <c r="F9581" i="37"/>
  <c r="E9581" i="37"/>
  <c r="F9580" i="37"/>
  <c r="E9580" i="37"/>
  <c r="F9579" i="37"/>
  <c r="E9579" i="37"/>
  <c r="F9578" i="37"/>
  <c r="E9578" i="37"/>
  <c r="F9577" i="37"/>
  <c r="E9577" i="37"/>
  <c r="F9576" i="37"/>
  <c r="E9576" i="37"/>
  <c r="F9575" i="37"/>
  <c r="E9575" i="37"/>
  <c r="F9574" i="37"/>
  <c r="E9574" i="37"/>
  <c r="F9573" i="37"/>
  <c r="E9573" i="37"/>
  <c r="F9572" i="37"/>
  <c r="E9572" i="37"/>
  <c r="F9571" i="37"/>
  <c r="E9571" i="37"/>
  <c r="F9570" i="37"/>
  <c r="E9570" i="37"/>
  <c r="F9569" i="37"/>
  <c r="E9569" i="37"/>
  <c r="F9568" i="37"/>
  <c r="E9568" i="37"/>
  <c r="F9567" i="37"/>
  <c r="E9567" i="37"/>
  <c r="F9566" i="37"/>
  <c r="E9566" i="37"/>
  <c r="F9565" i="37"/>
  <c r="E9565" i="37"/>
  <c r="F9564" i="37"/>
  <c r="E9564" i="37"/>
  <c r="F9563" i="37"/>
  <c r="E9563" i="37"/>
  <c r="F9562" i="37"/>
  <c r="E9562" i="37"/>
  <c r="F9561" i="37"/>
  <c r="E9561" i="37"/>
  <c r="F9560" i="37"/>
  <c r="E9560" i="37"/>
  <c r="F9559" i="37"/>
  <c r="E9559" i="37"/>
  <c r="F9558" i="37"/>
  <c r="E9558" i="37"/>
  <c r="F9557" i="37"/>
  <c r="E9557" i="37"/>
  <c r="F9556" i="37"/>
  <c r="E9556" i="37"/>
  <c r="F9555" i="37"/>
  <c r="E9555" i="37"/>
  <c r="F9554" i="37"/>
  <c r="E9554" i="37"/>
  <c r="F9553" i="37"/>
  <c r="E9553" i="37"/>
  <c r="F9552" i="37"/>
  <c r="E9552" i="37"/>
  <c r="F9551" i="37"/>
  <c r="E9551" i="37"/>
  <c r="F9550" i="37"/>
  <c r="E9550" i="37"/>
  <c r="F9549" i="37"/>
  <c r="E9549" i="37"/>
  <c r="F9548" i="37"/>
  <c r="E9548" i="37"/>
  <c r="F9547" i="37"/>
  <c r="E9547" i="37"/>
  <c r="F9546" i="37"/>
  <c r="E9546" i="37"/>
  <c r="F9545" i="37"/>
  <c r="E9545" i="37"/>
  <c r="F9544" i="37"/>
  <c r="E9544" i="37"/>
  <c r="F9543" i="37"/>
  <c r="E9543" i="37"/>
  <c r="F9542" i="37"/>
  <c r="E9542" i="37"/>
  <c r="F9541" i="37"/>
  <c r="E9541" i="37"/>
  <c r="F9540" i="37"/>
  <c r="E9540" i="37"/>
  <c r="F9539" i="37"/>
  <c r="E9539" i="37"/>
  <c r="F9538" i="37"/>
  <c r="E9538" i="37"/>
  <c r="F9537" i="37"/>
  <c r="E9537" i="37"/>
  <c r="F9536" i="37"/>
  <c r="E9536" i="37"/>
  <c r="F9535" i="37"/>
  <c r="E9535" i="37"/>
  <c r="F9534" i="37"/>
  <c r="E9534" i="37"/>
  <c r="F9533" i="37"/>
  <c r="E9533" i="37"/>
  <c r="F9532" i="37"/>
  <c r="E9532" i="37"/>
  <c r="F9531" i="37"/>
  <c r="E9531" i="37"/>
  <c r="F9530" i="37"/>
  <c r="E9530" i="37"/>
  <c r="F9529" i="37"/>
  <c r="E9529" i="37"/>
  <c r="F9528" i="37"/>
  <c r="E9528" i="37"/>
  <c r="F9527" i="37"/>
  <c r="E9527" i="37"/>
  <c r="F9526" i="37"/>
  <c r="E9526" i="37"/>
  <c r="F9525" i="37"/>
  <c r="E9525" i="37"/>
  <c r="F9524" i="37"/>
  <c r="E9524" i="37"/>
  <c r="F9523" i="37"/>
  <c r="E9523" i="37"/>
  <c r="F9522" i="37"/>
  <c r="E9522" i="37"/>
  <c r="F9521" i="37"/>
  <c r="E9521" i="37"/>
  <c r="F9520" i="37"/>
  <c r="E9520" i="37"/>
  <c r="F9519" i="37"/>
  <c r="E9519" i="37"/>
  <c r="F9518" i="37"/>
  <c r="E9518" i="37"/>
  <c r="F9517" i="37"/>
  <c r="E9517" i="37"/>
  <c r="F9516" i="37"/>
  <c r="E9516" i="37"/>
  <c r="F9515" i="37"/>
  <c r="E9515" i="37"/>
  <c r="F9514" i="37"/>
  <c r="E9514" i="37"/>
  <c r="F9513" i="37"/>
  <c r="E9513" i="37"/>
  <c r="F9512" i="37"/>
  <c r="E9512" i="37"/>
  <c r="F9511" i="37"/>
  <c r="E9511" i="37"/>
  <c r="F9510" i="37"/>
  <c r="E9510" i="37"/>
  <c r="F9509" i="37"/>
  <c r="E9509" i="37"/>
  <c r="F9508" i="37"/>
  <c r="E9508" i="37"/>
  <c r="F9507" i="37"/>
  <c r="E9507" i="37"/>
  <c r="F9506" i="37"/>
  <c r="E9506" i="37"/>
  <c r="F9505" i="37"/>
  <c r="E9505" i="37"/>
  <c r="F9504" i="37"/>
  <c r="E9504" i="37"/>
  <c r="F9503" i="37"/>
  <c r="E9503" i="37"/>
  <c r="F9502" i="37"/>
  <c r="E9502" i="37"/>
  <c r="F9501" i="37"/>
  <c r="E9501" i="37"/>
  <c r="F9500" i="37"/>
  <c r="E9500" i="37"/>
  <c r="F9499" i="37"/>
  <c r="E9499" i="37"/>
  <c r="F9498" i="37"/>
  <c r="E9498" i="37"/>
  <c r="F9497" i="37"/>
  <c r="E9497" i="37"/>
  <c r="F9496" i="37"/>
  <c r="E9496" i="37"/>
  <c r="F9495" i="37"/>
  <c r="E9495" i="37"/>
  <c r="F9494" i="37"/>
  <c r="E9494" i="37"/>
  <c r="F9493" i="37"/>
  <c r="E9493" i="37"/>
  <c r="F9492" i="37"/>
  <c r="E9492" i="37"/>
  <c r="F9491" i="37"/>
  <c r="E9491" i="37"/>
  <c r="F9490" i="37"/>
  <c r="E9490" i="37"/>
  <c r="F9489" i="37"/>
  <c r="E9489" i="37"/>
  <c r="F9488" i="37"/>
  <c r="E9488" i="37"/>
  <c r="F9487" i="37"/>
  <c r="E9487" i="37"/>
  <c r="F9486" i="37"/>
  <c r="E9486" i="37"/>
  <c r="F9485" i="37"/>
  <c r="E9485" i="37"/>
  <c r="F9484" i="37"/>
  <c r="E9484" i="37"/>
  <c r="F9483" i="37"/>
  <c r="E9483" i="37"/>
  <c r="F9482" i="37"/>
  <c r="E9482" i="37"/>
  <c r="F9481" i="37"/>
  <c r="E9481" i="37"/>
  <c r="F9480" i="37"/>
  <c r="E9480" i="37"/>
  <c r="F9479" i="37"/>
  <c r="E9479" i="37"/>
  <c r="F9478" i="37"/>
  <c r="E9478" i="37"/>
  <c r="F9477" i="37"/>
  <c r="E9477" i="37"/>
  <c r="F9476" i="37"/>
  <c r="E9476" i="37"/>
  <c r="F9475" i="37"/>
  <c r="E9475" i="37"/>
  <c r="F9474" i="37"/>
  <c r="E9474" i="37"/>
  <c r="F9473" i="37"/>
  <c r="E9473" i="37"/>
  <c r="F9472" i="37"/>
  <c r="E9472" i="37"/>
  <c r="F9471" i="37"/>
  <c r="E9471" i="37"/>
  <c r="F9470" i="37"/>
  <c r="E9470" i="37"/>
  <c r="F9469" i="37"/>
  <c r="E9469" i="37"/>
  <c r="F9468" i="37"/>
  <c r="E9468" i="37"/>
  <c r="F9467" i="37"/>
  <c r="E9467" i="37"/>
  <c r="F9466" i="37"/>
  <c r="E9466" i="37"/>
  <c r="F9465" i="37"/>
  <c r="E9465" i="37"/>
  <c r="F9464" i="37"/>
  <c r="E9464" i="37"/>
  <c r="F9463" i="37"/>
  <c r="E9463" i="37"/>
  <c r="F9462" i="37"/>
  <c r="E9462" i="37"/>
  <c r="F9461" i="37"/>
  <c r="E9461" i="37"/>
  <c r="F9460" i="37"/>
  <c r="E9460" i="37"/>
  <c r="F9459" i="37"/>
  <c r="E9459" i="37"/>
  <c r="F9458" i="37"/>
  <c r="E9458" i="37"/>
  <c r="F9457" i="37"/>
  <c r="E9457" i="37"/>
  <c r="F9456" i="37"/>
  <c r="E9456" i="37"/>
  <c r="F9455" i="37"/>
  <c r="E9455" i="37"/>
  <c r="F9454" i="37"/>
  <c r="E9454" i="37"/>
  <c r="F9453" i="37"/>
  <c r="E9453" i="37"/>
  <c r="F9452" i="37"/>
  <c r="E9452" i="37"/>
  <c r="F9451" i="37"/>
  <c r="E9451" i="37"/>
  <c r="F9450" i="37"/>
  <c r="E9450" i="37"/>
  <c r="F9449" i="37"/>
  <c r="E9449" i="37"/>
  <c r="F9448" i="37"/>
  <c r="E9448" i="37"/>
  <c r="F9447" i="37"/>
  <c r="E9447" i="37"/>
  <c r="F9446" i="37"/>
  <c r="E9446" i="37"/>
  <c r="F9445" i="37"/>
  <c r="E9445" i="37"/>
  <c r="F9444" i="37"/>
  <c r="E9444" i="37"/>
  <c r="F9443" i="37"/>
  <c r="E9443" i="37"/>
  <c r="F9442" i="37"/>
  <c r="E9442" i="37"/>
  <c r="F9441" i="37"/>
  <c r="E9441" i="37"/>
  <c r="F9440" i="37"/>
  <c r="E9440" i="37"/>
  <c r="F9439" i="37"/>
  <c r="E9439" i="37"/>
  <c r="F9438" i="37"/>
  <c r="E9438" i="37"/>
  <c r="F9437" i="37"/>
  <c r="E9437" i="37"/>
  <c r="F9436" i="37"/>
  <c r="E9436" i="37"/>
  <c r="F9435" i="37"/>
  <c r="E9435" i="37"/>
  <c r="F9434" i="37"/>
  <c r="E9434" i="37"/>
  <c r="F9433" i="37"/>
  <c r="E9433" i="37"/>
  <c r="F9432" i="37"/>
  <c r="E9432" i="37"/>
  <c r="F9431" i="37"/>
  <c r="E9431" i="37"/>
  <c r="F9430" i="37"/>
  <c r="E9430" i="37"/>
  <c r="F9429" i="37"/>
  <c r="E9429" i="37"/>
  <c r="F9428" i="37"/>
  <c r="E9428" i="37"/>
  <c r="F9427" i="37"/>
  <c r="E9427" i="37"/>
  <c r="F9426" i="37"/>
  <c r="E9426" i="37"/>
  <c r="F9425" i="37"/>
  <c r="E9425" i="37"/>
  <c r="F9424" i="37"/>
  <c r="E9424" i="37"/>
  <c r="F9423" i="37"/>
  <c r="E9423" i="37"/>
  <c r="F9422" i="37"/>
  <c r="E9422" i="37"/>
  <c r="F9421" i="37"/>
  <c r="E9421" i="37"/>
  <c r="F9420" i="37"/>
  <c r="E9420" i="37"/>
  <c r="F9419" i="37"/>
  <c r="E9419" i="37"/>
  <c r="F9418" i="37"/>
  <c r="E9418" i="37"/>
  <c r="F9417" i="37"/>
  <c r="E9417" i="37"/>
  <c r="F9416" i="37"/>
  <c r="E9416" i="37"/>
  <c r="F9415" i="37"/>
  <c r="E9415" i="37"/>
  <c r="F9414" i="37"/>
  <c r="E9414" i="37"/>
  <c r="F9413" i="37"/>
  <c r="E9413" i="37"/>
  <c r="F9412" i="37"/>
  <c r="E9412" i="37"/>
  <c r="F9411" i="37"/>
  <c r="E9411" i="37"/>
  <c r="F9410" i="37"/>
  <c r="E9410" i="37"/>
  <c r="F9409" i="37"/>
  <c r="E9409" i="37"/>
  <c r="F9408" i="37"/>
  <c r="E9408" i="37"/>
  <c r="F9407" i="37"/>
  <c r="E9407" i="37"/>
  <c r="F9406" i="37"/>
  <c r="E9406" i="37"/>
  <c r="F9405" i="37"/>
  <c r="E9405" i="37"/>
  <c r="F9404" i="37"/>
  <c r="E9404" i="37"/>
  <c r="F9403" i="37"/>
  <c r="E9403" i="37"/>
  <c r="F9402" i="37"/>
  <c r="E9402" i="37"/>
  <c r="F9401" i="37"/>
  <c r="E9401" i="37"/>
  <c r="F9400" i="37"/>
  <c r="E9400" i="37"/>
  <c r="F9399" i="37"/>
  <c r="E9399" i="37"/>
  <c r="F9398" i="37"/>
  <c r="E9398" i="37"/>
  <c r="F9397" i="37"/>
  <c r="E9397" i="37"/>
  <c r="F9396" i="37"/>
  <c r="E9396" i="37"/>
  <c r="F9395" i="37"/>
  <c r="E9395" i="37"/>
  <c r="F9394" i="37"/>
  <c r="E9394" i="37"/>
  <c r="F9393" i="37"/>
  <c r="E9393" i="37"/>
  <c r="F9392" i="37"/>
  <c r="E9392" i="37"/>
  <c r="F9391" i="37"/>
  <c r="E9391" i="37"/>
  <c r="F9390" i="37"/>
  <c r="E9390" i="37"/>
  <c r="F9389" i="37"/>
  <c r="E9389" i="37"/>
  <c r="F9388" i="37"/>
  <c r="E9388" i="37"/>
  <c r="F9387" i="37"/>
  <c r="E9387" i="37"/>
  <c r="F9386" i="37"/>
  <c r="E9386" i="37"/>
  <c r="F9385" i="37"/>
  <c r="E9385" i="37"/>
  <c r="F9384" i="37"/>
  <c r="E9384" i="37"/>
  <c r="F9383" i="37"/>
  <c r="E9383" i="37"/>
  <c r="F9382" i="37"/>
  <c r="E9382" i="37"/>
  <c r="F9381" i="37"/>
  <c r="E9381" i="37"/>
  <c r="F9380" i="37"/>
  <c r="E9380" i="37"/>
  <c r="F9379" i="37"/>
  <c r="E9379" i="37"/>
  <c r="F9378" i="37"/>
  <c r="E9378" i="37"/>
  <c r="F9377" i="37"/>
  <c r="E9377" i="37"/>
  <c r="F9376" i="37"/>
  <c r="E9376" i="37"/>
  <c r="F9375" i="37"/>
  <c r="E9375" i="37"/>
  <c r="F9374" i="37"/>
  <c r="E9374" i="37"/>
  <c r="F9373" i="37"/>
  <c r="E9373" i="37"/>
  <c r="F9372" i="37"/>
  <c r="E9372" i="37"/>
  <c r="F9371" i="37"/>
  <c r="E9371" i="37"/>
  <c r="F9370" i="37"/>
  <c r="E9370" i="37"/>
  <c r="F9369" i="37"/>
  <c r="E9369" i="37"/>
  <c r="F9368" i="37"/>
  <c r="E9368" i="37"/>
  <c r="F9367" i="37"/>
  <c r="E9367" i="37"/>
  <c r="F9366" i="37"/>
  <c r="E9366" i="37"/>
  <c r="F9365" i="37"/>
  <c r="E9365" i="37"/>
  <c r="F9364" i="37"/>
  <c r="E9364" i="37"/>
  <c r="F9363" i="37"/>
  <c r="E9363" i="37"/>
  <c r="F9362" i="37"/>
  <c r="E9362" i="37"/>
  <c r="F9361" i="37"/>
  <c r="E9361" i="37"/>
  <c r="F9360" i="37"/>
  <c r="E9360" i="37"/>
  <c r="F9359" i="37"/>
  <c r="E9359" i="37"/>
  <c r="F9358" i="37"/>
  <c r="E9358" i="37"/>
  <c r="F9357" i="37"/>
  <c r="E9357" i="37"/>
  <c r="F9356" i="37"/>
  <c r="E9356" i="37"/>
  <c r="F9355" i="37"/>
  <c r="E9355" i="37"/>
  <c r="F9354" i="37"/>
  <c r="E9354" i="37"/>
  <c r="F9353" i="37"/>
  <c r="E9353" i="37"/>
  <c r="F9352" i="37"/>
  <c r="E9352" i="37"/>
  <c r="F9351" i="37"/>
  <c r="E9351" i="37"/>
  <c r="F9350" i="37"/>
  <c r="E9350" i="37"/>
  <c r="F9349" i="37"/>
  <c r="E9349" i="37"/>
  <c r="F9348" i="37"/>
  <c r="E9348" i="37"/>
  <c r="F9347" i="37"/>
  <c r="E9347" i="37"/>
  <c r="F9346" i="37"/>
  <c r="E9346" i="37"/>
  <c r="F9345" i="37"/>
  <c r="E9345" i="37"/>
  <c r="F9344" i="37"/>
  <c r="E9344" i="37"/>
  <c r="F9343" i="37"/>
  <c r="E9343" i="37"/>
  <c r="F9342" i="37"/>
  <c r="E9342" i="37"/>
  <c r="F9341" i="37"/>
  <c r="E9341" i="37"/>
  <c r="F9340" i="37"/>
  <c r="E9340" i="37"/>
  <c r="F9339" i="37"/>
  <c r="E9339" i="37"/>
  <c r="F9338" i="37"/>
  <c r="E9338" i="37"/>
  <c r="F9337" i="37"/>
  <c r="E9337" i="37"/>
  <c r="F9336" i="37"/>
  <c r="E9336" i="37"/>
  <c r="F9335" i="37"/>
  <c r="E9335" i="37"/>
  <c r="F9334" i="37"/>
  <c r="E9334" i="37"/>
  <c r="F9333" i="37"/>
  <c r="E9333" i="37"/>
  <c r="F9332" i="37"/>
  <c r="E9332" i="37"/>
  <c r="F9331" i="37"/>
  <c r="E9331" i="37"/>
  <c r="F9330" i="37"/>
  <c r="E9330" i="37"/>
  <c r="F9329" i="37"/>
  <c r="E9329" i="37"/>
  <c r="F9328" i="37"/>
  <c r="E9328" i="37"/>
  <c r="F9327" i="37"/>
  <c r="E9327" i="37"/>
  <c r="F9326" i="37"/>
  <c r="E9326" i="37"/>
  <c r="F9325" i="37"/>
  <c r="E9325" i="37"/>
  <c r="F9324" i="37"/>
  <c r="E9324" i="37"/>
  <c r="F9323" i="37"/>
  <c r="E9323" i="37"/>
  <c r="F9322" i="37"/>
  <c r="E9322" i="37"/>
  <c r="F9321" i="37"/>
  <c r="E9321" i="37"/>
  <c r="F9320" i="37"/>
  <c r="E9320" i="37"/>
  <c r="F9319" i="37"/>
  <c r="E9319" i="37"/>
  <c r="F9318" i="37"/>
  <c r="E9318" i="37"/>
  <c r="F9317" i="37"/>
  <c r="E9317" i="37"/>
  <c r="F9316" i="37"/>
  <c r="E9316" i="37"/>
  <c r="F9315" i="37"/>
  <c r="E9315" i="37"/>
  <c r="F9314" i="37"/>
  <c r="E9314" i="37"/>
  <c r="F9313" i="37"/>
  <c r="E9313" i="37"/>
  <c r="F9312" i="37"/>
  <c r="E9312" i="37"/>
  <c r="F9311" i="37"/>
  <c r="E9311" i="37"/>
  <c r="F9310" i="37"/>
  <c r="E9310" i="37"/>
  <c r="F9309" i="37"/>
  <c r="E9309" i="37"/>
  <c r="F9308" i="37"/>
  <c r="E9308" i="37"/>
  <c r="F9307" i="37"/>
  <c r="E9307" i="37"/>
  <c r="F9306" i="37"/>
  <c r="E9306" i="37"/>
  <c r="F9305" i="37"/>
  <c r="E9305" i="37"/>
  <c r="F9304" i="37"/>
  <c r="E9304" i="37"/>
  <c r="F9303" i="37"/>
  <c r="E9303" i="37"/>
  <c r="F9302" i="37"/>
  <c r="E9302" i="37"/>
  <c r="F9301" i="37"/>
  <c r="E9301" i="37"/>
  <c r="F9300" i="37"/>
  <c r="E9300" i="37"/>
  <c r="F9299" i="37"/>
  <c r="E9299" i="37"/>
  <c r="F9298" i="37"/>
  <c r="E9298" i="37"/>
  <c r="F9297" i="37"/>
  <c r="E9297" i="37"/>
  <c r="F9296" i="37"/>
  <c r="E9296" i="37"/>
  <c r="F9295" i="37"/>
  <c r="E9295" i="37"/>
  <c r="F9294" i="37"/>
  <c r="E9294" i="37"/>
  <c r="F9293" i="37"/>
  <c r="E9293" i="37"/>
  <c r="F9292" i="37"/>
  <c r="E9292" i="37"/>
  <c r="F9291" i="37"/>
  <c r="E9291" i="37"/>
  <c r="F9290" i="37"/>
  <c r="E9290" i="37"/>
  <c r="F9289" i="37"/>
  <c r="E9289" i="37"/>
  <c r="F9288" i="37"/>
  <c r="E9288" i="37"/>
  <c r="F9287" i="37"/>
  <c r="E9287" i="37"/>
  <c r="F9286" i="37"/>
  <c r="E9286" i="37"/>
  <c r="F9285" i="37"/>
  <c r="E9285" i="37"/>
  <c r="F9284" i="37"/>
  <c r="E9284" i="37"/>
  <c r="F9283" i="37"/>
  <c r="E9283" i="37"/>
  <c r="F9282" i="37"/>
  <c r="E9282" i="37"/>
  <c r="F9281" i="37"/>
  <c r="E9281" i="37"/>
  <c r="F9280" i="37"/>
  <c r="E9280" i="37"/>
  <c r="F9279" i="37"/>
  <c r="E9279" i="37"/>
  <c r="F9278" i="37"/>
  <c r="E9278" i="37"/>
  <c r="F9277" i="37"/>
  <c r="E9277" i="37"/>
  <c r="F9276" i="37"/>
  <c r="E9276" i="37"/>
  <c r="F9275" i="37"/>
  <c r="E9275" i="37"/>
  <c r="F9274" i="37"/>
  <c r="E9274" i="37"/>
  <c r="F9273" i="37"/>
  <c r="E9273" i="37"/>
  <c r="F9272" i="37"/>
  <c r="E9272" i="37"/>
  <c r="F9271" i="37"/>
  <c r="E9271" i="37"/>
  <c r="F9270" i="37"/>
  <c r="E9270" i="37"/>
  <c r="F9269" i="37"/>
  <c r="E9269" i="37"/>
  <c r="F9268" i="37"/>
  <c r="E9268" i="37"/>
  <c r="F9267" i="37"/>
  <c r="E9267" i="37"/>
  <c r="F9266" i="37"/>
  <c r="E9266" i="37"/>
  <c r="F9265" i="37"/>
  <c r="E9265" i="37"/>
  <c r="F9264" i="37"/>
  <c r="E9264" i="37"/>
  <c r="F9263" i="37"/>
  <c r="E9263" i="37"/>
  <c r="F9262" i="37"/>
  <c r="E9262" i="37"/>
  <c r="F9261" i="37"/>
  <c r="E9261" i="37"/>
  <c r="F9260" i="37"/>
  <c r="E9260" i="37"/>
  <c r="F9259" i="37"/>
  <c r="E9259" i="37"/>
  <c r="F9258" i="37"/>
  <c r="E9258" i="37"/>
  <c r="F9257" i="37"/>
  <c r="E9257" i="37"/>
  <c r="F9256" i="37"/>
  <c r="E9256" i="37"/>
  <c r="F9255" i="37"/>
  <c r="E9255" i="37"/>
  <c r="F9254" i="37"/>
  <c r="E9254" i="37"/>
  <c r="F9253" i="37"/>
  <c r="E9253" i="37"/>
  <c r="F9252" i="37"/>
  <c r="E9252" i="37"/>
  <c r="F9251" i="37"/>
  <c r="E9251" i="37"/>
  <c r="F9250" i="37"/>
  <c r="E9250" i="37"/>
  <c r="F9249" i="37"/>
  <c r="E9249" i="37"/>
  <c r="F9248" i="37"/>
  <c r="E9248" i="37"/>
  <c r="F9247" i="37"/>
  <c r="E9247" i="37"/>
  <c r="F9246" i="37"/>
  <c r="E9246" i="37"/>
  <c r="F9245" i="37"/>
  <c r="E9245" i="37"/>
  <c r="F9244" i="37"/>
  <c r="E9244" i="37"/>
  <c r="F9243" i="37"/>
  <c r="E9243" i="37"/>
  <c r="F9242" i="37"/>
  <c r="E9242" i="37"/>
  <c r="F9241" i="37"/>
  <c r="E9241" i="37"/>
  <c r="F9240" i="37"/>
  <c r="E9240" i="37"/>
  <c r="F9239" i="37"/>
  <c r="E9239" i="37"/>
  <c r="F9238" i="37"/>
  <c r="E9238" i="37"/>
  <c r="F9237" i="37"/>
  <c r="E9237" i="37"/>
  <c r="F9236" i="37"/>
  <c r="E9236" i="37"/>
  <c r="F9235" i="37"/>
  <c r="E9235" i="37"/>
  <c r="F9234" i="37"/>
  <c r="E9234" i="37"/>
  <c r="F9233" i="37"/>
  <c r="E9233" i="37"/>
  <c r="F9232" i="37"/>
  <c r="E9232" i="37"/>
  <c r="F9231" i="37"/>
  <c r="E9231" i="37"/>
  <c r="F9230" i="37"/>
  <c r="E9230" i="37"/>
  <c r="F9229" i="37"/>
  <c r="E9229" i="37"/>
  <c r="F9228" i="37"/>
  <c r="E9228" i="37"/>
  <c r="F9227" i="37"/>
  <c r="E9227" i="37"/>
  <c r="F9226" i="37"/>
  <c r="E9226" i="37"/>
  <c r="F9225" i="37"/>
  <c r="E9225" i="37"/>
  <c r="F9224" i="37"/>
  <c r="E9224" i="37"/>
  <c r="F9223" i="37"/>
  <c r="E9223" i="37"/>
  <c r="F9222" i="37"/>
  <c r="E9222" i="37"/>
  <c r="F9221" i="37"/>
  <c r="E9221" i="37"/>
  <c r="F9220" i="37"/>
  <c r="E9220" i="37"/>
  <c r="F9219" i="37"/>
  <c r="E9219" i="37"/>
  <c r="F9218" i="37"/>
  <c r="E9218" i="37"/>
  <c r="F9217" i="37"/>
  <c r="E9217" i="37"/>
  <c r="F9216" i="37"/>
  <c r="E9216" i="37"/>
  <c r="F9215" i="37"/>
  <c r="E9215" i="37"/>
  <c r="F9214" i="37"/>
  <c r="E9214" i="37"/>
  <c r="F9213" i="37"/>
  <c r="E9213" i="37"/>
  <c r="F9212" i="37"/>
  <c r="E9212" i="37"/>
  <c r="F9211" i="37"/>
  <c r="E9211" i="37"/>
  <c r="F9210" i="37"/>
  <c r="E9210" i="37"/>
  <c r="F9209" i="37"/>
  <c r="E9209" i="37"/>
  <c r="F9208" i="37"/>
  <c r="E9208" i="37"/>
  <c r="F9207" i="37"/>
  <c r="E9207" i="37"/>
  <c r="F9206" i="37"/>
  <c r="E9206" i="37"/>
  <c r="F9205" i="37"/>
  <c r="E9205" i="37"/>
  <c r="F9204" i="37"/>
  <c r="E9204" i="37"/>
  <c r="F9203" i="37"/>
  <c r="E9203" i="37"/>
  <c r="F9202" i="37"/>
  <c r="E9202" i="37"/>
  <c r="F9201" i="37"/>
  <c r="E9201" i="37"/>
  <c r="F9200" i="37"/>
  <c r="E9200" i="37"/>
  <c r="F9199" i="37"/>
  <c r="E9199" i="37"/>
  <c r="F9198" i="37"/>
  <c r="E9198" i="37"/>
  <c r="F9197" i="37"/>
  <c r="E9197" i="37"/>
  <c r="F9196" i="37"/>
  <c r="E9196" i="37"/>
  <c r="F9195" i="37"/>
  <c r="E9195" i="37"/>
  <c r="F9194" i="37"/>
  <c r="E9194" i="37"/>
  <c r="F9193" i="37"/>
  <c r="E9193" i="37"/>
  <c r="F9192" i="37"/>
  <c r="E9192" i="37"/>
  <c r="F9191" i="37"/>
  <c r="E9191" i="37"/>
  <c r="F9190" i="37"/>
  <c r="E9190" i="37"/>
  <c r="F9189" i="37"/>
  <c r="E9189" i="37"/>
  <c r="F9188" i="37"/>
  <c r="E9188" i="37"/>
  <c r="F9187" i="37"/>
  <c r="E9187" i="37"/>
  <c r="F9186" i="37"/>
  <c r="E9186" i="37"/>
  <c r="F9185" i="37"/>
  <c r="E9185" i="37"/>
  <c r="F9184" i="37"/>
  <c r="E9184" i="37"/>
  <c r="F9183" i="37"/>
  <c r="E9183" i="37"/>
  <c r="F9182" i="37"/>
  <c r="E9182" i="37"/>
  <c r="F9181" i="37"/>
  <c r="E9181" i="37"/>
  <c r="F9180" i="37"/>
  <c r="E9180" i="37"/>
  <c r="F9179" i="37"/>
  <c r="E9179" i="37"/>
  <c r="F9178" i="37"/>
  <c r="E9178" i="37"/>
  <c r="F9177" i="37"/>
  <c r="E9177" i="37"/>
  <c r="F9176" i="37"/>
  <c r="E9176" i="37"/>
  <c r="F9175" i="37"/>
  <c r="E9175" i="37"/>
  <c r="F9174" i="37"/>
  <c r="E9174" i="37"/>
  <c r="F9173" i="37"/>
  <c r="E9173" i="37"/>
  <c r="F9172" i="37"/>
  <c r="E9172" i="37"/>
  <c r="F9171" i="37"/>
  <c r="E9171" i="37"/>
  <c r="F9170" i="37"/>
  <c r="E9170" i="37"/>
  <c r="F9169" i="37"/>
  <c r="E9169" i="37"/>
  <c r="F9168" i="37"/>
  <c r="E9168" i="37"/>
  <c r="F9167" i="37"/>
  <c r="E9167" i="37"/>
  <c r="F9166" i="37"/>
  <c r="E9166" i="37"/>
  <c r="F9165" i="37"/>
  <c r="E9165" i="37"/>
  <c r="F9164" i="37"/>
  <c r="E9164" i="37"/>
  <c r="F9163" i="37"/>
  <c r="E9163" i="37"/>
  <c r="F9162" i="37"/>
  <c r="E9162" i="37"/>
  <c r="F9161" i="37"/>
  <c r="E9161" i="37"/>
  <c r="F9160" i="37"/>
  <c r="E9160" i="37"/>
  <c r="F9159" i="37"/>
  <c r="E9159" i="37"/>
  <c r="F9158" i="37"/>
  <c r="E9158" i="37"/>
  <c r="F9157" i="37"/>
  <c r="E9157" i="37"/>
  <c r="F9156" i="37"/>
  <c r="E9156" i="37"/>
  <c r="F9155" i="37"/>
  <c r="E9155" i="37"/>
  <c r="F9154" i="37"/>
  <c r="E9154" i="37"/>
  <c r="F9153" i="37"/>
  <c r="E9153" i="37"/>
  <c r="F9152" i="37"/>
  <c r="E9152" i="37"/>
  <c r="F9151" i="37"/>
  <c r="E9151" i="37"/>
  <c r="F9150" i="37"/>
  <c r="E9150" i="37"/>
  <c r="F9149" i="37"/>
  <c r="E9149" i="37"/>
  <c r="F9148" i="37"/>
  <c r="E9148" i="37"/>
  <c r="F9147" i="37"/>
  <c r="E9147" i="37"/>
  <c r="F9146" i="37"/>
  <c r="E9146" i="37"/>
  <c r="F9145" i="37"/>
  <c r="E9145" i="37"/>
  <c r="F9144" i="37"/>
  <c r="E9144" i="37"/>
  <c r="F9143" i="37"/>
  <c r="E9143" i="37"/>
  <c r="F9142" i="37"/>
  <c r="E9142" i="37"/>
  <c r="F9141" i="37"/>
  <c r="E9141" i="37"/>
  <c r="F9140" i="37"/>
  <c r="E9140" i="37"/>
  <c r="F9139" i="37"/>
  <c r="E9139" i="37"/>
  <c r="F9138" i="37"/>
  <c r="E9138" i="37"/>
  <c r="F9137" i="37"/>
  <c r="E9137" i="37"/>
  <c r="F9136" i="37"/>
  <c r="E9136" i="37"/>
  <c r="F9135" i="37"/>
  <c r="E9135" i="37"/>
  <c r="F9134" i="37"/>
  <c r="E9134" i="37"/>
  <c r="F9133" i="37"/>
  <c r="E9133" i="37"/>
  <c r="F9132" i="37"/>
  <c r="E9132" i="37"/>
  <c r="F9131" i="37"/>
  <c r="E9131" i="37"/>
  <c r="F9130" i="37"/>
  <c r="E9130" i="37"/>
  <c r="F9129" i="37"/>
  <c r="E9129" i="37"/>
  <c r="F9128" i="37"/>
  <c r="E9128" i="37"/>
  <c r="F9127" i="37"/>
  <c r="E9127" i="37"/>
  <c r="F9126" i="37"/>
  <c r="E9126" i="37"/>
  <c r="F9125" i="37"/>
  <c r="E9125" i="37"/>
  <c r="F9124" i="37"/>
  <c r="E9124" i="37"/>
  <c r="F9123" i="37"/>
  <c r="E9123" i="37"/>
  <c r="F9122" i="37"/>
  <c r="E9122" i="37"/>
  <c r="F9121" i="37"/>
  <c r="E9121" i="37"/>
  <c r="F9120" i="37"/>
  <c r="E9120" i="37"/>
  <c r="F9119" i="37"/>
  <c r="E9119" i="37"/>
  <c r="F9118" i="37"/>
  <c r="E9118" i="37"/>
  <c r="F9117" i="37"/>
  <c r="E9117" i="37"/>
  <c r="F9116" i="37"/>
  <c r="E9116" i="37"/>
  <c r="F9115" i="37"/>
  <c r="E9115" i="37"/>
  <c r="F9114" i="37"/>
  <c r="E9114" i="37"/>
  <c r="F9113" i="37"/>
  <c r="E9113" i="37"/>
  <c r="F9112" i="37"/>
  <c r="E9112" i="37"/>
  <c r="F9111" i="37"/>
  <c r="E9111" i="37"/>
  <c r="F9110" i="37"/>
  <c r="E9110" i="37"/>
  <c r="F9109" i="37"/>
  <c r="E9109" i="37"/>
  <c r="F9108" i="37"/>
  <c r="E9108" i="37"/>
  <c r="F9107" i="37"/>
  <c r="E9107" i="37"/>
  <c r="F9106" i="37"/>
  <c r="E9106" i="37"/>
  <c r="F9105" i="37"/>
  <c r="E9105" i="37"/>
  <c r="F9104" i="37"/>
  <c r="E9104" i="37"/>
  <c r="F9103" i="37"/>
  <c r="E9103" i="37"/>
  <c r="F9102" i="37"/>
  <c r="E9102" i="37"/>
  <c r="F9101" i="37"/>
  <c r="E9101" i="37"/>
  <c r="F9100" i="37"/>
  <c r="E9100" i="37"/>
  <c r="F9099" i="37"/>
  <c r="E9099" i="37"/>
  <c r="F9098" i="37"/>
  <c r="E9098" i="37"/>
  <c r="F9097" i="37"/>
  <c r="E9097" i="37"/>
  <c r="F9096" i="37"/>
  <c r="E9096" i="37"/>
  <c r="F9095" i="37"/>
  <c r="E9095" i="37"/>
  <c r="F9094" i="37"/>
  <c r="E9094" i="37"/>
  <c r="F9093" i="37"/>
  <c r="E9093" i="37"/>
  <c r="F9092" i="37"/>
  <c r="E9092" i="37"/>
  <c r="F9091" i="37"/>
  <c r="E9091" i="37"/>
  <c r="F9090" i="37"/>
  <c r="E9090" i="37"/>
  <c r="F9089" i="37"/>
  <c r="E9089" i="37"/>
  <c r="F9088" i="37"/>
  <c r="E9088" i="37"/>
  <c r="F9087" i="37"/>
  <c r="E9087" i="37"/>
  <c r="F9086" i="37"/>
  <c r="E9086" i="37"/>
  <c r="F9085" i="37"/>
  <c r="E9085" i="37"/>
  <c r="F9084" i="37"/>
  <c r="E9084" i="37"/>
  <c r="F9083" i="37"/>
  <c r="E9083" i="37"/>
  <c r="F9082" i="37"/>
  <c r="E9082" i="37"/>
  <c r="F9081" i="37"/>
  <c r="E9081" i="37"/>
  <c r="F9080" i="37"/>
  <c r="E9080" i="37"/>
  <c r="F9079" i="37"/>
  <c r="E9079" i="37"/>
  <c r="F9078" i="37"/>
  <c r="E9078" i="37"/>
  <c r="F9077" i="37"/>
  <c r="E9077" i="37"/>
  <c r="F9076" i="37"/>
  <c r="E9076" i="37"/>
  <c r="F9075" i="37"/>
  <c r="E9075" i="37"/>
  <c r="F9074" i="37"/>
  <c r="E9074" i="37"/>
  <c r="F9073" i="37"/>
  <c r="E9073" i="37"/>
  <c r="F9072" i="37"/>
  <c r="E9072" i="37"/>
  <c r="F9071" i="37"/>
  <c r="E9071" i="37"/>
  <c r="F9070" i="37"/>
  <c r="E9070" i="37"/>
  <c r="F9069" i="37"/>
  <c r="E9069" i="37"/>
  <c r="F9068" i="37"/>
  <c r="E9068" i="37"/>
  <c r="F9067" i="37"/>
  <c r="E9067" i="37"/>
  <c r="F9066" i="37"/>
  <c r="E9066" i="37"/>
  <c r="F9065" i="37"/>
  <c r="E9065" i="37"/>
  <c r="F9064" i="37"/>
  <c r="E9064" i="37"/>
  <c r="F9063" i="37"/>
  <c r="E9063" i="37"/>
  <c r="F9062" i="37"/>
  <c r="E9062" i="37"/>
  <c r="F9061" i="37"/>
  <c r="E9061" i="37"/>
  <c r="F9060" i="37"/>
  <c r="E9060" i="37"/>
  <c r="F9059" i="37"/>
  <c r="E9059" i="37"/>
  <c r="F9058" i="37"/>
  <c r="E9058" i="37"/>
  <c r="F9057" i="37"/>
  <c r="E9057" i="37"/>
  <c r="F9056" i="37"/>
  <c r="E9056" i="37"/>
  <c r="F9055" i="37"/>
  <c r="E9055" i="37"/>
  <c r="F9054" i="37"/>
  <c r="E9054" i="37"/>
  <c r="F9053" i="37"/>
  <c r="E9053" i="37"/>
  <c r="F9052" i="37"/>
  <c r="E9052" i="37"/>
  <c r="F9051" i="37"/>
  <c r="E9051" i="37"/>
  <c r="F9050" i="37"/>
  <c r="E9050" i="37"/>
  <c r="F9049" i="37"/>
  <c r="E9049" i="37"/>
  <c r="F9048" i="37"/>
  <c r="E9048" i="37"/>
  <c r="F9047" i="37"/>
  <c r="E9047" i="37"/>
  <c r="F9046" i="37"/>
  <c r="E9046" i="37"/>
  <c r="F9045" i="37"/>
  <c r="E9045" i="37"/>
  <c r="F9044" i="37"/>
  <c r="E9044" i="37"/>
  <c r="F9043" i="37"/>
  <c r="E9043" i="37"/>
  <c r="F9042" i="37"/>
  <c r="E9042" i="37"/>
  <c r="F9041" i="37"/>
  <c r="E9041" i="37"/>
  <c r="F9040" i="37"/>
  <c r="E9040" i="37"/>
  <c r="F9039" i="37"/>
  <c r="E9039" i="37"/>
  <c r="F9038" i="37"/>
  <c r="E9038" i="37"/>
  <c r="F9037" i="37"/>
  <c r="E9037" i="37"/>
  <c r="F9036" i="37"/>
  <c r="E9036" i="37"/>
  <c r="F9035" i="37"/>
  <c r="E9035" i="37"/>
  <c r="F9034" i="37"/>
  <c r="E9034" i="37"/>
  <c r="F9033" i="37"/>
  <c r="E9033" i="37"/>
  <c r="F9032" i="37"/>
  <c r="E9032" i="37"/>
  <c r="F9031" i="37"/>
  <c r="E9031" i="37"/>
  <c r="F9030" i="37"/>
  <c r="E9030" i="37"/>
  <c r="F9029" i="37"/>
  <c r="E9029" i="37"/>
  <c r="F9028" i="37"/>
  <c r="E9028" i="37"/>
  <c r="F9027" i="37"/>
  <c r="E9027" i="37"/>
  <c r="F9026" i="37"/>
  <c r="E9026" i="37"/>
  <c r="F9025" i="37"/>
  <c r="E9025" i="37"/>
  <c r="F9024" i="37"/>
  <c r="E9024" i="37"/>
  <c r="F9023" i="37"/>
  <c r="E9023" i="37"/>
  <c r="F9022" i="37"/>
  <c r="E9022" i="37"/>
  <c r="F9021" i="37"/>
  <c r="E9021" i="37"/>
  <c r="F9020" i="37"/>
  <c r="E9020" i="37"/>
  <c r="F9019" i="37"/>
  <c r="E9019" i="37"/>
  <c r="F9018" i="37"/>
  <c r="E9018" i="37"/>
  <c r="F9017" i="37"/>
  <c r="E9017" i="37"/>
  <c r="F9016" i="37"/>
  <c r="E9016" i="37"/>
  <c r="F9015" i="37"/>
  <c r="E9015" i="37"/>
  <c r="F9014" i="37"/>
  <c r="E9014" i="37"/>
  <c r="F9013" i="37"/>
  <c r="E9013" i="37"/>
  <c r="F9012" i="37"/>
  <c r="E9012" i="37"/>
  <c r="F9011" i="37"/>
  <c r="E9011" i="37"/>
  <c r="F9010" i="37"/>
  <c r="E9010" i="37"/>
  <c r="F9009" i="37"/>
  <c r="E9009" i="37"/>
  <c r="F9008" i="37"/>
  <c r="E9008" i="37"/>
  <c r="F9007" i="37"/>
  <c r="E9007" i="37"/>
  <c r="F9006" i="37"/>
  <c r="E9006" i="37"/>
  <c r="F9005" i="37"/>
  <c r="E9005" i="37"/>
  <c r="F9004" i="37"/>
  <c r="E9004" i="37"/>
  <c r="F9003" i="37"/>
  <c r="E9003" i="37"/>
  <c r="F9002" i="37"/>
  <c r="E9002" i="37"/>
  <c r="F9001" i="37"/>
  <c r="E9001" i="37"/>
  <c r="F9000" i="37"/>
  <c r="E9000" i="37"/>
  <c r="F8999" i="37"/>
  <c r="E8999" i="37"/>
  <c r="F8998" i="37"/>
  <c r="E8998" i="37"/>
  <c r="F8997" i="37"/>
  <c r="E8997" i="37"/>
  <c r="F8996" i="37"/>
  <c r="E8996" i="37"/>
  <c r="F8995" i="37"/>
  <c r="E8995" i="37"/>
  <c r="F8994" i="37"/>
  <c r="E8994" i="37"/>
  <c r="F8993" i="37"/>
  <c r="E8993" i="37"/>
  <c r="F8992" i="37"/>
  <c r="E8992" i="37"/>
  <c r="F8991" i="37"/>
  <c r="E8991" i="37"/>
  <c r="F8990" i="37"/>
  <c r="E8990" i="37"/>
  <c r="F8989" i="37"/>
  <c r="E8989" i="37"/>
  <c r="F8988" i="37"/>
  <c r="E8988" i="37"/>
  <c r="F8987" i="37"/>
  <c r="E8987" i="37"/>
  <c r="F8986" i="37"/>
  <c r="E8986" i="37"/>
  <c r="F8985" i="37"/>
  <c r="E8985" i="37"/>
  <c r="F8984" i="37"/>
  <c r="E8984" i="37"/>
  <c r="F8983" i="37"/>
  <c r="E8983" i="37"/>
  <c r="F8982" i="37"/>
  <c r="E8982" i="37"/>
  <c r="F8981" i="37"/>
  <c r="E8981" i="37"/>
  <c r="F8980" i="37"/>
  <c r="E8980" i="37"/>
  <c r="F8979" i="37"/>
  <c r="E8979" i="37"/>
  <c r="F8978" i="37"/>
  <c r="E8978" i="37"/>
  <c r="F8977" i="37"/>
  <c r="E8977" i="37"/>
  <c r="F8976" i="37"/>
  <c r="E8976" i="37"/>
  <c r="F8975" i="37"/>
  <c r="E8975" i="37"/>
  <c r="F8974" i="37"/>
  <c r="E8974" i="37"/>
  <c r="F8973" i="37"/>
  <c r="E8973" i="37"/>
  <c r="F8972" i="37"/>
  <c r="E8972" i="37"/>
  <c r="F8971" i="37"/>
  <c r="E8971" i="37"/>
  <c r="F8970" i="37"/>
  <c r="E8970" i="37"/>
  <c r="F8969" i="37"/>
  <c r="E8969" i="37"/>
  <c r="F8968" i="37"/>
  <c r="E8968" i="37"/>
  <c r="F8967" i="37"/>
  <c r="E8967" i="37"/>
  <c r="F8966" i="37"/>
  <c r="E8966" i="37"/>
  <c r="F8965" i="37"/>
  <c r="E8965" i="37"/>
  <c r="F8964" i="37"/>
  <c r="E8964" i="37"/>
  <c r="F8963" i="37"/>
  <c r="E8963" i="37"/>
  <c r="F8962" i="37"/>
  <c r="E8962" i="37"/>
  <c r="F8961" i="37"/>
  <c r="E8961" i="37"/>
  <c r="F8960" i="37"/>
  <c r="E8960" i="37"/>
  <c r="F8959" i="37"/>
  <c r="E8959" i="37"/>
  <c r="F8958" i="37"/>
  <c r="E8958" i="37"/>
  <c r="F8957" i="37"/>
  <c r="E8957" i="37"/>
  <c r="F8956" i="37"/>
  <c r="E8956" i="37"/>
  <c r="F8955" i="37"/>
  <c r="E8955" i="37"/>
  <c r="F8954" i="37"/>
  <c r="E8954" i="37"/>
  <c r="F8953" i="37"/>
  <c r="E8953" i="37"/>
  <c r="F8952" i="37"/>
  <c r="E8952" i="37"/>
  <c r="F8951" i="37"/>
  <c r="E8951" i="37"/>
  <c r="F8950" i="37"/>
  <c r="E8950" i="37"/>
  <c r="F8949" i="37"/>
  <c r="E8949" i="37"/>
  <c r="F8948" i="37"/>
  <c r="E8948" i="37"/>
  <c r="F8947" i="37"/>
  <c r="E8947" i="37"/>
  <c r="F8946" i="37"/>
  <c r="E8946" i="37"/>
  <c r="F8945" i="37"/>
  <c r="E8945" i="37"/>
  <c r="F8944" i="37"/>
  <c r="E8944" i="37"/>
  <c r="F8943" i="37"/>
  <c r="E8943" i="37"/>
  <c r="F8942" i="37"/>
  <c r="E8942" i="37"/>
  <c r="F8941" i="37"/>
  <c r="E8941" i="37"/>
  <c r="F8940" i="37"/>
  <c r="E8940" i="37"/>
  <c r="F8939" i="37"/>
  <c r="E8939" i="37"/>
  <c r="F8938" i="37"/>
  <c r="E8938" i="37"/>
  <c r="F8937" i="37"/>
  <c r="E8937" i="37"/>
  <c r="F8936" i="37"/>
  <c r="E8936" i="37"/>
  <c r="F8935" i="37"/>
  <c r="E8935" i="37"/>
  <c r="F8934" i="37"/>
  <c r="E8934" i="37"/>
  <c r="F8933" i="37"/>
  <c r="E8933" i="37"/>
  <c r="F8932" i="37"/>
  <c r="E8932" i="37"/>
  <c r="F8931" i="37"/>
  <c r="E8931" i="37"/>
  <c r="F8930" i="37"/>
  <c r="E8930" i="37"/>
  <c r="F8929" i="37"/>
  <c r="E8929" i="37"/>
  <c r="F8928" i="37"/>
  <c r="E8928" i="37"/>
  <c r="F8927" i="37"/>
  <c r="E8927" i="37"/>
  <c r="F8926" i="37"/>
  <c r="E8926" i="37"/>
  <c r="F8925" i="37"/>
  <c r="E8925" i="37"/>
  <c r="F8924" i="37"/>
  <c r="E8924" i="37"/>
  <c r="F8923" i="37"/>
  <c r="E8923" i="37"/>
  <c r="F8922" i="37"/>
  <c r="E8922" i="37"/>
  <c r="F8921" i="37"/>
  <c r="E8921" i="37"/>
  <c r="F8920" i="37"/>
  <c r="E8920" i="37"/>
  <c r="F8919" i="37"/>
  <c r="E8919" i="37"/>
  <c r="F8918" i="37"/>
  <c r="E8918" i="37"/>
  <c r="F8917" i="37"/>
  <c r="E8917" i="37"/>
  <c r="F8916" i="37"/>
  <c r="E8916" i="37"/>
  <c r="F8915" i="37"/>
  <c r="E8915" i="37"/>
  <c r="F8914" i="37"/>
  <c r="E8914" i="37"/>
  <c r="F8913" i="37"/>
  <c r="E8913" i="37"/>
  <c r="F8912" i="37"/>
  <c r="E8912" i="37"/>
  <c r="F8911" i="37"/>
  <c r="E8911" i="37"/>
  <c r="F8910" i="37"/>
  <c r="E8910" i="37"/>
  <c r="F8909" i="37"/>
  <c r="E8909" i="37"/>
  <c r="F8908" i="37"/>
  <c r="E8908" i="37"/>
  <c r="F8907" i="37"/>
  <c r="E8907" i="37"/>
  <c r="F8906" i="37"/>
  <c r="E8906" i="37"/>
  <c r="F8905" i="37"/>
  <c r="E8905" i="37"/>
  <c r="F8904" i="37"/>
  <c r="E8904" i="37"/>
  <c r="F8903" i="37"/>
  <c r="E8903" i="37"/>
  <c r="F8902" i="37"/>
  <c r="E8902" i="37"/>
  <c r="F8901" i="37"/>
  <c r="E8901" i="37"/>
  <c r="F8900" i="37"/>
  <c r="E8900" i="37"/>
  <c r="F8899" i="37"/>
  <c r="E8899" i="37"/>
  <c r="F8898" i="37"/>
  <c r="E8898" i="37"/>
  <c r="F8897" i="37"/>
  <c r="E8897" i="37"/>
  <c r="F8896" i="37"/>
  <c r="E8896" i="37"/>
  <c r="F8895" i="37"/>
  <c r="E8895" i="37"/>
  <c r="F8894" i="37"/>
  <c r="E8894" i="37"/>
  <c r="F8893" i="37"/>
  <c r="E8893" i="37"/>
  <c r="F8892" i="37"/>
  <c r="E8892" i="37"/>
  <c r="F8891" i="37"/>
  <c r="E8891" i="37"/>
  <c r="F8890" i="37"/>
  <c r="E8890" i="37"/>
  <c r="F8889" i="37"/>
  <c r="E8889" i="37"/>
  <c r="F8888" i="37"/>
  <c r="E8888" i="37"/>
  <c r="F8887" i="37"/>
  <c r="E8887" i="37"/>
  <c r="F8886" i="37"/>
  <c r="E8886" i="37"/>
  <c r="F8885" i="37"/>
  <c r="E8885" i="37"/>
  <c r="F8884" i="37"/>
  <c r="E8884" i="37"/>
  <c r="F8883" i="37"/>
  <c r="E8883" i="37"/>
  <c r="F8882" i="37"/>
  <c r="E8882" i="37"/>
  <c r="F8881" i="37"/>
  <c r="E8881" i="37"/>
  <c r="F8880" i="37"/>
  <c r="E8880" i="37"/>
  <c r="F8879" i="37"/>
  <c r="E8879" i="37"/>
  <c r="F8878" i="37"/>
  <c r="E8878" i="37"/>
  <c r="F8877" i="37"/>
  <c r="E8877" i="37"/>
  <c r="F8876" i="37"/>
  <c r="E8876" i="37"/>
  <c r="F8875" i="37"/>
  <c r="E8875" i="37"/>
  <c r="F8874" i="37"/>
  <c r="E8874" i="37"/>
  <c r="F8873" i="37"/>
  <c r="E8873" i="37"/>
  <c r="F8872" i="37"/>
  <c r="E8872" i="37"/>
  <c r="F8871" i="37"/>
  <c r="E8871" i="37"/>
  <c r="F8870" i="37"/>
  <c r="E8870" i="37"/>
  <c r="F8869" i="37"/>
  <c r="E8869" i="37"/>
  <c r="F8868" i="37"/>
  <c r="E8868" i="37"/>
  <c r="F8867" i="37"/>
  <c r="E8867" i="37"/>
  <c r="F8866" i="37"/>
  <c r="E8866" i="37"/>
  <c r="F8865" i="37"/>
  <c r="E8865" i="37"/>
  <c r="F8864" i="37"/>
  <c r="E8864" i="37"/>
  <c r="F8863" i="37"/>
  <c r="E8863" i="37"/>
  <c r="F8862" i="37"/>
  <c r="E8862" i="37"/>
  <c r="F8861" i="37"/>
  <c r="E8861" i="37"/>
  <c r="F8860" i="37"/>
  <c r="E8860" i="37"/>
  <c r="F8859" i="37"/>
  <c r="E8859" i="37"/>
  <c r="F8858" i="37"/>
  <c r="E8858" i="37"/>
  <c r="F8857" i="37"/>
  <c r="E8857" i="37"/>
  <c r="F8856" i="37"/>
  <c r="E8856" i="37"/>
  <c r="F8855" i="37"/>
  <c r="E8855" i="37"/>
  <c r="F8854" i="37"/>
  <c r="E8854" i="37"/>
  <c r="F8853" i="37"/>
  <c r="E8853" i="37"/>
  <c r="F8852" i="37"/>
  <c r="E8852" i="37"/>
  <c r="F8851" i="37"/>
  <c r="E8851" i="37"/>
  <c r="F8850" i="37"/>
  <c r="E8850" i="37"/>
  <c r="F8849" i="37"/>
  <c r="E8849" i="37"/>
  <c r="F8848" i="37"/>
  <c r="E8848" i="37"/>
  <c r="F8847" i="37"/>
  <c r="E8847" i="37"/>
  <c r="F8846" i="37"/>
  <c r="E8846" i="37"/>
  <c r="F8845" i="37"/>
  <c r="E8845" i="37"/>
  <c r="F8844" i="37"/>
  <c r="E8844" i="37"/>
  <c r="F8843" i="37"/>
  <c r="E8843" i="37"/>
  <c r="F8842" i="37"/>
  <c r="E8842" i="37"/>
  <c r="F8841" i="37"/>
  <c r="E8841" i="37"/>
  <c r="F8840" i="37"/>
  <c r="E8840" i="37"/>
  <c r="F8839" i="37"/>
  <c r="E8839" i="37"/>
  <c r="F8838" i="37"/>
  <c r="E8838" i="37"/>
  <c r="F8837" i="37"/>
  <c r="E8837" i="37"/>
  <c r="F8836" i="37"/>
  <c r="E8836" i="37"/>
  <c r="F8835" i="37"/>
  <c r="E8835" i="37"/>
  <c r="F8834" i="37"/>
  <c r="E8834" i="37"/>
  <c r="F8833" i="37"/>
  <c r="E8833" i="37"/>
  <c r="F8832" i="37"/>
  <c r="E8832" i="37"/>
  <c r="F8831" i="37"/>
  <c r="E8831" i="37"/>
  <c r="F8830" i="37"/>
  <c r="E8830" i="37"/>
  <c r="F8829" i="37"/>
  <c r="E8829" i="37"/>
  <c r="F8828" i="37"/>
  <c r="E8828" i="37"/>
  <c r="F8827" i="37"/>
  <c r="E8827" i="37"/>
  <c r="F8826" i="37"/>
  <c r="E8826" i="37"/>
  <c r="F8825" i="37"/>
  <c r="E8825" i="37"/>
  <c r="F8824" i="37"/>
  <c r="E8824" i="37"/>
  <c r="F8823" i="37"/>
  <c r="E8823" i="37"/>
  <c r="F8822" i="37"/>
  <c r="E8822" i="37"/>
  <c r="F8821" i="37"/>
  <c r="E8821" i="37"/>
  <c r="F8820" i="37"/>
  <c r="E8820" i="37"/>
  <c r="F8819" i="37"/>
  <c r="E8819" i="37"/>
  <c r="F8818" i="37"/>
  <c r="E8818" i="37"/>
  <c r="F8817" i="37"/>
  <c r="E8817" i="37"/>
  <c r="F8816" i="37"/>
  <c r="E8816" i="37"/>
  <c r="F8815" i="37"/>
  <c r="E8815" i="37"/>
  <c r="F8814" i="37"/>
  <c r="E8814" i="37"/>
  <c r="F8813" i="37"/>
  <c r="E8813" i="37"/>
  <c r="F8812" i="37"/>
  <c r="E8812" i="37"/>
  <c r="F8811" i="37"/>
  <c r="E8811" i="37"/>
  <c r="F8810" i="37"/>
  <c r="E8810" i="37"/>
  <c r="F8809" i="37"/>
  <c r="E8809" i="37"/>
  <c r="F8808" i="37"/>
  <c r="E8808" i="37"/>
  <c r="F8807" i="37"/>
  <c r="E8807" i="37"/>
  <c r="F8806" i="37"/>
  <c r="E8806" i="37"/>
  <c r="F8805" i="37"/>
  <c r="E8805" i="37"/>
  <c r="F8804" i="37"/>
  <c r="E8804" i="37"/>
  <c r="F8803" i="37"/>
  <c r="E8803" i="37"/>
  <c r="F8802" i="37"/>
  <c r="E8802" i="37"/>
  <c r="F8801" i="37"/>
  <c r="E8801" i="37"/>
  <c r="F8800" i="37"/>
  <c r="E8800" i="37"/>
  <c r="F8799" i="37"/>
  <c r="E8799" i="37"/>
  <c r="F8798" i="37"/>
  <c r="E8798" i="37"/>
  <c r="F8797" i="37"/>
  <c r="E8797" i="37"/>
  <c r="F8796" i="37"/>
  <c r="E8796" i="37"/>
  <c r="F8795" i="37"/>
  <c r="E8795" i="37"/>
  <c r="F8794" i="37"/>
  <c r="E8794" i="37"/>
  <c r="F8793" i="37"/>
  <c r="E8793" i="37"/>
  <c r="F8792" i="37"/>
  <c r="E8792" i="37"/>
  <c r="F8791" i="37"/>
  <c r="E8791" i="37"/>
  <c r="F8790" i="37"/>
  <c r="E8790" i="37"/>
  <c r="F8789" i="37"/>
  <c r="E8789" i="37"/>
  <c r="F8788" i="37"/>
  <c r="E8788" i="37"/>
  <c r="F8787" i="37"/>
  <c r="E8787" i="37"/>
  <c r="F8786" i="37"/>
  <c r="E8786" i="37"/>
  <c r="F8785" i="37"/>
  <c r="E8785" i="37"/>
  <c r="F8784" i="37"/>
  <c r="E8784" i="37"/>
  <c r="F8783" i="37"/>
  <c r="E8783" i="37"/>
  <c r="F8782" i="37"/>
  <c r="E8782" i="37"/>
  <c r="F8781" i="37"/>
  <c r="E8781" i="37"/>
  <c r="F8780" i="37"/>
  <c r="E8780" i="37"/>
  <c r="F8779" i="37"/>
  <c r="E8779" i="37"/>
  <c r="F8778" i="37"/>
  <c r="E8778" i="37"/>
  <c r="F8777" i="37"/>
  <c r="E8777" i="37"/>
  <c r="F8776" i="37"/>
  <c r="E8776" i="37"/>
  <c r="F8775" i="37"/>
  <c r="E8775" i="37"/>
  <c r="F8774" i="37"/>
  <c r="E8774" i="37"/>
  <c r="F8773" i="37"/>
  <c r="E8773" i="37"/>
  <c r="F8772" i="37"/>
  <c r="E8772" i="37"/>
  <c r="F8771" i="37"/>
  <c r="E8771" i="37"/>
  <c r="F8770" i="37"/>
  <c r="E8770" i="37"/>
  <c r="F8769" i="37"/>
  <c r="E8769" i="37"/>
  <c r="F8768" i="37"/>
  <c r="E8768" i="37"/>
  <c r="F8767" i="37"/>
  <c r="E8767" i="37"/>
  <c r="F8766" i="37"/>
  <c r="E8766" i="37"/>
  <c r="F8765" i="37"/>
  <c r="E8765" i="37"/>
  <c r="F8764" i="37"/>
  <c r="E8764" i="37"/>
  <c r="F8763" i="37"/>
  <c r="E8763" i="37"/>
  <c r="F8762" i="37"/>
  <c r="E8762" i="37"/>
  <c r="F8761" i="37"/>
  <c r="E8761" i="37"/>
  <c r="F8760" i="37"/>
  <c r="E8760" i="37"/>
  <c r="F8759" i="37"/>
  <c r="E8759" i="37"/>
  <c r="F8758" i="37"/>
  <c r="E8758" i="37"/>
  <c r="F8757" i="37"/>
  <c r="E8757" i="37"/>
  <c r="F8756" i="37"/>
  <c r="E8756" i="37"/>
  <c r="F8755" i="37"/>
  <c r="E8755" i="37"/>
  <c r="F8754" i="37"/>
  <c r="E8754" i="37"/>
  <c r="F8753" i="37"/>
  <c r="E8753" i="37"/>
  <c r="F8752" i="37"/>
  <c r="E8752" i="37"/>
  <c r="F8751" i="37"/>
  <c r="E8751" i="37"/>
  <c r="F8750" i="37"/>
  <c r="E8750" i="37"/>
  <c r="F8749" i="37"/>
  <c r="E8749" i="37"/>
  <c r="F8748" i="37"/>
  <c r="E8748" i="37"/>
  <c r="F8747" i="37"/>
  <c r="E8747" i="37"/>
  <c r="F8746" i="37"/>
  <c r="E8746" i="37"/>
  <c r="F8745" i="37"/>
  <c r="E8745" i="37"/>
  <c r="F8744" i="37"/>
  <c r="E8744" i="37"/>
  <c r="F8743" i="37"/>
  <c r="E8743" i="37"/>
  <c r="F8742" i="37"/>
  <c r="E8742" i="37"/>
  <c r="F8741" i="37"/>
  <c r="E8741" i="37"/>
  <c r="F8740" i="37"/>
  <c r="E8740" i="37"/>
  <c r="F8739" i="37"/>
  <c r="E8739" i="37"/>
  <c r="F8738" i="37"/>
  <c r="E8738" i="37"/>
  <c r="F8737" i="37"/>
  <c r="E8737" i="37"/>
  <c r="F8736" i="37"/>
  <c r="E8736" i="37"/>
  <c r="F8735" i="37"/>
  <c r="E8735" i="37"/>
  <c r="F8734" i="37"/>
  <c r="E8734" i="37"/>
  <c r="F8733" i="37"/>
  <c r="E8733" i="37"/>
  <c r="F8732" i="37"/>
  <c r="E8732" i="37"/>
  <c r="F8731" i="37"/>
  <c r="E8731" i="37"/>
  <c r="F8730" i="37"/>
  <c r="E8730" i="37"/>
  <c r="F8729" i="37"/>
  <c r="E8729" i="37"/>
  <c r="F8728" i="37"/>
  <c r="E8728" i="37"/>
  <c r="F8727" i="37"/>
  <c r="E8727" i="37"/>
  <c r="F8726" i="37"/>
  <c r="E8726" i="37"/>
  <c r="F8725" i="37"/>
  <c r="E8725" i="37"/>
  <c r="F8724" i="37"/>
  <c r="E8724" i="37"/>
  <c r="F8723" i="37"/>
  <c r="E8723" i="37"/>
  <c r="F8722" i="37"/>
  <c r="E8722" i="37"/>
  <c r="F8721" i="37"/>
  <c r="E8721" i="37"/>
  <c r="F8720" i="37"/>
  <c r="E8720" i="37"/>
  <c r="F8719" i="37"/>
  <c r="E8719" i="37"/>
  <c r="F8718" i="37"/>
  <c r="E8718" i="37"/>
  <c r="F8717" i="37"/>
  <c r="E8717" i="37"/>
  <c r="F8716" i="37"/>
  <c r="E8716" i="37"/>
  <c r="F8715" i="37"/>
  <c r="E8715" i="37"/>
  <c r="F8714" i="37"/>
  <c r="E8714" i="37"/>
  <c r="F8713" i="37"/>
  <c r="E8713" i="37"/>
  <c r="F8712" i="37"/>
  <c r="E8712" i="37"/>
  <c r="F8711" i="37"/>
  <c r="E8711" i="37"/>
  <c r="F8710" i="37"/>
  <c r="E8710" i="37"/>
  <c r="F8709" i="37"/>
  <c r="E8709" i="37"/>
  <c r="F8708" i="37"/>
  <c r="E8708" i="37"/>
  <c r="F8707" i="37"/>
  <c r="E8707" i="37"/>
  <c r="F8706" i="37"/>
  <c r="E8706" i="37"/>
  <c r="F8705" i="37"/>
  <c r="E8705" i="37"/>
  <c r="F8704" i="37"/>
  <c r="E8704" i="37"/>
  <c r="F8703" i="37"/>
  <c r="E8703" i="37"/>
  <c r="F8702" i="37"/>
  <c r="E8702" i="37"/>
  <c r="F8701" i="37"/>
  <c r="E8701" i="37"/>
  <c r="F8700" i="37"/>
  <c r="E8700" i="37"/>
  <c r="F8699" i="37"/>
  <c r="E8699" i="37"/>
  <c r="F8698" i="37"/>
  <c r="E8698" i="37"/>
  <c r="F8697" i="37"/>
  <c r="E8697" i="37"/>
  <c r="F8696" i="37"/>
  <c r="E8696" i="37"/>
  <c r="F8695" i="37"/>
  <c r="E8695" i="37"/>
  <c r="F8694" i="37"/>
  <c r="E8694" i="37"/>
  <c r="F8693" i="37"/>
  <c r="E8693" i="37"/>
  <c r="F8692" i="37"/>
  <c r="E8692" i="37"/>
  <c r="F8691" i="37"/>
  <c r="E8691" i="37"/>
  <c r="F8690" i="37"/>
  <c r="E8690" i="37"/>
  <c r="F8689" i="37"/>
  <c r="E8689" i="37"/>
  <c r="F8688" i="37"/>
  <c r="E8688" i="37"/>
  <c r="F8687" i="37"/>
  <c r="E8687" i="37"/>
  <c r="F8686" i="37"/>
  <c r="E8686" i="37"/>
  <c r="F8685" i="37"/>
  <c r="E8685" i="37"/>
  <c r="F8684" i="37"/>
  <c r="E8684" i="37"/>
  <c r="F8683" i="37"/>
  <c r="E8683" i="37"/>
  <c r="F8682" i="37"/>
  <c r="E8682" i="37"/>
  <c r="F8681" i="37"/>
  <c r="E8681" i="37"/>
  <c r="F8680" i="37"/>
  <c r="E8680" i="37"/>
  <c r="F8679" i="37"/>
  <c r="E8679" i="37"/>
  <c r="F8678" i="37"/>
  <c r="E8678" i="37"/>
  <c r="F8677" i="37"/>
  <c r="E8677" i="37"/>
  <c r="F8676" i="37"/>
  <c r="E8676" i="37"/>
  <c r="F8675" i="37"/>
  <c r="E8675" i="37"/>
  <c r="F8674" i="37"/>
  <c r="E8674" i="37"/>
  <c r="F8673" i="37"/>
  <c r="E8673" i="37"/>
  <c r="F8672" i="37"/>
  <c r="E8672" i="37"/>
  <c r="F8671" i="37"/>
  <c r="E8671" i="37"/>
  <c r="F8670" i="37"/>
  <c r="E8670" i="37"/>
  <c r="F8669" i="37"/>
  <c r="E8669" i="37"/>
  <c r="F8668" i="37"/>
  <c r="E8668" i="37"/>
  <c r="F8667" i="37"/>
  <c r="E8667" i="37"/>
  <c r="F8666" i="37"/>
  <c r="E8666" i="37"/>
  <c r="F8665" i="37"/>
  <c r="E8665" i="37"/>
  <c r="F8664" i="37"/>
  <c r="E8664" i="37"/>
  <c r="F8663" i="37"/>
  <c r="E8663" i="37"/>
  <c r="F8662" i="37"/>
  <c r="E8662" i="37"/>
  <c r="F8661" i="37"/>
  <c r="E8661" i="37"/>
  <c r="F8660" i="37"/>
  <c r="E8660" i="37"/>
  <c r="F8659" i="37"/>
  <c r="E8659" i="37"/>
  <c r="F8658" i="37"/>
  <c r="E8658" i="37"/>
  <c r="F8657" i="37"/>
  <c r="E8657" i="37"/>
  <c r="F8656" i="37"/>
  <c r="E8656" i="37"/>
  <c r="F8655" i="37"/>
  <c r="E8655" i="37"/>
  <c r="F8654" i="37"/>
  <c r="E8654" i="37"/>
  <c r="F8653" i="37"/>
  <c r="E8653" i="37"/>
  <c r="F8652" i="37"/>
  <c r="E8652" i="37"/>
  <c r="F8651" i="37"/>
  <c r="E8651" i="37"/>
  <c r="F8650" i="37"/>
  <c r="E8650" i="37"/>
  <c r="F8649" i="37"/>
  <c r="E8649" i="37"/>
  <c r="F8648" i="37"/>
  <c r="E8648" i="37"/>
  <c r="F8647" i="37"/>
  <c r="E8647" i="37"/>
  <c r="F8646" i="37"/>
  <c r="E8646" i="37"/>
  <c r="F8645" i="37"/>
  <c r="E8645" i="37"/>
  <c r="F8644" i="37"/>
  <c r="E8644" i="37"/>
  <c r="F8643" i="37"/>
  <c r="E8643" i="37"/>
  <c r="F8642" i="37"/>
  <c r="E8642" i="37"/>
  <c r="F8641" i="37"/>
  <c r="E8641" i="37"/>
  <c r="F8640" i="37"/>
  <c r="E8640" i="37"/>
  <c r="F8639" i="37"/>
  <c r="E8639" i="37"/>
  <c r="F8638" i="37"/>
  <c r="E8638" i="37"/>
  <c r="F8637" i="37"/>
  <c r="E8637" i="37"/>
  <c r="F8636" i="37"/>
  <c r="E8636" i="37"/>
  <c r="F8635" i="37"/>
  <c r="E8635" i="37"/>
  <c r="F8634" i="37"/>
  <c r="E8634" i="37"/>
  <c r="F8633" i="37"/>
  <c r="E8633" i="37"/>
  <c r="F8632" i="37"/>
  <c r="E8632" i="37"/>
  <c r="F8631" i="37"/>
  <c r="E8631" i="37"/>
  <c r="F8630" i="37"/>
  <c r="E8630" i="37"/>
  <c r="F8629" i="37"/>
  <c r="E8629" i="37"/>
  <c r="F8628" i="37"/>
  <c r="E8628" i="37"/>
  <c r="F8627" i="37"/>
  <c r="E8627" i="37"/>
  <c r="F8626" i="37"/>
  <c r="E8626" i="37"/>
  <c r="F8625" i="37"/>
  <c r="E8625" i="37"/>
  <c r="F8624" i="37"/>
  <c r="E8624" i="37"/>
  <c r="F8623" i="37"/>
  <c r="E8623" i="37"/>
  <c r="F8622" i="37"/>
  <c r="E8622" i="37"/>
  <c r="F8621" i="37"/>
  <c r="E8621" i="37"/>
  <c r="F8620" i="37"/>
  <c r="E8620" i="37"/>
  <c r="F8619" i="37"/>
  <c r="E8619" i="37"/>
  <c r="F8618" i="37"/>
  <c r="E8618" i="37"/>
  <c r="F8617" i="37"/>
  <c r="E8617" i="37"/>
  <c r="F8616" i="37"/>
  <c r="E8616" i="37"/>
  <c r="F8615" i="37"/>
  <c r="E8615" i="37"/>
  <c r="F8614" i="37"/>
  <c r="E8614" i="37"/>
  <c r="F8613" i="37"/>
  <c r="E8613" i="37"/>
  <c r="F8612" i="37"/>
  <c r="E8612" i="37"/>
  <c r="F8611" i="37"/>
  <c r="E8611" i="37"/>
  <c r="F8610" i="37"/>
  <c r="E8610" i="37"/>
  <c r="F8609" i="37"/>
  <c r="E8609" i="37"/>
  <c r="F8608" i="37"/>
  <c r="E8608" i="37"/>
  <c r="F8607" i="37"/>
  <c r="E8607" i="37"/>
  <c r="F8606" i="37"/>
  <c r="E8606" i="37"/>
  <c r="F8605" i="37"/>
  <c r="E8605" i="37"/>
  <c r="F8604" i="37"/>
  <c r="E8604" i="37"/>
  <c r="F8603" i="37"/>
  <c r="E8603" i="37"/>
  <c r="F8602" i="37"/>
  <c r="E8602" i="37"/>
  <c r="F8601" i="37"/>
  <c r="E8601" i="37"/>
  <c r="F8600" i="37"/>
  <c r="E8600" i="37"/>
  <c r="F8599" i="37"/>
  <c r="E8599" i="37"/>
  <c r="F8598" i="37"/>
  <c r="E8598" i="37"/>
  <c r="F8597" i="37"/>
  <c r="E8597" i="37"/>
  <c r="F8596" i="37"/>
  <c r="E8596" i="37"/>
  <c r="F8595" i="37"/>
  <c r="E8595" i="37"/>
  <c r="F8594" i="37"/>
  <c r="E8594" i="37"/>
  <c r="F8593" i="37"/>
  <c r="E8593" i="37"/>
  <c r="F8592" i="37"/>
  <c r="E8592" i="37"/>
  <c r="F8591" i="37"/>
  <c r="E8591" i="37"/>
  <c r="F8590" i="37"/>
  <c r="E8590" i="37"/>
  <c r="F8589" i="37"/>
  <c r="E8589" i="37"/>
  <c r="F8588" i="37"/>
  <c r="E8588" i="37"/>
  <c r="F8587" i="37"/>
  <c r="E8587" i="37"/>
  <c r="F8586" i="37"/>
  <c r="E8586" i="37"/>
  <c r="F8585" i="37"/>
  <c r="E8585" i="37"/>
  <c r="F8584" i="37"/>
  <c r="E8584" i="37"/>
  <c r="F8583" i="37"/>
  <c r="E8583" i="37"/>
  <c r="F8582" i="37"/>
  <c r="E8582" i="37"/>
  <c r="F8581" i="37"/>
  <c r="E8581" i="37"/>
  <c r="F8580" i="37"/>
  <c r="E8580" i="37"/>
  <c r="F8579" i="37"/>
  <c r="E8579" i="37"/>
  <c r="F8578" i="37"/>
  <c r="E8578" i="37"/>
  <c r="F8577" i="37"/>
  <c r="E8577" i="37"/>
  <c r="F8576" i="37"/>
  <c r="E8576" i="37"/>
  <c r="F8575" i="37"/>
  <c r="E8575" i="37"/>
  <c r="F8574" i="37"/>
  <c r="E8574" i="37"/>
  <c r="F8573" i="37"/>
  <c r="E8573" i="37"/>
  <c r="F8572" i="37"/>
  <c r="E8572" i="37"/>
  <c r="F8571" i="37"/>
  <c r="E8571" i="37"/>
  <c r="F8570" i="37"/>
  <c r="E8570" i="37"/>
  <c r="F8569" i="37"/>
  <c r="E8569" i="37"/>
  <c r="F8568" i="37"/>
  <c r="E8568" i="37"/>
  <c r="F8567" i="37"/>
  <c r="E8567" i="37"/>
  <c r="F8566" i="37"/>
  <c r="E8566" i="37"/>
  <c r="F8565" i="37"/>
  <c r="E8565" i="37"/>
  <c r="F8564" i="37"/>
  <c r="E8564" i="37"/>
  <c r="F8563" i="37"/>
  <c r="E8563" i="37"/>
  <c r="F8562" i="37"/>
  <c r="E8562" i="37"/>
  <c r="F8561" i="37"/>
  <c r="E8561" i="37"/>
  <c r="F8560" i="37"/>
  <c r="E8560" i="37"/>
  <c r="F8559" i="37"/>
  <c r="E8559" i="37"/>
  <c r="F8558" i="37"/>
  <c r="E8558" i="37"/>
  <c r="F8557" i="37"/>
  <c r="E8557" i="37"/>
  <c r="F8556" i="37"/>
  <c r="E8556" i="37"/>
  <c r="F8555" i="37"/>
  <c r="E8555" i="37"/>
  <c r="F8554" i="37"/>
  <c r="E8554" i="37"/>
  <c r="F8553" i="37"/>
  <c r="E8553" i="37"/>
  <c r="F8552" i="37"/>
  <c r="E8552" i="37"/>
  <c r="F8551" i="37"/>
  <c r="E8551" i="37"/>
  <c r="F8550" i="37"/>
  <c r="E8550" i="37"/>
  <c r="F8549" i="37"/>
  <c r="E8549" i="37"/>
  <c r="F8548" i="37"/>
  <c r="E8548" i="37"/>
  <c r="F8547" i="37"/>
  <c r="E8547" i="37"/>
  <c r="F8546" i="37"/>
  <c r="E8546" i="37"/>
  <c r="F8545" i="37"/>
  <c r="E8545" i="37"/>
  <c r="F8544" i="37"/>
  <c r="E8544" i="37"/>
  <c r="F8543" i="37"/>
  <c r="E8543" i="37"/>
  <c r="F8542" i="37"/>
  <c r="E8542" i="37"/>
  <c r="F8541" i="37"/>
  <c r="E8541" i="37"/>
  <c r="F8540" i="37"/>
  <c r="E8540" i="37"/>
  <c r="F8539" i="37"/>
  <c r="E8539" i="37"/>
  <c r="F8538" i="37"/>
  <c r="E8538" i="37"/>
  <c r="F8537" i="37"/>
  <c r="E8537" i="37"/>
  <c r="F8536" i="37"/>
  <c r="E8536" i="37"/>
  <c r="F8535" i="37"/>
  <c r="E8535" i="37"/>
  <c r="F8534" i="37"/>
  <c r="E8534" i="37"/>
  <c r="F8533" i="37"/>
  <c r="E8533" i="37"/>
  <c r="F8532" i="37"/>
  <c r="E8532" i="37"/>
  <c r="F8531" i="37"/>
  <c r="E8531" i="37"/>
  <c r="F8530" i="37"/>
  <c r="E8530" i="37"/>
  <c r="F8529" i="37"/>
  <c r="E8529" i="37"/>
  <c r="F8528" i="37"/>
  <c r="E8528" i="37"/>
  <c r="F8527" i="37"/>
  <c r="E8527" i="37"/>
  <c r="F8526" i="37"/>
  <c r="E8526" i="37"/>
  <c r="F8525" i="37"/>
  <c r="E8525" i="37"/>
  <c r="F8524" i="37"/>
  <c r="E8524" i="37"/>
  <c r="F8523" i="37"/>
  <c r="E8523" i="37"/>
  <c r="F8522" i="37"/>
  <c r="E8522" i="37"/>
  <c r="F8521" i="37"/>
  <c r="E8521" i="37"/>
  <c r="F8520" i="37"/>
  <c r="E8520" i="37"/>
  <c r="F8519" i="37"/>
  <c r="E8519" i="37"/>
  <c r="F8518" i="37"/>
  <c r="E8518" i="37"/>
  <c r="F8517" i="37"/>
  <c r="E8517" i="37"/>
  <c r="F8516" i="37"/>
  <c r="E8516" i="37"/>
  <c r="F8515" i="37"/>
  <c r="E8515" i="37"/>
  <c r="F8514" i="37"/>
  <c r="E8514" i="37"/>
  <c r="F8513" i="37"/>
  <c r="E8513" i="37"/>
  <c r="F8512" i="37"/>
  <c r="E8512" i="37"/>
  <c r="F8511" i="37"/>
  <c r="E8511" i="37"/>
  <c r="F8510" i="37"/>
  <c r="E8510" i="37"/>
  <c r="F8509" i="37"/>
  <c r="E8509" i="37"/>
  <c r="F8508" i="37"/>
  <c r="E8508" i="37"/>
  <c r="F8507" i="37"/>
  <c r="E8507" i="37"/>
  <c r="F8506" i="37"/>
  <c r="E8506" i="37"/>
  <c r="F8505" i="37"/>
  <c r="E8505" i="37"/>
  <c r="F8504" i="37"/>
  <c r="E8504" i="37"/>
  <c r="F8503" i="37"/>
  <c r="E8503" i="37"/>
  <c r="F8502" i="37"/>
  <c r="E8502" i="37"/>
  <c r="F8501" i="37"/>
  <c r="E8501" i="37"/>
  <c r="F8500" i="37"/>
  <c r="E8500" i="37"/>
  <c r="F8499" i="37"/>
  <c r="E8499" i="37"/>
  <c r="F8498" i="37"/>
  <c r="E8498" i="37"/>
  <c r="F8497" i="37"/>
  <c r="E8497" i="37"/>
  <c r="F8496" i="37"/>
  <c r="E8496" i="37"/>
  <c r="F8495" i="37"/>
  <c r="E8495" i="37"/>
  <c r="F8494" i="37"/>
  <c r="E8494" i="37"/>
  <c r="F8493" i="37"/>
  <c r="E8493" i="37"/>
  <c r="F8492" i="37"/>
  <c r="E8492" i="37"/>
  <c r="F8491" i="37"/>
  <c r="E8491" i="37"/>
  <c r="F8490" i="37"/>
  <c r="E8490" i="37"/>
  <c r="F8489" i="37"/>
  <c r="E8489" i="37"/>
  <c r="F8488" i="37"/>
  <c r="E8488" i="37"/>
  <c r="F8487" i="37"/>
  <c r="E8487" i="37"/>
  <c r="F8486" i="37"/>
  <c r="E8486" i="37"/>
  <c r="F8485" i="37"/>
  <c r="E8485" i="37"/>
  <c r="F8484" i="37"/>
  <c r="E8484" i="37"/>
  <c r="F8483" i="37"/>
  <c r="E8483" i="37"/>
  <c r="F8482" i="37"/>
  <c r="E8482" i="37"/>
  <c r="F8481" i="37"/>
  <c r="E8481" i="37"/>
  <c r="F8480" i="37"/>
  <c r="E8480" i="37"/>
  <c r="F8479" i="37"/>
  <c r="E8479" i="37"/>
  <c r="F8478" i="37"/>
  <c r="E8478" i="37"/>
  <c r="F8477" i="37"/>
  <c r="E8477" i="37"/>
  <c r="F8476" i="37"/>
  <c r="E8476" i="37"/>
  <c r="F8475" i="37"/>
  <c r="E8475" i="37"/>
  <c r="F8474" i="37"/>
  <c r="E8474" i="37"/>
  <c r="F8473" i="37"/>
  <c r="E8473" i="37"/>
  <c r="F8472" i="37"/>
  <c r="E8472" i="37"/>
  <c r="F8471" i="37"/>
  <c r="E8471" i="37"/>
  <c r="F8470" i="37"/>
  <c r="E8470" i="37"/>
  <c r="F8469" i="37"/>
  <c r="E8469" i="37"/>
  <c r="F8468" i="37"/>
  <c r="E8468" i="37"/>
  <c r="F8467" i="37"/>
  <c r="E8467" i="37"/>
  <c r="F8466" i="37"/>
  <c r="E8466" i="37"/>
  <c r="F8465" i="37"/>
  <c r="E8465" i="37"/>
  <c r="F8464" i="37"/>
  <c r="E8464" i="37"/>
  <c r="F8463" i="37"/>
  <c r="E8463" i="37"/>
  <c r="F8462" i="37"/>
  <c r="E8462" i="37"/>
  <c r="F8461" i="37"/>
  <c r="E8461" i="37"/>
  <c r="F8460" i="37"/>
  <c r="E8460" i="37"/>
  <c r="F8459" i="37"/>
  <c r="E8459" i="37"/>
  <c r="F8458" i="37"/>
  <c r="E8458" i="37"/>
  <c r="F8457" i="37"/>
  <c r="E8457" i="37"/>
  <c r="F8456" i="37"/>
  <c r="E8456" i="37"/>
  <c r="F8455" i="37"/>
  <c r="E8455" i="37"/>
  <c r="F8454" i="37"/>
  <c r="E8454" i="37"/>
  <c r="F8453" i="37"/>
  <c r="E8453" i="37"/>
  <c r="F8452" i="37"/>
  <c r="E8452" i="37"/>
  <c r="F8451" i="37"/>
  <c r="E8451" i="37"/>
  <c r="F8450" i="37"/>
  <c r="E8450" i="37"/>
  <c r="F8449" i="37"/>
  <c r="E8449" i="37"/>
  <c r="F8448" i="37"/>
  <c r="E8448" i="37"/>
  <c r="F8447" i="37"/>
  <c r="E8447" i="37"/>
  <c r="F8446" i="37"/>
  <c r="E8446" i="37"/>
  <c r="F8445" i="37"/>
  <c r="E8445" i="37"/>
  <c r="F8444" i="37"/>
  <c r="E8444" i="37"/>
  <c r="F8443" i="37"/>
  <c r="E8443" i="37"/>
  <c r="F8442" i="37"/>
  <c r="E8442" i="37"/>
  <c r="F8441" i="37"/>
  <c r="E8441" i="37"/>
  <c r="F8440" i="37"/>
  <c r="E8440" i="37"/>
  <c r="F8439" i="37"/>
  <c r="E8439" i="37"/>
  <c r="F8438" i="37"/>
  <c r="E8438" i="37"/>
  <c r="F8437" i="37"/>
  <c r="E8437" i="37"/>
  <c r="F8436" i="37"/>
  <c r="E8436" i="37"/>
  <c r="F8435" i="37"/>
  <c r="E8435" i="37"/>
  <c r="F8434" i="37"/>
  <c r="E8434" i="37"/>
  <c r="F8433" i="37"/>
  <c r="E8433" i="37"/>
  <c r="F8432" i="37"/>
  <c r="E8432" i="37"/>
  <c r="F8431" i="37"/>
  <c r="E8431" i="37"/>
  <c r="F8430" i="37"/>
  <c r="E8430" i="37"/>
  <c r="F8429" i="37"/>
  <c r="E8429" i="37"/>
  <c r="F8428" i="37"/>
  <c r="E8428" i="37"/>
  <c r="F8427" i="37"/>
  <c r="E8427" i="37"/>
  <c r="F8426" i="37"/>
  <c r="E8426" i="37"/>
  <c r="F8425" i="37"/>
  <c r="E8425" i="37"/>
  <c r="F8424" i="37"/>
  <c r="E8424" i="37"/>
  <c r="F8423" i="37"/>
  <c r="E8423" i="37"/>
  <c r="F8422" i="37"/>
  <c r="E8422" i="37"/>
  <c r="F8421" i="37"/>
  <c r="E8421" i="37"/>
  <c r="F8420" i="37"/>
  <c r="E8420" i="37"/>
  <c r="F8419" i="37"/>
  <c r="E8419" i="37"/>
  <c r="F8418" i="37"/>
  <c r="E8418" i="37"/>
  <c r="F8417" i="37"/>
  <c r="E8417" i="37"/>
  <c r="F8416" i="37"/>
  <c r="E8416" i="37"/>
  <c r="F8415" i="37"/>
  <c r="E8415" i="37"/>
  <c r="F8414" i="37"/>
  <c r="E8414" i="37"/>
  <c r="F8413" i="37"/>
  <c r="E8413" i="37"/>
  <c r="F8412" i="37"/>
  <c r="E8412" i="37"/>
  <c r="F8411" i="37"/>
  <c r="E8411" i="37"/>
  <c r="F8410" i="37"/>
  <c r="E8410" i="37"/>
  <c r="F8409" i="37"/>
  <c r="E8409" i="37"/>
  <c r="F8408" i="37"/>
  <c r="E8408" i="37"/>
  <c r="F8407" i="37"/>
  <c r="E8407" i="37"/>
  <c r="F8406" i="37"/>
  <c r="E8406" i="37"/>
  <c r="F8405" i="37"/>
  <c r="E8405" i="37"/>
  <c r="F8404" i="37"/>
  <c r="E8404" i="37"/>
  <c r="F8403" i="37"/>
  <c r="E8403" i="37"/>
  <c r="F8402" i="37"/>
  <c r="E8402" i="37"/>
  <c r="F8401" i="37"/>
  <c r="E8401" i="37"/>
  <c r="F8400" i="37"/>
  <c r="E8400" i="37"/>
  <c r="F8399" i="37"/>
  <c r="E8399" i="37"/>
  <c r="F8398" i="37"/>
  <c r="E8398" i="37"/>
  <c r="F8397" i="37"/>
  <c r="E8397" i="37"/>
  <c r="F8396" i="37"/>
  <c r="E8396" i="37"/>
  <c r="F8395" i="37"/>
  <c r="E8395" i="37"/>
  <c r="F8394" i="37"/>
  <c r="E8394" i="37"/>
  <c r="F8393" i="37"/>
  <c r="E8393" i="37"/>
  <c r="F8392" i="37"/>
  <c r="E8392" i="37"/>
  <c r="F8391" i="37"/>
  <c r="E8391" i="37"/>
  <c r="F8390" i="37"/>
  <c r="E8390" i="37"/>
  <c r="F8389" i="37"/>
  <c r="E8389" i="37"/>
  <c r="F8388" i="37"/>
  <c r="E8388" i="37"/>
  <c r="F8387" i="37"/>
  <c r="E8387" i="37"/>
  <c r="F8386" i="37"/>
  <c r="E8386" i="37"/>
  <c r="F8385" i="37"/>
  <c r="E8385" i="37"/>
  <c r="F8384" i="37"/>
  <c r="E8384" i="37"/>
  <c r="F8383" i="37"/>
  <c r="E8383" i="37"/>
  <c r="F8382" i="37"/>
  <c r="E8382" i="37"/>
  <c r="F8381" i="37"/>
  <c r="E8381" i="37"/>
  <c r="F8380" i="37"/>
  <c r="E8380" i="37"/>
  <c r="F8379" i="37"/>
  <c r="E8379" i="37"/>
  <c r="F8378" i="37"/>
  <c r="E8378" i="37"/>
  <c r="F8377" i="37"/>
  <c r="E8377" i="37"/>
  <c r="F8376" i="37"/>
  <c r="E8376" i="37"/>
  <c r="F8375" i="37"/>
  <c r="E8375" i="37"/>
  <c r="F8374" i="37"/>
  <c r="E8374" i="37"/>
  <c r="F8373" i="37"/>
  <c r="E8373" i="37"/>
  <c r="F8372" i="37"/>
  <c r="E8372" i="37"/>
  <c r="F8371" i="37"/>
  <c r="E8371" i="37"/>
  <c r="F8370" i="37"/>
  <c r="E8370" i="37"/>
  <c r="F8369" i="37"/>
  <c r="E8369" i="37"/>
  <c r="F8368" i="37"/>
  <c r="E8368" i="37"/>
  <c r="F8367" i="37"/>
  <c r="E8367" i="37"/>
  <c r="F8366" i="37"/>
  <c r="E8366" i="37"/>
  <c r="F8365" i="37"/>
  <c r="E8365" i="37"/>
  <c r="F8364" i="37"/>
  <c r="E8364" i="37"/>
  <c r="F8363" i="37"/>
  <c r="E8363" i="37"/>
  <c r="F8362" i="37"/>
  <c r="E8362" i="37"/>
  <c r="F8361" i="37"/>
  <c r="E8361" i="37"/>
  <c r="F8360" i="37"/>
  <c r="E8360" i="37"/>
  <c r="F8359" i="37"/>
  <c r="E8359" i="37"/>
  <c r="F8358" i="37"/>
  <c r="E8358" i="37"/>
  <c r="F8357" i="37"/>
  <c r="E8357" i="37"/>
  <c r="F8356" i="37"/>
  <c r="E8356" i="37"/>
  <c r="F8355" i="37"/>
  <c r="E8355" i="37"/>
  <c r="F8354" i="37"/>
  <c r="E8354" i="37"/>
  <c r="F8353" i="37"/>
  <c r="E8353" i="37"/>
  <c r="F8352" i="37"/>
  <c r="E8352" i="37"/>
  <c r="F8351" i="37"/>
  <c r="E8351" i="37"/>
  <c r="F8350" i="37"/>
  <c r="E8350" i="37"/>
  <c r="F8349" i="37"/>
  <c r="E8349" i="37"/>
  <c r="F8348" i="37"/>
  <c r="E8348" i="37"/>
  <c r="F8347" i="37"/>
  <c r="E8347" i="37"/>
  <c r="F8346" i="37"/>
  <c r="E8346" i="37"/>
  <c r="F8345" i="37"/>
  <c r="E8345" i="37"/>
  <c r="F8344" i="37"/>
  <c r="E8344" i="37"/>
  <c r="F8343" i="37"/>
  <c r="E8343" i="37"/>
  <c r="F8342" i="37"/>
  <c r="E8342" i="37"/>
  <c r="F8341" i="37"/>
  <c r="E8341" i="37"/>
  <c r="F8340" i="37"/>
  <c r="E8340" i="37"/>
  <c r="F8339" i="37"/>
  <c r="E8339" i="37"/>
  <c r="F8338" i="37"/>
  <c r="E8338" i="37"/>
  <c r="F8337" i="37"/>
  <c r="E8337" i="37"/>
  <c r="F8336" i="37"/>
  <c r="E8336" i="37"/>
  <c r="F8335" i="37"/>
  <c r="E8335" i="37"/>
  <c r="F8334" i="37"/>
  <c r="E8334" i="37"/>
  <c r="F8333" i="37"/>
  <c r="E8333" i="37"/>
  <c r="F8332" i="37"/>
  <c r="E8332" i="37"/>
  <c r="F8331" i="37"/>
  <c r="E8331" i="37"/>
  <c r="F8330" i="37"/>
  <c r="E8330" i="37"/>
  <c r="F8329" i="37"/>
  <c r="E8329" i="37"/>
  <c r="F8328" i="37"/>
  <c r="E8328" i="37"/>
  <c r="F8327" i="37"/>
  <c r="E8327" i="37"/>
  <c r="F8326" i="37"/>
  <c r="E8326" i="37"/>
  <c r="F8325" i="37"/>
  <c r="E8325" i="37"/>
  <c r="F8324" i="37"/>
  <c r="E8324" i="37"/>
  <c r="F8323" i="37"/>
  <c r="E8323" i="37"/>
  <c r="F8322" i="37"/>
  <c r="E8322" i="37"/>
  <c r="F8321" i="37"/>
  <c r="E8321" i="37"/>
  <c r="F8320" i="37"/>
  <c r="E8320" i="37"/>
  <c r="F8319" i="37"/>
  <c r="E8319" i="37"/>
  <c r="F8318" i="37"/>
  <c r="E8318" i="37"/>
  <c r="F8317" i="37"/>
  <c r="E8317" i="37"/>
  <c r="F8316" i="37"/>
  <c r="E8316" i="37"/>
  <c r="F8315" i="37"/>
  <c r="E8315" i="37"/>
  <c r="F8314" i="37"/>
  <c r="E8314" i="37"/>
  <c r="F8313" i="37"/>
  <c r="E8313" i="37"/>
  <c r="F8312" i="37"/>
  <c r="E8312" i="37"/>
  <c r="F8311" i="37"/>
  <c r="E8311" i="37"/>
  <c r="F8310" i="37"/>
  <c r="E8310" i="37"/>
  <c r="F8309" i="37"/>
  <c r="E8309" i="37"/>
  <c r="F8308" i="37"/>
  <c r="E8308" i="37"/>
  <c r="F8307" i="37"/>
  <c r="E8307" i="37"/>
  <c r="F8306" i="37"/>
  <c r="E8306" i="37"/>
  <c r="F8305" i="37"/>
  <c r="E8305" i="37"/>
  <c r="F8304" i="37"/>
  <c r="E8304" i="37"/>
  <c r="F8303" i="37"/>
  <c r="E8303" i="37"/>
  <c r="F8302" i="37"/>
  <c r="E8302" i="37"/>
  <c r="F8301" i="37"/>
  <c r="E8301" i="37"/>
  <c r="F8300" i="37"/>
  <c r="E8300" i="37"/>
  <c r="F8299" i="37"/>
  <c r="E8299" i="37"/>
  <c r="F8298" i="37"/>
  <c r="E8298" i="37"/>
  <c r="F8297" i="37"/>
  <c r="E8297" i="37"/>
  <c r="F8296" i="37"/>
  <c r="E8296" i="37"/>
  <c r="F8295" i="37"/>
  <c r="E8295" i="37"/>
  <c r="F8294" i="37"/>
  <c r="E8294" i="37"/>
  <c r="F8293" i="37"/>
  <c r="E8293" i="37"/>
  <c r="F8292" i="37"/>
  <c r="E8292" i="37"/>
  <c r="F8291" i="37"/>
  <c r="E8291" i="37"/>
  <c r="F8290" i="37"/>
  <c r="E8290" i="37"/>
  <c r="F8289" i="37"/>
  <c r="E8289" i="37"/>
  <c r="F8288" i="37"/>
  <c r="E8288" i="37"/>
  <c r="F8287" i="37"/>
  <c r="E8287" i="37"/>
  <c r="F8286" i="37"/>
  <c r="E8286" i="37"/>
  <c r="F8285" i="37"/>
  <c r="E8285" i="37"/>
  <c r="F8284" i="37"/>
  <c r="E8284" i="37"/>
  <c r="F8283" i="37"/>
  <c r="E8283" i="37"/>
  <c r="F8282" i="37"/>
  <c r="E8282" i="37"/>
  <c r="F8281" i="37"/>
  <c r="E8281" i="37"/>
  <c r="F8280" i="37"/>
  <c r="E8280" i="37"/>
  <c r="F8279" i="37"/>
  <c r="E8279" i="37"/>
  <c r="F8278" i="37"/>
  <c r="E8278" i="37"/>
  <c r="F8277" i="37"/>
  <c r="E8277" i="37"/>
  <c r="F8276" i="37"/>
  <c r="E8276" i="37"/>
  <c r="F8275" i="37"/>
  <c r="E8275" i="37"/>
  <c r="F8274" i="37"/>
  <c r="E8274" i="37"/>
  <c r="F8273" i="37"/>
  <c r="E8273" i="37"/>
  <c r="F8272" i="37"/>
  <c r="E8272" i="37"/>
  <c r="F8271" i="37"/>
  <c r="E8271" i="37"/>
  <c r="F8270" i="37"/>
  <c r="E8270" i="37"/>
  <c r="F8269" i="37"/>
  <c r="E8269" i="37"/>
  <c r="F8268" i="37"/>
  <c r="E8268" i="37"/>
  <c r="F8267" i="37"/>
  <c r="E8267" i="37"/>
  <c r="F8266" i="37"/>
  <c r="E8266" i="37"/>
  <c r="F8265" i="37"/>
  <c r="E8265" i="37"/>
  <c r="F8264" i="37"/>
  <c r="E8264" i="37"/>
  <c r="F8263" i="37"/>
  <c r="E8263" i="37"/>
  <c r="F8262" i="37"/>
  <c r="E8262" i="37"/>
  <c r="F8261" i="37"/>
  <c r="E8261" i="37"/>
  <c r="F8260" i="37"/>
  <c r="E8260" i="37"/>
  <c r="F8259" i="37"/>
  <c r="E8259" i="37"/>
  <c r="F8258" i="37"/>
  <c r="E8258" i="37"/>
  <c r="F8257" i="37"/>
  <c r="E8257" i="37"/>
  <c r="F8256" i="37"/>
  <c r="E8256" i="37"/>
  <c r="F8255" i="37"/>
  <c r="E8255" i="37"/>
  <c r="F8254" i="37"/>
  <c r="E8254" i="37"/>
  <c r="F8253" i="37"/>
  <c r="E8253" i="37"/>
  <c r="F8252" i="37"/>
  <c r="E8252" i="37"/>
  <c r="F8251" i="37"/>
  <c r="E8251" i="37"/>
  <c r="F8250" i="37"/>
  <c r="E8250" i="37"/>
  <c r="F8249" i="37"/>
  <c r="E8249" i="37"/>
  <c r="F8248" i="37"/>
  <c r="E8248" i="37"/>
  <c r="F8247" i="37"/>
  <c r="E8247" i="37"/>
  <c r="F8246" i="37"/>
  <c r="E8246" i="37"/>
  <c r="F8245" i="37"/>
  <c r="E8245" i="37"/>
  <c r="F8244" i="37"/>
  <c r="E8244" i="37"/>
  <c r="F8243" i="37"/>
  <c r="E8243" i="37"/>
  <c r="F8242" i="37"/>
  <c r="E8242" i="37"/>
  <c r="F8241" i="37"/>
  <c r="E8241" i="37"/>
  <c r="F8240" i="37"/>
  <c r="E8240" i="37"/>
  <c r="F8239" i="37"/>
  <c r="E8239" i="37"/>
  <c r="F8238" i="37"/>
  <c r="E8238" i="37"/>
  <c r="F8237" i="37"/>
  <c r="E8237" i="37"/>
  <c r="F8236" i="37"/>
  <c r="E8236" i="37"/>
  <c r="F8235" i="37"/>
  <c r="E8235" i="37"/>
  <c r="F8234" i="37"/>
  <c r="E8234" i="37"/>
  <c r="F8233" i="37"/>
  <c r="E8233" i="37"/>
  <c r="F8232" i="37"/>
  <c r="E8232" i="37"/>
  <c r="F8231" i="37"/>
  <c r="E8231" i="37"/>
  <c r="F8230" i="37"/>
  <c r="E8230" i="37"/>
  <c r="F8229" i="37"/>
  <c r="E8229" i="37"/>
  <c r="F8228" i="37"/>
  <c r="E8228" i="37"/>
  <c r="F8227" i="37"/>
  <c r="E8227" i="37"/>
  <c r="F8226" i="37"/>
  <c r="E8226" i="37"/>
  <c r="F8225" i="37"/>
  <c r="E8225" i="37"/>
  <c r="F8224" i="37"/>
  <c r="E8224" i="37"/>
  <c r="F8223" i="37"/>
  <c r="E8223" i="37"/>
  <c r="F8222" i="37"/>
  <c r="E8222" i="37"/>
  <c r="F8221" i="37"/>
  <c r="E8221" i="37"/>
  <c r="F8220" i="37"/>
  <c r="E8220" i="37"/>
  <c r="F8219" i="37"/>
  <c r="E8219" i="37"/>
  <c r="F8218" i="37"/>
  <c r="E8218" i="37"/>
  <c r="F8217" i="37"/>
  <c r="E8217" i="37"/>
  <c r="F8216" i="37"/>
  <c r="E8216" i="37"/>
  <c r="F8215" i="37"/>
  <c r="E8215" i="37"/>
  <c r="F8214" i="37"/>
  <c r="E8214" i="37"/>
  <c r="F8213" i="37"/>
  <c r="E8213" i="37"/>
  <c r="F8212" i="37"/>
  <c r="E8212" i="37"/>
  <c r="F8211" i="37"/>
  <c r="E8211" i="37"/>
  <c r="F8210" i="37"/>
  <c r="E8210" i="37"/>
  <c r="F8209" i="37"/>
  <c r="E8209" i="37"/>
  <c r="F8208" i="37"/>
  <c r="E8208" i="37"/>
  <c r="F8207" i="37"/>
  <c r="E8207" i="37"/>
  <c r="F8206" i="37"/>
  <c r="E8206" i="37"/>
  <c r="F8205" i="37"/>
  <c r="E8205" i="37"/>
  <c r="F8204" i="37"/>
  <c r="E8204" i="37"/>
  <c r="F8203" i="37"/>
  <c r="E8203" i="37"/>
  <c r="F8202" i="37"/>
  <c r="E8202" i="37"/>
  <c r="F8201" i="37"/>
  <c r="E8201" i="37"/>
  <c r="F8200" i="37"/>
  <c r="E8200" i="37"/>
  <c r="F8199" i="37"/>
  <c r="E8199" i="37"/>
  <c r="F8198" i="37"/>
  <c r="E8198" i="37"/>
  <c r="F8197" i="37"/>
  <c r="E8197" i="37"/>
  <c r="F8196" i="37"/>
  <c r="E8196" i="37"/>
  <c r="F8195" i="37"/>
  <c r="E8195" i="37"/>
  <c r="F8194" i="37"/>
  <c r="E8194" i="37"/>
  <c r="F8193" i="37"/>
  <c r="E8193" i="37"/>
  <c r="F8192" i="37"/>
  <c r="E8192" i="37"/>
  <c r="F8191" i="37"/>
  <c r="E8191" i="37"/>
  <c r="F8190" i="37"/>
  <c r="E8190" i="37"/>
  <c r="F8189" i="37"/>
  <c r="E8189" i="37"/>
  <c r="F8188" i="37"/>
  <c r="E8188" i="37"/>
  <c r="F8187" i="37"/>
  <c r="E8187" i="37"/>
  <c r="F8186" i="37"/>
  <c r="E8186" i="37"/>
  <c r="F8185" i="37"/>
  <c r="E8185" i="37"/>
  <c r="F8184" i="37"/>
  <c r="E8184" i="37"/>
  <c r="F8183" i="37"/>
  <c r="E8183" i="37"/>
  <c r="F8182" i="37"/>
  <c r="E8182" i="37"/>
  <c r="F8181" i="37"/>
  <c r="E8181" i="37"/>
  <c r="F8180" i="37"/>
  <c r="E8180" i="37"/>
  <c r="F8179" i="37"/>
  <c r="E8179" i="37"/>
  <c r="F8178" i="37"/>
  <c r="E8178" i="37"/>
  <c r="F8177" i="37"/>
  <c r="E8177" i="37"/>
  <c r="F8176" i="37"/>
  <c r="E8176" i="37"/>
  <c r="F8175" i="37"/>
  <c r="E8175" i="37"/>
  <c r="F8174" i="37"/>
  <c r="E8174" i="37"/>
  <c r="F8173" i="37"/>
  <c r="E8173" i="37"/>
  <c r="F8172" i="37"/>
  <c r="E8172" i="37"/>
  <c r="F8171" i="37"/>
  <c r="E8171" i="37"/>
  <c r="F8170" i="37"/>
  <c r="E8170" i="37"/>
  <c r="F8169" i="37"/>
  <c r="E8169" i="37"/>
  <c r="F8168" i="37"/>
  <c r="E8168" i="37"/>
  <c r="F8167" i="37"/>
  <c r="E8167" i="37"/>
  <c r="F8166" i="37"/>
  <c r="E8166" i="37"/>
  <c r="F8165" i="37"/>
  <c r="E8165" i="37"/>
  <c r="F8164" i="37"/>
  <c r="E8164" i="37"/>
  <c r="F8163" i="37"/>
  <c r="E8163" i="37"/>
  <c r="F8162" i="37"/>
  <c r="E8162" i="37"/>
  <c r="F8161" i="37"/>
  <c r="E8161" i="37"/>
  <c r="F8160" i="37"/>
  <c r="E8160" i="37"/>
  <c r="F8159" i="37"/>
  <c r="E8159" i="37"/>
  <c r="F8158" i="37"/>
  <c r="E8158" i="37"/>
  <c r="F8157" i="37"/>
  <c r="E8157" i="37"/>
  <c r="F8156" i="37"/>
  <c r="E8156" i="37"/>
  <c r="F8155" i="37"/>
  <c r="E8155" i="37"/>
  <c r="F8154" i="37"/>
  <c r="E8154" i="37"/>
  <c r="F8153" i="37"/>
  <c r="E8153" i="37"/>
  <c r="F8152" i="37"/>
  <c r="E8152" i="37"/>
  <c r="F8151" i="37"/>
  <c r="E8151" i="37"/>
  <c r="F8150" i="37"/>
  <c r="E8150" i="37"/>
  <c r="F8149" i="37"/>
  <c r="E8149" i="37"/>
  <c r="F8148" i="37"/>
  <c r="E8148" i="37"/>
  <c r="F8147" i="37"/>
  <c r="E8147" i="37"/>
  <c r="F8146" i="37"/>
  <c r="E8146" i="37"/>
  <c r="F8145" i="37"/>
  <c r="E8145" i="37"/>
  <c r="F8144" i="37"/>
  <c r="E8144" i="37"/>
  <c r="F8143" i="37"/>
  <c r="E8143" i="37"/>
  <c r="F8142" i="37"/>
  <c r="E8142" i="37"/>
  <c r="F8141" i="37"/>
  <c r="E8141" i="37"/>
  <c r="F8140" i="37"/>
  <c r="E8140" i="37"/>
  <c r="F8139" i="37"/>
  <c r="E8139" i="37"/>
  <c r="F8138" i="37"/>
  <c r="E8138" i="37"/>
  <c r="F8137" i="37"/>
  <c r="E8137" i="37"/>
  <c r="F8136" i="37"/>
  <c r="E8136" i="37"/>
  <c r="F8135" i="37"/>
  <c r="E8135" i="37"/>
  <c r="F8134" i="37"/>
  <c r="E8134" i="37"/>
  <c r="F8133" i="37"/>
  <c r="E8133" i="37"/>
  <c r="F8132" i="37"/>
  <c r="E8132" i="37"/>
  <c r="F8131" i="37"/>
  <c r="E8131" i="37"/>
  <c r="F8130" i="37"/>
  <c r="E8130" i="37"/>
  <c r="F8129" i="37"/>
  <c r="E8129" i="37"/>
  <c r="F8128" i="37"/>
  <c r="E8128" i="37"/>
  <c r="F8127" i="37"/>
  <c r="E8127" i="37"/>
  <c r="F8126" i="37"/>
  <c r="E8126" i="37"/>
  <c r="F8125" i="37"/>
  <c r="E8125" i="37"/>
  <c r="F8124" i="37"/>
  <c r="E8124" i="37"/>
  <c r="F8123" i="37"/>
  <c r="E8123" i="37"/>
  <c r="F8122" i="37"/>
  <c r="E8122" i="37"/>
  <c r="F8121" i="37"/>
  <c r="E8121" i="37"/>
  <c r="F8120" i="37"/>
  <c r="E8120" i="37"/>
  <c r="F8119" i="37"/>
  <c r="E8119" i="37"/>
  <c r="F8118" i="37"/>
  <c r="E8118" i="37"/>
  <c r="F8117" i="37"/>
  <c r="E8117" i="37"/>
  <c r="F8116" i="37"/>
  <c r="E8116" i="37"/>
  <c r="F8115" i="37"/>
  <c r="E8115" i="37"/>
  <c r="F8114" i="37"/>
  <c r="E8114" i="37"/>
  <c r="F8113" i="37"/>
  <c r="E8113" i="37"/>
  <c r="F8112" i="37"/>
  <c r="E8112" i="37"/>
  <c r="F8111" i="37"/>
  <c r="E8111" i="37"/>
  <c r="F8110" i="37"/>
  <c r="E8110" i="37"/>
  <c r="F8109" i="37"/>
  <c r="E8109" i="37"/>
  <c r="F8108" i="37"/>
  <c r="E8108" i="37"/>
  <c r="F8107" i="37"/>
  <c r="E8107" i="37"/>
  <c r="F8106" i="37"/>
  <c r="E8106" i="37"/>
  <c r="F8105" i="37"/>
  <c r="E8105" i="37"/>
  <c r="F8104" i="37"/>
  <c r="E8104" i="37"/>
  <c r="F8103" i="37"/>
  <c r="E8103" i="37"/>
  <c r="F8102" i="37"/>
  <c r="E8102" i="37"/>
  <c r="F8101" i="37"/>
  <c r="E8101" i="37"/>
  <c r="F8100" i="37"/>
  <c r="E8100" i="37"/>
  <c r="F8099" i="37"/>
  <c r="E8099" i="37"/>
  <c r="F8098" i="37"/>
  <c r="E8098" i="37"/>
  <c r="F8097" i="37"/>
  <c r="E8097" i="37"/>
  <c r="F8096" i="37"/>
  <c r="E8096" i="37"/>
  <c r="F8095" i="37"/>
  <c r="E8095" i="37"/>
  <c r="F8094" i="37"/>
  <c r="E8094" i="37"/>
  <c r="F8093" i="37"/>
  <c r="E8093" i="37"/>
  <c r="F8092" i="37"/>
  <c r="E8092" i="37"/>
  <c r="F8091" i="37"/>
  <c r="E8091" i="37"/>
  <c r="F8090" i="37"/>
  <c r="E8090" i="37"/>
  <c r="F8089" i="37"/>
  <c r="E8089" i="37"/>
  <c r="F8088" i="37"/>
  <c r="E8088" i="37"/>
  <c r="F8087" i="37"/>
  <c r="E8087" i="37"/>
  <c r="F8086" i="37"/>
  <c r="E8086" i="37"/>
  <c r="F8085" i="37"/>
  <c r="E8085" i="37"/>
  <c r="F8084" i="37"/>
  <c r="E8084" i="37"/>
  <c r="F8083" i="37"/>
  <c r="E8083" i="37"/>
  <c r="F8082" i="37"/>
  <c r="E8082" i="37"/>
  <c r="F8081" i="37"/>
  <c r="E8081" i="37"/>
  <c r="F8080" i="37"/>
  <c r="E8080" i="37"/>
  <c r="F8079" i="37"/>
  <c r="E8079" i="37"/>
  <c r="F8078" i="37"/>
  <c r="E8078" i="37"/>
  <c r="F8077" i="37"/>
  <c r="E8077" i="37"/>
  <c r="F8076" i="37"/>
  <c r="E8076" i="37"/>
  <c r="F8075" i="37"/>
  <c r="E8075" i="37"/>
  <c r="F8074" i="37"/>
  <c r="E8074" i="37"/>
  <c r="F8073" i="37"/>
  <c r="E8073" i="37"/>
  <c r="F8072" i="37"/>
  <c r="E8072" i="37"/>
  <c r="F8071" i="37"/>
  <c r="E8071" i="37"/>
  <c r="F8070" i="37"/>
  <c r="E8070" i="37"/>
  <c r="F8069" i="37"/>
  <c r="E8069" i="37"/>
  <c r="F8068" i="37"/>
  <c r="E8068" i="37"/>
  <c r="F8067" i="37"/>
  <c r="E8067" i="37"/>
  <c r="F8066" i="37"/>
  <c r="E8066" i="37"/>
  <c r="F8065" i="37"/>
  <c r="E8065" i="37"/>
  <c r="F8064" i="37"/>
  <c r="E8064" i="37"/>
  <c r="F8063" i="37"/>
  <c r="E8063" i="37"/>
  <c r="F8062" i="37"/>
  <c r="E8062" i="37"/>
  <c r="F8061" i="37"/>
  <c r="E8061" i="37"/>
  <c r="F8060" i="37"/>
  <c r="E8060" i="37"/>
  <c r="F8059" i="37"/>
  <c r="E8059" i="37"/>
  <c r="F8058" i="37"/>
  <c r="E8058" i="37"/>
  <c r="F8057" i="37"/>
  <c r="E8057" i="37"/>
  <c r="F8056" i="37"/>
  <c r="E8056" i="37"/>
  <c r="F8055" i="37"/>
  <c r="E8055" i="37"/>
  <c r="F8054" i="37"/>
  <c r="E8054" i="37"/>
  <c r="F8053" i="37"/>
  <c r="E8053" i="37"/>
  <c r="F8052" i="37"/>
  <c r="E8052" i="37"/>
  <c r="F8051" i="37"/>
  <c r="E8051" i="37"/>
  <c r="F8050" i="37"/>
  <c r="E8050" i="37"/>
  <c r="F8049" i="37"/>
  <c r="E8049" i="37"/>
  <c r="F8048" i="37"/>
  <c r="E8048" i="37"/>
  <c r="F8047" i="37"/>
  <c r="E8047" i="37"/>
  <c r="F8046" i="37"/>
  <c r="E8046" i="37"/>
  <c r="F8045" i="37"/>
  <c r="E8045" i="37"/>
  <c r="F8044" i="37"/>
  <c r="E8044" i="37"/>
  <c r="F8043" i="37"/>
  <c r="E8043" i="37"/>
  <c r="F8042" i="37"/>
  <c r="E8042" i="37"/>
  <c r="F8041" i="37"/>
  <c r="E8041" i="37"/>
  <c r="F8040" i="37"/>
  <c r="E8040" i="37"/>
  <c r="F8039" i="37"/>
  <c r="E8039" i="37"/>
  <c r="F8038" i="37"/>
  <c r="E8038" i="37"/>
  <c r="F8037" i="37"/>
  <c r="E8037" i="37"/>
  <c r="F8036" i="37"/>
  <c r="E8036" i="37"/>
  <c r="F8035" i="37"/>
  <c r="E8035" i="37"/>
  <c r="F8034" i="37"/>
  <c r="E8034" i="37"/>
  <c r="F8033" i="37"/>
  <c r="E8033" i="37"/>
  <c r="F8032" i="37"/>
  <c r="E8032" i="37"/>
  <c r="F8031" i="37"/>
  <c r="E8031" i="37"/>
  <c r="F8030" i="37"/>
  <c r="E8030" i="37"/>
  <c r="F8029" i="37"/>
  <c r="E8029" i="37"/>
  <c r="F8028" i="37"/>
  <c r="E8028" i="37"/>
  <c r="F8027" i="37"/>
  <c r="E8027" i="37"/>
  <c r="F8026" i="37"/>
  <c r="E8026" i="37"/>
  <c r="F8025" i="37"/>
  <c r="E8025" i="37"/>
  <c r="F8024" i="37"/>
  <c r="E8024" i="37"/>
  <c r="F8023" i="37"/>
  <c r="E8023" i="37"/>
  <c r="F8022" i="37"/>
  <c r="E8022" i="37"/>
  <c r="F8021" i="37"/>
  <c r="E8021" i="37"/>
  <c r="F8020" i="37"/>
  <c r="E8020" i="37"/>
  <c r="F8019" i="37"/>
  <c r="E8019" i="37"/>
  <c r="F8018" i="37"/>
  <c r="E8018" i="37"/>
  <c r="F8017" i="37"/>
  <c r="E8017" i="37"/>
  <c r="F8016" i="37"/>
  <c r="E8016" i="37"/>
  <c r="F8015" i="37"/>
  <c r="E8015" i="37"/>
  <c r="F8014" i="37"/>
  <c r="E8014" i="37"/>
  <c r="F8013" i="37"/>
  <c r="E8013" i="37"/>
  <c r="F8012" i="37"/>
  <c r="E8012" i="37"/>
  <c r="F8011" i="37"/>
  <c r="E8011" i="37"/>
  <c r="F8010" i="37"/>
  <c r="E8010" i="37"/>
  <c r="F8009" i="37"/>
  <c r="E8009" i="37"/>
  <c r="F8008" i="37"/>
  <c r="E8008" i="37"/>
  <c r="F8007" i="37"/>
  <c r="E8007" i="37"/>
  <c r="F8006" i="37"/>
  <c r="E8006" i="37"/>
  <c r="F8005" i="37"/>
  <c r="E8005" i="37"/>
  <c r="F8004" i="37"/>
  <c r="E8004" i="37"/>
  <c r="F8003" i="37"/>
  <c r="E8003" i="37"/>
  <c r="F8002" i="37"/>
  <c r="E8002" i="37"/>
  <c r="F8001" i="37"/>
  <c r="E8001" i="37"/>
  <c r="F8000" i="37"/>
  <c r="E8000" i="37"/>
  <c r="F7999" i="37"/>
  <c r="E7999" i="37"/>
  <c r="F7998" i="37"/>
  <c r="E7998" i="37"/>
  <c r="F7997" i="37"/>
  <c r="E7997" i="37"/>
  <c r="F7996" i="37"/>
  <c r="E7996" i="37"/>
  <c r="F7995" i="37"/>
  <c r="E7995" i="37"/>
  <c r="F7994" i="37"/>
  <c r="E7994" i="37"/>
  <c r="F7993" i="37"/>
  <c r="E7993" i="37"/>
  <c r="F7992" i="37"/>
  <c r="E7992" i="37"/>
  <c r="F7991" i="37"/>
  <c r="E7991" i="37"/>
  <c r="F7990" i="37"/>
  <c r="E7990" i="37"/>
  <c r="F7989" i="37"/>
  <c r="E7989" i="37"/>
  <c r="F7988" i="37"/>
  <c r="E7988" i="37"/>
  <c r="F7987" i="37"/>
  <c r="E7987" i="37"/>
  <c r="F7986" i="37"/>
  <c r="E7986" i="37"/>
  <c r="F7985" i="37"/>
  <c r="E7985" i="37"/>
  <c r="F7984" i="37"/>
  <c r="E7984" i="37"/>
  <c r="F7983" i="37"/>
  <c r="E7983" i="37"/>
  <c r="F7982" i="37"/>
  <c r="E7982" i="37"/>
  <c r="F7981" i="37"/>
  <c r="E7981" i="37"/>
  <c r="F7980" i="37"/>
  <c r="E7980" i="37"/>
  <c r="F7979" i="37"/>
  <c r="E7979" i="37"/>
  <c r="F7978" i="37"/>
  <c r="E7978" i="37"/>
  <c r="F7977" i="37"/>
  <c r="E7977" i="37"/>
  <c r="F7976" i="37"/>
  <c r="E7976" i="37"/>
  <c r="F7975" i="37"/>
  <c r="E7975" i="37"/>
  <c r="F7974" i="37"/>
  <c r="E7974" i="37"/>
  <c r="F7973" i="37"/>
  <c r="E7973" i="37"/>
  <c r="F7972" i="37"/>
  <c r="E7972" i="37"/>
  <c r="F7971" i="37"/>
  <c r="E7971" i="37"/>
  <c r="F7970" i="37"/>
  <c r="E7970" i="37"/>
  <c r="F7969" i="37"/>
  <c r="E7969" i="37"/>
  <c r="F7968" i="37"/>
  <c r="E7968" i="37"/>
  <c r="F7967" i="37"/>
  <c r="E7967" i="37"/>
  <c r="F7966" i="37"/>
  <c r="E7966" i="37"/>
  <c r="F7965" i="37"/>
  <c r="E7965" i="37"/>
  <c r="F7964" i="37"/>
  <c r="E7964" i="37"/>
  <c r="F7963" i="37"/>
  <c r="E7963" i="37"/>
  <c r="F7962" i="37"/>
  <c r="E7962" i="37"/>
  <c r="F7961" i="37"/>
  <c r="E7961" i="37"/>
  <c r="F7960" i="37"/>
  <c r="E7960" i="37"/>
  <c r="F7959" i="37"/>
  <c r="E7959" i="37"/>
  <c r="F7958" i="37"/>
  <c r="E7958" i="37"/>
  <c r="F7957" i="37"/>
  <c r="E7957" i="37"/>
  <c r="F7956" i="37"/>
  <c r="E7956" i="37"/>
  <c r="F7955" i="37"/>
  <c r="E7955" i="37"/>
  <c r="F7954" i="37"/>
  <c r="E7954" i="37"/>
  <c r="F7953" i="37"/>
  <c r="E7953" i="37"/>
  <c r="F7952" i="37"/>
  <c r="E7952" i="37"/>
  <c r="F7951" i="37"/>
  <c r="E7951" i="37"/>
  <c r="F7950" i="37"/>
  <c r="E7950" i="37"/>
  <c r="F7949" i="37"/>
  <c r="E7949" i="37"/>
  <c r="F7948" i="37"/>
  <c r="E7948" i="37"/>
  <c r="F7947" i="37"/>
  <c r="E7947" i="37"/>
  <c r="F7946" i="37"/>
  <c r="E7946" i="37"/>
  <c r="F7945" i="37"/>
  <c r="E7945" i="37"/>
  <c r="F7944" i="37"/>
  <c r="E7944" i="37"/>
  <c r="F7943" i="37"/>
  <c r="E7943" i="37"/>
  <c r="F7942" i="37"/>
  <c r="E7942" i="37"/>
  <c r="F7941" i="37"/>
  <c r="E7941" i="37"/>
  <c r="F7940" i="37"/>
  <c r="E7940" i="37"/>
  <c r="F7939" i="37"/>
  <c r="E7939" i="37"/>
  <c r="F7938" i="37"/>
  <c r="E7938" i="37"/>
  <c r="F7937" i="37"/>
  <c r="E7937" i="37"/>
  <c r="F7936" i="37"/>
  <c r="E7936" i="37"/>
  <c r="F7935" i="37"/>
  <c r="E7935" i="37"/>
  <c r="F7934" i="37"/>
  <c r="E7934" i="37"/>
  <c r="F7933" i="37"/>
  <c r="E7933" i="37"/>
  <c r="F7932" i="37"/>
  <c r="E7932" i="37"/>
  <c r="F7931" i="37"/>
  <c r="E7931" i="37"/>
  <c r="F7930" i="37"/>
  <c r="E7930" i="37"/>
  <c r="F7929" i="37"/>
  <c r="E7929" i="37"/>
  <c r="F7928" i="37"/>
  <c r="E7928" i="37"/>
  <c r="F7927" i="37"/>
  <c r="E7927" i="37"/>
  <c r="F7926" i="37"/>
  <c r="E7926" i="37"/>
  <c r="F7925" i="37"/>
  <c r="E7925" i="37"/>
  <c r="F7924" i="37"/>
  <c r="E7924" i="37"/>
  <c r="F7923" i="37"/>
  <c r="E7923" i="37"/>
  <c r="F7922" i="37"/>
  <c r="E7922" i="37"/>
  <c r="F7921" i="37"/>
  <c r="E7921" i="37"/>
  <c r="F7920" i="37"/>
  <c r="E7920" i="37"/>
  <c r="F7919" i="37"/>
  <c r="E7919" i="37"/>
  <c r="F7918" i="37"/>
  <c r="E7918" i="37"/>
  <c r="F7917" i="37"/>
  <c r="E7917" i="37"/>
  <c r="F7916" i="37"/>
  <c r="E7916" i="37"/>
  <c r="F7915" i="37"/>
  <c r="E7915" i="37"/>
  <c r="F7914" i="37"/>
  <c r="E7914" i="37"/>
  <c r="F7913" i="37"/>
  <c r="E7913" i="37"/>
  <c r="F7912" i="37"/>
  <c r="E7912" i="37"/>
  <c r="F7911" i="37"/>
  <c r="E7911" i="37"/>
  <c r="F7910" i="37"/>
  <c r="E7910" i="37"/>
  <c r="F7909" i="37"/>
  <c r="E7909" i="37"/>
  <c r="F7908" i="37"/>
  <c r="E7908" i="37"/>
  <c r="F7907" i="37"/>
  <c r="E7907" i="37"/>
  <c r="F7906" i="37"/>
  <c r="E7906" i="37"/>
  <c r="F7905" i="37"/>
  <c r="E7905" i="37"/>
  <c r="F7904" i="37"/>
  <c r="E7904" i="37"/>
  <c r="F7903" i="37"/>
  <c r="E7903" i="37"/>
  <c r="F7902" i="37"/>
  <c r="E7902" i="37"/>
  <c r="F7901" i="37"/>
  <c r="E7901" i="37"/>
  <c r="F7900" i="37"/>
  <c r="E7900" i="37"/>
  <c r="F7899" i="37"/>
  <c r="E7899" i="37"/>
  <c r="F7898" i="37"/>
  <c r="E7898" i="37"/>
  <c r="F7897" i="37"/>
  <c r="E7897" i="37"/>
  <c r="F7896" i="37"/>
  <c r="E7896" i="37"/>
  <c r="F7895" i="37"/>
  <c r="E7895" i="37"/>
  <c r="F7894" i="37"/>
  <c r="E7894" i="37"/>
  <c r="F7893" i="37"/>
  <c r="E7893" i="37"/>
  <c r="F7892" i="37"/>
  <c r="E7892" i="37"/>
  <c r="F7891" i="37"/>
  <c r="E7891" i="37"/>
  <c r="F7890" i="37"/>
  <c r="E7890" i="37"/>
  <c r="F7889" i="37"/>
  <c r="E7889" i="37"/>
  <c r="F7888" i="37"/>
  <c r="E7888" i="37"/>
  <c r="F7887" i="37"/>
  <c r="E7887" i="37"/>
  <c r="F7886" i="37"/>
  <c r="E7886" i="37"/>
  <c r="F7885" i="37"/>
  <c r="E7885" i="37"/>
  <c r="F7884" i="37"/>
  <c r="E7884" i="37"/>
  <c r="F7883" i="37"/>
  <c r="E7883" i="37"/>
  <c r="F7882" i="37"/>
  <c r="E7882" i="37"/>
  <c r="F7881" i="37"/>
  <c r="E7881" i="37"/>
  <c r="F7880" i="37"/>
  <c r="E7880" i="37"/>
  <c r="F7879" i="37"/>
  <c r="E7879" i="37"/>
  <c r="F7878" i="37"/>
  <c r="E7878" i="37"/>
  <c r="F7877" i="37"/>
  <c r="E7877" i="37"/>
  <c r="F7876" i="37"/>
  <c r="E7876" i="37"/>
  <c r="F7875" i="37"/>
  <c r="E7875" i="37"/>
  <c r="F7874" i="37"/>
  <c r="E7874" i="37"/>
  <c r="F7873" i="37"/>
  <c r="E7873" i="37"/>
  <c r="F7872" i="37"/>
  <c r="E7872" i="37"/>
  <c r="F7871" i="37"/>
  <c r="E7871" i="37"/>
  <c r="F7870" i="37"/>
  <c r="E7870" i="37"/>
  <c r="F7869" i="37"/>
  <c r="E7869" i="37"/>
  <c r="F7868" i="37"/>
  <c r="E7868" i="37"/>
  <c r="F7867" i="37"/>
  <c r="E7867" i="37"/>
  <c r="F7866" i="37"/>
  <c r="E7866" i="37"/>
  <c r="F7865" i="37"/>
  <c r="E7865" i="37"/>
  <c r="F7864" i="37"/>
  <c r="E7864" i="37"/>
  <c r="F7863" i="37"/>
  <c r="E7863" i="37"/>
  <c r="F7862" i="37"/>
  <c r="E7862" i="37"/>
  <c r="F7861" i="37"/>
  <c r="E7861" i="37"/>
  <c r="F7860" i="37"/>
  <c r="E7860" i="37"/>
  <c r="F7859" i="37"/>
  <c r="E7859" i="37"/>
  <c r="F7858" i="37"/>
  <c r="E7858" i="37"/>
  <c r="F7857" i="37"/>
  <c r="E7857" i="37"/>
  <c r="F7856" i="37"/>
  <c r="E7856" i="37"/>
  <c r="F7855" i="37"/>
  <c r="E7855" i="37"/>
  <c r="F7854" i="37"/>
  <c r="E7854" i="37"/>
  <c r="F7853" i="37"/>
  <c r="E7853" i="37"/>
  <c r="F7852" i="37"/>
  <c r="E7852" i="37"/>
  <c r="F7851" i="37"/>
  <c r="E7851" i="37"/>
  <c r="F7850" i="37"/>
  <c r="E7850" i="37"/>
  <c r="F7849" i="37"/>
  <c r="E7849" i="37"/>
  <c r="F7848" i="37"/>
  <c r="E7848" i="37"/>
  <c r="F7847" i="37"/>
  <c r="E7847" i="37"/>
  <c r="F7846" i="37"/>
  <c r="E7846" i="37"/>
  <c r="F7845" i="37"/>
  <c r="E7845" i="37"/>
  <c r="F7844" i="37"/>
  <c r="E7844" i="37"/>
  <c r="F7843" i="37"/>
  <c r="E7843" i="37"/>
  <c r="F7842" i="37"/>
  <c r="E7842" i="37"/>
  <c r="F7841" i="37"/>
  <c r="E7841" i="37"/>
  <c r="F7840" i="37"/>
  <c r="E7840" i="37"/>
  <c r="F7839" i="37"/>
  <c r="E7839" i="37"/>
  <c r="F7838" i="37"/>
  <c r="E7838" i="37"/>
  <c r="F7837" i="37"/>
  <c r="E7837" i="37"/>
  <c r="F7836" i="37"/>
  <c r="E7836" i="37"/>
  <c r="F7835" i="37"/>
  <c r="E7835" i="37"/>
  <c r="F7834" i="37"/>
  <c r="E7834" i="37"/>
  <c r="F7833" i="37"/>
  <c r="E7833" i="37"/>
  <c r="F7832" i="37"/>
  <c r="E7832" i="37"/>
  <c r="F7831" i="37"/>
  <c r="E7831" i="37"/>
  <c r="F7830" i="37"/>
  <c r="E7830" i="37"/>
  <c r="F7829" i="37"/>
  <c r="E7829" i="37"/>
  <c r="F7828" i="37"/>
  <c r="E7828" i="37"/>
  <c r="F7827" i="37"/>
  <c r="E7827" i="37"/>
  <c r="F7826" i="37"/>
  <c r="E7826" i="37"/>
  <c r="F7825" i="37"/>
  <c r="E7825" i="37"/>
  <c r="F7824" i="37"/>
  <c r="E7824" i="37"/>
  <c r="F7823" i="37"/>
  <c r="E7823" i="37"/>
  <c r="F7822" i="37"/>
  <c r="E7822" i="37"/>
  <c r="F7821" i="37"/>
  <c r="E7821" i="37"/>
  <c r="F7820" i="37"/>
  <c r="E7820" i="37"/>
  <c r="F7819" i="37"/>
  <c r="E7819" i="37"/>
  <c r="F7818" i="37"/>
  <c r="E7818" i="37"/>
  <c r="F7817" i="37"/>
  <c r="E7817" i="37"/>
  <c r="F7816" i="37"/>
  <c r="E7816" i="37"/>
  <c r="F7815" i="37"/>
  <c r="E7815" i="37"/>
  <c r="F7814" i="37"/>
  <c r="E7814" i="37"/>
  <c r="F7813" i="37"/>
  <c r="E7813" i="37"/>
  <c r="F7812" i="37"/>
  <c r="E7812" i="37"/>
  <c r="F7811" i="37"/>
  <c r="E7811" i="37"/>
  <c r="F7810" i="37"/>
  <c r="E7810" i="37"/>
  <c r="F7809" i="37"/>
  <c r="E7809" i="37"/>
  <c r="F7808" i="37"/>
  <c r="E7808" i="37"/>
  <c r="F7807" i="37"/>
  <c r="E7807" i="37"/>
  <c r="F7806" i="37"/>
  <c r="E7806" i="37"/>
  <c r="F7805" i="37"/>
  <c r="E7805" i="37"/>
  <c r="F7804" i="37"/>
  <c r="E7804" i="37"/>
  <c r="F7803" i="37"/>
  <c r="E7803" i="37"/>
  <c r="F7802" i="37"/>
  <c r="E7802" i="37"/>
  <c r="F7801" i="37"/>
  <c r="E7801" i="37"/>
  <c r="F7800" i="37"/>
  <c r="E7800" i="37"/>
  <c r="F7799" i="37"/>
  <c r="E7799" i="37"/>
  <c r="F7798" i="37"/>
  <c r="E7798" i="37"/>
  <c r="F7797" i="37"/>
  <c r="E7797" i="37"/>
  <c r="F7796" i="37"/>
  <c r="E7796" i="37"/>
  <c r="F7795" i="37"/>
  <c r="E7795" i="37"/>
  <c r="F7794" i="37"/>
  <c r="E7794" i="37"/>
  <c r="F7793" i="37"/>
  <c r="E7793" i="37"/>
  <c r="F7792" i="37"/>
  <c r="E7792" i="37"/>
  <c r="F7791" i="37"/>
  <c r="E7791" i="37"/>
  <c r="F7790" i="37"/>
  <c r="E7790" i="37"/>
  <c r="F7789" i="37"/>
  <c r="E7789" i="37"/>
  <c r="F7788" i="37"/>
  <c r="E7788" i="37"/>
  <c r="F7787" i="37"/>
  <c r="E7787" i="37"/>
  <c r="F7786" i="37"/>
  <c r="E7786" i="37"/>
  <c r="F7785" i="37"/>
  <c r="E7785" i="37"/>
  <c r="F7784" i="37"/>
  <c r="E7784" i="37"/>
  <c r="F7783" i="37"/>
  <c r="E7783" i="37"/>
  <c r="F7782" i="37"/>
  <c r="E7782" i="37"/>
  <c r="F7781" i="37"/>
  <c r="E7781" i="37"/>
  <c r="F7780" i="37"/>
  <c r="E7780" i="37"/>
  <c r="F7779" i="37"/>
  <c r="E7779" i="37"/>
  <c r="F7778" i="37"/>
  <c r="E7778" i="37"/>
  <c r="F7777" i="37"/>
  <c r="E7777" i="37"/>
  <c r="F7776" i="37"/>
  <c r="E7776" i="37"/>
  <c r="F7775" i="37"/>
  <c r="E7775" i="37"/>
  <c r="F7774" i="37"/>
  <c r="E7774" i="37"/>
  <c r="F7773" i="37"/>
  <c r="E7773" i="37"/>
  <c r="F7772" i="37"/>
  <c r="E7772" i="37"/>
  <c r="F7771" i="37"/>
  <c r="E7771" i="37"/>
  <c r="F7770" i="37"/>
  <c r="E7770" i="37"/>
  <c r="F7769" i="37"/>
  <c r="E7769" i="37"/>
  <c r="F7768" i="37"/>
  <c r="E7768" i="37"/>
  <c r="F7767" i="37"/>
  <c r="E7767" i="37"/>
  <c r="F7766" i="37"/>
  <c r="E7766" i="37"/>
  <c r="F7765" i="37"/>
  <c r="E7765" i="37"/>
  <c r="F7764" i="37"/>
  <c r="E7764" i="37"/>
  <c r="F7763" i="37"/>
  <c r="E7763" i="37"/>
  <c r="F7762" i="37"/>
  <c r="E7762" i="37"/>
  <c r="F7761" i="37"/>
  <c r="E7761" i="37"/>
  <c r="F7760" i="37"/>
  <c r="E7760" i="37"/>
  <c r="F7759" i="37"/>
  <c r="E7759" i="37"/>
  <c r="F7758" i="37"/>
  <c r="E7758" i="37"/>
  <c r="F7757" i="37"/>
  <c r="E7757" i="37"/>
  <c r="F7756" i="37"/>
  <c r="E7756" i="37"/>
  <c r="F7755" i="37"/>
  <c r="E7755" i="37"/>
  <c r="F7754" i="37"/>
  <c r="E7754" i="37"/>
  <c r="F7753" i="37"/>
  <c r="E7753" i="37"/>
  <c r="F7752" i="37"/>
  <c r="E7752" i="37"/>
  <c r="F7751" i="37"/>
  <c r="E7751" i="37"/>
  <c r="F7750" i="37"/>
  <c r="E7750" i="37"/>
  <c r="F7749" i="37"/>
  <c r="E7749" i="37"/>
  <c r="F7748" i="37"/>
  <c r="E7748" i="37"/>
  <c r="F7747" i="37"/>
  <c r="E7747" i="37"/>
  <c r="F7746" i="37"/>
  <c r="E7746" i="37"/>
  <c r="F7745" i="37"/>
  <c r="E7745" i="37"/>
  <c r="F7744" i="37"/>
  <c r="E7744" i="37"/>
  <c r="F7743" i="37"/>
  <c r="E7743" i="37"/>
  <c r="F7742" i="37"/>
  <c r="E7742" i="37"/>
  <c r="F7741" i="37"/>
  <c r="E7741" i="37"/>
  <c r="F7740" i="37"/>
  <c r="E7740" i="37"/>
  <c r="F7739" i="37"/>
  <c r="E7739" i="37"/>
  <c r="F7738" i="37"/>
  <c r="E7738" i="37"/>
  <c r="F7737" i="37"/>
  <c r="E7737" i="37"/>
  <c r="F7736" i="37"/>
  <c r="E7736" i="37"/>
  <c r="F7735" i="37"/>
  <c r="E7735" i="37"/>
  <c r="F7734" i="37"/>
  <c r="E7734" i="37"/>
  <c r="F7733" i="37"/>
  <c r="E7733" i="37"/>
  <c r="F7732" i="37"/>
  <c r="E7732" i="37"/>
  <c r="F7731" i="37"/>
  <c r="E7731" i="37"/>
  <c r="F7730" i="37"/>
  <c r="E7730" i="37"/>
  <c r="F7729" i="37"/>
  <c r="E7729" i="37"/>
  <c r="F7728" i="37"/>
  <c r="E7728" i="37"/>
  <c r="F7727" i="37"/>
  <c r="E7727" i="37"/>
  <c r="F7726" i="37"/>
  <c r="E7726" i="37"/>
  <c r="F7725" i="37"/>
  <c r="E7725" i="37"/>
  <c r="F7724" i="37"/>
  <c r="E7724" i="37"/>
  <c r="F7723" i="37"/>
  <c r="E7723" i="37"/>
  <c r="F7722" i="37"/>
  <c r="E7722" i="37"/>
  <c r="F7721" i="37"/>
  <c r="E7721" i="37"/>
  <c r="F7720" i="37"/>
  <c r="E7720" i="37"/>
  <c r="F7719" i="37"/>
  <c r="E7719" i="37"/>
  <c r="F7718" i="37"/>
  <c r="E7718" i="37"/>
  <c r="F7717" i="37"/>
  <c r="E7717" i="37"/>
  <c r="F7716" i="37"/>
  <c r="E7716" i="37"/>
  <c r="F7715" i="37"/>
  <c r="E7715" i="37"/>
  <c r="F7714" i="37"/>
  <c r="E7714" i="37"/>
  <c r="F7713" i="37"/>
  <c r="E7713" i="37"/>
  <c r="F7712" i="37"/>
  <c r="E7712" i="37"/>
  <c r="F7711" i="37"/>
  <c r="E7711" i="37"/>
  <c r="F7710" i="37"/>
  <c r="E7710" i="37"/>
  <c r="F7709" i="37"/>
  <c r="E7709" i="37"/>
  <c r="F7708" i="37"/>
  <c r="E7708" i="37"/>
  <c r="F7707" i="37"/>
  <c r="E7707" i="37"/>
  <c r="F7706" i="37"/>
  <c r="E7706" i="37"/>
  <c r="F7705" i="37"/>
  <c r="E7705" i="37"/>
  <c r="F7704" i="37"/>
  <c r="E7704" i="37"/>
  <c r="F7703" i="37"/>
  <c r="E7703" i="37"/>
  <c r="F7702" i="37"/>
  <c r="E7702" i="37"/>
  <c r="F7701" i="37"/>
  <c r="E7701" i="37"/>
  <c r="F7700" i="37"/>
  <c r="E7700" i="37"/>
  <c r="F7699" i="37"/>
  <c r="E7699" i="37"/>
  <c r="F7698" i="37"/>
  <c r="E7698" i="37"/>
  <c r="F7697" i="37"/>
  <c r="E7697" i="37"/>
  <c r="F7696" i="37"/>
  <c r="E7696" i="37"/>
  <c r="F7695" i="37"/>
  <c r="E7695" i="37"/>
  <c r="F7694" i="37"/>
  <c r="E7694" i="37"/>
  <c r="F7693" i="37"/>
  <c r="E7693" i="37"/>
  <c r="F7692" i="37"/>
  <c r="E7692" i="37"/>
  <c r="F7691" i="37"/>
  <c r="E7691" i="37"/>
  <c r="F7690" i="37"/>
  <c r="E7690" i="37"/>
  <c r="F7689" i="37"/>
  <c r="E7689" i="37"/>
  <c r="F7688" i="37"/>
  <c r="E7688" i="37"/>
  <c r="F7687" i="37"/>
  <c r="E7687" i="37"/>
  <c r="F7686" i="37"/>
  <c r="E7686" i="37"/>
  <c r="F7685" i="37"/>
  <c r="E7685" i="37"/>
  <c r="F7684" i="37"/>
  <c r="E7684" i="37"/>
  <c r="F7683" i="37"/>
  <c r="E7683" i="37"/>
  <c r="F7682" i="37"/>
  <c r="E7682" i="37"/>
  <c r="F7681" i="37"/>
  <c r="E7681" i="37"/>
  <c r="F7680" i="37"/>
  <c r="E7680" i="37"/>
  <c r="F7679" i="37"/>
  <c r="E7679" i="37"/>
  <c r="F7678" i="37"/>
  <c r="E7678" i="37"/>
  <c r="F7677" i="37"/>
  <c r="E7677" i="37"/>
  <c r="F7676" i="37"/>
  <c r="E7676" i="37"/>
  <c r="F7675" i="37"/>
  <c r="E7675" i="37"/>
  <c r="F7674" i="37"/>
  <c r="E7674" i="37"/>
  <c r="F7673" i="37"/>
  <c r="E7673" i="37"/>
  <c r="F7672" i="37"/>
  <c r="E7672" i="37"/>
  <c r="F7671" i="37"/>
  <c r="E7671" i="37"/>
  <c r="F7670" i="37"/>
  <c r="E7670" i="37"/>
  <c r="F7669" i="37"/>
  <c r="E7669" i="37"/>
  <c r="F7668" i="37"/>
  <c r="E7668" i="37"/>
  <c r="F7667" i="37"/>
  <c r="E7667" i="37"/>
  <c r="F7666" i="37"/>
  <c r="E7666" i="37"/>
  <c r="F7665" i="37"/>
  <c r="E7665" i="37"/>
  <c r="F7664" i="37"/>
  <c r="E7664" i="37"/>
  <c r="F7663" i="37"/>
  <c r="E7663" i="37"/>
  <c r="F7662" i="37"/>
  <c r="E7662" i="37"/>
  <c r="F7661" i="37"/>
  <c r="E7661" i="37"/>
  <c r="F7660" i="37"/>
  <c r="E7660" i="37"/>
  <c r="F7659" i="37"/>
  <c r="E7659" i="37"/>
  <c r="F7658" i="37"/>
  <c r="E7658" i="37"/>
  <c r="F7657" i="37"/>
  <c r="E7657" i="37"/>
  <c r="F7656" i="37"/>
  <c r="E7656" i="37"/>
  <c r="F7655" i="37"/>
  <c r="E7655" i="37"/>
  <c r="F7654" i="37"/>
  <c r="E7654" i="37"/>
  <c r="F7653" i="37"/>
  <c r="E7653" i="37"/>
  <c r="F7652" i="37"/>
  <c r="E7652" i="37"/>
  <c r="F7651" i="37"/>
  <c r="E7651" i="37"/>
  <c r="F7650" i="37"/>
  <c r="E7650" i="37"/>
  <c r="F7649" i="37"/>
  <c r="E7649" i="37"/>
  <c r="F7648" i="37"/>
  <c r="E7648" i="37"/>
  <c r="F7647" i="37"/>
  <c r="E7647" i="37"/>
  <c r="F7646" i="37"/>
  <c r="E7646" i="37"/>
  <c r="F7645" i="37"/>
  <c r="E7645" i="37"/>
  <c r="F7644" i="37"/>
  <c r="E7644" i="37"/>
  <c r="F7643" i="37"/>
  <c r="E7643" i="37"/>
  <c r="F7642" i="37"/>
  <c r="E7642" i="37"/>
  <c r="F7641" i="37"/>
  <c r="E7641" i="37"/>
  <c r="F7640" i="37"/>
  <c r="E7640" i="37"/>
  <c r="F7639" i="37"/>
  <c r="E7639" i="37"/>
  <c r="F7638" i="37"/>
  <c r="E7638" i="37"/>
  <c r="F7637" i="37"/>
  <c r="E7637" i="37"/>
  <c r="F7636" i="37"/>
  <c r="E7636" i="37"/>
  <c r="F7635" i="37"/>
  <c r="E7635" i="37"/>
  <c r="F7634" i="37"/>
  <c r="E7634" i="37"/>
  <c r="F7633" i="37"/>
  <c r="E7633" i="37"/>
  <c r="F7632" i="37"/>
  <c r="E7632" i="37"/>
  <c r="F7631" i="37"/>
  <c r="E7631" i="37"/>
  <c r="F7630" i="37"/>
  <c r="E7630" i="37"/>
  <c r="F7629" i="37"/>
  <c r="E7629" i="37"/>
  <c r="F7628" i="37"/>
  <c r="E7628" i="37"/>
  <c r="F7627" i="37"/>
  <c r="E7627" i="37"/>
  <c r="F7626" i="37"/>
  <c r="E7626" i="37"/>
  <c r="F7625" i="37"/>
  <c r="E7625" i="37"/>
  <c r="F7624" i="37"/>
  <c r="E7624" i="37"/>
  <c r="F7623" i="37"/>
  <c r="E7623" i="37"/>
  <c r="F7622" i="37"/>
  <c r="E7622" i="37"/>
  <c r="F7621" i="37"/>
  <c r="E7621" i="37"/>
  <c r="F7620" i="37"/>
  <c r="E7620" i="37"/>
  <c r="F7619" i="37"/>
  <c r="E7619" i="37"/>
  <c r="F7618" i="37"/>
  <c r="E7618" i="37"/>
  <c r="F7617" i="37"/>
  <c r="E7617" i="37"/>
  <c r="F7616" i="37"/>
  <c r="E7616" i="37"/>
  <c r="F7615" i="37"/>
  <c r="E7615" i="37"/>
  <c r="F7614" i="37"/>
  <c r="E7614" i="37"/>
  <c r="F7613" i="37"/>
  <c r="E7613" i="37"/>
  <c r="F7612" i="37"/>
  <c r="E7612" i="37"/>
  <c r="F7611" i="37"/>
  <c r="E7611" i="37"/>
  <c r="F7610" i="37"/>
  <c r="E7610" i="37"/>
  <c r="F7609" i="37"/>
  <c r="E7609" i="37"/>
  <c r="F7608" i="37"/>
  <c r="E7608" i="37"/>
  <c r="F7607" i="37"/>
  <c r="E7607" i="37"/>
  <c r="F7606" i="37"/>
  <c r="E7606" i="37"/>
  <c r="F7605" i="37"/>
  <c r="E7605" i="37"/>
  <c r="F7604" i="37"/>
  <c r="E7604" i="37"/>
  <c r="F7603" i="37"/>
  <c r="E7603" i="37"/>
  <c r="F7602" i="37"/>
  <c r="E7602" i="37"/>
  <c r="F7601" i="37"/>
  <c r="E7601" i="37"/>
  <c r="F7600" i="37"/>
  <c r="E7600" i="37"/>
  <c r="F7599" i="37"/>
  <c r="E7599" i="37"/>
  <c r="F7598" i="37"/>
  <c r="E7598" i="37"/>
  <c r="F7597" i="37"/>
  <c r="E7597" i="37"/>
  <c r="F7596" i="37"/>
  <c r="E7596" i="37"/>
  <c r="F7595" i="37"/>
  <c r="E7595" i="37"/>
  <c r="F7594" i="37"/>
  <c r="E7594" i="37"/>
  <c r="F7593" i="37"/>
  <c r="E7593" i="37"/>
  <c r="F7592" i="37"/>
  <c r="E7592" i="37"/>
  <c r="F7591" i="37"/>
  <c r="E7591" i="37"/>
  <c r="F7590" i="37"/>
  <c r="E7590" i="37"/>
  <c r="F7589" i="37"/>
  <c r="E7589" i="37"/>
  <c r="F7588" i="37"/>
  <c r="E7588" i="37"/>
  <c r="F7587" i="37"/>
  <c r="E7587" i="37"/>
  <c r="F7586" i="37"/>
  <c r="E7586" i="37"/>
  <c r="F7585" i="37"/>
  <c r="E7585" i="37"/>
  <c r="F7584" i="37"/>
  <c r="E7584" i="37"/>
  <c r="F7583" i="37"/>
  <c r="E7583" i="37"/>
  <c r="F7582" i="37"/>
  <c r="E7582" i="37"/>
  <c r="F7581" i="37"/>
  <c r="E7581" i="37"/>
  <c r="F7580" i="37"/>
  <c r="E7580" i="37"/>
  <c r="F7579" i="37"/>
  <c r="E7579" i="37"/>
  <c r="F7578" i="37"/>
  <c r="E7578" i="37"/>
  <c r="F7577" i="37"/>
  <c r="E7577" i="37"/>
  <c r="F7576" i="37"/>
  <c r="E7576" i="37"/>
  <c r="F7575" i="37"/>
  <c r="E7575" i="37"/>
  <c r="F7574" i="37"/>
  <c r="E7574" i="37"/>
  <c r="F7573" i="37"/>
  <c r="E7573" i="37"/>
  <c r="F7572" i="37"/>
  <c r="E7572" i="37"/>
  <c r="F7571" i="37"/>
  <c r="E7571" i="37"/>
  <c r="F7570" i="37"/>
  <c r="E7570" i="37"/>
  <c r="F7569" i="37"/>
  <c r="E7569" i="37"/>
  <c r="F7568" i="37"/>
  <c r="E7568" i="37"/>
  <c r="F7567" i="37"/>
  <c r="E7567" i="37"/>
  <c r="F7566" i="37"/>
  <c r="E7566" i="37"/>
  <c r="F7565" i="37"/>
  <c r="E7565" i="37"/>
  <c r="F7564" i="37"/>
  <c r="E7564" i="37"/>
  <c r="F7563" i="37"/>
  <c r="E7563" i="37"/>
  <c r="F7562" i="37"/>
  <c r="E7562" i="37"/>
  <c r="F7561" i="37"/>
  <c r="E7561" i="37"/>
  <c r="F7560" i="37"/>
  <c r="E7560" i="37"/>
  <c r="F7559" i="37"/>
  <c r="E7559" i="37"/>
  <c r="F7558" i="37"/>
  <c r="E7558" i="37"/>
  <c r="F7557" i="37"/>
  <c r="E7557" i="37"/>
  <c r="F7556" i="37"/>
  <c r="E7556" i="37"/>
  <c r="F7555" i="37"/>
  <c r="E7555" i="37"/>
  <c r="F7554" i="37"/>
  <c r="E7554" i="37"/>
  <c r="F7553" i="37"/>
  <c r="E7553" i="37"/>
  <c r="F7552" i="37"/>
  <c r="E7552" i="37"/>
  <c r="F7551" i="37"/>
  <c r="E7551" i="37"/>
  <c r="F7550" i="37"/>
  <c r="E7550" i="37"/>
  <c r="F7549" i="37"/>
  <c r="E7549" i="37"/>
  <c r="F7548" i="37"/>
  <c r="E7548" i="37"/>
  <c r="F7547" i="37"/>
  <c r="E7547" i="37"/>
  <c r="F7546" i="37"/>
  <c r="E7546" i="37"/>
  <c r="F7545" i="37"/>
  <c r="E7545" i="37"/>
  <c r="F7544" i="37"/>
  <c r="E7544" i="37"/>
  <c r="F7543" i="37"/>
  <c r="E7543" i="37"/>
  <c r="F7542" i="37"/>
  <c r="E7542" i="37"/>
  <c r="F7541" i="37"/>
  <c r="E7541" i="37"/>
  <c r="F7540" i="37"/>
  <c r="E7540" i="37"/>
  <c r="F7539" i="37"/>
  <c r="E7539" i="37"/>
  <c r="F7538" i="37"/>
  <c r="E7538" i="37"/>
  <c r="F7537" i="37"/>
  <c r="E7537" i="37"/>
  <c r="F7536" i="37"/>
  <c r="E7536" i="37"/>
  <c r="F7535" i="37"/>
  <c r="E7535" i="37"/>
  <c r="F7534" i="37"/>
  <c r="E7534" i="37"/>
  <c r="F7533" i="37"/>
  <c r="E7533" i="37"/>
  <c r="F7532" i="37"/>
  <c r="E7532" i="37"/>
  <c r="F7531" i="37"/>
  <c r="E7531" i="37"/>
  <c r="F7530" i="37"/>
  <c r="E7530" i="37"/>
  <c r="F7529" i="37"/>
  <c r="E7529" i="37"/>
  <c r="F7528" i="37"/>
  <c r="E7528" i="37"/>
  <c r="F7527" i="37"/>
  <c r="E7527" i="37"/>
  <c r="F7526" i="37"/>
  <c r="E7526" i="37"/>
  <c r="F7525" i="37"/>
  <c r="E7525" i="37"/>
  <c r="F7524" i="37"/>
  <c r="E7524" i="37"/>
  <c r="F7523" i="37"/>
  <c r="E7523" i="37"/>
  <c r="F7522" i="37"/>
  <c r="E7522" i="37"/>
  <c r="F7521" i="37"/>
  <c r="E7521" i="37"/>
  <c r="F7520" i="37"/>
  <c r="E7520" i="37"/>
  <c r="F7519" i="37"/>
  <c r="E7519" i="37"/>
  <c r="F7518" i="37"/>
  <c r="E7518" i="37"/>
  <c r="F7517" i="37"/>
  <c r="E7517" i="37"/>
  <c r="F7516" i="37"/>
  <c r="E7516" i="37"/>
  <c r="F7515" i="37"/>
  <c r="E7515" i="37"/>
  <c r="F7514" i="37"/>
  <c r="E7514" i="37"/>
  <c r="F7513" i="37"/>
  <c r="E7513" i="37"/>
  <c r="F7512" i="37"/>
  <c r="E7512" i="37"/>
  <c r="F7511" i="37"/>
  <c r="E7511" i="37"/>
  <c r="F7510" i="37"/>
  <c r="E7510" i="37"/>
  <c r="F7509" i="37"/>
  <c r="E7509" i="37"/>
  <c r="F7508" i="37"/>
  <c r="E7508" i="37"/>
  <c r="F7507" i="37"/>
  <c r="E7507" i="37"/>
  <c r="F7506" i="37"/>
  <c r="E7506" i="37"/>
  <c r="F7505" i="37"/>
  <c r="E7505" i="37"/>
  <c r="F7504" i="37"/>
  <c r="E7504" i="37"/>
  <c r="F7503" i="37"/>
  <c r="E7503" i="37"/>
  <c r="F7502" i="37"/>
  <c r="E7502" i="37"/>
  <c r="F7501" i="37"/>
  <c r="E7501" i="37"/>
  <c r="F7500" i="37"/>
  <c r="E7500" i="37"/>
  <c r="F7499" i="37"/>
  <c r="E7499" i="37"/>
  <c r="F7498" i="37"/>
  <c r="E7498" i="37"/>
  <c r="F7497" i="37"/>
  <c r="E7497" i="37"/>
  <c r="F7496" i="37"/>
  <c r="E7496" i="37"/>
  <c r="F7495" i="37"/>
  <c r="E7495" i="37"/>
  <c r="F7494" i="37"/>
  <c r="E7494" i="37"/>
  <c r="F7493" i="37"/>
  <c r="E7493" i="37"/>
  <c r="F7492" i="37"/>
  <c r="E7492" i="37"/>
  <c r="F7491" i="37"/>
  <c r="E7491" i="37"/>
  <c r="F7490" i="37"/>
  <c r="E7490" i="37"/>
  <c r="F7489" i="37"/>
  <c r="E7489" i="37"/>
  <c r="F7488" i="37"/>
  <c r="E7488" i="37"/>
  <c r="F7487" i="37"/>
  <c r="E7487" i="37"/>
  <c r="F7486" i="37"/>
  <c r="E7486" i="37"/>
  <c r="F7485" i="37"/>
  <c r="E7485" i="37"/>
  <c r="F7484" i="37"/>
  <c r="E7484" i="37"/>
  <c r="F7483" i="37"/>
  <c r="E7483" i="37"/>
  <c r="F7482" i="37"/>
  <c r="E7482" i="37"/>
  <c r="F7481" i="37"/>
  <c r="E7481" i="37"/>
  <c r="F7480" i="37"/>
  <c r="E7480" i="37"/>
  <c r="F7479" i="37"/>
  <c r="E7479" i="37"/>
  <c r="F7478" i="37"/>
  <c r="E7478" i="37"/>
  <c r="F7477" i="37"/>
  <c r="E7477" i="37"/>
  <c r="F7476" i="37"/>
  <c r="E7476" i="37"/>
  <c r="F7475" i="37"/>
  <c r="E7475" i="37"/>
  <c r="F7474" i="37"/>
  <c r="E7474" i="37"/>
  <c r="F7473" i="37"/>
  <c r="E7473" i="37"/>
  <c r="F7472" i="37"/>
  <c r="E7472" i="37"/>
  <c r="F7471" i="37"/>
  <c r="E7471" i="37"/>
  <c r="F7470" i="37"/>
  <c r="E7470" i="37"/>
  <c r="F7469" i="37"/>
  <c r="E7469" i="37"/>
  <c r="F7468" i="37"/>
  <c r="E7468" i="37"/>
  <c r="F7467" i="37"/>
  <c r="E7467" i="37"/>
  <c r="F7466" i="37"/>
  <c r="E7466" i="37"/>
  <c r="F7465" i="37"/>
  <c r="E7465" i="37"/>
  <c r="F7464" i="37"/>
  <c r="E7464" i="37"/>
  <c r="F7463" i="37"/>
  <c r="E7463" i="37"/>
  <c r="F7462" i="37"/>
  <c r="E7462" i="37"/>
  <c r="F7461" i="37"/>
  <c r="E7461" i="37"/>
  <c r="F7460" i="37"/>
  <c r="E7460" i="37"/>
  <c r="F7459" i="37"/>
  <c r="E7459" i="37"/>
  <c r="F7458" i="37"/>
  <c r="E7458" i="37"/>
  <c r="F7457" i="37"/>
  <c r="E7457" i="37"/>
  <c r="F7456" i="37"/>
  <c r="E7456" i="37"/>
  <c r="F7455" i="37"/>
  <c r="E7455" i="37"/>
  <c r="F7454" i="37"/>
  <c r="E7454" i="37"/>
  <c r="F7453" i="37"/>
  <c r="E7453" i="37"/>
  <c r="F7452" i="37"/>
  <c r="E7452" i="37"/>
  <c r="F7451" i="37"/>
  <c r="E7451" i="37"/>
  <c r="F7450" i="37"/>
  <c r="E7450" i="37"/>
  <c r="F7449" i="37"/>
  <c r="E7449" i="37"/>
  <c r="F7448" i="37"/>
  <c r="E7448" i="37"/>
  <c r="F7447" i="37"/>
  <c r="E7447" i="37"/>
  <c r="F7446" i="37"/>
  <c r="E7446" i="37"/>
  <c r="F7445" i="37"/>
  <c r="E7445" i="37"/>
  <c r="F7444" i="37"/>
  <c r="E7444" i="37"/>
  <c r="F7443" i="37"/>
  <c r="E7443" i="37"/>
  <c r="F7442" i="37"/>
  <c r="E7442" i="37"/>
  <c r="F7441" i="37"/>
  <c r="E7441" i="37"/>
  <c r="F7440" i="37"/>
  <c r="E7440" i="37"/>
  <c r="F7439" i="37"/>
  <c r="E7439" i="37"/>
  <c r="F7438" i="37"/>
  <c r="E7438" i="37"/>
  <c r="F7437" i="37"/>
  <c r="E7437" i="37"/>
  <c r="F7436" i="37"/>
  <c r="E7436" i="37"/>
  <c r="F7435" i="37"/>
  <c r="E7435" i="37"/>
  <c r="F7434" i="37"/>
  <c r="E7434" i="37"/>
  <c r="F7433" i="37"/>
  <c r="E7433" i="37"/>
  <c r="F7432" i="37"/>
  <c r="E7432" i="37"/>
  <c r="F7431" i="37"/>
  <c r="E7431" i="37"/>
  <c r="F7430" i="37"/>
  <c r="E7430" i="37"/>
  <c r="F7429" i="37"/>
  <c r="E7429" i="37"/>
  <c r="F7428" i="37"/>
  <c r="E7428" i="37"/>
  <c r="F7427" i="37"/>
  <c r="E7427" i="37"/>
  <c r="F7426" i="37"/>
  <c r="E7426" i="37"/>
  <c r="F7425" i="37"/>
  <c r="E7425" i="37"/>
  <c r="F7424" i="37"/>
  <c r="E7424" i="37"/>
  <c r="F7423" i="37"/>
  <c r="E7423" i="37"/>
  <c r="F7422" i="37"/>
  <c r="E7422" i="37"/>
  <c r="F7421" i="37"/>
  <c r="E7421" i="37"/>
  <c r="F7420" i="37"/>
  <c r="E7420" i="37"/>
  <c r="F7419" i="37"/>
  <c r="E7419" i="37"/>
  <c r="F7418" i="37"/>
  <c r="E7418" i="37"/>
  <c r="F7417" i="37"/>
  <c r="E7417" i="37"/>
  <c r="F7416" i="37"/>
  <c r="E7416" i="37"/>
  <c r="F7415" i="37"/>
  <c r="E7415" i="37"/>
  <c r="F7414" i="37"/>
  <c r="E7414" i="37"/>
  <c r="F7413" i="37"/>
  <c r="E7413" i="37"/>
  <c r="F7412" i="37"/>
  <c r="E7412" i="37"/>
  <c r="F7411" i="37"/>
  <c r="E7411" i="37"/>
  <c r="F7410" i="37"/>
  <c r="E7410" i="37"/>
  <c r="F7409" i="37"/>
  <c r="E7409" i="37"/>
  <c r="F7408" i="37"/>
  <c r="E7408" i="37"/>
  <c r="F7407" i="37"/>
  <c r="E7407" i="37"/>
  <c r="F7406" i="37"/>
  <c r="E7406" i="37"/>
  <c r="F7405" i="37"/>
  <c r="E7405" i="37"/>
  <c r="F7404" i="37"/>
  <c r="E7404" i="37"/>
  <c r="F7403" i="37"/>
  <c r="E7403" i="37"/>
  <c r="F7402" i="37"/>
  <c r="E7402" i="37"/>
  <c r="F7401" i="37"/>
  <c r="E7401" i="37"/>
  <c r="F7400" i="37"/>
  <c r="E7400" i="37"/>
  <c r="F7399" i="37"/>
  <c r="E7399" i="37"/>
  <c r="F7398" i="37"/>
  <c r="E7398" i="37"/>
  <c r="F7397" i="37"/>
  <c r="E7397" i="37"/>
  <c r="F7396" i="37"/>
  <c r="E7396" i="37"/>
  <c r="F7395" i="37"/>
  <c r="E7395" i="37"/>
  <c r="F7394" i="37"/>
  <c r="E7394" i="37"/>
  <c r="F7393" i="37"/>
  <c r="E7393" i="37"/>
  <c r="F7392" i="37"/>
  <c r="E7392" i="37"/>
  <c r="F7391" i="37"/>
  <c r="E7391" i="37"/>
  <c r="F7390" i="37"/>
  <c r="E7390" i="37"/>
  <c r="F7389" i="37"/>
  <c r="E7389" i="37"/>
  <c r="F7388" i="37"/>
  <c r="E7388" i="37"/>
  <c r="F7387" i="37"/>
  <c r="E7387" i="37"/>
  <c r="F7386" i="37"/>
  <c r="E7386" i="37"/>
  <c r="F7385" i="37"/>
  <c r="E7385" i="37"/>
  <c r="F7384" i="37"/>
  <c r="E7384" i="37"/>
  <c r="F7383" i="37"/>
  <c r="E7383" i="37"/>
  <c r="F7382" i="37"/>
  <c r="E7382" i="37"/>
  <c r="F7381" i="37"/>
  <c r="E7381" i="37"/>
  <c r="F7380" i="37"/>
  <c r="E7380" i="37"/>
  <c r="F7379" i="37"/>
  <c r="E7379" i="37"/>
  <c r="F7378" i="37"/>
  <c r="E7378" i="37"/>
  <c r="F7377" i="37"/>
  <c r="E7377" i="37"/>
  <c r="F7376" i="37"/>
  <c r="E7376" i="37"/>
  <c r="F7375" i="37"/>
  <c r="E7375" i="37"/>
  <c r="F7374" i="37"/>
  <c r="E7374" i="37"/>
  <c r="F7373" i="37"/>
  <c r="E7373" i="37"/>
  <c r="F7372" i="37"/>
  <c r="E7372" i="37"/>
  <c r="F7371" i="37"/>
  <c r="E7371" i="37"/>
  <c r="F7370" i="37"/>
  <c r="E7370" i="37"/>
  <c r="F7369" i="37"/>
  <c r="E7369" i="37"/>
  <c r="F7368" i="37"/>
  <c r="E7368" i="37"/>
  <c r="F7367" i="37"/>
  <c r="E7367" i="37"/>
  <c r="F7366" i="37"/>
  <c r="E7366" i="37"/>
  <c r="F7365" i="37"/>
  <c r="E7365" i="37"/>
  <c r="F7364" i="37"/>
  <c r="E7364" i="37"/>
  <c r="F7363" i="37"/>
  <c r="E7363" i="37"/>
  <c r="F7362" i="37"/>
  <c r="E7362" i="37"/>
  <c r="F7361" i="37"/>
  <c r="E7361" i="37"/>
  <c r="F7360" i="37"/>
  <c r="E7360" i="37"/>
  <c r="F7359" i="37"/>
  <c r="E7359" i="37"/>
  <c r="F7358" i="37"/>
  <c r="E7358" i="37"/>
  <c r="F7357" i="37"/>
  <c r="E7357" i="37"/>
  <c r="F7356" i="37"/>
  <c r="E7356" i="37"/>
  <c r="F7355" i="37"/>
  <c r="E7355" i="37"/>
  <c r="F7354" i="37"/>
  <c r="E7354" i="37"/>
  <c r="F7353" i="37"/>
  <c r="E7353" i="37"/>
  <c r="F7352" i="37"/>
  <c r="E7352" i="37"/>
  <c r="F7351" i="37"/>
  <c r="E7351" i="37"/>
  <c r="F7350" i="37"/>
  <c r="E7350" i="37"/>
  <c r="F7349" i="37"/>
  <c r="E7349" i="37"/>
  <c r="F7348" i="37"/>
  <c r="E7348" i="37"/>
  <c r="F7347" i="37"/>
  <c r="E7347" i="37"/>
  <c r="F7346" i="37"/>
  <c r="E7346" i="37"/>
  <c r="F7345" i="37"/>
  <c r="E7345" i="37"/>
  <c r="F7344" i="37"/>
  <c r="E7344" i="37"/>
  <c r="F7343" i="37"/>
  <c r="E7343" i="37"/>
  <c r="F7342" i="37"/>
  <c r="E7342" i="37"/>
  <c r="F7341" i="37"/>
  <c r="E7341" i="37"/>
  <c r="F7340" i="37"/>
  <c r="E7340" i="37"/>
  <c r="F7339" i="37"/>
  <c r="E7339" i="37"/>
  <c r="F7338" i="37"/>
  <c r="E7338" i="37"/>
  <c r="F7337" i="37"/>
  <c r="E7337" i="37"/>
  <c r="F7336" i="37"/>
  <c r="E7336" i="37"/>
  <c r="F7335" i="37"/>
  <c r="E7335" i="37"/>
  <c r="F7334" i="37"/>
  <c r="E7334" i="37"/>
  <c r="F7333" i="37"/>
  <c r="E7333" i="37"/>
  <c r="F7332" i="37"/>
  <c r="E7332" i="37"/>
  <c r="F7331" i="37"/>
  <c r="E7331" i="37"/>
  <c r="F7330" i="37"/>
  <c r="E7330" i="37"/>
  <c r="F7329" i="37"/>
  <c r="E7329" i="37"/>
  <c r="F7328" i="37"/>
  <c r="E7328" i="37"/>
  <c r="F7327" i="37"/>
  <c r="E7327" i="37"/>
  <c r="F7326" i="37"/>
  <c r="E7326" i="37"/>
  <c r="F7325" i="37"/>
  <c r="E7325" i="37"/>
  <c r="F7324" i="37"/>
  <c r="E7324" i="37"/>
  <c r="F7323" i="37"/>
  <c r="E7323" i="37"/>
  <c r="F7322" i="37"/>
  <c r="E7322" i="37"/>
  <c r="F7321" i="37"/>
  <c r="E7321" i="37"/>
  <c r="F7320" i="37"/>
  <c r="E7320" i="37"/>
  <c r="F7319" i="37"/>
  <c r="E7319" i="37"/>
  <c r="F7318" i="37"/>
  <c r="E7318" i="37"/>
  <c r="F7317" i="37"/>
  <c r="E7317" i="37"/>
  <c r="F7316" i="37"/>
  <c r="E7316" i="37"/>
  <c r="F7315" i="37"/>
  <c r="E7315" i="37"/>
  <c r="F7314" i="37"/>
  <c r="E7314" i="37"/>
  <c r="F7313" i="37"/>
  <c r="E7313" i="37"/>
  <c r="F7312" i="37"/>
  <c r="E7312" i="37"/>
  <c r="F7311" i="37"/>
  <c r="E7311" i="37"/>
  <c r="F7310" i="37"/>
  <c r="E7310" i="37"/>
  <c r="F7309" i="37"/>
  <c r="E7309" i="37"/>
  <c r="F7308" i="37"/>
  <c r="E7308" i="37"/>
  <c r="F7307" i="37"/>
  <c r="E7307" i="37"/>
  <c r="F7306" i="37"/>
  <c r="E7306" i="37"/>
  <c r="F7305" i="37"/>
  <c r="E7305" i="37"/>
  <c r="F7304" i="37"/>
  <c r="E7304" i="37"/>
  <c r="F7303" i="37"/>
  <c r="E7303" i="37"/>
  <c r="F7302" i="37"/>
  <c r="E7302" i="37"/>
  <c r="F7301" i="37"/>
  <c r="E7301" i="37"/>
  <c r="F7300" i="37"/>
  <c r="E7300" i="37"/>
  <c r="F7299" i="37"/>
  <c r="E7299" i="37"/>
  <c r="F7298" i="37"/>
  <c r="E7298" i="37"/>
  <c r="F7297" i="37"/>
  <c r="E7297" i="37"/>
  <c r="F7296" i="37"/>
  <c r="E7296" i="37"/>
  <c r="F7295" i="37"/>
  <c r="E7295" i="37"/>
  <c r="F7294" i="37"/>
  <c r="E7294" i="37"/>
  <c r="F7293" i="37"/>
  <c r="E7293" i="37"/>
  <c r="F7292" i="37"/>
  <c r="E7292" i="37"/>
  <c r="F7291" i="37"/>
  <c r="E7291" i="37"/>
  <c r="F7290" i="37"/>
  <c r="E7290" i="37"/>
  <c r="F7289" i="37"/>
  <c r="E7289" i="37"/>
  <c r="F7288" i="37"/>
  <c r="E7288" i="37"/>
  <c r="F7287" i="37"/>
  <c r="E7287" i="37"/>
  <c r="F7286" i="37"/>
  <c r="E7286" i="37"/>
  <c r="F7285" i="37"/>
  <c r="E7285" i="37"/>
  <c r="F7284" i="37"/>
  <c r="E7284" i="37"/>
  <c r="F7283" i="37"/>
  <c r="E7283" i="37"/>
  <c r="F7282" i="37"/>
  <c r="E7282" i="37"/>
  <c r="F7281" i="37"/>
  <c r="E7281" i="37"/>
  <c r="F7280" i="37"/>
  <c r="E7280" i="37"/>
  <c r="F7279" i="37"/>
  <c r="E7279" i="37"/>
  <c r="F7278" i="37"/>
  <c r="E7278" i="37"/>
  <c r="F7277" i="37"/>
  <c r="E7277" i="37"/>
  <c r="F7276" i="37"/>
  <c r="E7276" i="37"/>
  <c r="F7275" i="37"/>
  <c r="E7275" i="37"/>
  <c r="F7274" i="37"/>
  <c r="E7274" i="37"/>
  <c r="F7273" i="37"/>
  <c r="E7273" i="37"/>
  <c r="F7272" i="37"/>
  <c r="E7272" i="37"/>
  <c r="F7271" i="37"/>
  <c r="E7271" i="37"/>
  <c r="F7270" i="37"/>
  <c r="E7270" i="37"/>
  <c r="F7269" i="37"/>
  <c r="E7269" i="37"/>
  <c r="F7268" i="37"/>
  <c r="E7268" i="37"/>
  <c r="F7267" i="37"/>
  <c r="E7267" i="37"/>
  <c r="F7266" i="37"/>
  <c r="E7266" i="37"/>
  <c r="F7265" i="37"/>
  <c r="E7265" i="37"/>
  <c r="F7264" i="37"/>
  <c r="E7264" i="37"/>
  <c r="F7263" i="37"/>
  <c r="E7263" i="37"/>
  <c r="F7262" i="37"/>
  <c r="E7262" i="37"/>
  <c r="F7261" i="37"/>
  <c r="E7261" i="37"/>
  <c r="F7260" i="37"/>
  <c r="E7260" i="37"/>
  <c r="F7259" i="37"/>
  <c r="E7259" i="37"/>
  <c r="F7258" i="37"/>
  <c r="E7258" i="37"/>
  <c r="F7257" i="37"/>
  <c r="E7257" i="37"/>
  <c r="F7256" i="37"/>
  <c r="E7256" i="37"/>
  <c r="F7255" i="37"/>
  <c r="E7255" i="37"/>
  <c r="F7254" i="37"/>
  <c r="E7254" i="37"/>
  <c r="F7253" i="37"/>
  <c r="E7253" i="37"/>
  <c r="F7252" i="37"/>
  <c r="E7252" i="37"/>
  <c r="F7251" i="37"/>
  <c r="E7251" i="37"/>
  <c r="F7250" i="37"/>
  <c r="E7250" i="37"/>
  <c r="F7249" i="37"/>
  <c r="E7249" i="37"/>
  <c r="F7248" i="37"/>
  <c r="E7248" i="37"/>
  <c r="F7247" i="37"/>
  <c r="E7247" i="37"/>
  <c r="F7246" i="37"/>
  <c r="E7246" i="37"/>
  <c r="F7245" i="37"/>
  <c r="E7245" i="37"/>
  <c r="F7244" i="37"/>
  <c r="E7244" i="37"/>
  <c r="F7243" i="37"/>
  <c r="E7243" i="37"/>
  <c r="F7242" i="37"/>
  <c r="E7242" i="37"/>
  <c r="F7241" i="37"/>
  <c r="E7241" i="37"/>
  <c r="F7240" i="37"/>
  <c r="E7240" i="37"/>
  <c r="F7239" i="37"/>
  <c r="E7239" i="37"/>
  <c r="F7238" i="37"/>
  <c r="E7238" i="37"/>
  <c r="F7237" i="37"/>
  <c r="E7237" i="37"/>
  <c r="F7236" i="37"/>
  <c r="E7236" i="37"/>
  <c r="F7235" i="37"/>
  <c r="E7235" i="37"/>
  <c r="F7234" i="37"/>
  <c r="E7234" i="37"/>
  <c r="F7233" i="37"/>
  <c r="E7233" i="37"/>
  <c r="F7232" i="37"/>
  <c r="E7232" i="37"/>
  <c r="F7231" i="37"/>
  <c r="E7231" i="37"/>
  <c r="F7230" i="37"/>
  <c r="E7230" i="37"/>
  <c r="F7229" i="37"/>
  <c r="E7229" i="37"/>
  <c r="F7228" i="37"/>
  <c r="E7228" i="37"/>
  <c r="F7227" i="37"/>
  <c r="E7227" i="37"/>
  <c r="F7226" i="37"/>
  <c r="E7226" i="37"/>
  <c r="F7225" i="37"/>
  <c r="E7225" i="37"/>
  <c r="F7224" i="37"/>
  <c r="E7224" i="37"/>
  <c r="F7223" i="37"/>
  <c r="E7223" i="37"/>
  <c r="F7222" i="37"/>
  <c r="E7222" i="37"/>
  <c r="F7221" i="37"/>
  <c r="E7221" i="37"/>
  <c r="F7220" i="37"/>
  <c r="E7220" i="37"/>
  <c r="F7219" i="37"/>
  <c r="E7219" i="37"/>
  <c r="F7218" i="37"/>
  <c r="E7218" i="37"/>
  <c r="F7217" i="37"/>
  <c r="E7217" i="37"/>
  <c r="F7216" i="37"/>
  <c r="E7216" i="37"/>
  <c r="F7215" i="37"/>
  <c r="E7215" i="37"/>
  <c r="F7214" i="37"/>
  <c r="E7214" i="37"/>
  <c r="F7213" i="37"/>
  <c r="E7213" i="37"/>
  <c r="F7212" i="37"/>
  <c r="E7212" i="37"/>
  <c r="F7211" i="37"/>
  <c r="E7211" i="37"/>
  <c r="F7210" i="37"/>
  <c r="E7210" i="37"/>
  <c r="F7209" i="37"/>
  <c r="E7209" i="37"/>
  <c r="F7208" i="37"/>
  <c r="E7208" i="37"/>
  <c r="F7207" i="37"/>
  <c r="E7207" i="37"/>
  <c r="F7206" i="37"/>
  <c r="E7206" i="37"/>
  <c r="F7205" i="37"/>
  <c r="E7205" i="37"/>
  <c r="F7204" i="37"/>
  <c r="E7204" i="37"/>
  <c r="F7203" i="37"/>
  <c r="E7203" i="37"/>
  <c r="F7202" i="37"/>
  <c r="E7202" i="37"/>
  <c r="F7201" i="37"/>
  <c r="E7201" i="37"/>
  <c r="F7200" i="37"/>
  <c r="E7200" i="37"/>
  <c r="F7199" i="37"/>
  <c r="E7199" i="37"/>
  <c r="F7198" i="37"/>
  <c r="E7198" i="37"/>
  <c r="F7197" i="37"/>
  <c r="E7197" i="37"/>
  <c r="F7196" i="37"/>
  <c r="E7196" i="37"/>
  <c r="F7195" i="37"/>
  <c r="E7195" i="37"/>
  <c r="F7194" i="37"/>
  <c r="E7194" i="37"/>
  <c r="F7193" i="37"/>
  <c r="E7193" i="37"/>
  <c r="F7192" i="37"/>
  <c r="E7192" i="37"/>
  <c r="F7191" i="37"/>
  <c r="E7191" i="37"/>
  <c r="F7190" i="37"/>
  <c r="E7190" i="37"/>
  <c r="F7189" i="37"/>
  <c r="E7189" i="37"/>
  <c r="F7188" i="37"/>
  <c r="E7188" i="37"/>
  <c r="F7187" i="37"/>
  <c r="E7187" i="37"/>
  <c r="F7186" i="37"/>
  <c r="E7186" i="37"/>
  <c r="F7185" i="37"/>
  <c r="E7185" i="37"/>
  <c r="F7184" i="37"/>
  <c r="E7184" i="37"/>
  <c r="F7183" i="37"/>
  <c r="E7183" i="37"/>
  <c r="F7182" i="37"/>
  <c r="E7182" i="37"/>
  <c r="F7181" i="37"/>
  <c r="E7181" i="37"/>
  <c r="F7180" i="37"/>
  <c r="E7180" i="37"/>
  <c r="F7179" i="37"/>
  <c r="E7179" i="37"/>
  <c r="F7178" i="37"/>
  <c r="E7178" i="37"/>
  <c r="F7177" i="37"/>
  <c r="E7177" i="37"/>
  <c r="F7176" i="37"/>
  <c r="E7176" i="37"/>
  <c r="F7175" i="37"/>
  <c r="E7175" i="37"/>
  <c r="F7174" i="37"/>
  <c r="E7174" i="37"/>
  <c r="F7173" i="37"/>
  <c r="E7173" i="37"/>
  <c r="F7172" i="37"/>
  <c r="E7172" i="37"/>
  <c r="F7171" i="37"/>
  <c r="E7171" i="37"/>
  <c r="F7170" i="37"/>
  <c r="E7170" i="37"/>
  <c r="F7169" i="37"/>
  <c r="E7169" i="37"/>
  <c r="F7168" i="37"/>
  <c r="E7168" i="37"/>
  <c r="F7167" i="37"/>
  <c r="E7167" i="37"/>
  <c r="F7166" i="37"/>
  <c r="E7166" i="37"/>
  <c r="F7165" i="37"/>
  <c r="E7165" i="37"/>
  <c r="F7164" i="37"/>
  <c r="E7164" i="37"/>
  <c r="F7163" i="37"/>
  <c r="E7163" i="37"/>
  <c r="F7162" i="37"/>
  <c r="E7162" i="37"/>
  <c r="F7161" i="37"/>
  <c r="E7161" i="37"/>
  <c r="F7160" i="37"/>
  <c r="E7160" i="37"/>
  <c r="F7159" i="37"/>
  <c r="E7159" i="37"/>
  <c r="F7158" i="37"/>
  <c r="E7158" i="37"/>
  <c r="F7157" i="37"/>
  <c r="E7157" i="37"/>
  <c r="F7156" i="37"/>
  <c r="E7156" i="37"/>
  <c r="F7155" i="37"/>
  <c r="E7155" i="37"/>
  <c r="F7154" i="37"/>
  <c r="E7154" i="37"/>
  <c r="F7153" i="37"/>
  <c r="E7153" i="37"/>
  <c r="F7152" i="37"/>
  <c r="E7152" i="37"/>
  <c r="F7151" i="37"/>
  <c r="E7151" i="37"/>
  <c r="F7150" i="37"/>
  <c r="E7150" i="37"/>
  <c r="F7149" i="37"/>
  <c r="E7149" i="37"/>
  <c r="F7148" i="37"/>
  <c r="E7148" i="37"/>
  <c r="F7147" i="37"/>
  <c r="E7147" i="37"/>
  <c r="F7146" i="37"/>
  <c r="E7146" i="37"/>
  <c r="F7145" i="37"/>
  <c r="E7145" i="37"/>
  <c r="F7144" i="37"/>
  <c r="E7144" i="37"/>
  <c r="F7143" i="37"/>
  <c r="E7143" i="37"/>
  <c r="F7142" i="37"/>
  <c r="E7142" i="37"/>
  <c r="F7141" i="37"/>
  <c r="E7141" i="37"/>
  <c r="F7140" i="37"/>
  <c r="E7140" i="37"/>
  <c r="F7139" i="37"/>
  <c r="E7139" i="37"/>
  <c r="F7138" i="37"/>
  <c r="E7138" i="37"/>
  <c r="F7137" i="37"/>
  <c r="E7137" i="37"/>
  <c r="F7136" i="37"/>
  <c r="E7136" i="37"/>
  <c r="F7135" i="37"/>
  <c r="E7135" i="37"/>
  <c r="F7134" i="37"/>
  <c r="E7134" i="37"/>
  <c r="F7133" i="37"/>
  <c r="E7133" i="37"/>
  <c r="F7132" i="37"/>
  <c r="E7132" i="37"/>
  <c r="F7131" i="37"/>
  <c r="E7131" i="37"/>
  <c r="F7130" i="37"/>
  <c r="E7130" i="37"/>
  <c r="F7129" i="37"/>
  <c r="E7129" i="37"/>
  <c r="F7128" i="37"/>
  <c r="E7128" i="37"/>
  <c r="F7127" i="37"/>
  <c r="E7127" i="37"/>
  <c r="F7126" i="37"/>
  <c r="E7126" i="37"/>
  <c r="F7125" i="37"/>
  <c r="E7125" i="37"/>
  <c r="F7124" i="37"/>
  <c r="E7124" i="37"/>
  <c r="F7123" i="37"/>
  <c r="E7123" i="37"/>
  <c r="F7122" i="37"/>
  <c r="E7122" i="37"/>
  <c r="F7121" i="37"/>
  <c r="E7121" i="37"/>
  <c r="F7120" i="37"/>
  <c r="E7120" i="37"/>
  <c r="F7119" i="37"/>
  <c r="E7119" i="37"/>
  <c r="F7118" i="37"/>
  <c r="E7118" i="37"/>
  <c r="F7117" i="37"/>
  <c r="E7117" i="37"/>
  <c r="F7116" i="37"/>
  <c r="E7116" i="37"/>
  <c r="F7115" i="37"/>
  <c r="E7115" i="37"/>
  <c r="F7114" i="37"/>
  <c r="E7114" i="37"/>
  <c r="F7113" i="37"/>
  <c r="E7113" i="37"/>
  <c r="F7112" i="37"/>
  <c r="E7112" i="37"/>
  <c r="F7111" i="37"/>
  <c r="E7111" i="37"/>
  <c r="F7110" i="37"/>
  <c r="E7110" i="37"/>
  <c r="F7109" i="37"/>
  <c r="E7109" i="37"/>
  <c r="F7108" i="37"/>
  <c r="E7108" i="37"/>
  <c r="F7107" i="37"/>
  <c r="E7107" i="37"/>
  <c r="F7106" i="37"/>
  <c r="E7106" i="37"/>
  <c r="F7105" i="37"/>
  <c r="E7105" i="37"/>
  <c r="F7104" i="37"/>
  <c r="E7104" i="37"/>
  <c r="F7103" i="37"/>
  <c r="E7103" i="37"/>
  <c r="F7102" i="37"/>
  <c r="E7102" i="37"/>
  <c r="F7101" i="37"/>
  <c r="E7101" i="37"/>
  <c r="F7100" i="37"/>
  <c r="E7100" i="37"/>
  <c r="F7099" i="37"/>
  <c r="E7099" i="37"/>
  <c r="F7098" i="37"/>
  <c r="E7098" i="37"/>
  <c r="F7097" i="37"/>
  <c r="E7097" i="37"/>
  <c r="F7096" i="37"/>
  <c r="E7096" i="37"/>
  <c r="F7095" i="37"/>
  <c r="E7095" i="37"/>
  <c r="F7094" i="37"/>
  <c r="E7094" i="37"/>
  <c r="F7093" i="37"/>
  <c r="E7093" i="37"/>
  <c r="F7092" i="37"/>
  <c r="E7092" i="37"/>
  <c r="F7091" i="37"/>
  <c r="E7091" i="37"/>
  <c r="F7090" i="37"/>
  <c r="E7090" i="37"/>
  <c r="F7089" i="37"/>
  <c r="E7089" i="37"/>
  <c r="F7088" i="37"/>
  <c r="E7088" i="37"/>
  <c r="F7087" i="37"/>
  <c r="E7087" i="37"/>
  <c r="F7086" i="37"/>
  <c r="E7086" i="37"/>
  <c r="F7085" i="37"/>
  <c r="E7085" i="37"/>
  <c r="F7084" i="37"/>
  <c r="E7084" i="37"/>
  <c r="F7083" i="37"/>
  <c r="E7083" i="37"/>
  <c r="F7082" i="37"/>
  <c r="E7082" i="37"/>
  <c r="F7081" i="37"/>
  <c r="E7081" i="37"/>
  <c r="F7080" i="37"/>
  <c r="E7080" i="37"/>
  <c r="F7079" i="37"/>
  <c r="E7079" i="37"/>
  <c r="F7078" i="37"/>
  <c r="E7078" i="37"/>
  <c r="F7077" i="37"/>
  <c r="E7077" i="37"/>
  <c r="F7076" i="37"/>
  <c r="E7076" i="37"/>
  <c r="F7075" i="37"/>
  <c r="E7075" i="37"/>
  <c r="F7074" i="37"/>
  <c r="E7074" i="37"/>
  <c r="F7073" i="37"/>
  <c r="E7073" i="37"/>
  <c r="F7072" i="37"/>
  <c r="E7072" i="37"/>
  <c r="F7071" i="37"/>
  <c r="E7071" i="37"/>
  <c r="F7070" i="37"/>
  <c r="E7070" i="37"/>
  <c r="F7069" i="37"/>
  <c r="E7069" i="37"/>
  <c r="F7068" i="37"/>
  <c r="E7068" i="37"/>
  <c r="F7067" i="37"/>
  <c r="E7067" i="37"/>
  <c r="F7066" i="37"/>
  <c r="E7066" i="37"/>
  <c r="F7065" i="37"/>
  <c r="E7065" i="37"/>
  <c r="F7064" i="37"/>
  <c r="E7064" i="37"/>
  <c r="F7063" i="37"/>
  <c r="E7063" i="37"/>
  <c r="F7062" i="37"/>
  <c r="E7062" i="37"/>
  <c r="F7061" i="37"/>
  <c r="E7061" i="37"/>
  <c r="F7060" i="37"/>
  <c r="E7060" i="37"/>
  <c r="F7059" i="37"/>
  <c r="E7059" i="37"/>
  <c r="F7058" i="37"/>
  <c r="E7058" i="37"/>
  <c r="F7057" i="37"/>
  <c r="E7057" i="37"/>
  <c r="F7056" i="37"/>
  <c r="E7056" i="37"/>
  <c r="F7055" i="37"/>
  <c r="E7055" i="37"/>
  <c r="F7054" i="37"/>
  <c r="E7054" i="37"/>
  <c r="F7053" i="37"/>
  <c r="E7053" i="37"/>
  <c r="F7052" i="37"/>
  <c r="E7052" i="37"/>
  <c r="F7051" i="37"/>
  <c r="E7051" i="37"/>
  <c r="F7050" i="37"/>
  <c r="E7050" i="37"/>
  <c r="F7049" i="37"/>
  <c r="E7049" i="37"/>
  <c r="F7048" i="37"/>
  <c r="E7048" i="37"/>
  <c r="F7047" i="37"/>
  <c r="E7047" i="37"/>
  <c r="F7046" i="37"/>
  <c r="E7046" i="37"/>
  <c r="F7045" i="37"/>
  <c r="E7045" i="37"/>
  <c r="F7044" i="37"/>
  <c r="E7044" i="37"/>
  <c r="F7043" i="37"/>
  <c r="E7043" i="37"/>
  <c r="F7042" i="37"/>
  <c r="E7042" i="37"/>
  <c r="F7041" i="37"/>
  <c r="E7041" i="37"/>
  <c r="F7040" i="37"/>
  <c r="E7040" i="37"/>
  <c r="F7039" i="37"/>
  <c r="E7039" i="37"/>
  <c r="F7038" i="37"/>
  <c r="E7038" i="37"/>
  <c r="F7037" i="37"/>
  <c r="E7037" i="37"/>
  <c r="F7036" i="37"/>
  <c r="E7036" i="37"/>
  <c r="F7035" i="37"/>
  <c r="E7035" i="37"/>
  <c r="F7034" i="37"/>
  <c r="E7034" i="37"/>
  <c r="F7033" i="37"/>
  <c r="E7033" i="37"/>
  <c r="F7032" i="37"/>
  <c r="E7032" i="37"/>
  <c r="F7031" i="37"/>
  <c r="E7031" i="37"/>
  <c r="F7030" i="37"/>
  <c r="E7030" i="37"/>
  <c r="F7029" i="37"/>
  <c r="E7029" i="37"/>
  <c r="F7028" i="37"/>
  <c r="E7028" i="37"/>
  <c r="F7027" i="37"/>
  <c r="E7027" i="37"/>
  <c r="F7026" i="37"/>
  <c r="E7026" i="37"/>
  <c r="F7025" i="37"/>
  <c r="E7025" i="37"/>
  <c r="F7024" i="37"/>
  <c r="E7024" i="37"/>
  <c r="F7023" i="37"/>
  <c r="E7023" i="37"/>
  <c r="F7022" i="37"/>
  <c r="E7022" i="37"/>
  <c r="F7021" i="37"/>
  <c r="E7021" i="37"/>
  <c r="F7020" i="37"/>
  <c r="E7020" i="37"/>
  <c r="F7019" i="37"/>
  <c r="E7019" i="37"/>
  <c r="F7018" i="37"/>
  <c r="E7018" i="37"/>
  <c r="F7017" i="37"/>
  <c r="E7017" i="37"/>
  <c r="F7016" i="37"/>
  <c r="E7016" i="37"/>
  <c r="F7015" i="37"/>
  <c r="E7015" i="37"/>
  <c r="F7014" i="37"/>
  <c r="E7014" i="37"/>
  <c r="F7013" i="37"/>
  <c r="E7013" i="37"/>
  <c r="F7012" i="37"/>
  <c r="E7012" i="37"/>
  <c r="F7011" i="37"/>
  <c r="E7011" i="37"/>
  <c r="F7010" i="37"/>
  <c r="E7010" i="37"/>
  <c r="F7009" i="37"/>
  <c r="E7009" i="37"/>
  <c r="F7008" i="37"/>
  <c r="E7008" i="37"/>
  <c r="F7007" i="37"/>
  <c r="E7007" i="37"/>
  <c r="F7006" i="37"/>
  <c r="E7006" i="37"/>
  <c r="F7005" i="37"/>
  <c r="E7005" i="37"/>
  <c r="F7004" i="37"/>
  <c r="E7004" i="37"/>
  <c r="F7003" i="37"/>
  <c r="E7003" i="37"/>
  <c r="F7002" i="37"/>
  <c r="E7002" i="37"/>
  <c r="F7001" i="37"/>
  <c r="E7001" i="37"/>
  <c r="F7000" i="37"/>
  <c r="E7000" i="37"/>
  <c r="F6999" i="37"/>
  <c r="E6999" i="37"/>
  <c r="F6998" i="37"/>
  <c r="E6998" i="37"/>
  <c r="F6997" i="37"/>
  <c r="E6997" i="37"/>
  <c r="F6996" i="37"/>
  <c r="E6996" i="37"/>
  <c r="F6995" i="37"/>
  <c r="E6995" i="37"/>
  <c r="F6994" i="37"/>
  <c r="E6994" i="37"/>
  <c r="F6993" i="37"/>
  <c r="E6993" i="37"/>
  <c r="F6992" i="37"/>
  <c r="E6992" i="37"/>
  <c r="F6991" i="37"/>
  <c r="E6991" i="37"/>
  <c r="F6990" i="37"/>
  <c r="E6990" i="37"/>
  <c r="F6989" i="37"/>
  <c r="E6989" i="37"/>
  <c r="F6988" i="37"/>
  <c r="E6988" i="37"/>
  <c r="F6987" i="37"/>
  <c r="E6987" i="37"/>
  <c r="F6986" i="37"/>
  <c r="E6986" i="37"/>
  <c r="F6985" i="37"/>
  <c r="E6985" i="37"/>
  <c r="F6984" i="37"/>
  <c r="E6984" i="37"/>
  <c r="F6983" i="37"/>
  <c r="E6983" i="37"/>
  <c r="F6982" i="37"/>
  <c r="E6982" i="37"/>
  <c r="F6981" i="37"/>
  <c r="E6981" i="37"/>
  <c r="F6980" i="37"/>
  <c r="E6980" i="37"/>
  <c r="F6979" i="37"/>
  <c r="E6979" i="37"/>
  <c r="F6978" i="37"/>
  <c r="E6978" i="37"/>
  <c r="F6977" i="37"/>
  <c r="E6977" i="37"/>
  <c r="F6976" i="37"/>
  <c r="E6976" i="37"/>
  <c r="F6975" i="37"/>
  <c r="E6975" i="37"/>
  <c r="F6974" i="37"/>
  <c r="E6974" i="37"/>
  <c r="F6973" i="37"/>
  <c r="E6973" i="37"/>
  <c r="F6972" i="37"/>
  <c r="E6972" i="37"/>
  <c r="F6971" i="37"/>
  <c r="E6971" i="37"/>
  <c r="F6970" i="37"/>
  <c r="E6970" i="37"/>
  <c r="F6969" i="37"/>
  <c r="E6969" i="37"/>
  <c r="F6968" i="37"/>
  <c r="E6968" i="37"/>
  <c r="F6967" i="37"/>
  <c r="E6967" i="37"/>
  <c r="F6966" i="37"/>
  <c r="E6966" i="37"/>
  <c r="F6965" i="37"/>
  <c r="E6965" i="37"/>
  <c r="F6964" i="37"/>
  <c r="E6964" i="37"/>
  <c r="F6963" i="37"/>
  <c r="E6963" i="37"/>
  <c r="F6962" i="37"/>
  <c r="E6962" i="37"/>
  <c r="F6961" i="37"/>
  <c r="E6961" i="37"/>
  <c r="F6960" i="37"/>
  <c r="E6960" i="37"/>
  <c r="F6959" i="37"/>
  <c r="E6959" i="37"/>
  <c r="F6958" i="37"/>
  <c r="E6958" i="37"/>
  <c r="F6957" i="37"/>
  <c r="E6957" i="37"/>
  <c r="F6956" i="37"/>
  <c r="E6956" i="37"/>
  <c r="F6955" i="37"/>
  <c r="E6955" i="37"/>
  <c r="F6954" i="37"/>
  <c r="E6954" i="37"/>
  <c r="F6953" i="37"/>
  <c r="E6953" i="37"/>
  <c r="F6952" i="37"/>
  <c r="E6952" i="37"/>
  <c r="F6951" i="37"/>
  <c r="E6951" i="37"/>
  <c r="F6950" i="37"/>
  <c r="E6950" i="37"/>
  <c r="F6949" i="37"/>
  <c r="E6949" i="37"/>
  <c r="F6948" i="37"/>
  <c r="E6948" i="37"/>
  <c r="F6947" i="37"/>
  <c r="E6947" i="37"/>
  <c r="F6946" i="37"/>
  <c r="E6946" i="37"/>
  <c r="F6945" i="37"/>
  <c r="E6945" i="37"/>
  <c r="F6944" i="37"/>
  <c r="E6944" i="37"/>
  <c r="F6943" i="37"/>
  <c r="E6943" i="37"/>
  <c r="F6942" i="37"/>
  <c r="E6942" i="37"/>
  <c r="F6941" i="37"/>
  <c r="E6941" i="37"/>
  <c r="F6940" i="37"/>
  <c r="E6940" i="37"/>
  <c r="F6939" i="37"/>
  <c r="E6939" i="37"/>
  <c r="F6938" i="37"/>
  <c r="E6938" i="37"/>
  <c r="F6937" i="37"/>
  <c r="E6937" i="37"/>
  <c r="F6936" i="37"/>
  <c r="E6936" i="37"/>
  <c r="F6935" i="37"/>
  <c r="E6935" i="37"/>
  <c r="F6934" i="37"/>
  <c r="E6934" i="37"/>
  <c r="F6933" i="37"/>
  <c r="E6933" i="37"/>
  <c r="F6932" i="37"/>
  <c r="E6932" i="37"/>
  <c r="F6931" i="37"/>
  <c r="E6931" i="37"/>
  <c r="F6930" i="37"/>
  <c r="E6930" i="37"/>
  <c r="F6929" i="37"/>
  <c r="E6929" i="37"/>
  <c r="F6928" i="37"/>
  <c r="E6928" i="37"/>
  <c r="F6927" i="37"/>
  <c r="E6927" i="37"/>
  <c r="F6926" i="37"/>
  <c r="E6926" i="37"/>
  <c r="F6925" i="37"/>
  <c r="E6925" i="37"/>
  <c r="F6924" i="37"/>
  <c r="E6924" i="37"/>
  <c r="F6923" i="37"/>
  <c r="E6923" i="37"/>
  <c r="F6922" i="37"/>
  <c r="E6922" i="37"/>
  <c r="F6921" i="37"/>
  <c r="E6921" i="37"/>
  <c r="F6920" i="37"/>
  <c r="E6920" i="37"/>
  <c r="F6919" i="37"/>
  <c r="E6919" i="37"/>
  <c r="F6918" i="37"/>
  <c r="E6918" i="37"/>
  <c r="F6917" i="37"/>
  <c r="E6917" i="37"/>
  <c r="F6916" i="37"/>
  <c r="E6916" i="37"/>
  <c r="F6915" i="37"/>
  <c r="E6915" i="37"/>
  <c r="F6914" i="37"/>
  <c r="E6914" i="37"/>
  <c r="F6913" i="37"/>
  <c r="E6913" i="37"/>
  <c r="F6912" i="37"/>
  <c r="E6912" i="37"/>
  <c r="F6911" i="37"/>
  <c r="E6911" i="37"/>
  <c r="F6910" i="37"/>
  <c r="E6910" i="37"/>
  <c r="F6909" i="37"/>
  <c r="E6909" i="37"/>
  <c r="F6908" i="37"/>
  <c r="E6908" i="37"/>
  <c r="F6907" i="37"/>
  <c r="E6907" i="37"/>
  <c r="F6906" i="37"/>
  <c r="E6906" i="37"/>
  <c r="F6905" i="37"/>
  <c r="E6905" i="37"/>
  <c r="F6904" i="37"/>
  <c r="E6904" i="37"/>
  <c r="F6903" i="37"/>
  <c r="E6903" i="37"/>
  <c r="F6902" i="37"/>
  <c r="E6902" i="37"/>
  <c r="F6901" i="37"/>
  <c r="E6901" i="37"/>
  <c r="F6900" i="37"/>
  <c r="E6900" i="37"/>
  <c r="F6899" i="37"/>
  <c r="E6899" i="37"/>
  <c r="F6898" i="37"/>
  <c r="E6898" i="37"/>
  <c r="F6897" i="37"/>
  <c r="E6897" i="37"/>
  <c r="F6896" i="37"/>
  <c r="E6896" i="37"/>
  <c r="F6895" i="37"/>
  <c r="E6895" i="37"/>
  <c r="F6894" i="37"/>
  <c r="E6894" i="37"/>
  <c r="F6893" i="37"/>
  <c r="E6893" i="37"/>
  <c r="F6892" i="37"/>
  <c r="E6892" i="37"/>
  <c r="F6891" i="37"/>
  <c r="E6891" i="37"/>
  <c r="F6890" i="37"/>
  <c r="E6890" i="37"/>
  <c r="F6889" i="37"/>
  <c r="E6889" i="37"/>
  <c r="F6888" i="37"/>
  <c r="E6888" i="37"/>
  <c r="F6887" i="37"/>
  <c r="E6887" i="37"/>
  <c r="F6886" i="37"/>
  <c r="E6886" i="37"/>
  <c r="F6885" i="37"/>
  <c r="E6885" i="37"/>
  <c r="F6884" i="37"/>
  <c r="E6884" i="37"/>
  <c r="F6883" i="37"/>
  <c r="E6883" i="37"/>
  <c r="F6882" i="37"/>
  <c r="E6882" i="37"/>
  <c r="F6881" i="37"/>
  <c r="E6881" i="37"/>
  <c r="F6880" i="37"/>
  <c r="E6880" i="37"/>
  <c r="F6879" i="37"/>
  <c r="E6879" i="37"/>
  <c r="F6878" i="37"/>
  <c r="E6878" i="37"/>
  <c r="F6877" i="37"/>
  <c r="E6877" i="37"/>
  <c r="F6876" i="37"/>
  <c r="E6876" i="37"/>
  <c r="F6875" i="37"/>
  <c r="E6875" i="37"/>
  <c r="F6874" i="37"/>
  <c r="E6874" i="37"/>
  <c r="F6873" i="37"/>
  <c r="E6873" i="37"/>
  <c r="F6872" i="37"/>
  <c r="E6872" i="37"/>
  <c r="F6871" i="37"/>
  <c r="E6871" i="37"/>
  <c r="F6870" i="37"/>
  <c r="E6870" i="37"/>
  <c r="F6869" i="37"/>
  <c r="E6869" i="37"/>
  <c r="F6868" i="37"/>
  <c r="E6868" i="37"/>
  <c r="F6867" i="37"/>
  <c r="E6867" i="37"/>
  <c r="F6866" i="37"/>
  <c r="E6866" i="37"/>
  <c r="F6865" i="37"/>
  <c r="E6865" i="37"/>
  <c r="F6864" i="37"/>
  <c r="E6864" i="37"/>
  <c r="F6863" i="37"/>
  <c r="E6863" i="37"/>
  <c r="F6862" i="37"/>
  <c r="E6862" i="37"/>
  <c r="F6861" i="37"/>
  <c r="E6861" i="37"/>
  <c r="F6860" i="37"/>
  <c r="E6860" i="37"/>
  <c r="F6859" i="37"/>
  <c r="E6859" i="37"/>
  <c r="F6858" i="37"/>
  <c r="E6858" i="37"/>
  <c r="F6857" i="37"/>
  <c r="E6857" i="37"/>
  <c r="F6856" i="37"/>
  <c r="E6856" i="37"/>
  <c r="F6855" i="37"/>
  <c r="E6855" i="37"/>
  <c r="F6854" i="37"/>
  <c r="E6854" i="37"/>
  <c r="F6853" i="37"/>
  <c r="E6853" i="37"/>
  <c r="F6852" i="37"/>
  <c r="E6852" i="37"/>
  <c r="F6851" i="37"/>
  <c r="E6851" i="37"/>
  <c r="F6850" i="37"/>
  <c r="E6850" i="37"/>
  <c r="F6849" i="37"/>
  <c r="E6849" i="37"/>
  <c r="F6848" i="37"/>
  <c r="E6848" i="37"/>
  <c r="F6847" i="37"/>
  <c r="E6847" i="37"/>
  <c r="F6846" i="37"/>
  <c r="E6846" i="37"/>
  <c r="F6845" i="37"/>
  <c r="E6845" i="37"/>
  <c r="F6844" i="37"/>
  <c r="E6844" i="37"/>
  <c r="F6843" i="37"/>
  <c r="E6843" i="37"/>
  <c r="F6842" i="37"/>
  <c r="E6842" i="37"/>
  <c r="F6841" i="37"/>
  <c r="E6841" i="37"/>
  <c r="F6840" i="37"/>
  <c r="E6840" i="37"/>
  <c r="F6839" i="37"/>
  <c r="E6839" i="37"/>
  <c r="F6838" i="37"/>
  <c r="E6838" i="37"/>
  <c r="F6837" i="37"/>
  <c r="E6837" i="37"/>
  <c r="F6836" i="37"/>
  <c r="E6836" i="37"/>
  <c r="F6835" i="37"/>
  <c r="E6835" i="37"/>
  <c r="F6834" i="37"/>
  <c r="E6834" i="37"/>
  <c r="F6833" i="37"/>
  <c r="E6833" i="37"/>
  <c r="F6832" i="37"/>
  <c r="E6832" i="37"/>
  <c r="F6831" i="37"/>
  <c r="E6831" i="37"/>
  <c r="F6830" i="37"/>
  <c r="E6830" i="37"/>
  <c r="F6829" i="37"/>
  <c r="E6829" i="37"/>
  <c r="F6828" i="37"/>
  <c r="E6828" i="37"/>
  <c r="F6827" i="37"/>
  <c r="E6827" i="37"/>
  <c r="F6826" i="37"/>
  <c r="E6826" i="37"/>
  <c r="F6825" i="37"/>
  <c r="E6825" i="37"/>
  <c r="F6824" i="37"/>
  <c r="E6824" i="37"/>
  <c r="F6823" i="37"/>
  <c r="E6823" i="37"/>
  <c r="F6822" i="37"/>
  <c r="E6822" i="37"/>
  <c r="F6821" i="37"/>
  <c r="E6821" i="37"/>
  <c r="F6820" i="37"/>
  <c r="E6820" i="37"/>
  <c r="F6819" i="37"/>
  <c r="E6819" i="37"/>
  <c r="F6818" i="37"/>
  <c r="E6818" i="37"/>
  <c r="F6817" i="37"/>
  <c r="E6817" i="37"/>
  <c r="F6816" i="37"/>
  <c r="E6816" i="37"/>
  <c r="F6815" i="37"/>
  <c r="E6815" i="37"/>
  <c r="F6814" i="37"/>
  <c r="E6814" i="37"/>
  <c r="F6813" i="37"/>
  <c r="E6813" i="37"/>
  <c r="F6812" i="37"/>
  <c r="E6812" i="37"/>
  <c r="F6811" i="37"/>
  <c r="E6811" i="37"/>
  <c r="F6810" i="37"/>
  <c r="E6810" i="37"/>
  <c r="F6809" i="37"/>
  <c r="E6809" i="37"/>
  <c r="F6808" i="37"/>
  <c r="E6808" i="37"/>
  <c r="F6807" i="37"/>
  <c r="E6807" i="37"/>
  <c r="F6806" i="37"/>
  <c r="E6806" i="37"/>
  <c r="F6805" i="37"/>
  <c r="E6805" i="37"/>
  <c r="F6804" i="37"/>
  <c r="E6804" i="37"/>
  <c r="F6803" i="37"/>
  <c r="E6803" i="37"/>
  <c r="F6802" i="37"/>
  <c r="E6802" i="37"/>
  <c r="F6801" i="37"/>
  <c r="E6801" i="37"/>
  <c r="F6800" i="37"/>
  <c r="E6800" i="37"/>
  <c r="F6799" i="37"/>
  <c r="E6799" i="37"/>
  <c r="F6798" i="37"/>
  <c r="E6798" i="37"/>
  <c r="F6797" i="37"/>
  <c r="E6797" i="37"/>
  <c r="F6796" i="37"/>
  <c r="E6796" i="37"/>
  <c r="F6795" i="37"/>
  <c r="E6795" i="37"/>
  <c r="F6794" i="37"/>
  <c r="E6794" i="37"/>
  <c r="F6793" i="37"/>
  <c r="E6793" i="37"/>
  <c r="F6792" i="37"/>
  <c r="E6792" i="37"/>
  <c r="F6791" i="37"/>
  <c r="E6791" i="37"/>
  <c r="F6790" i="37"/>
  <c r="E6790" i="37"/>
  <c r="F6789" i="37"/>
  <c r="E6789" i="37"/>
  <c r="F6788" i="37"/>
  <c r="E6788" i="37"/>
  <c r="F6787" i="37"/>
  <c r="E6787" i="37"/>
  <c r="F6786" i="37"/>
  <c r="E6786" i="37"/>
  <c r="F6785" i="37"/>
  <c r="E6785" i="37"/>
  <c r="F6784" i="37"/>
  <c r="E6784" i="37"/>
  <c r="F6783" i="37"/>
  <c r="E6783" i="37"/>
  <c r="F6782" i="37"/>
  <c r="E6782" i="37"/>
  <c r="F6781" i="37"/>
  <c r="E6781" i="37"/>
  <c r="F6780" i="37"/>
  <c r="E6780" i="37"/>
  <c r="F6779" i="37"/>
  <c r="E6779" i="37"/>
  <c r="F6778" i="37"/>
  <c r="E6778" i="37"/>
  <c r="F6777" i="37"/>
  <c r="E6777" i="37"/>
  <c r="F6776" i="37"/>
  <c r="E6776" i="37"/>
  <c r="F6775" i="37"/>
  <c r="E6775" i="37"/>
  <c r="F6774" i="37"/>
  <c r="E6774" i="37"/>
  <c r="F6773" i="37"/>
  <c r="E6773" i="37"/>
  <c r="F6772" i="37"/>
  <c r="E6772" i="37"/>
  <c r="F6771" i="37"/>
  <c r="E6771" i="37"/>
  <c r="F6770" i="37"/>
  <c r="E6770" i="37"/>
  <c r="F6769" i="37"/>
  <c r="E6769" i="37"/>
  <c r="F6768" i="37"/>
  <c r="E6768" i="37"/>
  <c r="F6767" i="37"/>
  <c r="E6767" i="37"/>
  <c r="F6766" i="37"/>
  <c r="E6766" i="37"/>
  <c r="F6765" i="37"/>
  <c r="E6765" i="37"/>
  <c r="F6764" i="37"/>
  <c r="E6764" i="37"/>
  <c r="F6763" i="37"/>
  <c r="E6763" i="37"/>
  <c r="F6762" i="37"/>
  <c r="E6762" i="37"/>
  <c r="F6761" i="37"/>
  <c r="E6761" i="37"/>
  <c r="F6760" i="37"/>
  <c r="E6760" i="37"/>
  <c r="F6759" i="37"/>
  <c r="E6759" i="37"/>
  <c r="F6758" i="37"/>
  <c r="E6758" i="37"/>
  <c r="F6757" i="37"/>
  <c r="E6757" i="37"/>
  <c r="F6756" i="37"/>
  <c r="E6756" i="37"/>
  <c r="F6755" i="37"/>
  <c r="E6755" i="37"/>
  <c r="F6754" i="37"/>
  <c r="E6754" i="37"/>
  <c r="F6753" i="37"/>
  <c r="E6753" i="37"/>
  <c r="F6752" i="37"/>
  <c r="E6752" i="37"/>
  <c r="F6751" i="37"/>
  <c r="E6751" i="37"/>
  <c r="F6750" i="37"/>
  <c r="E6750" i="37"/>
  <c r="F6749" i="37"/>
  <c r="E6749" i="37"/>
  <c r="F6748" i="37"/>
  <c r="E6748" i="37"/>
  <c r="F6747" i="37"/>
  <c r="E6747" i="37"/>
  <c r="F6746" i="37"/>
  <c r="E6746" i="37"/>
  <c r="F6745" i="37"/>
  <c r="E6745" i="37"/>
  <c r="F6744" i="37"/>
  <c r="E6744" i="37"/>
  <c r="F6743" i="37"/>
  <c r="E6743" i="37"/>
  <c r="F6742" i="37"/>
  <c r="E6742" i="37"/>
  <c r="F6741" i="37"/>
  <c r="E6741" i="37"/>
  <c r="F6740" i="37"/>
  <c r="E6740" i="37"/>
  <c r="F6739" i="37"/>
  <c r="E6739" i="37"/>
  <c r="F6738" i="37"/>
  <c r="E6738" i="37"/>
  <c r="F6737" i="37"/>
  <c r="E6737" i="37"/>
  <c r="F6736" i="37"/>
  <c r="E6736" i="37"/>
  <c r="F6735" i="37"/>
  <c r="E6735" i="37"/>
  <c r="F6734" i="37"/>
  <c r="E6734" i="37"/>
  <c r="F6733" i="37"/>
  <c r="E6733" i="37"/>
  <c r="F6732" i="37"/>
  <c r="E6732" i="37"/>
  <c r="F6731" i="37"/>
  <c r="E6731" i="37"/>
  <c r="F6730" i="37"/>
  <c r="E6730" i="37"/>
  <c r="F6729" i="37"/>
  <c r="E6729" i="37"/>
  <c r="F6728" i="37"/>
  <c r="E6728" i="37"/>
  <c r="F6727" i="37"/>
  <c r="E6727" i="37"/>
  <c r="F6726" i="37"/>
  <c r="E6726" i="37"/>
  <c r="F6725" i="37"/>
  <c r="E6725" i="37"/>
  <c r="F6724" i="37"/>
  <c r="E6724" i="37"/>
  <c r="F6723" i="37"/>
  <c r="E6723" i="37"/>
  <c r="F6722" i="37"/>
  <c r="E6722" i="37"/>
  <c r="F6721" i="37"/>
  <c r="E6721" i="37"/>
  <c r="F6720" i="37"/>
  <c r="E6720" i="37"/>
  <c r="F6719" i="37"/>
  <c r="E6719" i="37"/>
  <c r="F6718" i="37"/>
  <c r="E6718" i="37"/>
  <c r="F6717" i="37"/>
  <c r="E6717" i="37"/>
  <c r="F6716" i="37"/>
  <c r="E6716" i="37"/>
  <c r="F6715" i="37"/>
  <c r="E6715" i="37"/>
  <c r="F6714" i="37"/>
  <c r="E6714" i="37"/>
  <c r="F6713" i="37"/>
  <c r="E6713" i="37"/>
  <c r="F6712" i="37"/>
  <c r="E6712" i="37"/>
  <c r="F6711" i="37"/>
  <c r="E6711" i="37"/>
  <c r="F6710" i="37"/>
  <c r="E6710" i="37"/>
  <c r="F6709" i="37"/>
  <c r="E6709" i="37"/>
  <c r="F6708" i="37"/>
  <c r="E6708" i="37"/>
  <c r="F6707" i="37"/>
  <c r="E6707" i="37"/>
  <c r="F6706" i="37"/>
  <c r="E6706" i="37"/>
  <c r="F6705" i="37"/>
  <c r="E6705" i="37"/>
  <c r="F6704" i="37"/>
  <c r="E6704" i="37"/>
  <c r="F6703" i="37"/>
  <c r="E6703" i="37"/>
  <c r="F6702" i="37"/>
  <c r="E6702" i="37"/>
  <c r="F6701" i="37"/>
  <c r="E6701" i="37"/>
  <c r="F6700" i="37"/>
  <c r="E6700" i="37"/>
  <c r="F6699" i="37"/>
  <c r="E6699" i="37"/>
  <c r="F6698" i="37"/>
  <c r="E6698" i="37"/>
  <c r="F6697" i="37"/>
  <c r="E6697" i="37"/>
  <c r="F6696" i="37"/>
  <c r="E6696" i="37"/>
  <c r="F6695" i="37"/>
  <c r="E6695" i="37"/>
  <c r="F6694" i="37"/>
  <c r="E6694" i="37"/>
  <c r="F6693" i="37"/>
  <c r="E6693" i="37"/>
  <c r="F6692" i="37"/>
  <c r="E6692" i="37"/>
  <c r="F6691" i="37"/>
  <c r="E6691" i="37"/>
  <c r="F6690" i="37"/>
  <c r="E6690" i="37"/>
  <c r="F6689" i="37"/>
  <c r="E6689" i="37"/>
  <c r="F6688" i="37"/>
  <c r="E6688" i="37"/>
  <c r="F6687" i="37"/>
  <c r="E6687" i="37"/>
  <c r="F6686" i="37"/>
  <c r="E6686" i="37"/>
  <c r="F6685" i="37"/>
  <c r="E6685" i="37"/>
  <c r="F6684" i="37"/>
  <c r="E6684" i="37"/>
  <c r="F6683" i="37"/>
  <c r="E6683" i="37"/>
  <c r="F6682" i="37"/>
  <c r="E6682" i="37"/>
  <c r="F6681" i="37"/>
  <c r="E6681" i="37"/>
  <c r="F6680" i="37"/>
  <c r="E6680" i="37"/>
  <c r="F6679" i="37"/>
  <c r="E6679" i="37"/>
  <c r="F6678" i="37"/>
  <c r="E6678" i="37"/>
  <c r="F6677" i="37"/>
  <c r="E6677" i="37"/>
  <c r="F6676" i="37"/>
  <c r="E6676" i="37"/>
  <c r="F6675" i="37"/>
  <c r="E6675" i="37"/>
  <c r="F6674" i="37"/>
  <c r="E6674" i="37"/>
  <c r="F6673" i="37"/>
  <c r="E6673" i="37"/>
  <c r="F6672" i="37"/>
  <c r="E6672" i="37"/>
  <c r="F6671" i="37"/>
  <c r="E6671" i="37"/>
  <c r="F6670" i="37"/>
  <c r="E6670" i="37"/>
  <c r="F6669" i="37"/>
  <c r="E6669" i="37"/>
  <c r="F6668" i="37"/>
  <c r="E6668" i="37"/>
  <c r="F6667" i="37"/>
  <c r="E6667" i="37"/>
  <c r="F6666" i="37"/>
  <c r="E6666" i="37"/>
  <c r="F6665" i="37"/>
  <c r="E6665" i="37"/>
  <c r="F6664" i="37"/>
  <c r="E6664" i="37"/>
  <c r="F6663" i="37"/>
  <c r="E6663" i="37"/>
  <c r="F6662" i="37"/>
  <c r="E6662" i="37"/>
  <c r="F6661" i="37"/>
  <c r="E6661" i="37"/>
  <c r="F6660" i="37"/>
  <c r="E6660" i="37"/>
  <c r="F6659" i="37"/>
  <c r="E6659" i="37"/>
  <c r="F6658" i="37"/>
  <c r="E6658" i="37"/>
  <c r="F6657" i="37"/>
  <c r="E6657" i="37"/>
  <c r="F6656" i="37"/>
  <c r="E6656" i="37"/>
  <c r="F6655" i="37"/>
  <c r="E6655" i="37"/>
  <c r="F6654" i="37"/>
  <c r="E6654" i="37"/>
  <c r="F6653" i="37"/>
  <c r="E6653" i="37"/>
  <c r="F6652" i="37"/>
  <c r="E6652" i="37"/>
  <c r="F6651" i="37"/>
  <c r="E6651" i="37"/>
  <c r="F6650" i="37"/>
  <c r="E6650" i="37"/>
  <c r="F6649" i="37"/>
  <c r="E6649" i="37"/>
  <c r="F6648" i="37"/>
  <c r="E6648" i="37"/>
  <c r="F6647" i="37"/>
  <c r="E6647" i="37"/>
  <c r="F6646" i="37"/>
  <c r="E6646" i="37"/>
  <c r="F6645" i="37"/>
  <c r="E6645" i="37"/>
  <c r="F6644" i="37"/>
  <c r="E6644" i="37"/>
  <c r="F6643" i="37"/>
  <c r="E6643" i="37"/>
  <c r="F6642" i="37"/>
  <c r="E6642" i="37"/>
  <c r="F6641" i="37"/>
  <c r="E6641" i="37"/>
  <c r="F6640" i="37"/>
  <c r="E6640" i="37"/>
  <c r="F6639" i="37"/>
  <c r="E6639" i="37"/>
  <c r="F6638" i="37"/>
  <c r="E6638" i="37"/>
  <c r="F6637" i="37"/>
  <c r="E6637" i="37"/>
  <c r="F6636" i="37"/>
  <c r="E6636" i="37"/>
  <c r="F6635" i="37"/>
  <c r="E6635" i="37"/>
  <c r="F6634" i="37"/>
  <c r="E6634" i="37"/>
  <c r="F6633" i="37"/>
  <c r="E6633" i="37"/>
  <c r="F6632" i="37"/>
  <c r="E6632" i="37"/>
  <c r="F6631" i="37"/>
  <c r="E6631" i="37"/>
  <c r="F6630" i="37"/>
  <c r="E6630" i="37"/>
  <c r="F6629" i="37"/>
  <c r="E6629" i="37"/>
  <c r="F6628" i="37"/>
  <c r="E6628" i="37"/>
  <c r="F6627" i="37"/>
  <c r="E6627" i="37"/>
  <c r="F6626" i="37"/>
  <c r="E6626" i="37"/>
  <c r="F6625" i="37"/>
  <c r="E6625" i="37"/>
  <c r="F6624" i="37"/>
  <c r="E6624" i="37"/>
  <c r="F6623" i="37"/>
  <c r="E6623" i="37"/>
  <c r="F6622" i="37"/>
  <c r="E6622" i="37"/>
  <c r="F6621" i="37"/>
  <c r="E6621" i="37"/>
  <c r="F6620" i="37"/>
  <c r="E6620" i="37"/>
  <c r="F6619" i="37"/>
  <c r="E6619" i="37"/>
  <c r="F6618" i="37"/>
  <c r="E6618" i="37"/>
  <c r="F6617" i="37"/>
  <c r="E6617" i="37"/>
  <c r="F6616" i="37"/>
  <c r="E6616" i="37"/>
  <c r="F6615" i="37"/>
  <c r="E6615" i="37"/>
  <c r="F6614" i="37"/>
  <c r="E6614" i="37"/>
  <c r="F6613" i="37"/>
  <c r="E6613" i="37"/>
  <c r="F6612" i="37"/>
  <c r="E6612" i="37"/>
  <c r="F6611" i="37"/>
  <c r="E6611" i="37"/>
  <c r="F6610" i="37"/>
  <c r="E6610" i="37"/>
  <c r="F6609" i="37"/>
  <c r="E6609" i="37"/>
  <c r="F6608" i="37"/>
  <c r="E6608" i="37"/>
  <c r="F6607" i="37"/>
  <c r="E6607" i="37"/>
  <c r="F6606" i="37"/>
  <c r="E6606" i="37"/>
  <c r="F6605" i="37"/>
  <c r="E6605" i="37"/>
  <c r="F6604" i="37"/>
  <c r="E6604" i="37"/>
  <c r="F6603" i="37"/>
  <c r="E6603" i="37"/>
  <c r="F6602" i="37"/>
  <c r="E6602" i="37"/>
  <c r="F6601" i="37"/>
  <c r="E6601" i="37"/>
  <c r="F6600" i="37"/>
  <c r="E6600" i="37"/>
  <c r="F6599" i="37"/>
  <c r="E6599" i="37"/>
  <c r="F6598" i="37"/>
  <c r="E6598" i="37"/>
  <c r="F6597" i="37"/>
  <c r="E6597" i="37"/>
  <c r="F6596" i="37"/>
  <c r="E6596" i="37"/>
  <c r="F6595" i="37"/>
  <c r="E6595" i="37"/>
  <c r="F6594" i="37"/>
  <c r="E6594" i="37"/>
  <c r="F6593" i="37"/>
  <c r="E6593" i="37"/>
  <c r="F6592" i="37"/>
  <c r="E6592" i="37"/>
  <c r="F6591" i="37"/>
  <c r="E6591" i="37"/>
  <c r="F6590" i="37"/>
  <c r="E6590" i="37"/>
  <c r="F6589" i="37"/>
  <c r="E6589" i="37"/>
  <c r="F6588" i="37"/>
  <c r="E6588" i="37"/>
  <c r="F6587" i="37"/>
  <c r="E6587" i="37"/>
  <c r="F6586" i="37"/>
  <c r="E6586" i="37"/>
  <c r="F6585" i="37"/>
  <c r="E6585" i="37"/>
  <c r="F6584" i="37"/>
  <c r="E6584" i="37"/>
  <c r="F6583" i="37"/>
  <c r="E6583" i="37"/>
  <c r="F6582" i="37"/>
  <c r="E6582" i="37"/>
  <c r="F6581" i="37"/>
  <c r="E6581" i="37"/>
  <c r="F6580" i="37"/>
  <c r="E6580" i="37"/>
  <c r="F6579" i="37"/>
  <c r="E6579" i="37"/>
  <c r="F6578" i="37"/>
  <c r="E6578" i="37"/>
  <c r="F6577" i="37"/>
  <c r="E6577" i="37"/>
  <c r="F6576" i="37"/>
  <c r="E6576" i="37"/>
  <c r="F6575" i="37"/>
  <c r="E6575" i="37"/>
  <c r="F6574" i="37"/>
  <c r="E6574" i="37"/>
  <c r="F6573" i="37"/>
  <c r="E6573" i="37"/>
  <c r="F6572" i="37"/>
  <c r="E6572" i="37"/>
  <c r="F6571" i="37"/>
  <c r="E6571" i="37"/>
  <c r="F6570" i="37"/>
  <c r="E6570" i="37"/>
  <c r="F6569" i="37"/>
  <c r="E6569" i="37"/>
  <c r="F6568" i="37"/>
  <c r="E6568" i="37"/>
  <c r="F6567" i="37"/>
  <c r="E6567" i="37"/>
  <c r="F6566" i="37"/>
  <c r="E6566" i="37"/>
  <c r="F6565" i="37"/>
  <c r="E6565" i="37"/>
  <c r="F6564" i="37"/>
  <c r="E6564" i="37"/>
  <c r="F6563" i="37"/>
  <c r="E6563" i="37"/>
  <c r="F6562" i="37"/>
  <c r="E6562" i="37"/>
  <c r="F6561" i="37"/>
  <c r="E6561" i="37"/>
  <c r="F6560" i="37"/>
  <c r="E6560" i="37"/>
  <c r="F6559" i="37"/>
  <c r="E6559" i="37"/>
  <c r="F6558" i="37"/>
  <c r="E6558" i="37"/>
  <c r="F6557" i="37"/>
  <c r="E6557" i="37"/>
  <c r="F6556" i="37"/>
  <c r="E6556" i="37"/>
  <c r="F6555" i="37"/>
  <c r="E6555" i="37"/>
  <c r="F6554" i="37"/>
  <c r="E6554" i="37"/>
  <c r="F6553" i="37"/>
  <c r="E6553" i="37"/>
  <c r="F6552" i="37"/>
  <c r="E6552" i="37"/>
  <c r="F6551" i="37"/>
  <c r="E6551" i="37"/>
  <c r="F6550" i="37"/>
  <c r="E6550" i="37"/>
  <c r="F6549" i="37"/>
  <c r="E6549" i="37"/>
  <c r="F6548" i="37"/>
  <c r="E6548" i="37"/>
  <c r="F6547" i="37"/>
  <c r="E6547" i="37"/>
  <c r="F6546" i="37"/>
  <c r="E6546" i="37"/>
  <c r="F6545" i="37"/>
  <c r="E6545" i="37"/>
  <c r="F6544" i="37"/>
  <c r="E6544" i="37"/>
  <c r="F6543" i="37"/>
  <c r="E6543" i="37"/>
  <c r="F6542" i="37"/>
  <c r="E6542" i="37"/>
  <c r="F6541" i="37"/>
  <c r="E6541" i="37"/>
  <c r="F6540" i="37"/>
  <c r="E6540" i="37"/>
  <c r="F6539" i="37"/>
  <c r="E6539" i="37"/>
  <c r="F6538" i="37"/>
  <c r="E6538" i="37"/>
  <c r="F6537" i="37"/>
  <c r="E6537" i="37"/>
  <c r="F6536" i="37"/>
  <c r="E6536" i="37"/>
  <c r="F6535" i="37"/>
  <c r="E6535" i="37"/>
  <c r="F6534" i="37"/>
  <c r="E6534" i="37"/>
  <c r="F6533" i="37"/>
  <c r="E6533" i="37"/>
  <c r="F6532" i="37"/>
  <c r="E6532" i="37"/>
  <c r="F6531" i="37"/>
  <c r="E6531" i="37"/>
  <c r="F6530" i="37"/>
  <c r="E6530" i="37"/>
  <c r="F6529" i="37"/>
  <c r="E6529" i="37"/>
  <c r="F6528" i="37"/>
  <c r="E6528" i="37"/>
  <c r="F6527" i="37"/>
  <c r="E6527" i="37"/>
  <c r="F6526" i="37"/>
  <c r="E6526" i="37"/>
  <c r="F6525" i="37"/>
  <c r="E6525" i="37"/>
  <c r="F6524" i="37"/>
  <c r="E6524" i="37"/>
  <c r="F6523" i="37"/>
  <c r="E6523" i="37"/>
  <c r="F6522" i="37"/>
  <c r="E6522" i="37"/>
  <c r="F6521" i="37"/>
  <c r="E6521" i="37"/>
  <c r="F6520" i="37"/>
  <c r="E6520" i="37"/>
  <c r="F6519" i="37"/>
  <c r="E6519" i="37"/>
  <c r="F6518" i="37"/>
  <c r="E6518" i="37"/>
  <c r="F6517" i="37"/>
  <c r="E6517" i="37"/>
  <c r="F6516" i="37"/>
  <c r="E6516" i="37"/>
  <c r="F6515" i="37"/>
  <c r="E6515" i="37"/>
  <c r="F6514" i="37"/>
  <c r="E6514" i="37"/>
  <c r="F6513" i="37"/>
  <c r="E6513" i="37"/>
  <c r="F6512" i="37"/>
  <c r="E6512" i="37"/>
  <c r="F6511" i="37"/>
  <c r="E6511" i="37"/>
  <c r="F6510" i="37"/>
  <c r="E6510" i="37"/>
  <c r="F6509" i="37"/>
  <c r="E6509" i="37"/>
  <c r="F6508" i="37"/>
  <c r="E6508" i="37"/>
  <c r="F6507" i="37"/>
  <c r="E6507" i="37"/>
  <c r="F6506" i="37"/>
  <c r="E6506" i="37"/>
  <c r="F6505" i="37"/>
  <c r="E6505" i="37"/>
  <c r="F6504" i="37"/>
  <c r="E6504" i="37"/>
  <c r="F6503" i="37"/>
  <c r="E6503" i="37"/>
  <c r="F6502" i="37"/>
  <c r="E6502" i="37"/>
  <c r="F6501" i="37"/>
  <c r="E6501" i="37"/>
  <c r="F6500" i="37"/>
  <c r="E6500" i="37"/>
  <c r="F6499" i="37"/>
  <c r="E6499" i="37"/>
  <c r="F6498" i="37"/>
  <c r="E6498" i="37"/>
  <c r="F6497" i="37"/>
  <c r="E6497" i="37"/>
  <c r="F6496" i="37"/>
  <c r="E6496" i="37"/>
  <c r="F6495" i="37"/>
  <c r="E6495" i="37"/>
  <c r="F6494" i="37"/>
  <c r="E6494" i="37"/>
  <c r="F6493" i="37"/>
  <c r="E6493" i="37"/>
  <c r="F6492" i="37"/>
  <c r="E6492" i="37"/>
  <c r="F6491" i="37"/>
  <c r="E6491" i="37"/>
  <c r="F6490" i="37"/>
  <c r="E6490" i="37"/>
  <c r="F6489" i="37"/>
  <c r="E6489" i="37"/>
  <c r="F6488" i="37"/>
  <c r="E6488" i="37"/>
  <c r="F6487" i="37"/>
  <c r="E6487" i="37"/>
  <c r="F6486" i="37"/>
  <c r="E6486" i="37"/>
  <c r="F6485" i="37"/>
  <c r="E6485" i="37"/>
  <c r="F6484" i="37"/>
  <c r="E6484" i="37"/>
  <c r="F6483" i="37"/>
  <c r="E6483" i="37"/>
  <c r="F6482" i="37"/>
  <c r="E6482" i="37"/>
  <c r="F6481" i="37"/>
  <c r="E6481" i="37"/>
  <c r="F6480" i="37"/>
  <c r="E6480" i="37"/>
  <c r="F6479" i="37"/>
  <c r="E6479" i="37"/>
  <c r="F6478" i="37"/>
  <c r="E6478" i="37"/>
  <c r="F6477" i="37"/>
  <c r="E6477" i="37"/>
  <c r="F6476" i="37"/>
  <c r="E6476" i="37"/>
  <c r="F6475" i="37"/>
  <c r="E6475" i="37"/>
  <c r="F6474" i="37"/>
  <c r="E6474" i="37"/>
  <c r="F6473" i="37"/>
  <c r="E6473" i="37"/>
  <c r="F6472" i="37"/>
  <c r="E6472" i="37"/>
  <c r="F6471" i="37"/>
  <c r="E6471" i="37"/>
  <c r="F6470" i="37"/>
  <c r="E6470" i="37"/>
  <c r="F6469" i="37"/>
  <c r="E6469" i="37"/>
  <c r="F6468" i="37"/>
  <c r="E6468" i="37"/>
  <c r="F6467" i="37"/>
  <c r="E6467" i="37"/>
  <c r="F6466" i="37"/>
  <c r="E6466" i="37"/>
  <c r="F6465" i="37"/>
  <c r="E6465" i="37"/>
  <c r="F6464" i="37"/>
  <c r="E6464" i="37"/>
  <c r="F6463" i="37"/>
  <c r="E6463" i="37"/>
  <c r="F6462" i="37"/>
  <c r="E6462" i="37"/>
  <c r="F6461" i="37"/>
  <c r="E6461" i="37"/>
  <c r="F6460" i="37"/>
  <c r="E6460" i="37"/>
  <c r="F6459" i="37"/>
  <c r="E6459" i="37"/>
  <c r="F6458" i="37"/>
  <c r="E6458" i="37"/>
  <c r="F6457" i="37"/>
  <c r="E6457" i="37"/>
  <c r="F6456" i="37"/>
  <c r="E6456" i="37"/>
  <c r="F6455" i="37"/>
  <c r="E6455" i="37"/>
  <c r="F6454" i="37"/>
  <c r="E6454" i="37"/>
  <c r="F6453" i="37"/>
  <c r="E6453" i="37"/>
  <c r="F6452" i="37"/>
  <c r="E6452" i="37"/>
  <c r="F6451" i="37"/>
  <c r="E6451" i="37"/>
  <c r="F6450" i="37"/>
  <c r="E6450" i="37"/>
  <c r="F6449" i="37"/>
  <c r="E6449" i="37"/>
  <c r="F6448" i="37"/>
  <c r="E6448" i="37"/>
  <c r="F6447" i="37"/>
  <c r="E6447" i="37"/>
  <c r="F6446" i="37"/>
  <c r="E6446" i="37"/>
  <c r="F6445" i="37"/>
  <c r="E6445" i="37"/>
  <c r="F6444" i="37"/>
  <c r="E6444" i="37"/>
  <c r="F6443" i="37"/>
  <c r="E6443" i="37"/>
  <c r="F6442" i="37"/>
  <c r="E6442" i="37"/>
  <c r="F6441" i="37"/>
  <c r="E6441" i="37"/>
  <c r="F6440" i="37"/>
  <c r="E6440" i="37"/>
  <c r="F6439" i="37"/>
  <c r="E6439" i="37"/>
  <c r="F6438" i="37"/>
  <c r="E6438" i="37"/>
  <c r="F6437" i="37"/>
  <c r="E6437" i="37"/>
  <c r="F6436" i="37"/>
  <c r="E6436" i="37"/>
  <c r="F6435" i="37"/>
  <c r="E6435" i="37"/>
  <c r="F6434" i="37"/>
  <c r="E6434" i="37"/>
  <c r="F6433" i="37"/>
  <c r="E6433" i="37"/>
  <c r="F6432" i="37"/>
  <c r="E6432" i="37"/>
  <c r="F6431" i="37"/>
  <c r="E6431" i="37"/>
  <c r="F6430" i="37"/>
  <c r="E6430" i="37"/>
  <c r="F6429" i="37"/>
  <c r="E6429" i="37"/>
  <c r="F6428" i="37"/>
  <c r="E6428" i="37"/>
  <c r="F6427" i="37"/>
  <c r="E6427" i="37"/>
  <c r="F6426" i="37"/>
  <c r="E6426" i="37"/>
  <c r="F6425" i="37"/>
  <c r="E6425" i="37"/>
  <c r="F6424" i="37"/>
  <c r="E6424" i="37"/>
  <c r="F6423" i="37"/>
  <c r="E6423" i="37"/>
  <c r="F6422" i="37"/>
  <c r="E6422" i="37"/>
  <c r="F6421" i="37"/>
  <c r="E6421" i="37"/>
  <c r="F6420" i="37"/>
  <c r="E6420" i="37"/>
  <c r="F6419" i="37"/>
  <c r="E6419" i="37"/>
  <c r="F6418" i="37"/>
  <c r="E6418" i="37"/>
  <c r="F6417" i="37"/>
  <c r="E6417" i="37"/>
  <c r="F6416" i="37"/>
  <c r="E6416" i="37"/>
  <c r="F6415" i="37"/>
  <c r="E6415" i="37"/>
  <c r="F6414" i="37"/>
  <c r="E6414" i="37"/>
  <c r="F6413" i="37"/>
  <c r="E6413" i="37"/>
  <c r="F6412" i="37"/>
  <c r="E6412" i="37"/>
  <c r="F6411" i="37"/>
  <c r="E6411" i="37"/>
  <c r="F6410" i="37"/>
  <c r="E6410" i="37"/>
  <c r="F6409" i="37"/>
  <c r="E6409" i="37"/>
  <c r="F6408" i="37"/>
  <c r="E6408" i="37"/>
  <c r="F6407" i="37"/>
  <c r="E6407" i="37"/>
  <c r="F6406" i="37"/>
  <c r="E6406" i="37"/>
  <c r="F6405" i="37"/>
  <c r="E6405" i="37"/>
  <c r="F6404" i="37"/>
  <c r="E6404" i="37"/>
  <c r="F6403" i="37"/>
  <c r="E6403" i="37"/>
  <c r="F6402" i="37"/>
  <c r="E6402" i="37"/>
  <c r="F6401" i="37"/>
  <c r="E6401" i="37"/>
  <c r="F6400" i="37"/>
  <c r="E6400" i="37"/>
  <c r="F6399" i="37"/>
  <c r="E6399" i="37"/>
  <c r="F6398" i="37"/>
  <c r="E6398" i="37"/>
  <c r="F6397" i="37"/>
  <c r="E6397" i="37"/>
  <c r="F6396" i="37"/>
  <c r="E6396" i="37"/>
  <c r="F6395" i="37"/>
  <c r="E6395" i="37"/>
  <c r="F6394" i="37"/>
  <c r="E6394" i="37"/>
  <c r="F6393" i="37"/>
  <c r="E6393" i="37"/>
  <c r="F6392" i="37"/>
  <c r="E6392" i="37"/>
  <c r="F6391" i="37"/>
  <c r="E6391" i="37"/>
  <c r="F6390" i="37"/>
  <c r="E6390" i="37"/>
  <c r="F6389" i="37"/>
  <c r="E6389" i="37"/>
  <c r="F6388" i="37"/>
  <c r="E6388" i="37"/>
  <c r="F6387" i="37"/>
  <c r="E6387" i="37"/>
  <c r="F6386" i="37"/>
  <c r="E6386" i="37"/>
  <c r="F6385" i="37"/>
  <c r="E6385" i="37"/>
  <c r="F6384" i="37"/>
  <c r="E6384" i="37"/>
  <c r="F6383" i="37"/>
  <c r="E6383" i="37"/>
  <c r="F6382" i="37"/>
  <c r="E6382" i="37"/>
  <c r="F6381" i="37"/>
  <c r="E6381" i="37"/>
  <c r="F6380" i="37"/>
  <c r="E6380" i="37"/>
  <c r="F6379" i="37"/>
  <c r="E6379" i="37"/>
  <c r="F6378" i="37"/>
  <c r="E6378" i="37"/>
  <c r="F6377" i="37"/>
  <c r="E6377" i="37"/>
  <c r="F6376" i="37"/>
  <c r="E6376" i="37"/>
  <c r="F6375" i="37"/>
  <c r="E6375" i="37"/>
  <c r="F6374" i="37"/>
  <c r="E6374" i="37"/>
  <c r="F6373" i="37"/>
  <c r="E6373" i="37"/>
  <c r="F6372" i="37"/>
  <c r="E6372" i="37"/>
  <c r="F6371" i="37"/>
  <c r="E6371" i="37"/>
  <c r="F6370" i="37"/>
  <c r="E6370" i="37"/>
  <c r="F6369" i="37"/>
  <c r="E6369" i="37"/>
  <c r="F6368" i="37"/>
  <c r="E6368" i="37"/>
  <c r="F6367" i="37"/>
  <c r="E6367" i="37"/>
  <c r="F6366" i="37"/>
  <c r="E6366" i="37"/>
  <c r="F6365" i="37"/>
  <c r="E6365" i="37"/>
  <c r="F6364" i="37"/>
  <c r="E6364" i="37"/>
  <c r="F6363" i="37"/>
  <c r="E6363" i="37"/>
  <c r="F6362" i="37"/>
  <c r="E6362" i="37"/>
  <c r="F6361" i="37"/>
  <c r="E6361" i="37"/>
  <c r="F6360" i="37"/>
  <c r="E6360" i="37"/>
  <c r="F6359" i="37"/>
  <c r="E6359" i="37"/>
  <c r="F6358" i="37"/>
  <c r="E6358" i="37"/>
  <c r="F6357" i="37"/>
  <c r="E6357" i="37"/>
  <c r="F6356" i="37"/>
  <c r="E6356" i="37"/>
  <c r="F6355" i="37"/>
  <c r="E6355" i="37"/>
  <c r="F6354" i="37"/>
  <c r="E6354" i="37"/>
  <c r="F6353" i="37"/>
  <c r="E6353" i="37"/>
  <c r="F6352" i="37"/>
  <c r="E6352" i="37"/>
  <c r="F6351" i="37"/>
  <c r="E6351" i="37"/>
  <c r="F6350" i="37"/>
  <c r="E6350" i="37"/>
  <c r="F6349" i="37"/>
  <c r="E6349" i="37"/>
  <c r="F6348" i="37"/>
  <c r="E6348" i="37"/>
  <c r="F6347" i="37"/>
  <c r="E6347" i="37"/>
  <c r="F6346" i="37"/>
  <c r="E6346" i="37"/>
  <c r="F6345" i="37"/>
  <c r="E6345" i="37"/>
  <c r="F6344" i="37"/>
  <c r="E6344" i="37"/>
  <c r="F6343" i="37"/>
  <c r="E6343" i="37"/>
  <c r="F6342" i="37"/>
  <c r="E6342" i="37"/>
  <c r="F6341" i="37"/>
  <c r="E6341" i="37"/>
  <c r="F6340" i="37"/>
  <c r="E6340" i="37"/>
  <c r="F6339" i="37"/>
  <c r="E6339" i="37"/>
  <c r="F6338" i="37"/>
  <c r="E6338" i="37"/>
  <c r="F6337" i="37"/>
  <c r="E6337" i="37"/>
  <c r="F6336" i="37"/>
  <c r="E6336" i="37"/>
  <c r="F6335" i="37"/>
  <c r="E6335" i="37"/>
  <c r="F6334" i="37"/>
  <c r="E6334" i="37"/>
  <c r="F6333" i="37"/>
  <c r="E6333" i="37"/>
  <c r="F6332" i="37"/>
  <c r="E6332" i="37"/>
  <c r="F6331" i="37"/>
  <c r="E6331" i="37"/>
  <c r="F6330" i="37"/>
  <c r="E6330" i="37"/>
  <c r="F6329" i="37"/>
  <c r="E6329" i="37"/>
  <c r="F6328" i="37"/>
  <c r="E6328" i="37"/>
  <c r="F6327" i="37"/>
  <c r="E6327" i="37"/>
  <c r="F6326" i="37"/>
  <c r="E6326" i="37"/>
  <c r="F6325" i="37"/>
  <c r="E6325" i="37"/>
  <c r="F6324" i="37"/>
  <c r="E6324" i="37"/>
  <c r="F6323" i="37"/>
  <c r="E6323" i="37"/>
  <c r="F6322" i="37"/>
  <c r="E6322" i="37"/>
  <c r="F6321" i="37"/>
  <c r="E6321" i="37"/>
  <c r="F6320" i="37"/>
  <c r="E6320" i="37"/>
  <c r="F6319" i="37"/>
  <c r="E6319" i="37"/>
  <c r="F6318" i="37"/>
  <c r="E6318" i="37"/>
  <c r="F6317" i="37"/>
  <c r="E6317" i="37"/>
  <c r="F6316" i="37"/>
  <c r="E6316" i="37"/>
  <c r="F6315" i="37"/>
  <c r="E6315" i="37"/>
  <c r="F6314" i="37"/>
  <c r="E6314" i="37"/>
  <c r="F6313" i="37"/>
  <c r="E6313" i="37"/>
  <c r="F6312" i="37"/>
  <c r="E6312" i="37"/>
  <c r="F6311" i="37"/>
  <c r="E6311" i="37"/>
  <c r="F6310" i="37"/>
  <c r="E6310" i="37"/>
  <c r="F6309" i="37"/>
  <c r="E6309" i="37"/>
  <c r="F6308" i="37"/>
  <c r="E6308" i="37"/>
  <c r="F6307" i="37"/>
  <c r="E6307" i="37"/>
  <c r="F6306" i="37"/>
  <c r="E6306" i="37"/>
  <c r="F6305" i="37"/>
  <c r="E6305" i="37"/>
  <c r="F6304" i="37"/>
  <c r="E6304" i="37"/>
  <c r="F6303" i="37"/>
  <c r="E6303" i="37"/>
  <c r="F6302" i="37"/>
  <c r="E6302" i="37"/>
  <c r="F6301" i="37"/>
  <c r="E6301" i="37"/>
  <c r="F6300" i="37"/>
  <c r="E6300" i="37"/>
  <c r="F6299" i="37"/>
  <c r="E6299" i="37"/>
  <c r="F6298" i="37"/>
  <c r="E6298" i="37"/>
  <c r="F6297" i="37"/>
  <c r="E6297" i="37"/>
  <c r="F6296" i="37"/>
  <c r="E6296" i="37"/>
  <c r="F6295" i="37"/>
  <c r="E6295" i="37"/>
  <c r="F6294" i="37"/>
  <c r="E6294" i="37"/>
  <c r="F6293" i="37"/>
  <c r="E6293" i="37"/>
  <c r="F6292" i="37"/>
  <c r="E6292" i="37"/>
  <c r="F6291" i="37"/>
  <c r="E6291" i="37"/>
  <c r="F6290" i="37"/>
  <c r="E6290" i="37"/>
  <c r="F6289" i="37"/>
  <c r="E6289" i="37"/>
  <c r="F6288" i="37"/>
  <c r="E6288" i="37"/>
  <c r="F6287" i="37"/>
  <c r="E6287" i="37"/>
  <c r="F6286" i="37"/>
  <c r="E6286" i="37"/>
  <c r="F6285" i="37"/>
  <c r="E6285" i="37"/>
  <c r="F6284" i="37"/>
  <c r="E6284" i="37"/>
  <c r="F6283" i="37"/>
  <c r="E6283" i="37"/>
  <c r="F6282" i="37"/>
  <c r="E6282" i="37"/>
  <c r="F6281" i="37"/>
  <c r="E6281" i="37"/>
  <c r="F6280" i="37"/>
  <c r="E6280" i="37"/>
  <c r="F6279" i="37"/>
  <c r="E6279" i="37"/>
  <c r="F6278" i="37"/>
  <c r="E6278" i="37"/>
  <c r="F6277" i="37"/>
  <c r="E6277" i="37"/>
  <c r="F6276" i="37"/>
  <c r="E6276" i="37"/>
  <c r="F6275" i="37"/>
  <c r="E6275" i="37"/>
  <c r="F6274" i="37"/>
  <c r="E6274" i="37"/>
  <c r="F6273" i="37"/>
  <c r="E6273" i="37"/>
  <c r="F6272" i="37"/>
  <c r="E6272" i="37"/>
  <c r="F6271" i="37"/>
  <c r="E6271" i="37"/>
  <c r="F6270" i="37"/>
  <c r="E6270" i="37"/>
  <c r="F6269" i="37"/>
  <c r="E6269" i="37"/>
  <c r="F6268" i="37"/>
  <c r="E6268" i="37"/>
  <c r="F6267" i="37"/>
  <c r="E6267" i="37"/>
  <c r="F6266" i="37"/>
  <c r="E6266" i="37"/>
  <c r="F6265" i="37"/>
  <c r="E6265" i="37"/>
  <c r="F6264" i="37"/>
  <c r="E6264" i="37"/>
  <c r="F6263" i="37"/>
  <c r="E6263" i="37"/>
  <c r="F6262" i="37"/>
  <c r="E6262" i="37"/>
  <c r="F6261" i="37"/>
  <c r="E6261" i="37"/>
  <c r="F6260" i="37"/>
  <c r="E6260" i="37"/>
  <c r="F6259" i="37"/>
  <c r="E6259" i="37"/>
  <c r="F6258" i="37"/>
  <c r="E6258" i="37"/>
  <c r="F6257" i="37"/>
  <c r="E6257" i="37"/>
  <c r="F6256" i="37"/>
  <c r="E6256" i="37"/>
  <c r="F6255" i="37"/>
  <c r="E6255" i="37"/>
  <c r="F6254" i="37"/>
  <c r="E6254" i="37"/>
  <c r="F6253" i="37"/>
  <c r="E6253" i="37"/>
  <c r="F6252" i="37"/>
  <c r="E6252" i="37"/>
  <c r="F6251" i="37"/>
  <c r="E6251" i="37"/>
  <c r="F6250" i="37"/>
  <c r="E6250" i="37"/>
  <c r="F6249" i="37"/>
  <c r="E6249" i="37"/>
  <c r="F6248" i="37"/>
  <c r="E6248" i="37"/>
  <c r="F6247" i="37"/>
  <c r="E6247" i="37"/>
  <c r="F6246" i="37"/>
  <c r="E6246" i="37"/>
  <c r="F6245" i="37"/>
  <c r="E6245" i="37"/>
  <c r="F6244" i="37"/>
  <c r="E6244" i="37"/>
  <c r="F6243" i="37"/>
  <c r="E6243" i="37"/>
  <c r="F6242" i="37"/>
  <c r="E6242" i="37"/>
  <c r="F6241" i="37"/>
  <c r="E6241" i="37"/>
  <c r="F6240" i="37"/>
  <c r="E6240" i="37"/>
  <c r="F6239" i="37"/>
  <c r="E6239" i="37"/>
  <c r="F6238" i="37"/>
  <c r="E6238" i="37"/>
  <c r="F6237" i="37"/>
  <c r="E6237" i="37"/>
  <c r="F6236" i="37"/>
  <c r="E6236" i="37"/>
  <c r="F6235" i="37"/>
  <c r="E6235" i="37"/>
  <c r="F6234" i="37"/>
  <c r="E6234" i="37"/>
  <c r="F6233" i="37"/>
  <c r="E6233" i="37"/>
  <c r="F6232" i="37"/>
  <c r="E6232" i="37"/>
  <c r="F6231" i="37"/>
  <c r="E6231" i="37"/>
  <c r="F6230" i="37"/>
  <c r="E6230" i="37"/>
  <c r="F6229" i="37"/>
  <c r="E6229" i="37"/>
  <c r="F6228" i="37"/>
  <c r="E6228" i="37"/>
  <c r="F6227" i="37"/>
  <c r="E6227" i="37"/>
  <c r="F6226" i="37"/>
  <c r="E6226" i="37"/>
  <c r="F6225" i="37"/>
  <c r="E6225" i="37"/>
  <c r="F6224" i="37"/>
  <c r="E6224" i="37"/>
  <c r="F6223" i="37"/>
  <c r="E6223" i="37"/>
  <c r="F6222" i="37"/>
  <c r="E6222" i="37"/>
  <c r="F6221" i="37"/>
  <c r="E6221" i="37"/>
  <c r="F6220" i="37"/>
  <c r="E6220" i="37"/>
  <c r="F6219" i="37"/>
  <c r="E6219" i="37"/>
  <c r="F6218" i="37"/>
  <c r="E6218" i="37"/>
  <c r="F6217" i="37"/>
  <c r="E6217" i="37"/>
  <c r="F6216" i="37"/>
  <c r="E6216" i="37"/>
  <c r="F6215" i="37"/>
  <c r="E6215" i="37"/>
  <c r="F6214" i="37"/>
  <c r="E6214" i="37"/>
  <c r="F6213" i="37"/>
  <c r="E6213" i="37"/>
  <c r="F6212" i="37"/>
  <c r="E6212" i="37"/>
  <c r="F6211" i="37"/>
  <c r="E6211" i="37"/>
  <c r="F6210" i="37"/>
  <c r="E6210" i="37"/>
  <c r="F6209" i="37"/>
  <c r="E6209" i="37"/>
  <c r="F6208" i="37"/>
  <c r="E6208" i="37"/>
  <c r="F6207" i="37"/>
  <c r="E6207" i="37"/>
  <c r="F6206" i="37"/>
  <c r="E6206" i="37"/>
  <c r="F6205" i="37"/>
  <c r="E6205" i="37"/>
  <c r="F6204" i="37"/>
  <c r="E6204" i="37"/>
  <c r="F6203" i="37"/>
  <c r="E6203" i="37"/>
  <c r="F6202" i="37"/>
  <c r="E6202" i="37"/>
  <c r="F6201" i="37"/>
  <c r="E6201" i="37"/>
  <c r="F6200" i="37"/>
  <c r="E6200" i="37"/>
  <c r="F6199" i="37"/>
  <c r="E6199" i="37"/>
  <c r="F6198" i="37"/>
  <c r="E6198" i="37"/>
  <c r="F6197" i="37"/>
  <c r="E6197" i="37"/>
  <c r="F6196" i="37"/>
  <c r="E6196" i="37"/>
  <c r="F6195" i="37"/>
  <c r="E6195" i="37"/>
  <c r="F6194" i="37"/>
  <c r="E6194" i="37"/>
  <c r="F6193" i="37"/>
  <c r="E6193" i="37"/>
  <c r="F6192" i="37"/>
  <c r="E6192" i="37"/>
  <c r="F6191" i="37"/>
  <c r="E6191" i="37"/>
  <c r="F6190" i="37"/>
  <c r="E6190" i="37"/>
  <c r="F6189" i="37"/>
  <c r="E6189" i="37"/>
  <c r="F6188" i="37"/>
  <c r="E6188" i="37"/>
  <c r="F6187" i="37"/>
  <c r="E6187" i="37"/>
  <c r="F6186" i="37"/>
  <c r="E6186" i="37"/>
  <c r="F6185" i="37"/>
  <c r="E6185" i="37"/>
  <c r="F6184" i="37"/>
  <c r="E6184" i="37"/>
  <c r="F6183" i="37"/>
  <c r="E6183" i="37"/>
  <c r="F6182" i="37"/>
  <c r="E6182" i="37"/>
  <c r="F6181" i="37"/>
  <c r="E6181" i="37"/>
  <c r="F6180" i="37"/>
  <c r="E6180" i="37"/>
  <c r="F6179" i="37"/>
  <c r="E6179" i="37"/>
  <c r="F6178" i="37"/>
  <c r="E6178" i="37"/>
  <c r="F6177" i="37"/>
  <c r="E6177" i="37"/>
  <c r="F6176" i="37"/>
  <c r="E6176" i="37"/>
  <c r="F6175" i="37"/>
  <c r="E6175" i="37"/>
  <c r="F6174" i="37"/>
  <c r="E6174" i="37"/>
  <c r="F6173" i="37"/>
  <c r="E6173" i="37"/>
  <c r="F6172" i="37"/>
  <c r="E6172" i="37"/>
  <c r="F6171" i="37"/>
  <c r="E6171" i="37"/>
  <c r="F6170" i="37"/>
  <c r="E6170" i="37"/>
  <c r="F6169" i="37"/>
  <c r="E6169" i="37"/>
  <c r="F6168" i="37"/>
  <c r="E6168" i="37"/>
  <c r="F6167" i="37"/>
  <c r="E6167" i="37"/>
  <c r="F6166" i="37"/>
  <c r="E6166" i="37"/>
  <c r="F6165" i="37"/>
  <c r="E6165" i="37"/>
  <c r="F6164" i="37"/>
  <c r="E6164" i="37"/>
  <c r="F6163" i="37"/>
  <c r="E6163" i="37"/>
  <c r="F6162" i="37"/>
  <c r="E6162" i="37"/>
  <c r="F6161" i="37"/>
  <c r="E6161" i="37"/>
  <c r="F6160" i="37"/>
  <c r="E6160" i="37"/>
  <c r="F6159" i="37"/>
  <c r="E6159" i="37"/>
  <c r="F6158" i="37"/>
  <c r="E6158" i="37"/>
  <c r="F6157" i="37"/>
  <c r="E6157" i="37"/>
  <c r="F6156" i="37"/>
  <c r="E6156" i="37"/>
  <c r="F6155" i="37"/>
  <c r="E6155" i="37"/>
  <c r="F6154" i="37"/>
  <c r="E6154" i="37"/>
  <c r="F6153" i="37"/>
  <c r="E6153" i="37"/>
  <c r="F6152" i="37"/>
  <c r="E6152" i="37"/>
  <c r="F6151" i="37"/>
  <c r="E6151" i="37"/>
  <c r="F6150" i="37"/>
  <c r="E6150" i="37"/>
  <c r="F6149" i="37"/>
  <c r="E6149" i="37"/>
  <c r="F6148" i="37"/>
  <c r="E6148" i="37"/>
  <c r="F6147" i="37"/>
  <c r="E6147" i="37"/>
  <c r="F6146" i="37"/>
  <c r="E6146" i="37"/>
  <c r="F6145" i="37"/>
  <c r="E6145" i="37"/>
  <c r="F6144" i="37"/>
  <c r="E6144" i="37"/>
  <c r="F6143" i="37"/>
  <c r="E6143" i="37"/>
  <c r="F6142" i="37"/>
  <c r="E6142" i="37"/>
  <c r="F6141" i="37"/>
  <c r="E6141" i="37"/>
  <c r="F6140" i="37"/>
  <c r="E6140" i="37"/>
  <c r="F6139" i="37"/>
  <c r="E6139" i="37"/>
  <c r="F6138" i="37"/>
  <c r="E6138" i="37"/>
  <c r="F6137" i="37"/>
  <c r="E6137" i="37"/>
  <c r="F6136" i="37"/>
  <c r="E6136" i="37"/>
  <c r="F6135" i="37"/>
  <c r="E6135" i="37"/>
  <c r="F6134" i="37"/>
  <c r="E6134" i="37"/>
  <c r="F6133" i="37"/>
  <c r="E6133" i="37"/>
  <c r="F6132" i="37"/>
  <c r="E6132" i="37"/>
  <c r="F6131" i="37"/>
  <c r="E6131" i="37"/>
  <c r="F6130" i="37"/>
  <c r="E6130" i="37"/>
  <c r="F6129" i="37"/>
  <c r="E6129" i="37"/>
  <c r="F6128" i="37"/>
  <c r="E6128" i="37"/>
  <c r="F6127" i="37"/>
  <c r="E6127" i="37"/>
  <c r="F6126" i="37"/>
  <c r="E6126" i="37"/>
  <c r="F6125" i="37"/>
  <c r="E6125" i="37"/>
  <c r="F6124" i="37"/>
  <c r="E6124" i="37"/>
  <c r="F6123" i="37"/>
  <c r="E6123" i="37"/>
  <c r="F6122" i="37"/>
  <c r="E6122" i="37"/>
  <c r="F6121" i="37"/>
  <c r="E6121" i="37"/>
  <c r="F6120" i="37"/>
  <c r="E6120" i="37"/>
  <c r="F6119" i="37"/>
  <c r="E6119" i="37"/>
  <c r="F6118" i="37"/>
  <c r="E6118" i="37"/>
  <c r="F6117" i="37"/>
  <c r="E6117" i="37"/>
  <c r="F6116" i="37"/>
  <c r="E6116" i="37"/>
  <c r="F6115" i="37"/>
  <c r="E6115" i="37"/>
  <c r="F6114" i="37"/>
  <c r="E6114" i="37"/>
  <c r="F6113" i="37"/>
  <c r="E6113" i="37"/>
  <c r="F6112" i="37"/>
  <c r="E6112" i="37"/>
  <c r="F6111" i="37"/>
  <c r="E6111" i="37"/>
  <c r="F6110" i="37"/>
  <c r="E6110" i="37"/>
  <c r="F6109" i="37"/>
  <c r="E6109" i="37"/>
  <c r="F6108" i="37"/>
  <c r="E6108" i="37"/>
  <c r="F6107" i="37"/>
  <c r="E6107" i="37"/>
  <c r="F6106" i="37"/>
  <c r="E6106" i="37"/>
  <c r="F6105" i="37"/>
  <c r="E6105" i="37"/>
  <c r="F6104" i="37"/>
  <c r="E6104" i="37"/>
  <c r="F6103" i="37"/>
  <c r="E6103" i="37"/>
  <c r="F6102" i="37"/>
  <c r="E6102" i="37"/>
  <c r="F6101" i="37"/>
  <c r="E6101" i="37"/>
  <c r="F6100" i="37"/>
  <c r="E6100" i="37"/>
  <c r="F6099" i="37"/>
  <c r="E6099" i="37"/>
  <c r="F6098" i="37"/>
  <c r="E6098" i="37"/>
  <c r="F6097" i="37"/>
  <c r="E6097" i="37"/>
  <c r="F6096" i="37"/>
  <c r="E6096" i="37"/>
  <c r="F6095" i="37"/>
  <c r="E6095" i="37"/>
  <c r="F6094" i="37"/>
  <c r="E6094" i="37"/>
  <c r="F6093" i="37"/>
  <c r="E6093" i="37"/>
  <c r="F6092" i="37"/>
  <c r="E6092" i="37"/>
  <c r="F6091" i="37"/>
  <c r="E6091" i="37"/>
  <c r="F6090" i="37"/>
  <c r="E6090" i="37"/>
  <c r="F6089" i="37"/>
  <c r="E6089" i="37"/>
  <c r="F6088" i="37"/>
  <c r="E6088" i="37"/>
  <c r="F6087" i="37"/>
  <c r="E6087" i="37"/>
  <c r="F6086" i="37"/>
  <c r="E6086" i="37"/>
  <c r="F6085" i="37"/>
  <c r="E6085" i="37"/>
  <c r="F6084" i="37"/>
  <c r="E6084" i="37"/>
  <c r="F6083" i="37"/>
  <c r="E6083" i="37"/>
  <c r="F6082" i="37"/>
  <c r="E6082" i="37"/>
  <c r="F6081" i="37"/>
  <c r="E6081" i="37"/>
  <c r="F6080" i="37"/>
  <c r="E6080" i="37"/>
  <c r="F6079" i="37"/>
  <c r="E6079" i="37"/>
  <c r="F6078" i="37"/>
  <c r="E6078" i="37"/>
  <c r="F6077" i="37"/>
  <c r="E6077" i="37"/>
  <c r="F6076" i="37"/>
  <c r="E6076" i="37"/>
  <c r="F6075" i="37"/>
  <c r="E6075" i="37"/>
  <c r="F6074" i="37"/>
  <c r="E6074" i="37"/>
  <c r="F6073" i="37"/>
  <c r="E6073" i="37"/>
  <c r="F6072" i="37"/>
  <c r="E6072" i="37"/>
  <c r="F6071" i="37"/>
  <c r="E6071" i="37"/>
  <c r="F6070" i="37"/>
  <c r="E6070" i="37"/>
  <c r="F6069" i="37"/>
  <c r="E6069" i="37"/>
  <c r="F6068" i="37"/>
  <c r="E6068" i="37"/>
  <c r="F6067" i="37"/>
  <c r="E6067" i="37"/>
  <c r="F6066" i="37"/>
  <c r="E6066" i="37"/>
  <c r="F6065" i="37"/>
  <c r="E6065" i="37"/>
  <c r="F6064" i="37"/>
  <c r="E6064" i="37"/>
  <c r="F6063" i="37"/>
  <c r="E6063" i="37"/>
  <c r="F6062" i="37"/>
  <c r="E6062" i="37"/>
  <c r="F6061" i="37"/>
  <c r="E6061" i="37"/>
  <c r="F6060" i="37"/>
  <c r="E6060" i="37"/>
  <c r="F6059" i="37"/>
  <c r="E6059" i="37"/>
  <c r="F6058" i="37"/>
  <c r="E6058" i="37"/>
  <c r="F6057" i="37"/>
  <c r="E6057" i="37"/>
  <c r="F6056" i="37"/>
  <c r="E6056" i="37"/>
  <c r="F6055" i="37"/>
  <c r="E6055" i="37"/>
  <c r="F6054" i="37"/>
  <c r="E6054" i="37"/>
  <c r="F6053" i="37"/>
  <c r="E6053" i="37"/>
  <c r="F6052" i="37"/>
  <c r="E6052" i="37"/>
  <c r="F6051" i="37"/>
  <c r="E6051" i="37"/>
  <c r="F6050" i="37"/>
  <c r="E6050" i="37"/>
  <c r="F6049" i="37"/>
  <c r="E6049" i="37"/>
  <c r="F6048" i="37"/>
  <c r="E6048" i="37"/>
  <c r="F6047" i="37"/>
  <c r="E6047" i="37"/>
  <c r="F6046" i="37"/>
  <c r="E6046" i="37"/>
  <c r="F6045" i="37"/>
  <c r="E6045" i="37"/>
  <c r="F6044" i="37"/>
  <c r="E6044" i="37"/>
  <c r="F6043" i="37"/>
  <c r="E6043" i="37"/>
  <c r="F6042" i="37"/>
  <c r="E6042" i="37"/>
  <c r="F6041" i="37"/>
  <c r="E6041" i="37"/>
  <c r="F6040" i="37"/>
  <c r="E6040" i="37"/>
  <c r="F6039" i="37"/>
  <c r="E6039" i="37"/>
  <c r="F6038" i="37"/>
  <c r="E6038" i="37"/>
  <c r="F6037" i="37"/>
  <c r="E6037" i="37"/>
  <c r="F6036" i="37"/>
  <c r="E6036" i="37"/>
  <c r="F6035" i="37"/>
  <c r="E6035" i="37"/>
  <c r="F6034" i="37"/>
  <c r="E6034" i="37"/>
  <c r="F6033" i="37"/>
  <c r="E6033" i="37"/>
  <c r="F6032" i="37"/>
  <c r="E6032" i="37"/>
  <c r="F6031" i="37"/>
  <c r="E6031" i="37"/>
  <c r="F6030" i="37"/>
  <c r="E6030" i="37"/>
  <c r="F6029" i="37"/>
  <c r="E6029" i="37"/>
  <c r="F6028" i="37"/>
  <c r="E6028" i="37"/>
  <c r="F6027" i="37"/>
  <c r="E6027" i="37"/>
  <c r="F6026" i="37"/>
  <c r="E6026" i="37"/>
  <c r="F6025" i="37"/>
  <c r="E6025" i="37"/>
  <c r="F6024" i="37"/>
  <c r="E6024" i="37"/>
  <c r="F6023" i="37"/>
  <c r="E6023" i="37"/>
  <c r="F6022" i="37"/>
  <c r="E6022" i="37"/>
  <c r="F6021" i="37"/>
  <c r="E6021" i="37"/>
  <c r="F6020" i="37"/>
  <c r="E6020" i="37"/>
  <c r="F6019" i="37"/>
  <c r="E6019" i="37"/>
  <c r="F6018" i="37"/>
  <c r="E6018" i="37"/>
  <c r="F6017" i="37"/>
  <c r="E6017" i="37"/>
  <c r="F6016" i="37"/>
  <c r="E6016" i="37"/>
  <c r="F6015" i="37"/>
  <c r="E6015" i="37"/>
  <c r="F6014" i="37"/>
  <c r="E6014" i="37"/>
  <c r="F6013" i="37"/>
  <c r="E6013" i="37"/>
  <c r="F6012" i="37"/>
  <c r="E6012" i="37"/>
  <c r="F6011" i="37"/>
  <c r="E6011" i="37"/>
  <c r="F6010" i="37"/>
  <c r="E6010" i="37"/>
  <c r="F6009" i="37"/>
  <c r="E6009" i="37"/>
  <c r="F6008" i="37"/>
  <c r="E6008" i="37"/>
  <c r="F6007" i="37"/>
  <c r="E6007" i="37"/>
  <c r="F6006" i="37"/>
  <c r="E6006" i="37"/>
  <c r="F6005" i="37"/>
  <c r="E6005" i="37"/>
  <c r="F6004" i="37"/>
  <c r="E6004" i="37"/>
  <c r="F6003" i="37"/>
  <c r="E6003" i="37"/>
  <c r="F6002" i="37"/>
  <c r="E6002" i="37"/>
  <c r="F6001" i="37"/>
  <c r="E6001" i="37"/>
  <c r="F6000" i="37"/>
  <c r="E6000" i="37"/>
  <c r="F5999" i="37"/>
  <c r="E5999" i="37"/>
  <c r="F5998" i="37"/>
  <c r="E5998" i="37"/>
  <c r="F5997" i="37"/>
  <c r="E5997" i="37"/>
  <c r="F5996" i="37"/>
  <c r="E5996" i="37"/>
  <c r="F5995" i="37"/>
  <c r="E5995" i="37"/>
  <c r="F5994" i="37"/>
  <c r="E5994" i="37"/>
  <c r="F5993" i="37"/>
  <c r="E5993" i="37"/>
  <c r="F5992" i="37"/>
  <c r="E5992" i="37"/>
  <c r="F5991" i="37"/>
  <c r="E5991" i="37"/>
  <c r="F5990" i="37"/>
  <c r="E5990" i="37"/>
  <c r="F5989" i="37"/>
  <c r="E5989" i="37"/>
  <c r="F5988" i="37"/>
  <c r="E5988" i="37"/>
  <c r="F5987" i="37"/>
  <c r="E5987" i="37"/>
  <c r="F5986" i="37"/>
  <c r="E5986" i="37"/>
  <c r="F5985" i="37"/>
  <c r="E5985" i="37"/>
  <c r="F5984" i="37"/>
  <c r="E5984" i="37"/>
  <c r="F5983" i="37"/>
  <c r="E5983" i="37"/>
  <c r="F5982" i="37"/>
  <c r="E5982" i="37"/>
  <c r="F5981" i="37"/>
  <c r="E5981" i="37"/>
  <c r="F5980" i="37"/>
  <c r="E5980" i="37"/>
  <c r="F5979" i="37"/>
  <c r="E5979" i="37"/>
  <c r="F5978" i="37"/>
  <c r="E5978" i="37"/>
  <c r="F5977" i="37"/>
  <c r="E5977" i="37"/>
  <c r="F5976" i="37"/>
  <c r="E5976" i="37"/>
  <c r="F5975" i="37"/>
  <c r="E5975" i="37"/>
  <c r="F5974" i="37"/>
  <c r="E5974" i="37"/>
  <c r="F5973" i="37"/>
  <c r="E5973" i="37"/>
  <c r="F5972" i="37"/>
  <c r="E5972" i="37"/>
  <c r="F5971" i="37"/>
  <c r="E5971" i="37"/>
  <c r="F5970" i="37"/>
  <c r="E5970" i="37"/>
  <c r="F5969" i="37"/>
  <c r="E5969" i="37"/>
  <c r="F5968" i="37"/>
  <c r="E5968" i="37"/>
  <c r="F5967" i="37"/>
  <c r="E5967" i="37"/>
  <c r="F5966" i="37"/>
  <c r="E5966" i="37"/>
  <c r="F5965" i="37"/>
  <c r="E5965" i="37"/>
  <c r="F5964" i="37"/>
  <c r="E5964" i="37"/>
  <c r="F5963" i="37"/>
  <c r="E5963" i="37"/>
  <c r="F5962" i="37"/>
  <c r="E5962" i="37"/>
  <c r="F5961" i="37"/>
  <c r="E5961" i="37"/>
  <c r="F5960" i="37"/>
  <c r="E5960" i="37"/>
  <c r="F5959" i="37"/>
  <c r="E5959" i="37"/>
  <c r="F5958" i="37"/>
  <c r="E5958" i="37"/>
  <c r="F5957" i="37"/>
  <c r="E5957" i="37"/>
  <c r="F5956" i="37"/>
  <c r="E5956" i="37"/>
  <c r="F5955" i="37"/>
  <c r="E5955" i="37"/>
  <c r="F5954" i="37"/>
  <c r="E5954" i="37"/>
  <c r="F5953" i="37"/>
  <c r="E5953" i="37"/>
  <c r="F5952" i="37"/>
  <c r="E5952" i="37"/>
  <c r="F5951" i="37"/>
  <c r="E5951" i="37"/>
  <c r="F5950" i="37"/>
  <c r="E5950" i="37"/>
  <c r="F5949" i="37"/>
  <c r="E5949" i="37"/>
  <c r="F5948" i="37"/>
  <c r="E5948" i="37"/>
  <c r="F5947" i="37"/>
  <c r="E5947" i="37"/>
  <c r="F5946" i="37"/>
  <c r="E5946" i="37"/>
  <c r="F5945" i="37"/>
  <c r="E5945" i="37"/>
  <c r="F5944" i="37"/>
  <c r="E5944" i="37"/>
  <c r="F5943" i="37"/>
  <c r="E5943" i="37"/>
  <c r="F5942" i="37"/>
  <c r="E5942" i="37"/>
  <c r="F5941" i="37"/>
  <c r="E5941" i="37"/>
  <c r="F5940" i="37"/>
  <c r="E5940" i="37"/>
  <c r="F5939" i="37"/>
  <c r="E5939" i="37"/>
  <c r="F5938" i="37"/>
  <c r="E5938" i="37"/>
  <c r="F5937" i="37"/>
  <c r="E5937" i="37"/>
  <c r="F5936" i="37"/>
  <c r="E5936" i="37"/>
  <c r="F5935" i="37"/>
  <c r="E5935" i="37"/>
  <c r="F5934" i="37"/>
  <c r="E5934" i="37"/>
  <c r="F5933" i="37"/>
  <c r="E5933" i="37"/>
  <c r="F5932" i="37"/>
  <c r="E5932" i="37"/>
  <c r="F5931" i="37"/>
  <c r="E5931" i="37"/>
  <c r="F5930" i="37"/>
  <c r="E5930" i="37"/>
  <c r="F5929" i="37"/>
  <c r="E5929" i="37"/>
  <c r="F5928" i="37"/>
  <c r="E5928" i="37"/>
  <c r="F5927" i="37"/>
  <c r="E5927" i="37"/>
  <c r="F5926" i="37"/>
  <c r="E5926" i="37"/>
  <c r="F5925" i="37"/>
  <c r="E5925" i="37"/>
  <c r="F5924" i="37"/>
  <c r="E5924" i="37"/>
  <c r="F5923" i="37"/>
  <c r="E5923" i="37"/>
  <c r="F5922" i="37"/>
  <c r="E5922" i="37"/>
  <c r="F5921" i="37"/>
  <c r="E5921" i="37"/>
  <c r="F5920" i="37"/>
  <c r="E5920" i="37"/>
  <c r="F5919" i="37"/>
  <c r="E5919" i="37"/>
  <c r="F5918" i="37"/>
  <c r="E5918" i="37"/>
  <c r="F5917" i="37"/>
  <c r="E5917" i="37"/>
  <c r="F5916" i="37"/>
  <c r="E5916" i="37"/>
  <c r="F5915" i="37"/>
  <c r="E5915" i="37"/>
  <c r="F5914" i="37"/>
  <c r="E5914" i="37"/>
  <c r="F5913" i="37"/>
  <c r="E5913" i="37"/>
  <c r="F5912" i="37"/>
  <c r="E5912" i="37"/>
  <c r="F5911" i="37"/>
  <c r="E5911" i="37"/>
  <c r="F5910" i="37"/>
  <c r="E5910" i="37"/>
  <c r="F5909" i="37"/>
  <c r="E5909" i="37"/>
  <c r="F5908" i="37"/>
  <c r="E5908" i="37"/>
  <c r="F5907" i="37"/>
  <c r="E5907" i="37"/>
  <c r="F5906" i="37"/>
  <c r="E5906" i="37"/>
  <c r="F5905" i="37"/>
  <c r="E5905" i="37"/>
  <c r="F5904" i="37"/>
  <c r="E5904" i="37"/>
  <c r="F5903" i="37"/>
  <c r="E5903" i="37"/>
  <c r="F5902" i="37"/>
  <c r="E5902" i="37"/>
  <c r="F5901" i="37"/>
  <c r="E5901" i="37"/>
  <c r="F5900" i="37"/>
  <c r="E5900" i="37"/>
  <c r="F5899" i="37"/>
  <c r="E5899" i="37"/>
  <c r="F5898" i="37"/>
  <c r="E5898" i="37"/>
  <c r="F5897" i="37"/>
  <c r="E5897" i="37"/>
  <c r="F5896" i="37"/>
  <c r="E5896" i="37"/>
  <c r="F5895" i="37"/>
  <c r="E5895" i="37"/>
  <c r="F5894" i="37"/>
  <c r="E5894" i="37"/>
  <c r="F5893" i="37"/>
  <c r="E5893" i="37"/>
  <c r="F5892" i="37"/>
  <c r="E5892" i="37"/>
  <c r="F5891" i="37"/>
  <c r="E5891" i="37"/>
  <c r="F5890" i="37"/>
  <c r="E5890" i="37"/>
  <c r="F5889" i="37"/>
  <c r="E5889" i="37"/>
  <c r="F5888" i="37"/>
  <c r="E5888" i="37"/>
  <c r="F5887" i="37"/>
  <c r="E5887" i="37"/>
  <c r="F5886" i="37"/>
  <c r="E5886" i="37"/>
  <c r="F5885" i="37"/>
  <c r="E5885" i="37"/>
  <c r="F5884" i="37"/>
  <c r="E5884" i="37"/>
  <c r="F5883" i="37"/>
  <c r="E5883" i="37"/>
  <c r="F5882" i="37"/>
  <c r="E5882" i="37"/>
  <c r="F5881" i="37"/>
  <c r="E5881" i="37"/>
  <c r="F5880" i="37"/>
  <c r="E5880" i="37"/>
  <c r="F5879" i="37"/>
  <c r="E5879" i="37"/>
  <c r="F5878" i="37"/>
  <c r="E5878" i="37"/>
  <c r="F5877" i="37"/>
  <c r="E5877" i="37"/>
  <c r="F5876" i="37"/>
  <c r="E5876" i="37"/>
  <c r="F5875" i="37"/>
  <c r="E5875" i="37"/>
  <c r="F5874" i="37"/>
  <c r="E5874" i="37"/>
  <c r="F5873" i="37"/>
  <c r="E5873" i="37"/>
  <c r="F5872" i="37"/>
  <c r="E5872" i="37"/>
  <c r="F5871" i="37"/>
  <c r="E5871" i="37"/>
  <c r="F5870" i="37"/>
  <c r="E5870" i="37"/>
  <c r="F5869" i="37"/>
  <c r="E5869" i="37"/>
  <c r="F5868" i="37"/>
  <c r="E5868" i="37"/>
  <c r="F5867" i="37"/>
  <c r="E5867" i="37"/>
  <c r="F5866" i="37"/>
  <c r="E5866" i="37"/>
  <c r="F5865" i="37"/>
  <c r="E5865" i="37"/>
  <c r="F5864" i="37"/>
  <c r="E5864" i="37"/>
  <c r="F5863" i="37"/>
  <c r="E5863" i="37"/>
  <c r="F5862" i="37"/>
  <c r="E5862" i="37"/>
  <c r="F5861" i="37"/>
  <c r="E5861" i="37"/>
  <c r="F5860" i="37"/>
  <c r="E5860" i="37"/>
  <c r="F5859" i="37"/>
  <c r="E5859" i="37"/>
  <c r="F5858" i="37"/>
  <c r="E5858" i="37"/>
  <c r="F5857" i="37"/>
  <c r="E5857" i="37"/>
  <c r="F5856" i="37"/>
  <c r="E5856" i="37"/>
  <c r="F5855" i="37"/>
  <c r="E5855" i="37"/>
  <c r="F5854" i="37"/>
  <c r="E5854" i="37"/>
  <c r="F5853" i="37"/>
  <c r="E5853" i="37"/>
  <c r="F5852" i="37"/>
  <c r="E5852" i="37"/>
  <c r="F5851" i="37"/>
  <c r="E5851" i="37"/>
  <c r="F5850" i="37"/>
  <c r="E5850" i="37"/>
  <c r="F5849" i="37"/>
  <c r="E5849" i="37"/>
  <c r="F5848" i="37"/>
  <c r="E5848" i="37"/>
  <c r="F5847" i="37"/>
  <c r="E5847" i="37"/>
  <c r="F5846" i="37"/>
  <c r="E5846" i="37"/>
  <c r="F5845" i="37"/>
  <c r="E5845" i="37"/>
  <c r="F5844" i="37"/>
  <c r="E5844" i="37"/>
  <c r="F5843" i="37"/>
  <c r="E5843" i="37"/>
  <c r="F5842" i="37"/>
  <c r="E5842" i="37"/>
  <c r="F5841" i="37"/>
  <c r="E5841" i="37"/>
  <c r="F5840" i="37"/>
  <c r="E5840" i="37"/>
  <c r="F5839" i="37"/>
  <c r="E5839" i="37"/>
  <c r="F5838" i="37"/>
  <c r="E5838" i="37"/>
  <c r="F5837" i="37"/>
  <c r="E5837" i="37"/>
  <c r="F5836" i="37"/>
  <c r="E5836" i="37"/>
  <c r="F5835" i="37"/>
  <c r="E5835" i="37"/>
  <c r="F5834" i="37"/>
  <c r="E5834" i="37"/>
  <c r="F5833" i="37"/>
  <c r="E5833" i="37"/>
  <c r="F5832" i="37"/>
  <c r="E5832" i="37"/>
  <c r="F5831" i="37"/>
  <c r="E5831" i="37"/>
  <c r="F5830" i="37"/>
  <c r="E5830" i="37"/>
  <c r="F5829" i="37"/>
  <c r="E5829" i="37"/>
  <c r="F5828" i="37"/>
  <c r="E5828" i="37"/>
  <c r="F5827" i="37"/>
  <c r="E5827" i="37"/>
  <c r="F5826" i="37"/>
  <c r="E5826" i="37"/>
  <c r="F5825" i="37"/>
  <c r="E5825" i="37"/>
  <c r="F5824" i="37"/>
  <c r="E5824" i="37"/>
  <c r="F5823" i="37"/>
  <c r="E5823" i="37"/>
  <c r="F5822" i="37"/>
  <c r="E5822" i="37"/>
  <c r="F5821" i="37"/>
  <c r="E5821" i="37"/>
  <c r="F5820" i="37"/>
  <c r="E5820" i="37"/>
  <c r="F5819" i="37"/>
  <c r="E5819" i="37"/>
  <c r="F5818" i="37"/>
  <c r="E5818" i="37"/>
  <c r="F5817" i="37"/>
  <c r="E5817" i="37"/>
  <c r="F5816" i="37"/>
  <c r="E5816" i="37"/>
  <c r="F5815" i="37"/>
  <c r="E5815" i="37"/>
  <c r="F5814" i="37"/>
  <c r="E5814" i="37"/>
  <c r="F5813" i="37"/>
  <c r="E5813" i="37"/>
  <c r="F5812" i="37"/>
  <c r="E5812" i="37"/>
  <c r="F5811" i="37"/>
  <c r="E5811" i="37"/>
  <c r="F5810" i="37"/>
  <c r="E5810" i="37"/>
  <c r="F5809" i="37"/>
  <c r="E5809" i="37"/>
  <c r="F5808" i="37"/>
  <c r="E5808" i="37"/>
  <c r="F5807" i="37"/>
  <c r="E5807" i="37"/>
  <c r="F5806" i="37"/>
  <c r="E5806" i="37"/>
  <c r="F5805" i="37"/>
  <c r="E5805" i="37"/>
  <c r="F5804" i="37"/>
  <c r="E5804" i="37"/>
  <c r="F5803" i="37"/>
  <c r="E5803" i="37"/>
  <c r="F5802" i="37"/>
  <c r="E5802" i="37"/>
  <c r="F5801" i="37"/>
  <c r="E5801" i="37"/>
  <c r="F5800" i="37"/>
  <c r="E5800" i="37"/>
  <c r="F5799" i="37"/>
  <c r="E5799" i="37"/>
  <c r="F5798" i="37"/>
  <c r="E5798" i="37"/>
  <c r="F5797" i="37"/>
  <c r="E5797" i="37"/>
  <c r="F5796" i="37"/>
  <c r="E5796" i="37"/>
  <c r="F5795" i="37"/>
  <c r="E5795" i="37"/>
  <c r="F5794" i="37"/>
  <c r="E5794" i="37"/>
  <c r="F5793" i="37"/>
  <c r="E5793" i="37"/>
  <c r="F5792" i="37"/>
  <c r="E5792" i="37"/>
  <c r="F5791" i="37"/>
  <c r="E5791" i="37"/>
  <c r="F5790" i="37"/>
  <c r="E5790" i="37"/>
  <c r="F5789" i="37"/>
  <c r="E5789" i="37"/>
  <c r="F5788" i="37"/>
  <c r="E5788" i="37"/>
  <c r="F5787" i="37"/>
  <c r="E5787" i="37"/>
  <c r="F5786" i="37"/>
  <c r="E5786" i="37"/>
  <c r="F5785" i="37"/>
  <c r="E5785" i="37"/>
  <c r="F5784" i="37"/>
  <c r="E5784" i="37"/>
  <c r="F5783" i="37"/>
  <c r="E5783" i="37"/>
  <c r="F5782" i="37"/>
  <c r="E5782" i="37"/>
  <c r="F5781" i="37"/>
  <c r="E5781" i="37"/>
  <c r="F5780" i="37"/>
  <c r="E5780" i="37"/>
  <c r="F5779" i="37"/>
  <c r="E5779" i="37"/>
  <c r="F5778" i="37"/>
  <c r="E5778" i="37"/>
  <c r="F5777" i="37"/>
  <c r="E5777" i="37"/>
  <c r="F5776" i="37"/>
  <c r="E5776" i="37"/>
  <c r="F5775" i="37"/>
  <c r="E5775" i="37"/>
  <c r="F5774" i="37"/>
  <c r="E5774" i="37"/>
  <c r="F5773" i="37"/>
  <c r="E5773" i="37"/>
  <c r="F5772" i="37"/>
  <c r="E5772" i="37"/>
  <c r="F5771" i="37"/>
  <c r="E5771" i="37"/>
  <c r="F5770" i="37"/>
  <c r="E5770" i="37"/>
  <c r="F5769" i="37"/>
  <c r="E5769" i="37"/>
  <c r="F5768" i="37"/>
  <c r="E5768" i="37"/>
  <c r="F5767" i="37"/>
  <c r="E5767" i="37"/>
  <c r="F5766" i="37"/>
  <c r="E5766" i="37"/>
  <c r="F5765" i="37"/>
  <c r="E5765" i="37"/>
  <c r="F5764" i="37"/>
  <c r="E5764" i="37"/>
  <c r="F5763" i="37"/>
  <c r="E5763" i="37"/>
  <c r="F5762" i="37"/>
  <c r="E5762" i="37"/>
  <c r="F5761" i="37"/>
  <c r="E5761" i="37"/>
  <c r="F5760" i="37"/>
  <c r="E5760" i="37"/>
  <c r="F5759" i="37"/>
  <c r="E5759" i="37"/>
  <c r="F5758" i="37"/>
  <c r="E5758" i="37"/>
  <c r="F5757" i="37"/>
  <c r="E5757" i="37"/>
  <c r="F5756" i="37"/>
  <c r="E5756" i="37"/>
  <c r="F5755" i="37"/>
  <c r="E5755" i="37"/>
  <c r="F5754" i="37"/>
  <c r="E5754" i="37"/>
  <c r="F5753" i="37"/>
  <c r="E5753" i="37"/>
  <c r="F5752" i="37"/>
  <c r="E5752" i="37"/>
  <c r="F5751" i="37"/>
  <c r="E5751" i="37"/>
  <c r="F5750" i="37"/>
  <c r="E5750" i="37"/>
  <c r="F5749" i="37"/>
  <c r="E5749" i="37"/>
  <c r="F5748" i="37"/>
  <c r="E5748" i="37"/>
  <c r="F5747" i="37"/>
  <c r="E5747" i="37"/>
  <c r="F5746" i="37"/>
  <c r="E5746" i="37"/>
  <c r="F5745" i="37"/>
  <c r="E5745" i="37"/>
  <c r="F5744" i="37"/>
  <c r="E5744" i="37"/>
  <c r="F5743" i="37"/>
  <c r="E5743" i="37"/>
  <c r="F5742" i="37"/>
  <c r="E5742" i="37"/>
  <c r="F5741" i="37"/>
  <c r="E5741" i="37"/>
  <c r="F5740" i="37"/>
  <c r="E5740" i="37"/>
  <c r="F5739" i="37"/>
  <c r="E5739" i="37"/>
  <c r="F5738" i="37"/>
  <c r="E5738" i="37"/>
  <c r="F5737" i="37"/>
  <c r="E5737" i="37"/>
  <c r="F5736" i="37"/>
  <c r="E5736" i="37"/>
  <c r="F5735" i="37"/>
  <c r="E5735" i="37"/>
  <c r="F5734" i="37"/>
  <c r="E5734" i="37"/>
  <c r="F5733" i="37"/>
  <c r="E5733" i="37"/>
  <c r="F5732" i="37"/>
  <c r="E5732" i="37"/>
  <c r="F5731" i="37"/>
  <c r="E5731" i="37"/>
  <c r="F5730" i="37"/>
  <c r="E5730" i="37"/>
  <c r="F5729" i="37"/>
  <c r="E5729" i="37"/>
  <c r="F5728" i="37"/>
  <c r="E5728" i="37"/>
  <c r="F5727" i="37"/>
  <c r="E5727" i="37"/>
  <c r="F5726" i="37"/>
  <c r="E5726" i="37"/>
  <c r="F5725" i="37"/>
  <c r="E5725" i="37"/>
  <c r="F5724" i="37"/>
  <c r="E5724" i="37"/>
  <c r="F5723" i="37"/>
  <c r="E5723" i="37"/>
  <c r="F5722" i="37"/>
  <c r="E5722" i="37"/>
  <c r="F5721" i="37"/>
  <c r="E5721" i="37"/>
  <c r="F5720" i="37"/>
  <c r="E5720" i="37"/>
  <c r="F5719" i="37"/>
  <c r="E5719" i="37"/>
  <c r="F5718" i="37"/>
  <c r="E5718" i="37"/>
  <c r="F5717" i="37"/>
  <c r="E5717" i="37"/>
  <c r="F5716" i="37"/>
  <c r="E5716" i="37"/>
  <c r="F5715" i="37"/>
  <c r="E5715" i="37"/>
  <c r="F5714" i="37"/>
  <c r="E5714" i="37"/>
  <c r="F5713" i="37"/>
  <c r="E5713" i="37"/>
  <c r="F5712" i="37"/>
  <c r="E5712" i="37"/>
  <c r="F5711" i="37"/>
  <c r="E5711" i="37"/>
  <c r="F5710" i="37"/>
  <c r="E5710" i="37"/>
  <c r="F5709" i="37"/>
  <c r="E5709" i="37"/>
  <c r="F5708" i="37"/>
  <c r="E5708" i="37"/>
  <c r="F5707" i="37"/>
  <c r="E5707" i="37"/>
  <c r="F5706" i="37"/>
  <c r="E5706" i="37"/>
  <c r="F5705" i="37"/>
  <c r="E5705" i="37"/>
  <c r="F5704" i="37"/>
  <c r="E5704" i="37"/>
  <c r="F5703" i="37"/>
  <c r="E5703" i="37"/>
  <c r="F5702" i="37"/>
  <c r="E5702" i="37"/>
  <c r="F5701" i="37"/>
  <c r="E5701" i="37"/>
  <c r="F5700" i="37"/>
  <c r="E5700" i="37"/>
  <c r="F5699" i="37"/>
  <c r="E5699" i="37"/>
  <c r="F5698" i="37"/>
  <c r="E5698" i="37"/>
  <c r="F5697" i="37"/>
  <c r="E5697" i="37"/>
  <c r="F5696" i="37"/>
  <c r="E5696" i="37"/>
  <c r="F5695" i="37"/>
  <c r="E5695" i="37"/>
  <c r="F5694" i="37"/>
  <c r="E5694" i="37"/>
  <c r="F5693" i="37"/>
  <c r="E5693" i="37"/>
  <c r="F5692" i="37"/>
  <c r="E5692" i="37"/>
  <c r="F5691" i="37"/>
  <c r="E5691" i="37"/>
  <c r="F5690" i="37"/>
  <c r="E5690" i="37"/>
  <c r="F5689" i="37"/>
  <c r="E5689" i="37"/>
  <c r="F5688" i="37"/>
  <c r="E5688" i="37"/>
  <c r="F5687" i="37"/>
  <c r="E5687" i="37"/>
  <c r="F5686" i="37"/>
  <c r="E5686" i="37"/>
  <c r="F5685" i="37"/>
  <c r="E5685" i="37"/>
  <c r="F5684" i="37"/>
  <c r="E5684" i="37"/>
  <c r="F5683" i="37"/>
  <c r="E5683" i="37"/>
  <c r="F5682" i="37"/>
  <c r="E5682" i="37"/>
  <c r="F5681" i="37"/>
  <c r="E5681" i="37"/>
  <c r="F5680" i="37"/>
  <c r="E5680" i="37"/>
  <c r="F5679" i="37"/>
  <c r="E5679" i="37"/>
  <c r="F5678" i="37"/>
  <c r="E5678" i="37"/>
  <c r="F5677" i="37"/>
  <c r="E5677" i="37"/>
  <c r="F5676" i="37"/>
  <c r="E5676" i="37"/>
  <c r="F5675" i="37"/>
  <c r="E5675" i="37"/>
  <c r="F5674" i="37"/>
  <c r="E5674" i="37"/>
  <c r="F5673" i="37"/>
  <c r="E5673" i="37"/>
  <c r="F5672" i="37"/>
  <c r="E5672" i="37"/>
  <c r="F5671" i="37"/>
  <c r="E5671" i="37"/>
  <c r="F5670" i="37"/>
  <c r="E5670" i="37"/>
  <c r="F5669" i="37"/>
  <c r="E5669" i="37"/>
  <c r="F5668" i="37"/>
  <c r="E5668" i="37"/>
  <c r="F5667" i="37"/>
  <c r="E5667" i="37"/>
  <c r="F5666" i="37"/>
  <c r="E5666" i="37"/>
  <c r="F5665" i="37"/>
  <c r="E5665" i="37"/>
  <c r="F5664" i="37"/>
  <c r="E5664" i="37"/>
  <c r="F5663" i="37"/>
  <c r="E5663" i="37"/>
  <c r="F5662" i="37"/>
  <c r="E5662" i="37"/>
  <c r="F5661" i="37"/>
  <c r="E5661" i="37"/>
  <c r="F5660" i="37"/>
  <c r="E5660" i="37"/>
  <c r="F5659" i="37"/>
  <c r="E5659" i="37"/>
  <c r="F5658" i="37"/>
  <c r="E5658" i="37"/>
  <c r="F5657" i="37"/>
  <c r="E5657" i="37"/>
  <c r="F5656" i="37"/>
  <c r="E5656" i="37"/>
  <c r="F5655" i="37"/>
  <c r="E5655" i="37"/>
  <c r="F5654" i="37"/>
  <c r="E5654" i="37"/>
  <c r="F5653" i="37"/>
  <c r="E5653" i="37"/>
  <c r="F5652" i="37"/>
  <c r="E5652" i="37"/>
  <c r="F5651" i="37"/>
  <c r="E5651" i="37"/>
  <c r="F5650" i="37"/>
  <c r="E5650" i="37"/>
  <c r="F5649" i="37"/>
  <c r="E5649" i="37"/>
  <c r="F5648" i="37"/>
  <c r="E5648" i="37"/>
  <c r="F5647" i="37"/>
  <c r="E5647" i="37"/>
  <c r="F5646" i="37"/>
  <c r="E5646" i="37"/>
  <c r="F5645" i="37"/>
  <c r="E5645" i="37"/>
  <c r="F5644" i="37"/>
  <c r="E5644" i="37"/>
  <c r="F5643" i="37"/>
  <c r="E5643" i="37"/>
  <c r="F5642" i="37"/>
  <c r="E5642" i="37"/>
  <c r="F5641" i="37"/>
  <c r="E5641" i="37"/>
  <c r="F5640" i="37"/>
  <c r="E5640" i="37"/>
  <c r="F5639" i="37"/>
  <c r="E5639" i="37"/>
  <c r="F5638" i="37"/>
  <c r="E5638" i="37"/>
  <c r="F5637" i="37"/>
  <c r="E5637" i="37"/>
  <c r="F5636" i="37"/>
  <c r="E5636" i="37"/>
  <c r="F5635" i="37"/>
  <c r="E5635" i="37"/>
  <c r="F5634" i="37"/>
  <c r="E5634" i="37"/>
  <c r="F5633" i="37"/>
  <c r="E5633" i="37"/>
  <c r="F5632" i="37"/>
  <c r="E5632" i="37"/>
  <c r="F5631" i="37"/>
  <c r="E5631" i="37"/>
  <c r="F5630" i="37"/>
  <c r="E5630" i="37"/>
  <c r="F5629" i="37"/>
  <c r="E5629" i="37"/>
  <c r="F5628" i="37"/>
  <c r="E5628" i="37"/>
  <c r="F5627" i="37"/>
  <c r="E5627" i="37"/>
  <c r="F5626" i="37"/>
  <c r="E5626" i="37"/>
  <c r="F5625" i="37"/>
  <c r="E5625" i="37"/>
  <c r="F5624" i="37"/>
  <c r="E5624" i="37"/>
  <c r="F5623" i="37"/>
  <c r="E5623" i="37"/>
  <c r="F5622" i="37"/>
  <c r="E5622" i="37"/>
  <c r="F5621" i="37"/>
  <c r="E5621" i="37"/>
  <c r="F5620" i="37"/>
  <c r="E5620" i="37"/>
  <c r="F5619" i="37"/>
  <c r="E5619" i="37"/>
  <c r="F5618" i="37"/>
  <c r="E5618" i="37"/>
  <c r="F5617" i="37"/>
  <c r="E5617" i="37"/>
  <c r="F5616" i="37"/>
  <c r="E5616" i="37"/>
  <c r="F5615" i="37"/>
  <c r="E5615" i="37"/>
  <c r="F5614" i="37"/>
  <c r="E5614" i="37"/>
  <c r="F5613" i="37"/>
  <c r="E5613" i="37"/>
  <c r="F5612" i="37"/>
  <c r="E5612" i="37"/>
  <c r="F5611" i="37"/>
  <c r="E5611" i="37"/>
  <c r="F5610" i="37"/>
  <c r="E5610" i="37"/>
  <c r="F5609" i="37"/>
  <c r="E5609" i="37"/>
  <c r="F5608" i="37"/>
  <c r="E5608" i="37"/>
  <c r="F5607" i="37"/>
  <c r="E5607" i="37"/>
  <c r="F5606" i="37"/>
  <c r="E5606" i="37"/>
  <c r="F5605" i="37"/>
  <c r="E5605" i="37"/>
  <c r="F5604" i="37"/>
  <c r="E5604" i="37"/>
  <c r="F5603" i="37"/>
  <c r="E5603" i="37"/>
  <c r="F5602" i="37"/>
  <c r="E5602" i="37"/>
  <c r="F5601" i="37"/>
  <c r="E5601" i="37"/>
  <c r="F5600" i="37"/>
  <c r="E5600" i="37"/>
  <c r="F5599" i="37"/>
  <c r="E5599" i="37"/>
  <c r="F5598" i="37"/>
  <c r="E5598" i="37"/>
  <c r="F5597" i="37"/>
  <c r="E5597" i="37"/>
  <c r="F5596" i="37"/>
  <c r="E5596" i="37"/>
  <c r="F5595" i="37"/>
  <c r="E5595" i="37"/>
  <c r="F5594" i="37"/>
  <c r="E5594" i="37"/>
  <c r="F5593" i="37"/>
  <c r="E5593" i="37"/>
  <c r="F5592" i="37"/>
  <c r="E5592" i="37"/>
  <c r="F5591" i="37"/>
  <c r="E5591" i="37"/>
  <c r="F5590" i="37"/>
  <c r="E5590" i="37"/>
  <c r="F5589" i="37"/>
  <c r="E5589" i="37"/>
  <c r="F5588" i="37"/>
  <c r="E5588" i="37"/>
  <c r="F5587" i="37"/>
  <c r="E5587" i="37"/>
  <c r="F5586" i="37"/>
  <c r="E5586" i="37"/>
  <c r="F5585" i="37"/>
  <c r="E5585" i="37"/>
  <c r="F5584" i="37"/>
  <c r="E5584" i="37"/>
  <c r="F5583" i="37"/>
  <c r="E5583" i="37"/>
  <c r="F5582" i="37"/>
  <c r="E5582" i="37"/>
  <c r="F5581" i="37"/>
  <c r="E5581" i="37"/>
  <c r="F5580" i="37"/>
  <c r="E5580" i="37"/>
  <c r="F5579" i="37"/>
  <c r="E5579" i="37"/>
  <c r="F5578" i="37"/>
  <c r="E5578" i="37"/>
  <c r="F5577" i="37"/>
  <c r="E5577" i="37"/>
  <c r="F5576" i="37"/>
  <c r="E5576" i="37"/>
  <c r="F5575" i="37"/>
  <c r="E5575" i="37"/>
  <c r="F5574" i="37"/>
  <c r="E5574" i="37"/>
  <c r="F5573" i="37"/>
  <c r="E5573" i="37"/>
  <c r="F5572" i="37"/>
  <c r="E5572" i="37"/>
  <c r="F5571" i="37"/>
  <c r="E5571" i="37"/>
  <c r="F5570" i="37"/>
  <c r="E5570" i="37"/>
  <c r="F5569" i="37"/>
  <c r="E5569" i="37"/>
  <c r="F5568" i="37"/>
  <c r="E5568" i="37"/>
  <c r="F5567" i="37"/>
  <c r="E5567" i="37"/>
  <c r="F5566" i="37"/>
  <c r="E5566" i="37"/>
  <c r="F5565" i="37"/>
  <c r="E5565" i="37"/>
  <c r="F5564" i="37"/>
  <c r="E5564" i="37"/>
  <c r="F5563" i="37"/>
  <c r="E5563" i="37"/>
  <c r="F5562" i="37"/>
  <c r="E5562" i="37"/>
  <c r="F5561" i="37"/>
  <c r="E5561" i="37"/>
  <c r="F5560" i="37"/>
  <c r="E5560" i="37"/>
  <c r="F5559" i="37"/>
  <c r="E5559" i="37"/>
  <c r="F5558" i="37"/>
  <c r="E5558" i="37"/>
  <c r="F5557" i="37"/>
  <c r="E5557" i="37"/>
  <c r="F5556" i="37"/>
  <c r="E5556" i="37"/>
  <c r="F5555" i="37"/>
  <c r="E5555" i="37"/>
  <c r="F5554" i="37"/>
  <c r="E5554" i="37"/>
  <c r="F5553" i="37"/>
  <c r="E5553" i="37"/>
  <c r="F5552" i="37"/>
  <c r="E5552" i="37"/>
  <c r="F5551" i="37"/>
  <c r="E5551" i="37"/>
  <c r="F5550" i="37"/>
  <c r="E5550" i="37"/>
  <c r="F5549" i="37"/>
  <c r="E5549" i="37"/>
  <c r="F5548" i="37"/>
  <c r="E5548" i="37"/>
  <c r="F5547" i="37"/>
  <c r="E5547" i="37"/>
  <c r="F5546" i="37"/>
  <c r="E5546" i="37"/>
  <c r="F5545" i="37"/>
  <c r="E5545" i="37"/>
  <c r="F5544" i="37"/>
  <c r="E5544" i="37"/>
  <c r="F5543" i="37"/>
  <c r="E5543" i="37"/>
  <c r="F5542" i="37"/>
  <c r="E5542" i="37"/>
  <c r="F5541" i="37"/>
  <c r="E5541" i="37"/>
  <c r="F5540" i="37"/>
  <c r="E5540" i="37"/>
  <c r="F5539" i="37"/>
  <c r="E5539" i="37"/>
  <c r="F5538" i="37"/>
  <c r="E5538" i="37"/>
  <c r="F5537" i="37"/>
  <c r="E5537" i="37"/>
  <c r="F5536" i="37"/>
  <c r="E5536" i="37"/>
  <c r="F5535" i="37"/>
  <c r="E5535" i="37"/>
  <c r="F5534" i="37"/>
  <c r="E5534" i="37"/>
  <c r="F5533" i="37"/>
  <c r="E5533" i="37"/>
  <c r="F5532" i="37"/>
  <c r="E5532" i="37"/>
  <c r="F5531" i="37"/>
  <c r="E5531" i="37"/>
  <c r="F5530" i="37"/>
  <c r="E5530" i="37"/>
  <c r="F5529" i="37"/>
  <c r="E5529" i="37"/>
  <c r="F5528" i="37"/>
  <c r="E5528" i="37"/>
  <c r="F5527" i="37"/>
  <c r="E5527" i="37"/>
  <c r="F5526" i="37"/>
  <c r="E5526" i="37"/>
  <c r="F5525" i="37"/>
  <c r="E5525" i="37"/>
  <c r="F5524" i="37"/>
  <c r="E5524" i="37"/>
  <c r="F5523" i="37"/>
  <c r="E5523" i="37"/>
  <c r="F5522" i="37"/>
  <c r="E5522" i="37"/>
  <c r="F5521" i="37"/>
  <c r="E5521" i="37"/>
  <c r="F5520" i="37"/>
  <c r="E5520" i="37"/>
  <c r="F5519" i="37"/>
  <c r="E5519" i="37"/>
  <c r="F5518" i="37"/>
  <c r="E5518" i="37"/>
  <c r="F5517" i="37"/>
  <c r="E5517" i="37"/>
  <c r="F5516" i="37"/>
  <c r="E5516" i="37"/>
  <c r="F5515" i="37"/>
  <c r="E5515" i="37"/>
  <c r="F5514" i="37"/>
  <c r="E5514" i="37"/>
  <c r="F5513" i="37"/>
  <c r="E5513" i="37"/>
  <c r="F5512" i="37"/>
  <c r="E5512" i="37"/>
  <c r="F5511" i="37"/>
  <c r="E5511" i="37"/>
  <c r="F5510" i="37"/>
  <c r="E5510" i="37"/>
  <c r="F5509" i="37"/>
  <c r="E5509" i="37"/>
  <c r="F5508" i="37"/>
  <c r="E5508" i="37"/>
  <c r="F5507" i="37"/>
  <c r="E5507" i="37"/>
  <c r="F5506" i="37"/>
  <c r="E5506" i="37"/>
  <c r="F5505" i="37"/>
  <c r="E5505" i="37"/>
  <c r="F5504" i="37"/>
  <c r="E5504" i="37"/>
  <c r="F5503" i="37"/>
  <c r="E5503" i="37"/>
  <c r="F5502" i="37"/>
  <c r="E5502" i="37"/>
  <c r="F5501" i="37"/>
  <c r="E5501" i="37"/>
  <c r="F5500" i="37"/>
  <c r="E5500" i="37"/>
  <c r="F5499" i="37"/>
  <c r="E5499" i="37"/>
  <c r="F5498" i="37"/>
  <c r="E5498" i="37"/>
  <c r="F5497" i="37"/>
  <c r="E5497" i="37"/>
  <c r="F5496" i="37"/>
  <c r="E5496" i="37"/>
  <c r="F5495" i="37"/>
  <c r="E5495" i="37"/>
  <c r="F5494" i="37"/>
  <c r="E5494" i="37"/>
  <c r="F5493" i="37"/>
  <c r="E5493" i="37"/>
  <c r="F5492" i="37"/>
  <c r="E5492" i="37"/>
  <c r="F5491" i="37"/>
  <c r="E5491" i="37"/>
  <c r="F5490" i="37"/>
  <c r="E5490" i="37"/>
  <c r="F5489" i="37"/>
  <c r="E5489" i="37"/>
  <c r="F5488" i="37"/>
  <c r="E5488" i="37"/>
  <c r="F5487" i="37"/>
  <c r="E5487" i="37"/>
  <c r="F5486" i="37"/>
  <c r="E5486" i="37"/>
  <c r="F5485" i="37"/>
  <c r="E5485" i="37"/>
  <c r="F5484" i="37"/>
  <c r="E5484" i="37"/>
  <c r="F5483" i="37"/>
  <c r="E5483" i="37"/>
  <c r="F5482" i="37"/>
  <c r="E5482" i="37"/>
  <c r="F5481" i="37"/>
  <c r="E5481" i="37"/>
  <c r="F5480" i="37"/>
  <c r="E5480" i="37"/>
  <c r="F5479" i="37"/>
  <c r="E5479" i="37"/>
  <c r="F5478" i="37"/>
  <c r="E5478" i="37"/>
  <c r="F5477" i="37"/>
  <c r="E5477" i="37"/>
  <c r="F5476" i="37"/>
  <c r="E5476" i="37"/>
  <c r="F5475" i="37"/>
  <c r="E5475" i="37"/>
  <c r="F5474" i="37"/>
  <c r="E5474" i="37"/>
  <c r="F5473" i="37"/>
  <c r="E5473" i="37"/>
  <c r="F5472" i="37"/>
  <c r="E5472" i="37"/>
  <c r="F5471" i="37"/>
  <c r="E5471" i="37"/>
  <c r="F5470" i="37"/>
  <c r="E5470" i="37"/>
  <c r="F5469" i="37"/>
  <c r="E5469" i="37"/>
  <c r="F5468" i="37"/>
  <c r="E5468" i="37"/>
  <c r="F5467" i="37"/>
  <c r="E5467" i="37"/>
  <c r="F5466" i="37"/>
  <c r="E5466" i="37"/>
  <c r="F5465" i="37"/>
  <c r="E5465" i="37"/>
  <c r="F5464" i="37"/>
  <c r="E5464" i="37"/>
  <c r="F5463" i="37"/>
  <c r="E5463" i="37"/>
  <c r="F5462" i="37"/>
  <c r="E5462" i="37"/>
  <c r="F5461" i="37"/>
  <c r="E5461" i="37"/>
  <c r="F5460" i="37"/>
  <c r="E5460" i="37"/>
  <c r="F5459" i="37"/>
  <c r="E5459" i="37"/>
  <c r="F5458" i="37"/>
  <c r="E5458" i="37"/>
  <c r="F5457" i="37"/>
  <c r="E5457" i="37"/>
  <c r="F5456" i="37"/>
  <c r="E5456" i="37"/>
  <c r="F5455" i="37"/>
  <c r="E5455" i="37"/>
  <c r="F5454" i="37"/>
  <c r="E5454" i="37"/>
  <c r="F5453" i="37"/>
  <c r="E5453" i="37"/>
  <c r="F5452" i="37"/>
  <c r="E5452" i="37"/>
  <c r="F5451" i="37"/>
  <c r="E5451" i="37"/>
  <c r="F5450" i="37"/>
  <c r="E5450" i="37"/>
  <c r="F5449" i="37"/>
  <c r="E5449" i="37"/>
  <c r="F5448" i="37"/>
  <c r="E5448" i="37"/>
  <c r="F5447" i="37"/>
  <c r="E5447" i="37"/>
  <c r="F5446" i="37"/>
  <c r="E5446" i="37"/>
  <c r="F5445" i="37"/>
  <c r="E5445" i="37"/>
  <c r="F5444" i="37"/>
  <c r="E5444" i="37"/>
  <c r="F5443" i="37"/>
  <c r="E5443" i="37"/>
  <c r="F5442" i="37"/>
  <c r="E5442" i="37"/>
  <c r="F5441" i="37"/>
  <c r="E5441" i="37"/>
  <c r="F5440" i="37"/>
  <c r="E5440" i="37"/>
  <c r="F5439" i="37"/>
  <c r="E5439" i="37"/>
  <c r="F5438" i="37"/>
  <c r="E5438" i="37"/>
  <c r="F5437" i="37"/>
  <c r="E5437" i="37"/>
  <c r="F5436" i="37"/>
  <c r="E5436" i="37"/>
  <c r="F5435" i="37"/>
  <c r="E5435" i="37"/>
  <c r="F5434" i="37"/>
  <c r="E5434" i="37"/>
  <c r="F5433" i="37"/>
  <c r="E5433" i="37"/>
  <c r="F5432" i="37"/>
  <c r="E5432" i="37"/>
  <c r="F5431" i="37"/>
  <c r="E5431" i="37"/>
  <c r="F5430" i="37"/>
  <c r="E5430" i="37"/>
  <c r="F5429" i="37"/>
  <c r="E5429" i="37"/>
  <c r="F5428" i="37"/>
  <c r="E5428" i="37"/>
  <c r="F5427" i="37"/>
  <c r="E5427" i="37"/>
  <c r="F5426" i="37"/>
  <c r="E5426" i="37"/>
  <c r="F5425" i="37"/>
  <c r="E5425" i="37"/>
  <c r="F5424" i="37"/>
  <c r="E5424" i="37"/>
  <c r="F5423" i="37"/>
  <c r="E5423" i="37"/>
  <c r="F5422" i="37"/>
  <c r="E5422" i="37"/>
  <c r="F5421" i="37"/>
  <c r="E5421" i="37"/>
  <c r="F5420" i="37"/>
  <c r="E5420" i="37"/>
  <c r="F5419" i="37"/>
  <c r="E5419" i="37"/>
  <c r="F5418" i="37"/>
  <c r="E5418" i="37"/>
  <c r="F5417" i="37"/>
  <c r="E5417" i="37"/>
  <c r="F5416" i="37"/>
  <c r="E5416" i="37"/>
  <c r="F5415" i="37"/>
  <c r="E5415" i="37"/>
  <c r="F5414" i="37"/>
  <c r="E5414" i="37"/>
  <c r="F5413" i="37"/>
  <c r="E5413" i="37"/>
  <c r="F5412" i="37"/>
  <c r="E5412" i="37"/>
  <c r="F5411" i="37"/>
  <c r="E5411" i="37"/>
  <c r="F5410" i="37"/>
  <c r="E5410" i="37"/>
  <c r="F5409" i="37"/>
  <c r="E5409" i="37"/>
  <c r="F5408" i="37"/>
  <c r="E5408" i="37"/>
  <c r="F5407" i="37"/>
  <c r="E5407" i="37"/>
  <c r="F5406" i="37"/>
  <c r="E5406" i="37"/>
  <c r="F5405" i="37"/>
  <c r="E5405" i="37"/>
  <c r="F5404" i="37"/>
  <c r="E5404" i="37"/>
  <c r="F5403" i="37"/>
  <c r="E5403" i="37"/>
  <c r="F5402" i="37"/>
  <c r="E5402" i="37"/>
  <c r="F5401" i="37"/>
  <c r="E5401" i="37"/>
  <c r="F5400" i="37"/>
  <c r="E5400" i="37"/>
  <c r="F5399" i="37"/>
  <c r="E5399" i="37"/>
  <c r="F5398" i="37"/>
  <c r="E5398" i="37"/>
  <c r="F5397" i="37"/>
  <c r="E5397" i="37"/>
  <c r="F5396" i="37"/>
  <c r="E5396" i="37"/>
  <c r="F5395" i="37"/>
  <c r="E5395" i="37"/>
  <c r="F5394" i="37"/>
  <c r="E5394" i="37"/>
  <c r="F5393" i="37"/>
  <c r="E5393" i="37"/>
  <c r="F5392" i="37"/>
  <c r="E5392" i="37"/>
  <c r="F5391" i="37"/>
  <c r="E5391" i="37"/>
  <c r="F5390" i="37"/>
  <c r="E5390" i="37"/>
  <c r="F5389" i="37"/>
  <c r="E5389" i="37"/>
  <c r="F5388" i="37"/>
  <c r="E5388" i="37"/>
  <c r="F5387" i="37"/>
  <c r="E5387" i="37"/>
  <c r="F5386" i="37"/>
  <c r="E5386" i="37"/>
  <c r="F5385" i="37"/>
  <c r="E5385" i="37"/>
  <c r="F5384" i="37"/>
  <c r="E5384" i="37"/>
  <c r="F5383" i="37"/>
  <c r="E5383" i="37"/>
  <c r="F5382" i="37"/>
  <c r="E5382" i="37"/>
  <c r="F5381" i="37"/>
  <c r="E5381" i="37"/>
  <c r="F5380" i="37"/>
  <c r="E5380" i="37"/>
  <c r="F5379" i="37"/>
  <c r="E5379" i="37"/>
  <c r="F5378" i="37"/>
  <c r="E5378" i="37"/>
  <c r="F5377" i="37"/>
  <c r="E5377" i="37"/>
  <c r="F5376" i="37"/>
  <c r="E5376" i="37"/>
  <c r="F5375" i="37"/>
  <c r="E5375" i="37"/>
  <c r="F5374" i="37"/>
  <c r="E5374" i="37"/>
  <c r="F5373" i="37"/>
  <c r="E5373" i="37"/>
  <c r="F5372" i="37"/>
  <c r="E5372" i="37"/>
  <c r="F5371" i="37"/>
  <c r="E5371" i="37"/>
  <c r="F5370" i="37"/>
  <c r="E5370" i="37"/>
  <c r="F5369" i="37"/>
  <c r="E5369" i="37"/>
  <c r="F5368" i="37"/>
  <c r="E5368" i="37"/>
  <c r="F5367" i="37"/>
  <c r="E5367" i="37"/>
  <c r="F5366" i="37"/>
  <c r="E5366" i="37"/>
  <c r="F5365" i="37"/>
  <c r="E5365" i="37"/>
  <c r="F5364" i="37"/>
  <c r="E5364" i="37"/>
  <c r="F5363" i="37"/>
  <c r="E5363" i="37"/>
  <c r="F5362" i="37"/>
  <c r="E5362" i="37"/>
  <c r="F5361" i="37"/>
  <c r="E5361" i="37"/>
  <c r="F5360" i="37"/>
  <c r="E5360" i="37"/>
  <c r="F5359" i="37"/>
  <c r="E5359" i="37"/>
  <c r="F5358" i="37"/>
  <c r="E5358" i="37"/>
  <c r="F5357" i="37"/>
  <c r="E5357" i="37"/>
  <c r="F5356" i="37"/>
  <c r="E5356" i="37"/>
  <c r="F5355" i="37"/>
  <c r="E5355" i="37"/>
  <c r="F5354" i="37"/>
  <c r="E5354" i="37"/>
  <c r="F5353" i="37"/>
  <c r="E5353" i="37"/>
  <c r="F5352" i="37"/>
  <c r="E5352" i="37"/>
  <c r="F5351" i="37"/>
  <c r="E5351" i="37"/>
  <c r="F5350" i="37"/>
  <c r="E5350" i="37"/>
  <c r="F5349" i="37"/>
  <c r="E5349" i="37"/>
  <c r="F5348" i="37"/>
  <c r="E5348" i="37"/>
  <c r="F5347" i="37"/>
  <c r="E5347" i="37"/>
  <c r="F5346" i="37"/>
  <c r="E5346" i="37"/>
  <c r="F5345" i="37"/>
  <c r="E5345" i="37"/>
  <c r="F5344" i="37"/>
  <c r="E5344" i="37"/>
  <c r="F5343" i="37"/>
  <c r="E5343" i="37"/>
  <c r="F5342" i="37"/>
  <c r="E5342" i="37"/>
  <c r="F5341" i="37"/>
  <c r="E5341" i="37"/>
  <c r="F5340" i="37"/>
  <c r="E5340" i="37"/>
  <c r="F5339" i="37"/>
  <c r="E5339" i="37"/>
  <c r="F5338" i="37"/>
  <c r="E5338" i="37"/>
  <c r="F5337" i="37"/>
  <c r="E5337" i="37"/>
  <c r="F5336" i="37"/>
  <c r="E5336" i="37"/>
  <c r="F5335" i="37"/>
  <c r="E5335" i="37"/>
  <c r="F5334" i="37"/>
  <c r="E5334" i="37"/>
  <c r="F5333" i="37"/>
  <c r="E5333" i="37"/>
  <c r="F5332" i="37"/>
  <c r="E5332" i="37"/>
  <c r="F5331" i="37"/>
  <c r="E5331" i="37"/>
  <c r="F5330" i="37"/>
  <c r="E5330" i="37"/>
  <c r="F5329" i="37"/>
  <c r="E5329" i="37"/>
  <c r="F5328" i="37"/>
  <c r="E5328" i="37"/>
  <c r="F5327" i="37"/>
  <c r="E5327" i="37"/>
  <c r="F5326" i="37"/>
  <c r="E5326" i="37"/>
  <c r="F5325" i="37"/>
  <c r="E5325" i="37"/>
  <c r="F5324" i="37"/>
  <c r="E5324" i="37"/>
  <c r="F5323" i="37"/>
  <c r="E5323" i="37"/>
  <c r="F5322" i="37"/>
  <c r="E5322" i="37"/>
  <c r="F5321" i="37"/>
  <c r="E5321" i="37"/>
  <c r="F5320" i="37"/>
  <c r="E5320" i="37"/>
  <c r="F5319" i="37"/>
  <c r="E5319" i="37"/>
  <c r="F5318" i="37"/>
  <c r="E5318" i="37"/>
  <c r="F5317" i="37"/>
  <c r="E5317" i="37"/>
  <c r="F5316" i="37"/>
  <c r="E5316" i="37"/>
  <c r="F5315" i="37"/>
  <c r="E5315" i="37"/>
  <c r="F5314" i="37"/>
  <c r="E5314" i="37"/>
  <c r="F5313" i="37"/>
  <c r="E5313" i="37"/>
  <c r="F5312" i="37"/>
  <c r="E5312" i="37"/>
  <c r="F5311" i="37"/>
  <c r="E5311" i="37"/>
  <c r="F5310" i="37"/>
  <c r="E5310" i="37"/>
  <c r="F5309" i="37"/>
  <c r="E5309" i="37"/>
  <c r="F5308" i="37"/>
  <c r="E5308" i="37"/>
  <c r="F5307" i="37"/>
  <c r="E5307" i="37"/>
  <c r="F5306" i="37"/>
  <c r="E5306" i="37"/>
  <c r="F5305" i="37"/>
  <c r="E5305" i="37"/>
  <c r="F5304" i="37"/>
  <c r="E5304" i="37"/>
  <c r="F5303" i="37"/>
  <c r="E5303" i="37"/>
  <c r="F5302" i="37"/>
  <c r="E5302" i="37"/>
  <c r="F5301" i="37"/>
  <c r="E5301" i="37"/>
  <c r="F5300" i="37"/>
  <c r="E5300" i="37"/>
  <c r="F5299" i="37"/>
  <c r="E5299" i="37"/>
  <c r="F5298" i="37"/>
  <c r="E5298" i="37"/>
  <c r="F5297" i="37"/>
  <c r="E5297" i="37"/>
  <c r="F5296" i="37"/>
  <c r="E5296" i="37"/>
  <c r="F5295" i="37"/>
  <c r="E5295" i="37"/>
  <c r="F5294" i="37"/>
  <c r="E5294" i="37"/>
  <c r="F5293" i="37"/>
  <c r="E5293" i="37"/>
  <c r="F5292" i="37"/>
  <c r="E5292" i="37"/>
  <c r="F5291" i="37"/>
  <c r="E5291" i="37"/>
  <c r="F5290" i="37"/>
  <c r="E5290" i="37"/>
  <c r="F5289" i="37"/>
  <c r="E5289" i="37"/>
  <c r="F5288" i="37"/>
  <c r="E5288" i="37"/>
  <c r="F5287" i="37"/>
  <c r="E5287" i="37"/>
  <c r="F5286" i="37"/>
  <c r="E5286" i="37"/>
  <c r="F5285" i="37"/>
  <c r="E5285" i="37"/>
  <c r="F5284" i="37"/>
  <c r="E5284" i="37"/>
  <c r="F5283" i="37"/>
  <c r="E5283" i="37"/>
  <c r="F5282" i="37"/>
  <c r="E5282" i="37"/>
  <c r="F5281" i="37"/>
  <c r="E5281" i="37"/>
  <c r="F5280" i="37"/>
  <c r="E5280" i="37"/>
  <c r="F5279" i="37"/>
  <c r="E5279" i="37"/>
  <c r="F5278" i="37"/>
  <c r="E5278" i="37"/>
  <c r="F5277" i="37"/>
  <c r="E5277" i="37"/>
  <c r="F5276" i="37"/>
  <c r="E5276" i="37"/>
  <c r="F5275" i="37"/>
  <c r="E5275" i="37"/>
  <c r="F5274" i="37"/>
  <c r="E5274" i="37"/>
  <c r="F5273" i="37"/>
  <c r="E5273" i="37"/>
  <c r="F5272" i="37"/>
  <c r="E5272" i="37"/>
  <c r="F5271" i="37"/>
  <c r="E5271" i="37"/>
  <c r="F5270" i="37"/>
  <c r="E5270" i="37"/>
  <c r="F5269" i="37"/>
  <c r="E5269" i="37"/>
  <c r="F5268" i="37"/>
  <c r="E5268" i="37"/>
  <c r="F5267" i="37"/>
  <c r="E5267" i="37"/>
  <c r="F5266" i="37"/>
  <c r="E5266" i="37"/>
  <c r="F5265" i="37"/>
  <c r="E5265" i="37"/>
  <c r="F5264" i="37"/>
  <c r="E5264" i="37"/>
  <c r="F5263" i="37"/>
  <c r="E5263" i="37"/>
  <c r="F5262" i="37"/>
  <c r="E5262" i="37"/>
  <c r="F5261" i="37"/>
  <c r="E5261" i="37"/>
  <c r="F5260" i="37"/>
  <c r="E5260" i="37"/>
  <c r="F5259" i="37"/>
  <c r="E5259" i="37"/>
  <c r="F5258" i="37"/>
  <c r="E5258" i="37"/>
  <c r="F5257" i="37"/>
  <c r="E5257" i="37"/>
  <c r="F5256" i="37"/>
  <c r="E5256" i="37"/>
  <c r="F5255" i="37"/>
  <c r="E5255" i="37"/>
  <c r="F5254" i="37"/>
  <c r="E5254" i="37"/>
  <c r="F5253" i="37"/>
  <c r="E5253" i="37"/>
  <c r="F5252" i="37"/>
  <c r="E5252" i="37"/>
  <c r="F5251" i="37"/>
  <c r="E5251" i="37"/>
  <c r="F5250" i="37"/>
  <c r="E5250" i="37"/>
  <c r="F5249" i="37"/>
  <c r="E5249" i="37"/>
  <c r="F5248" i="37"/>
  <c r="E5248" i="37"/>
  <c r="F5247" i="37"/>
  <c r="E5247" i="37"/>
  <c r="F5246" i="37"/>
  <c r="E5246" i="37"/>
  <c r="F5245" i="37"/>
  <c r="E5245" i="37"/>
  <c r="F5244" i="37"/>
  <c r="E5244" i="37"/>
  <c r="F5243" i="37"/>
  <c r="E5243" i="37"/>
  <c r="F5242" i="37"/>
  <c r="E5242" i="37"/>
  <c r="F5241" i="37"/>
  <c r="E5241" i="37"/>
  <c r="F5240" i="37"/>
  <c r="E5240" i="37"/>
  <c r="F5239" i="37"/>
  <c r="E5239" i="37"/>
  <c r="F5238" i="37"/>
  <c r="E5238" i="37"/>
  <c r="F5237" i="37"/>
  <c r="E5237" i="37"/>
  <c r="F5236" i="37"/>
  <c r="E5236" i="37"/>
  <c r="F5235" i="37"/>
  <c r="E5235" i="37"/>
  <c r="F5234" i="37"/>
  <c r="E5234" i="37"/>
  <c r="F5233" i="37"/>
  <c r="E5233" i="37"/>
  <c r="F5232" i="37"/>
  <c r="E5232" i="37"/>
  <c r="F5231" i="37"/>
  <c r="E5231" i="37"/>
  <c r="F5230" i="37"/>
  <c r="E5230" i="37"/>
  <c r="F5229" i="37"/>
  <c r="E5229" i="37"/>
  <c r="F5228" i="37"/>
  <c r="E5228" i="37"/>
  <c r="F5227" i="37"/>
  <c r="E5227" i="37"/>
  <c r="F5226" i="37"/>
  <c r="E5226" i="37"/>
  <c r="F5225" i="37"/>
  <c r="E5225" i="37"/>
  <c r="F5224" i="37"/>
  <c r="E5224" i="37"/>
  <c r="F5223" i="37"/>
  <c r="E5223" i="37"/>
  <c r="F5222" i="37"/>
  <c r="E5222" i="37"/>
  <c r="F5221" i="37"/>
  <c r="E5221" i="37"/>
  <c r="F5220" i="37"/>
  <c r="E5220" i="37"/>
  <c r="F5219" i="37"/>
  <c r="E5219" i="37"/>
  <c r="F5218" i="37"/>
  <c r="E5218" i="37"/>
  <c r="F5217" i="37"/>
  <c r="E5217" i="37"/>
  <c r="F5216" i="37"/>
  <c r="E5216" i="37"/>
  <c r="F5215" i="37"/>
  <c r="E5215" i="37"/>
  <c r="F5214" i="37"/>
  <c r="E5214" i="37"/>
  <c r="F5213" i="37"/>
  <c r="E5213" i="37"/>
  <c r="F5212" i="37"/>
  <c r="E5212" i="37"/>
  <c r="F5211" i="37"/>
  <c r="E5211" i="37"/>
  <c r="F5210" i="37"/>
  <c r="E5210" i="37"/>
  <c r="F5209" i="37"/>
  <c r="E5209" i="37"/>
  <c r="F5208" i="37"/>
  <c r="E5208" i="37"/>
  <c r="F5207" i="37"/>
  <c r="E5207" i="37"/>
  <c r="F5206" i="37"/>
  <c r="E5206" i="37"/>
  <c r="F5205" i="37"/>
  <c r="E5205" i="37"/>
  <c r="F5204" i="37"/>
  <c r="E5204" i="37"/>
  <c r="F5203" i="37"/>
  <c r="E5203" i="37"/>
  <c r="F5202" i="37"/>
  <c r="E5202" i="37"/>
  <c r="F5201" i="37"/>
  <c r="E5201" i="37"/>
  <c r="F5200" i="37"/>
  <c r="E5200" i="37"/>
  <c r="F5199" i="37"/>
  <c r="E5199" i="37"/>
  <c r="F5198" i="37"/>
  <c r="E5198" i="37"/>
  <c r="F5197" i="37"/>
  <c r="E5197" i="37"/>
  <c r="F5196" i="37"/>
  <c r="E5196" i="37"/>
  <c r="F5195" i="37"/>
  <c r="E5195" i="37"/>
  <c r="F5194" i="37"/>
  <c r="E5194" i="37"/>
  <c r="F5193" i="37"/>
  <c r="E5193" i="37"/>
  <c r="F5192" i="37"/>
  <c r="E5192" i="37"/>
  <c r="F5191" i="37"/>
  <c r="E5191" i="37"/>
  <c r="F5190" i="37"/>
  <c r="E5190" i="37"/>
  <c r="F5189" i="37"/>
  <c r="E5189" i="37"/>
  <c r="F5188" i="37"/>
  <c r="E5188" i="37"/>
  <c r="F5187" i="37"/>
  <c r="E5187" i="37"/>
  <c r="F5186" i="37"/>
  <c r="E5186" i="37"/>
  <c r="F5185" i="37"/>
  <c r="E5185" i="37"/>
  <c r="F5184" i="37"/>
  <c r="E5184" i="37"/>
  <c r="F5183" i="37"/>
  <c r="E5183" i="37"/>
  <c r="F5182" i="37"/>
  <c r="E5182" i="37"/>
  <c r="F5181" i="37"/>
  <c r="E5181" i="37"/>
  <c r="F5180" i="37"/>
  <c r="E5180" i="37"/>
  <c r="F5179" i="37"/>
  <c r="E5179" i="37"/>
  <c r="F5178" i="37"/>
  <c r="E5178" i="37"/>
  <c r="F5177" i="37"/>
  <c r="E5177" i="37"/>
  <c r="F5176" i="37"/>
  <c r="E5176" i="37"/>
  <c r="F5175" i="37"/>
  <c r="E5175" i="37"/>
  <c r="F5174" i="37"/>
  <c r="E5174" i="37"/>
  <c r="F5173" i="37"/>
  <c r="E5173" i="37"/>
  <c r="F5172" i="37"/>
  <c r="E5172" i="37"/>
  <c r="F5171" i="37"/>
  <c r="E5171" i="37"/>
  <c r="F5170" i="37"/>
  <c r="E5170" i="37"/>
  <c r="F5169" i="37"/>
  <c r="E5169" i="37"/>
  <c r="F5168" i="37"/>
  <c r="E5168" i="37"/>
  <c r="F5167" i="37"/>
  <c r="E5167" i="37"/>
  <c r="F5166" i="37"/>
  <c r="E5166" i="37"/>
  <c r="F5165" i="37"/>
  <c r="E5165" i="37"/>
  <c r="F5164" i="37"/>
  <c r="E5164" i="37"/>
  <c r="F5163" i="37"/>
  <c r="E5163" i="37"/>
  <c r="F5162" i="37"/>
  <c r="E5162" i="37"/>
  <c r="F5161" i="37"/>
  <c r="E5161" i="37"/>
  <c r="F5160" i="37"/>
  <c r="E5160" i="37"/>
  <c r="F5159" i="37"/>
  <c r="E5159" i="37"/>
  <c r="F5158" i="37"/>
  <c r="E5158" i="37"/>
  <c r="F5157" i="37"/>
  <c r="E5157" i="37"/>
  <c r="F5156" i="37"/>
  <c r="E5156" i="37"/>
  <c r="F5155" i="37"/>
  <c r="E5155" i="37"/>
  <c r="F5154" i="37"/>
  <c r="E5154" i="37"/>
  <c r="F5153" i="37"/>
  <c r="E5153" i="37"/>
  <c r="F5152" i="37"/>
  <c r="E5152" i="37"/>
  <c r="F5151" i="37"/>
  <c r="E5151" i="37"/>
  <c r="F5150" i="37"/>
  <c r="E5150" i="37"/>
  <c r="F5149" i="37"/>
  <c r="E5149" i="37"/>
  <c r="F5148" i="37"/>
  <c r="E5148" i="37"/>
  <c r="F5147" i="37"/>
  <c r="E5147" i="37"/>
  <c r="F5146" i="37"/>
  <c r="E5146" i="37"/>
  <c r="F5145" i="37"/>
  <c r="E5145" i="37"/>
  <c r="F5144" i="37"/>
  <c r="E5144" i="37"/>
  <c r="F5143" i="37"/>
  <c r="E5143" i="37"/>
  <c r="F5142" i="37"/>
  <c r="E5142" i="37"/>
  <c r="F5141" i="37"/>
  <c r="E5141" i="37"/>
  <c r="F5140" i="37"/>
  <c r="E5140" i="37"/>
  <c r="F5139" i="37"/>
  <c r="E5139" i="37"/>
  <c r="F5138" i="37"/>
  <c r="E5138" i="37"/>
  <c r="F5137" i="37"/>
  <c r="E5137" i="37"/>
  <c r="F5136" i="37"/>
  <c r="E5136" i="37"/>
  <c r="F5135" i="37"/>
  <c r="E5135" i="37"/>
  <c r="F5134" i="37"/>
  <c r="E5134" i="37"/>
  <c r="F5133" i="37"/>
  <c r="E5133" i="37"/>
  <c r="F5132" i="37"/>
  <c r="E5132" i="37"/>
  <c r="F5131" i="37"/>
  <c r="E5131" i="37"/>
  <c r="F5130" i="37"/>
  <c r="E5130" i="37"/>
  <c r="F5129" i="37"/>
  <c r="E5129" i="37"/>
  <c r="F5128" i="37"/>
  <c r="E5128" i="37"/>
  <c r="F5127" i="37"/>
  <c r="E5127" i="37"/>
  <c r="F5126" i="37"/>
  <c r="E5126" i="37"/>
  <c r="F5125" i="37"/>
  <c r="E5125" i="37"/>
  <c r="F5124" i="37"/>
  <c r="E5124" i="37"/>
  <c r="F5123" i="37"/>
  <c r="E5123" i="37"/>
  <c r="F5122" i="37"/>
  <c r="E5122" i="37"/>
  <c r="F5121" i="37"/>
  <c r="E5121" i="37"/>
  <c r="F5120" i="37"/>
  <c r="E5120" i="37"/>
  <c r="F5119" i="37"/>
  <c r="E5119" i="37"/>
  <c r="F5118" i="37"/>
  <c r="E5118" i="37"/>
  <c r="F5117" i="37"/>
  <c r="E5117" i="37"/>
  <c r="F5116" i="37"/>
  <c r="E5116" i="37"/>
  <c r="F5115" i="37"/>
  <c r="E5115" i="37"/>
  <c r="F5114" i="37"/>
  <c r="E5114" i="37"/>
  <c r="F5113" i="37"/>
  <c r="E5113" i="37"/>
  <c r="F5112" i="37"/>
  <c r="E5112" i="37"/>
  <c r="F5111" i="37"/>
  <c r="E5111" i="37"/>
  <c r="F5110" i="37"/>
  <c r="E5110" i="37"/>
  <c r="F5109" i="37"/>
  <c r="E5109" i="37"/>
  <c r="F5108" i="37"/>
  <c r="E5108" i="37"/>
  <c r="F5107" i="37"/>
  <c r="E5107" i="37"/>
  <c r="F5106" i="37"/>
  <c r="E5106" i="37"/>
  <c r="F5105" i="37"/>
  <c r="E5105" i="37"/>
  <c r="F5104" i="37"/>
  <c r="E5104" i="37"/>
  <c r="F5103" i="37"/>
  <c r="E5103" i="37"/>
  <c r="F5102" i="37"/>
  <c r="E5102" i="37"/>
  <c r="F5101" i="37"/>
  <c r="E5101" i="37"/>
  <c r="F5100" i="37"/>
  <c r="E5100" i="37"/>
  <c r="F5099" i="37"/>
  <c r="E5099" i="37"/>
  <c r="F5098" i="37"/>
  <c r="E5098" i="37"/>
  <c r="F5097" i="37"/>
  <c r="E5097" i="37"/>
  <c r="F5096" i="37"/>
  <c r="E5096" i="37"/>
  <c r="F5095" i="37"/>
  <c r="E5095" i="37"/>
  <c r="F5094" i="37"/>
  <c r="E5094" i="37"/>
  <c r="F5093" i="37"/>
  <c r="E5093" i="37"/>
  <c r="F5092" i="37"/>
  <c r="E5092" i="37"/>
  <c r="F5091" i="37"/>
  <c r="E5091" i="37"/>
  <c r="F5090" i="37"/>
  <c r="E5090" i="37"/>
  <c r="F5089" i="37"/>
  <c r="E5089" i="37"/>
  <c r="F5088" i="37"/>
  <c r="E5088" i="37"/>
  <c r="F5087" i="37"/>
  <c r="E5087" i="37"/>
  <c r="F5086" i="37"/>
  <c r="E5086" i="37"/>
  <c r="F5085" i="37"/>
  <c r="E5085" i="37"/>
  <c r="F5084" i="37"/>
  <c r="E5084" i="37"/>
  <c r="F5083" i="37"/>
  <c r="E5083" i="37"/>
  <c r="F5082" i="37"/>
  <c r="E5082" i="37"/>
  <c r="F5081" i="37"/>
  <c r="E5081" i="37"/>
  <c r="F5080" i="37"/>
  <c r="E5080" i="37"/>
  <c r="F5079" i="37"/>
  <c r="E5079" i="37"/>
  <c r="F5078" i="37"/>
  <c r="E5078" i="37"/>
  <c r="F5077" i="37"/>
  <c r="E5077" i="37"/>
  <c r="F5076" i="37"/>
  <c r="E5076" i="37"/>
  <c r="F5075" i="37"/>
  <c r="E5075" i="37"/>
  <c r="F5074" i="37"/>
  <c r="E5074" i="37"/>
  <c r="F5073" i="37"/>
  <c r="E5073" i="37"/>
  <c r="F5072" i="37"/>
  <c r="E5072" i="37"/>
  <c r="F5071" i="37"/>
  <c r="E5071" i="37"/>
  <c r="F5070" i="37"/>
  <c r="E5070" i="37"/>
  <c r="F5069" i="37"/>
  <c r="E5069" i="37"/>
  <c r="F5068" i="37"/>
  <c r="E5068" i="37"/>
  <c r="F5067" i="37"/>
  <c r="E5067" i="37"/>
  <c r="F5066" i="37"/>
  <c r="E5066" i="37"/>
  <c r="F5065" i="37"/>
  <c r="E5065" i="37"/>
  <c r="F5064" i="37"/>
  <c r="E5064" i="37"/>
  <c r="F5063" i="37"/>
  <c r="E5063" i="37"/>
  <c r="F5062" i="37"/>
  <c r="E5062" i="37"/>
  <c r="F5061" i="37"/>
  <c r="E5061" i="37"/>
  <c r="F5060" i="37"/>
  <c r="E5060" i="37"/>
  <c r="F5059" i="37"/>
  <c r="E5059" i="37"/>
  <c r="F5058" i="37"/>
  <c r="E5058" i="37"/>
  <c r="F5057" i="37"/>
  <c r="E5057" i="37"/>
  <c r="F5056" i="37"/>
  <c r="E5056" i="37"/>
  <c r="F5055" i="37"/>
  <c r="E5055" i="37"/>
  <c r="F5054" i="37"/>
  <c r="E5054" i="37"/>
  <c r="F5053" i="37"/>
  <c r="E5053" i="37"/>
  <c r="F5052" i="37"/>
  <c r="E5052" i="37"/>
  <c r="F5051" i="37"/>
  <c r="E5051" i="37"/>
  <c r="F5050" i="37"/>
  <c r="E5050" i="37"/>
  <c r="F5049" i="37"/>
  <c r="E5049" i="37"/>
  <c r="F5048" i="37"/>
  <c r="E5048" i="37"/>
  <c r="F5047" i="37"/>
  <c r="E5047" i="37"/>
  <c r="F5046" i="37"/>
  <c r="E5046" i="37"/>
  <c r="F5045" i="37"/>
  <c r="E5045" i="37"/>
  <c r="F5044" i="37"/>
  <c r="E5044" i="37"/>
  <c r="F5043" i="37"/>
  <c r="E5043" i="37"/>
  <c r="F5042" i="37"/>
  <c r="E5042" i="37"/>
  <c r="F5041" i="37"/>
  <c r="E5041" i="37"/>
  <c r="F5040" i="37"/>
  <c r="E5040" i="37"/>
  <c r="F5039" i="37"/>
  <c r="E5039" i="37"/>
  <c r="F5038" i="37"/>
  <c r="E5038" i="37"/>
  <c r="F5037" i="37"/>
  <c r="E5037" i="37"/>
  <c r="F5036" i="37"/>
  <c r="E5036" i="37"/>
  <c r="F5035" i="37"/>
  <c r="E5035" i="37"/>
  <c r="F5034" i="37"/>
  <c r="E5034" i="37"/>
  <c r="F5033" i="37"/>
  <c r="E5033" i="37"/>
  <c r="F5032" i="37"/>
  <c r="E5032" i="37"/>
  <c r="F5031" i="37"/>
  <c r="E5031" i="37"/>
  <c r="F5030" i="37"/>
  <c r="E5030" i="37"/>
  <c r="F5029" i="37"/>
  <c r="E5029" i="37"/>
  <c r="F5028" i="37"/>
  <c r="E5028" i="37"/>
  <c r="F5027" i="37"/>
  <c r="E5027" i="37"/>
  <c r="F5026" i="37"/>
  <c r="E5026" i="37"/>
  <c r="F5025" i="37"/>
  <c r="E5025" i="37"/>
  <c r="F5024" i="37"/>
  <c r="E5024" i="37"/>
  <c r="F5023" i="37"/>
  <c r="E5023" i="37"/>
  <c r="F5022" i="37"/>
  <c r="E5022" i="37"/>
  <c r="F5021" i="37"/>
  <c r="E5021" i="37"/>
  <c r="F5020" i="37"/>
  <c r="E5020" i="37"/>
  <c r="F5019" i="37"/>
  <c r="E5019" i="37"/>
  <c r="F5018" i="37"/>
  <c r="E5018" i="37"/>
  <c r="F5017" i="37"/>
  <c r="E5017" i="37"/>
  <c r="F5016" i="37"/>
  <c r="E5016" i="37"/>
  <c r="F5015" i="37"/>
  <c r="E5015" i="37"/>
  <c r="F5014" i="37"/>
  <c r="E5014" i="37"/>
  <c r="F5013" i="37"/>
  <c r="E5013" i="37"/>
  <c r="F5012" i="37"/>
  <c r="E5012" i="37"/>
  <c r="F5011" i="37"/>
  <c r="E5011" i="37"/>
  <c r="F5010" i="37"/>
  <c r="E5010" i="37"/>
  <c r="F5009" i="37"/>
  <c r="E5009" i="37"/>
  <c r="F5008" i="37"/>
  <c r="E5008" i="37"/>
  <c r="F5007" i="37"/>
  <c r="E5007" i="37"/>
  <c r="F5006" i="37"/>
  <c r="E5006" i="37"/>
  <c r="F5005" i="37"/>
  <c r="E5005" i="37"/>
  <c r="F5004" i="37"/>
  <c r="E5004" i="37"/>
  <c r="F5003" i="37"/>
  <c r="E5003" i="37"/>
  <c r="F5002" i="37"/>
  <c r="E5002" i="37"/>
  <c r="F5001" i="37"/>
  <c r="E5001" i="37"/>
  <c r="F5000" i="37"/>
  <c r="E5000" i="37"/>
  <c r="F4999" i="37"/>
  <c r="E4999" i="37"/>
  <c r="F4998" i="37"/>
  <c r="E4998" i="37"/>
  <c r="F4997" i="37"/>
  <c r="E4997" i="37"/>
  <c r="F4996" i="37"/>
  <c r="E4996" i="37"/>
  <c r="F4995" i="37"/>
  <c r="E4995" i="37"/>
  <c r="F4994" i="37"/>
  <c r="E4994" i="37"/>
  <c r="F4993" i="37"/>
  <c r="E4993" i="37"/>
  <c r="F4992" i="37"/>
  <c r="E4992" i="37"/>
  <c r="F4991" i="37"/>
  <c r="E4991" i="37"/>
  <c r="F4990" i="37"/>
  <c r="E4990" i="37"/>
  <c r="F4989" i="37"/>
  <c r="E4989" i="37"/>
  <c r="F4988" i="37"/>
  <c r="E4988" i="37"/>
  <c r="F4987" i="37"/>
  <c r="E4987" i="37"/>
  <c r="F4986" i="37"/>
  <c r="E4986" i="37"/>
  <c r="F4985" i="37"/>
  <c r="E4985" i="37"/>
  <c r="F4984" i="37"/>
  <c r="E4984" i="37"/>
  <c r="F4983" i="37"/>
  <c r="E4983" i="37"/>
  <c r="F4982" i="37"/>
  <c r="E4982" i="37"/>
  <c r="F4981" i="37"/>
  <c r="E4981" i="37"/>
  <c r="F4980" i="37"/>
  <c r="E4980" i="37"/>
  <c r="F4979" i="37"/>
  <c r="E4979" i="37"/>
  <c r="F4978" i="37"/>
  <c r="E4978" i="37"/>
  <c r="F4977" i="37"/>
  <c r="E4977" i="37"/>
  <c r="F4976" i="37"/>
  <c r="E4976" i="37"/>
  <c r="F4975" i="37"/>
  <c r="E4975" i="37"/>
  <c r="F4974" i="37"/>
  <c r="E4974" i="37"/>
  <c r="F4973" i="37"/>
  <c r="E4973" i="37"/>
  <c r="F4972" i="37"/>
  <c r="E4972" i="37"/>
  <c r="F4971" i="37"/>
  <c r="E4971" i="37"/>
  <c r="F4970" i="37"/>
  <c r="E4970" i="37"/>
  <c r="F4969" i="37"/>
  <c r="E4969" i="37"/>
  <c r="F4968" i="37"/>
  <c r="E4968" i="37"/>
  <c r="F4967" i="37"/>
  <c r="E4967" i="37"/>
  <c r="F4966" i="37"/>
  <c r="E4966" i="37"/>
  <c r="F4965" i="37"/>
  <c r="E4965" i="37"/>
  <c r="F4964" i="37"/>
  <c r="E4964" i="37"/>
  <c r="F4963" i="37"/>
  <c r="E4963" i="37"/>
  <c r="F4962" i="37"/>
  <c r="E4962" i="37"/>
  <c r="F4961" i="37"/>
  <c r="E4961" i="37"/>
  <c r="F4960" i="37"/>
  <c r="E4960" i="37"/>
  <c r="F4959" i="37"/>
  <c r="E4959" i="37"/>
  <c r="F4958" i="37"/>
  <c r="E4958" i="37"/>
  <c r="F4957" i="37"/>
  <c r="E4957" i="37"/>
  <c r="F4956" i="37"/>
  <c r="E4956" i="37"/>
  <c r="F4955" i="37"/>
  <c r="E4955" i="37"/>
  <c r="F4954" i="37"/>
  <c r="E4954" i="37"/>
  <c r="F4953" i="37"/>
  <c r="E4953" i="37"/>
  <c r="F4952" i="37"/>
  <c r="E4952" i="37"/>
  <c r="F4951" i="37"/>
  <c r="E4951" i="37"/>
  <c r="F4950" i="37"/>
  <c r="E4950" i="37"/>
  <c r="F4949" i="37"/>
  <c r="E4949" i="37"/>
  <c r="F4948" i="37"/>
  <c r="E4948" i="37"/>
  <c r="F4947" i="37"/>
  <c r="E4947" i="37"/>
  <c r="F4946" i="37"/>
  <c r="E4946" i="37"/>
  <c r="F4945" i="37"/>
  <c r="E4945" i="37"/>
  <c r="F4944" i="37"/>
  <c r="E4944" i="37"/>
  <c r="F4943" i="37"/>
  <c r="E4943" i="37"/>
  <c r="F4942" i="37"/>
  <c r="E4942" i="37"/>
  <c r="F4941" i="37"/>
  <c r="E4941" i="37"/>
  <c r="F4940" i="37"/>
  <c r="E4940" i="37"/>
  <c r="F4939" i="37"/>
  <c r="E4939" i="37"/>
  <c r="F4938" i="37"/>
  <c r="E4938" i="37"/>
  <c r="F4937" i="37"/>
  <c r="E4937" i="37"/>
  <c r="F4936" i="37"/>
  <c r="E4936" i="37"/>
  <c r="F4935" i="37"/>
  <c r="E4935" i="37"/>
  <c r="F4934" i="37"/>
  <c r="E4934" i="37"/>
  <c r="F4933" i="37"/>
  <c r="E4933" i="37"/>
  <c r="F4932" i="37"/>
  <c r="E4932" i="37"/>
  <c r="F4931" i="37"/>
  <c r="E4931" i="37"/>
  <c r="F4930" i="37"/>
  <c r="E4930" i="37"/>
  <c r="F4929" i="37"/>
  <c r="E4929" i="37"/>
  <c r="F4928" i="37"/>
  <c r="E4928" i="37"/>
  <c r="F4927" i="37"/>
  <c r="E4927" i="37"/>
  <c r="F4926" i="37"/>
  <c r="E4926" i="37"/>
  <c r="F4925" i="37"/>
  <c r="E4925" i="37"/>
  <c r="F4924" i="37"/>
  <c r="E4924" i="37"/>
  <c r="F4923" i="37"/>
  <c r="E4923" i="37"/>
  <c r="F4922" i="37"/>
  <c r="E4922" i="37"/>
  <c r="F4921" i="37"/>
  <c r="E4921" i="37"/>
  <c r="F4920" i="37"/>
  <c r="E4920" i="37"/>
  <c r="F4919" i="37"/>
  <c r="E4919" i="37"/>
  <c r="F4918" i="37"/>
  <c r="E4918" i="37"/>
  <c r="F4917" i="37"/>
  <c r="E4917" i="37"/>
  <c r="F4916" i="37"/>
  <c r="E4916" i="37"/>
  <c r="F4915" i="37"/>
  <c r="E4915" i="37"/>
  <c r="F4914" i="37"/>
  <c r="E4914" i="37"/>
  <c r="F4913" i="37"/>
  <c r="E4913" i="37"/>
  <c r="F4912" i="37"/>
  <c r="E4912" i="37"/>
  <c r="F4911" i="37"/>
  <c r="E4911" i="37"/>
  <c r="F4910" i="37"/>
  <c r="E4910" i="37"/>
  <c r="F4909" i="37"/>
  <c r="E4909" i="37"/>
  <c r="F4908" i="37"/>
  <c r="E4908" i="37"/>
  <c r="F4907" i="37"/>
  <c r="E4907" i="37"/>
  <c r="F4906" i="37"/>
  <c r="E4906" i="37"/>
  <c r="F4905" i="37"/>
  <c r="E4905" i="37"/>
  <c r="F4904" i="37"/>
  <c r="E4904" i="37"/>
  <c r="F4903" i="37"/>
  <c r="E4903" i="37"/>
  <c r="F4902" i="37"/>
  <c r="E4902" i="37"/>
  <c r="F4901" i="37"/>
  <c r="E4901" i="37"/>
  <c r="F4900" i="37"/>
  <c r="E4900" i="37"/>
  <c r="F4899" i="37"/>
  <c r="E4899" i="37"/>
  <c r="F4898" i="37"/>
  <c r="E4898" i="37"/>
  <c r="F4897" i="37"/>
  <c r="E4897" i="37"/>
  <c r="F4896" i="37"/>
  <c r="E4896" i="37"/>
  <c r="F4895" i="37"/>
  <c r="E4895" i="37"/>
  <c r="F4894" i="37"/>
  <c r="E4894" i="37"/>
  <c r="F4893" i="37"/>
  <c r="E4893" i="37"/>
  <c r="F4892" i="37"/>
  <c r="E4892" i="37"/>
  <c r="F4891" i="37"/>
  <c r="E4891" i="37"/>
  <c r="F4890" i="37"/>
  <c r="E4890" i="37"/>
  <c r="F4889" i="37"/>
  <c r="E4889" i="37"/>
  <c r="F4888" i="37"/>
  <c r="E4888" i="37"/>
  <c r="F4887" i="37"/>
  <c r="E4887" i="37"/>
  <c r="F4886" i="37"/>
  <c r="E4886" i="37"/>
  <c r="F4885" i="37"/>
  <c r="E4885" i="37"/>
  <c r="F4884" i="37"/>
  <c r="E4884" i="37"/>
  <c r="F4883" i="37"/>
  <c r="E4883" i="37"/>
  <c r="F4882" i="37"/>
  <c r="E4882" i="37"/>
  <c r="F4881" i="37"/>
  <c r="E4881" i="37"/>
  <c r="F4880" i="37"/>
  <c r="E4880" i="37"/>
  <c r="F4879" i="37"/>
  <c r="E4879" i="37"/>
  <c r="F4878" i="37"/>
  <c r="E4878" i="37"/>
  <c r="F4877" i="37"/>
  <c r="E4877" i="37"/>
  <c r="F4876" i="37"/>
  <c r="E4876" i="37"/>
  <c r="F4875" i="37"/>
  <c r="E4875" i="37"/>
  <c r="F4874" i="37"/>
  <c r="E4874" i="37"/>
  <c r="F4873" i="37"/>
  <c r="E4873" i="37"/>
  <c r="F4872" i="37"/>
  <c r="E4872" i="37"/>
  <c r="F4871" i="37"/>
  <c r="E4871" i="37"/>
  <c r="F4870" i="37"/>
  <c r="E4870" i="37"/>
  <c r="F4869" i="37"/>
  <c r="E4869" i="37"/>
  <c r="F4868" i="37"/>
  <c r="E4868" i="37"/>
  <c r="F4867" i="37"/>
  <c r="E4867" i="37"/>
  <c r="F4866" i="37"/>
  <c r="E4866" i="37"/>
  <c r="F4865" i="37"/>
  <c r="E4865" i="37"/>
  <c r="F4864" i="37"/>
  <c r="E4864" i="37"/>
  <c r="F4863" i="37"/>
  <c r="E4863" i="37"/>
  <c r="F4862" i="37"/>
  <c r="E4862" i="37"/>
  <c r="F4861" i="37"/>
  <c r="E4861" i="37"/>
  <c r="F4860" i="37"/>
  <c r="E4860" i="37"/>
  <c r="F4859" i="37"/>
  <c r="E4859" i="37"/>
  <c r="F4858" i="37"/>
  <c r="E4858" i="37"/>
  <c r="F4857" i="37"/>
  <c r="E4857" i="37"/>
  <c r="F4856" i="37"/>
  <c r="E4856" i="37"/>
  <c r="F4855" i="37"/>
  <c r="E4855" i="37"/>
  <c r="F4854" i="37"/>
  <c r="E4854" i="37"/>
  <c r="F4853" i="37"/>
  <c r="E4853" i="37"/>
  <c r="F4852" i="37"/>
  <c r="E4852" i="37"/>
  <c r="F4851" i="37"/>
  <c r="E4851" i="37"/>
  <c r="F4850" i="37"/>
  <c r="E4850" i="37"/>
  <c r="F4849" i="37"/>
  <c r="E4849" i="37"/>
  <c r="F4848" i="37"/>
  <c r="E4848" i="37"/>
  <c r="F4847" i="37"/>
  <c r="E4847" i="37"/>
  <c r="F4846" i="37"/>
  <c r="E4846" i="37"/>
  <c r="F4845" i="37"/>
  <c r="E4845" i="37"/>
  <c r="F4844" i="37"/>
  <c r="E4844" i="37"/>
  <c r="F4843" i="37"/>
  <c r="E4843" i="37"/>
  <c r="F4842" i="37"/>
  <c r="E4842" i="37"/>
  <c r="F4841" i="37"/>
  <c r="E4841" i="37"/>
  <c r="F4840" i="37"/>
  <c r="E4840" i="37"/>
  <c r="F4839" i="37"/>
  <c r="E4839" i="37"/>
  <c r="F4838" i="37"/>
  <c r="E4838" i="37"/>
  <c r="F4837" i="37"/>
  <c r="E4837" i="37"/>
  <c r="F4836" i="37"/>
  <c r="E4836" i="37"/>
  <c r="F4835" i="37"/>
  <c r="E4835" i="37"/>
  <c r="F4834" i="37"/>
  <c r="E4834" i="37"/>
  <c r="F4833" i="37"/>
  <c r="E4833" i="37"/>
  <c r="F4832" i="37"/>
  <c r="E4832" i="37"/>
  <c r="F4831" i="37"/>
  <c r="E4831" i="37"/>
  <c r="F4830" i="37"/>
  <c r="E4830" i="37"/>
  <c r="F4829" i="37"/>
  <c r="E4829" i="37"/>
  <c r="F4828" i="37"/>
  <c r="E4828" i="37"/>
  <c r="F4827" i="37"/>
  <c r="E4827" i="37"/>
  <c r="F4826" i="37"/>
  <c r="E4826" i="37"/>
  <c r="F4825" i="37"/>
  <c r="E4825" i="37"/>
  <c r="F4824" i="37"/>
  <c r="E4824" i="37"/>
  <c r="F4823" i="37"/>
  <c r="E4823" i="37"/>
  <c r="F4822" i="37"/>
  <c r="E4822" i="37"/>
  <c r="F4821" i="37"/>
  <c r="E4821" i="37"/>
  <c r="F4820" i="37"/>
  <c r="E4820" i="37"/>
  <c r="F4819" i="37"/>
  <c r="E4819" i="37"/>
  <c r="F4818" i="37"/>
  <c r="E4818" i="37"/>
  <c r="F4817" i="37"/>
  <c r="E4817" i="37"/>
  <c r="F4816" i="37"/>
  <c r="E4816" i="37"/>
  <c r="F4815" i="37"/>
  <c r="E4815" i="37"/>
  <c r="F4814" i="37"/>
  <c r="E4814" i="37"/>
  <c r="F4813" i="37"/>
  <c r="E4813" i="37"/>
  <c r="F4812" i="37"/>
  <c r="E4812" i="37"/>
  <c r="F4811" i="37"/>
  <c r="E4811" i="37"/>
  <c r="F4810" i="37"/>
  <c r="E4810" i="37"/>
  <c r="F4809" i="37"/>
  <c r="E4809" i="37"/>
  <c r="F4808" i="37"/>
  <c r="E4808" i="37"/>
  <c r="F4807" i="37"/>
  <c r="E4807" i="37"/>
  <c r="F4806" i="37"/>
  <c r="E4806" i="37"/>
  <c r="F4805" i="37"/>
  <c r="E4805" i="37"/>
  <c r="F4804" i="37"/>
  <c r="E4804" i="37"/>
  <c r="F4803" i="37"/>
  <c r="E4803" i="37"/>
  <c r="F4802" i="37"/>
  <c r="E4802" i="37"/>
  <c r="F4801" i="37"/>
  <c r="E4801" i="37"/>
  <c r="F4800" i="37"/>
  <c r="E4800" i="37"/>
  <c r="F4799" i="37"/>
  <c r="E4799" i="37"/>
  <c r="F4798" i="37"/>
  <c r="E4798" i="37"/>
  <c r="F4797" i="37"/>
  <c r="E4797" i="37"/>
  <c r="F4796" i="37"/>
  <c r="E4796" i="37"/>
  <c r="F4795" i="37"/>
  <c r="E4795" i="37"/>
  <c r="F4794" i="37"/>
  <c r="E4794" i="37"/>
  <c r="F4793" i="37"/>
  <c r="E4793" i="37"/>
  <c r="F4792" i="37"/>
  <c r="E4792" i="37"/>
  <c r="F4791" i="37"/>
  <c r="E4791" i="37"/>
  <c r="F4790" i="37"/>
  <c r="E4790" i="37"/>
  <c r="F4789" i="37"/>
  <c r="E4789" i="37"/>
  <c r="F4788" i="37"/>
  <c r="E4788" i="37"/>
  <c r="F4787" i="37"/>
  <c r="E4787" i="37"/>
  <c r="F4786" i="37"/>
  <c r="E4786" i="37"/>
  <c r="F4785" i="37"/>
  <c r="E4785" i="37"/>
  <c r="F4784" i="37"/>
  <c r="E4784" i="37"/>
  <c r="F4783" i="37"/>
  <c r="E4783" i="37"/>
  <c r="F4782" i="37"/>
  <c r="E4782" i="37"/>
  <c r="F4781" i="37"/>
  <c r="E4781" i="37"/>
  <c r="F4780" i="37"/>
  <c r="E4780" i="37"/>
  <c r="F4779" i="37"/>
  <c r="E4779" i="37"/>
  <c r="F4778" i="37"/>
  <c r="E4778" i="37"/>
  <c r="F4777" i="37"/>
  <c r="E4777" i="37"/>
  <c r="F4776" i="37"/>
  <c r="E4776" i="37"/>
  <c r="F4775" i="37"/>
  <c r="E4775" i="37"/>
  <c r="F4774" i="37"/>
  <c r="E4774" i="37"/>
  <c r="F4773" i="37"/>
  <c r="E4773" i="37"/>
  <c r="F4772" i="37"/>
  <c r="E4772" i="37"/>
  <c r="F4771" i="37"/>
  <c r="E4771" i="37"/>
  <c r="F4770" i="37"/>
  <c r="E4770" i="37"/>
  <c r="F4769" i="37"/>
  <c r="E4769" i="37"/>
  <c r="F4768" i="37"/>
  <c r="E4768" i="37"/>
  <c r="F4767" i="37"/>
  <c r="E4767" i="37"/>
  <c r="F4766" i="37"/>
  <c r="E4766" i="37"/>
  <c r="F4765" i="37"/>
  <c r="E4765" i="37"/>
  <c r="F4764" i="37"/>
  <c r="E4764" i="37"/>
  <c r="F4763" i="37"/>
  <c r="E4763" i="37"/>
  <c r="F4762" i="37"/>
  <c r="E4762" i="37"/>
  <c r="F4761" i="37"/>
  <c r="E4761" i="37"/>
  <c r="F4760" i="37"/>
  <c r="E4760" i="37"/>
  <c r="F4759" i="37"/>
  <c r="E4759" i="37"/>
  <c r="F4758" i="37"/>
  <c r="E4758" i="37"/>
  <c r="F4757" i="37"/>
  <c r="E4757" i="37"/>
  <c r="F4756" i="37"/>
  <c r="E4756" i="37"/>
  <c r="F4755" i="37"/>
  <c r="E4755" i="37"/>
  <c r="F4754" i="37"/>
  <c r="E4754" i="37"/>
  <c r="F4753" i="37"/>
  <c r="E4753" i="37"/>
  <c r="F4752" i="37"/>
  <c r="E4752" i="37"/>
  <c r="F4751" i="37"/>
  <c r="E4751" i="37"/>
  <c r="F4750" i="37"/>
  <c r="E4750" i="37"/>
  <c r="F4749" i="37"/>
  <c r="E4749" i="37"/>
  <c r="F4748" i="37"/>
  <c r="E4748" i="37"/>
  <c r="F4747" i="37"/>
  <c r="E4747" i="37"/>
  <c r="F4746" i="37"/>
  <c r="E4746" i="37"/>
  <c r="F4745" i="37"/>
  <c r="E4745" i="37"/>
  <c r="F4744" i="37"/>
  <c r="E4744" i="37"/>
  <c r="F4743" i="37"/>
  <c r="E4743" i="37"/>
  <c r="F4742" i="37"/>
  <c r="E4742" i="37"/>
  <c r="F4741" i="37"/>
  <c r="E4741" i="37"/>
  <c r="F4740" i="37"/>
  <c r="E4740" i="37"/>
  <c r="F4739" i="37"/>
  <c r="E4739" i="37"/>
  <c r="F4738" i="37"/>
  <c r="E4738" i="37"/>
  <c r="F4737" i="37"/>
  <c r="E4737" i="37"/>
  <c r="F4736" i="37"/>
  <c r="E4736" i="37"/>
  <c r="F4735" i="37"/>
  <c r="E4735" i="37"/>
  <c r="F4734" i="37"/>
  <c r="E4734" i="37"/>
  <c r="F4733" i="37"/>
  <c r="E4733" i="37"/>
  <c r="F4732" i="37"/>
  <c r="E4732" i="37"/>
  <c r="F4731" i="37"/>
  <c r="E4731" i="37"/>
  <c r="F4730" i="37"/>
  <c r="E4730" i="37"/>
  <c r="F4729" i="37"/>
  <c r="E4729" i="37"/>
  <c r="F4728" i="37"/>
  <c r="E4728" i="37"/>
  <c r="F4727" i="37"/>
  <c r="E4727" i="37"/>
  <c r="F4726" i="37"/>
  <c r="E4726" i="37"/>
  <c r="F4725" i="37"/>
  <c r="E4725" i="37"/>
  <c r="F4724" i="37"/>
  <c r="E4724" i="37"/>
  <c r="F4723" i="37"/>
  <c r="E4723" i="37"/>
  <c r="F4722" i="37"/>
  <c r="E4722" i="37"/>
  <c r="F4721" i="37"/>
  <c r="E4721" i="37"/>
  <c r="F4720" i="37"/>
  <c r="E4720" i="37"/>
  <c r="F4719" i="37"/>
  <c r="E4719" i="37"/>
  <c r="F4718" i="37"/>
  <c r="E4718" i="37"/>
  <c r="F4717" i="37"/>
  <c r="E4717" i="37"/>
  <c r="F4716" i="37"/>
  <c r="E4716" i="37"/>
  <c r="F4715" i="37"/>
  <c r="E4715" i="37"/>
  <c r="F4714" i="37"/>
  <c r="E4714" i="37"/>
  <c r="F4713" i="37"/>
  <c r="E4713" i="37"/>
  <c r="F4712" i="37"/>
  <c r="E4712" i="37"/>
  <c r="F4711" i="37"/>
  <c r="E4711" i="37"/>
  <c r="F4710" i="37"/>
  <c r="E4710" i="37"/>
  <c r="F4709" i="37"/>
  <c r="E4709" i="37"/>
  <c r="F4708" i="37"/>
  <c r="E4708" i="37"/>
  <c r="F4707" i="37"/>
  <c r="E4707" i="37"/>
  <c r="F4706" i="37"/>
  <c r="E4706" i="37"/>
  <c r="F4705" i="37"/>
  <c r="E4705" i="37"/>
  <c r="F4704" i="37"/>
  <c r="E4704" i="37"/>
  <c r="F4703" i="37"/>
  <c r="E4703" i="37"/>
  <c r="F4702" i="37"/>
  <c r="E4702" i="37"/>
  <c r="F4701" i="37"/>
  <c r="E4701" i="37"/>
  <c r="F4700" i="37"/>
  <c r="E4700" i="37"/>
  <c r="F4699" i="37"/>
  <c r="E4699" i="37"/>
  <c r="F4698" i="37"/>
  <c r="E4698" i="37"/>
  <c r="F4697" i="37"/>
  <c r="E4697" i="37"/>
  <c r="F4696" i="37"/>
  <c r="E4696" i="37"/>
  <c r="F4695" i="37"/>
  <c r="E4695" i="37"/>
  <c r="F4694" i="37"/>
  <c r="E4694" i="37"/>
  <c r="F4693" i="37"/>
  <c r="E4693" i="37"/>
  <c r="F4692" i="37"/>
  <c r="E4692" i="37"/>
  <c r="F4691" i="37"/>
  <c r="E4691" i="37"/>
  <c r="F4690" i="37"/>
  <c r="E4690" i="37"/>
  <c r="F4689" i="37"/>
  <c r="E4689" i="37"/>
  <c r="F4688" i="37"/>
  <c r="E4688" i="37"/>
  <c r="F4687" i="37"/>
  <c r="E4687" i="37"/>
  <c r="F4686" i="37"/>
  <c r="E4686" i="37"/>
  <c r="F4685" i="37"/>
  <c r="E4685" i="37"/>
  <c r="F4684" i="37"/>
  <c r="E4684" i="37"/>
  <c r="F4683" i="37"/>
  <c r="E4683" i="37"/>
  <c r="F4682" i="37"/>
  <c r="E4682" i="37"/>
  <c r="F4681" i="37"/>
  <c r="E4681" i="37"/>
  <c r="F4680" i="37"/>
  <c r="E4680" i="37"/>
  <c r="F4679" i="37"/>
  <c r="E4679" i="37"/>
  <c r="F4678" i="37"/>
  <c r="E4678" i="37"/>
  <c r="F4677" i="37"/>
  <c r="E4677" i="37"/>
  <c r="F4676" i="37"/>
  <c r="E4676" i="37"/>
  <c r="F4675" i="37"/>
  <c r="E4675" i="37"/>
  <c r="F4674" i="37"/>
  <c r="E4674" i="37"/>
  <c r="F4673" i="37"/>
  <c r="E4673" i="37"/>
  <c r="F4672" i="37"/>
  <c r="E4672" i="37"/>
  <c r="F4671" i="37"/>
  <c r="E4671" i="37"/>
  <c r="F4670" i="37"/>
  <c r="E4670" i="37"/>
  <c r="F4669" i="37"/>
  <c r="E4669" i="37"/>
  <c r="F4668" i="37"/>
  <c r="E4668" i="37"/>
  <c r="F4667" i="37"/>
  <c r="E4667" i="37"/>
  <c r="F4666" i="37"/>
  <c r="E4666" i="37"/>
  <c r="F4665" i="37"/>
  <c r="E4665" i="37"/>
  <c r="F4664" i="37"/>
  <c r="E4664" i="37"/>
  <c r="F4663" i="37"/>
  <c r="E4663" i="37"/>
  <c r="F4662" i="37"/>
  <c r="E4662" i="37"/>
  <c r="F4661" i="37"/>
  <c r="E4661" i="37"/>
  <c r="F4660" i="37"/>
  <c r="E4660" i="37"/>
  <c r="F4659" i="37"/>
  <c r="E4659" i="37"/>
  <c r="F4658" i="37"/>
  <c r="E4658" i="37"/>
  <c r="F4657" i="37"/>
  <c r="E4657" i="37"/>
  <c r="F4656" i="37"/>
  <c r="E4656" i="37"/>
  <c r="F4655" i="37"/>
  <c r="E4655" i="37"/>
  <c r="F4654" i="37"/>
  <c r="E4654" i="37"/>
  <c r="F4653" i="37"/>
  <c r="E4653" i="37"/>
  <c r="F4652" i="37"/>
  <c r="E4652" i="37"/>
  <c r="F4651" i="37"/>
  <c r="E4651" i="37"/>
  <c r="F4650" i="37"/>
  <c r="E4650" i="37"/>
  <c r="F4649" i="37"/>
  <c r="E4649" i="37"/>
  <c r="F4648" i="37"/>
  <c r="E4648" i="37"/>
  <c r="F4647" i="37"/>
  <c r="E4647" i="37"/>
  <c r="F4646" i="37"/>
  <c r="E4646" i="37"/>
  <c r="F4645" i="37"/>
  <c r="E4645" i="37"/>
  <c r="F4644" i="37"/>
  <c r="E4644" i="37"/>
  <c r="F4643" i="37"/>
  <c r="E4643" i="37"/>
  <c r="F4642" i="37"/>
  <c r="E4642" i="37"/>
  <c r="F4641" i="37"/>
  <c r="E4641" i="37"/>
  <c r="F4640" i="37"/>
  <c r="E4640" i="37"/>
  <c r="F4639" i="37"/>
  <c r="E4639" i="37"/>
  <c r="F4638" i="37"/>
  <c r="E4638" i="37"/>
  <c r="F4637" i="37"/>
  <c r="E4637" i="37"/>
  <c r="F4636" i="37"/>
  <c r="E4636" i="37"/>
  <c r="F4635" i="37"/>
  <c r="E4635" i="37"/>
  <c r="F4634" i="37"/>
  <c r="E4634" i="37"/>
  <c r="F4633" i="37"/>
  <c r="E4633" i="37"/>
  <c r="F4632" i="37"/>
  <c r="E4632" i="37"/>
  <c r="F4631" i="37"/>
  <c r="E4631" i="37"/>
  <c r="F4630" i="37"/>
  <c r="E4630" i="37"/>
  <c r="F4629" i="37"/>
  <c r="E4629" i="37"/>
  <c r="F4628" i="37"/>
  <c r="E4628" i="37"/>
  <c r="F4627" i="37"/>
  <c r="E4627" i="37"/>
  <c r="F4626" i="37"/>
  <c r="E4626" i="37"/>
  <c r="F4625" i="37"/>
  <c r="E4625" i="37"/>
  <c r="F4624" i="37"/>
  <c r="E4624" i="37"/>
  <c r="F4623" i="37"/>
  <c r="E4623" i="37"/>
  <c r="F4622" i="37"/>
  <c r="E4622" i="37"/>
  <c r="F4621" i="37"/>
  <c r="E4621" i="37"/>
  <c r="F4620" i="37"/>
  <c r="E4620" i="37"/>
  <c r="F4619" i="37"/>
  <c r="E4619" i="37"/>
  <c r="F4618" i="37"/>
  <c r="E4618" i="37"/>
  <c r="F4617" i="37"/>
  <c r="E4617" i="37"/>
  <c r="F4616" i="37"/>
  <c r="E4616" i="37"/>
  <c r="F4615" i="37"/>
  <c r="E4615" i="37"/>
  <c r="F4614" i="37"/>
  <c r="E4614" i="37"/>
  <c r="F4613" i="37"/>
  <c r="E4613" i="37"/>
  <c r="F4612" i="37"/>
  <c r="E4612" i="37"/>
  <c r="F4611" i="37"/>
  <c r="E4611" i="37"/>
  <c r="F4610" i="37"/>
  <c r="E4610" i="37"/>
  <c r="F4609" i="37"/>
  <c r="E4609" i="37"/>
  <c r="F4608" i="37"/>
  <c r="E4608" i="37"/>
  <c r="F4607" i="37"/>
  <c r="E4607" i="37"/>
  <c r="F4606" i="37"/>
  <c r="E4606" i="37"/>
  <c r="F4605" i="37"/>
  <c r="E4605" i="37"/>
  <c r="F4604" i="37"/>
  <c r="E4604" i="37"/>
  <c r="F4603" i="37"/>
  <c r="E4603" i="37"/>
  <c r="F4602" i="37"/>
  <c r="E4602" i="37"/>
  <c r="F4601" i="37"/>
  <c r="E4601" i="37"/>
  <c r="F4600" i="37"/>
  <c r="E4600" i="37"/>
  <c r="F4599" i="37"/>
  <c r="E4599" i="37"/>
  <c r="F4598" i="37"/>
  <c r="E4598" i="37"/>
  <c r="F4597" i="37"/>
  <c r="E4597" i="37"/>
  <c r="F4596" i="37"/>
  <c r="E4596" i="37"/>
  <c r="F4595" i="37"/>
  <c r="E4595" i="37"/>
  <c r="F4594" i="37"/>
  <c r="E4594" i="37"/>
  <c r="F4593" i="37"/>
  <c r="E4593" i="37"/>
  <c r="F4592" i="37"/>
  <c r="E4592" i="37"/>
  <c r="F4591" i="37"/>
  <c r="E4591" i="37"/>
  <c r="F4590" i="37"/>
  <c r="E4590" i="37"/>
  <c r="F4589" i="37"/>
  <c r="E4589" i="37"/>
  <c r="F4588" i="37"/>
  <c r="E4588" i="37"/>
  <c r="F4587" i="37"/>
  <c r="E4587" i="37"/>
  <c r="F4586" i="37"/>
  <c r="E4586" i="37"/>
  <c r="F4585" i="37"/>
  <c r="E4585" i="37"/>
  <c r="F4584" i="37"/>
  <c r="E4584" i="37"/>
  <c r="F4583" i="37"/>
  <c r="E4583" i="37"/>
  <c r="F4582" i="37"/>
  <c r="E4582" i="37"/>
  <c r="F4581" i="37"/>
  <c r="E4581" i="37"/>
  <c r="F4580" i="37"/>
  <c r="E4580" i="37"/>
  <c r="F4579" i="37"/>
  <c r="E4579" i="37"/>
  <c r="F4578" i="37"/>
  <c r="E4578" i="37"/>
  <c r="F4577" i="37"/>
  <c r="E4577" i="37"/>
  <c r="F4576" i="37"/>
  <c r="E4576" i="37"/>
  <c r="F4575" i="37"/>
  <c r="E4575" i="37"/>
  <c r="F4574" i="37"/>
  <c r="E4574" i="37"/>
  <c r="F4573" i="37"/>
  <c r="E4573" i="37"/>
  <c r="F4572" i="37"/>
  <c r="E4572" i="37"/>
  <c r="F4571" i="37"/>
  <c r="E4571" i="37"/>
  <c r="F4570" i="37"/>
  <c r="E4570" i="37"/>
  <c r="F4569" i="37"/>
  <c r="E4569" i="37"/>
  <c r="F4568" i="37"/>
  <c r="E4568" i="37"/>
  <c r="F4567" i="37"/>
  <c r="E4567" i="37"/>
  <c r="F4566" i="37"/>
  <c r="E4566" i="37"/>
  <c r="F4565" i="37"/>
  <c r="E4565" i="37"/>
  <c r="F4564" i="37"/>
  <c r="E4564" i="37"/>
  <c r="F4563" i="37"/>
  <c r="E4563" i="37"/>
  <c r="F4562" i="37"/>
  <c r="E4562" i="37"/>
  <c r="F4561" i="37"/>
  <c r="E4561" i="37"/>
  <c r="F4560" i="37"/>
  <c r="E4560" i="37"/>
  <c r="F4559" i="37"/>
  <c r="E4559" i="37"/>
  <c r="F4558" i="37"/>
  <c r="E4558" i="37"/>
  <c r="F4557" i="37"/>
  <c r="E4557" i="37"/>
  <c r="F4556" i="37"/>
  <c r="E4556" i="37"/>
  <c r="F4555" i="37"/>
  <c r="E4555" i="37"/>
  <c r="F4554" i="37"/>
  <c r="E4554" i="37"/>
  <c r="F4553" i="37"/>
  <c r="E4553" i="37"/>
  <c r="F4552" i="37"/>
  <c r="E4552" i="37"/>
  <c r="F4551" i="37"/>
  <c r="E4551" i="37"/>
  <c r="F4550" i="37"/>
  <c r="E4550" i="37"/>
  <c r="F4549" i="37"/>
  <c r="E4549" i="37"/>
  <c r="F4548" i="37"/>
  <c r="E4548" i="37"/>
  <c r="F4547" i="37"/>
  <c r="E4547" i="37"/>
  <c r="F4546" i="37"/>
  <c r="E4546" i="37"/>
  <c r="F4545" i="37"/>
  <c r="E4545" i="37"/>
  <c r="F4544" i="37"/>
  <c r="E4544" i="37"/>
  <c r="F4543" i="37"/>
  <c r="E4543" i="37"/>
  <c r="F4542" i="37"/>
  <c r="E4542" i="37"/>
  <c r="F4541" i="37"/>
  <c r="E4541" i="37"/>
  <c r="F4540" i="37"/>
  <c r="E4540" i="37"/>
  <c r="F4539" i="37"/>
  <c r="E4539" i="37"/>
  <c r="F4538" i="37"/>
  <c r="E4538" i="37"/>
  <c r="F4537" i="37"/>
  <c r="E4537" i="37"/>
  <c r="F4536" i="37"/>
  <c r="E4536" i="37"/>
  <c r="F4535" i="37"/>
  <c r="E4535" i="37"/>
  <c r="F4534" i="37"/>
  <c r="E4534" i="37"/>
  <c r="F4533" i="37"/>
  <c r="E4533" i="37"/>
  <c r="F4532" i="37"/>
  <c r="E4532" i="37"/>
  <c r="F4531" i="37"/>
  <c r="E4531" i="37"/>
  <c r="F4530" i="37"/>
  <c r="E4530" i="37"/>
  <c r="F4529" i="37"/>
  <c r="E4529" i="37"/>
  <c r="F4528" i="37"/>
  <c r="E4528" i="37"/>
  <c r="F4527" i="37"/>
  <c r="E4527" i="37"/>
  <c r="F4526" i="37"/>
  <c r="E4526" i="37"/>
  <c r="F4525" i="37"/>
  <c r="E4525" i="37"/>
  <c r="F4524" i="37"/>
  <c r="E4524" i="37"/>
  <c r="F4523" i="37"/>
  <c r="E4523" i="37"/>
  <c r="F4522" i="37"/>
  <c r="E4522" i="37"/>
  <c r="F4521" i="37"/>
  <c r="E4521" i="37"/>
  <c r="F4520" i="37"/>
  <c r="E4520" i="37"/>
  <c r="F4519" i="37"/>
  <c r="E4519" i="37"/>
  <c r="F4518" i="37"/>
  <c r="E4518" i="37"/>
  <c r="F4517" i="37"/>
  <c r="E4517" i="37"/>
  <c r="F4516" i="37"/>
  <c r="E4516" i="37"/>
  <c r="F4515" i="37"/>
  <c r="E4515" i="37"/>
  <c r="F4514" i="37"/>
  <c r="E4514" i="37"/>
  <c r="F4513" i="37"/>
  <c r="E4513" i="37"/>
  <c r="F4512" i="37"/>
  <c r="E4512" i="37"/>
  <c r="F4511" i="37"/>
  <c r="E4511" i="37"/>
  <c r="F4510" i="37"/>
  <c r="E4510" i="37"/>
  <c r="F4509" i="37"/>
  <c r="E4509" i="37"/>
  <c r="F4508" i="37"/>
  <c r="E4508" i="37"/>
  <c r="F4507" i="37"/>
  <c r="E4507" i="37"/>
  <c r="F4506" i="37"/>
  <c r="E4506" i="37"/>
  <c r="F4505" i="37"/>
  <c r="E4505" i="37"/>
  <c r="F4504" i="37"/>
  <c r="E4504" i="37"/>
  <c r="F4503" i="37"/>
  <c r="E4503" i="37"/>
  <c r="F4502" i="37"/>
  <c r="E4502" i="37"/>
  <c r="F4501" i="37"/>
  <c r="E4501" i="37"/>
  <c r="F4500" i="37"/>
  <c r="E4500" i="37"/>
  <c r="F4499" i="37"/>
  <c r="E4499" i="37"/>
  <c r="F4498" i="37"/>
  <c r="E4498" i="37"/>
  <c r="F4497" i="37"/>
  <c r="E4497" i="37"/>
  <c r="F4496" i="37"/>
  <c r="E4496" i="37"/>
  <c r="F4495" i="37"/>
  <c r="E4495" i="37"/>
  <c r="F4494" i="37"/>
  <c r="E4494" i="37"/>
  <c r="F4493" i="37"/>
  <c r="E4493" i="37"/>
  <c r="F4492" i="37"/>
  <c r="E4492" i="37"/>
  <c r="F4491" i="37"/>
  <c r="E4491" i="37"/>
  <c r="F4490" i="37"/>
  <c r="E4490" i="37"/>
  <c r="F4489" i="37"/>
  <c r="E4489" i="37"/>
  <c r="F4488" i="37"/>
  <c r="E4488" i="37"/>
  <c r="F4487" i="37"/>
  <c r="E4487" i="37"/>
  <c r="F4486" i="37"/>
  <c r="E4486" i="37"/>
  <c r="F4485" i="37"/>
  <c r="E4485" i="37"/>
  <c r="F4484" i="37"/>
  <c r="E4484" i="37"/>
  <c r="F4483" i="37"/>
  <c r="E4483" i="37"/>
  <c r="F4482" i="37"/>
  <c r="E4482" i="37"/>
  <c r="F4481" i="37"/>
  <c r="E4481" i="37"/>
  <c r="F4480" i="37"/>
  <c r="E4480" i="37"/>
  <c r="F4479" i="37"/>
  <c r="E4479" i="37"/>
  <c r="F4478" i="37"/>
  <c r="E4478" i="37"/>
  <c r="F4477" i="37"/>
  <c r="E4477" i="37"/>
  <c r="F4476" i="37"/>
  <c r="E4476" i="37"/>
  <c r="F4475" i="37"/>
  <c r="E4475" i="37"/>
  <c r="F4474" i="37"/>
  <c r="E4474" i="37"/>
  <c r="F4473" i="37"/>
  <c r="E4473" i="37"/>
  <c r="F4472" i="37"/>
  <c r="E4472" i="37"/>
  <c r="F4471" i="37"/>
  <c r="E4471" i="37"/>
  <c r="F4470" i="37"/>
  <c r="E4470" i="37"/>
  <c r="F4469" i="37"/>
  <c r="E4469" i="37"/>
  <c r="F4468" i="37"/>
  <c r="E4468" i="37"/>
  <c r="F4467" i="37"/>
  <c r="E4467" i="37"/>
  <c r="F4466" i="37"/>
  <c r="E4466" i="37"/>
  <c r="F4465" i="37"/>
  <c r="E4465" i="37"/>
  <c r="F4464" i="37"/>
  <c r="E4464" i="37"/>
  <c r="F4463" i="37"/>
  <c r="E4463" i="37"/>
  <c r="F4462" i="37"/>
  <c r="E4462" i="37"/>
  <c r="F4461" i="37"/>
  <c r="E4461" i="37"/>
  <c r="F4460" i="37"/>
  <c r="E4460" i="37"/>
  <c r="F4459" i="37"/>
  <c r="E4459" i="37"/>
  <c r="F4458" i="37"/>
  <c r="E4458" i="37"/>
  <c r="F4457" i="37"/>
  <c r="E4457" i="37"/>
  <c r="F4456" i="37"/>
  <c r="E4456" i="37"/>
  <c r="F4455" i="37"/>
  <c r="E4455" i="37"/>
  <c r="F4454" i="37"/>
  <c r="E4454" i="37"/>
  <c r="F4453" i="37"/>
  <c r="E4453" i="37"/>
  <c r="F4452" i="37"/>
  <c r="E4452" i="37"/>
  <c r="F4451" i="37"/>
  <c r="E4451" i="37"/>
  <c r="F4450" i="37"/>
  <c r="E4450" i="37"/>
  <c r="F4449" i="37"/>
  <c r="E4449" i="37"/>
  <c r="F4448" i="37"/>
  <c r="E4448" i="37"/>
  <c r="F4447" i="37"/>
  <c r="E4447" i="37"/>
  <c r="F4446" i="37"/>
  <c r="E4446" i="37"/>
  <c r="F4445" i="37"/>
  <c r="E4445" i="37"/>
  <c r="F4444" i="37"/>
  <c r="E4444" i="37"/>
  <c r="F4443" i="37"/>
  <c r="E4443" i="37"/>
  <c r="F4442" i="37"/>
  <c r="E4442" i="37"/>
  <c r="F4441" i="37"/>
  <c r="E4441" i="37"/>
  <c r="F4440" i="37"/>
  <c r="E4440" i="37"/>
  <c r="F4439" i="37"/>
  <c r="E4439" i="37"/>
  <c r="F4438" i="37"/>
  <c r="E4438" i="37"/>
  <c r="F4437" i="37"/>
  <c r="E4437" i="37"/>
  <c r="F4436" i="37"/>
  <c r="E4436" i="37"/>
  <c r="F4435" i="37"/>
  <c r="E4435" i="37"/>
  <c r="F4434" i="37"/>
  <c r="E4434" i="37"/>
  <c r="F4433" i="37"/>
  <c r="E4433" i="37"/>
  <c r="F4432" i="37"/>
  <c r="E4432" i="37"/>
  <c r="F4431" i="37"/>
  <c r="E4431" i="37"/>
  <c r="F4430" i="37"/>
  <c r="E4430" i="37"/>
  <c r="F4429" i="37"/>
  <c r="E4429" i="37"/>
  <c r="F4428" i="37"/>
  <c r="E4428" i="37"/>
  <c r="F4427" i="37"/>
  <c r="E4427" i="37"/>
  <c r="F4426" i="37"/>
  <c r="E4426" i="37"/>
  <c r="F4425" i="37"/>
  <c r="E4425" i="37"/>
  <c r="F4424" i="37"/>
  <c r="E4424" i="37"/>
  <c r="F4423" i="37"/>
  <c r="E4423" i="37"/>
  <c r="F4422" i="37"/>
  <c r="E4422" i="37"/>
  <c r="F4421" i="37"/>
  <c r="E4421" i="37"/>
  <c r="F4420" i="37"/>
  <c r="E4420" i="37"/>
  <c r="F4419" i="37"/>
  <c r="E4419" i="37"/>
  <c r="F4418" i="37"/>
  <c r="E4418" i="37"/>
  <c r="F4417" i="37"/>
  <c r="E4417" i="37"/>
  <c r="F4416" i="37"/>
  <c r="E4416" i="37"/>
  <c r="F4415" i="37"/>
  <c r="E4415" i="37"/>
  <c r="F4414" i="37"/>
  <c r="E4414" i="37"/>
  <c r="F4413" i="37"/>
  <c r="E4413" i="37"/>
  <c r="F4412" i="37"/>
  <c r="E4412" i="37"/>
  <c r="F4411" i="37"/>
  <c r="E4411" i="37"/>
  <c r="F4410" i="37"/>
  <c r="E4410" i="37"/>
  <c r="F4409" i="37"/>
  <c r="E4409" i="37"/>
  <c r="F4408" i="37"/>
  <c r="E4408" i="37"/>
  <c r="F4407" i="37"/>
  <c r="E4407" i="37"/>
  <c r="F4406" i="37"/>
  <c r="E4406" i="37"/>
  <c r="F4405" i="37"/>
  <c r="E4405" i="37"/>
  <c r="F4404" i="37"/>
  <c r="E4404" i="37"/>
  <c r="F4403" i="37"/>
  <c r="E4403" i="37"/>
  <c r="F4402" i="37"/>
  <c r="E4402" i="37"/>
  <c r="F4401" i="37"/>
  <c r="E4401" i="37"/>
  <c r="F4400" i="37"/>
  <c r="E4400" i="37"/>
  <c r="F4399" i="37"/>
  <c r="E4399" i="37"/>
  <c r="F4398" i="37"/>
  <c r="E4398" i="37"/>
  <c r="F4397" i="37"/>
  <c r="E4397" i="37"/>
  <c r="F4396" i="37"/>
  <c r="E4396" i="37"/>
  <c r="F4395" i="37"/>
  <c r="E4395" i="37"/>
  <c r="F4394" i="37"/>
  <c r="E4394" i="37"/>
  <c r="F4393" i="37"/>
  <c r="E4393" i="37"/>
  <c r="F4392" i="37"/>
  <c r="E4392" i="37"/>
  <c r="F4391" i="37"/>
  <c r="E4391" i="37"/>
  <c r="F4390" i="37"/>
  <c r="E4390" i="37"/>
  <c r="F4389" i="37"/>
  <c r="E4389" i="37"/>
  <c r="F4388" i="37"/>
  <c r="E4388" i="37"/>
  <c r="F4387" i="37"/>
  <c r="E4387" i="37"/>
  <c r="F4386" i="37"/>
  <c r="E4386" i="37"/>
  <c r="F4385" i="37"/>
  <c r="E4385" i="37"/>
  <c r="F4384" i="37"/>
  <c r="E4384" i="37"/>
  <c r="F4383" i="37"/>
  <c r="E4383" i="37"/>
  <c r="F4382" i="37"/>
  <c r="E4382" i="37"/>
  <c r="F4381" i="37"/>
  <c r="E4381" i="37"/>
  <c r="F4380" i="37"/>
  <c r="E4380" i="37"/>
  <c r="F4379" i="37"/>
  <c r="E4379" i="37"/>
  <c r="F4378" i="37"/>
  <c r="E4378" i="37"/>
  <c r="F4377" i="37"/>
  <c r="E4377" i="37"/>
  <c r="F4376" i="37"/>
  <c r="E4376" i="37"/>
  <c r="F4375" i="37"/>
  <c r="E4375" i="37"/>
  <c r="F4374" i="37"/>
  <c r="E4374" i="37"/>
  <c r="F4373" i="37"/>
  <c r="E4373" i="37"/>
  <c r="F4372" i="37"/>
  <c r="E4372" i="37"/>
  <c r="F4371" i="37"/>
  <c r="E4371" i="37"/>
  <c r="F4370" i="37"/>
  <c r="E4370" i="37"/>
  <c r="F4369" i="37"/>
  <c r="E4369" i="37"/>
  <c r="F4368" i="37"/>
  <c r="E4368" i="37"/>
  <c r="F4367" i="37"/>
  <c r="E4367" i="37"/>
  <c r="F4366" i="37"/>
  <c r="E4366" i="37"/>
  <c r="F4365" i="37"/>
  <c r="E4365" i="37"/>
  <c r="F4364" i="37"/>
  <c r="E4364" i="37"/>
  <c r="F4363" i="37"/>
  <c r="E4363" i="37"/>
  <c r="F4362" i="37"/>
  <c r="E4362" i="37"/>
  <c r="F4361" i="37"/>
  <c r="E4361" i="37"/>
  <c r="F4360" i="37"/>
  <c r="E4360" i="37"/>
  <c r="F4359" i="37"/>
  <c r="E4359" i="37"/>
  <c r="F4358" i="37"/>
  <c r="E4358" i="37"/>
  <c r="F4357" i="37"/>
  <c r="E4357" i="37"/>
  <c r="F4356" i="37"/>
  <c r="E4356" i="37"/>
  <c r="F4355" i="37"/>
  <c r="E4355" i="37"/>
  <c r="F4354" i="37"/>
  <c r="E4354" i="37"/>
  <c r="F4353" i="37"/>
  <c r="E4353" i="37"/>
  <c r="F4352" i="37"/>
  <c r="E4352" i="37"/>
  <c r="F4351" i="37"/>
  <c r="E4351" i="37"/>
  <c r="F4350" i="37"/>
  <c r="E4350" i="37"/>
  <c r="F4349" i="37"/>
  <c r="E4349" i="37"/>
  <c r="F4348" i="37"/>
  <c r="E4348" i="37"/>
  <c r="F4347" i="37"/>
  <c r="E4347" i="37"/>
  <c r="F4346" i="37"/>
  <c r="E4346" i="37"/>
  <c r="F4345" i="37"/>
  <c r="E4345" i="37"/>
  <c r="F4344" i="37"/>
  <c r="E4344" i="37"/>
  <c r="F4343" i="37"/>
  <c r="E4343" i="37"/>
  <c r="F4342" i="37"/>
  <c r="E4342" i="37"/>
  <c r="F4341" i="37"/>
  <c r="E4341" i="37"/>
  <c r="F4340" i="37"/>
  <c r="E4340" i="37"/>
  <c r="F4339" i="37"/>
  <c r="E4339" i="37"/>
  <c r="F4338" i="37"/>
  <c r="E4338" i="37"/>
  <c r="F4337" i="37"/>
  <c r="E4337" i="37"/>
  <c r="F4336" i="37"/>
  <c r="E4336" i="37"/>
  <c r="F4335" i="37"/>
  <c r="E4335" i="37"/>
  <c r="F4334" i="37"/>
  <c r="E4334" i="37"/>
  <c r="F4333" i="37"/>
  <c r="E4333" i="37"/>
  <c r="F4332" i="37"/>
  <c r="E4332" i="37"/>
  <c r="F4331" i="37"/>
  <c r="E4331" i="37"/>
  <c r="F4330" i="37"/>
  <c r="E4330" i="37"/>
  <c r="F4329" i="37"/>
  <c r="E4329" i="37"/>
  <c r="F4328" i="37"/>
  <c r="E4328" i="37"/>
  <c r="F4327" i="37"/>
  <c r="E4327" i="37"/>
  <c r="F4326" i="37"/>
  <c r="E4326" i="37"/>
  <c r="F4325" i="37"/>
  <c r="E4325" i="37"/>
  <c r="F4324" i="37"/>
  <c r="E4324" i="37"/>
  <c r="F4323" i="37"/>
  <c r="E4323" i="37"/>
  <c r="F4322" i="37"/>
  <c r="E4322" i="37"/>
  <c r="F4321" i="37"/>
  <c r="E4321" i="37"/>
  <c r="F4320" i="37"/>
  <c r="E4320" i="37"/>
  <c r="F4319" i="37"/>
  <c r="E4319" i="37"/>
  <c r="F4318" i="37"/>
  <c r="E4318" i="37"/>
  <c r="F4317" i="37"/>
  <c r="E4317" i="37"/>
  <c r="F4316" i="37"/>
  <c r="E4316" i="37"/>
  <c r="F4315" i="37"/>
  <c r="E4315" i="37"/>
  <c r="F4314" i="37"/>
  <c r="E4314" i="37"/>
  <c r="F4313" i="37"/>
  <c r="E4313" i="37"/>
  <c r="F4312" i="37"/>
  <c r="E4312" i="37"/>
  <c r="F4311" i="37"/>
  <c r="E4311" i="37"/>
  <c r="F4310" i="37"/>
  <c r="E4310" i="37"/>
  <c r="F4309" i="37"/>
  <c r="E4309" i="37"/>
  <c r="F4308" i="37"/>
  <c r="E4308" i="37"/>
  <c r="F4307" i="37"/>
  <c r="E4307" i="37"/>
  <c r="F4306" i="37"/>
  <c r="E4306" i="37"/>
  <c r="F4305" i="37"/>
  <c r="E4305" i="37"/>
  <c r="F4304" i="37"/>
  <c r="E4304" i="37"/>
  <c r="F4303" i="37"/>
  <c r="E4303" i="37"/>
  <c r="F4302" i="37"/>
  <c r="E4302" i="37"/>
  <c r="F4301" i="37"/>
  <c r="E4301" i="37"/>
  <c r="F4300" i="37"/>
  <c r="E4300" i="37"/>
  <c r="F4299" i="37"/>
  <c r="E4299" i="37"/>
  <c r="F4298" i="37"/>
  <c r="E4298" i="37"/>
  <c r="F4297" i="37"/>
  <c r="E4297" i="37"/>
  <c r="F4296" i="37"/>
  <c r="E4296" i="37"/>
  <c r="F4295" i="37"/>
  <c r="E4295" i="37"/>
  <c r="F4294" i="37"/>
  <c r="E4294" i="37"/>
  <c r="F4293" i="37"/>
  <c r="E4293" i="37"/>
  <c r="F4292" i="37"/>
  <c r="E4292" i="37"/>
  <c r="F4291" i="37"/>
  <c r="E4291" i="37"/>
  <c r="F4290" i="37"/>
  <c r="E4290" i="37"/>
  <c r="F4289" i="37"/>
  <c r="E4289" i="37"/>
  <c r="F4288" i="37"/>
  <c r="E4288" i="37"/>
  <c r="F4287" i="37"/>
  <c r="E4287" i="37"/>
  <c r="F4286" i="37"/>
  <c r="E4286" i="37"/>
  <c r="F4285" i="37"/>
  <c r="E4285" i="37"/>
  <c r="F4284" i="37"/>
  <c r="E4284" i="37"/>
  <c r="F4283" i="37"/>
  <c r="E4283" i="37"/>
  <c r="F4282" i="37"/>
  <c r="E4282" i="37"/>
  <c r="F4281" i="37"/>
  <c r="E4281" i="37"/>
  <c r="F4280" i="37"/>
  <c r="E4280" i="37"/>
  <c r="F4279" i="37"/>
  <c r="E4279" i="37"/>
  <c r="F4278" i="37"/>
  <c r="E4278" i="37"/>
  <c r="F4277" i="37"/>
  <c r="E4277" i="37"/>
  <c r="F4276" i="37"/>
  <c r="E4276" i="37"/>
  <c r="F4275" i="37"/>
  <c r="E4275" i="37"/>
  <c r="F4274" i="37"/>
  <c r="E4274" i="37"/>
  <c r="F4273" i="37"/>
  <c r="E4273" i="37"/>
  <c r="F4272" i="37"/>
  <c r="E4272" i="37"/>
  <c r="F4271" i="37"/>
  <c r="E4271" i="37"/>
  <c r="F4270" i="37"/>
  <c r="E4270" i="37"/>
  <c r="F4269" i="37"/>
  <c r="E4269" i="37"/>
  <c r="F4268" i="37"/>
  <c r="E4268" i="37"/>
  <c r="F4267" i="37"/>
  <c r="E4267" i="37"/>
  <c r="F4266" i="37"/>
  <c r="E4266" i="37"/>
  <c r="F4265" i="37"/>
  <c r="E4265" i="37"/>
  <c r="F4264" i="37"/>
  <c r="E4264" i="37"/>
  <c r="F4263" i="37"/>
  <c r="E4263" i="37"/>
  <c r="F4262" i="37"/>
  <c r="E4262" i="37"/>
  <c r="F4261" i="37"/>
  <c r="E4261" i="37"/>
  <c r="F4260" i="37"/>
  <c r="E4260" i="37"/>
  <c r="F4259" i="37"/>
  <c r="E4259" i="37"/>
  <c r="F4258" i="37"/>
  <c r="E4258" i="37"/>
  <c r="F4257" i="37"/>
  <c r="E4257" i="37"/>
  <c r="F4256" i="37"/>
  <c r="E4256" i="37"/>
  <c r="F4255" i="37"/>
  <c r="E4255" i="37"/>
  <c r="F4254" i="37"/>
  <c r="E4254" i="37"/>
  <c r="F4253" i="37"/>
  <c r="E4253" i="37"/>
  <c r="F4252" i="37"/>
  <c r="E4252" i="37"/>
  <c r="F4251" i="37"/>
  <c r="E4251" i="37"/>
  <c r="F4250" i="37"/>
  <c r="E4250" i="37"/>
  <c r="F4249" i="37"/>
  <c r="E4249" i="37"/>
  <c r="F4248" i="37"/>
  <c r="E4248" i="37"/>
  <c r="F4247" i="37"/>
  <c r="E4247" i="37"/>
  <c r="F4246" i="37"/>
  <c r="E4246" i="37"/>
  <c r="F4245" i="37"/>
  <c r="E4245" i="37"/>
  <c r="F4244" i="37"/>
  <c r="E4244" i="37"/>
  <c r="F4243" i="37"/>
  <c r="E4243" i="37"/>
  <c r="F4242" i="37"/>
  <c r="E4242" i="37"/>
  <c r="F4241" i="37"/>
  <c r="E4241" i="37"/>
  <c r="F4240" i="37"/>
  <c r="E4240" i="37"/>
  <c r="F4239" i="37"/>
  <c r="E4239" i="37"/>
  <c r="F4238" i="37"/>
  <c r="E4238" i="37"/>
  <c r="F4237" i="37"/>
  <c r="E4237" i="37"/>
  <c r="F4236" i="37"/>
  <c r="E4236" i="37"/>
  <c r="F4235" i="37"/>
  <c r="E4235" i="37"/>
  <c r="F4234" i="37"/>
  <c r="E4234" i="37"/>
  <c r="F4233" i="37"/>
  <c r="E4233" i="37"/>
  <c r="F4232" i="37"/>
  <c r="E4232" i="37"/>
  <c r="F4231" i="37"/>
  <c r="E4231" i="37"/>
  <c r="F4230" i="37"/>
  <c r="E4230" i="37"/>
  <c r="F4229" i="37"/>
  <c r="E4229" i="37"/>
  <c r="F4228" i="37"/>
  <c r="E4228" i="37"/>
  <c r="F4227" i="37"/>
  <c r="E4227" i="37"/>
  <c r="F4226" i="37"/>
  <c r="E4226" i="37"/>
  <c r="F4225" i="37"/>
  <c r="E4225" i="37"/>
  <c r="F4224" i="37"/>
  <c r="E4224" i="37"/>
  <c r="F4223" i="37"/>
  <c r="E4223" i="37"/>
  <c r="F4222" i="37"/>
  <c r="E4222" i="37"/>
  <c r="F4221" i="37"/>
  <c r="E4221" i="37"/>
  <c r="F4220" i="37"/>
  <c r="E4220" i="37"/>
  <c r="F4219" i="37"/>
  <c r="E4219" i="37"/>
  <c r="F4218" i="37"/>
  <c r="E4218" i="37"/>
  <c r="F4217" i="37"/>
  <c r="E4217" i="37"/>
  <c r="F4216" i="37"/>
  <c r="E4216" i="37"/>
  <c r="F4215" i="37"/>
  <c r="E4215" i="37"/>
  <c r="F4214" i="37"/>
  <c r="E4214" i="37"/>
  <c r="F4213" i="37"/>
  <c r="E4213" i="37"/>
  <c r="F4212" i="37"/>
  <c r="E4212" i="37"/>
  <c r="F4211" i="37"/>
  <c r="E4211" i="37"/>
  <c r="F4210" i="37"/>
  <c r="E4210" i="37"/>
  <c r="F4209" i="37"/>
  <c r="E4209" i="37"/>
  <c r="F4208" i="37"/>
  <c r="E4208" i="37"/>
  <c r="F4207" i="37"/>
  <c r="E4207" i="37"/>
  <c r="F4206" i="37"/>
  <c r="E4206" i="37"/>
  <c r="F4205" i="37"/>
  <c r="E4205" i="37"/>
  <c r="F4204" i="37"/>
  <c r="E4204" i="37"/>
  <c r="F4203" i="37"/>
  <c r="E4203" i="37"/>
  <c r="F4202" i="37"/>
  <c r="E4202" i="37"/>
  <c r="F4201" i="37"/>
  <c r="E4201" i="37"/>
  <c r="F4200" i="37"/>
  <c r="E4200" i="37"/>
  <c r="F4199" i="37"/>
  <c r="E4199" i="37"/>
  <c r="F4198" i="37"/>
  <c r="E4198" i="37"/>
  <c r="F4197" i="37"/>
  <c r="E4197" i="37"/>
  <c r="F4196" i="37"/>
  <c r="E4196" i="37"/>
  <c r="F4195" i="37"/>
  <c r="E4195" i="37"/>
  <c r="F4194" i="37"/>
  <c r="E4194" i="37"/>
  <c r="F4193" i="37"/>
  <c r="E4193" i="37"/>
  <c r="F4192" i="37"/>
  <c r="E4192" i="37"/>
  <c r="F4191" i="37"/>
  <c r="E4191" i="37"/>
  <c r="F4190" i="37"/>
  <c r="E4190" i="37"/>
  <c r="F4189" i="37"/>
  <c r="E4189" i="37"/>
  <c r="F4188" i="37"/>
  <c r="E4188" i="37"/>
  <c r="F4187" i="37"/>
  <c r="E4187" i="37"/>
  <c r="F4186" i="37"/>
  <c r="E4186" i="37"/>
  <c r="F4185" i="37"/>
  <c r="E4185" i="37"/>
  <c r="F4184" i="37"/>
  <c r="E4184" i="37"/>
  <c r="F4183" i="37"/>
  <c r="E4183" i="37"/>
  <c r="F4182" i="37"/>
  <c r="E4182" i="37"/>
  <c r="F4181" i="37"/>
  <c r="E4181" i="37"/>
  <c r="F4180" i="37"/>
  <c r="E4180" i="37"/>
  <c r="F4179" i="37"/>
  <c r="E4179" i="37"/>
  <c r="F4178" i="37"/>
  <c r="E4178" i="37"/>
  <c r="F4177" i="37"/>
  <c r="E4177" i="37"/>
  <c r="F4176" i="37"/>
  <c r="E4176" i="37"/>
  <c r="F4175" i="37"/>
  <c r="E4175" i="37"/>
  <c r="F4174" i="37"/>
  <c r="E4174" i="37"/>
  <c r="F4173" i="37"/>
  <c r="E4173" i="37"/>
  <c r="F4172" i="37"/>
  <c r="E4172" i="37"/>
  <c r="F4171" i="37"/>
  <c r="E4171" i="37"/>
  <c r="F4170" i="37"/>
  <c r="E4170" i="37"/>
  <c r="F4169" i="37"/>
  <c r="E4169" i="37"/>
  <c r="F4168" i="37"/>
  <c r="E4168" i="37"/>
  <c r="F4167" i="37"/>
  <c r="E4167" i="37"/>
  <c r="F4166" i="37"/>
  <c r="E4166" i="37"/>
  <c r="F4165" i="37"/>
  <c r="E4165" i="37"/>
  <c r="F4164" i="37"/>
  <c r="E4164" i="37"/>
  <c r="F4163" i="37"/>
  <c r="E4163" i="37"/>
  <c r="F4162" i="37"/>
  <c r="E4162" i="37"/>
  <c r="F4161" i="37"/>
  <c r="E4161" i="37"/>
  <c r="F4160" i="37"/>
  <c r="E4160" i="37"/>
  <c r="F4159" i="37"/>
  <c r="E4159" i="37"/>
  <c r="F4158" i="37"/>
  <c r="E4158" i="37"/>
  <c r="F4157" i="37"/>
  <c r="E4157" i="37"/>
  <c r="F4156" i="37"/>
  <c r="E4156" i="37"/>
  <c r="F4155" i="37"/>
  <c r="E4155" i="37"/>
  <c r="F4154" i="37"/>
  <c r="E4154" i="37"/>
  <c r="F4153" i="37"/>
  <c r="E4153" i="37"/>
  <c r="F4152" i="37"/>
  <c r="E4152" i="37"/>
  <c r="F4151" i="37"/>
  <c r="E4151" i="37"/>
  <c r="F4150" i="37"/>
  <c r="E4150" i="37"/>
  <c r="F4149" i="37"/>
  <c r="E4149" i="37"/>
  <c r="F4148" i="37"/>
  <c r="E4148" i="37"/>
  <c r="F4147" i="37"/>
  <c r="E4147" i="37"/>
  <c r="F4146" i="37"/>
  <c r="E4146" i="37"/>
  <c r="F4145" i="37"/>
  <c r="E4145" i="37"/>
  <c r="F4144" i="37"/>
  <c r="E4144" i="37"/>
  <c r="F4143" i="37"/>
  <c r="E4143" i="37"/>
  <c r="F4142" i="37"/>
  <c r="E4142" i="37"/>
  <c r="F4141" i="37"/>
  <c r="E4141" i="37"/>
  <c r="F4140" i="37"/>
  <c r="E4140" i="37"/>
  <c r="F4139" i="37"/>
  <c r="E4139" i="37"/>
  <c r="F4138" i="37"/>
  <c r="E4138" i="37"/>
  <c r="F4137" i="37"/>
  <c r="E4137" i="37"/>
  <c r="F4136" i="37"/>
  <c r="E4136" i="37"/>
  <c r="F4135" i="37"/>
  <c r="E4135" i="37"/>
  <c r="F4134" i="37"/>
  <c r="E4134" i="37"/>
  <c r="F4133" i="37"/>
  <c r="E4133" i="37"/>
  <c r="F4132" i="37"/>
  <c r="E4132" i="37"/>
  <c r="F4131" i="37"/>
  <c r="E4131" i="37"/>
  <c r="F4130" i="37"/>
  <c r="E4130" i="37"/>
  <c r="F4129" i="37"/>
  <c r="E4129" i="37"/>
  <c r="F4128" i="37"/>
  <c r="E4128" i="37"/>
  <c r="F4127" i="37"/>
  <c r="E4127" i="37"/>
  <c r="F4126" i="37"/>
  <c r="E4126" i="37"/>
  <c r="F4125" i="37"/>
  <c r="E4125" i="37"/>
  <c r="F4124" i="37"/>
  <c r="E4124" i="37"/>
  <c r="F4123" i="37"/>
  <c r="E4123" i="37"/>
  <c r="F4122" i="37"/>
  <c r="E4122" i="37"/>
  <c r="F4121" i="37"/>
  <c r="E4121" i="37"/>
  <c r="F4120" i="37"/>
  <c r="E4120" i="37"/>
  <c r="F4119" i="37"/>
  <c r="E4119" i="37"/>
  <c r="F4118" i="37"/>
  <c r="E4118" i="37"/>
  <c r="F4117" i="37"/>
  <c r="E4117" i="37"/>
  <c r="F4116" i="37"/>
  <c r="E4116" i="37"/>
  <c r="F4115" i="37"/>
  <c r="E4115" i="37"/>
  <c r="F4114" i="37"/>
  <c r="E4114" i="37"/>
  <c r="F4113" i="37"/>
  <c r="E4113" i="37"/>
  <c r="F4112" i="37"/>
  <c r="E4112" i="37"/>
  <c r="F4111" i="37"/>
  <c r="E4111" i="37"/>
  <c r="F4110" i="37"/>
  <c r="E4110" i="37"/>
  <c r="F4109" i="37"/>
  <c r="E4109" i="37"/>
  <c r="F4108" i="37"/>
  <c r="E4108" i="37"/>
  <c r="F4107" i="37"/>
  <c r="E4107" i="37"/>
  <c r="F4106" i="37"/>
  <c r="E4106" i="37"/>
  <c r="F4105" i="37"/>
  <c r="E4105" i="37"/>
  <c r="F4104" i="37"/>
  <c r="E4104" i="37"/>
  <c r="F4103" i="37"/>
  <c r="E4103" i="37"/>
  <c r="F4102" i="37"/>
  <c r="E4102" i="37"/>
  <c r="F4101" i="37"/>
  <c r="E4101" i="37"/>
  <c r="F4100" i="37"/>
  <c r="E4100" i="37"/>
  <c r="F4099" i="37"/>
  <c r="E4099" i="37"/>
  <c r="F4098" i="37"/>
  <c r="E4098" i="37"/>
  <c r="F4097" i="37"/>
  <c r="E4097" i="37"/>
  <c r="F4096" i="37"/>
  <c r="E4096" i="37"/>
  <c r="F4095" i="37"/>
  <c r="E4095" i="37"/>
  <c r="F4094" i="37"/>
  <c r="E4094" i="37"/>
  <c r="F4093" i="37"/>
  <c r="E4093" i="37"/>
  <c r="F4092" i="37"/>
  <c r="E4092" i="37"/>
  <c r="F4091" i="37"/>
  <c r="E4091" i="37"/>
  <c r="F4090" i="37"/>
  <c r="E4090" i="37"/>
  <c r="F4089" i="37"/>
  <c r="E4089" i="37"/>
  <c r="F4088" i="37"/>
  <c r="E4088" i="37"/>
  <c r="F4087" i="37"/>
  <c r="E4087" i="37"/>
  <c r="F4086" i="37"/>
  <c r="E4086" i="37"/>
  <c r="F4085" i="37"/>
  <c r="E4085" i="37"/>
  <c r="F4084" i="37"/>
  <c r="E4084" i="37"/>
  <c r="F4083" i="37"/>
  <c r="E4083" i="37"/>
  <c r="F4082" i="37"/>
  <c r="E4082" i="37"/>
  <c r="F4081" i="37"/>
  <c r="E4081" i="37"/>
  <c r="F4080" i="37"/>
  <c r="E4080" i="37"/>
  <c r="F4079" i="37"/>
  <c r="E4079" i="37"/>
  <c r="F4078" i="37"/>
  <c r="E4078" i="37"/>
  <c r="F4077" i="37"/>
  <c r="E4077" i="37"/>
  <c r="F4076" i="37"/>
  <c r="E4076" i="37"/>
  <c r="F4075" i="37"/>
  <c r="E4075" i="37"/>
  <c r="F4074" i="37"/>
  <c r="E4074" i="37"/>
  <c r="F4073" i="37"/>
  <c r="E4073" i="37"/>
  <c r="F4072" i="37"/>
  <c r="E4072" i="37"/>
  <c r="F4071" i="37"/>
  <c r="E4071" i="37"/>
  <c r="F4070" i="37"/>
  <c r="E4070" i="37"/>
  <c r="F4069" i="37"/>
  <c r="E4069" i="37"/>
  <c r="F4068" i="37"/>
  <c r="E4068" i="37"/>
  <c r="F4067" i="37"/>
  <c r="E4067" i="37"/>
  <c r="F4066" i="37"/>
  <c r="E4066" i="37"/>
  <c r="F4065" i="37"/>
  <c r="E4065" i="37"/>
  <c r="F4064" i="37"/>
  <c r="E4064" i="37"/>
  <c r="F4063" i="37"/>
  <c r="E4063" i="37"/>
  <c r="F4062" i="37"/>
  <c r="E4062" i="37"/>
  <c r="F4061" i="37"/>
  <c r="E4061" i="37"/>
  <c r="F4060" i="37"/>
  <c r="E4060" i="37"/>
  <c r="F4059" i="37"/>
  <c r="E4059" i="37"/>
  <c r="F4058" i="37"/>
  <c r="E4058" i="37"/>
  <c r="F4057" i="37"/>
  <c r="E4057" i="37"/>
  <c r="F4056" i="37"/>
  <c r="E4056" i="37"/>
  <c r="F4055" i="37"/>
  <c r="E4055" i="37"/>
  <c r="F4054" i="37"/>
  <c r="E4054" i="37"/>
  <c r="F4053" i="37"/>
  <c r="E4053" i="37"/>
  <c r="F4052" i="37"/>
  <c r="E4052" i="37"/>
  <c r="F4051" i="37"/>
  <c r="E4051" i="37"/>
  <c r="F4050" i="37"/>
  <c r="E4050" i="37"/>
  <c r="F4049" i="37"/>
  <c r="E4049" i="37"/>
  <c r="F4048" i="37"/>
  <c r="E4048" i="37"/>
  <c r="F4047" i="37"/>
  <c r="E4047" i="37"/>
  <c r="F4046" i="37"/>
  <c r="E4046" i="37"/>
  <c r="F4045" i="37"/>
  <c r="E4045" i="37"/>
  <c r="F4044" i="37"/>
  <c r="E4044" i="37"/>
  <c r="F4043" i="37"/>
  <c r="E4043" i="37"/>
  <c r="F4042" i="37"/>
  <c r="E4042" i="37"/>
  <c r="F4041" i="37"/>
  <c r="E4041" i="37"/>
  <c r="F4040" i="37"/>
  <c r="E4040" i="37"/>
  <c r="F4039" i="37"/>
  <c r="E4039" i="37"/>
  <c r="F4038" i="37"/>
  <c r="E4038" i="37"/>
  <c r="F4037" i="37"/>
  <c r="E4037" i="37"/>
  <c r="F4036" i="37"/>
  <c r="E4036" i="37"/>
  <c r="F4035" i="37"/>
  <c r="E4035" i="37"/>
  <c r="F4034" i="37"/>
  <c r="E4034" i="37"/>
  <c r="F4033" i="37"/>
  <c r="E4033" i="37"/>
  <c r="F4032" i="37"/>
  <c r="E4032" i="37"/>
  <c r="F4031" i="37"/>
  <c r="E4031" i="37"/>
  <c r="F4030" i="37"/>
  <c r="E4030" i="37"/>
  <c r="F4029" i="37"/>
  <c r="E4029" i="37"/>
  <c r="F4028" i="37"/>
  <c r="E4028" i="37"/>
  <c r="F4027" i="37"/>
  <c r="E4027" i="37"/>
  <c r="F4026" i="37"/>
  <c r="E4026" i="37"/>
  <c r="F4025" i="37"/>
  <c r="E4025" i="37"/>
  <c r="F4024" i="37"/>
  <c r="E4024" i="37"/>
  <c r="F4023" i="37"/>
  <c r="E4023" i="37"/>
  <c r="F4022" i="37"/>
  <c r="E4022" i="37"/>
  <c r="F4021" i="37"/>
  <c r="E4021" i="37"/>
  <c r="F4020" i="37"/>
  <c r="E4020" i="37"/>
  <c r="F4019" i="37"/>
  <c r="E4019" i="37"/>
  <c r="F4018" i="37"/>
  <c r="E4018" i="37"/>
  <c r="F4017" i="37"/>
  <c r="E4017" i="37"/>
  <c r="F4016" i="37"/>
  <c r="E4016" i="37"/>
  <c r="F4015" i="37"/>
  <c r="E4015" i="37"/>
  <c r="F4014" i="37"/>
  <c r="E4014" i="37"/>
  <c r="F4013" i="37"/>
  <c r="E4013" i="37"/>
  <c r="F4012" i="37"/>
  <c r="E4012" i="37"/>
  <c r="F4011" i="37"/>
  <c r="E4011" i="37"/>
  <c r="F4010" i="37"/>
  <c r="E4010" i="37"/>
  <c r="F4009" i="37"/>
  <c r="E4009" i="37"/>
  <c r="F4008" i="37"/>
  <c r="E4008" i="37"/>
  <c r="F4007" i="37"/>
  <c r="E4007" i="37"/>
  <c r="F4006" i="37"/>
  <c r="E4006" i="37"/>
  <c r="F4005" i="37"/>
  <c r="E4005" i="37"/>
  <c r="F4004" i="37"/>
  <c r="E4004" i="37"/>
  <c r="F4003" i="37"/>
  <c r="E4003" i="37"/>
  <c r="F4002" i="37"/>
  <c r="E4002" i="37"/>
  <c r="F4001" i="37"/>
  <c r="E4001" i="37"/>
  <c r="F4000" i="37"/>
  <c r="E4000" i="37"/>
  <c r="F3999" i="37"/>
  <c r="E3999" i="37"/>
  <c r="F3998" i="37"/>
  <c r="E3998" i="37"/>
  <c r="F3997" i="37"/>
  <c r="E3997" i="37"/>
  <c r="F3996" i="37"/>
  <c r="E3996" i="37"/>
  <c r="F3995" i="37"/>
  <c r="E3995" i="37"/>
  <c r="F3994" i="37"/>
  <c r="E3994" i="37"/>
  <c r="F3993" i="37"/>
  <c r="E3993" i="37"/>
  <c r="F3992" i="37"/>
  <c r="E3992" i="37"/>
  <c r="F3991" i="37"/>
  <c r="E3991" i="37"/>
  <c r="F3990" i="37"/>
  <c r="E3990" i="37"/>
  <c r="F3989" i="37"/>
  <c r="E3989" i="37"/>
  <c r="F3988" i="37"/>
  <c r="E3988" i="37"/>
  <c r="F3987" i="37"/>
  <c r="E3987" i="37"/>
  <c r="F3986" i="37"/>
  <c r="E3986" i="37"/>
  <c r="F3985" i="37"/>
  <c r="E3985" i="37"/>
  <c r="F3984" i="37"/>
  <c r="E3984" i="37"/>
  <c r="F3983" i="37"/>
  <c r="E3983" i="37"/>
  <c r="F3982" i="37"/>
  <c r="E3982" i="37"/>
  <c r="F3981" i="37"/>
  <c r="E3981" i="37"/>
  <c r="F3980" i="37"/>
  <c r="E3980" i="37"/>
  <c r="F3979" i="37"/>
  <c r="E3979" i="37"/>
  <c r="F3978" i="37"/>
  <c r="E3978" i="37"/>
  <c r="F3977" i="37"/>
  <c r="E3977" i="37"/>
  <c r="F3976" i="37"/>
  <c r="E3976" i="37"/>
  <c r="F3975" i="37"/>
  <c r="E3975" i="37"/>
  <c r="F3974" i="37"/>
  <c r="E3974" i="37"/>
  <c r="F3973" i="37"/>
  <c r="E3973" i="37"/>
  <c r="F3972" i="37"/>
  <c r="E3972" i="37"/>
  <c r="F3971" i="37"/>
  <c r="E3971" i="37"/>
  <c r="F3970" i="37"/>
  <c r="E3970" i="37"/>
  <c r="F3969" i="37"/>
  <c r="E3969" i="37"/>
  <c r="F3968" i="37"/>
  <c r="E3968" i="37"/>
  <c r="F3967" i="37"/>
  <c r="E3967" i="37"/>
  <c r="F3966" i="37"/>
  <c r="E3966" i="37"/>
  <c r="F3965" i="37"/>
  <c r="E3965" i="37"/>
  <c r="F3964" i="37"/>
  <c r="E3964" i="37"/>
  <c r="F3963" i="37"/>
  <c r="E3963" i="37"/>
  <c r="F3962" i="37"/>
  <c r="E3962" i="37"/>
  <c r="F3961" i="37"/>
  <c r="E3961" i="37"/>
  <c r="F3960" i="37"/>
  <c r="E3960" i="37"/>
  <c r="F3959" i="37"/>
  <c r="E3959" i="37"/>
  <c r="F3958" i="37"/>
  <c r="E3958" i="37"/>
  <c r="F3957" i="37"/>
  <c r="E3957" i="37"/>
  <c r="F3956" i="37"/>
  <c r="E3956" i="37"/>
  <c r="F3955" i="37"/>
  <c r="E3955" i="37"/>
  <c r="F3954" i="37"/>
  <c r="E3954" i="37"/>
  <c r="F3953" i="37"/>
  <c r="E3953" i="37"/>
  <c r="F3952" i="37"/>
  <c r="E3952" i="37"/>
  <c r="F3951" i="37"/>
  <c r="E3951" i="37"/>
  <c r="F3950" i="37"/>
  <c r="E3950" i="37"/>
  <c r="F3949" i="37"/>
  <c r="E3949" i="37"/>
  <c r="F3948" i="37"/>
  <c r="E3948" i="37"/>
  <c r="F3947" i="37"/>
  <c r="E3947" i="37"/>
  <c r="F3946" i="37"/>
  <c r="E3946" i="37"/>
  <c r="F3945" i="37"/>
  <c r="E3945" i="37"/>
  <c r="F3944" i="37"/>
  <c r="E3944" i="37"/>
  <c r="F3943" i="37"/>
  <c r="E3943" i="37"/>
  <c r="F3942" i="37"/>
  <c r="E3942" i="37"/>
  <c r="F3941" i="37"/>
  <c r="E3941" i="37"/>
  <c r="F3940" i="37"/>
  <c r="E3940" i="37"/>
  <c r="F3939" i="37"/>
  <c r="E3939" i="37"/>
  <c r="F3938" i="37"/>
  <c r="E3938" i="37"/>
  <c r="F3937" i="37"/>
  <c r="E3937" i="37"/>
  <c r="F3936" i="37"/>
  <c r="E3936" i="37"/>
  <c r="F3935" i="37"/>
  <c r="E3935" i="37"/>
  <c r="F3934" i="37"/>
  <c r="E3934" i="37"/>
  <c r="F3933" i="37"/>
  <c r="E3933" i="37"/>
  <c r="F3932" i="37"/>
  <c r="E3932" i="37"/>
  <c r="F3931" i="37"/>
  <c r="E3931" i="37"/>
  <c r="F3930" i="37"/>
  <c r="E3930" i="37"/>
  <c r="F3929" i="37"/>
  <c r="E3929" i="37"/>
  <c r="F3928" i="37"/>
  <c r="E3928" i="37"/>
  <c r="F3927" i="37"/>
  <c r="E3927" i="37"/>
  <c r="F3926" i="37"/>
  <c r="E3926" i="37"/>
  <c r="F3925" i="37"/>
  <c r="E3925" i="37"/>
  <c r="F3924" i="37"/>
  <c r="E3924" i="37"/>
  <c r="F3923" i="37"/>
  <c r="E3923" i="37"/>
  <c r="F3922" i="37"/>
  <c r="E3922" i="37"/>
  <c r="F3921" i="37"/>
  <c r="E3921" i="37"/>
  <c r="F3920" i="37"/>
  <c r="E3920" i="37"/>
  <c r="F3919" i="37"/>
  <c r="E3919" i="37"/>
  <c r="F3918" i="37"/>
  <c r="E3918" i="37"/>
  <c r="F3917" i="37"/>
  <c r="E3917" i="37"/>
  <c r="F3916" i="37"/>
  <c r="E3916" i="37"/>
  <c r="F3915" i="37"/>
  <c r="E3915" i="37"/>
  <c r="F3914" i="37"/>
  <c r="E3914" i="37"/>
  <c r="F3913" i="37"/>
  <c r="E3913" i="37"/>
  <c r="F3912" i="37"/>
  <c r="E3912" i="37"/>
  <c r="F3911" i="37"/>
  <c r="E3911" i="37"/>
  <c r="F3910" i="37"/>
  <c r="E3910" i="37"/>
  <c r="F3909" i="37"/>
  <c r="E3909" i="37"/>
  <c r="F3908" i="37"/>
  <c r="E3908" i="37"/>
  <c r="F3907" i="37"/>
  <c r="E3907" i="37"/>
  <c r="F3906" i="37"/>
  <c r="E3906" i="37"/>
  <c r="F3905" i="37"/>
  <c r="E3905" i="37"/>
  <c r="F3904" i="37"/>
  <c r="E3904" i="37"/>
  <c r="F3903" i="37"/>
  <c r="E3903" i="37"/>
  <c r="F3902" i="37"/>
  <c r="E3902" i="37"/>
  <c r="F3901" i="37"/>
  <c r="E3901" i="37"/>
  <c r="F3900" i="37"/>
  <c r="E3900" i="37"/>
  <c r="F3899" i="37"/>
  <c r="E3899" i="37"/>
  <c r="F3898" i="37"/>
  <c r="E3898" i="37"/>
  <c r="F3897" i="37"/>
  <c r="E3897" i="37"/>
  <c r="F3896" i="37"/>
  <c r="E3896" i="37"/>
  <c r="F3895" i="37"/>
  <c r="E3895" i="37"/>
  <c r="F3894" i="37"/>
  <c r="E3894" i="37"/>
  <c r="F3893" i="37"/>
  <c r="E3893" i="37"/>
  <c r="F3892" i="37"/>
  <c r="E3892" i="37"/>
  <c r="F3891" i="37"/>
  <c r="E3891" i="37"/>
  <c r="F3890" i="37"/>
  <c r="E3890" i="37"/>
  <c r="F3889" i="37"/>
  <c r="E3889" i="37"/>
  <c r="F3888" i="37"/>
  <c r="E3888" i="37"/>
  <c r="F3887" i="37"/>
  <c r="E3887" i="37"/>
  <c r="F3886" i="37"/>
  <c r="E3886" i="37"/>
  <c r="F3885" i="37"/>
  <c r="E3885" i="37"/>
  <c r="F3884" i="37"/>
  <c r="E3884" i="37"/>
  <c r="F3883" i="37"/>
  <c r="E3883" i="37"/>
  <c r="F3882" i="37"/>
  <c r="E3882" i="37"/>
  <c r="F3881" i="37"/>
  <c r="E3881" i="37"/>
  <c r="F3880" i="37"/>
  <c r="E3880" i="37"/>
  <c r="F3879" i="37"/>
  <c r="E3879" i="37"/>
  <c r="F3878" i="37"/>
  <c r="E3878" i="37"/>
  <c r="F3877" i="37"/>
  <c r="E3877" i="37"/>
  <c r="F3876" i="37"/>
  <c r="E3876" i="37"/>
  <c r="F3875" i="37"/>
  <c r="E3875" i="37"/>
  <c r="F3874" i="37"/>
  <c r="E3874" i="37"/>
  <c r="F3873" i="37"/>
  <c r="E3873" i="37"/>
  <c r="F3872" i="37"/>
  <c r="E3872" i="37"/>
  <c r="F3871" i="37"/>
  <c r="E3871" i="37"/>
  <c r="F3870" i="37"/>
  <c r="E3870" i="37"/>
  <c r="F3869" i="37"/>
  <c r="E3869" i="37"/>
  <c r="F3868" i="37"/>
  <c r="E3868" i="37"/>
  <c r="F3867" i="37"/>
  <c r="E3867" i="37"/>
  <c r="F3866" i="37"/>
  <c r="E3866" i="37"/>
  <c r="F3865" i="37"/>
  <c r="E3865" i="37"/>
  <c r="F3864" i="37"/>
  <c r="E3864" i="37"/>
  <c r="F3863" i="37"/>
  <c r="E3863" i="37"/>
  <c r="F3862" i="37"/>
  <c r="E3862" i="37"/>
  <c r="F3861" i="37"/>
  <c r="E3861" i="37"/>
  <c r="F3860" i="37"/>
  <c r="E3860" i="37"/>
  <c r="F3859" i="37"/>
  <c r="E3859" i="37"/>
  <c r="F3858" i="37"/>
  <c r="E3858" i="37"/>
  <c r="F3857" i="37"/>
  <c r="E3857" i="37"/>
  <c r="F3856" i="37"/>
  <c r="E3856" i="37"/>
  <c r="F3855" i="37"/>
  <c r="E3855" i="37"/>
  <c r="F3854" i="37"/>
  <c r="E3854" i="37"/>
  <c r="F3853" i="37"/>
  <c r="E3853" i="37"/>
  <c r="F3852" i="37"/>
  <c r="E3852" i="37"/>
  <c r="F3851" i="37"/>
  <c r="E3851" i="37"/>
  <c r="F3850" i="37"/>
  <c r="E3850" i="37"/>
  <c r="F3849" i="37"/>
  <c r="E3849" i="37"/>
  <c r="F3848" i="37"/>
  <c r="E3848" i="37"/>
  <c r="F3847" i="37"/>
  <c r="E3847" i="37"/>
  <c r="F3846" i="37"/>
  <c r="E3846" i="37"/>
  <c r="F3845" i="37"/>
  <c r="E3845" i="37"/>
  <c r="F3844" i="37"/>
  <c r="E3844" i="37"/>
  <c r="F3843" i="37"/>
  <c r="E3843" i="37"/>
  <c r="F3842" i="37"/>
  <c r="E3842" i="37"/>
  <c r="F3841" i="37"/>
  <c r="E3841" i="37"/>
  <c r="F3840" i="37"/>
  <c r="E3840" i="37"/>
  <c r="F3839" i="37"/>
  <c r="E3839" i="37"/>
  <c r="F3838" i="37"/>
  <c r="E3838" i="37"/>
  <c r="F3837" i="37"/>
  <c r="E3837" i="37"/>
  <c r="F3836" i="37"/>
  <c r="E3836" i="37"/>
  <c r="F3835" i="37"/>
  <c r="E3835" i="37"/>
  <c r="F3834" i="37"/>
  <c r="E3834" i="37"/>
  <c r="F3833" i="37"/>
  <c r="E3833" i="37"/>
  <c r="F3832" i="37"/>
  <c r="E3832" i="37"/>
  <c r="F3831" i="37"/>
  <c r="E3831" i="37"/>
  <c r="F3830" i="37"/>
  <c r="E3830" i="37"/>
  <c r="F3829" i="37"/>
  <c r="E3829" i="37"/>
  <c r="F3828" i="37"/>
  <c r="E3828" i="37"/>
  <c r="F3827" i="37"/>
  <c r="E3827" i="37"/>
  <c r="F3826" i="37"/>
  <c r="E3826" i="37"/>
  <c r="F3825" i="37"/>
  <c r="E3825" i="37"/>
  <c r="F3824" i="37"/>
  <c r="E3824" i="37"/>
  <c r="F3823" i="37"/>
  <c r="E3823" i="37"/>
  <c r="F3822" i="37"/>
  <c r="E3822" i="37"/>
  <c r="F3821" i="37"/>
  <c r="E3821" i="37"/>
  <c r="F3820" i="37"/>
  <c r="E3820" i="37"/>
  <c r="F3819" i="37"/>
  <c r="E3819" i="37"/>
  <c r="F3818" i="37"/>
  <c r="E3818" i="37"/>
  <c r="F3817" i="37"/>
  <c r="E3817" i="37"/>
  <c r="F3816" i="37"/>
  <c r="E3816" i="37"/>
  <c r="F3815" i="37"/>
  <c r="E3815" i="37"/>
  <c r="F3814" i="37"/>
  <c r="E3814" i="37"/>
  <c r="F3813" i="37"/>
  <c r="E3813" i="37"/>
  <c r="F3812" i="37"/>
  <c r="E3812" i="37"/>
  <c r="F3811" i="37"/>
  <c r="E3811" i="37"/>
  <c r="F3810" i="37"/>
  <c r="E3810" i="37"/>
  <c r="F3809" i="37"/>
  <c r="E3809" i="37"/>
  <c r="F3808" i="37"/>
  <c r="E3808" i="37"/>
  <c r="F3807" i="37"/>
  <c r="E3807" i="37"/>
  <c r="F3806" i="37"/>
  <c r="E3806" i="37"/>
  <c r="F3805" i="37"/>
  <c r="E3805" i="37"/>
  <c r="F3804" i="37"/>
  <c r="E3804" i="37"/>
  <c r="F3803" i="37"/>
  <c r="E3803" i="37"/>
  <c r="F3802" i="37"/>
  <c r="E3802" i="37"/>
  <c r="F3801" i="37"/>
  <c r="E3801" i="37"/>
  <c r="F3800" i="37"/>
  <c r="E3800" i="37"/>
  <c r="F3799" i="37"/>
  <c r="E3799" i="37"/>
  <c r="F3798" i="37"/>
  <c r="E3798" i="37"/>
  <c r="F3797" i="37"/>
  <c r="E3797" i="37"/>
  <c r="F3796" i="37"/>
  <c r="E3796" i="37"/>
  <c r="F3795" i="37"/>
  <c r="E3795" i="37"/>
  <c r="F3794" i="37"/>
  <c r="E3794" i="37"/>
  <c r="F3793" i="37"/>
  <c r="E3793" i="37"/>
  <c r="F3792" i="37"/>
  <c r="E3792" i="37"/>
  <c r="F3791" i="37"/>
  <c r="E3791" i="37"/>
  <c r="F3790" i="37"/>
  <c r="E3790" i="37"/>
  <c r="F3789" i="37"/>
  <c r="E3789" i="37"/>
  <c r="F3788" i="37"/>
  <c r="E3788" i="37"/>
  <c r="F3787" i="37"/>
  <c r="E3787" i="37"/>
  <c r="F3786" i="37"/>
  <c r="E3786" i="37"/>
  <c r="F3785" i="37"/>
  <c r="E3785" i="37"/>
  <c r="F3784" i="37"/>
  <c r="E3784" i="37"/>
  <c r="F3783" i="37"/>
  <c r="E3783" i="37"/>
  <c r="F3782" i="37"/>
  <c r="E3782" i="37"/>
  <c r="F3781" i="37"/>
  <c r="E3781" i="37"/>
  <c r="F3780" i="37"/>
  <c r="E3780" i="37"/>
  <c r="F3779" i="37"/>
  <c r="E3779" i="37"/>
  <c r="F3778" i="37"/>
  <c r="E3778" i="37"/>
  <c r="F3777" i="37"/>
  <c r="E3777" i="37"/>
  <c r="F3776" i="37"/>
  <c r="E3776" i="37"/>
  <c r="F3775" i="37"/>
  <c r="E3775" i="37"/>
  <c r="F3774" i="37"/>
  <c r="E3774" i="37"/>
  <c r="F3773" i="37"/>
  <c r="E3773" i="37"/>
  <c r="F3772" i="37"/>
  <c r="E3772" i="37"/>
  <c r="F3771" i="37"/>
  <c r="E3771" i="37"/>
  <c r="F3770" i="37"/>
  <c r="E3770" i="37"/>
  <c r="F3769" i="37"/>
  <c r="E3769" i="37"/>
  <c r="F3768" i="37"/>
  <c r="E3768" i="37"/>
  <c r="F3767" i="37"/>
  <c r="E3767" i="37"/>
  <c r="F3766" i="37"/>
  <c r="E3766" i="37"/>
  <c r="F3765" i="37"/>
  <c r="E3765" i="37"/>
  <c r="F3764" i="37"/>
  <c r="E3764" i="37"/>
  <c r="F3763" i="37"/>
  <c r="E3763" i="37"/>
  <c r="F3762" i="37"/>
  <c r="E3762" i="37"/>
  <c r="F3761" i="37"/>
  <c r="E3761" i="37"/>
  <c r="F3760" i="37"/>
  <c r="E3760" i="37"/>
  <c r="F3759" i="37"/>
  <c r="E3759" i="37"/>
  <c r="F3758" i="37"/>
  <c r="E3758" i="37"/>
  <c r="F3757" i="37"/>
  <c r="E3757" i="37"/>
  <c r="F3756" i="37"/>
  <c r="E3756" i="37"/>
  <c r="F3755" i="37"/>
  <c r="E3755" i="37"/>
  <c r="F3754" i="37"/>
  <c r="E3754" i="37"/>
  <c r="F3753" i="37"/>
  <c r="E3753" i="37"/>
  <c r="F3752" i="37"/>
  <c r="E3752" i="37"/>
  <c r="F3751" i="37"/>
  <c r="E3751" i="37"/>
  <c r="F3750" i="37"/>
  <c r="E3750" i="37"/>
  <c r="F3749" i="37"/>
  <c r="E3749" i="37"/>
  <c r="F3748" i="37"/>
  <c r="E3748" i="37"/>
  <c r="F3747" i="37"/>
  <c r="E3747" i="37"/>
  <c r="F3746" i="37"/>
  <c r="E3746" i="37"/>
  <c r="F3745" i="37"/>
  <c r="E3745" i="37"/>
  <c r="F3744" i="37"/>
  <c r="E3744" i="37"/>
  <c r="F3743" i="37"/>
  <c r="E3743" i="37"/>
  <c r="F3742" i="37"/>
  <c r="E3742" i="37"/>
  <c r="F3741" i="37"/>
  <c r="E3741" i="37"/>
  <c r="F3740" i="37"/>
  <c r="E3740" i="37"/>
  <c r="F3739" i="37"/>
  <c r="E3739" i="37"/>
  <c r="F3738" i="37"/>
  <c r="E3738" i="37"/>
  <c r="F3737" i="37"/>
  <c r="E3737" i="37"/>
  <c r="F3736" i="37"/>
  <c r="E3736" i="37"/>
  <c r="F3735" i="37"/>
  <c r="E3735" i="37"/>
  <c r="F3734" i="37"/>
  <c r="E3734" i="37"/>
  <c r="F3733" i="37"/>
  <c r="E3733" i="37"/>
  <c r="F3732" i="37"/>
  <c r="E3732" i="37"/>
  <c r="F3731" i="37"/>
  <c r="E3731" i="37"/>
  <c r="F3730" i="37"/>
  <c r="E3730" i="37"/>
  <c r="F3729" i="37"/>
  <c r="E3729" i="37"/>
  <c r="F3728" i="37"/>
  <c r="E3728" i="37"/>
  <c r="F3727" i="37"/>
  <c r="E3727" i="37"/>
  <c r="F3726" i="37"/>
  <c r="E3726" i="37"/>
  <c r="F3725" i="37"/>
  <c r="E3725" i="37"/>
  <c r="F3724" i="37"/>
  <c r="E3724" i="37"/>
  <c r="F3723" i="37"/>
  <c r="E3723" i="37"/>
  <c r="F3722" i="37"/>
  <c r="E3722" i="37"/>
  <c r="F3721" i="37"/>
  <c r="E3721" i="37"/>
  <c r="F3720" i="37"/>
  <c r="E3720" i="37"/>
  <c r="F3719" i="37"/>
  <c r="E3719" i="37"/>
  <c r="F3718" i="37"/>
  <c r="E3718" i="37"/>
  <c r="F3717" i="37"/>
  <c r="E3717" i="37"/>
  <c r="F3716" i="37"/>
  <c r="E3716" i="37"/>
  <c r="F3715" i="37"/>
  <c r="E3715" i="37"/>
  <c r="F3714" i="37"/>
  <c r="E3714" i="37"/>
  <c r="F3713" i="37"/>
  <c r="E3713" i="37"/>
  <c r="F3712" i="37"/>
  <c r="E3712" i="37"/>
  <c r="F3711" i="37"/>
  <c r="E3711" i="37"/>
  <c r="F3710" i="37"/>
  <c r="E3710" i="37"/>
  <c r="F3709" i="37"/>
  <c r="E3709" i="37"/>
  <c r="F3708" i="37"/>
  <c r="E3708" i="37"/>
  <c r="F3707" i="37"/>
  <c r="E3707" i="37"/>
  <c r="F3706" i="37"/>
  <c r="E3706" i="37"/>
  <c r="F3705" i="37"/>
  <c r="E3705" i="37"/>
  <c r="F3704" i="37"/>
  <c r="E3704" i="37"/>
  <c r="F3703" i="37"/>
  <c r="E3703" i="37"/>
  <c r="F3702" i="37"/>
  <c r="E3702" i="37"/>
  <c r="F3701" i="37"/>
  <c r="E3701" i="37"/>
  <c r="F3700" i="37"/>
  <c r="E3700" i="37"/>
  <c r="F3699" i="37"/>
  <c r="E3699" i="37"/>
  <c r="F3698" i="37"/>
  <c r="E3698" i="37"/>
  <c r="F3697" i="37"/>
  <c r="E3697" i="37"/>
  <c r="F3696" i="37"/>
  <c r="E3696" i="37"/>
  <c r="F3695" i="37"/>
  <c r="E3695" i="37"/>
  <c r="F3694" i="37"/>
  <c r="E3694" i="37"/>
  <c r="F3693" i="37"/>
  <c r="E3693" i="37"/>
  <c r="F3692" i="37"/>
  <c r="E3692" i="37"/>
  <c r="F3691" i="37"/>
  <c r="E3691" i="37"/>
  <c r="F3690" i="37"/>
  <c r="E3690" i="37"/>
  <c r="F3689" i="37"/>
  <c r="E3689" i="37"/>
  <c r="F3688" i="37"/>
  <c r="E3688" i="37"/>
  <c r="F3687" i="37"/>
  <c r="E3687" i="37"/>
  <c r="F3686" i="37"/>
  <c r="E3686" i="37"/>
  <c r="F3685" i="37"/>
  <c r="E3685" i="37"/>
  <c r="F3684" i="37"/>
  <c r="E3684" i="37"/>
  <c r="F3683" i="37"/>
  <c r="E3683" i="37"/>
  <c r="F3682" i="37"/>
  <c r="E3682" i="37"/>
  <c r="F3681" i="37"/>
  <c r="E3681" i="37"/>
  <c r="F3680" i="37"/>
  <c r="E3680" i="37"/>
  <c r="F3679" i="37"/>
  <c r="E3679" i="37"/>
  <c r="F3678" i="37"/>
  <c r="E3678" i="37"/>
  <c r="F3677" i="37"/>
  <c r="E3677" i="37"/>
  <c r="F3676" i="37"/>
  <c r="E3676" i="37"/>
  <c r="F3675" i="37"/>
  <c r="E3675" i="37"/>
  <c r="F3674" i="37"/>
  <c r="E3674" i="37"/>
  <c r="F3673" i="37"/>
  <c r="E3673" i="37"/>
  <c r="F3672" i="37"/>
  <c r="E3672" i="37"/>
  <c r="F3671" i="37"/>
  <c r="E3671" i="37"/>
  <c r="F3670" i="37"/>
  <c r="E3670" i="37"/>
  <c r="F3669" i="37"/>
  <c r="E3669" i="37"/>
  <c r="F3668" i="37"/>
  <c r="E3668" i="37"/>
  <c r="F3667" i="37"/>
  <c r="E3667" i="37"/>
  <c r="F3666" i="37"/>
  <c r="E3666" i="37"/>
  <c r="F3665" i="37"/>
  <c r="E3665" i="37"/>
  <c r="F3664" i="37"/>
  <c r="E3664" i="37"/>
  <c r="F3663" i="37"/>
  <c r="E3663" i="37"/>
  <c r="F3662" i="37"/>
  <c r="E3662" i="37"/>
  <c r="F3661" i="37"/>
  <c r="E3661" i="37"/>
  <c r="F3660" i="37"/>
  <c r="E3660" i="37"/>
  <c r="F3659" i="37"/>
  <c r="E3659" i="37"/>
  <c r="F3658" i="37"/>
  <c r="E3658" i="37"/>
  <c r="F3657" i="37"/>
  <c r="E3657" i="37"/>
  <c r="F3656" i="37"/>
  <c r="E3656" i="37"/>
  <c r="F3655" i="37"/>
  <c r="E3655" i="37"/>
  <c r="F3654" i="37"/>
  <c r="E3654" i="37"/>
  <c r="F3653" i="37"/>
  <c r="E3653" i="37"/>
  <c r="F3652" i="37"/>
  <c r="E3652" i="37"/>
  <c r="F3651" i="37"/>
  <c r="E3651" i="37"/>
  <c r="F3650" i="37"/>
  <c r="E3650" i="37"/>
  <c r="F3649" i="37"/>
  <c r="E3649" i="37"/>
  <c r="F3648" i="37"/>
  <c r="E3648" i="37"/>
  <c r="F3647" i="37"/>
  <c r="E3647" i="37"/>
  <c r="F3646" i="37"/>
  <c r="E3646" i="37"/>
  <c r="F3645" i="37"/>
  <c r="E3645" i="37"/>
  <c r="F3644" i="37"/>
  <c r="E3644" i="37"/>
  <c r="F3643" i="37"/>
  <c r="E3643" i="37"/>
  <c r="F3642" i="37"/>
  <c r="E3642" i="37"/>
  <c r="F3641" i="37"/>
  <c r="E3641" i="37"/>
  <c r="F3640" i="37"/>
  <c r="E3640" i="37"/>
  <c r="F3639" i="37"/>
  <c r="E3639" i="37"/>
  <c r="F3638" i="37"/>
  <c r="E3638" i="37"/>
  <c r="F3637" i="37"/>
  <c r="E3637" i="37"/>
  <c r="F3636" i="37"/>
  <c r="E3636" i="37"/>
  <c r="F3635" i="37"/>
  <c r="E3635" i="37"/>
  <c r="F3634" i="37"/>
  <c r="E3634" i="37"/>
  <c r="F3633" i="37"/>
  <c r="E3633" i="37"/>
  <c r="F3632" i="37"/>
  <c r="E3632" i="37"/>
  <c r="F3631" i="37"/>
  <c r="E3631" i="37"/>
  <c r="F3630" i="37"/>
  <c r="E3630" i="37"/>
  <c r="F3629" i="37"/>
  <c r="E3629" i="37"/>
  <c r="F3628" i="37"/>
  <c r="E3628" i="37"/>
  <c r="F3627" i="37"/>
  <c r="E3627" i="37"/>
  <c r="F3626" i="37"/>
  <c r="E3626" i="37"/>
  <c r="F3625" i="37"/>
  <c r="E3625" i="37"/>
  <c r="F3624" i="37"/>
  <c r="E3624" i="37"/>
  <c r="F3623" i="37"/>
  <c r="E3623" i="37"/>
  <c r="F3622" i="37"/>
  <c r="E3622" i="37"/>
  <c r="F3621" i="37"/>
  <c r="E3621" i="37"/>
  <c r="F3620" i="37"/>
  <c r="E3620" i="37"/>
  <c r="F3619" i="37"/>
  <c r="E3619" i="37"/>
  <c r="F3618" i="37"/>
  <c r="E3618" i="37"/>
  <c r="F3617" i="37"/>
  <c r="E3617" i="37"/>
  <c r="F3616" i="37"/>
  <c r="E3616" i="37"/>
  <c r="F3615" i="37"/>
  <c r="E3615" i="37"/>
  <c r="F3614" i="37"/>
  <c r="E3614" i="37"/>
  <c r="F3613" i="37"/>
  <c r="E3613" i="37"/>
  <c r="F3612" i="37"/>
  <c r="E3612" i="37"/>
  <c r="F3611" i="37"/>
  <c r="E3611" i="37"/>
  <c r="F3610" i="37"/>
  <c r="E3610" i="37"/>
  <c r="F3609" i="37"/>
  <c r="E3609" i="37"/>
  <c r="F3608" i="37"/>
  <c r="E3608" i="37"/>
  <c r="F3607" i="37"/>
  <c r="E3607" i="37"/>
  <c r="F3606" i="37"/>
  <c r="E3606" i="37"/>
  <c r="F3605" i="37"/>
  <c r="E3605" i="37"/>
  <c r="F3604" i="37"/>
  <c r="E3604" i="37"/>
  <c r="F3603" i="37"/>
  <c r="E3603" i="37"/>
  <c r="F3602" i="37"/>
  <c r="E3602" i="37"/>
  <c r="F3601" i="37"/>
  <c r="E3601" i="37"/>
  <c r="F3600" i="37"/>
  <c r="E3600" i="37"/>
  <c r="F3599" i="37"/>
  <c r="E3599" i="37"/>
  <c r="F3598" i="37"/>
  <c r="E3598" i="37"/>
  <c r="F3597" i="37"/>
  <c r="E3597" i="37"/>
  <c r="F3596" i="37"/>
  <c r="E3596" i="37"/>
  <c r="F3595" i="37"/>
  <c r="E3595" i="37"/>
  <c r="F3594" i="37"/>
  <c r="E3594" i="37"/>
  <c r="F3593" i="37"/>
  <c r="E3593" i="37"/>
  <c r="F3592" i="37"/>
  <c r="E3592" i="37"/>
  <c r="F3591" i="37"/>
  <c r="E3591" i="37"/>
  <c r="F3590" i="37"/>
  <c r="E3590" i="37"/>
  <c r="F3589" i="37"/>
  <c r="E3589" i="37"/>
  <c r="F3588" i="37"/>
  <c r="E3588" i="37"/>
  <c r="F3587" i="37"/>
  <c r="E3587" i="37"/>
  <c r="F3586" i="37"/>
  <c r="E3586" i="37"/>
  <c r="F3585" i="37"/>
  <c r="E3585" i="37"/>
  <c r="F3584" i="37"/>
  <c r="E3584" i="37"/>
  <c r="F3583" i="37"/>
  <c r="E3583" i="37"/>
  <c r="F3582" i="37"/>
  <c r="E3582" i="37"/>
  <c r="F3581" i="37"/>
  <c r="E3581" i="37"/>
  <c r="F3580" i="37"/>
  <c r="E3580" i="37"/>
  <c r="F3579" i="37"/>
  <c r="E3579" i="37"/>
  <c r="F3578" i="37"/>
  <c r="E3578" i="37"/>
  <c r="F3577" i="37"/>
  <c r="E3577" i="37"/>
  <c r="F3576" i="37"/>
  <c r="E3576" i="37"/>
  <c r="F3575" i="37"/>
  <c r="E3575" i="37"/>
  <c r="F3574" i="37"/>
  <c r="E3574" i="37"/>
  <c r="F3573" i="37"/>
  <c r="E3573" i="37"/>
  <c r="F3572" i="37"/>
  <c r="E3572" i="37"/>
  <c r="F3571" i="37"/>
  <c r="E3571" i="37"/>
  <c r="F3570" i="37"/>
  <c r="E3570" i="37"/>
  <c r="F3569" i="37"/>
  <c r="E3569" i="37"/>
  <c r="F3568" i="37"/>
  <c r="E3568" i="37"/>
  <c r="F3567" i="37"/>
  <c r="E3567" i="37"/>
  <c r="F3566" i="37"/>
  <c r="E3566" i="37"/>
  <c r="F3565" i="37"/>
  <c r="E3565" i="37"/>
  <c r="F3564" i="37"/>
  <c r="E3564" i="37"/>
  <c r="F3563" i="37"/>
  <c r="E3563" i="37"/>
  <c r="F3562" i="37"/>
  <c r="E3562" i="37"/>
  <c r="F3561" i="37"/>
  <c r="E3561" i="37"/>
  <c r="F3560" i="37"/>
  <c r="E3560" i="37"/>
  <c r="F3559" i="37"/>
  <c r="E3559" i="37"/>
  <c r="F3558" i="37"/>
  <c r="E3558" i="37"/>
  <c r="F3557" i="37"/>
  <c r="E3557" i="37"/>
  <c r="F3556" i="37"/>
  <c r="E3556" i="37"/>
  <c r="F3555" i="37"/>
  <c r="E3555" i="37"/>
  <c r="F3554" i="37"/>
  <c r="E3554" i="37"/>
  <c r="F3553" i="37"/>
  <c r="E3553" i="37"/>
  <c r="F3552" i="37"/>
  <c r="E3552" i="37"/>
  <c r="F3551" i="37"/>
  <c r="E3551" i="37"/>
  <c r="F3550" i="37"/>
  <c r="E3550" i="37"/>
  <c r="F3549" i="37"/>
  <c r="E3549" i="37"/>
  <c r="F3548" i="37"/>
  <c r="E3548" i="37"/>
  <c r="F3547" i="37"/>
  <c r="E3547" i="37"/>
  <c r="F3546" i="37"/>
  <c r="E3546" i="37"/>
  <c r="F3545" i="37"/>
  <c r="E3545" i="37"/>
  <c r="F3544" i="37"/>
  <c r="E3544" i="37"/>
  <c r="F3543" i="37"/>
  <c r="E3543" i="37"/>
  <c r="F3542" i="37"/>
  <c r="E3542" i="37"/>
  <c r="F3541" i="37"/>
  <c r="E3541" i="37"/>
  <c r="F3540" i="37"/>
  <c r="E3540" i="37"/>
  <c r="F3539" i="37"/>
  <c r="E3539" i="37"/>
  <c r="F3538" i="37"/>
  <c r="E3538" i="37"/>
  <c r="F3537" i="37"/>
  <c r="E3537" i="37"/>
  <c r="F3536" i="37"/>
  <c r="E3536" i="37"/>
  <c r="F3535" i="37"/>
  <c r="E3535" i="37"/>
  <c r="F3534" i="37"/>
  <c r="E3534" i="37"/>
  <c r="F3533" i="37"/>
  <c r="E3533" i="37"/>
  <c r="F3532" i="37"/>
  <c r="E3532" i="37"/>
  <c r="F3531" i="37"/>
  <c r="E3531" i="37"/>
  <c r="F3530" i="37"/>
  <c r="E3530" i="37"/>
  <c r="F3529" i="37"/>
  <c r="E3529" i="37"/>
  <c r="F3528" i="37"/>
  <c r="E3528" i="37"/>
  <c r="F3527" i="37"/>
  <c r="E3527" i="37"/>
  <c r="F3526" i="37"/>
  <c r="E3526" i="37"/>
  <c r="F3525" i="37"/>
  <c r="E3525" i="37"/>
  <c r="F3524" i="37"/>
  <c r="E3524" i="37"/>
  <c r="F3523" i="37"/>
  <c r="E3523" i="37"/>
  <c r="F3522" i="37"/>
  <c r="E3522" i="37"/>
  <c r="F3521" i="37"/>
  <c r="E3521" i="37"/>
  <c r="F3520" i="37"/>
  <c r="E3520" i="37"/>
  <c r="F3519" i="37"/>
  <c r="E3519" i="37"/>
  <c r="F3518" i="37"/>
  <c r="E3518" i="37"/>
  <c r="F3517" i="37"/>
  <c r="E3517" i="37"/>
  <c r="F3516" i="37"/>
  <c r="E3516" i="37"/>
  <c r="F3515" i="37"/>
  <c r="E3515" i="37"/>
  <c r="F3514" i="37"/>
  <c r="E3514" i="37"/>
  <c r="F3513" i="37"/>
  <c r="E3513" i="37"/>
  <c r="F3512" i="37"/>
  <c r="E3512" i="37"/>
  <c r="F3511" i="37"/>
  <c r="E3511" i="37"/>
  <c r="F3510" i="37"/>
  <c r="E3510" i="37"/>
  <c r="F3509" i="37"/>
  <c r="E3509" i="37"/>
  <c r="F3508" i="37"/>
  <c r="E3508" i="37"/>
  <c r="F3507" i="37"/>
  <c r="E3507" i="37"/>
  <c r="F3506" i="37"/>
  <c r="E3506" i="37"/>
  <c r="F3505" i="37"/>
  <c r="E3505" i="37"/>
  <c r="F3504" i="37"/>
  <c r="E3504" i="37"/>
  <c r="F3503" i="37"/>
  <c r="E3503" i="37"/>
  <c r="F3502" i="37"/>
  <c r="E3502" i="37"/>
  <c r="F3501" i="37"/>
  <c r="E3501" i="37"/>
  <c r="F3500" i="37"/>
  <c r="E3500" i="37"/>
  <c r="F3499" i="37"/>
  <c r="E3499" i="37"/>
  <c r="F3498" i="37"/>
  <c r="E3498" i="37"/>
  <c r="F3497" i="37"/>
  <c r="E3497" i="37"/>
  <c r="F3496" i="37"/>
  <c r="E3496" i="37"/>
  <c r="F3495" i="37"/>
  <c r="E3495" i="37"/>
  <c r="F3494" i="37"/>
  <c r="E3494" i="37"/>
  <c r="F3493" i="37"/>
  <c r="E3493" i="37"/>
  <c r="F3492" i="37"/>
  <c r="E3492" i="37"/>
  <c r="F3491" i="37"/>
  <c r="E3491" i="37"/>
  <c r="F3490" i="37"/>
  <c r="E3490" i="37"/>
  <c r="F3489" i="37"/>
  <c r="E3489" i="37"/>
  <c r="F3488" i="37"/>
  <c r="E3488" i="37"/>
  <c r="F3487" i="37"/>
  <c r="E3487" i="37"/>
  <c r="F3486" i="37"/>
  <c r="E3486" i="37"/>
  <c r="F3485" i="37"/>
  <c r="E3485" i="37"/>
  <c r="F3484" i="37"/>
  <c r="E3484" i="37"/>
  <c r="F3483" i="37"/>
  <c r="E3483" i="37"/>
  <c r="F3482" i="37"/>
  <c r="E3482" i="37"/>
  <c r="F3481" i="37"/>
  <c r="E3481" i="37"/>
  <c r="F3480" i="37"/>
  <c r="E3480" i="37"/>
  <c r="F3479" i="37"/>
  <c r="E3479" i="37"/>
  <c r="F3478" i="37"/>
  <c r="E3478" i="37"/>
  <c r="F3477" i="37"/>
  <c r="E3477" i="37"/>
  <c r="F3476" i="37"/>
  <c r="E3476" i="37"/>
  <c r="F3475" i="37"/>
  <c r="E3475" i="37"/>
  <c r="F3474" i="37"/>
  <c r="E3474" i="37"/>
  <c r="F3473" i="37"/>
  <c r="E3473" i="37"/>
  <c r="F3472" i="37"/>
  <c r="E3472" i="37"/>
  <c r="F3471" i="37"/>
  <c r="E3471" i="37"/>
  <c r="F3470" i="37"/>
  <c r="E3470" i="37"/>
  <c r="F3469" i="37"/>
  <c r="E3469" i="37"/>
  <c r="F3468" i="37"/>
  <c r="E3468" i="37"/>
  <c r="F3467" i="37"/>
  <c r="E3467" i="37"/>
  <c r="F3466" i="37"/>
  <c r="E3466" i="37"/>
  <c r="F3465" i="37"/>
  <c r="E3465" i="37"/>
  <c r="F3464" i="37"/>
  <c r="E3464" i="37"/>
  <c r="F3463" i="37"/>
  <c r="E3463" i="37"/>
  <c r="F3462" i="37"/>
  <c r="E3462" i="37"/>
  <c r="F3461" i="37"/>
  <c r="E3461" i="37"/>
  <c r="F3460" i="37"/>
  <c r="E3460" i="37"/>
  <c r="F3459" i="37"/>
  <c r="E3459" i="37"/>
  <c r="F3458" i="37"/>
  <c r="E3458" i="37"/>
  <c r="F3457" i="37"/>
  <c r="E3457" i="37"/>
  <c r="F3456" i="37"/>
  <c r="E3456" i="37"/>
  <c r="F3455" i="37"/>
  <c r="E3455" i="37"/>
  <c r="F3454" i="37"/>
  <c r="E3454" i="37"/>
  <c r="F3453" i="37"/>
  <c r="E3453" i="37"/>
  <c r="F3452" i="37"/>
  <c r="E3452" i="37"/>
  <c r="F3451" i="37"/>
  <c r="E3451" i="37"/>
  <c r="F3450" i="37"/>
  <c r="E3450" i="37"/>
  <c r="F3449" i="37"/>
  <c r="E3449" i="37"/>
  <c r="F3448" i="37"/>
  <c r="E3448" i="37"/>
  <c r="F3447" i="37"/>
  <c r="E3447" i="37"/>
  <c r="F3446" i="37"/>
  <c r="E3446" i="37"/>
  <c r="F3445" i="37"/>
  <c r="E3445" i="37"/>
  <c r="F3444" i="37"/>
  <c r="E3444" i="37"/>
  <c r="F3443" i="37"/>
  <c r="E3443" i="37"/>
  <c r="F3442" i="37"/>
  <c r="E3442" i="37"/>
  <c r="F3441" i="37"/>
  <c r="E3441" i="37"/>
  <c r="F3440" i="37"/>
  <c r="E3440" i="37"/>
  <c r="F3439" i="37"/>
  <c r="E3439" i="37"/>
  <c r="F3438" i="37"/>
  <c r="E3438" i="37"/>
  <c r="F3437" i="37"/>
  <c r="E3437" i="37"/>
  <c r="F3436" i="37"/>
  <c r="E3436" i="37"/>
  <c r="F3435" i="37"/>
  <c r="E3435" i="37"/>
  <c r="F3434" i="37"/>
  <c r="E3434" i="37"/>
  <c r="F3433" i="37"/>
  <c r="E3433" i="37"/>
  <c r="F3432" i="37"/>
  <c r="E3432" i="37"/>
  <c r="F3431" i="37"/>
  <c r="E3431" i="37"/>
  <c r="F3430" i="37"/>
  <c r="E3430" i="37"/>
  <c r="F3429" i="37"/>
  <c r="E3429" i="37"/>
  <c r="F3428" i="37"/>
  <c r="E3428" i="37"/>
  <c r="F3427" i="37"/>
  <c r="E3427" i="37"/>
  <c r="F3426" i="37"/>
  <c r="E3426" i="37"/>
  <c r="F3425" i="37"/>
  <c r="E3425" i="37"/>
  <c r="F3424" i="37"/>
  <c r="E3424" i="37"/>
  <c r="F3423" i="37"/>
  <c r="E3423" i="37"/>
  <c r="F3422" i="37"/>
  <c r="E3422" i="37"/>
  <c r="F3421" i="37"/>
  <c r="E3421" i="37"/>
  <c r="F3420" i="37"/>
  <c r="E3420" i="37"/>
  <c r="F3419" i="37"/>
  <c r="E3419" i="37"/>
  <c r="F3418" i="37"/>
  <c r="E3418" i="37"/>
  <c r="F3417" i="37"/>
  <c r="E3417" i="37"/>
  <c r="F3416" i="37"/>
  <c r="E3416" i="37"/>
  <c r="F3415" i="37"/>
  <c r="E3415" i="37"/>
  <c r="F3414" i="37"/>
  <c r="E3414" i="37"/>
  <c r="F3413" i="37"/>
  <c r="E3413" i="37"/>
  <c r="F3412" i="37"/>
  <c r="E3412" i="37"/>
  <c r="F3411" i="37"/>
  <c r="E3411" i="37"/>
  <c r="F3410" i="37"/>
  <c r="E3410" i="37"/>
  <c r="F3409" i="37"/>
  <c r="E3409" i="37"/>
  <c r="F3408" i="37"/>
  <c r="E3408" i="37"/>
  <c r="F3407" i="37"/>
  <c r="E3407" i="37"/>
  <c r="F3406" i="37"/>
  <c r="E3406" i="37"/>
  <c r="F3405" i="37"/>
  <c r="E3405" i="37"/>
  <c r="F3404" i="37"/>
  <c r="E3404" i="37"/>
  <c r="F3403" i="37"/>
  <c r="E3403" i="37"/>
  <c r="F3402" i="37"/>
  <c r="E3402" i="37"/>
  <c r="F3401" i="37"/>
  <c r="E3401" i="37"/>
  <c r="F3400" i="37"/>
  <c r="E3400" i="37"/>
  <c r="F3399" i="37"/>
  <c r="E3399" i="37"/>
  <c r="F3398" i="37"/>
  <c r="E3398" i="37"/>
  <c r="F3397" i="37"/>
  <c r="E3397" i="37"/>
  <c r="F3396" i="37"/>
  <c r="E3396" i="37"/>
  <c r="F3395" i="37"/>
  <c r="E3395" i="37"/>
  <c r="F3394" i="37"/>
  <c r="E3394" i="37"/>
  <c r="F3393" i="37"/>
  <c r="E3393" i="37"/>
  <c r="F3392" i="37"/>
  <c r="E3392" i="37"/>
  <c r="F3391" i="37"/>
  <c r="E3391" i="37"/>
  <c r="F3390" i="37"/>
  <c r="E3390" i="37"/>
  <c r="F3389" i="37"/>
  <c r="E3389" i="37"/>
  <c r="F3388" i="37"/>
  <c r="E3388" i="37"/>
  <c r="F3387" i="37"/>
  <c r="E3387" i="37"/>
  <c r="F3386" i="37"/>
  <c r="E3386" i="37"/>
  <c r="F3385" i="37"/>
  <c r="E3385" i="37"/>
  <c r="F3384" i="37"/>
  <c r="E3384" i="37"/>
  <c r="F3383" i="37"/>
  <c r="E3383" i="37"/>
  <c r="F3382" i="37"/>
  <c r="E3382" i="37"/>
  <c r="F3381" i="37"/>
  <c r="E3381" i="37"/>
  <c r="F3380" i="37"/>
  <c r="E3380" i="37"/>
  <c r="F3379" i="37"/>
  <c r="E3379" i="37"/>
  <c r="F3378" i="37"/>
  <c r="E3378" i="37"/>
  <c r="F3377" i="37"/>
  <c r="E3377" i="37"/>
  <c r="F3376" i="37"/>
  <c r="E3376" i="37"/>
  <c r="F3375" i="37"/>
  <c r="E3375" i="37"/>
  <c r="F3374" i="37"/>
  <c r="E3374" i="37"/>
  <c r="F3373" i="37"/>
  <c r="E3373" i="37"/>
  <c r="F3372" i="37"/>
  <c r="E3372" i="37"/>
  <c r="F3371" i="37"/>
  <c r="E3371" i="37"/>
  <c r="F3370" i="37"/>
  <c r="E3370" i="37"/>
  <c r="F3369" i="37"/>
  <c r="E3369" i="37"/>
  <c r="F3368" i="37"/>
  <c r="E3368" i="37"/>
  <c r="F3367" i="37"/>
  <c r="E3367" i="37"/>
  <c r="F3366" i="37"/>
  <c r="E3366" i="37"/>
  <c r="F3365" i="37"/>
  <c r="E3365" i="37"/>
  <c r="F3364" i="37"/>
  <c r="E3364" i="37"/>
  <c r="F3363" i="37"/>
  <c r="E3363" i="37"/>
  <c r="F3362" i="37"/>
  <c r="E3362" i="37"/>
  <c r="F3361" i="37"/>
  <c r="E3361" i="37"/>
  <c r="F3360" i="37"/>
  <c r="E3360" i="37"/>
  <c r="F3359" i="37"/>
  <c r="E3359" i="37"/>
  <c r="F3358" i="37"/>
  <c r="E3358" i="37"/>
  <c r="F3357" i="37"/>
  <c r="E3357" i="37"/>
  <c r="F3356" i="37"/>
  <c r="E3356" i="37"/>
  <c r="F3355" i="37"/>
  <c r="E3355" i="37"/>
  <c r="F3354" i="37"/>
  <c r="E3354" i="37"/>
  <c r="F3353" i="37"/>
  <c r="E3353" i="37"/>
  <c r="F3352" i="37"/>
  <c r="E3352" i="37"/>
  <c r="F3351" i="37"/>
  <c r="E3351" i="37"/>
  <c r="F3350" i="37"/>
  <c r="E3350" i="37"/>
  <c r="F3349" i="37"/>
  <c r="E3349" i="37"/>
  <c r="F3348" i="37"/>
  <c r="E3348" i="37"/>
  <c r="F3347" i="37"/>
  <c r="E3347" i="37"/>
  <c r="F3346" i="37"/>
  <c r="E3346" i="37"/>
  <c r="F3345" i="37"/>
  <c r="E3345" i="37"/>
  <c r="F3344" i="37"/>
  <c r="E3344" i="37"/>
  <c r="F3343" i="37"/>
  <c r="E3343" i="37"/>
  <c r="F3342" i="37"/>
  <c r="E3342" i="37"/>
  <c r="F3341" i="37"/>
  <c r="E3341" i="37"/>
  <c r="F3340" i="37"/>
  <c r="E3340" i="37"/>
  <c r="F3339" i="37"/>
  <c r="E3339" i="37"/>
  <c r="F3338" i="37"/>
  <c r="E3338" i="37"/>
  <c r="F3337" i="37"/>
  <c r="E3337" i="37"/>
  <c r="F3336" i="37"/>
  <c r="E3336" i="37"/>
  <c r="F3335" i="37"/>
  <c r="E3335" i="37"/>
  <c r="F3334" i="37"/>
  <c r="E3334" i="37"/>
  <c r="F3333" i="37"/>
  <c r="E3333" i="37"/>
  <c r="F3332" i="37"/>
  <c r="E3332" i="37"/>
  <c r="F3331" i="37"/>
  <c r="E3331" i="37"/>
  <c r="F3330" i="37"/>
  <c r="E3330" i="37"/>
  <c r="F3329" i="37"/>
  <c r="E3329" i="37"/>
  <c r="F3328" i="37"/>
  <c r="E3328" i="37"/>
  <c r="F3327" i="37"/>
  <c r="E3327" i="37"/>
  <c r="F3326" i="37"/>
  <c r="E3326" i="37"/>
  <c r="F3325" i="37"/>
  <c r="E3325" i="37"/>
  <c r="F3324" i="37"/>
  <c r="E3324" i="37"/>
  <c r="F3323" i="37"/>
  <c r="E3323" i="37"/>
  <c r="F3322" i="37"/>
  <c r="E3322" i="37"/>
  <c r="F3321" i="37"/>
  <c r="E3321" i="37"/>
  <c r="F3320" i="37"/>
  <c r="E3320" i="37"/>
  <c r="F3319" i="37"/>
  <c r="E3319" i="37"/>
  <c r="F3318" i="37"/>
  <c r="E3318" i="37"/>
  <c r="F3317" i="37"/>
  <c r="E3317" i="37"/>
  <c r="F3316" i="37"/>
  <c r="E3316" i="37"/>
  <c r="F3315" i="37"/>
  <c r="E3315" i="37"/>
  <c r="F3314" i="37"/>
  <c r="E3314" i="37"/>
  <c r="F3313" i="37"/>
  <c r="E3313" i="37"/>
  <c r="F3312" i="37"/>
  <c r="E3312" i="37"/>
  <c r="F3311" i="37"/>
  <c r="E3311" i="37"/>
  <c r="F3310" i="37"/>
  <c r="E3310" i="37"/>
  <c r="F3309" i="37"/>
  <c r="E3309" i="37"/>
  <c r="F3308" i="37"/>
  <c r="E3308" i="37"/>
  <c r="F3307" i="37"/>
  <c r="E3307" i="37"/>
  <c r="F3306" i="37"/>
  <c r="E3306" i="37"/>
  <c r="F3305" i="37"/>
  <c r="E3305" i="37"/>
  <c r="F3304" i="37"/>
  <c r="E3304" i="37"/>
  <c r="F3303" i="37"/>
  <c r="E3303" i="37"/>
  <c r="F3302" i="37"/>
  <c r="E3302" i="37"/>
  <c r="F3301" i="37"/>
  <c r="E3301" i="37"/>
  <c r="F3300" i="37"/>
  <c r="E3300" i="37"/>
  <c r="F3299" i="37"/>
  <c r="E3299" i="37"/>
  <c r="F3298" i="37"/>
  <c r="E3298" i="37"/>
  <c r="F3297" i="37"/>
  <c r="E3297" i="37"/>
  <c r="F3296" i="37"/>
  <c r="E3296" i="37"/>
  <c r="F3295" i="37"/>
  <c r="E3295" i="37"/>
  <c r="F3294" i="37"/>
  <c r="E3294" i="37"/>
  <c r="F3293" i="37"/>
  <c r="E3293" i="37"/>
  <c r="F3292" i="37"/>
  <c r="E3292" i="37"/>
  <c r="F3291" i="37"/>
  <c r="E3291" i="37"/>
  <c r="F3290" i="37"/>
  <c r="E3290" i="37"/>
  <c r="F3289" i="37"/>
  <c r="E3289" i="37"/>
  <c r="F3288" i="37"/>
  <c r="E3288" i="37"/>
  <c r="F3287" i="37"/>
  <c r="E3287" i="37"/>
  <c r="F3286" i="37"/>
  <c r="E3286" i="37"/>
  <c r="F3285" i="37"/>
  <c r="E3285" i="37"/>
  <c r="F3284" i="37"/>
  <c r="E3284" i="37"/>
  <c r="F3283" i="37"/>
  <c r="E3283" i="37"/>
  <c r="F3282" i="37"/>
  <c r="E3282" i="37"/>
  <c r="F3281" i="37"/>
  <c r="E3281" i="37"/>
  <c r="F3280" i="37"/>
  <c r="E3280" i="37"/>
  <c r="F3279" i="37"/>
  <c r="E3279" i="37"/>
  <c r="F3278" i="37"/>
  <c r="E3278" i="37"/>
  <c r="F3277" i="37"/>
  <c r="E3277" i="37"/>
  <c r="F3276" i="37"/>
  <c r="E3276" i="37"/>
  <c r="F3275" i="37"/>
  <c r="E3275" i="37"/>
  <c r="F3274" i="37"/>
  <c r="E3274" i="37"/>
  <c r="F3273" i="37"/>
  <c r="E3273" i="37"/>
  <c r="F3272" i="37"/>
  <c r="E3272" i="37"/>
  <c r="F3271" i="37"/>
  <c r="E3271" i="37"/>
  <c r="F3270" i="37"/>
  <c r="E3270" i="37"/>
  <c r="F3269" i="37"/>
  <c r="E3269" i="37"/>
  <c r="F3268" i="37"/>
  <c r="E3268" i="37"/>
  <c r="F3267" i="37"/>
  <c r="E3267" i="37"/>
  <c r="F3266" i="37"/>
  <c r="E3266" i="37"/>
  <c r="F3265" i="37"/>
  <c r="E3265" i="37"/>
  <c r="F3264" i="37"/>
  <c r="E3264" i="37"/>
  <c r="F3263" i="37"/>
  <c r="E3263" i="37"/>
  <c r="F3262" i="37"/>
  <c r="E3262" i="37"/>
  <c r="F3261" i="37"/>
  <c r="E3261" i="37"/>
  <c r="F3260" i="37"/>
  <c r="E3260" i="37"/>
  <c r="F3259" i="37"/>
  <c r="E3259" i="37"/>
  <c r="F3258" i="37"/>
  <c r="E3258" i="37"/>
  <c r="F3257" i="37"/>
  <c r="E3257" i="37"/>
  <c r="F3256" i="37"/>
  <c r="E3256" i="37"/>
  <c r="F3255" i="37"/>
  <c r="E3255" i="37"/>
  <c r="F3254" i="37"/>
  <c r="E3254" i="37"/>
  <c r="F3253" i="37"/>
  <c r="E3253" i="37"/>
  <c r="F3252" i="37"/>
  <c r="E3252" i="37"/>
  <c r="F3251" i="37"/>
  <c r="E3251" i="37"/>
  <c r="F3250" i="37"/>
  <c r="E3250" i="37"/>
  <c r="F3249" i="37"/>
  <c r="E3249" i="37"/>
  <c r="F3248" i="37"/>
  <c r="E3248" i="37"/>
  <c r="F3247" i="37"/>
  <c r="E3247" i="37"/>
  <c r="F3246" i="37"/>
  <c r="E3246" i="37"/>
  <c r="F3245" i="37"/>
  <c r="E3245" i="37"/>
  <c r="F3244" i="37"/>
  <c r="E3244" i="37"/>
  <c r="F3243" i="37"/>
  <c r="E3243" i="37"/>
  <c r="F3242" i="37"/>
  <c r="E3242" i="37"/>
  <c r="F3241" i="37"/>
  <c r="E3241" i="37"/>
  <c r="F3240" i="37"/>
  <c r="E3240" i="37"/>
  <c r="F3239" i="37"/>
  <c r="E3239" i="37"/>
  <c r="F3238" i="37"/>
  <c r="E3238" i="37"/>
  <c r="F3237" i="37"/>
  <c r="E3237" i="37"/>
  <c r="F3236" i="37"/>
  <c r="E3236" i="37"/>
  <c r="F3235" i="37"/>
  <c r="E3235" i="37"/>
  <c r="F3234" i="37"/>
  <c r="E3234" i="37"/>
  <c r="F3233" i="37"/>
  <c r="E3233" i="37"/>
  <c r="F3232" i="37"/>
  <c r="E3232" i="37"/>
  <c r="F3231" i="37"/>
  <c r="E3231" i="37"/>
  <c r="F3230" i="37"/>
  <c r="E3230" i="37"/>
  <c r="F3229" i="37"/>
  <c r="E3229" i="37"/>
  <c r="F3228" i="37"/>
  <c r="E3228" i="37"/>
  <c r="F3227" i="37"/>
  <c r="E3227" i="37"/>
  <c r="F3226" i="37"/>
  <c r="E3226" i="37"/>
  <c r="F3225" i="37"/>
  <c r="E3225" i="37"/>
  <c r="F3224" i="37"/>
  <c r="E3224" i="37"/>
  <c r="F3223" i="37"/>
  <c r="E3223" i="37"/>
  <c r="F3222" i="37"/>
  <c r="E3222" i="37"/>
  <c r="F3221" i="37"/>
  <c r="E3221" i="37"/>
  <c r="F3220" i="37"/>
  <c r="E3220" i="37"/>
  <c r="F3219" i="37"/>
  <c r="E3219" i="37"/>
  <c r="F3218" i="37"/>
  <c r="E3218" i="37"/>
  <c r="F3217" i="37"/>
  <c r="E3217" i="37"/>
  <c r="F3216" i="37"/>
  <c r="E3216" i="37"/>
  <c r="F3215" i="37"/>
  <c r="E3215" i="37"/>
  <c r="F3214" i="37"/>
  <c r="E3214" i="37"/>
  <c r="F3213" i="37"/>
  <c r="E3213" i="37"/>
  <c r="F3212" i="37"/>
  <c r="E3212" i="37"/>
  <c r="F3211" i="37"/>
  <c r="E3211" i="37"/>
  <c r="F3210" i="37"/>
  <c r="E3210" i="37"/>
  <c r="F3209" i="37"/>
  <c r="E3209" i="37"/>
  <c r="F3208" i="37"/>
  <c r="E3208" i="37"/>
  <c r="F3207" i="37"/>
  <c r="E3207" i="37"/>
  <c r="F3206" i="37"/>
  <c r="E3206" i="37"/>
  <c r="F3205" i="37"/>
  <c r="E3205" i="37"/>
  <c r="F3204" i="37"/>
  <c r="E3204" i="37"/>
  <c r="F3203" i="37"/>
  <c r="E3203" i="37"/>
  <c r="F3202" i="37"/>
  <c r="E3202" i="37"/>
  <c r="F3201" i="37"/>
  <c r="E3201" i="37"/>
  <c r="F3200" i="37"/>
  <c r="E3200" i="37"/>
  <c r="F3199" i="37"/>
  <c r="E3199" i="37"/>
  <c r="F3198" i="37"/>
  <c r="E3198" i="37"/>
  <c r="F3197" i="37"/>
  <c r="E3197" i="37"/>
  <c r="F3196" i="37"/>
  <c r="E3196" i="37"/>
  <c r="F3195" i="37"/>
  <c r="E3195" i="37"/>
  <c r="F3194" i="37"/>
  <c r="E3194" i="37"/>
  <c r="F3193" i="37"/>
  <c r="E3193" i="37"/>
  <c r="F3192" i="37"/>
  <c r="E3192" i="37"/>
  <c r="F3191" i="37"/>
  <c r="E3191" i="37"/>
  <c r="F3190" i="37"/>
  <c r="E3190" i="37"/>
  <c r="F3189" i="37"/>
  <c r="E3189" i="37"/>
  <c r="F3188" i="37"/>
  <c r="E3188" i="37"/>
  <c r="F3187" i="37"/>
  <c r="E3187" i="37"/>
  <c r="F3186" i="37"/>
  <c r="E3186" i="37"/>
  <c r="F3185" i="37"/>
  <c r="E3185" i="37"/>
  <c r="F3184" i="37"/>
  <c r="E3184" i="37"/>
  <c r="F3183" i="37"/>
  <c r="E3183" i="37"/>
  <c r="F3182" i="37"/>
  <c r="E3182" i="37"/>
  <c r="F3181" i="37"/>
  <c r="E3181" i="37"/>
  <c r="F3180" i="37"/>
  <c r="E3180" i="37"/>
  <c r="F3179" i="37"/>
  <c r="E3179" i="37"/>
  <c r="F3178" i="37"/>
  <c r="E3178" i="37"/>
  <c r="F3177" i="37"/>
  <c r="E3177" i="37"/>
  <c r="F3176" i="37"/>
  <c r="E3176" i="37"/>
  <c r="F3175" i="37"/>
  <c r="E3175" i="37"/>
  <c r="F3174" i="37"/>
  <c r="E3174" i="37"/>
  <c r="F3173" i="37"/>
  <c r="E3173" i="37"/>
  <c r="F3172" i="37"/>
  <c r="E3172" i="37"/>
  <c r="F3171" i="37"/>
  <c r="E3171" i="37"/>
  <c r="F3170" i="37"/>
  <c r="E3170" i="37"/>
  <c r="F3169" i="37"/>
  <c r="E3169" i="37"/>
  <c r="F3168" i="37"/>
  <c r="E3168" i="37"/>
  <c r="F3167" i="37"/>
  <c r="E3167" i="37"/>
  <c r="F3166" i="37"/>
  <c r="E3166" i="37"/>
  <c r="F3165" i="37"/>
  <c r="E3165" i="37"/>
  <c r="F3164" i="37"/>
  <c r="E3164" i="37"/>
  <c r="F3163" i="37"/>
  <c r="E3163" i="37"/>
  <c r="F3162" i="37"/>
  <c r="E3162" i="37"/>
  <c r="F3161" i="37"/>
  <c r="E3161" i="37"/>
  <c r="F3160" i="37"/>
  <c r="E3160" i="37"/>
  <c r="F3159" i="37"/>
  <c r="E3159" i="37"/>
  <c r="F3158" i="37"/>
  <c r="E3158" i="37"/>
  <c r="F3157" i="37"/>
  <c r="E3157" i="37"/>
  <c r="F3156" i="37"/>
  <c r="E3156" i="37"/>
  <c r="F3155" i="37"/>
  <c r="E3155" i="37"/>
  <c r="F3154" i="37"/>
  <c r="E3154" i="37"/>
  <c r="F3153" i="37"/>
  <c r="E3153" i="37"/>
  <c r="F3152" i="37"/>
  <c r="E3152" i="37"/>
  <c r="F3151" i="37"/>
  <c r="E3151" i="37"/>
  <c r="F3150" i="37"/>
  <c r="E3150" i="37"/>
  <c r="F3149" i="37"/>
  <c r="E3149" i="37"/>
  <c r="F3148" i="37"/>
  <c r="E3148" i="37"/>
  <c r="F3147" i="37"/>
  <c r="E3147" i="37"/>
  <c r="F3146" i="37"/>
  <c r="E3146" i="37"/>
  <c r="F3145" i="37"/>
  <c r="E3145" i="37"/>
  <c r="F3144" i="37"/>
  <c r="E3144" i="37"/>
  <c r="F3143" i="37"/>
  <c r="E3143" i="37"/>
  <c r="F3142" i="37"/>
  <c r="E3142" i="37"/>
  <c r="F3141" i="37"/>
  <c r="E3141" i="37"/>
  <c r="F3140" i="37"/>
  <c r="E3140" i="37"/>
  <c r="F3139" i="37"/>
  <c r="E3139" i="37"/>
  <c r="F3138" i="37"/>
  <c r="E3138" i="37"/>
  <c r="F3137" i="37"/>
  <c r="E3137" i="37"/>
  <c r="F3136" i="37"/>
  <c r="E3136" i="37"/>
  <c r="F3135" i="37"/>
  <c r="E3135" i="37"/>
  <c r="F3134" i="37"/>
  <c r="E3134" i="37"/>
  <c r="F3133" i="37"/>
  <c r="E3133" i="37"/>
  <c r="F3132" i="37"/>
  <c r="E3132" i="37"/>
  <c r="F3131" i="37"/>
  <c r="E3131" i="37"/>
  <c r="F3130" i="37"/>
  <c r="E3130" i="37"/>
  <c r="F3129" i="37"/>
  <c r="E3129" i="37"/>
  <c r="F3128" i="37"/>
  <c r="E3128" i="37"/>
  <c r="F3127" i="37"/>
  <c r="E3127" i="37"/>
  <c r="F3126" i="37"/>
  <c r="E3126" i="37"/>
  <c r="F3125" i="37"/>
  <c r="E3125" i="37"/>
  <c r="F3124" i="37"/>
  <c r="E3124" i="37"/>
  <c r="F3123" i="37"/>
  <c r="E3123" i="37"/>
  <c r="F3122" i="37"/>
  <c r="E3122" i="37"/>
  <c r="F3121" i="37"/>
  <c r="E3121" i="37"/>
  <c r="F3120" i="37"/>
  <c r="E3120" i="37"/>
  <c r="F3119" i="37"/>
  <c r="E3119" i="37"/>
  <c r="F3118" i="37"/>
  <c r="E3118" i="37"/>
  <c r="F3117" i="37"/>
  <c r="E3117" i="37"/>
  <c r="F3116" i="37"/>
  <c r="E3116" i="37"/>
  <c r="F3115" i="37"/>
  <c r="E3115" i="37"/>
  <c r="F3114" i="37"/>
  <c r="E3114" i="37"/>
  <c r="F3113" i="37"/>
  <c r="E3113" i="37"/>
  <c r="F3112" i="37"/>
  <c r="E3112" i="37"/>
  <c r="F3111" i="37"/>
  <c r="E3111" i="37"/>
  <c r="F3110" i="37"/>
  <c r="E3110" i="37"/>
  <c r="F3109" i="37"/>
  <c r="E3109" i="37"/>
  <c r="F3108" i="37"/>
  <c r="E3108" i="37"/>
  <c r="F3107" i="37"/>
  <c r="E3107" i="37"/>
  <c r="F3106" i="37"/>
  <c r="E3106" i="37"/>
  <c r="F3105" i="37"/>
  <c r="E3105" i="37"/>
  <c r="F3104" i="37"/>
  <c r="E3104" i="37"/>
  <c r="F3103" i="37"/>
  <c r="E3103" i="37"/>
  <c r="F3102" i="37"/>
  <c r="E3102" i="37"/>
  <c r="F3101" i="37"/>
  <c r="E3101" i="37"/>
  <c r="F3100" i="37"/>
  <c r="E3100" i="37"/>
  <c r="F3099" i="37"/>
  <c r="E3099" i="37"/>
  <c r="F3098" i="37"/>
  <c r="E3098" i="37"/>
  <c r="F3097" i="37"/>
  <c r="E3097" i="37"/>
  <c r="F3096" i="37"/>
  <c r="E3096" i="37"/>
  <c r="F3095" i="37"/>
  <c r="E3095" i="37"/>
  <c r="F3094" i="37"/>
  <c r="E3094" i="37"/>
  <c r="F3093" i="37"/>
  <c r="E3093" i="37"/>
  <c r="F3092" i="37"/>
  <c r="E3092" i="37"/>
  <c r="F3091" i="37"/>
  <c r="E3091" i="37"/>
  <c r="F3090" i="37"/>
  <c r="E3090" i="37"/>
  <c r="F3089" i="37"/>
  <c r="E3089" i="37"/>
  <c r="F3088" i="37"/>
  <c r="E3088" i="37"/>
  <c r="F3087" i="37"/>
  <c r="E3087" i="37"/>
  <c r="F3086" i="37"/>
  <c r="E3086" i="37"/>
  <c r="F3085" i="37"/>
  <c r="E3085" i="37"/>
  <c r="F3084" i="37"/>
  <c r="E3084" i="37"/>
  <c r="F3083" i="37"/>
  <c r="E3083" i="37"/>
  <c r="F3082" i="37"/>
  <c r="E3082" i="37"/>
  <c r="F3081" i="37"/>
  <c r="E3081" i="37"/>
  <c r="F3080" i="37"/>
  <c r="E3080" i="37"/>
  <c r="F3079" i="37"/>
  <c r="E3079" i="37"/>
  <c r="F3078" i="37"/>
  <c r="E3078" i="37"/>
  <c r="F3077" i="37"/>
  <c r="E3077" i="37"/>
  <c r="F3076" i="37"/>
  <c r="E3076" i="37"/>
  <c r="F3075" i="37"/>
  <c r="E3075" i="37"/>
  <c r="F3074" i="37"/>
  <c r="E3074" i="37"/>
  <c r="F3073" i="37"/>
  <c r="E3073" i="37"/>
  <c r="F3072" i="37"/>
  <c r="E3072" i="37"/>
  <c r="F3071" i="37"/>
  <c r="E3071" i="37"/>
  <c r="F3070" i="37"/>
  <c r="E3070" i="37"/>
  <c r="F3069" i="37"/>
  <c r="E3069" i="37"/>
  <c r="F3068" i="37"/>
  <c r="E3068" i="37"/>
  <c r="F3067" i="37"/>
  <c r="E3067" i="37"/>
  <c r="F3066" i="37"/>
  <c r="E3066" i="37"/>
  <c r="F3065" i="37"/>
  <c r="E3065" i="37"/>
  <c r="F3064" i="37"/>
  <c r="E3064" i="37"/>
  <c r="F3063" i="37"/>
  <c r="E3063" i="37"/>
  <c r="F3062" i="37"/>
  <c r="E3062" i="37"/>
  <c r="F3061" i="37"/>
  <c r="E3061" i="37"/>
  <c r="F3060" i="37"/>
  <c r="E3060" i="37"/>
  <c r="F3059" i="37"/>
  <c r="E3059" i="37"/>
  <c r="F3058" i="37"/>
  <c r="E3058" i="37"/>
  <c r="F3057" i="37"/>
  <c r="E3057" i="37"/>
  <c r="F3056" i="37"/>
  <c r="E3056" i="37"/>
  <c r="F3055" i="37"/>
  <c r="E3055" i="37"/>
  <c r="F3054" i="37"/>
  <c r="E3054" i="37"/>
  <c r="F3053" i="37"/>
  <c r="E3053" i="37"/>
  <c r="F3052" i="37"/>
  <c r="E3052" i="37"/>
  <c r="F3051" i="37"/>
  <c r="E3051" i="37"/>
  <c r="F3050" i="37"/>
  <c r="E3050" i="37"/>
  <c r="F3049" i="37"/>
  <c r="E3049" i="37"/>
  <c r="F3048" i="37"/>
  <c r="E3048" i="37"/>
  <c r="F3047" i="37"/>
  <c r="E3047" i="37"/>
  <c r="F3046" i="37"/>
  <c r="E3046" i="37"/>
  <c r="F3045" i="37"/>
  <c r="E3045" i="37"/>
  <c r="F3044" i="37"/>
  <c r="E3044" i="37"/>
  <c r="F3043" i="37"/>
  <c r="E3043" i="37"/>
  <c r="F3042" i="37"/>
  <c r="E3042" i="37"/>
  <c r="F3041" i="37"/>
  <c r="E3041" i="37"/>
  <c r="F3040" i="37"/>
  <c r="E3040" i="37"/>
  <c r="F3039" i="37"/>
  <c r="E3039" i="37"/>
  <c r="F3038" i="37"/>
  <c r="E3038" i="37"/>
  <c r="F3037" i="37"/>
  <c r="E3037" i="37"/>
  <c r="F3036" i="37"/>
  <c r="E3036" i="37"/>
  <c r="F3035" i="37"/>
  <c r="E3035" i="37"/>
  <c r="F3034" i="37"/>
  <c r="E3034" i="37"/>
  <c r="F3033" i="37"/>
  <c r="E3033" i="37"/>
  <c r="F3032" i="37"/>
  <c r="E3032" i="37"/>
  <c r="F3031" i="37"/>
  <c r="E3031" i="37"/>
  <c r="F3030" i="37"/>
  <c r="E3030" i="37"/>
  <c r="F3029" i="37"/>
  <c r="E3029" i="37"/>
  <c r="F3028" i="37"/>
  <c r="E3028" i="37"/>
  <c r="F3027" i="37"/>
  <c r="E3027" i="37"/>
  <c r="F3026" i="37"/>
  <c r="E3026" i="37"/>
  <c r="F3025" i="37"/>
  <c r="E3025" i="37"/>
  <c r="F3024" i="37"/>
  <c r="E3024" i="37"/>
  <c r="F3023" i="37"/>
  <c r="E3023" i="37"/>
  <c r="F3022" i="37"/>
  <c r="E3022" i="37"/>
  <c r="F3021" i="37"/>
  <c r="E3021" i="37"/>
  <c r="F3020" i="37"/>
  <c r="E3020" i="37"/>
  <c r="F3019" i="37"/>
  <c r="E3019" i="37"/>
  <c r="F3018" i="37"/>
  <c r="E3018" i="37"/>
  <c r="F3017" i="37"/>
  <c r="E3017" i="37"/>
  <c r="F3016" i="37"/>
  <c r="E3016" i="37"/>
  <c r="F3015" i="37"/>
  <c r="E3015" i="37"/>
  <c r="F3014" i="37"/>
  <c r="E3014" i="37"/>
  <c r="F3013" i="37"/>
  <c r="E3013" i="37"/>
  <c r="F3012" i="37"/>
  <c r="E3012" i="37"/>
  <c r="F3011" i="37"/>
  <c r="E3011" i="37"/>
  <c r="F3010" i="37"/>
  <c r="E3010" i="37"/>
  <c r="F3009" i="37"/>
  <c r="E3009" i="37"/>
  <c r="F3008" i="37"/>
  <c r="E3008" i="37"/>
  <c r="F3007" i="37"/>
  <c r="E3007" i="37"/>
  <c r="F3006" i="37"/>
  <c r="E3006" i="37"/>
  <c r="F3005" i="37"/>
  <c r="E3005" i="37"/>
  <c r="F3004" i="37"/>
  <c r="E3004" i="37"/>
  <c r="F3003" i="37"/>
  <c r="E3003" i="37"/>
  <c r="F3002" i="37"/>
  <c r="E3002" i="37"/>
  <c r="F3001" i="37"/>
  <c r="E3001" i="37"/>
  <c r="F3000" i="37"/>
  <c r="E3000" i="37"/>
  <c r="F2999" i="37"/>
  <c r="E2999" i="37"/>
  <c r="F2998" i="37"/>
  <c r="E2998" i="37"/>
  <c r="F2997" i="37"/>
  <c r="E2997" i="37"/>
  <c r="F2996" i="37"/>
  <c r="E2996" i="37"/>
  <c r="F2995" i="37"/>
  <c r="E2995" i="37"/>
  <c r="F2994" i="37"/>
  <c r="E2994" i="37"/>
  <c r="F2993" i="37"/>
  <c r="E2993" i="37"/>
  <c r="F2992" i="37"/>
  <c r="E2992" i="37"/>
  <c r="F2991" i="37"/>
  <c r="E2991" i="37"/>
  <c r="F2990" i="37"/>
  <c r="E2990" i="37"/>
  <c r="F2989" i="37"/>
  <c r="E2989" i="37"/>
  <c r="F2988" i="37"/>
  <c r="E2988" i="37"/>
  <c r="F2987" i="37"/>
  <c r="E2987" i="37"/>
  <c r="F2986" i="37"/>
  <c r="E2986" i="37"/>
  <c r="F2985" i="37"/>
  <c r="E2985" i="37"/>
  <c r="F2984" i="37"/>
  <c r="E2984" i="37"/>
  <c r="F2983" i="37"/>
  <c r="E2983" i="37"/>
  <c r="F2982" i="37"/>
  <c r="E2982" i="37"/>
  <c r="F2981" i="37"/>
  <c r="E2981" i="37"/>
  <c r="F2980" i="37"/>
  <c r="E2980" i="37"/>
  <c r="F2979" i="37"/>
  <c r="E2979" i="37"/>
  <c r="F2978" i="37"/>
  <c r="E2978" i="37"/>
  <c r="F2977" i="37"/>
  <c r="E2977" i="37"/>
  <c r="F2976" i="37"/>
  <c r="E2976" i="37"/>
  <c r="F2975" i="37"/>
  <c r="E2975" i="37"/>
  <c r="F2974" i="37"/>
  <c r="E2974" i="37"/>
  <c r="F2973" i="37"/>
  <c r="E2973" i="37"/>
  <c r="F2972" i="37"/>
  <c r="E2972" i="37"/>
  <c r="F2971" i="37"/>
  <c r="E2971" i="37"/>
  <c r="F2970" i="37"/>
  <c r="E2970" i="37"/>
  <c r="F2969" i="37"/>
  <c r="E2969" i="37"/>
  <c r="F2968" i="37"/>
  <c r="E2968" i="37"/>
  <c r="F2967" i="37"/>
  <c r="E2967" i="37"/>
  <c r="F2966" i="37"/>
  <c r="E2966" i="37"/>
  <c r="F2965" i="37"/>
  <c r="E2965" i="37"/>
  <c r="F2964" i="37"/>
  <c r="E2964" i="37"/>
  <c r="F2963" i="37"/>
  <c r="E2963" i="37"/>
  <c r="F2962" i="37"/>
  <c r="E2962" i="37"/>
  <c r="F2961" i="37"/>
  <c r="E2961" i="37"/>
  <c r="F2960" i="37"/>
  <c r="E2960" i="37"/>
  <c r="F2959" i="37"/>
  <c r="E2959" i="37"/>
  <c r="F2958" i="37"/>
  <c r="E2958" i="37"/>
  <c r="F2957" i="37"/>
  <c r="E2957" i="37"/>
  <c r="F2956" i="37"/>
  <c r="E2956" i="37"/>
  <c r="F2955" i="37"/>
  <c r="E2955" i="37"/>
  <c r="F2954" i="37"/>
  <c r="E2954" i="37"/>
  <c r="F2953" i="37"/>
  <c r="E2953" i="37"/>
  <c r="F2952" i="37"/>
  <c r="E2952" i="37"/>
  <c r="F2951" i="37"/>
  <c r="E2951" i="37"/>
  <c r="F2950" i="37"/>
  <c r="E2950" i="37"/>
  <c r="F2949" i="37"/>
  <c r="E2949" i="37"/>
  <c r="F2948" i="37"/>
  <c r="E2948" i="37"/>
  <c r="F2947" i="37"/>
  <c r="E2947" i="37"/>
  <c r="F2946" i="37"/>
  <c r="E2946" i="37"/>
  <c r="F2945" i="37"/>
  <c r="E2945" i="37"/>
  <c r="F2944" i="37"/>
  <c r="E2944" i="37"/>
  <c r="F2943" i="37"/>
  <c r="E2943" i="37"/>
  <c r="F2942" i="37"/>
  <c r="E2942" i="37"/>
  <c r="F2941" i="37"/>
  <c r="E2941" i="37"/>
  <c r="F2940" i="37"/>
  <c r="E2940" i="37"/>
  <c r="F2939" i="37"/>
  <c r="E2939" i="37"/>
  <c r="F2938" i="37"/>
  <c r="E2938" i="37"/>
  <c r="F2937" i="37"/>
  <c r="E2937" i="37"/>
  <c r="F2936" i="37"/>
  <c r="E2936" i="37"/>
  <c r="F2935" i="37"/>
  <c r="E2935" i="37"/>
  <c r="F2934" i="37"/>
  <c r="E2934" i="37"/>
  <c r="F2933" i="37"/>
  <c r="E2933" i="37"/>
  <c r="F2932" i="37"/>
  <c r="E2932" i="37"/>
  <c r="F2931" i="37"/>
  <c r="E2931" i="37"/>
  <c r="F2930" i="37"/>
  <c r="E2930" i="37"/>
  <c r="F2929" i="37"/>
  <c r="E2929" i="37"/>
  <c r="F2928" i="37"/>
  <c r="E2928" i="37"/>
  <c r="F2927" i="37"/>
  <c r="E2927" i="37"/>
  <c r="F2926" i="37"/>
  <c r="E2926" i="37"/>
  <c r="F2925" i="37"/>
  <c r="E2925" i="37"/>
  <c r="F2924" i="37"/>
  <c r="E2924" i="37"/>
  <c r="F2923" i="37"/>
  <c r="E2923" i="37"/>
  <c r="F2922" i="37"/>
  <c r="E2922" i="37"/>
  <c r="F2921" i="37"/>
  <c r="E2921" i="37"/>
  <c r="F2920" i="37"/>
  <c r="E2920" i="37"/>
  <c r="F2919" i="37"/>
  <c r="E2919" i="37"/>
  <c r="F2918" i="37"/>
  <c r="E2918" i="37"/>
  <c r="F2917" i="37"/>
  <c r="E2917" i="37"/>
  <c r="F2916" i="37"/>
  <c r="E2916" i="37"/>
  <c r="F2915" i="37"/>
  <c r="E2915" i="37"/>
  <c r="F2914" i="37"/>
  <c r="E2914" i="37"/>
  <c r="F2913" i="37"/>
  <c r="E2913" i="37"/>
  <c r="F2912" i="37"/>
  <c r="E2912" i="37"/>
  <c r="F2911" i="37"/>
  <c r="E2911" i="37"/>
  <c r="F2910" i="37"/>
  <c r="E2910" i="37"/>
  <c r="F2909" i="37"/>
  <c r="E2909" i="37"/>
  <c r="F2908" i="37"/>
  <c r="E2908" i="37"/>
  <c r="F2907" i="37"/>
  <c r="E2907" i="37"/>
  <c r="F2906" i="37"/>
  <c r="E2906" i="37"/>
  <c r="F2905" i="37"/>
  <c r="E2905" i="37"/>
  <c r="F2904" i="37"/>
  <c r="E2904" i="37"/>
  <c r="F2903" i="37"/>
  <c r="E2903" i="37"/>
  <c r="F2902" i="37"/>
  <c r="E2902" i="37"/>
  <c r="F2901" i="37"/>
  <c r="E2901" i="37"/>
  <c r="F2900" i="37"/>
  <c r="E2900" i="37"/>
  <c r="F2899" i="37"/>
  <c r="E2899" i="37"/>
  <c r="F2898" i="37"/>
  <c r="E2898" i="37"/>
  <c r="F2897" i="37"/>
  <c r="E2897" i="37"/>
  <c r="F2896" i="37"/>
  <c r="E2896" i="37"/>
  <c r="F2895" i="37"/>
  <c r="E2895" i="37"/>
  <c r="F2894" i="37"/>
  <c r="E2894" i="37"/>
  <c r="F2893" i="37"/>
  <c r="E2893" i="37"/>
  <c r="F2892" i="37"/>
  <c r="E2892" i="37"/>
  <c r="F2891" i="37"/>
  <c r="E2891" i="37"/>
  <c r="F2890" i="37"/>
  <c r="E2890" i="37"/>
  <c r="F2889" i="37"/>
  <c r="E2889" i="37"/>
  <c r="F2888" i="37"/>
  <c r="E2888" i="37"/>
  <c r="F2887" i="37"/>
  <c r="E2887" i="37"/>
  <c r="F2886" i="37"/>
  <c r="E2886" i="37"/>
  <c r="F2885" i="37"/>
  <c r="E2885" i="37"/>
  <c r="F2884" i="37"/>
  <c r="E2884" i="37"/>
  <c r="F2883" i="37"/>
  <c r="E2883" i="37"/>
  <c r="F2882" i="37"/>
  <c r="E2882" i="37"/>
  <c r="F2881" i="37"/>
  <c r="E2881" i="37"/>
  <c r="F2880" i="37"/>
  <c r="E2880" i="37"/>
  <c r="F2879" i="37"/>
  <c r="E2879" i="37"/>
  <c r="F2878" i="37"/>
  <c r="E2878" i="37"/>
  <c r="F2877" i="37"/>
  <c r="E2877" i="37"/>
  <c r="F2876" i="37"/>
  <c r="E2876" i="37"/>
  <c r="F2875" i="37"/>
  <c r="E2875" i="37"/>
  <c r="F2874" i="37"/>
  <c r="E2874" i="37"/>
  <c r="F2873" i="37"/>
  <c r="E2873" i="37"/>
  <c r="F2872" i="37"/>
  <c r="E2872" i="37"/>
  <c r="F2871" i="37"/>
  <c r="E2871" i="37"/>
  <c r="F2870" i="37"/>
  <c r="E2870" i="37"/>
  <c r="F2869" i="37"/>
  <c r="E2869" i="37"/>
  <c r="F2868" i="37"/>
  <c r="E2868" i="37"/>
  <c r="F2867" i="37"/>
  <c r="E2867" i="37"/>
  <c r="F2866" i="37"/>
  <c r="E2866" i="37"/>
  <c r="F2865" i="37"/>
  <c r="E2865" i="37"/>
  <c r="F2864" i="37"/>
  <c r="E2864" i="37"/>
  <c r="F2863" i="37"/>
  <c r="E2863" i="37"/>
  <c r="F2862" i="37"/>
  <c r="E2862" i="37"/>
  <c r="F2861" i="37"/>
  <c r="E2861" i="37"/>
  <c r="F2860" i="37"/>
  <c r="E2860" i="37"/>
  <c r="F2859" i="37"/>
  <c r="E2859" i="37"/>
  <c r="F2858" i="37"/>
  <c r="E2858" i="37"/>
  <c r="F2857" i="37"/>
  <c r="E2857" i="37"/>
  <c r="F2856" i="37"/>
  <c r="E2856" i="37"/>
  <c r="F2855" i="37"/>
  <c r="E2855" i="37"/>
  <c r="F2854" i="37"/>
  <c r="E2854" i="37"/>
  <c r="F2853" i="37"/>
  <c r="E2853" i="37"/>
  <c r="F2852" i="37"/>
  <c r="E2852" i="37"/>
  <c r="F2851" i="37"/>
  <c r="E2851" i="37"/>
  <c r="F2850" i="37"/>
  <c r="E2850" i="37"/>
  <c r="F2849" i="37"/>
  <c r="E2849" i="37"/>
  <c r="F2848" i="37"/>
  <c r="E2848" i="37"/>
  <c r="F2847" i="37"/>
  <c r="E2847" i="37"/>
  <c r="F2846" i="37"/>
  <c r="E2846" i="37"/>
  <c r="F2845" i="37"/>
  <c r="E2845" i="37"/>
  <c r="F2844" i="37"/>
  <c r="E2844" i="37"/>
  <c r="F2843" i="37"/>
  <c r="E2843" i="37"/>
  <c r="F2842" i="37"/>
  <c r="E2842" i="37"/>
  <c r="F2841" i="37"/>
  <c r="E2841" i="37"/>
  <c r="F2840" i="37"/>
  <c r="E2840" i="37"/>
  <c r="F2839" i="37"/>
  <c r="E2839" i="37"/>
  <c r="F2838" i="37"/>
  <c r="E2838" i="37"/>
  <c r="F2837" i="37"/>
  <c r="E2837" i="37"/>
  <c r="F2836" i="37"/>
  <c r="E2836" i="37"/>
  <c r="F2835" i="37"/>
  <c r="E2835" i="37"/>
  <c r="F2834" i="37"/>
  <c r="E2834" i="37"/>
  <c r="F2833" i="37"/>
  <c r="E2833" i="37"/>
  <c r="F2832" i="37"/>
  <c r="E2832" i="37"/>
  <c r="F2831" i="37"/>
  <c r="E2831" i="37"/>
  <c r="F2830" i="37"/>
  <c r="E2830" i="37"/>
  <c r="F2829" i="37"/>
  <c r="E2829" i="37"/>
  <c r="F2828" i="37"/>
  <c r="E2828" i="37"/>
  <c r="F2827" i="37"/>
  <c r="E2827" i="37"/>
  <c r="F2826" i="37"/>
  <c r="E2826" i="37"/>
  <c r="F2825" i="37"/>
  <c r="E2825" i="37"/>
  <c r="F2824" i="37"/>
  <c r="E2824" i="37"/>
  <c r="F2823" i="37"/>
  <c r="E2823" i="37"/>
  <c r="F2822" i="37"/>
  <c r="E2822" i="37"/>
  <c r="F2821" i="37"/>
  <c r="E2821" i="37"/>
  <c r="F2820" i="37"/>
  <c r="E2820" i="37"/>
  <c r="F2819" i="37"/>
  <c r="E2819" i="37"/>
  <c r="F2818" i="37"/>
  <c r="E2818" i="37"/>
  <c r="F2817" i="37"/>
  <c r="E2817" i="37"/>
  <c r="F2816" i="37"/>
  <c r="E2816" i="37"/>
  <c r="F2815" i="37"/>
  <c r="E2815" i="37"/>
  <c r="F2814" i="37"/>
  <c r="E2814" i="37"/>
  <c r="F2813" i="37"/>
  <c r="E2813" i="37"/>
  <c r="F2812" i="37"/>
  <c r="E2812" i="37"/>
  <c r="F2811" i="37"/>
  <c r="E2811" i="37"/>
  <c r="F2810" i="37"/>
  <c r="E2810" i="37"/>
  <c r="F2809" i="37"/>
  <c r="E2809" i="37"/>
  <c r="F2808" i="37"/>
  <c r="E2808" i="37"/>
  <c r="F2807" i="37"/>
  <c r="E2807" i="37"/>
  <c r="F2806" i="37"/>
  <c r="E2806" i="37"/>
  <c r="F2805" i="37"/>
  <c r="E2805" i="37"/>
  <c r="F2804" i="37"/>
  <c r="E2804" i="37"/>
  <c r="F2803" i="37"/>
  <c r="E2803" i="37"/>
  <c r="F2802" i="37"/>
  <c r="E2802" i="37"/>
  <c r="F2801" i="37"/>
  <c r="E2801" i="37"/>
  <c r="F2800" i="37"/>
  <c r="E2800" i="37"/>
  <c r="F2799" i="37"/>
  <c r="E2799" i="37"/>
  <c r="F2798" i="37"/>
  <c r="E2798" i="37"/>
  <c r="F2797" i="37"/>
  <c r="E2797" i="37"/>
  <c r="F2796" i="37"/>
  <c r="E2796" i="37"/>
  <c r="F2795" i="37"/>
  <c r="E2795" i="37"/>
  <c r="F2794" i="37"/>
  <c r="E2794" i="37"/>
  <c r="F2793" i="37"/>
  <c r="E2793" i="37"/>
  <c r="F2792" i="37"/>
  <c r="E2792" i="37"/>
  <c r="F2791" i="37"/>
  <c r="E2791" i="37"/>
  <c r="F2790" i="37"/>
  <c r="E2790" i="37"/>
  <c r="F2789" i="37"/>
  <c r="E2789" i="37"/>
  <c r="F2788" i="37"/>
  <c r="E2788" i="37"/>
  <c r="F2787" i="37"/>
  <c r="E2787" i="37"/>
  <c r="F2786" i="37"/>
  <c r="E2786" i="37"/>
  <c r="F2785" i="37"/>
  <c r="E2785" i="37"/>
  <c r="F2784" i="37"/>
  <c r="E2784" i="37"/>
  <c r="F2783" i="37"/>
  <c r="E2783" i="37"/>
  <c r="F2782" i="37"/>
  <c r="E2782" i="37"/>
  <c r="F2781" i="37"/>
  <c r="E2781" i="37"/>
  <c r="F2780" i="37"/>
  <c r="E2780" i="37"/>
  <c r="F2779" i="37"/>
  <c r="E2779" i="37"/>
  <c r="F2778" i="37"/>
  <c r="E2778" i="37"/>
  <c r="F2777" i="37"/>
  <c r="E2777" i="37"/>
  <c r="F2776" i="37"/>
  <c r="E2776" i="37"/>
  <c r="F2775" i="37"/>
  <c r="E2775" i="37"/>
  <c r="F2774" i="37"/>
  <c r="E2774" i="37"/>
  <c r="F2773" i="37"/>
  <c r="E2773" i="37"/>
  <c r="F2772" i="37"/>
  <c r="E2772" i="37"/>
  <c r="F2771" i="37"/>
  <c r="E2771" i="37"/>
  <c r="F2770" i="37"/>
  <c r="E2770" i="37"/>
  <c r="F2769" i="37"/>
  <c r="E2769" i="37"/>
  <c r="F2768" i="37"/>
  <c r="E2768" i="37"/>
  <c r="F2767" i="37"/>
  <c r="E2767" i="37"/>
  <c r="F2766" i="37"/>
  <c r="E2766" i="37"/>
  <c r="F2765" i="37"/>
  <c r="E2765" i="37"/>
  <c r="F2764" i="37"/>
  <c r="E2764" i="37"/>
  <c r="F2763" i="37"/>
  <c r="E2763" i="37"/>
  <c r="F2762" i="37"/>
  <c r="E2762" i="37"/>
  <c r="F2761" i="37"/>
  <c r="E2761" i="37"/>
  <c r="F2760" i="37"/>
  <c r="E2760" i="37"/>
  <c r="F2759" i="37"/>
  <c r="E2759" i="37"/>
  <c r="F2758" i="37"/>
  <c r="E2758" i="37"/>
  <c r="F2757" i="37"/>
  <c r="E2757" i="37"/>
  <c r="F2756" i="37"/>
  <c r="E2756" i="37"/>
  <c r="F2755" i="37"/>
  <c r="E2755" i="37"/>
  <c r="F2754" i="37"/>
  <c r="E2754" i="37"/>
  <c r="F2753" i="37"/>
  <c r="E2753" i="37"/>
  <c r="F2752" i="37"/>
  <c r="E2752" i="37"/>
  <c r="F2751" i="37"/>
  <c r="E2751" i="37"/>
  <c r="F2750" i="37"/>
  <c r="E2750" i="37"/>
  <c r="F2749" i="37"/>
  <c r="E2749" i="37"/>
  <c r="F2748" i="37"/>
  <c r="E2748" i="37"/>
  <c r="F2747" i="37"/>
  <c r="E2747" i="37"/>
  <c r="F2746" i="37"/>
  <c r="E2746" i="37"/>
  <c r="F2745" i="37"/>
  <c r="E2745" i="37"/>
  <c r="F2744" i="37"/>
  <c r="E2744" i="37"/>
  <c r="F2743" i="37"/>
  <c r="E2743" i="37"/>
  <c r="F2742" i="37"/>
  <c r="E2742" i="37"/>
  <c r="F2741" i="37"/>
  <c r="E2741" i="37"/>
  <c r="F2740" i="37"/>
  <c r="E2740" i="37"/>
  <c r="F2739" i="37"/>
  <c r="E2739" i="37"/>
  <c r="F2738" i="37"/>
  <c r="E2738" i="37"/>
  <c r="F2737" i="37"/>
  <c r="E2737" i="37"/>
  <c r="F2736" i="37"/>
  <c r="E2736" i="37"/>
  <c r="F2735" i="37"/>
  <c r="E2735" i="37"/>
  <c r="F2734" i="37"/>
  <c r="E2734" i="37"/>
  <c r="F2733" i="37"/>
  <c r="E2733" i="37"/>
  <c r="F2732" i="37"/>
  <c r="E2732" i="37"/>
  <c r="F2731" i="37"/>
  <c r="E2731" i="37"/>
  <c r="F2730" i="37"/>
  <c r="E2730" i="37"/>
  <c r="F2729" i="37"/>
  <c r="E2729" i="37"/>
  <c r="F2728" i="37"/>
  <c r="E2728" i="37"/>
  <c r="F2727" i="37"/>
  <c r="E2727" i="37"/>
  <c r="F2726" i="37"/>
  <c r="E2726" i="37"/>
  <c r="F2725" i="37"/>
  <c r="E2725" i="37"/>
  <c r="F2724" i="37"/>
  <c r="E2724" i="37"/>
  <c r="F2723" i="37"/>
  <c r="E2723" i="37"/>
  <c r="F2722" i="37"/>
  <c r="E2722" i="37"/>
  <c r="F2721" i="37"/>
  <c r="E2721" i="37"/>
  <c r="F2720" i="37"/>
  <c r="E2720" i="37"/>
  <c r="F2719" i="37"/>
  <c r="E2719" i="37"/>
  <c r="F2718" i="37"/>
  <c r="E2718" i="37"/>
  <c r="F2717" i="37"/>
  <c r="E2717" i="37"/>
  <c r="F2716" i="37"/>
  <c r="E2716" i="37"/>
  <c r="F2715" i="37"/>
  <c r="E2715" i="37"/>
  <c r="F2714" i="37"/>
  <c r="E2714" i="37"/>
  <c r="F2713" i="37"/>
  <c r="E2713" i="37"/>
  <c r="F2712" i="37"/>
  <c r="E2712" i="37"/>
  <c r="F2711" i="37"/>
  <c r="E2711" i="37"/>
  <c r="F2710" i="37"/>
  <c r="E2710" i="37"/>
  <c r="F2709" i="37"/>
  <c r="E2709" i="37"/>
  <c r="F2708" i="37"/>
  <c r="E2708" i="37"/>
  <c r="F2707" i="37"/>
  <c r="E2707" i="37"/>
  <c r="F2706" i="37"/>
  <c r="E2706" i="37"/>
  <c r="F2705" i="37"/>
  <c r="E2705" i="37"/>
  <c r="F2704" i="37"/>
  <c r="E2704" i="37"/>
  <c r="F2703" i="37"/>
  <c r="E2703" i="37"/>
  <c r="F2702" i="37"/>
  <c r="E2702" i="37"/>
  <c r="F2701" i="37"/>
  <c r="E2701" i="37"/>
  <c r="F2700" i="37"/>
  <c r="E2700" i="37"/>
  <c r="F2699" i="37"/>
  <c r="E2699" i="37"/>
  <c r="F2698" i="37"/>
  <c r="E2698" i="37"/>
  <c r="F2697" i="37"/>
  <c r="E2697" i="37"/>
  <c r="F2696" i="37"/>
  <c r="E2696" i="37"/>
  <c r="F2695" i="37"/>
  <c r="E2695" i="37"/>
  <c r="F2694" i="37"/>
  <c r="E2694" i="37"/>
  <c r="F2693" i="37"/>
  <c r="E2693" i="37"/>
  <c r="F2692" i="37"/>
  <c r="E2692" i="37"/>
  <c r="F2691" i="37"/>
  <c r="E2691" i="37"/>
  <c r="F2690" i="37"/>
  <c r="E2690" i="37"/>
  <c r="F2689" i="37"/>
  <c r="E2689" i="37"/>
  <c r="F2688" i="37"/>
  <c r="E2688" i="37"/>
  <c r="F2687" i="37"/>
  <c r="E2687" i="37"/>
  <c r="F2686" i="37"/>
  <c r="E2686" i="37"/>
  <c r="F2685" i="37"/>
  <c r="E2685" i="37"/>
  <c r="F2684" i="37"/>
  <c r="E2684" i="37"/>
  <c r="F2683" i="37"/>
  <c r="E2683" i="37"/>
  <c r="F2682" i="37"/>
  <c r="E2682" i="37"/>
  <c r="F2681" i="37"/>
  <c r="E2681" i="37"/>
  <c r="F2680" i="37"/>
  <c r="E2680" i="37"/>
  <c r="F2679" i="37"/>
  <c r="E2679" i="37"/>
  <c r="F2678" i="37"/>
  <c r="E2678" i="37"/>
  <c r="F2677" i="37"/>
  <c r="E2677" i="37"/>
  <c r="F2676" i="37"/>
  <c r="E2676" i="37"/>
  <c r="F2675" i="37"/>
  <c r="E2675" i="37"/>
  <c r="F2674" i="37"/>
  <c r="E2674" i="37"/>
  <c r="F2673" i="37"/>
  <c r="E2673" i="37"/>
  <c r="F2672" i="37"/>
  <c r="E2672" i="37"/>
  <c r="F2671" i="37"/>
  <c r="E2671" i="37"/>
  <c r="F2670" i="37"/>
  <c r="E2670" i="37"/>
  <c r="F2669" i="37"/>
  <c r="E2669" i="37"/>
  <c r="F2668" i="37"/>
  <c r="E2668" i="37"/>
  <c r="F2667" i="37"/>
  <c r="E2667" i="37"/>
  <c r="F2666" i="37"/>
  <c r="E2666" i="37"/>
  <c r="F2665" i="37"/>
  <c r="E2665" i="37"/>
  <c r="F2664" i="37"/>
  <c r="E2664" i="37"/>
  <c r="F2663" i="37"/>
  <c r="E2663" i="37"/>
  <c r="F2662" i="37"/>
  <c r="E2662" i="37"/>
  <c r="F2661" i="37"/>
  <c r="E2661" i="37"/>
  <c r="F2660" i="37"/>
  <c r="E2660" i="37"/>
  <c r="F2659" i="37"/>
  <c r="E2659" i="37"/>
  <c r="F2658" i="37"/>
  <c r="E2658" i="37"/>
  <c r="F2657" i="37"/>
  <c r="E2657" i="37"/>
  <c r="F2656" i="37"/>
  <c r="E2656" i="37"/>
  <c r="F2655" i="37"/>
  <c r="E2655" i="37"/>
  <c r="F2654" i="37"/>
  <c r="E2654" i="37"/>
  <c r="F2653" i="37"/>
  <c r="E2653" i="37"/>
  <c r="F2652" i="37"/>
  <c r="E2652" i="37"/>
  <c r="F2651" i="37"/>
  <c r="E2651" i="37"/>
  <c r="F2650" i="37"/>
  <c r="E2650" i="37"/>
  <c r="F2649" i="37"/>
  <c r="E2649" i="37"/>
  <c r="F2648" i="37"/>
  <c r="E2648" i="37"/>
  <c r="F2647" i="37"/>
  <c r="E2647" i="37"/>
  <c r="F2646" i="37"/>
  <c r="E2646" i="37"/>
  <c r="F2645" i="37"/>
  <c r="E2645" i="37"/>
  <c r="F2644" i="37"/>
  <c r="E2644" i="37"/>
  <c r="F2643" i="37"/>
  <c r="E2643" i="37"/>
  <c r="F2642" i="37"/>
  <c r="E2642" i="37"/>
  <c r="F2641" i="37"/>
  <c r="E2641" i="37"/>
  <c r="F2640" i="37"/>
  <c r="E2640" i="37"/>
  <c r="F2639" i="37"/>
  <c r="E2639" i="37"/>
  <c r="F2638" i="37"/>
  <c r="E2638" i="37"/>
  <c r="F2637" i="37"/>
  <c r="E2637" i="37"/>
  <c r="F2636" i="37"/>
  <c r="E2636" i="37"/>
  <c r="F2635" i="37"/>
  <c r="E2635" i="37"/>
  <c r="F2634" i="37"/>
  <c r="E2634" i="37"/>
  <c r="F2633" i="37"/>
  <c r="E2633" i="37"/>
  <c r="F2632" i="37"/>
  <c r="E2632" i="37"/>
  <c r="F2631" i="37"/>
  <c r="E2631" i="37"/>
  <c r="F2630" i="37"/>
  <c r="E2630" i="37"/>
  <c r="F2629" i="37"/>
  <c r="E2629" i="37"/>
  <c r="F2628" i="37"/>
  <c r="E2628" i="37"/>
  <c r="F2627" i="37"/>
  <c r="E2627" i="37"/>
  <c r="F2626" i="37"/>
  <c r="E2626" i="37"/>
  <c r="F2625" i="37"/>
  <c r="E2625" i="37"/>
  <c r="F2624" i="37"/>
  <c r="E2624" i="37"/>
  <c r="F2623" i="37"/>
  <c r="E2623" i="37"/>
  <c r="F2622" i="37"/>
  <c r="E2622" i="37"/>
  <c r="F2621" i="37"/>
  <c r="E2621" i="37"/>
  <c r="F2620" i="37"/>
  <c r="E2620" i="37"/>
  <c r="F2619" i="37"/>
  <c r="E2619" i="37"/>
  <c r="F2618" i="37"/>
  <c r="E2618" i="37"/>
  <c r="F2617" i="37"/>
  <c r="E2617" i="37"/>
  <c r="F2616" i="37"/>
  <c r="E2616" i="37"/>
  <c r="F2615" i="37"/>
  <c r="E2615" i="37"/>
  <c r="F2614" i="37"/>
  <c r="E2614" i="37"/>
  <c r="F2613" i="37"/>
  <c r="E2613" i="37"/>
  <c r="F2612" i="37"/>
  <c r="E2612" i="37"/>
  <c r="F2611" i="37"/>
  <c r="E2611" i="37"/>
  <c r="F2610" i="37"/>
  <c r="E2610" i="37"/>
  <c r="F2609" i="37"/>
  <c r="E2609" i="37"/>
  <c r="F2608" i="37"/>
  <c r="E2608" i="37"/>
  <c r="F2607" i="37"/>
  <c r="E2607" i="37"/>
  <c r="F2606" i="37"/>
  <c r="E2606" i="37"/>
  <c r="F2605" i="37"/>
  <c r="E2605" i="37"/>
  <c r="F2604" i="37"/>
  <c r="E2604" i="37"/>
  <c r="F2603" i="37"/>
  <c r="E2603" i="37"/>
  <c r="F2602" i="37"/>
  <c r="E2602" i="37"/>
  <c r="F2601" i="37"/>
  <c r="E2601" i="37"/>
  <c r="F2600" i="37"/>
  <c r="E2600" i="37"/>
  <c r="F2599" i="37"/>
  <c r="E2599" i="37"/>
  <c r="F2598" i="37"/>
  <c r="E2598" i="37"/>
  <c r="F2597" i="37"/>
  <c r="E2597" i="37"/>
  <c r="F2596" i="37"/>
  <c r="E2596" i="37"/>
  <c r="F2595" i="37"/>
  <c r="E2595" i="37"/>
  <c r="F2594" i="37"/>
  <c r="E2594" i="37"/>
  <c r="F2593" i="37"/>
  <c r="E2593" i="37"/>
  <c r="F2592" i="37"/>
  <c r="E2592" i="37"/>
  <c r="F2591" i="37"/>
  <c r="E2591" i="37"/>
  <c r="F2590" i="37"/>
  <c r="E2590" i="37"/>
  <c r="F2589" i="37"/>
  <c r="E2589" i="37"/>
  <c r="F2588" i="37"/>
  <c r="E2588" i="37"/>
  <c r="F2587" i="37"/>
  <c r="E2587" i="37"/>
  <c r="F2586" i="37"/>
  <c r="E2586" i="37"/>
  <c r="F2585" i="37"/>
  <c r="E2585" i="37"/>
  <c r="F2584" i="37"/>
  <c r="E2584" i="37"/>
  <c r="F2583" i="37"/>
  <c r="E2583" i="37"/>
  <c r="F2582" i="37"/>
  <c r="E2582" i="37"/>
  <c r="F2581" i="37"/>
  <c r="E2581" i="37"/>
  <c r="F2580" i="37"/>
  <c r="E2580" i="37"/>
  <c r="F2579" i="37"/>
  <c r="E2579" i="37"/>
  <c r="F2578" i="37"/>
  <c r="E2578" i="37"/>
  <c r="F2577" i="37"/>
  <c r="E2577" i="37"/>
  <c r="F2576" i="37"/>
  <c r="E2576" i="37"/>
  <c r="F2575" i="37"/>
  <c r="E2575" i="37"/>
  <c r="F2574" i="37"/>
  <c r="E2574" i="37"/>
  <c r="F2573" i="37"/>
  <c r="E2573" i="37"/>
  <c r="F2572" i="37"/>
  <c r="E2572" i="37"/>
  <c r="F2571" i="37"/>
  <c r="E2571" i="37"/>
  <c r="F2570" i="37"/>
  <c r="E2570" i="37"/>
  <c r="F2569" i="37"/>
  <c r="E2569" i="37"/>
  <c r="F2568" i="37"/>
  <c r="E2568" i="37"/>
  <c r="F2567" i="37"/>
  <c r="E2567" i="37"/>
  <c r="F2566" i="37"/>
  <c r="E2566" i="37"/>
  <c r="F2565" i="37"/>
  <c r="E2565" i="37"/>
  <c r="F2564" i="37"/>
  <c r="E2564" i="37"/>
  <c r="F2563" i="37"/>
  <c r="E2563" i="37"/>
  <c r="F2562" i="37"/>
  <c r="E2562" i="37"/>
  <c r="F2561" i="37"/>
  <c r="E2561" i="37"/>
  <c r="F2560" i="37"/>
  <c r="E2560" i="37"/>
  <c r="F2559" i="37"/>
  <c r="E2559" i="37"/>
  <c r="F2558" i="37"/>
  <c r="E2558" i="37"/>
  <c r="F2557" i="37"/>
  <c r="E2557" i="37"/>
  <c r="F2556" i="37"/>
  <c r="E2556" i="37"/>
  <c r="F2555" i="37"/>
  <c r="E2555" i="37"/>
  <c r="F2554" i="37"/>
  <c r="E2554" i="37"/>
  <c r="F2553" i="37"/>
  <c r="E2553" i="37"/>
  <c r="F2552" i="37"/>
  <c r="E2552" i="37"/>
  <c r="F2551" i="37"/>
  <c r="E2551" i="37"/>
  <c r="F2550" i="37"/>
  <c r="E2550" i="37"/>
  <c r="F2549" i="37"/>
  <c r="E2549" i="37"/>
  <c r="F2548" i="37"/>
  <c r="E2548" i="37"/>
  <c r="F2547" i="37"/>
  <c r="E2547" i="37"/>
  <c r="F2546" i="37"/>
  <c r="E2546" i="37"/>
  <c r="F2545" i="37"/>
  <c r="E2545" i="37"/>
  <c r="F2544" i="37"/>
  <c r="E2544" i="37"/>
  <c r="F2543" i="37"/>
  <c r="E2543" i="37"/>
  <c r="F2542" i="37"/>
  <c r="E2542" i="37"/>
  <c r="F2541" i="37"/>
  <c r="E2541" i="37"/>
  <c r="F2540" i="37"/>
  <c r="E2540" i="37"/>
  <c r="F2539" i="37"/>
  <c r="E2539" i="37"/>
  <c r="F2538" i="37"/>
  <c r="E2538" i="37"/>
  <c r="F2537" i="37"/>
  <c r="E2537" i="37"/>
  <c r="F2536" i="37"/>
  <c r="E2536" i="37"/>
  <c r="F2535" i="37"/>
  <c r="E2535" i="37"/>
  <c r="F2534" i="37"/>
  <c r="E2534" i="37"/>
  <c r="F2533" i="37"/>
  <c r="E2533" i="37"/>
  <c r="F2532" i="37"/>
  <c r="E2532" i="37"/>
  <c r="F2531" i="37"/>
  <c r="E2531" i="37"/>
  <c r="F2530" i="37"/>
  <c r="E2530" i="37"/>
  <c r="F2529" i="37"/>
  <c r="E2529" i="37"/>
  <c r="F2528" i="37"/>
  <c r="E2528" i="37"/>
  <c r="F2527" i="37"/>
  <c r="E2527" i="37"/>
  <c r="F2526" i="37"/>
  <c r="E2526" i="37"/>
  <c r="F2525" i="37"/>
  <c r="E2525" i="37"/>
  <c r="F2524" i="37"/>
  <c r="E2524" i="37"/>
  <c r="F2523" i="37"/>
  <c r="E2523" i="37"/>
  <c r="F2522" i="37"/>
  <c r="E2522" i="37"/>
  <c r="F2521" i="37"/>
  <c r="E2521" i="37"/>
  <c r="F2520" i="37"/>
  <c r="E2520" i="37"/>
  <c r="F2519" i="37"/>
  <c r="E2519" i="37"/>
  <c r="F2518" i="37"/>
  <c r="E2518" i="37"/>
  <c r="F2517" i="37"/>
  <c r="E2517" i="37"/>
  <c r="F2516" i="37"/>
  <c r="E2516" i="37"/>
  <c r="F2515" i="37"/>
  <c r="E2515" i="37"/>
  <c r="F2514" i="37"/>
  <c r="E2514" i="37"/>
  <c r="F2513" i="37"/>
  <c r="E2513" i="37"/>
  <c r="F2512" i="37"/>
  <c r="E2512" i="37"/>
  <c r="F2511" i="37"/>
  <c r="E2511" i="37"/>
  <c r="F2510" i="37"/>
  <c r="E2510" i="37"/>
  <c r="F2509" i="37"/>
  <c r="E2509" i="37"/>
  <c r="F2508" i="37"/>
  <c r="E2508" i="37"/>
  <c r="F2507" i="37"/>
  <c r="E2507" i="37"/>
  <c r="F2506" i="37"/>
  <c r="E2506" i="37"/>
  <c r="F2505" i="37"/>
  <c r="E2505" i="37"/>
  <c r="F2504" i="37"/>
  <c r="E2504" i="37"/>
  <c r="F2503" i="37"/>
  <c r="E2503" i="37"/>
  <c r="F2502" i="37"/>
  <c r="E2502" i="37"/>
  <c r="F2501" i="37"/>
  <c r="E2501" i="37"/>
  <c r="F2500" i="37"/>
  <c r="E2500" i="37"/>
  <c r="F2499" i="37"/>
  <c r="E2499" i="37"/>
  <c r="F2498" i="37"/>
  <c r="E2498" i="37"/>
  <c r="F2497" i="37"/>
  <c r="E2497" i="37"/>
  <c r="F2496" i="37"/>
  <c r="E2496" i="37"/>
  <c r="F2495" i="37"/>
  <c r="E2495" i="37"/>
  <c r="F2494" i="37"/>
  <c r="E2494" i="37"/>
  <c r="F2493" i="37"/>
  <c r="E2493" i="37"/>
  <c r="F2492" i="37"/>
  <c r="E2492" i="37"/>
  <c r="F2491" i="37"/>
  <c r="E2491" i="37"/>
  <c r="F2490" i="37"/>
  <c r="E2490" i="37"/>
  <c r="F2489" i="37"/>
  <c r="E2489" i="37"/>
  <c r="F2488" i="37"/>
  <c r="E2488" i="37"/>
  <c r="F2487" i="37"/>
  <c r="E2487" i="37"/>
  <c r="F2486" i="37"/>
  <c r="E2486" i="37"/>
  <c r="F2485" i="37"/>
  <c r="E2485" i="37"/>
  <c r="F2484" i="37"/>
  <c r="E2484" i="37"/>
  <c r="F2483" i="37"/>
  <c r="E2483" i="37"/>
  <c r="F2482" i="37"/>
  <c r="E2482" i="37"/>
  <c r="F2481" i="37"/>
  <c r="E2481" i="37"/>
  <c r="F2480" i="37"/>
  <c r="E2480" i="37"/>
  <c r="F2479" i="37"/>
  <c r="E2479" i="37"/>
  <c r="F2478" i="37"/>
  <c r="E2478" i="37"/>
  <c r="F2477" i="37"/>
  <c r="E2477" i="37"/>
  <c r="F2476" i="37"/>
  <c r="E2476" i="37"/>
  <c r="F2475" i="37"/>
  <c r="E2475" i="37"/>
  <c r="F2474" i="37"/>
  <c r="E2474" i="37"/>
  <c r="F2473" i="37"/>
  <c r="E2473" i="37"/>
  <c r="F2472" i="37"/>
  <c r="E2472" i="37"/>
  <c r="F2471" i="37"/>
  <c r="E2471" i="37"/>
  <c r="F2470" i="37"/>
  <c r="E2470" i="37"/>
  <c r="F2469" i="37"/>
  <c r="E2469" i="37"/>
  <c r="F2468" i="37"/>
  <c r="E2468" i="37"/>
  <c r="F2467" i="37"/>
  <c r="E2467" i="37"/>
  <c r="F2466" i="37"/>
  <c r="E2466" i="37"/>
  <c r="F2465" i="37"/>
  <c r="E2465" i="37"/>
  <c r="F2464" i="37"/>
  <c r="E2464" i="37"/>
  <c r="F2463" i="37"/>
  <c r="E2463" i="37"/>
  <c r="F2462" i="37"/>
  <c r="E2462" i="37"/>
  <c r="F2461" i="37"/>
  <c r="E2461" i="37"/>
  <c r="F2460" i="37"/>
  <c r="E2460" i="37"/>
  <c r="F2459" i="37"/>
  <c r="E2459" i="37"/>
  <c r="F2458" i="37"/>
  <c r="E2458" i="37"/>
  <c r="F2457" i="37"/>
  <c r="E2457" i="37"/>
  <c r="F2456" i="37"/>
  <c r="E2456" i="37"/>
  <c r="F2455" i="37"/>
  <c r="E2455" i="37"/>
  <c r="F2454" i="37"/>
  <c r="E2454" i="37"/>
  <c r="F2453" i="37"/>
  <c r="E2453" i="37"/>
  <c r="F2452" i="37"/>
  <c r="E2452" i="37"/>
  <c r="F2451" i="37"/>
  <c r="E2451" i="37"/>
  <c r="F2450" i="37"/>
  <c r="E2450" i="37"/>
  <c r="F2449" i="37"/>
  <c r="E2449" i="37"/>
  <c r="F2448" i="37"/>
  <c r="E2448" i="37"/>
  <c r="F2447" i="37"/>
  <c r="E2447" i="37"/>
  <c r="F2446" i="37"/>
  <c r="E2446" i="37"/>
  <c r="F2445" i="37"/>
  <c r="E2445" i="37"/>
  <c r="F2444" i="37"/>
  <c r="E2444" i="37"/>
  <c r="F2443" i="37"/>
  <c r="E2443" i="37"/>
  <c r="F2442" i="37"/>
  <c r="E2442" i="37"/>
  <c r="F2441" i="37"/>
  <c r="E2441" i="37"/>
  <c r="F2440" i="37"/>
  <c r="E2440" i="37"/>
  <c r="F2439" i="37"/>
  <c r="E2439" i="37"/>
  <c r="F2438" i="37"/>
  <c r="E2438" i="37"/>
  <c r="F2437" i="37"/>
  <c r="E2437" i="37"/>
  <c r="F2436" i="37"/>
  <c r="E2436" i="37"/>
  <c r="F2435" i="37"/>
  <c r="E2435" i="37"/>
  <c r="F2434" i="37"/>
  <c r="E2434" i="37"/>
  <c r="F2433" i="37"/>
  <c r="E2433" i="37"/>
  <c r="F2432" i="37"/>
  <c r="E2432" i="37"/>
  <c r="F2431" i="37"/>
  <c r="E2431" i="37"/>
  <c r="F2430" i="37"/>
  <c r="E2430" i="37"/>
  <c r="F2429" i="37"/>
  <c r="E2429" i="37"/>
  <c r="F2428" i="37"/>
  <c r="E2428" i="37"/>
  <c r="F2427" i="37"/>
  <c r="E2427" i="37"/>
  <c r="F2426" i="37"/>
  <c r="E2426" i="37"/>
  <c r="F2425" i="37"/>
  <c r="E2425" i="37"/>
  <c r="F2424" i="37"/>
  <c r="E2424" i="37"/>
  <c r="F2423" i="37"/>
  <c r="E2423" i="37"/>
  <c r="F2422" i="37"/>
  <c r="E2422" i="37"/>
  <c r="F2421" i="37"/>
  <c r="E2421" i="37"/>
  <c r="F2420" i="37"/>
  <c r="E2420" i="37"/>
  <c r="F2419" i="37"/>
  <c r="E2419" i="37"/>
  <c r="F2418" i="37"/>
  <c r="E2418" i="37"/>
  <c r="F2417" i="37"/>
  <c r="E2417" i="37"/>
  <c r="F2416" i="37"/>
  <c r="E2416" i="37"/>
  <c r="F2415" i="37"/>
  <c r="E2415" i="37"/>
  <c r="F2414" i="37"/>
  <c r="E2414" i="37"/>
  <c r="F2413" i="37"/>
  <c r="E2413" i="37"/>
  <c r="F2412" i="37"/>
  <c r="E2412" i="37"/>
  <c r="F2411" i="37"/>
  <c r="E2411" i="37"/>
  <c r="F2410" i="37"/>
  <c r="E2410" i="37"/>
  <c r="F2409" i="37"/>
  <c r="E2409" i="37"/>
  <c r="F2408" i="37"/>
  <c r="E2408" i="37"/>
  <c r="F2407" i="37"/>
  <c r="E2407" i="37"/>
  <c r="F2406" i="37"/>
  <c r="E2406" i="37"/>
  <c r="F2405" i="37"/>
  <c r="E2405" i="37"/>
  <c r="F2404" i="37"/>
  <c r="E2404" i="37"/>
  <c r="F2403" i="37"/>
  <c r="E2403" i="37"/>
  <c r="F2402" i="37"/>
  <c r="E2402" i="37"/>
  <c r="F2401" i="37"/>
  <c r="E2401" i="37"/>
  <c r="F2400" i="37"/>
  <c r="E2400" i="37"/>
  <c r="F2399" i="37"/>
  <c r="E2399" i="37"/>
  <c r="F2398" i="37"/>
  <c r="E2398" i="37"/>
  <c r="F2397" i="37"/>
  <c r="E2397" i="37"/>
  <c r="F2396" i="37"/>
  <c r="E2396" i="37"/>
  <c r="F2395" i="37"/>
  <c r="E2395" i="37"/>
  <c r="F2394" i="37"/>
  <c r="E2394" i="37"/>
  <c r="F2393" i="37"/>
  <c r="E2393" i="37"/>
  <c r="F2392" i="37"/>
  <c r="E2392" i="37"/>
  <c r="F2391" i="37"/>
  <c r="E2391" i="37"/>
  <c r="F2390" i="37"/>
  <c r="E2390" i="37"/>
  <c r="F2389" i="37"/>
  <c r="E2389" i="37"/>
  <c r="F2388" i="37"/>
  <c r="E2388" i="37"/>
  <c r="F2387" i="37"/>
  <c r="E2387" i="37"/>
  <c r="F2386" i="37"/>
  <c r="E2386" i="37"/>
  <c r="F2385" i="37"/>
  <c r="E2385" i="37"/>
  <c r="F2384" i="37"/>
  <c r="E2384" i="37"/>
  <c r="F2383" i="37"/>
  <c r="E2383" i="37"/>
  <c r="F2382" i="37"/>
  <c r="E2382" i="37"/>
  <c r="F2381" i="37"/>
  <c r="E2381" i="37"/>
  <c r="F2380" i="37"/>
  <c r="E2380" i="37"/>
  <c r="F2379" i="37"/>
  <c r="E2379" i="37"/>
  <c r="F2378" i="37"/>
  <c r="E2378" i="37"/>
  <c r="F2377" i="37"/>
  <c r="E2377" i="37"/>
  <c r="F2376" i="37"/>
  <c r="E2376" i="37"/>
  <c r="F2375" i="37"/>
  <c r="E2375" i="37"/>
  <c r="F2374" i="37"/>
  <c r="E2374" i="37"/>
  <c r="F2373" i="37"/>
  <c r="E2373" i="37"/>
  <c r="F2372" i="37"/>
  <c r="E2372" i="37"/>
  <c r="F2371" i="37"/>
  <c r="E2371" i="37"/>
  <c r="F2370" i="37"/>
  <c r="E2370" i="37"/>
  <c r="F2369" i="37"/>
  <c r="E2369" i="37"/>
  <c r="F2368" i="37"/>
  <c r="E2368" i="37"/>
  <c r="F2367" i="37"/>
  <c r="E2367" i="37"/>
  <c r="F2366" i="37"/>
  <c r="E2366" i="37"/>
  <c r="F2365" i="37"/>
  <c r="E2365" i="37"/>
  <c r="F2364" i="37"/>
  <c r="E2364" i="37"/>
  <c r="F2363" i="37"/>
  <c r="E2363" i="37"/>
  <c r="F2362" i="37"/>
  <c r="E2362" i="37"/>
  <c r="F2361" i="37"/>
  <c r="E2361" i="37"/>
  <c r="F2360" i="37"/>
  <c r="E2360" i="37"/>
  <c r="F2359" i="37"/>
  <c r="E2359" i="37"/>
  <c r="F2358" i="37"/>
  <c r="E2358" i="37"/>
  <c r="F2357" i="37"/>
  <c r="E2357" i="37"/>
  <c r="F2356" i="37"/>
  <c r="E2356" i="37"/>
  <c r="F2355" i="37"/>
  <c r="E2355" i="37"/>
  <c r="F2354" i="37"/>
  <c r="E2354" i="37"/>
  <c r="F2353" i="37"/>
  <c r="E2353" i="37"/>
  <c r="F2352" i="37"/>
  <c r="E2352" i="37"/>
  <c r="F2351" i="37"/>
  <c r="E2351" i="37"/>
  <c r="F2350" i="37"/>
  <c r="E2350" i="37"/>
  <c r="F2349" i="37"/>
  <c r="E2349" i="37"/>
  <c r="F2348" i="37"/>
  <c r="E2348" i="37"/>
  <c r="F2347" i="37"/>
  <c r="E2347" i="37"/>
  <c r="F2346" i="37"/>
  <c r="E2346" i="37"/>
  <c r="F2345" i="37"/>
  <c r="E2345" i="37"/>
  <c r="F2344" i="37"/>
  <c r="E2344" i="37"/>
  <c r="F2343" i="37"/>
  <c r="E2343" i="37"/>
  <c r="F2342" i="37"/>
  <c r="E2342" i="37"/>
  <c r="F2341" i="37"/>
  <c r="E2341" i="37"/>
  <c r="F2340" i="37"/>
  <c r="E2340" i="37"/>
  <c r="F2339" i="37"/>
  <c r="E2339" i="37"/>
  <c r="F2338" i="37"/>
  <c r="E2338" i="37"/>
  <c r="F2337" i="37"/>
  <c r="E2337" i="37"/>
  <c r="F2336" i="37"/>
  <c r="E2336" i="37"/>
  <c r="F2335" i="37"/>
  <c r="E2335" i="37"/>
  <c r="F2334" i="37"/>
  <c r="E2334" i="37"/>
  <c r="F2333" i="37"/>
  <c r="E2333" i="37"/>
  <c r="F2332" i="37"/>
  <c r="E2332" i="37"/>
  <c r="F2331" i="37"/>
  <c r="E2331" i="37"/>
  <c r="F2330" i="37"/>
  <c r="E2330" i="37"/>
  <c r="F2329" i="37"/>
  <c r="E2329" i="37"/>
  <c r="F2328" i="37"/>
  <c r="E2328" i="37"/>
  <c r="F2327" i="37"/>
  <c r="E2327" i="37"/>
  <c r="F2326" i="37"/>
  <c r="E2326" i="37"/>
  <c r="F2325" i="37"/>
  <c r="E2325" i="37"/>
  <c r="F2324" i="37"/>
  <c r="E2324" i="37"/>
  <c r="F2323" i="37"/>
  <c r="E2323" i="37"/>
  <c r="F2322" i="37"/>
  <c r="E2322" i="37"/>
  <c r="F2321" i="37"/>
  <c r="E2321" i="37"/>
  <c r="F2320" i="37"/>
  <c r="E2320" i="37"/>
  <c r="F2319" i="37"/>
  <c r="E2319" i="37"/>
  <c r="F2318" i="37"/>
  <c r="E2318" i="37"/>
  <c r="F2317" i="37"/>
  <c r="E2317" i="37"/>
  <c r="F2316" i="37"/>
  <c r="E2316" i="37"/>
  <c r="F2315" i="37"/>
  <c r="E2315" i="37"/>
  <c r="F2314" i="37"/>
  <c r="E2314" i="37"/>
  <c r="F2313" i="37"/>
  <c r="E2313" i="37"/>
  <c r="F2312" i="37"/>
  <c r="E2312" i="37"/>
  <c r="F2311" i="37"/>
  <c r="E2311" i="37"/>
  <c r="F2310" i="37"/>
  <c r="E2310" i="37"/>
  <c r="F2309" i="37"/>
  <c r="E2309" i="37"/>
  <c r="F2308" i="37"/>
  <c r="E2308" i="37"/>
  <c r="F2307" i="37"/>
  <c r="E2307" i="37"/>
  <c r="F2306" i="37"/>
  <c r="E2306" i="37"/>
  <c r="F2305" i="37"/>
  <c r="E2305" i="37"/>
  <c r="F2304" i="37"/>
  <c r="E2304" i="37"/>
  <c r="F2303" i="37"/>
  <c r="E2303" i="37"/>
  <c r="F2302" i="37"/>
  <c r="E2302" i="37"/>
  <c r="F2301" i="37"/>
  <c r="E2301" i="37"/>
  <c r="F2300" i="37"/>
  <c r="E2300" i="37"/>
  <c r="F2299" i="37"/>
  <c r="E2299" i="37"/>
  <c r="F2298" i="37"/>
  <c r="E2298" i="37"/>
  <c r="F2297" i="37"/>
  <c r="E2297" i="37"/>
  <c r="F2296" i="37"/>
  <c r="E2296" i="37"/>
  <c r="F2295" i="37"/>
  <c r="E2295" i="37"/>
  <c r="F2294" i="37"/>
  <c r="E2294" i="37"/>
  <c r="F2293" i="37"/>
  <c r="E2293" i="37"/>
  <c r="F2292" i="37"/>
  <c r="E2292" i="37"/>
  <c r="F2291" i="37"/>
  <c r="E2291" i="37"/>
  <c r="F2290" i="37"/>
  <c r="E2290" i="37"/>
  <c r="F2289" i="37"/>
  <c r="E2289" i="37"/>
  <c r="F2288" i="37"/>
  <c r="E2288" i="37"/>
  <c r="F2287" i="37"/>
  <c r="E2287" i="37"/>
  <c r="F2286" i="37"/>
  <c r="E2286" i="37"/>
  <c r="F2285" i="37"/>
  <c r="E2285" i="37"/>
  <c r="F2284" i="37"/>
  <c r="E2284" i="37"/>
  <c r="F2283" i="37"/>
  <c r="E2283" i="37"/>
  <c r="F2282" i="37"/>
  <c r="E2282" i="37"/>
  <c r="F2281" i="37"/>
  <c r="E2281" i="37"/>
  <c r="F2280" i="37"/>
  <c r="E2280" i="37"/>
  <c r="F2279" i="37"/>
  <c r="E2279" i="37"/>
  <c r="F2278" i="37"/>
  <c r="E2278" i="37"/>
  <c r="F2277" i="37"/>
  <c r="E2277" i="37"/>
  <c r="F2276" i="37"/>
  <c r="E2276" i="37"/>
  <c r="F2275" i="37"/>
  <c r="E2275" i="37"/>
  <c r="F2274" i="37"/>
  <c r="E2274" i="37"/>
  <c r="F2273" i="37"/>
  <c r="E2273" i="37"/>
  <c r="F2272" i="37"/>
  <c r="E2272" i="37"/>
  <c r="F2271" i="37"/>
  <c r="E2271" i="37"/>
  <c r="F2270" i="37"/>
  <c r="E2270" i="37"/>
  <c r="F2269" i="37"/>
  <c r="E2269" i="37"/>
  <c r="F2268" i="37"/>
  <c r="E2268" i="37"/>
  <c r="F2267" i="37"/>
  <c r="E2267" i="37"/>
  <c r="F2266" i="37"/>
  <c r="E2266" i="37"/>
  <c r="F2265" i="37"/>
  <c r="E2265" i="37"/>
  <c r="F2264" i="37"/>
  <c r="E2264" i="37"/>
  <c r="F2263" i="37"/>
  <c r="E2263" i="37"/>
  <c r="F2262" i="37"/>
  <c r="E2262" i="37"/>
  <c r="F2261" i="37"/>
  <c r="E2261" i="37"/>
  <c r="F2260" i="37"/>
  <c r="E2260" i="37"/>
  <c r="F2259" i="37"/>
  <c r="E2259" i="37"/>
  <c r="F2258" i="37"/>
  <c r="E2258" i="37"/>
  <c r="F2257" i="37"/>
  <c r="E2257" i="37"/>
  <c r="F2256" i="37"/>
  <c r="E2256" i="37"/>
  <c r="F2255" i="37"/>
  <c r="E2255" i="37"/>
  <c r="F2254" i="37"/>
  <c r="E2254" i="37"/>
  <c r="F2253" i="37"/>
  <c r="E2253" i="37"/>
  <c r="F2252" i="37"/>
  <c r="E2252" i="37"/>
  <c r="F2251" i="37"/>
  <c r="E2251" i="37"/>
  <c r="F2250" i="37"/>
  <c r="E2250" i="37"/>
  <c r="F2249" i="37"/>
  <c r="E2249" i="37"/>
  <c r="F2248" i="37"/>
  <c r="E2248" i="37"/>
  <c r="F2247" i="37"/>
  <c r="E2247" i="37"/>
  <c r="F2246" i="37"/>
  <c r="E2246" i="37"/>
  <c r="F2245" i="37"/>
  <c r="E2245" i="37"/>
  <c r="F2244" i="37"/>
  <c r="E2244" i="37"/>
  <c r="F2243" i="37"/>
  <c r="E2243" i="37"/>
  <c r="F2242" i="37"/>
  <c r="E2242" i="37"/>
  <c r="F2241" i="37"/>
  <c r="E2241" i="37"/>
  <c r="F2240" i="37"/>
  <c r="E2240" i="37"/>
  <c r="F2239" i="37"/>
  <c r="E2239" i="37"/>
  <c r="F2238" i="37"/>
  <c r="E2238" i="37"/>
  <c r="F2237" i="37"/>
  <c r="E2237" i="37"/>
  <c r="F2236" i="37"/>
  <c r="E2236" i="37"/>
  <c r="F2235" i="37"/>
  <c r="E2235" i="37"/>
  <c r="F2234" i="37"/>
  <c r="E2234" i="37"/>
  <c r="F2233" i="37"/>
  <c r="E2233" i="37"/>
  <c r="F2232" i="37"/>
  <c r="E2232" i="37"/>
  <c r="F2231" i="37"/>
  <c r="E2231" i="37"/>
  <c r="F2230" i="37"/>
  <c r="E2230" i="37"/>
  <c r="F2229" i="37"/>
  <c r="E2229" i="37"/>
  <c r="F2228" i="37"/>
  <c r="E2228" i="37"/>
  <c r="F2227" i="37"/>
  <c r="E2227" i="37"/>
  <c r="F2226" i="37"/>
  <c r="E2226" i="37"/>
  <c r="F2225" i="37"/>
  <c r="E2225" i="37"/>
  <c r="F2224" i="37"/>
  <c r="E2224" i="37"/>
  <c r="F2223" i="37"/>
  <c r="E2223" i="37"/>
  <c r="F2222" i="37"/>
  <c r="E2222" i="37"/>
  <c r="F2221" i="37"/>
  <c r="E2221" i="37"/>
  <c r="F2220" i="37"/>
  <c r="E2220" i="37"/>
  <c r="F2219" i="37"/>
  <c r="E2219" i="37"/>
  <c r="F2218" i="37"/>
  <c r="E2218" i="37"/>
  <c r="F2217" i="37"/>
  <c r="E2217" i="37"/>
  <c r="F2216" i="37"/>
  <c r="E2216" i="37"/>
  <c r="F2215" i="37"/>
  <c r="E2215" i="37"/>
  <c r="F2214" i="37"/>
  <c r="E2214" i="37"/>
  <c r="F2213" i="37"/>
  <c r="E2213" i="37"/>
  <c r="F2212" i="37"/>
  <c r="E2212" i="37"/>
  <c r="F2211" i="37"/>
  <c r="E2211" i="37"/>
  <c r="F2210" i="37"/>
  <c r="E2210" i="37"/>
  <c r="F2209" i="37"/>
  <c r="E2209" i="37"/>
  <c r="F2208" i="37"/>
  <c r="E2208" i="37"/>
  <c r="F2207" i="37"/>
  <c r="E2207" i="37"/>
  <c r="F2206" i="37"/>
  <c r="E2206" i="37"/>
  <c r="F2205" i="37"/>
  <c r="E2205" i="37"/>
  <c r="F2204" i="37"/>
  <c r="E2204" i="37"/>
  <c r="F2203" i="37"/>
  <c r="E2203" i="37"/>
  <c r="F2202" i="37"/>
  <c r="E2202" i="37"/>
  <c r="F2201" i="37"/>
  <c r="E2201" i="37"/>
  <c r="F2200" i="37"/>
  <c r="E2200" i="37"/>
  <c r="F2199" i="37"/>
  <c r="E2199" i="37"/>
  <c r="F2198" i="37"/>
  <c r="E2198" i="37"/>
  <c r="F2197" i="37"/>
  <c r="E2197" i="37"/>
  <c r="F2196" i="37"/>
  <c r="E2196" i="37"/>
  <c r="F2195" i="37"/>
  <c r="E2195" i="37"/>
  <c r="F2194" i="37"/>
  <c r="E2194" i="37"/>
  <c r="F2193" i="37"/>
  <c r="E2193" i="37"/>
  <c r="F2192" i="37"/>
  <c r="E2192" i="37"/>
  <c r="F2191" i="37"/>
  <c r="E2191" i="37"/>
  <c r="F2190" i="37"/>
  <c r="E2190" i="37"/>
  <c r="F2189" i="37"/>
  <c r="E2189" i="37"/>
  <c r="F2188" i="37"/>
  <c r="E2188" i="37"/>
  <c r="F2187" i="37"/>
  <c r="E2187" i="37"/>
  <c r="F2186" i="37"/>
  <c r="E2186" i="37"/>
  <c r="F2185" i="37"/>
  <c r="E2185" i="37"/>
  <c r="F2184" i="37"/>
  <c r="E2184" i="37"/>
  <c r="F2183" i="37"/>
  <c r="E2183" i="37"/>
  <c r="F2182" i="37"/>
  <c r="E2182" i="37"/>
  <c r="F2181" i="37"/>
  <c r="E2181" i="37"/>
  <c r="F2180" i="37"/>
  <c r="E2180" i="37"/>
  <c r="F2179" i="37"/>
  <c r="E2179" i="37"/>
  <c r="F2178" i="37"/>
  <c r="E2178" i="37"/>
  <c r="F2177" i="37"/>
  <c r="E2177" i="37"/>
  <c r="F2176" i="37"/>
  <c r="E2176" i="37"/>
  <c r="F2175" i="37"/>
  <c r="E2175" i="37"/>
  <c r="F2174" i="37"/>
  <c r="E2174" i="37"/>
  <c r="F2173" i="37"/>
  <c r="E2173" i="37"/>
  <c r="F2172" i="37"/>
  <c r="E2172" i="37"/>
  <c r="F2171" i="37"/>
  <c r="E2171" i="37"/>
  <c r="F2170" i="37"/>
  <c r="E2170" i="37"/>
  <c r="F2169" i="37"/>
  <c r="E2169" i="37"/>
  <c r="F2168" i="37"/>
  <c r="E2168" i="37"/>
  <c r="F2167" i="37"/>
  <c r="E2167" i="37"/>
  <c r="F2166" i="37"/>
  <c r="E2166" i="37"/>
  <c r="F2165" i="37"/>
  <c r="E2165" i="37"/>
  <c r="F2164" i="37"/>
  <c r="E2164" i="37"/>
  <c r="F2163" i="37"/>
  <c r="E2163" i="37"/>
  <c r="F2162" i="37"/>
  <c r="E2162" i="37"/>
  <c r="F2161" i="37"/>
  <c r="E2161" i="37"/>
  <c r="F2160" i="37"/>
  <c r="E2160" i="37"/>
  <c r="F2159" i="37"/>
  <c r="E2159" i="37"/>
  <c r="F2158" i="37"/>
  <c r="E2158" i="37"/>
  <c r="F2157" i="37"/>
  <c r="E2157" i="37"/>
  <c r="F2156" i="37"/>
  <c r="E2156" i="37"/>
  <c r="F2155" i="37"/>
  <c r="E2155" i="37"/>
  <c r="F2154" i="37"/>
  <c r="E2154" i="37"/>
  <c r="F2153" i="37"/>
  <c r="E2153" i="37"/>
  <c r="F2152" i="37"/>
  <c r="E2152" i="37"/>
  <c r="F2151" i="37"/>
  <c r="E2151" i="37"/>
  <c r="F2150" i="37"/>
  <c r="E2150" i="37"/>
  <c r="F2149" i="37"/>
  <c r="E2149" i="37"/>
  <c r="F2148" i="37"/>
  <c r="E2148" i="37"/>
  <c r="F2147" i="37"/>
  <c r="E2147" i="37"/>
  <c r="F2146" i="37"/>
  <c r="E2146" i="37"/>
  <c r="F2145" i="37"/>
  <c r="E2145" i="37"/>
  <c r="F2144" i="37"/>
  <c r="E2144" i="37"/>
  <c r="F2143" i="37"/>
  <c r="E2143" i="37"/>
  <c r="F2142" i="37"/>
  <c r="E2142" i="37"/>
  <c r="F2141" i="37"/>
  <c r="E2141" i="37"/>
  <c r="F2140" i="37"/>
  <c r="E2140" i="37"/>
  <c r="F2139" i="37"/>
  <c r="E2139" i="37"/>
  <c r="F2138" i="37"/>
  <c r="E2138" i="37"/>
  <c r="F2137" i="37"/>
  <c r="E2137" i="37"/>
  <c r="F2136" i="37"/>
  <c r="E2136" i="37"/>
  <c r="F2135" i="37"/>
  <c r="E2135" i="37"/>
  <c r="F2134" i="37"/>
  <c r="E2134" i="37"/>
  <c r="F2133" i="37"/>
  <c r="E2133" i="37"/>
  <c r="F2132" i="37"/>
  <c r="E2132" i="37"/>
  <c r="F2131" i="37"/>
  <c r="E2131" i="37"/>
  <c r="F2130" i="37"/>
  <c r="E2130" i="37"/>
  <c r="F2129" i="37"/>
  <c r="E2129" i="37"/>
  <c r="F2128" i="37"/>
  <c r="E2128" i="37"/>
  <c r="F2127" i="37"/>
  <c r="E2127" i="37"/>
  <c r="F2126" i="37"/>
  <c r="E2126" i="37"/>
  <c r="F2125" i="37"/>
  <c r="E2125" i="37"/>
  <c r="F2124" i="37"/>
  <c r="E2124" i="37"/>
  <c r="F2123" i="37"/>
  <c r="E2123" i="37"/>
  <c r="F2122" i="37"/>
  <c r="E2122" i="37"/>
  <c r="F2121" i="37"/>
  <c r="E2121" i="37"/>
  <c r="F2120" i="37"/>
  <c r="E2120" i="37"/>
  <c r="F2119" i="37"/>
  <c r="E2119" i="37"/>
  <c r="F2118" i="37"/>
  <c r="E2118" i="37"/>
  <c r="F2117" i="37"/>
  <c r="E2117" i="37"/>
  <c r="F2116" i="37"/>
  <c r="E2116" i="37"/>
  <c r="F2115" i="37"/>
  <c r="E2115" i="37"/>
  <c r="F2114" i="37"/>
  <c r="E2114" i="37"/>
  <c r="F2113" i="37"/>
  <c r="E2113" i="37"/>
  <c r="F2112" i="37"/>
  <c r="E2112" i="37"/>
  <c r="F2111" i="37"/>
  <c r="E2111" i="37"/>
  <c r="F2110" i="37"/>
  <c r="E2110" i="37"/>
  <c r="F2109" i="37"/>
  <c r="E2109" i="37"/>
  <c r="F2108" i="37"/>
  <c r="E2108" i="37"/>
  <c r="F2107" i="37"/>
  <c r="E2107" i="37"/>
  <c r="F2106" i="37"/>
  <c r="E2106" i="37"/>
  <c r="F2105" i="37"/>
  <c r="E2105" i="37"/>
  <c r="F2104" i="37"/>
  <c r="E2104" i="37"/>
  <c r="F2103" i="37"/>
  <c r="E2103" i="37"/>
  <c r="F2102" i="37"/>
  <c r="E2102" i="37"/>
  <c r="F2101" i="37"/>
  <c r="E2101" i="37"/>
  <c r="F2100" i="37"/>
  <c r="E2100" i="37"/>
  <c r="F2099" i="37"/>
  <c r="E2099" i="37"/>
  <c r="F2098" i="37"/>
  <c r="E2098" i="37"/>
  <c r="F2097" i="37"/>
  <c r="E2097" i="37"/>
  <c r="F2096" i="37"/>
  <c r="E2096" i="37"/>
  <c r="F2095" i="37"/>
  <c r="E2095" i="37"/>
  <c r="F2094" i="37"/>
  <c r="E2094" i="37"/>
  <c r="F2093" i="37"/>
  <c r="E2093" i="37"/>
  <c r="F2092" i="37"/>
  <c r="E2092" i="37"/>
  <c r="F2091" i="37"/>
  <c r="E2091" i="37"/>
  <c r="F2090" i="37"/>
  <c r="E2090" i="37"/>
  <c r="F2089" i="37"/>
  <c r="E2089" i="37"/>
  <c r="F2088" i="37"/>
  <c r="E2088" i="37"/>
  <c r="F2087" i="37"/>
  <c r="E2087" i="37"/>
  <c r="F2086" i="37"/>
  <c r="E2086" i="37"/>
  <c r="F2085" i="37"/>
  <c r="E2085" i="37"/>
  <c r="F2084" i="37"/>
  <c r="E2084" i="37"/>
  <c r="F2083" i="37"/>
  <c r="E2083" i="37"/>
  <c r="F2082" i="37"/>
  <c r="E2082" i="37"/>
  <c r="F2081" i="37"/>
  <c r="E2081" i="37"/>
  <c r="F2080" i="37"/>
  <c r="E2080" i="37"/>
  <c r="F2079" i="37"/>
  <c r="E2079" i="37"/>
  <c r="F2078" i="37"/>
  <c r="E2078" i="37"/>
  <c r="F2077" i="37"/>
  <c r="E2077" i="37"/>
  <c r="F2076" i="37"/>
  <c r="E2076" i="37"/>
  <c r="F2075" i="37"/>
  <c r="E2075" i="37"/>
  <c r="F2074" i="37"/>
  <c r="E2074" i="37"/>
  <c r="F2073" i="37"/>
  <c r="E2073" i="37"/>
  <c r="F2072" i="37"/>
  <c r="E2072" i="37"/>
  <c r="F2071" i="37"/>
  <c r="E2071" i="37"/>
  <c r="F2070" i="37"/>
  <c r="E2070" i="37"/>
  <c r="F2069" i="37"/>
  <c r="E2069" i="37"/>
  <c r="F2068" i="37"/>
  <c r="E2068" i="37"/>
  <c r="F2067" i="37"/>
  <c r="E2067" i="37"/>
  <c r="F2066" i="37"/>
  <c r="E2066" i="37"/>
  <c r="F2065" i="37"/>
  <c r="E2065" i="37"/>
  <c r="F2064" i="37"/>
  <c r="E2064" i="37"/>
  <c r="F2063" i="37"/>
  <c r="E2063" i="37"/>
  <c r="F2062" i="37"/>
  <c r="E2062" i="37"/>
  <c r="F2061" i="37"/>
  <c r="E2061" i="37"/>
  <c r="F2060" i="37"/>
  <c r="E2060" i="37"/>
  <c r="F2059" i="37"/>
  <c r="E2059" i="37"/>
  <c r="F2058" i="37"/>
  <c r="E2058" i="37"/>
  <c r="F2057" i="37"/>
  <c r="E2057" i="37"/>
  <c r="F2056" i="37"/>
  <c r="E2056" i="37"/>
  <c r="F2055" i="37"/>
  <c r="E2055" i="37"/>
  <c r="F2054" i="37"/>
  <c r="E2054" i="37"/>
  <c r="F2053" i="37"/>
  <c r="E2053" i="37"/>
  <c r="F2052" i="37"/>
  <c r="E2052" i="37"/>
  <c r="F2051" i="37"/>
  <c r="E2051" i="37"/>
  <c r="F2050" i="37"/>
  <c r="E2050" i="37"/>
  <c r="F2049" i="37"/>
  <c r="E2049" i="37"/>
  <c r="F2048" i="37"/>
  <c r="E2048" i="37"/>
  <c r="F2047" i="37"/>
  <c r="E2047" i="37"/>
  <c r="F2046" i="37"/>
  <c r="E2046" i="37"/>
  <c r="F2045" i="37"/>
  <c r="E2045" i="37"/>
  <c r="F2044" i="37"/>
  <c r="E2044" i="37"/>
  <c r="F2043" i="37"/>
  <c r="E2043" i="37"/>
  <c r="F2042" i="37"/>
  <c r="E2042" i="37"/>
  <c r="F2041" i="37"/>
  <c r="E2041" i="37"/>
  <c r="F2040" i="37"/>
  <c r="E2040" i="37"/>
  <c r="F2039" i="37"/>
  <c r="E2039" i="37"/>
  <c r="F2038" i="37"/>
  <c r="E2038" i="37"/>
  <c r="F2037" i="37"/>
  <c r="E2037" i="37"/>
  <c r="F2036" i="37"/>
  <c r="E2036" i="37"/>
  <c r="F2035" i="37"/>
  <c r="E2035" i="37"/>
  <c r="F2034" i="37"/>
  <c r="E2034" i="37"/>
  <c r="F2033" i="37"/>
  <c r="E2033" i="37"/>
  <c r="F2032" i="37"/>
  <c r="E2032" i="37"/>
  <c r="F2031" i="37"/>
  <c r="E2031" i="37"/>
  <c r="F2030" i="37"/>
  <c r="E2030" i="37"/>
  <c r="F2029" i="37"/>
  <c r="E2029" i="37"/>
  <c r="F2028" i="37"/>
  <c r="E2028" i="37"/>
  <c r="F2027" i="37"/>
  <c r="E2027" i="37"/>
  <c r="F2026" i="37"/>
  <c r="E2026" i="37"/>
  <c r="F2025" i="37"/>
  <c r="E2025" i="37"/>
  <c r="F2024" i="37"/>
  <c r="E2024" i="37"/>
  <c r="F2023" i="37"/>
  <c r="E2023" i="37"/>
  <c r="F2022" i="37"/>
  <c r="E2022" i="37"/>
  <c r="F2021" i="37"/>
  <c r="E2021" i="37"/>
  <c r="F2020" i="37"/>
  <c r="E2020" i="37"/>
  <c r="F2019" i="37"/>
  <c r="E2019" i="37"/>
  <c r="F2018" i="37"/>
  <c r="E2018" i="37"/>
  <c r="F2017" i="37"/>
  <c r="E2017" i="37"/>
  <c r="F2016" i="37"/>
  <c r="E2016" i="37"/>
  <c r="F2015" i="37"/>
  <c r="E2015" i="37"/>
  <c r="F2014" i="37"/>
  <c r="E2014" i="37"/>
  <c r="F2013" i="37"/>
  <c r="E2013" i="37"/>
  <c r="F2012" i="37"/>
  <c r="E2012" i="37"/>
  <c r="F2011" i="37"/>
  <c r="E2011" i="37"/>
  <c r="F2010" i="37"/>
  <c r="E2010" i="37"/>
  <c r="F2009" i="37"/>
  <c r="E2009" i="37"/>
  <c r="F2008" i="37"/>
  <c r="E2008" i="37"/>
  <c r="F2007" i="37"/>
  <c r="E2007" i="37"/>
  <c r="F2006" i="37"/>
  <c r="E2006" i="37"/>
  <c r="F2005" i="37"/>
  <c r="E2005" i="37"/>
  <c r="F2004" i="37"/>
  <c r="E2004" i="37"/>
  <c r="F2003" i="37"/>
  <c r="E2003" i="37"/>
  <c r="F2002" i="37"/>
  <c r="E2002" i="37"/>
  <c r="F2001" i="37"/>
  <c r="E2001" i="37"/>
  <c r="F2000" i="37"/>
  <c r="E2000" i="37"/>
  <c r="F1999" i="37"/>
  <c r="E1999" i="37"/>
  <c r="F1998" i="37"/>
  <c r="E1998" i="37"/>
  <c r="F1997" i="37"/>
  <c r="E1997" i="37"/>
  <c r="F1996" i="37"/>
  <c r="E1996" i="37"/>
  <c r="F1995" i="37"/>
  <c r="E1995" i="37"/>
  <c r="F1994" i="37"/>
  <c r="E1994" i="37"/>
  <c r="F1993" i="37"/>
  <c r="E1993" i="37"/>
  <c r="F1992" i="37"/>
  <c r="E1992" i="37"/>
  <c r="F1991" i="37"/>
  <c r="E1991" i="37"/>
  <c r="F1990" i="37"/>
  <c r="E1990" i="37"/>
  <c r="F1989" i="37"/>
  <c r="E1989" i="37"/>
  <c r="F1988" i="37"/>
  <c r="E1988" i="37"/>
  <c r="F1987" i="37"/>
  <c r="E1987" i="37"/>
  <c r="F1986" i="37"/>
  <c r="E1986" i="37"/>
  <c r="F1985" i="37"/>
  <c r="E1985" i="37"/>
  <c r="F1984" i="37"/>
  <c r="E1984" i="37"/>
  <c r="F1983" i="37"/>
  <c r="E1983" i="37"/>
  <c r="F1982" i="37"/>
  <c r="E1982" i="37"/>
  <c r="F1981" i="37"/>
  <c r="E1981" i="37"/>
  <c r="F1980" i="37"/>
  <c r="E1980" i="37"/>
  <c r="F1979" i="37"/>
  <c r="E1979" i="37"/>
  <c r="F1978" i="37"/>
  <c r="E1978" i="37"/>
  <c r="F1977" i="37"/>
  <c r="E1977" i="37"/>
  <c r="F1976" i="37"/>
  <c r="E1976" i="37"/>
  <c r="F1975" i="37"/>
  <c r="E1975" i="37"/>
  <c r="F1974" i="37"/>
  <c r="E1974" i="37"/>
  <c r="F1973" i="37"/>
  <c r="E1973" i="37"/>
  <c r="F1972" i="37"/>
  <c r="E1972" i="37"/>
  <c r="F1971" i="37"/>
  <c r="E1971" i="37"/>
  <c r="F1970" i="37"/>
  <c r="E1970" i="37"/>
  <c r="F1969" i="37"/>
  <c r="E1969" i="37"/>
  <c r="F1968" i="37"/>
  <c r="E1968" i="37"/>
  <c r="F1967" i="37"/>
  <c r="E1967" i="37"/>
  <c r="F1966" i="37"/>
  <c r="E1966" i="37"/>
  <c r="F1965" i="37"/>
  <c r="E1965" i="37"/>
  <c r="F1964" i="37"/>
  <c r="E1964" i="37"/>
  <c r="F1963" i="37"/>
  <c r="E1963" i="37"/>
  <c r="F1962" i="37"/>
  <c r="E1962" i="37"/>
  <c r="F1961" i="37"/>
  <c r="E1961" i="37"/>
  <c r="F1960" i="37"/>
  <c r="E1960" i="37"/>
  <c r="F1959" i="37"/>
  <c r="E1959" i="37"/>
  <c r="F1958" i="37"/>
  <c r="E1958" i="37"/>
  <c r="F1957" i="37"/>
  <c r="E1957" i="37"/>
  <c r="F1956" i="37"/>
  <c r="E1956" i="37"/>
  <c r="F1955" i="37"/>
  <c r="E1955" i="37"/>
  <c r="F1954" i="37"/>
  <c r="E1954" i="37"/>
  <c r="F1953" i="37"/>
  <c r="E1953" i="37"/>
  <c r="F1952" i="37"/>
  <c r="E1952" i="37"/>
  <c r="F1951" i="37"/>
  <c r="E1951" i="37"/>
  <c r="F1950" i="37"/>
  <c r="E1950" i="37"/>
  <c r="F1949" i="37"/>
  <c r="E1949" i="37"/>
  <c r="F1948" i="37"/>
  <c r="E1948" i="37"/>
  <c r="F1947" i="37"/>
  <c r="E1947" i="37"/>
  <c r="F1946" i="37"/>
  <c r="E1946" i="37"/>
  <c r="F1945" i="37"/>
  <c r="E1945" i="37"/>
  <c r="F1944" i="37"/>
  <c r="E1944" i="37"/>
  <c r="F1943" i="37"/>
  <c r="E1943" i="37"/>
  <c r="F1942" i="37"/>
  <c r="E1942" i="37"/>
  <c r="F1941" i="37"/>
  <c r="E1941" i="37"/>
  <c r="F1940" i="37"/>
  <c r="E1940" i="37"/>
  <c r="F1939" i="37"/>
  <c r="E1939" i="37"/>
  <c r="F1938" i="37"/>
  <c r="E1938" i="37"/>
  <c r="F1937" i="37"/>
  <c r="E1937" i="37"/>
  <c r="F1936" i="37"/>
  <c r="E1936" i="37"/>
  <c r="F1935" i="37"/>
  <c r="E1935" i="37"/>
  <c r="F1934" i="37"/>
  <c r="E1934" i="37"/>
  <c r="F1933" i="37"/>
  <c r="E1933" i="37"/>
  <c r="F1932" i="37"/>
  <c r="E1932" i="37"/>
  <c r="F1931" i="37"/>
  <c r="E1931" i="37"/>
  <c r="F1930" i="37"/>
  <c r="E1930" i="37"/>
  <c r="F1929" i="37"/>
  <c r="E1929" i="37"/>
  <c r="F1928" i="37"/>
  <c r="E1928" i="37"/>
  <c r="F1927" i="37"/>
  <c r="E1927" i="37"/>
  <c r="F1926" i="37"/>
  <c r="E1926" i="37"/>
  <c r="F1925" i="37"/>
  <c r="E1925" i="37"/>
  <c r="F1924" i="37"/>
  <c r="E1924" i="37"/>
  <c r="F1923" i="37"/>
  <c r="E1923" i="37"/>
  <c r="F1922" i="37"/>
  <c r="E1922" i="37"/>
  <c r="F1921" i="37"/>
  <c r="E1921" i="37"/>
  <c r="F1920" i="37"/>
  <c r="E1920" i="37"/>
  <c r="F1919" i="37"/>
  <c r="E1919" i="37"/>
  <c r="F1918" i="37"/>
  <c r="E1918" i="37"/>
  <c r="F1917" i="37"/>
  <c r="E1917" i="37"/>
  <c r="F1916" i="37"/>
  <c r="E1916" i="37"/>
  <c r="F1915" i="37"/>
  <c r="E1915" i="37"/>
  <c r="F1914" i="37"/>
  <c r="E1914" i="37"/>
  <c r="F1913" i="37"/>
  <c r="E1913" i="37"/>
  <c r="F1912" i="37"/>
  <c r="E1912" i="37"/>
  <c r="F1911" i="37"/>
  <c r="E1911" i="37"/>
  <c r="F1910" i="37"/>
  <c r="E1910" i="37"/>
  <c r="F1909" i="37"/>
  <c r="E1909" i="37"/>
  <c r="F1908" i="37"/>
  <c r="E1908" i="37"/>
  <c r="F1907" i="37"/>
  <c r="E1907" i="37"/>
  <c r="F1906" i="37"/>
  <c r="E1906" i="37"/>
  <c r="F1905" i="37"/>
  <c r="E1905" i="37"/>
  <c r="F1904" i="37"/>
  <c r="E1904" i="37"/>
  <c r="F1903" i="37"/>
  <c r="E1903" i="37"/>
  <c r="F1902" i="37"/>
  <c r="E1902" i="37"/>
  <c r="F1901" i="37"/>
  <c r="E1901" i="37"/>
  <c r="F1900" i="37"/>
  <c r="E1900" i="37"/>
  <c r="F1899" i="37"/>
  <c r="E1899" i="37"/>
  <c r="F1898" i="37"/>
  <c r="E1898" i="37"/>
  <c r="F1897" i="37"/>
  <c r="E1897" i="37"/>
  <c r="F1896" i="37"/>
  <c r="E1896" i="37"/>
  <c r="F1895" i="37"/>
  <c r="E1895" i="37"/>
  <c r="F1894" i="37"/>
  <c r="E1894" i="37"/>
  <c r="F1893" i="37"/>
  <c r="E1893" i="37"/>
  <c r="F1892" i="37"/>
  <c r="E1892" i="37"/>
  <c r="F1891" i="37"/>
  <c r="E1891" i="37"/>
  <c r="F1890" i="37"/>
  <c r="E1890" i="37"/>
  <c r="F1889" i="37"/>
  <c r="E1889" i="37"/>
  <c r="F1888" i="37"/>
  <c r="E1888" i="37"/>
  <c r="F1887" i="37"/>
  <c r="E1887" i="37"/>
  <c r="F1886" i="37"/>
  <c r="E1886" i="37"/>
  <c r="F1885" i="37"/>
  <c r="E1885" i="37"/>
  <c r="F1884" i="37"/>
  <c r="E1884" i="37"/>
  <c r="F1883" i="37"/>
  <c r="E1883" i="37"/>
  <c r="F1882" i="37"/>
  <c r="E1882" i="37"/>
  <c r="F1881" i="37"/>
  <c r="E1881" i="37"/>
  <c r="F1880" i="37"/>
  <c r="E1880" i="37"/>
  <c r="F1879" i="37"/>
  <c r="E1879" i="37"/>
  <c r="F1878" i="37"/>
  <c r="E1878" i="37"/>
  <c r="F1877" i="37"/>
  <c r="E1877" i="37"/>
  <c r="F1876" i="37"/>
  <c r="E1876" i="37"/>
  <c r="F1875" i="37"/>
  <c r="E1875" i="37"/>
  <c r="F1874" i="37"/>
  <c r="E1874" i="37"/>
  <c r="F1873" i="37"/>
  <c r="E1873" i="37"/>
  <c r="F1872" i="37"/>
  <c r="E1872" i="37"/>
  <c r="F1871" i="37"/>
  <c r="E1871" i="37"/>
  <c r="F1870" i="37"/>
  <c r="E1870" i="37"/>
  <c r="F1869" i="37"/>
  <c r="E1869" i="37"/>
  <c r="F1868" i="37"/>
  <c r="E1868" i="37"/>
  <c r="F1867" i="37"/>
  <c r="E1867" i="37"/>
  <c r="F1866" i="37"/>
  <c r="E1866" i="37"/>
  <c r="F1865" i="37"/>
  <c r="E1865" i="37"/>
  <c r="F1864" i="37"/>
  <c r="E1864" i="37"/>
  <c r="F1863" i="37"/>
  <c r="E1863" i="37"/>
  <c r="F1862" i="37"/>
  <c r="E1862" i="37"/>
  <c r="F1861" i="37"/>
  <c r="E1861" i="37"/>
  <c r="F1860" i="37"/>
  <c r="E1860" i="37"/>
  <c r="F1859" i="37"/>
  <c r="E1859" i="37"/>
  <c r="F1858" i="37"/>
  <c r="E1858" i="37"/>
  <c r="F1857" i="37"/>
  <c r="E1857" i="37"/>
  <c r="F1856" i="37"/>
  <c r="E1856" i="37"/>
  <c r="F1855" i="37"/>
  <c r="E1855" i="37"/>
  <c r="F1854" i="37"/>
  <c r="E1854" i="37"/>
  <c r="F1853" i="37"/>
  <c r="E1853" i="37"/>
  <c r="F1852" i="37"/>
  <c r="E1852" i="37"/>
  <c r="F1851" i="37"/>
  <c r="E1851" i="37"/>
  <c r="F1850" i="37"/>
  <c r="E1850" i="37"/>
  <c r="F1849" i="37"/>
  <c r="E1849" i="37"/>
  <c r="F1848" i="37"/>
  <c r="E1848" i="37"/>
  <c r="F1847" i="37"/>
  <c r="E1847" i="37"/>
  <c r="F1846" i="37"/>
  <c r="E1846" i="37"/>
  <c r="F1845" i="37"/>
  <c r="E1845" i="37"/>
  <c r="F1844" i="37"/>
  <c r="E1844" i="37"/>
  <c r="F1843" i="37"/>
  <c r="E1843" i="37"/>
  <c r="F1842" i="37"/>
  <c r="E1842" i="37"/>
  <c r="F1841" i="37"/>
  <c r="E1841" i="37"/>
  <c r="F1840" i="37"/>
  <c r="E1840" i="37"/>
  <c r="F1839" i="37"/>
  <c r="E1839" i="37"/>
  <c r="F1838" i="37"/>
  <c r="E1838" i="37"/>
  <c r="F1837" i="37"/>
  <c r="E1837" i="37"/>
  <c r="F1836" i="37"/>
  <c r="E1836" i="37"/>
  <c r="F1835" i="37"/>
  <c r="E1835" i="37"/>
  <c r="F1834" i="37"/>
  <c r="E1834" i="37"/>
  <c r="F1833" i="37"/>
  <c r="E1833" i="37"/>
  <c r="F1832" i="37"/>
  <c r="E1832" i="37"/>
  <c r="F1831" i="37"/>
  <c r="E1831" i="37"/>
  <c r="F1830" i="37"/>
  <c r="E1830" i="37"/>
  <c r="F1829" i="37"/>
  <c r="E1829" i="37"/>
  <c r="F1828" i="37"/>
  <c r="E1828" i="37"/>
  <c r="F1827" i="37"/>
  <c r="E1827" i="37"/>
  <c r="F1826" i="37"/>
  <c r="E1826" i="37"/>
  <c r="F1825" i="37"/>
  <c r="E1825" i="37"/>
  <c r="F1824" i="37"/>
  <c r="E1824" i="37"/>
  <c r="F1823" i="37"/>
  <c r="E1823" i="37"/>
  <c r="F1822" i="37"/>
  <c r="E1822" i="37"/>
  <c r="F1821" i="37"/>
  <c r="E1821" i="37"/>
  <c r="F1820" i="37"/>
  <c r="E1820" i="37"/>
  <c r="F1819" i="37"/>
  <c r="E1819" i="37"/>
  <c r="F1818" i="37"/>
  <c r="E1818" i="37"/>
  <c r="F1817" i="37"/>
  <c r="E1817" i="37"/>
  <c r="F1816" i="37"/>
  <c r="E1816" i="37"/>
  <c r="F1815" i="37"/>
  <c r="E1815" i="37"/>
  <c r="F1814" i="37"/>
  <c r="E1814" i="37"/>
  <c r="F1813" i="37"/>
  <c r="E1813" i="37"/>
  <c r="F1812" i="37"/>
  <c r="E1812" i="37"/>
  <c r="F1811" i="37"/>
  <c r="E1811" i="37"/>
  <c r="F1810" i="37"/>
  <c r="E1810" i="37"/>
  <c r="F1809" i="37"/>
  <c r="E1809" i="37"/>
  <c r="F1808" i="37"/>
  <c r="E1808" i="37"/>
  <c r="F1807" i="37"/>
  <c r="E1807" i="37"/>
  <c r="F1806" i="37"/>
  <c r="E1806" i="37"/>
  <c r="F1805" i="37"/>
  <c r="E1805" i="37"/>
  <c r="F1804" i="37"/>
  <c r="E1804" i="37"/>
  <c r="F1803" i="37"/>
  <c r="E1803" i="37"/>
  <c r="F1802" i="37"/>
  <c r="E1802" i="37"/>
  <c r="F1801" i="37"/>
  <c r="E1801" i="37"/>
  <c r="F1800" i="37"/>
  <c r="E1800" i="37"/>
  <c r="F1799" i="37"/>
  <c r="E1799" i="37"/>
  <c r="F1798" i="37"/>
  <c r="E1798" i="37"/>
  <c r="F1797" i="37"/>
  <c r="E1797" i="37"/>
  <c r="F1796" i="37"/>
  <c r="E1796" i="37"/>
  <c r="F1795" i="37"/>
  <c r="E1795" i="37"/>
  <c r="F1794" i="37"/>
  <c r="E1794" i="37"/>
  <c r="F1793" i="37"/>
  <c r="E1793" i="37"/>
  <c r="F1792" i="37"/>
  <c r="E1792" i="37"/>
  <c r="F1791" i="37"/>
  <c r="E1791" i="37"/>
  <c r="F1790" i="37"/>
  <c r="E1790" i="37"/>
  <c r="F1789" i="37"/>
  <c r="E1789" i="37"/>
  <c r="F1788" i="37"/>
  <c r="E1788" i="37"/>
  <c r="F1787" i="37"/>
  <c r="E1787" i="37"/>
  <c r="F1786" i="37"/>
  <c r="E1786" i="37"/>
  <c r="F1785" i="37"/>
  <c r="E1785" i="37"/>
  <c r="F1784" i="37"/>
  <c r="E1784" i="37"/>
  <c r="F1783" i="37"/>
  <c r="E1783" i="37"/>
  <c r="F1782" i="37"/>
  <c r="E1782" i="37"/>
  <c r="F1781" i="37"/>
  <c r="E1781" i="37"/>
  <c r="F1780" i="37"/>
  <c r="E1780" i="37"/>
  <c r="F1779" i="37"/>
  <c r="E1779" i="37"/>
  <c r="F1778" i="37"/>
  <c r="E1778" i="37"/>
  <c r="F1777" i="37"/>
  <c r="E1777" i="37"/>
  <c r="F1776" i="37"/>
  <c r="E1776" i="37"/>
  <c r="F1775" i="37"/>
  <c r="E1775" i="37"/>
  <c r="F1774" i="37"/>
  <c r="E1774" i="37"/>
  <c r="F1773" i="37"/>
  <c r="E1773" i="37"/>
  <c r="F1772" i="37"/>
  <c r="E1772" i="37"/>
  <c r="F1771" i="37"/>
  <c r="E1771" i="37"/>
  <c r="F1770" i="37"/>
  <c r="E1770" i="37"/>
  <c r="F1769" i="37"/>
  <c r="E1769" i="37"/>
  <c r="F1768" i="37"/>
  <c r="E1768" i="37"/>
  <c r="F1767" i="37"/>
  <c r="E1767" i="37"/>
  <c r="F1766" i="37"/>
  <c r="E1766" i="37"/>
  <c r="F1765" i="37"/>
  <c r="E1765" i="37"/>
  <c r="F1764" i="37"/>
  <c r="E1764" i="37"/>
  <c r="F1763" i="37"/>
  <c r="E1763" i="37"/>
  <c r="F1762" i="37"/>
  <c r="E1762" i="37"/>
  <c r="F1761" i="37"/>
  <c r="E1761" i="37"/>
  <c r="F1760" i="37"/>
  <c r="E1760" i="37"/>
  <c r="F1759" i="37"/>
  <c r="E1759" i="37"/>
  <c r="F1758" i="37"/>
  <c r="E1758" i="37"/>
  <c r="F1757" i="37"/>
  <c r="E1757" i="37"/>
  <c r="F1756" i="37"/>
  <c r="E1756" i="37"/>
  <c r="F1755" i="37"/>
  <c r="E1755" i="37"/>
  <c r="F1754" i="37"/>
  <c r="E1754" i="37"/>
  <c r="F1753" i="37"/>
  <c r="E1753" i="37"/>
  <c r="F1752" i="37"/>
  <c r="E1752" i="37"/>
  <c r="F1751" i="37"/>
  <c r="E1751" i="37"/>
  <c r="F1750" i="37"/>
  <c r="E1750" i="37"/>
  <c r="F1749" i="37"/>
  <c r="E1749" i="37"/>
  <c r="F1748" i="37"/>
  <c r="E1748" i="37"/>
  <c r="F1747" i="37"/>
  <c r="E1747" i="37"/>
  <c r="F1746" i="37"/>
  <c r="E1746" i="37"/>
  <c r="F1745" i="37"/>
  <c r="E1745" i="37"/>
  <c r="F1744" i="37"/>
  <c r="E1744" i="37"/>
  <c r="F1743" i="37"/>
  <c r="E1743" i="37"/>
  <c r="F1742" i="37"/>
  <c r="E1742" i="37"/>
  <c r="F1741" i="37"/>
  <c r="E1741" i="37"/>
  <c r="F1740" i="37"/>
  <c r="E1740" i="37"/>
  <c r="F1739" i="37"/>
  <c r="E1739" i="37"/>
  <c r="F1738" i="37"/>
  <c r="E1738" i="37"/>
  <c r="F1737" i="37"/>
  <c r="E1737" i="37"/>
  <c r="F1736" i="37"/>
  <c r="E1736" i="37"/>
  <c r="F1735" i="37"/>
  <c r="E1735" i="37"/>
  <c r="F1734" i="37"/>
  <c r="E1734" i="37"/>
  <c r="F1733" i="37"/>
  <c r="E1733" i="37"/>
  <c r="F1732" i="37"/>
  <c r="E1732" i="37"/>
  <c r="F1731" i="37"/>
  <c r="E1731" i="37"/>
  <c r="F1730" i="37"/>
  <c r="E1730" i="37"/>
  <c r="F1729" i="37"/>
  <c r="E1729" i="37"/>
  <c r="F1728" i="37"/>
  <c r="E1728" i="37"/>
  <c r="F1727" i="37"/>
  <c r="E1727" i="37"/>
  <c r="F1726" i="37"/>
  <c r="E1726" i="37"/>
  <c r="F1725" i="37"/>
  <c r="E1725" i="37"/>
  <c r="F1724" i="37"/>
  <c r="E1724" i="37"/>
  <c r="F1723" i="37"/>
  <c r="E1723" i="37"/>
  <c r="F1722" i="37"/>
  <c r="E1722" i="37"/>
  <c r="F1721" i="37"/>
  <c r="E1721" i="37"/>
  <c r="F1720" i="37"/>
  <c r="E1720" i="37"/>
  <c r="F1719" i="37"/>
  <c r="E1719" i="37"/>
  <c r="F1718" i="37"/>
  <c r="E1718" i="37"/>
  <c r="F1717" i="37"/>
  <c r="E1717" i="37"/>
  <c r="F1716" i="37"/>
  <c r="E1716" i="37"/>
  <c r="F1715" i="37"/>
  <c r="E1715" i="37"/>
  <c r="F1714" i="37"/>
  <c r="E1714" i="37"/>
  <c r="F1713" i="37"/>
  <c r="E1713" i="37"/>
  <c r="F1712" i="37"/>
  <c r="E1712" i="37"/>
  <c r="F1711" i="37"/>
  <c r="E1711" i="37"/>
  <c r="F1710" i="37"/>
  <c r="E1710" i="37"/>
  <c r="F1709" i="37"/>
  <c r="E1709" i="37"/>
  <c r="F1708" i="37"/>
  <c r="E1708" i="37"/>
  <c r="F1707" i="37"/>
  <c r="E1707" i="37"/>
  <c r="F1706" i="37"/>
  <c r="E1706" i="37"/>
  <c r="F1705" i="37"/>
  <c r="E1705" i="37"/>
  <c r="F1704" i="37"/>
  <c r="E1704" i="37"/>
  <c r="F1703" i="37"/>
  <c r="E1703" i="37"/>
  <c r="F1702" i="37"/>
  <c r="E1702" i="37"/>
  <c r="F1701" i="37"/>
  <c r="E1701" i="37"/>
  <c r="F1700" i="37"/>
  <c r="E1700" i="37"/>
  <c r="F1699" i="37"/>
  <c r="E1699" i="37"/>
  <c r="F1698" i="37"/>
  <c r="E1698" i="37"/>
  <c r="F1697" i="37"/>
  <c r="E1697" i="37"/>
  <c r="F1696" i="37"/>
  <c r="E1696" i="37"/>
  <c r="F1695" i="37"/>
  <c r="E1695" i="37"/>
  <c r="F1694" i="37"/>
  <c r="E1694" i="37"/>
  <c r="F1693" i="37"/>
  <c r="E1693" i="37"/>
  <c r="F1692" i="37"/>
  <c r="E1692" i="37"/>
  <c r="F1691" i="37"/>
  <c r="E1691" i="37"/>
  <c r="F1690" i="37"/>
  <c r="E1690" i="37"/>
  <c r="F1689" i="37"/>
  <c r="E1689" i="37"/>
  <c r="F1688" i="37"/>
  <c r="E1688" i="37"/>
  <c r="F1687" i="37"/>
  <c r="E1687" i="37"/>
  <c r="F1686" i="37"/>
  <c r="E1686" i="37"/>
  <c r="F1685" i="37"/>
  <c r="E1685" i="37"/>
  <c r="F1684" i="37"/>
  <c r="E1684" i="37"/>
  <c r="F1683" i="37"/>
  <c r="E1683" i="37"/>
  <c r="F1682" i="37"/>
  <c r="E1682" i="37"/>
  <c r="F1681" i="37"/>
  <c r="E1681" i="37"/>
  <c r="F1680" i="37"/>
  <c r="E1680" i="37"/>
  <c r="F1679" i="37"/>
  <c r="E1679" i="37"/>
  <c r="F1678" i="37"/>
  <c r="E1678" i="37"/>
  <c r="F1677" i="37"/>
  <c r="E1677" i="37"/>
  <c r="F1676" i="37"/>
  <c r="E1676" i="37"/>
  <c r="F1675" i="37"/>
  <c r="E1675" i="37"/>
  <c r="F1674" i="37"/>
  <c r="E1674" i="37"/>
  <c r="F1673" i="37"/>
  <c r="E1673" i="37"/>
  <c r="F1672" i="37"/>
  <c r="E1672" i="37"/>
  <c r="F1671" i="37"/>
  <c r="E1671" i="37"/>
  <c r="F1670" i="37"/>
  <c r="E1670" i="37"/>
  <c r="F1669" i="37"/>
  <c r="E1669" i="37"/>
  <c r="F1668" i="37"/>
  <c r="E1668" i="37"/>
  <c r="F1667" i="37"/>
  <c r="E1667" i="37"/>
  <c r="F1666" i="37"/>
  <c r="E1666" i="37"/>
  <c r="F1665" i="37"/>
  <c r="E1665" i="37"/>
  <c r="F1664" i="37"/>
  <c r="E1664" i="37"/>
  <c r="F1663" i="37"/>
  <c r="E1663" i="37"/>
  <c r="F1662" i="37"/>
  <c r="E1662" i="37"/>
  <c r="F1661" i="37"/>
  <c r="E1661" i="37"/>
  <c r="F1660" i="37"/>
  <c r="E1660" i="37"/>
  <c r="F1659" i="37"/>
  <c r="E1659" i="37"/>
  <c r="F1658" i="37"/>
  <c r="E1658" i="37"/>
  <c r="F1657" i="37"/>
  <c r="E1657" i="37"/>
  <c r="F1656" i="37"/>
  <c r="E1656" i="37"/>
  <c r="F1655" i="37"/>
  <c r="E1655" i="37"/>
  <c r="F1654" i="37"/>
  <c r="E1654" i="37"/>
  <c r="F1653" i="37"/>
  <c r="E1653" i="37"/>
  <c r="F1652" i="37"/>
  <c r="E1652" i="37"/>
  <c r="F1651" i="37"/>
  <c r="E1651" i="37"/>
  <c r="F1650" i="37"/>
  <c r="E1650" i="37"/>
  <c r="F1649" i="37"/>
  <c r="E1649" i="37"/>
  <c r="F1648" i="37"/>
  <c r="E1648" i="37"/>
  <c r="F1647" i="37"/>
  <c r="E1647" i="37"/>
  <c r="F1646" i="37"/>
  <c r="E1646" i="37"/>
  <c r="F1645" i="37"/>
  <c r="E1645" i="37"/>
  <c r="F1644" i="37"/>
  <c r="E1644" i="37"/>
  <c r="F1643" i="37"/>
  <c r="E1643" i="37"/>
  <c r="F1642" i="37"/>
  <c r="E1642" i="37"/>
  <c r="F1641" i="37"/>
  <c r="E1641" i="37"/>
  <c r="F1640" i="37"/>
  <c r="E1640" i="37"/>
  <c r="F1639" i="37"/>
  <c r="E1639" i="37"/>
  <c r="F1638" i="37"/>
  <c r="E1638" i="37"/>
  <c r="F1637" i="37"/>
  <c r="E1637" i="37"/>
  <c r="F1636" i="37"/>
  <c r="E1636" i="37"/>
  <c r="F1635" i="37"/>
  <c r="E1635" i="37"/>
  <c r="F1634" i="37"/>
  <c r="E1634" i="37"/>
  <c r="F1633" i="37"/>
  <c r="E1633" i="37"/>
  <c r="F1632" i="37"/>
  <c r="E1632" i="37"/>
  <c r="F1631" i="37"/>
  <c r="E1631" i="37"/>
  <c r="F1630" i="37"/>
  <c r="E1630" i="37"/>
  <c r="F1629" i="37"/>
  <c r="E1629" i="37"/>
  <c r="F1628" i="37"/>
  <c r="E1628" i="37"/>
  <c r="F1627" i="37"/>
  <c r="E1627" i="37"/>
  <c r="F1626" i="37"/>
  <c r="E1626" i="37"/>
  <c r="F1625" i="37"/>
  <c r="E1625" i="37"/>
  <c r="F1624" i="37"/>
  <c r="E1624" i="37"/>
  <c r="F1623" i="37"/>
  <c r="E1623" i="37"/>
  <c r="F1622" i="37"/>
  <c r="E1622" i="37"/>
  <c r="F1621" i="37"/>
  <c r="E1621" i="37"/>
  <c r="F1620" i="37"/>
  <c r="E1620" i="37"/>
  <c r="F1619" i="37"/>
  <c r="E1619" i="37"/>
  <c r="F1618" i="37"/>
  <c r="E1618" i="37"/>
  <c r="F1617" i="37"/>
  <c r="E1617" i="37"/>
  <c r="F1616" i="37"/>
  <c r="E1616" i="37"/>
  <c r="F1615" i="37"/>
  <c r="E1615" i="37"/>
  <c r="F1614" i="37"/>
  <c r="E1614" i="37"/>
  <c r="F1613" i="37"/>
  <c r="E1613" i="37"/>
  <c r="F1612" i="37"/>
  <c r="E1612" i="37"/>
  <c r="F1611" i="37"/>
  <c r="E1611" i="37"/>
  <c r="F1610" i="37"/>
  <c r="E1610" i="37"/>
  <c r="F1609" i="37"/>
  <c r="E1609" i="37"/>
  <c r="F1608" i="37"/>
  <c r="E1608" i="37"/>
  <c r="F1607" i="37"/>
  <c r="E1607" i="37"/>
  <c r="F1606" i="37"/>
  <c r="E1606" i="37"/>
  <c r="F1605" i="37"/>
  <c r="E1605" i="37"/>
  <c r="F1604" i="37"/>
  <c r="E1604" i="37"/>
  <c r="F1603" i="37"/>
  <c r="E1603" i="37"/>
  <c r="F1602" i="37"/>
  <c r="E1602" i="37"/>
  <c r="F1601" i="37"/>
  <c r="E1601" i="37"/>
  <c r="F1600" i="37"/>
  <c r="E1600" i="37"/>
  <c r="F1599" i="37"/>
  <c r="E1599" i="37"/>
  <c r="F1598" i="37"/>
  <c r="E1598" i="37"/>
  <c r="F1597" i="37"/>
  <c r="E1597" i="37"/>
  <c r="F1596" i="37"/>
  <c r="E1596" i="37"/>
  <c r="F1595" i="37"/>
  <c r="E1595" i="37"/>
  <c r="F1594" i="37"/>
  <c r="E1594" i="37"/>
  <c r="F1593" i="37"/>
  <c r="E1593" i="37"/>
  <c r="F1592" i="37"/>
  <c r="E1592" i="37"/>
  <c r="F1591" i="37"/>
  <c r="E1591" i="37"/>
  <c r="F1590" i="37"/>
  <c r="E1590" i="37"/>
  <c r="F1589" i="37"/>
  <c r="E1589" i="37"/>
  <c r="F1588" i="37"/>
  <c r="E1588" i="37"/>
  <c r="F1587" i="37"/>
  <c r="E1587" i="37"/>
  <c r="F1586" i="37"/>
  <c r="E1586" i="37"/>
  <c r="F1585" i="37"/>
  <c r="E1585" i="37"/>
  <c r="F1584" i="37"/>
  <c r="E1584" i="37"/>
  <c r="F1583" i="37"/>
  <c r="E1583" i="37"/>
  <c r="F1582" i="37"/>
  <c r="E1582" i="37"/>
  <c r="F1581" i="37"/>
  <c r="E1581" i="37"/>
  <c r="F1580" i="37"/>
  <c r="E1580" i="37"/>
  <c r="F1579" i="37"/>
  <c r="E1579" i="37"/>
  <c r="F1578" i="37"/>
  <c r="E1578" i="37"/>
  <c r="F1577" i="37"/>
  <c r="E1577" i="37"/>
  <c r="F1576" i="37"/>
  <c r="E1576" i="37"/>
  <c r="F1575" i="37"/>
  <c r="E1575" i="37"/>
  <c r="F1574" i="37"/>
  <c r="E1574" i="37"/>
  <c r="F1573" i="37"/>
  <c r="E1573" i="37"/>
  <c r="F1572" i="37"/>
  <c r="E1572" i="37"/>
  <c r="F1571" i="37"/>
  <c r="E1571" i="37"/>
  <c r="F1570" i="37"/>
  <c r="E1570" i="37"/>
  <c r="F1569" i="37"/>
  <c r="E1569" i="37"/>
  <c r="F1568" i="37"/>
  <c r="E1568" i="37"/>
  <c r="F1567" i="37"/>
  <c r="E1567" i="37"/>
  <c r="F1566" i="37"/>
  <c r="E1566" i="37"/>
  <c r="F1565" i="37"/>
  <c r="E1565" i="37"/>
  <c r="F1564" i="37"/>
  <c r="E1564" i="37"/>
  <c r="F1563" i="37"/>
  <c r="E1563" i="37"/>
  <c r="F1562" i="37"/>
  <c r="E1562" i="37"/>
  <c r="F1561" i="37"/>
  <c r="E1561" i="37"/>
  <c r="F1560" i="37"/>
  <c r="E1560" i="37"/>
  <c r="F1559" i="37"/>
  <c r="E1559" i="37"/>
  <c r="F1558" i="37"/>
  <c r="E1558" i="37"/>
  <c r="F1557" i="37"/>
  <c r="E1557" i="37"/>
  <c r="F1556" i="37"/>
  <c r="E1556" i="37"/>
  <c r="F1555" i="37"/>
  <c r="E1555" i="37"/>
  <c r="F1554" i="37"/>
  <c r="E1554" i="37"/>
  <c r="F1553" i="37"/>
  <c r="E1553" i="37"/>
  <c r="F1552" i="37"/>
  <c r="E1552" i="37"/>
  <c r="F1551" i="37"/>
  <c r="E1551" i="37"/>
  <c r="F1550" i="37"/>
  <c r="E1550" i="37"/>
  <c r="F1549" i="37"/>
  <c r="E1549" i="37"/>
  <c r="F1548" i="37"/>
  <c r="E1548" i="37"/>
  <c r="F1547" i="37"/>
  <c r="E1547" i="37"/>
  <c r="F1546" i="37"/>
  <c r="E1546" i="37"/>
  <c r="F1545" i="37"/>
  <c r="E1545" i="37"/>
  <c r="F1544" i="37"/>
  <c r="E1544" i="37"/>
  <c r="F1543" i="37"/>
  <c r="E1543" i="37"/>
  <c r="F1542" i="37"/>
  <c r="E1542" i="37"/>
  <c r="F1541" i="37"/>
  <c r="E1541" i="37"/>
  <c r="F1540" i="37"/>
  <c r="E1540" i="37"/>
  <c r="F1539" i="37"/>
  <c r="E1539" i="37"/>
  <c r="F1538" i="37"/>
  <c r="E1538" i="37"/>
  <c r="F1537" i="37"/>
  <c r="E1537" i="37"/>
  <c r="F1536" i="37"/>
  <c r="E1536" i="37"/>
  <c r="F1535" i="37"/>
  <c r="E1535" i="37"/>
  <c r="F1534" i="37"/>
  <c r="E1534" i="37"/>
  <c r="F1533" i="37"/>
  <c r="E1533" i="37"/>
  <c r="F1532" i="37"/>
  <c r="E1532" i="37"/>
  <c r="F1531" i="37"/>
  <c r="E1531" i="37"/>
  <c r="F1530" i="37"/>
  <c r="E1530" i="37"/>
  <c r="F1529" i="37"/>
  <c r="E1529" i="37"/>
  <c r="F1528" i="37"/>
  <c r="E1528" i="37"/>
  <c r="F1527" i="37"/>
  <c r="E1527" i="37"/>
  <c r="F1526" i="37"/>
  <c r="E1526" i="37"/>
  <c r="F1525" i="37"/>
  <c r="E1525" i="37"/>
  <c r="F1524" i="37"/>
  <c r="E1524" i="37"/>
  <c r="F1523" i="37"/>
  <c r="E1523" i="37"/>
  <c r="F1522" i="37"/>
  <c r="E1522" i="37"/>
  <c r="F1521" i="37"/>
  <c r="E1521" i="37"/>
  <c r="F1520" i="37"/>
  <c r="E1520" i="37"/>
  <c r="F1519" i="37"/>
  <c r="E1519" i="37"/>
  <c r="F1518" i="37"/>
  <c r="E1518" i="37"/>
  <c r="F1517" i="37"/>
  <c r="E1517" i="37"/>
  <c r="F1516" i="37"/>
  <c r="E1516" i="37"/>
  <c r="F1515" i="37"/>
  <c r="E1515" i="37"/>
  <c r="F1514" i="37"/>
  <c r="E1514" i="37"/>
  <c r="F1513" i="37"/>
  <c r="E1513" i="37"/>
  <c r="F1512" i="37"/>
  <c r="E1512" i="37"/>
  <c r="F1511" i="37"/>
  <c r="E1511" i="37"/>
  <c r="F1510" i="37"/>
  <c r="E1510" i="37"/>
  <c r="F1509" i="37"/>
  <c r="E1509" i="37"/>
  <c r="F1508" i="37"/>
  <c r="E1508" i="37"/>
  <c r="F1507" i="37"/>
  <c r="E1507" i="37"/>
  <c r="F1506" i="37"/>
  <c r="E1506" i="37"/>
  <c r="F1505" i="37"/>
  <c r="E1505" i="37"/>
  <c r="F1504" i="37"/>
  <c r="E1504" i="37"/>
  <c r="F1503" i="37"/>
  <c r="E1503" i="37"/>
  <c r="F1502" i="37"/>
  <c r="E1502" i="37"/>
  <c r="F1501" i="37"/>
  <c r="E1501" i="37"/>
  <c r="F1500" i="37"/>
  <c r="E1500" i="37"/>
  <c r="F1499" i="37"/>
  <c r="E1499" i="37"/>
  <c r="F1498" i="37"/>
  <c r="E1498" i="37"/>
  <c r="F1497" i="37"/>
  <c r="E1497" i="37"/>
  <c r="F1496" i="37"/>
  <c r="E1496" i="37"/>
  <c r="F1495" i="37"/>
  <c r="E1495" i="37"/>
  <c r="F1494" i="37"/>
  <c r="E1494" i="37"/>
  <c r="F1493" i="37"/>
  <c r="E1493" i="37"/>
  <c r="F1492" i="37"/>
  <c r="E1492" i="37"/>
  <c r="F1491" i="37"/>
  <c r="E1491" i="37"/>
  <c r="F1490" i="37"/>
  <c r="E1490" i="37"/>
  <c r="F1489" i="37"/>
  <c r="E1489" i="37"/>
  <c r="F1488" i="37"/>
  <c r="E1488" i="37"/>
  <c r="F1487" i="37"/>
  <c r="E1487" i="37"/>
  <c r="F1486" i="37"/>
  <c r="E1486" i="37"/>
  <c r="F1485" i="37"/>
  <c r="E1485" i="37"/>
  <c r="F1484" i="37"/>
  <c r="E1484" i="37"/>
  <c r="F1483" i="37"/>
  <c r="E1483" i="37"/>
  <c r="F1482" i="37"/>
  <c r="E1482" i="37"/>
  <c r="F1481" i="37"/>
  <c r="E1481" i="37"/>
  <c r="F1480" i="37"/>
  <c r="E1480" i="37"/>
  <c r="F1479" i="37"/>
  <c r="E1479" i="37"/>
  <c r="F1478" i="37"/>
  <c r="E1478" i="37"/>
  <c r="F1477" i="37"/>
  <c r="E1477" i="37"/>
  <c r="F1476" i="37"/>
  <c r="E1476" i="37"/>
  <c r="F1475" i="37"/>
  <c r="E1475" i="37"/>
  <c r="F1474" i="37"/>
  <c r="E1474" i="37"/>
  <c r="F1473" i="37"/>
  <c r="E1473" i="37"/>
  <c r="F1472" i="37"/>
  <c r="E1472" i="37"/>
  <c r="F1471" i="37"/>
  <c r="E1471" i="37"/>
  <c r="F1470" i="37"/>
  <c r="E1470" i="37"/>
  <c r="F1469" i="37"/>
  <c r="E1469" i="37"/>
  <c r="F1468" i="37"/>
  <c r="E1468" i="37"/>
  <c r="F1467" i="37"/>
  <c r="E1467" i="37"/>
  <c r="F1466" i="37"/>
  <c r="E1466" i="37"/>
  <c r="F1465" i="37"/>
  <c r="E1465" i="37"/>
  <c r="F1464" i="37"/>
  <c r="E1464" i="37"/>
  <c r="F1463" i="37"/>
  <c r="E1463" i="37"/>
  <c r="F1462" i="37"/>
  <c r="E1462" i="37"/>
  <c r="F1461" i="37"/>
  <c r="E1461" i="37"/>
  <c r="F1460" i="37"/>
  <c r="E1460" i="37"/>
  <c r="F1459" i="37"/>
  <c r="E1459" i="37"/>
  <c r="F1458" i="37"/>
  <c r="E1458" i="37"/>
  <c r="F1457" i="37"/>
  <c r="E1457" i="37"/>
  <c r="F1456" i="37"/>
  <c r="E1456" i="37"/>
  <c r="F1455" i="37"/>
  <c r="E1455" i="37"/>
  <c r="F1454" i="37"/>
  <c r="E1454" i="37"/>
  <c r="F1453" i="37"/>
  <c r="E1453" i="37"/>
  <c r="F1452" i="37"/>
  <c r="E1452" i="37"/>
  <c r="F1451" i="37"/>
  <c r="E1451" i="37"/>
  <c r="F1450" i="37"/>
  <c r="E1450" i="37"/>
  <c r="F1449" i="37"/>
  <c r="E1449" i="37"/>
  <c r="F1448" i="37"/>
  <c r="E1448" i="37"/>
  <c r="F1447" i="37"/>
  <c r="E1447" i="37"/>
  <c r="F1446" i="37"/>
  <c r="E1446" i="37"/>
  <c r="F1445" i="37"/>
  <c r="E1445" i="37"/>
  <c r="F1444" i="37"/>
  <c r="E1444" i="37"/>
  <c r="F1443" i="37"/>
  <c r="E1443" i="37"/>
  <c r="F1442" i="37"/>
  <c r="E1442" i="37"/>
  <c r="F1441" i="37"/>
  <c r="E1441" i="37"/>
  <c r="F1440" i="37"/>
  <c r="E1440" i="37"/>
  <c r="F1439" i="37"/>
  <c r="E1439" i="37"/>
  <c r="F1438" i="37"/>
  <c r="E1438" i="37"/>
  <c r="F1437" i="37"/>
  <c r="E1437" i="37"/>
  <c r="F1436" i="37"/>
  <c r="E1436" i="37"/>
  <c r="F1435" i="37"/>
  <c r="E1435" i="37"/>
  <c r="F1434" i="37"/>
  <c r="E1434" i="37"/>
  <c r="F1433" i="37"/>
  <c r="E1433" i="37"/>
  <c r="F1432" i="37"/>
  <c r="E1432" i="37"/>
  <c r="F1431" i="37"/>
  <c r="E1431" i="37"/>
  <c r="F1430" i="37"/>
  <c r="E1430" i="37"/>
  <c r="F1429" i="37"/>
  <c r="E1429" i="37"/>
  <c r="F1428" i="37"/>
  <c r="E1428" i="37"/>
  <c r="F1427" i="37"/>
  <c r="E1427" i="37"/>
  <c r="F1426" i="37"/>
  <c r="E1426" i="37"/>
  <c r="F1425" i="37"/>
  <c r="E1425" i="37"/>
  <c r="F1424" i="37"/>
  <c r="E1424" i="37"/>
  <c r="F1423" i="37"/>
  <c r="E1423" i="37"/>
  <c r="F1422" i="37"/>
  <c r="E1422" i="37"/>
  <c r="F1421" i="37"/>
  <c r="E1421" i="37"/>
  <c r="F1420" i="37"/>
  <c r="E1420" i="37"/>
  <c r="F1419" i="37"/>
  <c r="E1419" i="37"/>
  <c r="F1418" i="37"/>
  <c r="E1418" i="37"/>
  <c r="F1417" i="37"/>
  <c r="E1417" i="37"/>
  <c r="F1416" i="37"/>
  <c r="E1416" i="37"/>
  <c r="F1415" i="37"/>
  <c r="E1415" i="37"/>
  <c r="F1414" i="37"/>
  <c r="E1414" i="37"/>
  <c r="F1413" i="37"/>
  <c r="E1413" i="37"/>
  <c r="F1412" i="37"/>
  <c r="E1412" i="37"/>
  <c r="F1411" i="37"/>
  <c r="E1411" i="37"/>
  <c r="F1410" i="37"/>
  <c r="E1410" i="37"/>
  <c r="F1409" i="37"/>
  <c r="E1409" i="37"/>
  <c r="F1408" i="37"/>
  <c r="E1408" i="37"/>
  <c r="F1407" i="37"/>
  <c r="E1407" i="37"/>
  <c r="F1406" i="37"/>
  <c r="E1406" i="37"/>
  <c r="F1405" i="37"/>
  <c r="E1405" i="37"/>
  <c r="F1404" i="37"/>
  <c r="E1404" i="37"/>
  <c r="F1403" i="37"/>
  <c r="E1403" i="37"/>
  <c r="F1402" i="37"/>
  <c r="E1402" i="37"/>
  <c r="F1401" i="37"/>
  <c r="E1401" i="37"/>
  <c r="F1400" i="37"/>
  <c r="E1400" i="37"/>
  <c r="F1399" i="37"/>
  <c r="E1399" i="37"/>
  <c r="F1398" i="37"/>
  <c r="E1398" i="37"/>
  <c r="F1397" i="37"/>
  <c r="E1397" i="37"/>
  <c r="F1396" i="37"/>
  <c r="E1396" i="37"/>
  <c r="F1395" i="37"/>
  <c r="E1395" i="37"/>
  <c r="F1394" i="37"/>
  <c r="E1394" i="37"/>
  <c r="F1393" i="37"/>
  <c r="E1393" i="37"/>
  <c r="F1392" i="37"/>
  <c r="E1392" i="37"/>
  <c r="F1391" i="37"/>
  <c r="E1391" i="37"/>
  <c r="F1390" i="37"/>
  <c r="E1390" i="37"/>
  <c r="F1389" i="37"/>
  <c r="E1389" i="37"/>
  <c r="F1388" i="37"/>
  <c r="E1388" i="37"/>
  <c r="F1387" i="37"/>
  <c r="E1387" i="37"/>
  <c r="F1386" i="37"/>
  <c r="E1386" i="37"/>
  <c r="F1385" i="37"/>
  <c r="E1385" i="37"/>
  <c r="F1384" i="37"/>
  <c r="E1384" i="37"/>
  <c r="F1383" i="37"/>
  <c r="E1383" i="37"/>
  <c r="F1382" i="37"/>
  <c r="E1382" i="37"/>
  <c r="F1381" i="37"/>
  <c r="E1381" i="37"/>
  <c r="F1380" i="37"/>
  <c r="E1380" i="37"/>
  <c r="F1379" i="37"/>
  <c r="E1379" i="37"/>
  <c r="F1378" i="37"/>
  <c r="E1378" i="37"/>
  <c r="F1377" i="37"/>
  <c r="E1377" i="37"/>
  <c r="F1376" i="37"/>
  <c r="E1376" i="37"/>
  <c r="F1375" i="37"/>
  <c r="E1375" i="37"/>
  <c r="F1374" i="37"/>
  <c r="E1374" i="37"/>
  <c r="F1373" i="37"/>
  <c r="E1373" i="37"/>
  <c r="F1372" i="37"/>
  <c r="E1372" i="37"/>
  <c r="F1371" i="37"/>
  <c r="E1371" i="37"/>
  <c r="F1370" i="37"/>
  <c r="E1370" i="37"/>
  <c r="F1369" i="37"/>
  <c r="E1369" i="37"/>
  <c r="F1368" i="37"/>
  <c r="E1368" i="37"/>
  <c r="F1367" i="37"/>
  <c r="E1367" i="37"/>
  <c r="F1366" i="37"/>
  <c r="E1366" i="37"/>
  <c r="F1365" i="37"/>
  <c r="E1365" i="37"/>
  <c r="F1364" i="37"/>
  <c r="E1364" i="37"/>
  <c r="F1363" i="37"/>
  <c r="E1363" i="37"/>
  <c r="F1362" i="37"/>
  <c r="E1362" i="37"/>
  <c r="F1361" i="37"/>
  <c r="E1361" i="37"/>
  <c r="F1360" i="37"/>
  <c r="E1360" i="37"/>
  <c r="F1359" i="37"/>
  <c r="E1359" i="37"/>
  <c r="F1358" i="37"/>
  <c r="E1358" i="37"/>
  <c r="F1357" i="37"/>
  <c r="E1357" i="37"/>
  <c r="F1356" i="37"/>
  <c r="E1356" i="37"/>
  <c r="F1355" i="37"/>
  <c r="E1355" i="37"/>
  <c r="F1354" i="37"/>
  <c r="E1354" i="37"/>
  <c r="F1353" i="37"/>
  <c r="E1353" i="37"/>
  <c r="F1352" i="37"/>
  <c r="E1352" i="37"/>
  <c r="F1351" i="37"/>
  <c r="E1351" i="37"/>
  <c r="F1350" i="37"/>
  <c r="E1350" i="37"/>
  <c r="F1349" i="37"/>
  <c r="E1349" i="37"/>
  <c r="F1348" i="37"/>
  <c r="E1348" i="37"/>
  <c r="F1347" i="37"/>
  <c r="E1347" i="37"/>
  <c r="F1346" i="37"/>
  <c r="E1346" i="37"/>
  <c r="F1345" i="37"/>
  <c r="E1345" i="37"/>
  <c r="F1344" i="37"/>
  <c r="E1344" i="37"/>
  <c r="F1343" i="37"/>
  <c r="E1343" i="37"/>
  <c r="F1342" i="37"/>
  <c r="E1342" i="37"/>
  <c r="F1341" i="37"/>
  <c r="E1341" i="37"/>
  <c r="F1340" i="37"/>
  <c r="E1340" i="37"/>
  <c r="F1339" i="37"/>
  <c r="E1339" i="37"/>
  <c r="F1338" i="37"/>
  <c r="E1338" i="37"/>
  <c r="F1337" i="37"/>
  <c r="E1337" i="37"/>
  <c r="F1336" i="37"/>
  <c r="E1336" i="37"/>
  <c r="F1335" i="37"/>
  <c r="E1335" i="37"/>
  <c r="F1334" i="37"/>
  <c r="E1334" i="37"/>
  <c r="F1333" i="37"/>
  <c r="E1333" i="37"/>
  <c r="F1332" i="37"/>
  <c r="E1332" i="37"/>
  <c r="F1331" i="37"/>
  <c r="E1331" i="37"/>
  <c r="F1330" i="37"/>
  <c r="E1330" i="37"/>
  <c r="F1329" i="37"/>
  <c r="E1329" i="37"/>
  <c r="F1328" i="37"/>
  <c r="E1328" i="37"/>
  <c r="F1327" i="37"/>
  <c r="E1327" i="37"/>
  <c r="F1326" i="37"/>
  <c r="E1326" i="37"/>
  <c r="F1325" i="37"/>
  <c r="E1325" i="37"/>
  <c r="F1324" i="37"/>
  <c r="E1324" i="37"/>
  <c r="F1323" i="37"/>
  <c r="E1323" i="37"/>
  <c r="F1322" i="37"/>
  <c r="E1322" i="37"/>
  <c r="F1321" i="37"/>
  <c r="E1321" i="37"/>
  <c r="F1320" i="37"/>
  <c r="E1320" i="37"/>
  <c r="F1319" i="37"/>
  <c r="E1319" i="37"/>
  <c r="F1318" i="37"/>
  <c r="E1318" i="37"/>
  <c r="F1317" i="37"/>
  <c r="E1317" i="37"/>
  <c r="F1316" i="37"/>
  <c r="E1316" i="37"/>
  <c r="F1315" i="37"/>
  <c r="E1315" i="37"/>
  <c r="F1314" i="37"/>
  <c r="E1314" i="37"/>
  <c r="F1313" i="37"/>
  <c r="E1313" i="37"/>
  <c r="F1312" i="37"/>
  <c r="E1312" i="37"/>
  <c r="F1311" i="37"/>
  <c r="E1311" i="37"/>
  <c r="F1310" i="37"/>
  <c r="E1310" i="37"/>
  <c r="F1309" i="37"/>
  <c r="E1309" i="37"/>
  <c r="F1308" i="37"/>
  <c r="E1308" i="37"/>
  <c r="F1307" i="37"/>
  <c r="E1307" i="37"/>
  <c r="F1306" i="37"/>
  <c r="E1306" i="37"/>
  <c r="F1305" i="37"/>
  <c r="E1305" i="37"/>
  <c r="F1304" i="37"/>
  <c r="E1304" i="37"/>
  <c r="F1303" i="37"/>
  <c r="E1303" i="37"/>
  <c r="F1302" i="37"/>
  <c r="E1302" i="37"/>
  <c r="F1301" i="37"/>
  <c r="E1301" i="37"/>
  <c r="F1300" i="37"/>
  <c r="E1300" i="37"/>
  <c r="F1299" i="37"/>
  <c r="E1299" i="37"/>
  <c r="F1298" i="37"/>
  <c r="E1298" i="37"/>
  <c r="F1297" i="37"/>
  <c r="E1297" i="37"/>
  <c r="F1296" i="37"/>
  <c r="E1296" i="37"/>
  <c r="F1295" i="37"/>
  <c r="E1295" i="37"/>
  <c r="F1294" i="37"/>
  <c r="E1294" i="37"/>
  <c r="F1293" i="37"/>
  <c r="E1293" i="37"/>
  <c r="F1292" i="37"/>
  <c r="E1292" i="37"/>
  <c r="F1291" i="37"/>
  <c r="E1291" i="37"/>
  <c r="F1290" i="37"/>
  <c r="E1290" i="37"/>
  <c r="F1289" i="37"/>
  <c r="E1289" i="37"/>
  <c r="F1288" i="37"/>
  <c r="E1288" i="37"/>
  <c r="F1287" i="37"/>
  <c r="E1287" i="37"/>
  <c r="F1286" i="37"/>
  <c r="E1286" i="37"/>
  <c r="F1285" i="37"/>
  <c r="E1285" i="37"/>
  <c r="F1284" i="37"/>
  <c r="E1284" i="37"/>
  <c r="F1283" i="37"/>
  <c r="E1283" i="37"/>
  <c r="F1282" i="37"/>
  <c r="E1282" i="37"/>
  <c r="F1281" i="37"/>
  <c r="E1281" i="37"/>
  <c r="F1280" i="37"/>
  <c r="E1280" i="37"/>
  <c r="F1279" i="37"/>
  <c r="E1279" i="37"/>
  <c r="F1278" i="37"/>
  <c r="E1278" i="37"/>
  <c r="F1277" i="37"/>
  <c r="E1277" i="37"/>
  <c r="F1276" i="37"/>
  <c r="E1276" i="37"/>
  <c r="F1275" i="37"/>
  <c r="E1275" i="37"/>
  <c r="F1274" i="37"/>
  <c r="E1274" i="37"/>
  <c r="F1273" i="37"/>
  <c r="E1273" i="37"/>
  <c r="F1272" i="37"/>
  <c r="E1272" i="37"/>
  <c r="F1271" i="37"/>
  <c r="E1271" i="37"/>
  <c r="F1270" i="37"/>
  <c r="E1270" i="37"/>
  <c r="F1269" i="37"/>
  <c r="E1269" i="37"/>
  <c r="F1268" i="37"/>
  <c r="E1268" i="37"/>
  <c r="F1267" i="37"/>
  <c r="E1267" i="37"/>
  <c r="F1266" i="37"/>
  <c r="E1266" i="37"/>
  <c r="F1265" i="37"/>
  <c r="E1265" i="37"/>
  <c r="F1264" i="37"/>
  <c r="E1264" i="37"/>
  <c r="F1263" i="37"/>
  <c r="E1263" i="37"/>
  <c r="F1262" i="37"/>
  <c r="E1262" i="37"/>
  <c r="F1261" i="37"/>
  <c r="E1261" i="37"/>
  <c r="F1260" i="37"/>
  <c r="E1260" i="37"/>
  <c r="F1259" i="37"/>
  <c r="E1259" i="37"/>
  <c r="F1258" i="37"/>
  <c r="E1258" i="37"/>
  <c r="F1257" i="37"/>
  <c r="E1257" i="37"/>
  <c r="F1256" i="37"/>
  <c r="E1256" i="37"/>
  <c r="F1255" i="37"/>
  <c r="E1255" i="37"/>
  <c r="F1254" i="37"/>
  <c r="E1254" i="37"/>
  <c r="F1253" i="37"/>
  <c r="E1253" i="37"/>
  <c r="F1252" i="37"/>
  <c r="E1252" i="37"/>
  <c r="F1251" i="37"/>
  <c r="E1251" i="37"/>
  <c r="F1250" i="37"/>
  <c r="E1250" i="37"/>
  <c r="F1249" i="37"/>
  <c r="E1249" i="37"/>
  <c r="F1248" i="37"/>
  <c r="E1248" i="37"/>
  <c r="F1247" i="37"/>
  <c r="E1247" i="37"/>
  <c r="F1246" i="37"/>
  <c r="E1246" i="37"/>
  <c r="F1245" i="37"/>
  <c r="E1245" i="37"/>
  <c r="F1244" i="37"/>
  <c r="E1244" i="37"/>
  <c r="F1243" i="37"/>
  <c r="E1243" i="37"/>
  <c r="F1242" i="37"/>
  <c r="E1242" i="37"/>
  <c r="F1241" i="37"/>
  <c r="E1241" i="37"/>
  <c r="F1240" i="37"/>
  <c r="E1240" i="37"/>
  <c r="F1239" i="37"/>
  <c r="E1239" i="37"/>
  <c r="F1238" i="37"/>
  <c r="E1238" i="37"/>
  <c r="F1237" i="37"/>
  <c r="E1237" i="37"/>
  <c r="F1236" i="37"/>
  <c r="E1236" i="37"/>
  <c r="F1235" i="37"/>
  <c r="E1235" i="37"/>
  <c r="F1234" i="37"/>
  <c r="E1234" i="37"/>
  <c r="F1233" i="37"/>
  <c r="E1233" i="37"/>
  <c r="F1232" i="37"/>
  <c r="E1232" i="37"/>
  <c r="F1231" i="37"/>
  <c r="E1231" i="37"/>
  <c r="F1230" i="37"/>
  <c r="E1230" i="37"/>
  <c r="F1229" i="37"/>
  <c r="E1229" i="37"/>
  <c r="F1228" i="37"/>
  <c r="E1228" i="37"/>
  <c r="F1227" i="37"/>
  <c r="E1227" i="37"/>
  <c r="F1226" i="37"/>
  <c r="E1226" i="37"/>
  <c r="F1225" i="37"/>
  <c r="E1225" i="37"/>
  <c r="F1224" i="37"/>
  <c r="E1224" i="37"/>
  <c r="F1223" i="37"/>
  <c r="E1223" i="37"/>
  <c r="F1222" i="37"/>
  <c r="E1222" i="37"/>
  <c r="F1221" i="37"/>
  <c r="E1221" i="37"/>
  <c r="F1220" i="37"/>
  <c r="E1220" i="37"/>
  <c r="F1219" i="37"/>
  <c r="E1219" i="37"/>
  <c r="F1218" i="37"/>
  <c r="E1218" i="37"/>
  <c r="F1217" i="37"/>
  <c r="E1217" i="37"/>
  <c r="F1216" i="37"/>
  <c r="E1216" i="37"/>
  <c r="F1215" i="37"/>
  <c r="E1215" i="37"/>
  <c r="F1214" i="37"/>
  <c r="E1214" i="37"/>
  <c r="F1213" i="37"/>
  <c r="E1213" i="37"/>
  <c r="F1212" i="37"/>
  <c r="E1212" i="37"/>
  <c r="F1211" i="37"/>
  <c r="E1211" i="37"/>
  <c r="F1210" i="37"/>
  <c r="E1210" i="37"/>
  <c r="F1209" i="37"/>
  <c r="E1209" i="37"/>
  <c r="F1208" i="37"/>
  <c r="E1208" i="37"/>
  <c r="F1207" i="37"/>
  <c r="E1207" i="37"/>
  <c r="F1206" i="37"/>
  <c r="E1206" i="37"/>
  <c r="F1205" i="37"/>
  <c r="E1205" i="37"/>
  <c r="F1204" i="37"/>
  <c r="E1204" i="37"/>
  <c r="F1203" i="37"/>
  <c r="E1203" i="37"/>
  <c r="F1202" i="37"/>
  <c r="E1202" i="37"/>
  <c r="F1201" i="37"/>
  <c r="E1201" i="37"/>
  <c r="F1200" i="37"/>
  <c r="E1200" i="37"/>
  <c r="F1199" i="37"/>
  <c r="E1199" i="37"/>
  <c r="F1198" i="37"/>
  <c r="E1198" i="37"/>
  <c r="F1197" i="37"/>
  <c r="E1197" i="37"/>
  <c r="F1196" i="37"/>
  <c r="E1196" i="37"/>
  <c r="F1195" i="37"/>
  <c r="E1195" i="37"/>
  <c r="F1194" i="37"/>
  <c r="E1194" i="37"/>
  <c r="F1193" i="37"/>
  <c r="E1193" i="37"/>
  <c r="F1192" i="37"/>
  <c r="E1192" i="37"/>
  <c r="F1191" i="37"/>
  <c r="E1191" i="37"/>
  <c r="F1190" i="37"/>
  <c r="E1190" i="37"/>
  <c r="F1189" i="37"/>
  <c r="E1189" i="37"/>
  <c r="F1188" i="37"/>
  <c r="E1188" i="37"/>
  <c r="F1187" i="37"/>
  <c r="E1187" i="37"/>
  <c r="F1186" i="37"/>
  <c r="E1186" i="37"/>
  <c r="F1185" i="37"/>
  <c r="E1185" i="37"/>
  <c r="F1184" i="37"/>
  <c r="E1184" i="37"/>
  <c r="F1183" i="37"/>
  <c r="E1183" i="37"/>
  <c r="F1182" i="37"/>
  <c r="E1182" i="37"/>
  <c r="F1181" i="37"/>
  <c r="E1181" i="37"/>
  <c r="F1180" i="37"/>
  <c r="E1180" i="37"/>
  <c r="F1179" i="37"/>
  <c r="E1179" i="37"/>
  <c r="F1178" i="37"/>
  <c r="E1178" i="37"/>
  <c r="F1177" i="37"/>
  <c r="E1177" i="37"/>
  <c r="F1176" i="37"/>
  <c r="E1176" i="37"/>
  <c r="F1175" i="37"/>
  <c r="E1175" i="37"/>
  <c r="F1174" i="37"/>
  <c r="E1174" i="37"/>
  <c r="F1173" i="37"/>
  <c r="E1173" i="37"/>
  <c r="F1172" i="37"/>
  <c r="E1172" i="37"/>
  <c r="F1171" i="37"/>
  <c r="E1171" i="37"/>
  <c r="F1170" i="37"/>
  <c r="E1170" i="37"/>
  <c r="F1169" i="37"/>
  <c r="E1169" i="37"/>
  <c r="F1168" i="37"/>
  <c r="E1168" i="37"/>
  <c r="F1167" i="37"/>
  <c r="E1167" i="37"/>
  <c r="F1166" i="37"/>
  <c r="E1166" i="37"/>
  <c r="F1165" i="37"/>
  <c r="E1165" i="37"/>
  <c r="F1164" i="37"/>
  <c r="E1164" i="37"/>
  <c r="F1163" i="37"/>
  <c r="E1163" i="37"/>
  <c r="F1162" i="37"/>
  <c r="E1162" i="37"/>
  <c r="F1161" i="37"/>
  <c r="E1161" i="37"/>
  <c r="F1160" i="37"/>
  <c r="E1160" i="37"/>
  <c r="F1159" i="37"/>
  <c r="E1159" i="37"/>
  <c r="F1158" i="37"/>
  <c r="E1158" i="37"/>
  <c r="F1157" i="37"/>
  <c r="E1157" i="37"/>
  <c r="F1156" i="37"/>
  <c r="E1156" i="37"/>
  <c r="F1155" i="37"/>
  <c r="E1155" i="37"/>
  <c r="F1154" i="37"/>
  <c r="E1154" i="37"/>
  <c r="F1153" i="37"/>
  <c r="E1153" i="37"/>
  <c r="F1152" i="37"/>
  <c r="E1152" i="37"/>
  <c r="F1151" i="37"/>
  <c r="E1151" i="37"/>
  <c r="F1150" i="37"/>
  <c r="E1150" i="37"/>
  <c r="F1149" i="37"/>
  <c r="E1149" i="37"/>
  <c r="F1148" i="37"/>
  <c r="E1148" i="37"/>
  <c r="F1147" i="37"/>
  <c r="E1147" i="37"/>
  <c r="F1146" i="37"/>
  <c r="E1146" i="37"/>
  <c r="F1145" i="37"/>
  <c r="E1145" i="37"/>
  <c r="F1144" i="37"/>
  <c r="E1144" i="37"/>
  <c r="F1143" i="37"/>
  <c r="E1143" i="37"/>
  <c r="F1142" i="37"/>
  <c r="E1142" i="37"/>
  <c r="F1141" i="37"/>
  <c r="E1141" i="37"/>
  <c r="F1140" i="37"/>
  <c r="E1140" i="37"/>
  <c r="F1139" i="37"/>
  <c r="E1139" i="37"/>
  <c r="F1138" i="37"/>
  <c r="E1138" i="37"/>
  <c r="F1137" i="37"/>
  <c r="E1137" i="37"/>
  <c r="F1136" i="37"/>
  <c r="E1136" i="37"/>
  <c r="F1135" i="37"/>
  <c r="E1135" i="37"/>
  <c r="F1134" i="37"/>
  <c r="E1134" i="37"/>
  <c r="F1133" i="37"/>
  <c r="E1133" i="37"/>
  <c r="F1132" i="37"/>
  <c r="E1132" i="37"/>
  <c r="F1131" i="37"/>
  <c r="E1131" i="37"/>
  <c r="F1130" i="37"/>
  <c r="E1130" i="37"/>
  <c r="F1129" i="37"/>
  <c r="E1129" i="37"/>
  <c r="F1128" i="37"/>
  <c r="E1128" i="37"/>
  <c r="F1127" i="37"/>
  <c r="E1127" i="37"/>
  <c r="F1126" i="37"/>
  <c r="E1126" i="37"/>
  <c r="F1125" i="37"/>
  <c r="E1125" i="37"/>
  <c r="F1124" i="37"/>
  <c r="E1124" i="37"/>
  <c r="F1123" i="37"/>
  <c r="E1123" i="37"/>
  <c r="F1122" i="37"/>
  <c r="E1122" i="37"/>
  <c r="F1121" i="37"/>
  <c r="E1121" i="37"/>
  <c r="F1120" i="37"/>
  <c r="E1120" i="37"/>
  <c r="F1119" i="37"/>
  <c r="E1119" i="37"/>
  <c r="F1118" i="37"/>
  <c r="E1118" i="37"/>
  <c r="F1117" i="37"/>
  <c r="E1117" i="37"/>
  <c r="F1116" i="37"/>
  <c r="E1116" i="37"/>
  <c r="F1115" i="37"/>
  <c r="E1115" i="37"/>
  <c r="F1114" i="37"/>
  <c r="E1114" i="37"/>
  <c r="F1113" i="37"/>
  <c r="E1113" i="37"/>
  <c r="F1112" i="37"/>
  <c r="E1112" i="37"/>
  <c r="F1111" i="37"/>
  <c r="E1111" i="37"/>
  <c r="F1110" i="37"/>
  <c r="E1110" i="37"/>
  <c r="F1109" i="37"/>
  <c r="E1109" i="37"/>
  <c r="F1108" i="37"/>
  <c r="E1108" i="37"/>
  <c r="F1107" i="37"/>
  <c r="E1107" i="37"/>
  <c r="F1106" i="37"/>
  <c r="E1106" i="37"/>
  <c r="F1105" i="37"/>
  <c r="E1105" i="37"/>
  <c r="F1104" i="37"/>
  <c r="E1104" i="37"/>
  <c r="F1103" i="37"/>
  <c r="E1103" i="37"/>
  <c r="F1102" i="37"/>
  <c r="E1102" i="37"/>
  <c r="F1101" i="37"/>
  <c r="E1101" i="37"/>
  <c r="F1100" i="37"/>
  <c r="E1100" i="37"/>
  <c r="F1099" i="37"/>
  <c r="E1099" i="37"/>
  <c r="F1098" i="37"/>
  <c r="E1098" i="37"/>
  <c r="F1097" i="37"/>
  <c r="E1097" i="37"/>
  <c r="F1096" i="37"/>
  <c r="E1096" i="37"/>
  <c r="F1095" i="37"/>
  <c r="E1095" i="37"/>
  <c r="F1094" i="37"/>
  <c r="E1094" i="37"/>
  <c r="F1093" i="37"/>
  <c r="E1093" i="37"/>
  <c r="F1092" i="37"/>
  <c r="E1092" i="37"/>
  <c r="F1091" i="37"/>
  <c r="E1091" i="37"/>
  <c r="F1090" i="37"/>
  <c r="E1090" i="37"/>
  <c r="F1089" i="37"/>
  <c r="E1089" i="37"/>
  <c r="F1088" i="37"/>
  <c r="E1088" i="37"/>
  <c r="F1087" i="37"/>
  <c r="E1087" i="37"/>
  <c r="F1086" i="37"/>
  <c r="E1086" i="37"/>
  <c r="F1085" i="37"/>
  <c r="E1085" i="37"/>
  <c r="F1084" i="37"/>
  <c r="E1084" i="37"/>
  <c r="F1083" i="37"/>
  <c r="E1083" i="37"/>
  <c r="F1082" i="37"/>
  <c r="E1082" i="37"/>
  <c r="F1081" i="37"/>
  <c r="E1081" i="37"/>
  <c r="F1080" i="37"/>
  <c r="E1080" i="37"/>
  <c r="F1079" i="37"/>
  <c r="E1079" i="37"/>
  <c r="F1078" i="37"/>
  <c r="E1078" i="37"/>
  <c r="F1077" i="37"/>
  <c r="E1077" i="37"/>
  <c r="F1076" i="37"/>
  <c r="E1076" i="37"/>
  <c r="F1075" i="37"/>
  <c r="E1075" i="37"/>
  <c r="F1074" i="37"/>
  <c r="E1074" i="37"/>
  <c r="F1073" i="37"/>
  <c r="E1073" i="37"/>
  <c r="F1072" i="37"/>
  <c r="E1072" i="37"/>
  <c r="F1071" i="37"/>
  <c r="E1071" i="37"/>
  <c r="F1070" i="37"/>
  <c r="E1070" i="37"/>
  <c r="F1069" i="37"/>
  <c r="E1069" i="37"/>
  <c r="F1068" i="37"/>
  <c r="E1068" i="37"/>
  <c r="F1067" i="37"/>
  <c r="E1067" i="37"/>
  <c r="F1066" i="37"/>
  <c r="E1066" i="37"/>
  <c r="F1065" i="37"/>
  <c r="E1065" i="37"/>
  <c r="F1064" i="37"/>
  <c r="E1064" i="37"/>
  <c r="F1063" i="37"/>
  <c r="E1063" i="37"/>
  <c r="F1062" i="37"/>
  <c r="E1062" i="37"/>
  <c r="F1061" i="37"/>
  <c r="E1061" i="37"/>
  <c r="F1060" i="37"/>
  <c r="E1060" i="37"/>
  <c r="F1059" i="37"/>
  <c r="E1059" i="37"/>
  <c r="F1058" i="37"/>
  <c r="E1058" i="37"/>
  <c r="F1057" i="37"/>
  <c r="E1057" i="37"/>
  <c r="F1056" i="37"/>
  <c r="E1056" i="37"/>
  <c r="F1055" i="37"/>
  <c r="E1055" i="37"/>
  <c r="F1054" i="37"/>
  <c r="E1054" i="37"/>
  <c r="F1053" i="37"/>
  <c r="E1053" i="37"/>
  <c r="F1052" i="37"/>
  <c r="E1052" i="37"/>
  <c r="F1051" i="37"/>
  <c r="E1051" i="37"/>
  <c r="F1050" i="37"/>
  <c r="E1050" i="37"/>
  <c r="F1049" i="37"/>
  <c r="E1049" i="37"/>
  <c r="F1048" i="37"/>
  <c r="E1048" i="37"/>
  <c r="F1047" i="37"/>
  <c r="E1047" i="37"/>
  <c r="F1046" i="37"/>
  <c r="E1046" i="37"/>
  <c r="F1045" i="37"/>
  <c r="E1045" i="37"/>
  <c r="F1044" i="37"/>
  <c r="E1044" i="37"/>
  <c r="F1043" i="37"/>
  <c r="E1043" i="37"/>
  <c r="F1042" i="37"/>
  <c r="E1042" i="37"/>
  <c r="F1041" i="37"/>
  <c r="E1041" i="37"/>
  <c r="F1040" i="37"/>
  <c r="E1040" i="37"/>
  <c r="F1039" i="37"/>
  <c r="E1039" i="37"/>
  <c r="F1038" i="37"/>
  <c r="E1038" i="37"/>
  <c r="F1037" i="37"/>
  <c r="E1037" i="37"/>
  <c r="F1036" i="37"/>
  <c r="E1036" i="37"/>
  <c r="F1035" i="37"/>
  <c r="E1035" i="37"/>
  <c r="F1034" i="37"/>
  <c r="E1034" i="37"/>
  <c r="F1033" i="37"/>
  <c r="E1033" i="37"/>
  <c r="F1032" i="37"/>
  <c r="E1032" i="37"/>
  <c r="F1031" i="37"/>
  <c r="E1031" i="37"/>
  <c r="F1030" i="37"/>
  <c r="E1030" i="37"/>
  <c r="F1029" i="37"/>
  <c r="E1029" i="37"/>
  <c r="F1028" i="37"/>
  <c r="E1028" i="37"/>
  <c r="F1027" i="37"/>
  <c r="E1027" i="37"/>
  <c r="F1026" i="37"/>
  <c r="E1026" i="37"/>
  <c r="F1025" i="37"/>
  <c r="E1025" i="37"/>
  <c r="F1024" i="37"/>
  <c r="E1024" i="37"/>
  <c r="F1023" i="37"/>
  <c r="E1023" i="37"/>
  <c r="F1022" i="37"/>
  <c r="E1022" i="37"/>
  <c r="F1021" i="37"/>
  <c r="E1021" i="37"/>
  <c r="F1020" i="37"/>
  <c r="E1020" i="37"/>
  <c r="F1019" i="37"/>
  <c r="E1019" i="37"/>
  <c r="F1018" i="37"/>
  <c r="E1018" i="37"/>
  <c r="F1017" i="37"/>
  <c r="E1017" i="37"/>
  <c r="F1016" i="37"/>
  <c r="E1016" i="37"/>
  <c r="F1015" i="37"/>
  <c r="E1015" i="37"/>
  <c r="F1014" i="37"/>
  <c r="E1014" i="37"/>
  <c r="F1013" i="37"/>
  <c r="E1013" i="37"/>
  <c r="F1012" i="37"/>
  <c r="E1012" i="37"/>
  <c r="F1011" i="37"/>
  <c r="E1011" i="37"/>
  <c r="F1010" i="37"/>
  <c r="E1010" i="37"/>
  <c r="F1009" i="37"/>
  <c r="E1009" i="37"/>
  <c r="F1008" i="37"/>
  <c r="E1008" i="37"/>
  <c r="F1007" i="37"/>
  <c r="E1007" i="37"/>
  <c r="F1006" i="37"/>
  <c r="E1006" i="37"/>
  <c r="F1005" i="37"/>
  <c r="E1005" i="37"/>
  <c r="F1004" i="37"/>
  <c r="E1004" i="37"/>
  <c r="F1003" i="37"/>
  <c r="E1003" i="37"/>
  <c r="F1002" i="37"/>
  <c r="E1002" i="37"/>
  <c r="F1001" i="37"/>
  <c r="E1001" i="37"/>
  <c r="F1000" i="37"/>
  <c r="E1000" i="37"/>
  <c r="F999" i="37"/>
  <c r="E999" i="37"/>
  <c r="F998" i="37"/>
  <c r="E998" i="37"/>
  <c r="F997" i="37"/>
  <c r="E997" i="37"/>
  <c r="F996" i="37"/>
  <c r="E996" i="37"/>
  <c r="F995" i="37"/>
  <c r="E995" i="37"/>
  <c r="F994" i="37"/>
  <c r="E994" i="37"/>
  <c r="F993" i="37"/>
  <c r="E993" i="37"/>
  <c r="F992" i="37"/>
  <c r="E992" i="37"/>
  <c r="F991" i="37"/>
  <c r="E991" i="37"/>
  <c r="F990" i="37"/>
  <c r="E990" i="37"/>
  <c r="F989" i="37"/>
  <c r="E989" i="37"/>
  <c r="F988" i="37"/>
  <c r="E988" i="37"/>
  <c r="F987" i="37"/>
  <c r="E987" i="37"/>
  <c r="F986" i="37"/>
  <c r="E986" i="37"/>
  <c r="F985" i="37"/>
  <c r="E985" i="37"/>
  <c r="F984" i="37"/>
  <c r="E984" i="37"/>
  <c r="F983" i="37"/>
  <c r="E983" i="37"/>
  <c r="F982" i="37"/>
  <c r="E982" i="37"/>
  <c r="F981" i="37"/>
  <c r="E981" i="37"/>
  <c r="F980" i="37"/>
  <c r="E980" i="37"/>
  <c r="F979" i="37"/>
  <c r="E979" i="37"/>
  <c r="F978" i="37"/>
  <c r="E978" i="37"/>
  <c r="F977" i="37"/>
  <c r="E977" i="37"/>
  <c r="F976" i="37"/>
  <c r="E976" i="37"/>
  <c r="F975" i="37"/>
  <c r="E975" i="37"/>
  <c r="F974" i="37"/>
  <c r="E974" i="37"/>
  <c r="F973" i="37"/>
  <c r="E973" i="37"/>
  <c r="F972" i="37"/>
  <c r="E972" i="37"/>
  <c r="F971" i="37"/>
  <c r="E971" i="37"/>
  <c r="F970" i="37"/>
  <c r="E970" i="37"/>
  <c r="F969" i="37"/>
  <c r="E969" i="37"/>
  <c r="F968" i="37"/>
  <c r="E968" i="37"/>
  <c r="F967" i="37"/>
  <c r="E967" i="37"/>
  <c r="F966" i="37"/>
  <c r="E966" i="37"/>
  <c r="F965" i="37"/>
  <c r="E965" i="37"/>
  <c r="F964" i="37"/>
  <c r="E964" i="37"/>
  <c r="F963" i="37"/>
  <c r="E963" i="37"/>
  <c r="F962" i="37"/>
  <c r="E962" i="37"/>
  <c r="F961" i="37"/>
  <c r="E961" i="37"/>
  <c r="F960" i="37"/>
  <c r="E960" i="37"/>
  <c r="F959" i="37"/>
  <c r="E959" i="37"/>
  <c r="F958" i="37"/>
  <c r="E958" i="37"/>
  <c r="F957" i="37"/>
  <c r="E957" i="37"/>
  <c r="F956" i="37"/>
  <c r="E956" i="37"/>
  <c r="F955" i="37"/>
  <c r="E955" i="37"/>
  <c r="F954" i="37"/>
  <c r="E954" i="37"/>
  <c r="F953" i="37"/>
  <c r="E953" i="37"/>
  <c r="F952" i="37"/>
  <c r="E952" i="37"/>
  <c r="F951" i="37"/>
  <c r="E951" i="37"/>
  <c r="F950" i="37"/>
  <c r="E950" i="37"/>
  <c r="F949" i="37"/>
  <c r="E949" i="37"/>
  <c r="F948" i="37"/>
  <c r="E948" i="37"/>
  <c r="F947" i="37"/>
  <c r="E947" i="37"/>
  <c r="F946" i="37"/>
  <c r="E946" i="37"/>
  <c r="F945" i="37"/>
  <c r="E945" i="37"/>
  <c r="F944" i="37"/>
  <c r="E944" i="37"/>
  <c r="F943" i="37"/>
  <c r="E943" i="37"/>
  <c r="F942" i="37"/>
  <c r="E942" i="37"/>
  <c r="F941" i="37"/>
  <c r="E941" i="37"/>
  <c r="F940" i="37"/>
  <c r="E940" i="37"/>
  <c r="F939" i="37"/>
  <c r="E939" i="37"/>
  <c r="F938" i="37"/>
  <c r="E938" i="37"/>
  <c r="F937" i="37"/>
  <c r="E937" i="37"/>
  <c r="F936" i="37"/>
  <c r="E936" i="37"/>
  <c r="F935" i="37"/>
  <c r="E935" i="37"/>
  <c r="F934" i="37"/>
  <c r="E934" i="37"/>
  <c r="F933" i="37"/>
  <c r="E933" i="37"/>
  <c r="F932" i="37"/>
  <c r="E932" i="37"/>
  <c r="F931" i="37"/>
  <c r="E931" i="37"/>
  <c r="F930" i="37"/>
  <c r="E930" i="37"/>
  <c r="F929" i="37"/>
  <c r="E929" i="37"/>
  <c r="F928" i="37"/>
  <c r="E928" i="37"/>
  <c r="F927" i="37"/>
  <c r="E927" i="37"/>
  <c r="F926" i="37"/>
  <c r="E926" i="37"/>
  <c r="F925" i="37"/>
  <c r="E925" i="37"/>
  <c r="F924" i="37"/>
  <c r="E924" i="37"/>
  <c r="F923" i="37"/>
  <c r="E923" i="37"/>
  <c r="F922" i="37"/>
  <c r="E922" i="37"/>
  <c r="F921" i="37"/>
  <c r="E921" i="37"/>
  <c r="F920" i="37"/>
  <c r="E920" i="37"/>
  <c r="F919" i="37"/>
  <c r="E919" i="37"/>
  <c r="F918" i="37"/>
  <c r="E918" i="37"/>
  <c r="F917" i="37"/>
  <c r="E917" i="37"/>
  <c r="F916" i="37"/>
  <c r="E916" i="37"/>
  <c r="F915" i="37"/>
  <c r="E915" i="37"/>
  <c r="F914" i="37"/>
  <c r="E914" i="37"/>
  <c r="F913" i="37"/>
  <c r="E913" i="37"/>
  <c r="F912" i="37"/>
  <c r="E912" i="37"/>
  <c r="F911" i="37"/>
  <c r="E911" i="37"/>
  <c r="F910" i="37"/>
  <c r="E910" i="37"/>
  <c r="F909" i="37"/>
  <c r="E909" i="37"/>
  <c r="F908" i="37"/>
  <c r="E908" i="37"/>
  <c r="F907" i="37"/>
  <c r="E907" i="37"/>
  <c r="F906" i="37"/>
  <c r="E906" i="37"/>
  <c r="F905" i="37"/>
  <c r="E905" i="37"/>
  <c r="F904" i="37"/>
  <c r="E904" i="37"/>
  <c r="F903" i="37"/>
  <c r="E903" i="37"/>
  <c r="F902" i="37"/>
  <c r="E902" i="37"/>
  <c r="F901" i="37"/>
  <c r="E901" i="37"/>
  <c r="F900" i="37"/>
  <c r="E900" i="37"/>
  <c r="F899" i="37"/>
  <c r="E899" i="37"/>
  <c r="F898" i="37"/>
  <c r="E898" i="37"/>
  <c r="F897" i="37"/>
  <c r="E897" i="37"/>
  <c r="F896" i="37"/>
  <c r="E896" i="37"/>
  <c r="F895" i="37"/>
  <c r="E895" i="37"/>
  <c r="F894" i="37"/>
  <c r="E894" i="37"/>
  <c r="F893" i="37"/>
  <c r="E893" i="37"/>
  <c r="F892" i="37"/>
  <c r="E892" i="37"/>
  <c r="F891" i="37"/>
  <c r="E891" i="37"/>
  <c r="F890" i="37"/>
  <c r="E890" i="37"/>
  <c r="F889" i="37"/>
  <c r="E889" i="37"/>
  <c r="F888" i="37"/>
  <c r="E888" i="37"/>
  <c r="F887" i="37"/>
  <c r="E887" i="37"/>
  <c r="F886" i="37"/>
  <c r="E886" i="37"/>
  <c r="F885" i="37"/>
  <c r="E885" i="37"/>
  <c r="F884" i="37"/>
  <c r="E884" i="37"/>
  <c r="F883" i="37"/>
  <c r="E883" i="37"/>
  <c r="F882" i="37"/>
  <c r="E882" i="37"/>
  <c r="F881" i="37"/>
  <c r="E881" i="37"/>
  <c r="F880" i="37"/>
  <c r="E880" i="37"/>
  <c r="F879" i="37"/>
  <c r="E879" i="37"/>
  <c r="F878" i="37"/>
  <c r="E878" i="37"/>
  <c r="F877" i="37"/>
  <c r="E877" i="37"/>
  <c r="F876" i="37"/>
  <c r="E876" i="37"/>
  <c r="F875" i="37"/>
  <c r="E875" i="37"/>
  <c r="F874" i="37"/>
  <c r="E874" i="37"/>
  <c r="F873" i="37"/>
  <c r="E873" i="37"/>
  <c r="F872" i="37"/>
  <c r="E872" i="37"/>
  <c r="F871" i="37"/>
  <c r="E871" i="37"/>
  <c r="F870" i="37"/>
  <c r="E870" i="37"/>
  <c r="F869" i="37"/>
  <c r="E869" i="37"/>
  <c r="F868" i="37"/>
  <c r="E868" i="37"/>
  <c r="F867" i="37"/>
  <c r="E867" i="37"/>
  <c r="F866" i="37"/>
  <c r="E866" i="37"/>
  <c r="F865" i="37"/>
  <c r="E865" i="37"/>
  <c r="F864" i="37"/>
  <c r="E864" i="37"/>
  <c r="F863" i="37"/>
  <c r="E863" i="37"/>
  <c r="F862" i="37"/>
  <c r="E862" i="37"/>
  <c r="F861" i="37"/>
  <c r="E861" i="37"/>
  <c r="F860" i="37"/>
  <c r="E860" i="37"/>
  <c r="F859" i="37"/>
  <c r="E859" i="37"/>
  <c r="F858" i="37"/>
  <c r="E858" i="37"/>
  <c r="F857" i="37"/>
  <c r="E857" i="37"/>
  <c r="F856" i="37"/>
  <c r="E856" i="37"/>
  <c r="F855" i="37"/>
  <c r="E855" i="37"/>
  <c r="F854" i="37"/>
  <c r="E854" i="37"/>
  <c r="F853" i="37"/>
  <c r="E853" i="37"/>
  <c r="F852" i="37"/>
  <c r="E852" i="37"/>
  <c r="F851" i="37"/>
  <c r="E851" i="37"/>
  <c r="F850" i="37"/>
  <c r="E850" i="37"/>
  <c r="F849" i="37"/>
  <c r="E849" i="37"/>
  <c r="F848" i="37"/>
  <c r="E848" i="37"/>
  <c r="F847" i="37"/>
  <c r="E847" i="37"/>
  <c r="F846" i="37"/>
  <c r="E846" i="37"/>
  <c r="F845" i="37"/>
  <c r="E845" i="37"/>
  <c r="F844" i="37"/>
  <c r="E844" i="37"/>
  <c r="F843" i="37"/>
  <c r="E843" i="37"/>
  <c r="F842" i="37"/>
  <c r="E842" i="37"/>
  <c r="F841" i="37"/>
  <c r="E841" i="37"/>
  <c r="F840" i="37"/>
  <c r="E840" i="37"/>
  <c r="F839" i="37"/>
  <c r="E839" i="37"/>
  <c r="F838" i="37"/>
  <c r="E838" i="37"/>
  <c r="F837" i="37"/>
  <c r="E837" i="37"/>
  <c r="F836" i="37"/>
  <c r="E836" i="37"/>
  <c r="F835" i="37"/>
  <c r="E835" i="37"/>
  <c r="F834" i="37"/>
  <c r="E834" i="37"/>
  <c r="F833" i="37"/>
  <c r="E833" i="37"/>
  <c r="F832" i="37"/>
  <c r="E832" i="37"/>
  <c r="F831" i="37"/>
  <c r="E831" i="37"/>
  <c r="F830" i="37"/>
  <c r="E830" i="37"/>
  <c r="F829" i="37"/>
  <c r="E829" i="37"/>
  <c r="F828" i="37"/>
  <c r="E828" i="37"/>
  <c r="F827" i="37"/>
  <c r="E827" i="37"/>
  <c r="F826" i="37"/>
  <c r="E826" i="37"/>
  <c r="F825" i="37"/>
  <c r="E825" i="37"/>
  <c r="F824" i="37"/>
  <c r="E824" i="37"/>
  <c r="F823" i="37"/>
  <c r="E823" i="37"/>
  <c r="F822" i="37"/>
  <c r="E822" i="37"/>
  <c r="F821" i="37"/>
  <c r="E821" i="37"/>
  <c r="F820" i="37"/>
  <c r="E820" i="37"/>
  <c r="F819" i="37"/>
  <c r="E819" i="37"/>
  <c r="F818" i="37"/>
  <c r="E818" i="37"/>
  <c r="F817" i="37"/>
  <c r="E817" i="37"/>
  <c r="F816" i="37"/>
  <c r="E816" i="37"/>
  <c r="F815" i="37"/>
  <c r="E815" i="37"/>
  <c r="F814" i="37"/>
  <c r="E814" i="37"/>
  <c r="F813" i="37"/>
  <c r="E813" i="37"/>
  <c r="F812" i="37"/>
  <c r="E812" i="37"/>
  <c r="F811" i="37"/>
  <c r="E811" i="37"/>
  <c r="F810" i="37"/>
  <c r="E810" i="37"/>
  <c r="F809" i="37"/>
  <c r="E809" i="37"/>
  <c r="F808" i="37"/>
  <c r="E808" i="37"/>
  <c r="F807" i="37"/>
  <c r="E807" i="37"/>
  <c r="F806" i="37"/>
  <c r="E806" i="37"/>
  <c r="F805" i="37"/>
  <c r="E805" i="37"/>
  <c r="F804" i="37"/>
  <c r="E804" i="37"/>
  <c r="F803" i="37"/>
  <c r="E803" i="37"/>
  <c r="F802" i="37"/>
  <c r="E802" i="37"/>
  <c r="F801" i="37"/>
  <c r="E801" i="37"/>
  <c r="F800" i="37"/>
  <c r="E800" i="37"/>
  <c r="F799" i="37"/>
  <c r="E799" i="37"/>
  <c r="F798" i="37"/>
  <c r="E798" i="37"/>
  <c r="F797" i="37"/>
  <c r="E797" i="37"/>
  <c r="F796" i="37"/>
  <c r="E796" i="37"/>
  <c r="F795" i="37"/>
  <c r="E795" i="37"/>
  <c r="F794" i="37"/>
  <c r="E794" i="37"/>
  <c r="F793" i="37"/>
  <c r="E793" i="37"/>
  <c r="F792" i="37"/>
  <c r="E792" i="37"/>
  <c r="F791" i="37"/>
  <c r="E791" i="37"/>
  <c r="F790" i="37"/>
  <c r="E790" i="37"/>
  <c r="F789" i="37"/>
  <c r="E789" i="37"/>
  <c r="F788" i="37"/>
  <c r="E788" i="37"/>
  <c r="F787" i="37"/>
  <c r="E787" i="37"/>
  <c r="F786" i="37"/>
  <c r="E786" i="37"/>
  <c r="F785" i="37"/>
  <c r="E785" i="37"/>
  <c r="F784" i="37"/>
  <c r="E784" i="37"/>
  <c r="F783" i="37"/>
  <c r="E783" i="37"/>
  <c r="F782" i="37"/>
  <c r="E782" i="37"/>
  <c r="F781" i="37"/>
  <c r="E781" i="37"/>
  <c r="F780" i="37"/>
  <c r="E780" i="37"/>
  <c r="F779" i="37"/>
  <c r="E779" i="37"/>
  <c r="F778" i="37"/>
  <c r="E778" i="37"/>
  <c r="F777" i="37"/>
  <c r="E777" i="37"/>
  <c r="F776" i="37"/>
  <c r="E776" i="37"/>
  <c r="F775" i="37"/>
  <c r="E775" i="37"/>
  <c r="F774" i="37"/>
  <c r="E774" i="37"/>
  <c r="F773" i="37"/>
  <c r="E773" i="37"/>
  <c r="F772" i="37"/>
  <c r="E772" i="37"/>
  <c r="F771" i="37"/>
  <c r="E771" i="37"/>
  <c r="F770" i="37"/>
  <c r="E770" i="37"/>
  <c r="F769" i="37"/>
  <c r="E769" i="37"/>
  <c r="F768" i="37"/>
  <c r="E768" i="37"/>
  <c r="F767" i="37"/>
  <c r="E767" i="37"/>
  <c r="F766" i="37"/>
  <c r="E766" i="37"/>
  <c r="F765" i="37"/>
  <c r="E765" i="37"/>
  <c r="F764" i="37"/>
  <c r="E764" i="37"/>
  <c r="F763" i="37"/>
  <c r="E763" i="37"/>
  <c r="F762" i="37"/>
  <c r="E762" i="37"/>
  <c r="F761" i="37"/>
  <c r="E761" i="37"/>
  <c r="F760" i="37"/>
  <c r="E760" i="37"/>
  <c r="F759" i="37"/>
  <c r="E759" i="37"/>
  <c r="F758" i="37"/>
  <c r="E758" i="37"/>
  <c r="F757" i="37"/>
  <c r="E757" i="37"/>
  <c r="F756" i="37"/>
  <c r="E756" i="37"/>
  <c r="F755" i="37"/>
  <c r="E755" i="37"/>
  <c r="F754" i="37"/>
  <c r="E754" i="37"/>
  <c r="F753" i="37"/>
  <c r="E753" i="37"/>
  <c r="F752" i="37"/>
  <c r="E752" i="37"/>
  <c r="F751" i="37"/>
  <c r="E751" i="37"/>
  <c r="F750" i="37"/>
  <c r="E750" i="37"/>
  <c r="F749" i="37"/>
  <c r="E749" i="37"/>
  <c r="F748" i="37"/>
  <c r="E748" i="37"/>
  <c r="F747" i="37"/>
  <c r="E747" i="37"/>
  <c r="F746" i="37"/>
  <c r="E746" i="37"/>
  <c r="F745" i="37"/>
  <c r="E745" i="37"/>
  <c r="F744" i="37"/>
  <c r="E744" i="37"/>
  <c r="F743" i="37"/>
  <c r="E743" i="37"/>
  <c r="F742" i="37"/>
  <c r="E742" i="37"/>
  <c r="F741" i="37"/>
  <c r="E741" i="37"/>
  <c r="F740" i="37"/>
  <c r="E740" i="37"/>
  <c r="F739" i="37"/>
  <c r="E739" i="37"/>
  <c r="F738" i="37"/>
  <c r="E738" i="37"/>
  <c r="F737" i="37"/>
  <c r="E737" i="37"/>
  <c r="F736" i="37"/>
  <c r="E736" i="37"/>
  <c r="F735" i="37"/>
  <c r="E735" i="37"/>
  <c r="F734" i="37"/>
  <c r="E734" i="37"/>
  <c r="F733" i="37"/>
  <c r="E733" i="37"/>
  <c r="F732" i="37"/>
  <c r="E732" i="37"/>
  <c r="F731" i="37"/>
  <c r="E731" i="37"/>
  <c r="F730" i="37"/>
  <c r="E730" i="37"/>
  <c r="F729" i="37"/>
  <c r="E729" i="37"/>
  <c r="F728" i="37"/>
  <c r="E728" i="37"/>
  <c r="F727" i="37"/>
  <c r="E727" i="37"/>
  <c r="F726" i="37"/>
  <c r="E726" i="37"/>
  <c r="F725" i="37"/>
  <c r="E725" i="37"/>
  <c r="F724" i="37"/>
  <c r="E724" i="37"/>
  <c r="F723" i="37"/>
  <c r="E723" i="37"/>
  <c r="F722" i="37"/>
  <c r="E722" i="37"/>
  <c r="F721" i="37"/>
  <c r="E721" i="37"/>
  <c r="F720" i="37"/>
  <c r="E720" i="37"/>
  <c r="F719" i="37"/>
  <c r="E719" i="37"/>
  <c r="F718" i="37"/>
  <c r="E718" i="37"/>
  <c r="F717" i="37"/>
  <c r="E717" i="37"/>
  <c r="F716" i="37"/>
  <c r="E716" i="37"/>
  <c r="F715" i="37"/>
  <c r="E715" i="37"/>
  <c r="F714" i="37"/>
  <c r="E714" i="37"/>
  <c r="F713" i="37"/>
  <c r="E713" i="37"/>
  <c r="F712" i="37"/>
  <c r="E712" i="37"/>
  <c r="F711" i="37"/>
  <c r="E711" i="37"/>
  <c r="F710" i="37"/>
  <c r="E710" i="37"/>
  <c r="F709" i="37"/>
  <c r="E709" i="37"/>
  <c r="F708" i="37"/>
  <c r="E708" i="37"/>
  <c r="F707" i="37"/>
  <c r="E707" i="37"/>
  <c r="F706" i="37"/>
  <c r="E706" i="37"/>
  <c r="F705" i="37"/>
  <c r="E705" i="37"/>
  <c r="F704" i="37"/>
  <c r="E704" i="37"/>
  <c r="F703" i="37"/>
  <c r="E703" i="37"/>
  <c r="F702" i="37"/>
  <c r="E702" i="37"/>
  <c r="F701" i="37"/>
  <c r="E701" i="37"/>
  <c r="F700" i="37"/>
  <c r="E700" i="37"/>
  <c r="F699" i="37"/>
  <c r="E699" i="37"/>
  <c r="F698" i="37"/>
  <c r="E698" i="37"/>
  <c r="F697" i="37"/>
  <c r="E697" i="37"/>
  <c r="F696" i="37"/>
  <c r="E696" i="37"/>
  <c r="F695" i="37"/>
  <c r="E695" i="37"/>
  <c r="F694" i="37"/>
  <c r="E694" i="37"/>
  <c r="F693" i="37"/>
  <c r="E693" i="37"/>
  <c r="F692" i="37"/>
  <c r="E692" i="37"/>
  <c r="F691" i="37"/>
  <c r="E691" i="37"/>
  <c r="F690" i="37"/>
  <c r="E690" i="37"/>
  <c r="F689" i="37"/>
  <c r="E689" i="37"/>
  <c r="F688" i="37"/>
  <c r="E688" i="37"/>
  <c r="F687" i="37"/>
  <c r="E687" i="37"/>
  <c r="F686" i="37"/>
  <c r="E686" i="37"/>
  <c r="F685" i="37"/>
  <c r="E685" i="37"/>
  <c r="F684" i="37"/>
  <c r="E684" i="37"/>
  <c r="F683" i="37"/>
  <c r="E683" i="37"/>
  <c r="F682" i="37"/>
  <c r="E682" i="37"/>
  <c r="F681" i="37"/>
  <c r="E681" i="37"/>
  <c r="F680" i="37"/>
  <c r="E680" i="37"/>
  <c r="F679" i="37"/>
  <c r="E679" i="37"/>
  <c r="F678" i="37"/>
  <c r="E678" i="37"/>
  <c r="F677" i="37"/>
  <c r="E677" i="37"/>
  <c r="F676" i="37"/>
  <c r="E676" i="37"/>
  <c r="F675" i="37"/>
  <c r="E675" i="37"/>
  <c r="F674" i="37"/>
  <c r="E674" i="37"/>
  <c r="F673" i="37"/>
  <c r="E673" i="37"/>
  <c r="F672" i="37"/>
  <c r="E672" i="37"/>
  <c r="F671" i="37"/>
  <c r="E671" i="37"/>
  <c r="F670" i="37"/>
  <c r="E670" i="37"/>
  <c r="F669" i="37"/>
  <c r="E669" i="37"/>
  <c r="F668" i="37"/>
  <c r="E668" i="37"/>
  <c r="F667" i="37"/>
  <c r="E667" i="37"/>
  <c r="F666" i="37"/>
  <c r="E666" i="37"/>
  <c r="F665" i="37"/>
  <c r="E665" i="37"/>
  <c r="F664" i="37"/>
  <c r="E664" i="37"/>
  <c r="F663" i="37"/>
  <c r="E663" i="37"/>
  <c r="F662" i="37"/>
  <c r="E662" i="37"/>
  <c r="F661" i="37"/>
  <c r="E661" i="37"/>
  <c r="F660" i="37"/>
  <c r="E660" i="37"/>
  <c r="F659" i="37"/>
  <c r="E659" i="37"/>
  <c r="F658" i="37"/>
  <c r="E658" i="37"/>
  <c r="F657" i="37"/>
  <c r="E657" i="37"/>
  <c r="F656" i="37"/>
  <c r="E656" i="37"/>
  <c r="F655" i="37"/>
  <c r="E655" i="37"/>
  <c r="F654" i="37"/>
  <c r="E654" i="37"/>
  <c r="F653" i="37"/>
  <c r="E653" i="37"/>
  <c r="F652" i="37"/>
  <c r="E652" i="37"/>
  <c r="F651" i="37"/>
  <c r="E651" i="37"/>
  <c r="F650" i="37"/>
  <c r="E650" i="37"/>
  <c r="F649" i="37"/>
  <c r="E649" i="37"/>
  <c r="F648" i="37"/>
  <c r="E648" i="37"/>
  <c r="F647" i="37"/>
  <c r="E647" i="37"/>
  <c r="F646" i="37"/>
  <c r="E646" i="37"/>
  <c r="F645" i="37"/>
  <c r="E645" i="37"/>
  <c r="F644" i="37"/>
  <c r="E644" i="37"/>
  <c r="F643" i="37"/>
  <c r="E643" i="37"/>
  <c r="F642" i="37"/>
  <c r="E642" i="37"/>
  <c r="F641" i="37"/>
  <c r="E641" i="37"/>
  <c r="F640" i="37"/>
  <c r="E640" i="37"/>
  <c r="F639" i="37"/>
  <c r="E639" i="37"/>
  <c r="F638" i="37"/>
  <c r="E638" i="37"/>
  <c r="F637" i="37"/>
  <c r="E637" i="37"/>
  <c r="F636" i="37"/>
  <c r="E636" i="37"/>
  <c r="F635" i="37"/>
  <c r="E635" i="37"/>
  <c r="F634" i="37"/>
  <c r="E634" i="37"/>
  <c r="F633" i="37"/>
  <c r="E633" i="37"/>
  <c r="F632" i="37"/>
  <c r="E632" i="37"/>
  <c r="F631" i="37"/>
  <c r="E631" i="37"/>
  <c r="F630" i="37"/>
  <c r="E630" i="37"/>
  <c r="F629" i="37"/>
  <c r="E629" i="37"/>
  <c r="F628" i="37"/>
  <c r="E628" i="37"/>
  <c r="F627" i="37"/>
  <c r="E627" i="37"/>
  <c r="F626" i="37"/>
  <c r="E626" i="37"/>
  <c r="F625" i="37"/>
  <c r="E625" i="37"/>
  <c r="F624" i="37"/>
  <c r="E624" i="37"/>
  <c r="F623" i="37"/>
  <c r="E623" i="37"/>
  <c r="F622" i="37"/>
  <c r="E622" i="37"/>
  <c r="F621" i="37"/>
  <c r="E621" i="37"/>
  <c r="F620" i="37"/>
  <c r="E620" i="37"/>
  <c r="F619" i="37"/>
  <c r="E619" i="37"/>
  <c r="F618" i="37"/>
  <c r="E618" i="37"/>
  <c r="F617" i="37"/>
  <c r="E617" i="37"/>
  <c r="F616" i="37"/>
  <c r="E616" i="37"/>
  <c r="F615" i="37"/>
  <c r="E615" i="37"/>
  <c r="F614" i="37"/>
  <c r="E614" i="37"/>
  <c r="F613" i="37"/>
  <c r="E613" i="37"/>
  <c r="F612" i="37"/>
  <c r="E612" i="37"/>
  <c r="F611" i="37"/>
  <c r="E611" i="37"/>
  <c r="F610" i="37"/>
  <c r="E610" i="37"/>
  <c r="F609" i="37"/>
  <c r="E609" i="37"/>
  <c r="F608" i="37"/>
  <c r="E608" i="37"/>
  <c r="F607" i="37"/>
  <c r="E607" i="37"/>
  <c r="F606" i="37"/>
  <c r="E606" i="37"/>
  <c r="F605" i="37"/>
  <c r="E605" i="37"/>
  <c r="F604" i="37"/>
  <c r="E604" i="37"/>
  <c r="F603" i="37"/>
  <c r="E603" i="37"/>
  <c r="F602" i="37"/>
  <c r="E602" i="37"/>
  <c r="F601" i="37"/>
  <c r="E601" i="37"/>
  <c r="F600" i="37"/>
  <c r="E600" i="37"/>
  <c r="F599" i="37"/>
  <c r="E599" i="37"/>
  <c r="F598" i="37"/>
  <c r="E598" i="37"/>
  <c r="F597" i="37"/>
  <c r="E597" i="37"/>
  <c r="F596" i="37"/>
  <c r="E596" i="37"/>
  <c r="F595" i="37"/>
  <c r="E595" i="37"/>
  <c r="F594" i="37"/>
  <c r="E594" i="37"/>
  <c r="F593" i="37"/>
  <c r="E593" i="37"/>
  <c r="F592" i="37"/>
  <c r="E592" i="37"/>
  <c r="F591" i="37"/>
  <c r="E591" i="37"/>
  <c r="F590" i="37"/>
  <c r="E590" i="37"/>
  <c r="F589" i="37"/>
  <c r="E589" i="37"/>
  <c r="F588" i="37"/>
  <c r="E588" i="37"/>
  <c r="F587" i="37"/>
  <c r="E587" i="37"/>
  <c r="F586" i="37"/>
  <c r="E586" i="37"/>
  <c r="F585" i="37"/>
  <c r="E585" i="37"/>
  <c r="F584" i="37"/>
  <c r="E584" i="37"/>
  <c r="F583" i="37"/>
  <c r="E583" i="37"/>
  <c r="F582" i="37"/>
  <c r="E582" i="37"/>
  <c r="F581" i="37"/>
  <c r="E581" i="37"/>
  <c r="F580" i="37"/>
  <c r="E580" i="37"/>
  <c r="F579" i="37"/>
  <c r="E579" i="37"/>
  <c r="F578" i="37"/>
  <c r="E578" i="37"/>
  <c r="F577" i="37"/>
  <c r="E577" i="37"/>
  <c r="F576" i="37"/>
  <c r="E576" i="37"/>
  <c r="F575" i="37"/>
  <c r="E575" i="37"/>
  <c r="F574" i="37"/>
  <c r="E574" i="37"/>
  <c r="F573" i="37"/>
  <c r="E573" i="37"/>
  <c r="F572" i="37"/>
  <c r="E572" i="37"/>
  <c r="F571" i="37"/>
  <c r="E571" i="37"/>
  <c r="F570" i="37"/>
  <c r="E570" i="37"/>
  <c r="F569" i="37"/>
  <c r="E569" i="37"/>
  <c r="F568" i="37"/>
  <c r="E568" i="37"/>
  <c r="F567" i="37"/>
  <c r="E567" i="37"/>
  <c r="F566" i="37"/>
  <c r="E566" i="37"/>
  <c r="F565" i="37"/>
  <c r="E565" i="37"/>
  <c r="F564" i="37"/>
  <c r="E564" i="37"/>
  <c r="F563" i="37"/>
  <c r="E563" i="37"/>
  <c r="F562" i="37"/>
  <c r="E562" i="37"/>
  <c r="F561" i="37"/>
  <c r="E561" i="37"/>
  <c r="F560" i="37"/>
  <c r="E560" i="37"/>
  <c r="F559" i="37"/>
  <c r="E559" i="37"/>
  <c r="F558" i="37"/>
  <c r="E558" i="37"/>
  <c r="F557" i="37"/>
  <c r="E557" i="37"/>
  <c r="F556" i="37"/>
  <c r="E556" i="37"/>
  <c r="F555" i="37"/>
  <c r="E555" i="37"/>
  <c r="F554" i="37"/>
  <c r="E554" i="37"/>
  <c r="F553" i="37"/>
  <c r="E553" i="37"/>
  <c r="F552" i="37"/>
  <c r="E552" i="37"/>
  <c r="F551" i="37"/>
  <c r="E551" i="37"/>
  <c r="F550" i="37"/>
  <c r="E550" i="37"/>
  <c r="F549" i="37"/>
  <c r="E549" i="37"/>
  <c r="F548" i="37"/>
  <c r="E548" i="37"/>
  <c r="F547" i="37"/>
  <c r="E547" i="37"/>
  <c r="F546" i="37"/>
  <c r="E546" i="37"/>
  <c r="F545" i="37"/>
  <c r="E545" i="37"/>
  <c r="F544" i="37"/>
  <c r="E544" i="37"/>
  <c r="F543" i="37"/>
  <c r="E543" i="37"/>
  <c r="F542" i="37"/>
  <c r="E542" i="37"/>
  <c r="F541" i="37"/>
  <c r="E541" i="37"/>
  <c r="F540" i="37"/>
  <c r="E540" i="37"/>
  <c r="F539" i="37"/>
  <c r="E539" i="37"/>
  <c r="F538" i="37"/>
  <c r="E538" i="37"/>
  <c r="F537" i="37"/>
  <c r="E537" i="37"/>
  <c r="F536" i="37"/>
  <c r="E536" i="37"/>
  <c r="F535" i="37"/>
  <c r="E535" i="37"/>
  <c r="F534" i="37"/>
  <c r="E534" i="37"/>
  <c r="F533" i="37"/>
  <c r="E533" i="37"/>
  <c r="F532" i="37"/>
  <c r="E532" i="37"/>
  <c r="F531" i="37"/>
  <c r="E531" i="37"/>
  <c r="F530" i="37"/>
  <c r="E530" i="37"/>
  <c r="F529" i="37"/>
  <c r="E529" i="37"/>
  <c r="F528" i="37"/>
  <c r="E528" i="37"/>
  <c r="F527" i="37"/>
  <c r="E527" i="37"/>
  <c r="F526" i="37"/>
  <c r="E526" i="37"/>
  <c r="F525" i="37"/>
  <c r="E525" i="37"/>
  <c r="F524" i="37"/>
  <c r="E524" i="37"/>
  <c r="F523" i="37"/>
  <c r="E523" i="37"/>
  <c r="F522" i="37"/>
  <c r="E522" i="37"/>
  <c r="F521" i="37"/>
  <c r="E521" i="37"/>
  <c r="F520" i="37"/>
  <c r="E520" i="37"/>
  <c r="F519" i="37"/>
  <c r="E519" i="37"/>
  <c r="F518" i="37"/>
  <c r="E518" i="37"/>
  <c r="F517" i="37"/>
  <c r="E517" i="37"/>
  <c r="F516" i="37"/>
  <c r="E516" i="37"/>
  <c r="F515" i="37"/>
  <c r="E515" i="37"/>
  <c r="F514" i="37"/>
  <c r="E514" i="37"/>
  <c r="F513" i="37"/>
  <c r="E513" i="37"/>
  <c r="F512" i="37"/>
  <c r="E512" i="37"/>
  <c r="F511" i="37"/>
  <c r="E511" i="37"/>
  <c r="F510" i="37"/>
  <c r="E510" i="37"/>
  <c r="F509" i="37"/>
  <c r="E509" i="37"/>
  <c r="F508" i="37"/>
  <c r="E508" i="37"/>
  <c r="F507" i="37"/>
  <c r="E507" i="37"/>
  <c r="F506" i="37"/>
  <c r="E506" i="37"/>
  <c r="F505" i="37"/>
  <c r="E505" i="37"/>
  <c r="F504" i="37"/>
  <c r="E504" i="37"/>
  <c r="F503" i="37"/>
  <c r="E503" i="37"/>
  <c r="F502" i="37"/>
  <c r="E502" i="37"/>
  <c r="F501" i="37"/>
  <c r="E501" i="37"/>
  <c r="F500" i="37"/>
  <c r="E500" i="37"/>
  <c r="F499" i="37"/>
  <c r="E499" i="37"/>
  <c r="F498" i="37"/>
  <c r="E498" i="37"/>
  <c r="F497" i="37"/>
  <c r="E497" i="37"/>
  <c r="F496" i="37"/>
  <c r="E496" i="37"/>
  <c r="F495" i="37"/>
  <c r="E495" i="37"/>
  <c r="F494" i="37"/>
  <c r="E494" i="37"/>
  <c r="F493" i="37"/>
  <c r="E493" i="37"/>
  <c r="F492" i="37"/>
  <c r="E492" i="37"/>
  <c r="F491" i="37"/>
  <c r="E491" i="37"/>
  <c r="F490" i="37"/>
  <c r="E490" i="37"/>
  <c r="F489" i="37"/>
  <c r="E489" i="37"/>
  <c r="F488" i="37"/>
  <c r="E488" i="37"/>
  <c r="F487" i="37"/>
  <c r="E487" i="37"/>
  <c r="F486" i="37"/>
  <c r="E486" i="37"/>
  <c r="F485" i="37"/>
  <c r="E485" i="37"/>
  <c r="F484" i="37"/>
  <c r="E484" i="37"/>
  <c r="F483" i="37"/>
  <c r="E483" i="37"/>
  <c r="F482" i="37"/>
  <c r="E482" i="37"/>
  <c r="F481" i="37"/>
  <c r="E481" i="37"/>
  <c r="F480" i="37"/>
  <c r="E480" i="37"/>
  <c r="F479" i="37"/>
  <c r="E479" i="37"/>
  <c r="F478" i="37"/>
  <c r="E478" i="37"/>
  <c r="F477" i="37"/>
  <c r="E477" i="37"/>
  <c r="F476" i="37"/>
  <c r="E476" i="37"/>
  <c r="F475" i="37"/>
  <c r="E475" i="37"/>
  <c r="F474" i="37"/>
  <c r="E474" i="37"/>
  <c r="F473" i="37"/>
  <c r="E473" i="37"/>
  <c r="F472" i="37"/>
  <c r="E472" i="37"/>
  <c r="F471" i="37"/>
  <c r="E471" i="37"/>
  <c r="F470" i="37"/>
  <c r="E470" i="37"/>
  <c r="F469" i="37"/>
  <c r="E469" i="37"/>
  <c r="F468" i="37"/>
  <c r="E468" i="37"/>
  <c r="F467" i="37"/>
  <c r="E467" i="37"/>
  <c r="F466" i="37"/>
  <c r="E466" i="37"/>
  <c r="F465" i="37"/>
  <c r="E465" i="37"/>
  <c r="F464" i="37"/>
  <c r="E464" i="37"/>
  <c r="F463" i="37"/>
  <c r="E463" i="37"/>
  <c r="F462" i="37"/>
  <c r="E462" i="37"/>
  <c r="F461" i="37"/>
  <c r="E461" i="37"/>
  <c r="F460" i="37"/>
  <c r="E460" i="37"/>
  <c r="F459" i="37"/>
  <c r="E459" i="37"/>
  <c r="F458" i="37"/>
  <c r="E458" i="37"/>
  <c r="F457" i="37"/>
  <c r="E457" i="37"/>
  <c r="F456" i="37"/>
  <c r="E456" i="37"/>
  <c r="F455" i="37"/>
  <c r="E455" i="37"/>
  <c r="F454" i="37"/>
  <c r="E454" i="37"/>
  <c r="F453" i="37"/>
  <c r="E453" i="37"/>
  <c r="F452" i="37"/>
  <c r="E452" i="37"/>
  <c r="F451" i="37"/>
  <c r="E451" i="37"/>
  <c r="F450" i="37"/>
  <c r="E450" i="37"/>
  <c r="F449" i="37"/>
  <c r="E449" i="37"/>
  <c r="F448" i="37"/>
  <c r="E448" i="37"/>
  <c r="F447" i="37"/>
  <c r="E447" i="37"/>
  <c r="F446" i="37"/>
  <c r="E446" i="37"/>
  <c r="F445" i="37"/>
  <c r="E445" i="37"/>
  <c r="F444" i="37"/>
  <c r="E444" i="37"/>
  <c r="F443" i="37"/>
  <c r="E443" i="37"/>
  <c r="F442" i="37"/>
  <c r="E442" i="37"/>
  <c r="F441" i="37"/>
  <c r="E441" i="37"/>
  <c r="F440" i="37"/>
  <c r="E440" i="37"/>
  <c r="F439" i="37"/>
  <c r="E439" i="37"/>
  <c r="F438" i="37"/>
  <c r="E438" i="37"/>
  <c r="F437" i="37"/>
  <c r="E437" i="37"/>
  <c r="F436" i="37"/>
  <c r="E436" i="37"/>
  <c r="F435" i="37"/>
  <c r="E435" i="37"/>
  <c r="F434" i="37"/>
  <c r="E434" i="37"/>
  <c r="F433" i="37"/>
  <c r="E433" i="37"/>
  <c r="F432" i="37"/>
  <c r="E432" i="37"/>
  <c r="F431" i="37"/>
  <c r="E431" i="37"/>
  <c r="F430" i="37"/>
  <c r="E430" i="37"/>
  <c r="F429" i="37"/>
  <c r="E429" i="37"/>
  <c r="F428" i="37"/>
  <c r="E428" i="37"/>
  <c r="F427" i="37"/>
  <c r="E427" i="37"/>
  <c r="F426" i="37"/>
  <c r="E426" i="37"/>
  <c r="F425" i="37"/>
  <c r="E425" i="37"/>
  <c r="F424" i="37"/>
  <c r="E424" i="37"/>
  <c r="F423" i="37"/>
  <c r="E423" i="37"/>
  <c r="F422" i="37"/>
  <c r="E422" i="37"/>
  <c r="F421" i="37"/>
  <c r="E421" i="37"/>
  <c r="F420" i="37"/>
  <c r="E420" i="37"/>
  <c r="F419" i="37"/>
  <c r="E419" i="37"/>
  <c r="F418" i="37"/>
  <c r="E418" i="37"/>
  <c r="F417" i="37"/>
  <c r="E417" i="37"/>
  <c r="F416" i="37"/>
  <c r="E416" i="37"/>
  <c r="F415" i="37"/>
  <c r="E415" i="37"/>
  <c r="F414" i="37"/>
  <c r="E414" i="37"/>
  <c r="F413" i="37"/>
  <c r="E413" i="37"/>
  <c r="F412" i="37"/>
  <c r="E412" i="37"/>
  <c r="F411" i="37"/>
  <c r="E411" i="37"/>
  <c r="F410" i="37"/>
  <c r="E410" i="37"/>
  <c r="F409" i="37"/>
  <c r="E409" i="37"/>
  <c r="F408" i="37"/>
  <c r="E408" i="37"/>
  <c r="F407" i="37"/>
  <c r="E407" i="37"/>
  <c r="F406" i="37"/>
  <c r="E406" i="37"/>
  <c r="F405" i="37"/>
  <c r="E405" i="37"/>
  <c r="F404" i="37"/>
  <c r="E404" i="37"/>
  <c r="F403" i="37"/>
  <c r="E403" i="37"/>
  <c r="F402" i="37"/>
  <c r="E402" i="37"/>
  <c r="F401" i="37"/>
  <c r="E401" i="37"/>
  <c r="F400" i="37"/>
  <c r="E400" i="37"/>
  <c r="F399" i="37"/>
  <c r="E399" i="37"/>
  <c r="F398" i="37"/>
  <c r="E398" i="37"/>
  <c r="F397" i="37"/>
  <c r="E397" i="37"/>
  <c r="F396" i="37"/>
  <c r="E396" i="37"/>
  <c r="F395" i="37"/>
  <c r="E395" i="37"/>
  <c r="F394" i="37"/>
  <c r="E394" i="37"/>
  <c r="F393" i="37"/>
  <c r="E393" i="37"/>
  <c r="F392" i="37"/>
  <c r="E392" i="37"/>
  <c r="F391" i="37"/>
  <c r="E391" i="37"/>
  <c r="F390" i="37"/>
  <c r="E390" i="37"/>
  <c r="F389" i="37"/>
  <c r="E389" i="37"/>
  <c r="F388" i="37"/>
  <c r="E388" i="37"/>
  <c r="F387" i="37"/>
  <c r="E387" i="37"/>
  <c r="F386" i="37"/>
  <c r="E386" i="37"/>
  <c r="F385" i="37"/>
  <c r="E385" i="37"/>
  <c r="F384" i="37"/>
  <c r="E384" i="37"/>
  <c r="F383" i="37"/>
  <c r="E383" i="37"/>
  <c r="F382" i="37"/>
  <c r="E382" i="37"/>
  <c r="F381" i="37"/>
  <c r="E381" i="37"/>
  <c r="F380" i="37"/>
  <c r="E380" i="37"/>
  <c r="F379" i="37"/>
  <c r="E379" i="37"/>
  <c r="F378" i="37"/>
  <c r="E378" i="37"/>
  <c r="F377" i="37"/>
  <c r="E377" i="37"/>
  <c r="F376" i="37"/>
  <c r="E376" i="37"/>
  <c r="F375" i="37"/>
  <c r="E375" i="37"/>
  <c r="F374" i="37"/>
  <c r="E374" i="37"/>
  <c r="F373" i="37"/>
  <c r="E373" i="37"/>
  <c r="F372" i="37"/>
  <c r="E372" i="37"/>
  <c r="F371" i="37"/>
  <c r="E371" i="37"/>
  <c r="F370" i="37"/>
  <c r="E370" i="37"/>
  <c r="F369" i="37"/>
  <c r="E369" i="37"/>
  <c r="F368" i="37"/>
  <c r="E368" i="37"/>
  <c r="F367" i="37"/>
  <c r="E367" i="37"/>
  <c r="F366" i="37"/>
  <c r="E366" i="37"/>
  <c r="F365" i="37"/>
  <c r="E365" i="37"/>
  <c r="F364" i="37"/>
  <c r="E364" i="37"/>
  <c r="F363" i="37"/>
  <c r="E363" i="37"/>
  <c r="F362" i="37"/>
  <c r="E362" i="37"/>
  <c r="F361" i="37"/>
  <c r="E361" i="37"/>
  <c r="F360" i="37"/>
  <c r="E360" i="37"/>
  <c r="F359" i="37"/>
  <c r="E359" i="37"/>
  <c r="F358" i="37"/>
  <c r="E358" i="37"/>
  <c r="F357" i="37"/>
  <c r="E357" i="37"/>
  <c r="F356" i="37"/>
  <c r="E356" i="37"/>
  <c r="F355" i="37"/>
  <c r="E355" i="37"/>
  <c r="F354" i="37"/>
  <c r="E354" i="37"/>
  <c r="F353" i="37"/>
  <c r="E353" i="37"/>
  <c r="F352" i="37"/>
  <c r="E352" i="37"/>
  <c r="F351" i="37"/>
  <c r="E351" i="37"/>
  <c r="F350" i="37"/>
  <c r="E350" i="37"/>
  <c r="F349" i="37"/>
  <c r="E349" i="37"/>
  <c r="F348" i="37"/>
  <c r="E348" i="37"/>
  <c r="F347" i="37"/>
  <c r="E347" i="37"/>
  <c r="F346" i="37"/>
  <c r="E346" i="37"/>
  <c r="F345" i="37"/>
  <c r="E345" i="37"/>
  <c r="F344" i="37"/>
  <c r="E344" i="37"/>
  <c r="F343" i="37"/>
  <c r="E343" i="37"/>
  <c r="F342" i="37"/>
  <c r="E342" i="37"/>
  <c r="F341" i="37"/>
  <c r="E341" i="37"/>
  <c r="F340" i="37"/>
  <c r="E340" i="37"/>
  <c r="F339" i="37"/>
  <c r="E339" i="37"/>
  <c r="F338" i="37"/>
  <c r="E338" i="37"/>
  <c r="F337" i="37"/>
  <c r="E337" i="37"/>
  <c r="F336" i="37"/>
  <c r="E336" i="37"/>
  <c r="F335" i="37"/>
  <c r="E335" i="37"/>
  <c r="F334" i="37"/>
  <c r="E334" i="37"/>
  <c r="F333" i="37"/>
  <c r="E333" i="37"/>
  <c r="F332" i="37"/>
  <c r="E332" i="37"/>
  <c r="F331" i="37"/>
  <c r="E331" i="37"/>
  <c r="F330" i="37"/>
  <c r="E330" i="37"/>
  <c r="F329" i="37"/>
  <c r="E329" i="37"/>
  <c r="F328" i="37"/>
  <c r="E328" i="37"/>
  <c r="F327" i="37"/>
  <c r="E327" i="37"/>
  <c r="F326" i="37"/>
  <c r="E326" i="37"/>
  <c r="F325" i="37"/>
  <c r="E325" i="37"/>
  <c r="F324" i="37"/>
  <c r="E324" i="37"/>
  <c r="F323" i="37"/>
  <c r="E323" i="37"/>
  <c r="F322" i="37"/>
  <c r="E322" i="37"/>
  <c r="F321" i="37"/>
  <c r="E321" i="37"/>
  <c r="F320" i="37"/>
  <c r="E320" i="37"/>
  <c r="F319" i="37"/>
  <c r="E319" i="37"/>
  <c r="F318" i="37"/>
  <c r="E318" i="37"/>
  <c r="F317" i="37"/>
  <c r="E317" i="37"/>
  <c r="F316" i="37"/>
  <c r="E316" i="37"/>
  <c r="F315" i="37"/>
  <c r="E315" i="37"/>
  <c r="F314" i="37"/>
  <c r="E314" i="37"/>
  <c r="F313" i="37"/>
  <c r="E313" i="37"/>
  <c r="F312" i="37"/>
  <c r="E312" i="37"/>
  <c r="F311" i="37"/>
  <c r="E311" i="37"/>
  <c r="F310" i="37"/>
  <c r="E310" i="37"/>
  <c r="F309" i="37"/>
  <c r="E309" i="37"/>
  <c r="F308" i="37"/>
  <c r="E308" i="37"/>
  <c r="F307" i="37"/>
  <c r="E307" i="37"/>
  <c r="F306" i="37"/>
  <c r="E306" i="37"/>
  <c r="F305" i="37"/>
  <c r="E305" i="37"/>
  <c r="F304" i="37"/>
  <c r="E304" i="37"/>
  <c r="F303" i="37"/>
  <c r="E303" i="37"/>
  <c r="F302" i="37"/>
  <c r="E302" i="37"/>
  <c r="F301" i="37"/>
  <c r="E301" i="37"/>
  <c r="F300" i="37"/>
  <c r="E300" i="37"/>
  <c r="F299" i="37"/>
  <c r="E299" i="37"/>
  <c r="F298" i="37"/>
  <c r="E298" i="37"/>
  <c r="F297" i="37"/>
  <c r="E297" i="37"/>
  <c r="F296" i="37"/>
  <c r="E296" i="37"/>
  <c r="F295" i="37"/>
  <c r="E295" i="37"/>
  <c r="F294" i="37"/>
  <c r="E294" i="37"/>
  <c r="F293" i="37"/>
  <c r="E293" i="37"/>
  <c r="F292" i="37"/>
  <c r="E292" i="37"/>
  <c r="F291" i="37"/>
  <c r="E291" i="37"/>
  <c r="F290" i="37"/>
  <c r="E290" i="37"/>
  <c r="F289" i="37"/>
  <c r="E289" i="37"/>
  <c r="F288" i="37"/>
  <c r="E288" i="37"/>
  <c r="F287" i="37"/>
  <c r="E287" i="37"/>
  <c r="F286" i="37"/>
  <c r="E286" i="37"/>
  <c r="F285" i="37"/>
  <c r="E285" i="37"/>
  <c r="F284" i="37"/>
  <c r="E284" i="37"/>
  <c r="F283" i="37"/>
  <c r="E283" i="37"/>
  <c r="F282" i="37"/>
  <c r="E282" i="37"/>
  <c r="F281" i="37"/>
  <c r="E281" i="37"/>
  <c r="F280" i="37"/>
  <c r="E280" i="37"/>
  <c r="F279" i="37"/>
  <c r="E279" i="37"/>
  <c r="F278" i="37"/>
  <c r="E278" i="37"/>
  <c r="F277" i="37"/>
  <c r="E277" i="37"/>
  <c r="F276" i="37"/>
  <c r="E276" i="37"/>
  <c r="F275" i="37"/>
  <c r="E275" i="37"/>
  <c r="F274" i="37"/>
  <c r="E274" i="37"/>
  <c r="F273" i="37"/>
  <c r="E273" i="37"/>
  <c r="F272" i="37"/>
  <c r="E272" i="37"/>
  <c r="F271" i="37"/>
  <c r="E271" i="37"/>
  <c r="F270" i="37"/>
  <c r="E270" i="37"/>
  <c r="F269" i="37"/>
  <c r="E269" i="37"/>
  <c r="F268" i="37"/>
  <c r="E268" i="37"/>
  <c r="F267" i="37"/>
  <c r="E267" i="37"/>
  <c r="F266" i="37"/>
  <c r="E266" i="37"/>
  <c r="F265" i="37"/>
  <c r="E265" i="37"/>
  <c r="F264" i="37"/>
  <c r="E264" i="37"/>
  <c r="F263" i="37"/>
  <c r="E263" i="37"/>
  <c r="F262" i="37"/>
  <c r="E262" i="37"/>
  <c r="F261" i="37"/>
  <c r="E261" i="37"/>
  <c r="F260" i="37"/>
  <c r="E260" i="37"/>
  <c r="F259" i="37"/>
  <c r="E259" i="37"/>
  <c r="F258" i="37"/>
  <c r="E258" i="37"/>
  <c r="F257" i="37"/>
  <c r="E257" i="37"/>
  <c r="F256" i="37"/>
  <c r="E256" i="37"/>
  <c r="F255" i="37"/>
  <c r="E255" i="37"/>
  <c r="F254" i="37"/>
  <c r="E254" i="37"/>
  <c r="F253" i="37"/>
  <c r="E253" i="37"/>
  <c r="F252" i="37"/>
  <c r="E252" i="37"/>
  <c r="F251" i="37"/>
  <c r="E251" i="37"/>
  <c r="F250" i="37"/>
  <c r="E250" i="37"/>
  <c r="F249" i="37"/>
  <c r="E249" i="37"/>
  <c r="F248" i="37"/>
  <c r="E248" i="37"/>
  <c r="F247" i="37"/>
  <c r="E247" i="37"/>
  <c r="F246" i="37"/>
  <c r="E246" i="37"/>
  <c r="F245" i="37"/>
  <c r="E245" i="37"/>
  <c r="F244" i="37"/>
  <c r="E244" i="37"/>
  <c r="F243" i="37"/>
  <c r="E243" i="37"/>
  <c r="F242" i="37"/>
  <c r="E242" i="37"/>
  <c r="F241" i="37"/>
  <c r="E241" i="37"/>
  <c r="F240" i="37"/>
  <c r="E240" i="37"/>
  <c r="F239" i="37"/>
  <c r="E239" i="37"/>
  <c r="F238" i="37"/>
  <c r="E238" i="37"/>
  <c r="F237" i="37"/>
  <c r="E237" i="37"/>
  <c r="F236" i="37"/>
  <c r="E236" i="37"/>
  <c r="F235" i="37"/>
  <c r="E235" i="37"/>
  <c r="F234" i="37"/>
  <c r="E234" i="37"/>
  <c r="F233" i="37"/>
  <c r="E233" i="37"/>
  <c r="F232" i="37"/>
  <c r="E232" i="37"/>
  <c r="F231" i="37"/>
  <c r="E231" i="37"/>
  <c r="F230" i="37"/>
  <c r="E230" i="37"/>
  <c r="F229" i="37"/>
  <c r="E229" i="37"/>
  <c r="F228" i="37"/>
  <c r="E228" i="37"/>
  <c r="F227" i="37"/>
  <c r="E227" i="37"/>
  <c r="F226" i="37"/>
  <c r="E226" i="37"/>
  <c r="F225" i="37"/>
  <c r="E225" i="37"/>
  <c r="F224" i="37"/>
  <c r="E224" i="37"/>
  <c r="F223" i="37"/>
  <c r="E223" i="37"/>
  <c r="F222" i="37"/>
  <c r="E222" i="37"/>
  <c r="F221" i="37"/>
  <c r="E221" i="37"/>
  <c r="F220" i="37"/>
  <c r="E220" i="37"/>
  <c r="F219" i="37"/>
  <c r="E219" i="37"/>
  <c r="F218" i="37"/>
  <c r="E218" i="37"/>
  <c r="F217" i="37"/>
  <c r="E217" i="37"/>
  <c r="F216" i="37"/>
  <c r="E216" i="37"/>
  <c r="F215" i="37"/>
  <c r="E215" i="37"/>
  <c r="F214" i="37"/>
  <c r="E214" i="37"/>
  <c r="F213" i="37"/>
  <c r="E213" i="37"/>
  <c r="F212" i="37"/>
  <c r="E212" i="37"/>
  <c r="F211" i="37"/>
  <c r="E211" i="37"/>
  <c r="F210" i="37"/>
  <c r="E210" i="37"/>
  <c r="F209" i="37"/>
  <c r="E209" i="37"/>
  <c r="F208" i="37"/>
  <c r="E208" i="37"/>
  <c r="F207" i="37"/>
  <c r="E207" i="37"/>
  <c r="F206" i="37"/>
  <c r="E206" i="37"/>
  <c r="F205" i="37"/>
  <c r="E205" i="37"/>
  <c r="F204" i="37"/>
  <c r="E204" i="37"/>
  <c r="F203" i="37"/>
  <c r="E203" i="37"/>
  <c r="F202" i="37"/>
  <c r="E202" i="37"/>
  <c r="F201" i="37"/>
  <c r="E201" i="37"/>
  <c r="F200" i="37"/>
  <c r="E200" i="37"/>
  <c r="F199" i="37"/>
  <c r="E199" i="37"/>
  <c r="F198" i="37"/>
  <c r="E198" i="37"/>
  <c r="F197" i="37"/>
  <c r="E197" i="37"/>
  <c r="F196" i="37"/>
  <c r="E196" i="37"/>
  <c r="F195" i="37"/>
  <c r="E195" i="37"/>
  <c r="F194" i="37"/>
  <c r="E194" i="37"/>
  <c r="F193" i="37"/>
  <c r="E193" i="37"/>
  <c r="F192" i="37"/>
  <c r="E192" i="37"/>
  <c r="F191" i="37"/>
  <c r="E191" i="37"/>
  <c r="F190" i="37"/>
  <c r="E190" i="37"/>
  <c r="F189" i="37"/>
  <c r="E189" i="37"/>
  <c r="F188" i="37"/>
  <c r="E188" i="37"/>
  <c r="F187" i="37"/>
  <c r="E187" i="37"/>
  <c r="F186" i="37"/>
  <c r="E186" i="37"/>
  <c r="F185" i="37"/>
  <c r="E185" i="37"/>
  <c r="F184" i="37"/>
  <c r="E184" i="37"/>
  <c r="F183" i="37"/>
  <c r="E183" i="37"/>
  <c r="F182" i="37"/>
  <c r="E182" i="37"/>
  <c r="F181" i="37"/>
  <c r="E181" i="37"/>
  <c r="F180" i="37"/>
  <c r="E180" i="37"/>
  <c r="F179" i="37"/>
  <c r="E179" i="37"/>
  <c r="F178" i="37"/>
  <c r="E178" i="37"/>
  <c r="F177" i="37"/>
  <c r="E177" i="37"/>
  <c r="F176" i="37"/>
  <c r="E176" i="37"/>
  <c r="F175" i="37"/>
  <c r="E175" i="37"/>
  <c r="F174" i="37"/>
  <c r="E174" i="37"/>
  <c r="F173" i="37"/>
  <c r="E173" i="37"/>
  <c r="F172" i="37"/>
  <c r="E172" i="37"/>
  <c r="F171" i="37"/>
  <c r="E171" i="37"/>
  <c r="F170" i="37"/>
  <c r="E170" i="37"/>
  <c r="F169" i="37"/>
  <c r="E169" i="37"/>
  <c r="F168" i="37"/>
  <c r="E168" i="37"/>
  <c r="F167" i="37"/>
  <c r="E167" i="37"/>
  <c r="F166" i="37"/>
  <c r="E166" i="37"/>
  <c r="F165" i="37"/>
  <c r="E165" i="37"/>
  <c r="F164" i="37"/>
  <c r="E164" i="37"/>
  <c r="F163" i="37"/>
  <c r="E163" i="37"/>
  <c r="F162" i="37"/>
  <c r="E162" i="37"/>
  <c r="F161" i="37"/>
  <c r="E161" i="37"/>
  <c r="F160" i="37"/>
  <c r="E160" i="37"/>
  <c r="F159" i="37"/>
  <c r="E159" i="37"/>
  <c r="F158" i="37"/>
  <c r="E158" i="37"/>
  <c r="F157" i="37"/>
  <c r="E157" i="37"/>
  <c r="F156" i="37"/>
  <c r="E156" i="37"/>
  <c r="F155" i="37"/>
  <c r="E155" i="37"/>
  <c r="F154" i="37"/>
  <c r="E154" i="37"/>
  <c r="F153" i="37"/>
  <c r="E153" i="37"/>
  <c r="F152" i="37"/>
  <c r="E152" i="37"/>
  <c r="F151" i="37"/>
  <c r="E151" i="37"/>
  <c r="F150" i="37"/>
  <c r="E150" i="37"/>
  <c r="F149" i="37"/>
  <c r="E149" i="37"/>
  <c r="F148" i="37"/>
  <c r="E148" i="37"/>
  <c r="F147" i="37"/>
  <c r="E147" i="37"/>
  <c r="F146" i="37"/>
  <c r="E146" i="37"/>
  <c r="F145" i="37"/>
  <c r="E145" i="37"/>
  <c r="F144" i="37"/>
  <c r="E144" i="37"/>
  <c r="F143" i="37"/>
  <c r="E143" i="37"/>
  <c r="F142" i="37"/>
  <c r="E142" i="37"/>
  <c r="F141" i="37"/>
  <c r="E141" i="37"/>
  <c r="F140" i="37"/>
  <c r="E140" i="37"/>
  <c r="F139" i="37"/>
  <c r="E139" i="37"/>
  <c r="F138" i="37"/>
  <c r="E138" i="37"/>
  <c r="F137" i="37"/>
  <c r="E137" i="37"/>
  <c r="F136" i="37"/>
  <c r="E136" i="37"/>
  <c r="F135" i="37"/>
  <c r="E135" i="37"/>
  <c r="F134" i="37"/>
  <c r="E134" i="37"/>
  <c r="F133" i="37"/>
  <c r="E133" i="37"/>
  <c r="F132" i="37"/>
  <c r="E132" i="37"/>
  <c r="F131" i="37"/>
  <c r="E131" i="37"/>
  <c r="F130" i="37"/>
  <c r="E130" i="37"/>
  <c r="F129" i="37"/>
  <c r="E129" i="37"/>
  <c r="F128" i="37"/>
  <c r="E128" i="37"/>
  <c r="F127" i="37"/>
  <c r="E127" i="37"/>
  <c r="F126" i="37"/>
  <c r="E126" i="37"/>
  <c r="F125" i="37"/>
  <c r="E125" i="37"/>
  <c r="F124" i="37"/>
  <c r="E124" i="37"/>
  <c r="F123" i="37"/>
  <c r="E123" i="37"/>
  <c r="F122" i="37"/>
  <c r="E122" i="37"/>
  <c r="F121" i="37"/>
  <c r="E121" i="37"/>
  <c r="F120" i="37"/>
  <c r="E120" i="37"/>
  <c r="F119" i="37"/>
  <c r="E119" i="37"/>
  <c r="F118" i="37"/>
  <c r="E118" i="37"/>
  <c r="F117" i="37"/>
  <c r="E117" i="37"/>
  <c r="F116" i="37"/>
  <c r="E116" i="37"/>
  <c r="F115" i="37"/>
  <c r="E115" i="37"/>
  <c r="F114" i="37"/>
  <c r="E114" i="37"/>
  <c r="F113" i="37"/>
  <c r="E113" i="37"/>
  <c r="F112" i="37"/>
  <c r="E112" i="37"/>
  <c r="F111" i="37"/>
  <c r="E111" i="37"/>
  <c r="F110" i="37"/>
  <c r="E110" i="37"/>
  <c r="F109" i="37"/>
  <c r="E109" i="37"/>
  <c r="F108" i="37"/>
  <c r="E108" i="37"/>
  <c r="F107" i="37"/>
  <c r="E107" i="37"/>
  <c r="F106" i="37"/>
  <c r="E106" i="37"/>
  <c r="F105" i="37"/>
  <c r="E105" i="37"/>
  <c r="F104" i="37"/>
  <c r="E104" i="37"/>
  <c r="F103" i="37"/>
  <c r="E103" i="37"/>
  <c r="F102" i="37"/>
  <c r="E102" i="37"/>
  <c r="F101" i="37"/>
  <c r="E101" i="37"/>
  <c r="F100" i="37"/>
  <c r="E100" i="37"/>
  <c r="F99" i="37"/>
  <c r="E99" i="37"/>
  <c r="F98" i="37"/>
  <c r="E98" i="37"/>
  <c r="F97" i="37"/>
  <c r="E97" i="37"/>
  <c r="F96" i="37"/>
  <c r="E96" i="37"/>
  <c r="F95" i="37"/>
  <c r="E95" i="37"/>
  <c r="F94" i="37"/>
  <c r="E94" i="37"/>
  <c r="F93" i="37"/>
  <c r="E93" i="37"/>
  <c r="F92" i="37"/>
  <c r="E92" i="37"/>
  <c r="F91" i="37"/>
  <c r="E91" i="37"/>
  <c r="F90" i="37"/>
  <c r="E90" i="37"/>
  <c r="F89" i="37"/>
  <c r="E89" i="37"/>
  <c r="F88" i="37"/>
  <c r="E88" i="37"/>
  <c r="F87" i="37"/>
  <c r="E87" i="37"/>
  <c r="F86" i="37"/>
  <c r="E86" i="37"/>
  <c r="F85" i="37"/>
  <c r="E85" i="37"/>
  <c r="F84" i="37"/>
  <c r="E84" i="37"/>
  <c r="F83" i="37"/>
  <c r="E83" i="37"/>
  <c r="F82" i="37"/>
  <c r="E82" i="37"/>
  <c r="F81" i="37"/>
  <c r="E81" i="37"/>
  <c r="F80" i="37"/>
  <c r="E80" i="37"/>
  <c r="F79" i="37"/>
  <c r="E79" i="37"/>
  <c r="F78" i="37"/>
  <c r="E78" i="37"/>
  <c r="F77" i="37"/>
  <c r="E77" i="37"/>
  <c r="F76" i="37"/>
  <c r="E76" i="37"/>
  <c r="F75" i="37"/>
  <c r="E75" i="37"/>
  <c r="F74" i="37"/>
  <c r="E74" i="37"/>
  <c r="F73" i="37"/>
  <c r="E73" i="37"/>
  <c r="F72" i="37"/>
  <c r="E72" i="37"/>
  <c r="F71" i="37"/>
  <c r="E71" i="37"/>
  <c r="F70" i="37"/>
  <c r="E70" i="37"/>
  <c r="F69" i="37"/>
  <c r="E69" i="37"/>
  <c r="F68" i="37"/>
  <c r="E68" i="37"/>
  <c r="F67" i="37"/>
  <c r="E67" i="37"/>
  <c r="F66" i="37"/>
  <c r="E66" i="37"/>
  <c r="F65" i="37"/>
  <c r="E65" i="37"/>
  <c r="F64" i="37"/>
  <c r="E64" i="37"/>
  <c r="F63" i="37"/>
  <c r="E63" i="37"/>
  <c r="F62" i="37"/>
  <c r="E62" i="37"/>
  <c r="F61" i="37"/>
  <c r="E61" i="37"/>
  <c r="F60" i="37"/>
  <c r="E60" i="37"/>
  <c r="F59" i="37"/>
  <c r="E59" i="37"/>
  <c r="F58" i="37"/>
  <c r="E58" i="37"/>
  <c r="F57" i="37"/>
  <c r="E57" i="37"/>
  <c r="F56" i="37"/>
  <c r="E56" i="37"/>
  <c r="F55" i="37"/>
  <c r="E55" i="37"/>
  <c r="F54" i="37"/>
  <c r="E54" i="37"/>
  <c r="F53" i="37"/>
  <c r="E53" i="37"/>
  <c r="F52" i="37"/>
  <c r="E52" i="37"/>
  <c r="F51" i="37"/>
  <c r="E51" i="37"/>
  <c r="F50" i="37"/>
  <c r="E50" i="37"/>
  <c r="F49" i="37"/>
  <c r="E49" i="37"/>
  <c r="F48" i="37"/>
  <c r="E48" i="37"/>
  <c r="F47" i="37"/>
  <c r="E47" i="37"/>
  <c r="F46" i="37"/>
  <c r="E46" i="37"/>
  <c r="F45" i="37"/>
  <c r="E45" i="37"/>
  <c r="F44" i="37"/>
  <c r="E44" i="37"/>
  <c r="F43" i="37"/>
  <c r="E43" i="37"/>
  <c r="F42" i="37"/>
  <c r="E42" i="37"/>
  <c r="F41" i="37"/>
  <c r="E41" i="37"/>
  <c r="F40" i="37"/>
  <c r="E40" i="37"/>
  <c r="F39" i="37"/>
  <c r="E39" i="37"/>
  <c r="F38" i="37"/>
  <c r="E38" i="37"/>
  <c r="F37" i="37"/>
  <c r="E37" i="37"/>
  <c r="F36" i="37"/>
  <c r="E36" i="37"/>
  <c r="F35" i="37"/>
  <c r="E35" i="37"/>
  <c r="F34" i="37"/>
  <c r="E34" i="37"/>
  <c r="F33" i="37"/>
  <c r="E33" i="37"/>
  <c r="F32" i="37"/>
  <c r="E32" i="37"/>
  <c r="F31" i="37"/>
  <c r="E31" i="37"/>
  <c r="F30" i="37"/>
  <c r="E30" i="37"/>
  <c r="F29" i="37"/>
  <c r="E29" i="37"/>
  <c r="F28" i="37"/>
  <c r="E28" i="37"/>
  <c r="F27" i="37"/>
  <c r="E27" i="37"/>
  <c r="F26" i="37"/>
  <c r="E26" i="37"/>
  <c r="F25" i="37"/>
  <c r="E25" i="37"/>
  <c r="F24" i="37"/>
  <c r="E24" i="37"/>
  <c r="F23" i="37"/>
  <c r="E23" i="37"/>
  <c r="F22" i="37"/>
  <c r="E22" i="37"/>
  <c r="F21" i="37"/>
  <c r="E21" i="37"/>
  <c r="F20" i="37"/>
  <c r="E20" i="37"/>
  <c r="F19" i="37"/>
  <c r="E19" i="37"/>
  <c r="F18" i="37"/>
  <c r="E18" i="37"/>
  <c r="F17" i="37"/>
  <c r="E17" i="37"/>
  <c r="F16" i="37"/>
  <c r="E16" i="37"/>
  <c r="F15" i="37"/>
  <c r="E15" i="37"/>
  <c r="F14" i="37"/>
  <c r="E14" i="37"/>
  <c r="F13" i="37"/>
  <c r="E13" i="37"/>
  <c r="F12" i="37"/>
  <c r="E12" i="37"/>
  <c r="F11" i="37"/>
  <c r="E11" i="37"/>
  <c r="F10" i="37"/>
  <c r="E10" i="37"/>
  <c r="F9" i="37"/>
  <c r="E9" i="37"/>
  <c r="F8" i="37"/>
  <c r="E8" i="37"/>
  <c r="F7" i="37"/>
  <c r="E7" i="37"/>
  <c r="F6" i="37"/>
  <c r="E6" i="37"/>
  <c r="F5" i="37"/>
  <c r="E5" i="37"/>
  <c r="F4" i="37"/>
  <c r="E4" i="37"/>
  <c r="F3" i="37"/>
  <c r="E3" i="37"/>
  <c r="F2" i="37"/>
  <c r="E2" i="37"/>
  <c r="AC71" i="32" l="1"/>
  <c r="AB71" i="32"/>
  <c r="AA71" i="32"/>
  <c r="Z71" i="32"/>
  <c r="Y71" i="32"/>
  <c r="X71" i="32"/>
  <c r="W71" i="32"/>
  <c r="V71" i="32"/>
  <c r="T71" i="32"/>
  <c r="S71" i="32"/>
  <c r="R71" i="32"/>
  <c r="Q71" i="32"/>
  <c r="P71" i="32"/>
  <c r="O71" i="32"/>
  <c r="N71" i="32"/>
  <c r="M71" i="32"/>
  <c r="AC63" i="32"/>
  <c r="AB63" i="32"/>
  <c r="AA63" i="32"/>
  <c r="Z63" i="32"/>
  <c r="Y63" i="32"/>
  <c r="X63" i="32"/>
  <c r="W63" i="32"/>
  <c r="V63" i="32"/>
  <c r="T63" i="32"/>
  <c r="S63" i="32"/>
  <c r="R63" i="32"/>
  <c r="Q63" i="32"/>
  <c r="P63" i="32"/>
  <c r="O63" i="32"/>
  <c r="N63" i="32"/>
  <c r="M63" i="32"/>
  <c r="AC81" i="32"/>
  <c r="AB81" i="32"/>
  <c r="AA81" i="32"/>
  <c r="Z81" i="32"/>
  <c r="Y81" i="32"/>
  <c r="X81" i="32"/>
  <c r="W81" i="32"/>
  <c r="V81" i="32"/>
  <c r="T81" i="32"/>
  <c r="S81" i="32"/>
  <c r="R81" i="32"/>
  <c r="Q81" i="32"/>
  <c r="P81" i="32"/>
  <c r="O81" i="32"/>
  <c r="N81" i="32"/>
  <c r="M81" i="32"/>
  <c r="M26" i="32"/>
  <c r="N26" i="32"/>
  <c r="O26" i="32"/>
  <c r="P26" i="32"/>
  <c r="Q26" i="32"/>
  <c r="R26" i="32"/>
  <c r="S26" i="32"/>
  <c r="T26" i="32"/>
  <c r="V26" i="32"/>
  <c r="W26" i="32"/>
  <c r="X26" i="32"/>
  <c r="Y26" i="32"/>
  <c r="Z26" i="32"/>
  <c r="AA26" i="32"/>
  <c r="AB26" i="32"/>
  <c r="AC26" i="32"/>
  <c r="AE26" i="32"/>
  <c r="AF26" i="32"/>
  <c r="AG26" i="32"/>
  <c r="AH26" i="32"/>
  <c r="AI26" i="32"/>
  <c r="AJ26" i="32"/>
  <c r="AK26" i="32"/>
  <c r="AL26" i="32"/>
  <c r="M12" i="32"/>
  <c r="N12" i="32"/>
  <c r="O12" i="32"/>
  <c r="P12" i="32"/>
  <c r="Q12" i="32"/>
  <c r="R12" i="32"/>
  <c r="S12" i="32"/>
  <c r="T12" i="32"/>
  <c r="V12" i="32"/>
  <c r="W12" i="32"/>
  <c r="X12" i="32"/>
  <c r="Y12" i="32"/>
  <c r="Z12" i="32"/>
  <c r="AA12" i="32"/>
  <c r="AB12" i="32"/>
  <c r="AC12" i="32"/>
  <c r="AE12" i="32"/>
  <c r="AF12" i="32"/>
  <c r="AG12" i="32"/>
  <c r="AH12" i="32"/>
  <c r="AI12" i="32"/>
  <c r="AJ12" i="32"/>
  <c r="AK12" i="32"/>
  <c r="AL12" i="32"/>
  <c r="T7" i="32"/>
  <c r="S7" i="32"/>
  <c r="R7" i="32"/>
  <c r="Q7" i="32"/>
  <c r="P7" i="32"/>
  <c r="O7" i="32"/>
  <c r="N7" i="32"/>
  <c r="M7" i="32"/>
  <c r="M19" i="32"/>
  <c r="N19" i="32"/>
  <c r="O19" i="32"/>
  <c r="P19" i="32"/>
  <c r="Q19" i="32"/>
  <c r="R19" i="32"/>
  <c r="S19" i="32"/>
  <c r="T19" i="32"/>
  <c r="V19" i="32"/>
  <c r="W19" i="32"/>
  <c r="X19" i="32"/>
  <c r="Y19" i="32"/>
  <c r="Z19" i="32"/>
  <c r="AA19" i="32"/>
  <c r="AB19" i="32"/>
  <c r="AC19" i="32"/>
  <c r="AE19" i="32"/>
  <c r="AF19" i="32"/>
  <c r="AG19" i="32"/>
  <c r="AH19" i="32"/>
  <c r="AI19" i="32"/>
  <c r="AJ19" i="32"/>
  <c r="AK19" i="32"/>
  <c r="AL19" i="32"/>
  <c r="M20" i="32"/>
  <c r="N20" i="32"/>
  <c r="O20" i="32"/>
  <c r="P20" i="32"/>
  <c r="Q20" i="32"/>
  <c r="R20" i="32"/>
  <c r="S20" i="32"/>
  <c r="T20" i="32"/>
  <c r="V20" i="32"/>
  <c r="W20" i="32"/>
  <c r="X20" i="32"/>
  <c r="Y20" i="32"/>
  <c r="Z20" i="32"/>
  <c r="AA20" i="32"/>
  <c r="AB20" i="32"/>
  <c r="AC20" i="32"/>
  <c r="AE20" i="32"/>
  <c r="AF20" i="32"/>
  <c r="AG20" i="32"/>
  <c r="AH20" i="32"/>
  <c r="AI20" i="32"/>
  <c r="AJ20" i="32"/>
  <c r="AK20" i="32"/>
  <c r="AL20" i="32"/>
  <c r="C63" i="27"/>
  <c r="C71" i="27"/>
  <c r="C81" i="27"/>
  <c r="C7" i="27"/>
  <c r="O12" i="29"/>
  <c r="X17" i="29"/>
  <c r="W17" i="29"/>
  <c r="V17" i="29"/>
  <c r="AG17" i="29"/>
  <c r="AF17" i="29"/>
  <c r="AE17" i="29"/>
  <c r="AG9" i="29"/>
  <c r="AF9" i="29"/>
  <c r="AE9" i="29"/>
  <c r="X9" i="29"/>
  <c r="W9" i="29"/>
  <c r="V9" i="29"/>
  <c r="O17" i="29"/>
  <c r="N17" i="29"/>
  <c r="M17" i="29"/>
  <c r="O9" i="29"/>
  <c r="N9" i="29"/>
  <c r="M9" i="29"/>
  <c r="O8" i="29"/>
  <c r="N8" i="29"/>
  <c r="M8" i="29"/>
  <c r="AL15" i="29"/>
  <c r="AH15" i="29"/>
  <c r="AG15" i="29"/>
  <c r="AF15" i="29"/>
  <c r="AE15" i="29"/>
  <c r="AC15" i="29"/>
  <c r="AB15" i="29"/>
  <c r="Z15" i="29" s="1"/>
  <c r="Y15" i="29"/>
  <c r="X15" i="29"/>
  <c r="W15" i="29"/>
  <c r="V15" i="29"/>
  <c r="M15" i="29"/>
  <c r="N15" i="29"/>
  <c r="O15" i="29"/>
  <c r="P15" i="29"/>
  <c r="S15" i="29"/>
  <c r="Q15" i="29" s="1"/>
  <c r="R15" i="29" s="1"/>
  <c r="T15" i="29"/>
  <c r="T6" i="29"/>
  <c r="S6" i="29"/>
  <c r="P6" i="29"/>
  <c r="O6" i="29"/>
  <c r="N6" i="29"/>
  <c r="M6" i="29"/>
  <c r="C17" i="26"/>
  <c r="H17" i="26"/>
  <c r="C15" i="26"/>
  <c r="C6" i="26"/>
  <c r="H6" i="26"/>
  <c r="C142" i="24"/>
  <c r="C150" i="24" l="1"/>
  <c r="H81" i="27"/>
  <c r="H15" i="26"/>
  <c r="H71" i="27"/>
  <c r="H63" i="27"/>
  <c r="H7" i="27"/>
  <c r="H26" i="27"/>
  <c r="H12" i="27"/>
  <c r="H20" i="27"/>
  <c r="H19" i="27"/>
  <c r="AA15" i="29"/>
  <c r="Q6" i="29"/>
  <c r="R6" i="29" s="1"/>
  <c r="G86" i="22"/>
  <c r="G61" i="22"/>
  <c r="C6" i="22"/>
  <c r="D6" i="29" s="1"/>
  <c r="N22" i="21"/>
  <c r="N20" i="21"/>
  <c r="N19" i="21"/>
  <c r="N13" i="21"/>
  <c r="N11" i="21"/>
  <c r="N7" i="21"/>
  <c r="N3" i="21"/>
  <c r="P6" i="21"/>
  <c r="O7" i="21"/>
  <c r="Q7" i="21"/>
  <c r="P8" i="21"/>
  <c r="O9" i="21"/>
  <c r="Q9" i="21"/>
  <c r="O11" i="21"/>
  <c r="Q11" i="21"/>
  <c r="P12" i="21"/>
  <c r="O13" i="21"/>
  <c r="Q13" i="21"/>
  <c r="P14" i="21"/>
  <c r="O17" i="21"/>
  <c r="Q17" i="21"/>
  <c r="P18" i="21"/>
  <c r="O19" i="21"/>
  <c r="P19" i="21"/>
  <c r="Q19" i="21"/>
  <c r="O20" i="21"/>
  <c r="P20" i="21"/>
  <c r="Q20" i="21"/>
  <c r="O22" i="21"/>
  <c r="P22" i="21"/>
  <c r="Q22" i="21"/>
  <c r="Q3" i="21"/>
  <c r="O3" i="21"/>
  <c r="T4" i="21"/>
  <c r="S4" i="21" s="1"/>
  <c r="V4" i="21"/>
  <c r="AD4" i="21"/>
  <c r="V6" i="21"/>
  <c r="X6" i="21"/>
  <c r="AB6" i="21"/>
  <c r="AD6" i="21"/>
  <c r="U7" i="21"/>
  <c r="W7" i="21"/>
  <c r="AA7" i="21"/>
  <c r="Z7" i="21" s="1"/>
  <c r="AC7" i="21"/>
  <c r="AE7" i="21"/>
  <c r="V8" i="21"/>
  <c r="X8" i="21"/>
  <c r="AB8" i="21"/>
  <c r="AD8" i="21"/>
  <c r="U9" i="21"/>
  <c r="W9" i="21"/>
  <c r="AE9" i="21"/>
  <c r="T12" i="21"/>
  <c r="S12" i="21" s="1"/>
  <c r="V12" i="21"/>
  <c r="AD12" i="21"/>
  <c r="U13" i="21"/>
  <c r="W13" i="21"/>
  <c r="AA13" i="21"/>
  <c r="Z13" i="21" s="1"/>
  <c r="AC13" i="21"/>
  <c r="AE13" i="21"/>
  <c r="V14" i="21"/>
  <c r="X14" i="21"/>
  <c r="AB14" i="21"/>
  <c r="AD14" i="21"/>
  <c r="U17" i="21"/>
  <c r="W17" i="21"/>
  <c r="AE17" i="21"/>
  <c r="AB18" i="21"/>
  <c r="AD18" i="21"/>
  <c r="AD3" i="21"/>
  <c r="AB3" i="21"/>
  <c r="W3" i="21"/>
  <c r="U3" i="21"/>
  <c r="L8" i="21"/>
  <c r="M7" i="21"/>
  <c r="L7" i="21" s="1"/>
  <c r="M8" i="21"/>
  <c r="M11" i="21"/>
  <c r="L11" i="21" s="1"/>
  <c r="M13" i="21"/>
  <c r="L13" i="21" s="1"/>
  <c r="M19" i="21"/>
  <c r="M20" i="21"/>
  <c r="M22" i="21"/>
  <c r="M3" i="21"/>
  <c r="L3" i="21" s="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I3" i="21"/>
  <c r="D22" i="34"/>
  <c r="R21" i="34"/>
  <c r="L21" i="34"/>
  <c r="D21" i="34"/>
  <c r="P4" i="21" s="1"/>
  <c r="R20" i="34"/>
  <c r="L20" i="34"/>
  <c r="D20" i="34"/>
  <c r="R19" i="34"/>
  <c r="D19" i="34"/>
  <c r="O18" i="21" s="1"/>
  <c r="R18" i="34"/>
  <c r="L18" i="34"/>
  <c r="D18" i="34"/>
  <c r="AA17" i="21" s="1"/>
  <c r="Z17" i="21" s="1"/>
  <c r="L17" i="34"/>
  <c r="D17" i="34"/>
  <c r="D16" i="34"/>
  <c r="P11" i="21" s="1"/>
  <c r="R15" i="34"/>
  <c r="L15" i="34"/>
  <c r="D15" i="34"/>
  <c r="L14" i="34"/>
  <c r="D14" i="34"/>
  <c r="R13" i="34"/>
  <c r="L13" i="34"/>
  <c r="T8" i="21" s="1"/>
  <c r="S8" i="21" s="1"/>
  <c r="D13" i="34"/>
  <c r="N8" i="21" s="1"/>
  <c r="R12" i="34"/>
  <c r="L12" i="34"/>
  <c r="D12" i="34"/>
  <c r="R11" i="34"/>
  <c r="L11" i="34"/>
  <c r="D11" i="34"/>
  <c r="P7" i="21" s="1"/>
  <c r="R10" i="34"/>
  <c r="L10" i="34"/>
  <c r="D10" i="34"/>
  <c r="X12" i="21" s="1"/>
  <c r="R9" i="34"/>
  <c r="L9" i="34"/>
  <c r="T14" i="21" s="1"/>
  <c r="S14" i="21" s="1"/>
  <c r="D9" i="34"/>
  <c r="O14" i="21" s="1"/>
  <c r="R8" i="34"/>
  <c r="L8" i="34"/>
  <c r="D8" i="34"/>
  <c r="Q21" i="21" s="1"/>
  <c r="R7" i="34"/>
  <c r="L7" i="34"/>
  <c r="D7" i="34"/>
  <c r="V13" i="21" s="1"/>
  <c r="R6" i="34"/>
  <c r="L6" i="34"/>
  <c r="D6" i="34"/>
  <c r="N9" i="21" s="1"/>
  <c r="R5" i="34"/>
  <c r="L5" i="34"/>
  <c r="T6" i="21" s="1"/>
  <c r="S6" i="21" s="1"/>
  <c r="D5" i="34"/>
  <c r="O6" i="21" s="1"/>
  <c r="R4" i="34"/>
  <c r="L4" i="34"/>
  <c r="D4" i="34"/>
  <c r="R3" i="34"/>
  <c r="L3" i="34"/>
  <c r="D3" i="34"/>
  <c r="P3" i="21" s="1"/>
  <c r="O49" i="23"/>
  <c r="O48" i="23"/>
  <c r="O26" i="23"/>
  <c r="O18" i="23"/>
  <c r="N49" i="23"/>
  <c r="N48" i="23"/>
  <c r="N26" i="23"/>
  <c r="N18" i="23"/>
  <c r="W12" i="23"/>
  <c r="W11" i="23"/>
  <c r="U12" i="23"/>
  <c r="U11" i="23"/>
  <c r="V11" i="23"/>
  <c r="X11" i="23"/>
  <c r="Y11" i="23"/>
  <c r="Z11" i="23"/>
  <c r="AA11" i="23"/>
  <c r="AB11" i="23"/>
  <c r="AC11" i="23"/>
  <c r="AD11" i="23"/>
  <c r="AE11" i="23"/>
  <c r="AF11" i="23"/>
  <c r="AG11" i="23"/>
  <c r="AH11" i="23"/>
  <c r="V12" i="23"/>
  <c r="X12" i="23"/>
  <c r="Y12" i="23"/>
  <c r="Z12" i="23"/>
  <c r="AA12" i="23"/>
  <c r="AB12" i="23"/>
  <c r="AC12" i="23"/>
  <c r="AD12" i="23"/>
  <c r="AE12" i="23"/>
  <c r="AF12" i="23"/>
  <c r="AG12" i="23"/>
  <c r="AH12" i="23"/>
  <c r="T12" i="23"/>
  <c r="T11" i="23"/>
  <c r="E49" i="23"/>
  <c r="H49" i="23"/>
  <c r="C49" i="23"/>
  <c r="C22" i="23"/>
  <c r="C23" i="23"/>
  <c r="C24" i="23"/>
  <c r="C25" i="23"/>
  <c r="H26" i="23"/>
  <c r="E26" i="23"/>
  <c r="C31" i="23"/>
  <c r="C32" i="23"/>
  <c r="C33" i="23"/>
  <c r="C34" i="23"/>
  <c r="C35" i="23"/>
  <c r="C36" i="23"/>
  <c r="C37" i="23"/>
  <c r="C38" i="23"/>
  <c r="C39" i="23"/>
  <c r="C40" i="23"/>
  <c r="C41" i="23"/>
  <c r="C42" i="23"/>
  <c r="C43" i="23"/>
  <c r="C44" i="23"/>
  <c r="C45" i="23"/>
  <c r="C46" i="23"/>
  <c r="C47" i="23"/>
  <c r="C48" i="23"/>
  <c r="C50" i="23"/>
  <c r="C51" i="23"/>
  <c r="C52" i="23"/>
  <c r="C53" i="23"/>
  <c r="C54" i="23"/>
  <c r="C55" i="23"/>
  <c r="C56" i="23"/>
  <c r="M4" i="32"/>
  <c r="N4" i="32"/>
  <c r="O4" i="32"/>
  <c r="P4" i="32"/>
  <c r="Q4" i="32"/>
  <c r="R4" i="32"/>
  <c r="S4" i="32"/>
  <c r="T4" i="32"/>
  <c r="V4" i="32"/>
  <c r="W4" i="32"/>
  <c r="X4" i="32"/>
  <c r="Y4" i="32"/>
  <c r="Z4" i="32"/>
  <c r="AA4" i="32"/>
  <c r="AB4" i="32"/>
  <c r="AC4" i="32"/>
  <c r="AE4" i="32"/>
  <c r="AF4" i="32"/>
  <c r="AG4" i="32"/>
  <c r="AH4" i="32"/>
  <c r="AI4" i="32"/>
  <c r="AJ4" i="32"/>
  <c r="AK4" i="32"/>
  <c r="AL4" i="32"/>
  <c r="M5" i="32"/>
  <c r="N5" i="32"/>
  <c r="O5" i="32"/>
  <c r="P5" i="32"/>
  <c r="Q5" i="32"/>
  <c r="R5" i="32"/>
  <c r="S5" i="32"/>
  <c r="T5" i="32"/>
  <c r="V5" i="32"/>
  <c r="W5" i="32"/>
  <c r="X5" i="32"/>
  <c r="Y5" i="32"/>
  <c r="Z5" i="32"/>
  <c r="AA5" i="32"/>
  <c r="AB5" i="32"/>
  <c r="AC5" i="32"/>
  <c r="AE5" i="32"/>
  <c r="AF5" i="32"/>
  <c r="AG5" i="32"/>
  <c r="AH5" i="32"/>
  <c r="AI5" i="32"/>
  <c r="AJ5" i="32"/>
  <c r="AK5" i="32"/>
  <c r="AL5" i="32"/>
  <c r="M6" i="32"/>
  <c r="N6" i="32"/>
  <c r="O6" i="32"/>
  <c r="P6" i="32"/>
  <c r="Q6" i="32"/>
  <c r="R6" i="32"/>
  <c r="S6" i="32"/>
  <c r="T6" i="32"/>
  <c r="V6" i="32"/>
  <c r="W6" i="32"/>
  <c r="X6" i="32"/>
  <c r="Y6" i="32"/>
  <c r="Z6" i="32"/>
  <c r="AA6" i="32"/>
  <c r="AB6" i="32"/>
  <c r="AC6" i="32"/>
  <c r="AE6" i="32"/>
  <c r="AF6" i="32"/>
  <c r="AG6" i="32"/>
  <c r="AH6" i="32"/>
  <c r="AI6" i="32"/>
  <c r="AJ6" i="32"/>
  <c r="AK6" i="32"/>
  <c r="AL6" i="32"/>
  <c r="M8" i="32"/>
  <c r="N8" i="32"/>
  <c r="O8" i="32"/>
  <c r="P8" i="32"/>
  <c r="Q8" i="32"/>
  <c r="R8" i="32"/>
  <c r="S8" i="32"/>
  <c r="T8" i="32"/>
  <c r="V8" i="32"/>
  <c r="W8" i="32"/>
  <c r="X8" i="32"/>
  <c r="Y8" i="32"/>
  <c r="Z8" i="32"/>
  <c r="AA8" i="32"/>
  <c r="AB8" i="32"/>
  <c r="AC8" i="32"/>
  <c r="AE8" i="32"/>
  <c r="AF8" i="32"/>
  <c r="AG8" i="32"/>
  <c r="AH8" i="32"/>
  <c r="AI8" i="32"/>
  <c r="AJ8" i="32"/>
  <c r="AK8" i="32"/>
  <c r="AL8" i="32"/>
  <c r="M9" i="32"/>
  <c r="N9" i="32"/>
  <c r="O9" i="32"/>
  <c r="P9" i="32"/>
  <c r="Q9" i="32"/>
  <c r="R9" i="32"/>
  <c r="S9" i="32"/>
  <c r="T9" i="32"/>
  <c r="V9" i="32"/>
  <c r="W9" i="32"/>
  <c r="X9" i="32"/>
  <c r="Y9" i="32"/>
  <c r="Z9" i="32"/>
  <c r="AA9" i="32"/>
  <c r="AB9" i="32"/>
  <c r="AC9" i="32"/>
  <c r="AE9" i="32"/>
  <c r="AF9" i="32"/>
  <c r="AG9" i="32"/>
  <c r="AH9" i="32"/>
  <c r="AI9" i="32"/>
  <c r="AJ9" i="32"/>
  <c r="AK9" i="32"/>
  <c r="AL9" i="32"/>
  <c r="M10" i="32"/>
  <c r="N10" i="32"/>
  <c r="O10" i="32"/>
  <c r="P10" i="32"/>
  <c r="Q10" i="32"/>
  <c r="R10" i="32"/>
  <c r="S10" i="32"/>
  <c r="T10" i="32"/>
  <c r="V10" i="32"/>
  <c r="W10" i="32"/>
  <c r="X10" i="32"/>
  <c r="Y10" i="32"/>
  <c r="Z10" i="32"/>
  <c r="AA10" i="32"/>
  <c r="AB10" i="32"/>
  <c r="AC10" i="32"/>
  <c r="AE10" i="32"/>
  <c r="AF10" i="32"/>
  <c r="AG10" i="32"/>
  <c r="AH10" i="32"/>
  <c r="AI10" i="32"/>
  <c r="AJ10" i="32"/>
  <c r="AK10" i="32"/>
  <c r="AL10" i="32"/>
  <c r="M11" i="32"/>
  <c r="N11" i="32"/>
  <c r="O11" i="32"/>
  <c r="P11" i="32"/>
  <c r="Q11" i="32"/>
  <c r="R11" i="32"/>
  <c r="S11" i="32"/>
  <c r="T11" i="32"/>
  <c r="V11" i="32"/>
  <c r="W11" i="32"/>
  <c r="X11" i="32"/>
  <c r="Y11" i="32"/>
  <c r="Z11" i="32"/>
  <c r="AA11" i="32"/>
  <c r="AB11" i="32"/>
  <c r="AC11" i="32"/>
  <c r="AE11" i="32"/>
  <c r="AF11" i="32"/>
  <c r="AG11" i="32"/>
  <c r="AH11" i="32"/>
  <c r="AI11" i="32"/>
  <c r="AJ11" i="32"/>
  <c r="AK11" i="32"/>
  <c r="AL11" i="32"/>
  <c r="M13" i="32"/>
  <c r="N13" i="32"/>
  <c r="O13" i="32"/>
  <c r="P13" i="32"/>
  <c r="Q13" i="32"/>
  <c r="R13" i="32"/>
  <c r="S13" i="32"/>
  <c r="T13" i="32"/>
  <c r="M14" i="32"/>
  <c r="N14" i="32"/>
  <c r="O14" i="32"/>
  <c r="P14" i="32"/>
  <c r="Q14" i="32"/>
  <c r="R14" i="32"/>
  <c r="S14" i="32"/>
  <c r="T14" i="32"/>
  <c r="V14" i="32"/>
  <c r="W14" i="32"/>
  <c r="X14" i="32"/>
  <c r="Y14" i="32"/>
  <c r="Z14" i="32"/>
  <c r="AA14" i="32"/>
  <c r="AB14" i="32"/>
  <c r="AC14" i="32"/>
  <c r="AE14" i="32"/>
  <c r="AF14" i="32"/>
  <c r="AG14" i="32"/>
  <c r="AH14" i="32"/>
  <c r="AI14" i="32"/>
  <c r="AJ14" i="32"/>
  <c r="AK14" i="32"/>
  <c r="AL14" i="32"/>
  <c r="M15" i="32"/>
  <c r="N15" i="32"/>
  <c r="O15" i="32"/>
  <c r="P15" i="32"/>
  <c r="Q15" i="32"/>
  <c r="R15" i="32"/>
  <c r="S15" i="32"/>
  <c r="T15" i="32"/>
  <c r="V15" i="32"/>
  <c r="W15" i="32"/>
  <c r="X15" i="32"/>
  <c r="Y15" i="32"/>
  <c r="Z15" i="32"/>
  <c r="AA15" i="32"/>
  <c r="AB15" i="32"/>
  <c r="AC15" i="32"/>
  <c r="AE15" i="32"/>
  <c r="AF15" i="32"/>
  <c r="AG15" i="32"/>
  <c r="AH15" i="32"/>
  <c r="AI15" i="32"/>
  <c r="AJ15" i="32"/>
  <c r="AK15" i="32"/>
  <c r="AL15" i="32"/>
  <c r="M16" i="32"/>
  <c r="N16" i="32"/>
  <c r="O16" i="32"/>
  <c r="P16" i="32"/>
  <c r="Q16" i="32"/>
  <c r="R16" i="32"/>
  <c r="S16" i="32"/>
  <c r="T16" i="32"/>
  <c r="AE16" i="32"/>
  <c r="AF16" i="32"/>
  <c r="AG16" i="32"/>
  <c r="AH16" i="32"/>
  <c r="AI16" i="32"/>
  <c r="AJ16" i="32"/>
  <c r="AK16" i="32"/>
  <c r="AL16" i="32"/>
  <c r="M17" i="32"/>
  <c r="N17" i="32"/>
  <c r="O17" i="32"/>
  <c r="P17" i="32"/>
  <c r="Q17" i="32"/>
  <c r="R17" i="32"/>
  <c r="S17" i="32"/>
  <c r="T17" i="32"/>
  <c r="V17" i="32"/>
  <c r="W17" i="32"/>
  <c r="X17" i="32"/>
  <c r="Y17" i="32"/>
  <c r="Z17" i="32"/>
  <c r="AA17" i="32"/>
  <c r="AB17" i="32"/>
  <c r="AC17" i="32"/>
  <c r="AE17" i="32"/>
  <c r="AF17" i="32"/>
  <c r="AG17" i="32"/>
  <c r="AH17" i="32"/>
  <c r="AI17" i="32"/>
  <c r="AJ17" i="32"/>
  <c r="AK17" i="32"/>
  <c r="AL17" i="32"/>
  <c r="M18" i="32"/>
  <c r="N18" i="32"/>
  <c r="O18" i="32"/>
  <c r="P18" i="32"/>
  <c r="Q18" i="32"/>
  <c r="R18" i="32"/>
  <c r="S18" i="32"/>
  <c r="T18" i="32"/>
  <c r="V18" i="32"/>
  <c r="W18" i="32"/>
  <c r="X18" i="32"/>
  <c r="Y18" i="32"/>
  <c r="Z18" i="32"/>
  <c r="AA18" i="32"/>
  <c r="AB18" i="32"/>
  <c r="AC18" i="32"/>
  <c r="AE18" i="32"/>
  <c r="AF18" i="32"/>
  <c r="AG18" i="32"/>
  <c r="AH18" i="32"/>
  <c r="AI18" i="32"/>
  <c r="AJ18" i="32"/>
  <c r="AK18" i="32"/>
  <c r="AL18" i="32"/>
  <c r="M21" i="32"/>
  <c r="N21" i="32"/>
  <c r="O21" i="32"/>
  <c r="P21" i="32"/>
  <c r="Q21" i="32"/>
  <c r="R21" i="32"/>
  <c r="S21" i="32"/>
  <c r="T21" i="32"/>
  <c r="V21" i="32"/>
  <c r="W21" i="32"/>
  <c r="X21" i="32"/>
  <c r="Y21" i="32"/>
  <c r="Z21" i="32"/>
  <c r="AA21" i="32"/>
  <c r="AB21" i="32"/>
  <c r="AC21" i="32"/>
  <c r="AE21" i="32"/>
  <c r="AF21" i="32"/>
  <c r="AG21" i="32"/>
  <c r="AH21" i="32"/>
  <c r="AI21" i="32"/>
  <c r="AJ21" i="32"/>
  <c r="AK21" i="32"/>
  <c r="AL21" i="32"/>
  <c r="M22" i="32"/>
  <c r="N22" i="32"/>
  <c r="O22" i="32"/>
  <c r="P22" i="32"/>
  <c r="Q22" i="32"/>
  <c r="R22" i="32"/>
  <c r="S22" i="32"/>
  <c r="T22" i="32"/>
  <c r="V22" i="32"/>
  <c r="W22" i="32"/>
  <c r="X22" i="32"/>
  <c r="Y22" i="32"/>
  <c r="Z22" i="32"/>
  <c r="AA22" i="32"/>
  <c r="AB22" i="32"/>
  <c r="AC22" i="32"/>
  <c r="AE22" i="32"/>
  <c r="AF22" i="32"/>
  <c r="AG22" i="32"/>
  <c r="AH22" i="32"/>
  <c r="AI22" i="32"/>
  <c r="AJ22" i="32"/>
  <c r="AK22" i="32"/>
  <c r="AL22" i="32"/>
  <c r="M23" i="32"/>
  <c r="N23" i="32"/>
  <c r="O23" i="32"/>
  <c r="P23" i="32"/>
  <c r="Q23" i="32"/>
  <c r="R23" i="32"/>
  <c r="S23" i="32"/>
  <c r="T23" i="32"/>
  <c r="V23" i="32"/>
  <c r="W23" i="32"/>
  <c r="X23" i="32"/>
  <c r="Y23" i="32"/>
  <c r="Z23" i="32"/>
  <c r="AA23" i="32"/>
  <c r="AB23" i="32"/>
  <c r="AC23" i="32"/>
  <c r="AE23" i="32"/>
  <c r="AF23" i="32"/>
  <c r="AG23" i="32"/>
  <c r="AH23" i="32"/>
  <c r="AI23" i="32"/>
  <c r="AJ23" i="32"/>
  <c r="AK23" i="32"/>
  <c r="AL23" i="32"/>
  <c r="M24" i="32"/>
  <c r="N24" i="32"/>
  <c r="O24" i="32"/>
  <c r="P24" i="32"/>
  <c r="Q24" i="32"/>
  <c r="R24" i="32"/>
  <c r="S24" i="32"/>
  <c r="T24" i="32"/>
  <c r="V24" i="32"/>
  <c r="W24" i="32"/>
  <c r="X24" i="32"/>
  <c r="Y24" i="32"/>
  <c r="Z24" i="32"/>
  <c r="AA24" i="32"/>
  <c r="AB24" i="32"/>
  <c r="AC24" i="32"/>
  <c r="AE24" i="32"/>
  <c r="AF24" i="32"/>
  <c r="AG24" i="32"/>
  <c r="AH24" i="32"/>
  <c r="AI24" i="32"/>
  <c r="AJ24" i="32"/>
  <c r="AK24" i="32"/>
  <c r="AL24" i="32"/>
  <c r="M25" i="32"/>
  <c r="N25" i="32"/>
  <c r="O25" i="32"/>
  <c r="P25" i="32"/>
  <c r="Q25" i="32"/>
  <c r="R25" i="32"/>
  <c r="S25" i="32"/>
  <c r="T25" i="32"/>
  <c r="V25" i="32"/>
  <c r="W25" i="32"/>
  <c r="X25" i="32"/>
  <c r="Y25" i="32"/>
  <c r="Z25" i="32"/>
  <c r="AA25" i="32"/>
  <c r="AB25" i="32"/>
  <c r="AC25" i="32"/>
  <c r="AE25" i="32"/>
  <c r="AF25" i="32"/>
  <c r="AG25" i="32"/>
  <c r="AH25" i="32"/>
  <c r="AI25" i="32"/>
  <c r="AJ25" i="32"/>
  <c r="AK25" i="32"/>
  <c r="AL25" i="32"/>
  <c r="M27" i="32"/>
  <c r="N27" i="32"/>
  <c r="O27" i="32"/>
  <c r="P27" i="32"/>
  <c r="Q27" i="32"/>
  <c r="R27" i="32"/>
  <c r="S27" i="32"/>
  <c r="T27" i="32"/>
  <c r="V27" i="32"/>
  <c r="W27" i="32"/>
  <c r="X27" i="32"/>
  <c r="Y27" i="32"/>
  <c r="Z27" i="32"/>
  <c r="AA27" i="32"/>
  <c r="AB27" i="32"/>
  <c r="AC27" i="32"/>
  <c r="AE27" i="32"/>
  <c r="AF27" i="32"/>
  <c r="AG27" i="32"/>
  <c r="AH27" i="32"/>
  <c r="AI27" i="32"/>
  <c r="AJ27" i="32"/>
  <c r="AK27" i="32"/>
  <c r="AL27" i="32"/>
  <c r="M28" i="32"/>
  <c r="N28" i="32"/>
  <c r="O28" i="32"/>
  <c r="P28" i="32"/>
  <c r="Q28" i="32"/>
  <c r="R28" i="32"/>
  <c r="S28" i="32"/>
  <c r="T28" i="32"/>
  <c r="V28" i="32"/>
  <c r="W28" i="32"/>
  <c r="X28" i="32"/>
  <c r="Y28" i="32"/>
  <c r="Z28" i="32"/>
  <c r="AA28" i="32"/>
  <c r="AB28" i="32"/>
  <c r="AC28" i="32"/>
  <c r="AE28" i="32"/>
  <c r="AF28" i="32"/>
  <c r="AG28" i="32"/>
  <c r="AH28" i="32"/>
  <c r="AI28" i="32"/>
  <c r="AJ28" i="32"/>
  <c r="AK28" i="32"/>
  <c r="AL28" i="32"/>
  <c r="M32" i="32"/>
  <c r="N32" i="32"/>
  <c r="O32" i="32"/>
  <c r="P32" i="32"/>
  <c r="Q32" i="32"/>
  <c r="R32" i="32"/>
  <c r="S32" i="32"/>
  <c r="T32" i="32"/>
  <c r="V32" i="32"/>
  <c r="W32" i="32"/>
  <c r="X32" i="32"/>
  <c r="Y32" i="32"/>
  <c r="Z32" i="32"/>
  <c r="AA32" i="32"/>
  <c r="AB32" i="32"/>
  <c r="AC32" i="32"/>
  <c r="M33" i="32"/>
  <c r="N33" i="32"/>
  <c r="O33" i="32"/>
  <c r="P33" i="32"/>
  <c r="Q33" i="32"/>
  <c r="R33" i="32"/>
  <c r="S33" i="32"/>
  <c r="T33" i="32"/>
  <c r="V33" i="32"/>
  <c r="W33" i="32"/>
  <c r="X33" i="32"/>
  <c r="Y33" i="32"/>
  <c r="Z33" i="32"/>
  <c r="AA33" i="32"/>
  <c r="AB33" i="32"/>
  <c r="AC33" i="32"/>
  <c r="AE33" i="32"/>
  <c r="AF33" i="32"/>
  <c r="AG33" i="32"/>
  <c r="AH33" i="32"/>
  <c r="AI33" i="32"/>
  <c r="AJ33" i="32"/>
  <c r="AK33" i="32"/>
  <c r="AL33" i="32"/>
  <c r="M34" i="32"/>
  <c r="N34" i="32"/>
  <c r="O34" i="32"/>
  <c r="P34" i="32"/>
  <c r="Q34" i="32"/>
  <c r="R34" i="32"/>
  <c r="S34" i="32"/>
  <c r="T34" i="32"/>
  <c r="V34" i="32"/>
  <c r="W34" i="32"/>
  <c r="X34" i="32"/>
  <c r="Y34" i="32"/>
  <c r="Z34" i="32"/>
  <c r="AA34" i="32"/>
  <c r="AB34" i="32"/>
  <c r="AC34" i="32"/>
  <c r="AE34" i="32"/>
  <c r="AF34" i="32"/>
  <c r="AG34" i="32"/>
  <c r="AH34" i="32"/>
  <c r="AI34" i="32"/>
  <c r="AJ34" i="32"/>
  <c r="AK34" i="32"/>
  <c r="AL34" i="32"/>
  <c r="M35" i="32"/>
  <c r="N35" i="32"/>
  <c r="O35" i="32"/>
  <c r="P35" i="32"/>
  <c r="Q35" i="32"/>
  <c r="R35" i="32"/>
  <c r="S35" i="32"/>
  <c r="T35" i="32"/>
  <c r="V35" i="32"/>
  <c r="W35" i="32"/>
  <c r="X35" i="32"/>
  <c r="Y35" i="32"/>
  <c r="Z35" i="32"/>
  <c r="AA35" i="32"/>
  <c r="AB35" i="32"/>
  <c r="AC35" i="32"/>
  <c r="AE35" i="32"/>
  <c r="AF35" i="32"/>
  <c r="AG35" i="32"/>
  <c r="AH35" i="32"/>
  <c r="AI35" i="32"/>
  <c r="AJ35" i="32"/>
  <c r="AK35" i="32"/>
  <c r="AL35" i="32"/>
  <c r="M36" i="32"/>
  <c r="N36" i="32"/>
  <c r="O36" i="32"/>
  <c r="P36" i="32"/>
  <c r="Q36" i="32"/>
  <c r="R36" i="32"/>
  <c r="S36" i="32"/>
  <c r="T36" i="32"/>
  <c r="V36" i="32"/>
  <c r="W36" i="32"/>
  <c r="X36" i="32"/>
  <c r="Y36" i="32"/>
  <c r="Z36" i="32"/>
  <c r="AA36" i="32"/>
  <c r="AB36" i="32"/>
  <c r="AC36" i="32"/>
  <c r="AE36" i="32"/>
  <c r="AF36" i="32"/>
  <c r="AG36" i="32"/>
  <c r="AH36" i="32"/>
  <c r="AI36" i="32"/>
  <c r="AJ36" i="32"/>
  <c r="AK36" i="32"/>
  <c r="AL36" i="32"/>
  <c r="M37" i="32"/>
  <c r="N37" i="32"/>
  <c r="O37" i="32"/>
  <c r="P37" i="32"/>
  <c r="Q37" i="32"/>
  <c r="R37" i="32"/>
  <c r="S37" i="32"/>
  <c r="T37" i="32"/>
  <c r="V37" i="32"/>
  <c r="W37" i="32"/>
  <c r="X37" i="32"/>
  <c r="Y37" i="32"/>
  <c r="Z37" i="32"/>
  <c r="AA37" i="32"/>
  <c r="AB37" i="32"/>
  <c r="AC37" i="32"/>
  <c r="AE37" i="32"/>
  <c r="AF37" i="32"/>
  <c r="AG37" i="32"/>
  <c r="AH37" i="32"/>
  <c r="AI37" i="32"/>
  <c r="AJ37" i="32"/>
  <c r="AK37" i="32"/>
  <c r="AL37" i="32"/>
  <c r="M38" i="32"/>
  <c r="N38" i="32"/>
  <c r="O38" i="32"/>
  <c r="P38" i="32"/>
  <c r="Q38" i="32"/>
  <c r="R38" i="32"/>
  <c r="S38" i="32"/>
  <c r="T38" i="32"/>
  <c r="V38" i="32"/>
  <c r="W38" i="32"/>
  <c r="X38" i="32"/>
  <c r="Y38" i="32"/>
  <c r="Z38" i="32"/>
  <c r="AA38" i="32"/>
  <c r="AB38" i="32"/>
  <c r="AC38" i="32"/>
  <c r="AE38" i="32"/>
  <c r="AF38" i="32"/>
  <c r="AG38" i="32"/>
  <c r="AH38" i="32"/>
  <c r="AI38" i="32"/>
  <c r="AJ38" i="32"/>
  <c r="AK38" i="32"/>
  <c r="AL38" i="32"/>
  <c r="M39" i="32"/>
  <c r="N39" i="32"/>
  <c r="O39" i="32"/>
  <c r="P39" i="32"/>
  <c r="Q39" i="32"/>
  <c r="R39" i="32"/>
  <c r="S39" i="32"/>
  <c r="T39" i="32"/>
  <c r="V39" i="32"/>
  <c r="W39" i="32"/>
  <c r="X39" i="32"/>
  <c r="Y39" i="32"/>
  <c r="Z39" i="32"/>
  <c r="AA39" i="32"/>
  <c r="AB39" i="32"/>
  <c r="AC39" i="32"/>
  <c r="AE39" i="32"/>
  <c r="AF39" i="32"/>
  <c r="AG39" i="32"/>
  <c r="AH39" i="32"/>
  <c r="AI39" i="32"/>
  <c r="AJ39" i="32"/>
  <c r="AK39" i="32"/>
  <c r="AL39" i="32"/>
  <c r="M40" i="32"/>
  <c r="N40" i="32"/>
  <c r="O40" i="32"/>
  <c r="P40" i="32"/>
  <c r="Q40" i="32"/>
  <c r="R40" i="32"/>
  <c r="S40" i="32"/>
  <c r="T40" i="32"/>
  <c r="V40" i="32"/>
  <c r="W40" i="32"/>
  <c r="X40" i="32"/>
  <c r="Y40" i="32"/>
  <c r="Z40" i="32"/>
  <c r="AA40" i="32"/>
  <c r="AB40" i="32"/>
  <c r="AC40" i="32"/>
  <c r="AE40" i="32"/>
  <c r="M41" i="32"/>
  <c r="N41" i="32"/>
  <c r="O41" i="32"/>
  <c r="P41" i="32"/>
  <c r="Q41" i="32"/>
  <c r="R41" i="32"/>
  <c r="S41" i="32"/>
  <c r="T41" i="32"/>
  <c r="V41" i="32"/>
  <c r="W41" i="32"/>
  <c r="X41" i="32"/>
  <c r="Y41" i="32"/>
  <c r="Z41" i="32"/>
  <c r="AA41" i="32"/>
  <c r="AB41" i="32"/>
  <c r="AC41" i="32"/>
  <c r="AE41" i="32"/>
  <c r="M42" i="32"/>
  <c r="N42" i="32"/>
  <c r="O42" i="32"/>
  <c r="P42" i="32"/>
  <c r="Q42" i="32"/>
  <c r="R42" i="32"/>
  <c r="S42" i="32"/>
  <c r="T42" i="32"/>
  <c r="V42" i="32"/>
  <c r="W42" i="32"/>
  <c r="X42" i="32"/>
  <c r="Y42" i="32"/>
  <c r="Z42" i="32"/>
  <c r="AA42" i="32"/>
  <c r="AB42" i="32"/>
  <c r="AC42" i="32"/>
  <c r="AE42" i="32"/>
  <c r="M43" i="32"/>
  <c r="N43" i="32"/>
  <c r="O43" i="32"/>
  <c r="P43" i="32"/>
  <c r="Q43" i="32"/>
  <c r="R43" i="32"/>
  <c r="S43" i="32"/>
  <c r="T43" i="32"/>
  <c r="V43" i="32"/>
  <c r="W43" i="32"/>
  <c r="X43" i="32"/>
  <c r="Y43" i="32"/>
  <c r="Z43" i="32"/>
  <c r="AA43" i="32"/>
  <c r="AB43" i="32"/>
  <c r="AC43" i="32"/>
  <c r="AE43" i="32"/>
  <c r="AF43" i="32"/>
  <c r="AG43" i="32"/>
  <c r="AH43" i="32"/>
  <c r="AI43" i="32"/>
  <c r="AJ43" i="32"/>
  <c r="AK43" i="32"/>
  <c r="AL43" i="32"/>
  <c r="M44" i="32"/>
  <c r="N44" i="32"/>
  <c r="O44" i="32"/>
  <c r="P44" i="32"/>
  <c r="Q44" i="32"/>
  <c r="R44" i="32"/>
  <c r="S44" i="32"/>
  <c r="T44" i="32"/>
  <c r="V44" i="32"/>
  <c r="W44" i="32"/>
  <c r="X44" i="32"/>
  <c r="Y44" i="32"/>
  <c r="Z44" i="32"/>
  <c r="AA44" i="32"/>
  <c r="AB44" i="32"/>
  <c r="AC44" i="32"/>
  <c r="AE44" i="32"/>
  <c r="AF44" i="32"/>
  <c r="AG44" i="32"/>
  <c r="AH44" i="32"/>
  <c r="AI44" i="32"/>
  <c r="AJ44" i="32"/>
  <c r="AK44" i="32"/>
  <c r="AL44" i="32"/>
  <c r="M45" i="32"/>
  <c r="N45" i="32"/>
  <c r="O45" i="32"/>
  <c r="P45" i="32"/>
  <c r="Q45" i="32"/>
  <c r="R45" i="32"/>
  <c r="S45" i="32"/>
  <c r="T45" i="32"/>
  <c r="V45" i="32"/>
  <c r="W45" i="32"/>
  <c r="X45" i="32"/>
  <c r="Y45" i="32"/>
  <c r="Z45" i="32"/>
  <c r="AA45" i="32"/>
  <c r="AB45" i="32"/>
  <c r="AC45" i="32"/>
  <c r="AE45" i="32"/>
  <c r="AF45" i="32"/>
  <c r="AG45" i="32"/>
  <c r="AH45" i="32"/>
  <c r="AI45" i="32"/>
  <c r="AJ45" i="32"/>
  <c r="AK45" i="32"/>
  <c r="AL45" i="32"/>
  <c r="M46" i="32"/>
  <c r="N46" i="32"/>
  <c r="O46" i="32"/>
  <c r="P46" i="32"/>
  <c r="Q46" i="32"/>
  <c r="R46" i="32"/>
  <c r="S46" i="32"/>
  <c r="T46" i="32"/>
  <c r="V46" i="32"/>
  <c r="W46" i="32"/>
  <c r="X46" i="32"/>
  <c r="Y46" i="32"/>
  <c r="Z46" i="32"/>
  <c r="AA46" i="32"/>
  <c r="AB46" i="32"/>
  <c r="AC46" i="32"/>
  <c r="AE46" i="32"/>
  <c r="AF46" i="32"/>
  <c r="AG46" i="32"/>
  <c r="AH46" i="32"/>
  <c r="AI46" i="32"/>
  <c r="AJ46" i="32"/>
  <c r="AK46" i="32"/>
  <c r="AL46" i="32"/>
  <c r="M47" i="32"/>
  <c r="N47" i="32"/>
  <c r="O47" i="32"/>
  <c r="P47" i="32"/>
  <c r="Q47" i="32"/>
  <c r="R47" i="32"/>
  <c r="S47" i="32"/>
  <c r="T47" i="32"/>
  <c r="V47" i="32"/>
  <c r="W47" i="32"/>
  <c r="X47" i="32"/>
  <c r="Y47" i="32"/>
  <c r="Z47" i="32"/>
  <c r="AA47" i="32"/>
  <c r="AB47" i="32"/>
  <c r="AC47" i="32"/>
  <c r="AE47" i="32"/>
  <c r="AF47" i="32"/>
  <c r="AG47" i="32"/>
  <c r="AH47" i="32"/>
  <c r="AI47" i="32"/>
  <c r="AJ47" i="32"/>
  <c r="AK47" i="32"/>
  <c r="AL47" i="32"/>
  <c r="M48" i="32"/>
  <c r="N48" i="32"/>
  <c r="O48" i="32"/>
  <c r="P48" i="32"/>
  <c r="Q48" i="32"/>
  <c r="R48" i="32"/>
  <c r="S48" i="32"/>
  <c r="T48" i="32"/>
  <c r="M49" i="32"/>
  <c r="N49" i="32"/>
  <c r="O49" i="32"/>
  <c r="P49" i="32"/>
  <c r="Q49" i="32"/>
  <c r="R49" i="32"/>
  <c r="S49" i="32"/>
  <c r="T49" i="32"/>
  <c r="V49" i="32"/>
  <c r="W49" i="32"/>
  <c r="X49" i="32"/>
  <c r="Y49" i="32"/>
  <c r="Z49" i="32"/>
  <c r="AA49" i="32"/>
  <c r="AB49" i="32"/>
  <c r="AC49" i="32"/>
  <c r="AE49" i="32"/>
  <c r="AF49" i="32"/>
  <c r="AG49" i="32"/>
  <c r="AH49" i="32"/>
  <c r="AI49" i="32"/>
  <c r="AJ49" i="32"/>
  <c r="AK49" i="32"/>
  <c r="AL49" i="32"/>
  <c r="M50" i="32"/>
  <c r="N50" i="32"/>
  <c r="O50" i="32"/>
  <c r="P50" i="32"/>
  <c r="Q50" i="32"/>
  <c r="R50" i="32"/>
  <c r="S50" i="32"/>
  <c r="T50" i="32"/>
  <c r="V50" i="32"/>
  <c r="W50" i="32"/>
  <c r="X50" i="32"/>
  <c r="Y50" i="32"/>
  <c r="Z50" i="32"/>
  <c r="AA50" i="32"/>
  <c r="AB50" i="32"/>
  <c r="AC50" i="32"/>
  <c r="AE50" i="32"/>
  <c r="AF50" i="32"/>
  <c r="AG50" i="32"/>
  <c r="AH50" i="32"/>
  <c r="AI50" i="32"/>
  <c r="AJ50" i="32"/>
  <c r="AK50" i="32"/>
  <c r="AL50" i="32"/>
  <c r="M51" i="32"/>
  <c r="N51" i="32"/>
  <c r="O51" i="32"/>
  <c r="P51" i="32"/>
  <c r="Q51" i="32"/>
  <c r="R51" i="32"/>
  <c r="S51" i="32"/>
  <c r="T51" i="32"/>
  <c r="V51" i="32"/>
  <c r="W51" i="32"/>
  <c r="X51" i="32"/>
  <c r="Y51" i="32"/>
  <c r="Z51" i="32"/>
  <c r="AA51" i="32"/>
  <c r="AB51" i="32"/>
  <c r="AC51" i="32"/>
  <c r="AE51" i="32"/>
  <c r="AF51" i="32"/>
  <c r="AG51" i="32"/>
  <c r="AH51" i="32"/>
  <c r="AI51" i="32"/>
  <c r="AJ51" i="32"/>
  <c r="AK51" i="32"/>
  <c r="AL51" i="32"/>
  <c r="M52" i="32"/>
  <c r="N52" i="32"/>
  <c r="O52" i="32"/>
  <c r="P52" i="32"/>
  <c r="Q52" i="32"/>
  <c r="R52" i="32"/>
  <c r="S52" i="32"/>
  <c r="T52" i="32"/>
  <c r="AE52" i="32"/>
  <c r="AF52" i="32"/>
  <c r="AG52" i="32"/>
  <c r="AH52" i="32"/>
  <c r="AI52" i="32"/>
  <c r="AJ52" i="32"/>
  <c r="AK52" i="32"/>
  <c r="AL52" i="32"/>
  <c r="M53" i="32"/>
  <c r="N53" i="32"/>
  <c r="O53" i="32"/>
  <c r="P53" i="32"/>
  <c r="Q53" i="32"/>
  <c r="R53" i="32"/>
  <c r="S53" i="32"/>
  <c r="T53" i="32"/>
  <c r="V53" i="32"/>
  <c r="W53" i="32"/>
  <c r="X53" i="32"/>
  <c r="Y53" i="32"/>
  <c r="Z53" i="32"/>
  <c r="AA53" i="32"/>
  <c r="AB53" i="32"/>
  <c r="AC53" i="32"/>
  <c r="M54" i="32"/>
  <c r="N54" i="32"/>
  <c r="O54" i="32"/>
  <c r="P54" i="32"/>
  <c r="Q54" i="32"/>
  <c r="R54" i="32"/>
  <c r="S54" i="32"/>
  <c r="T54" i="32"/>
  <c r="V54" i="32"/>
  <c r="W54" i="32"/>
  <c r="X54" i="32"/>
  <c r="Y54" i="32"/>
  <c r="Z54" i="32"/>
  <c r="AA54" i="32"/>
  <c r="AB54" i="32"/>
  <c r="AC54" i="32"/>
  <c r="M55" i="32"/>
  <c r="N55" i="32"/>
  <c r="O55" i="32"/>
  <c r="P55" i="32"/>
  <c r="Q55" i="32"/>
  <c r="R55" i="32"/>
  <c r="S55" i="32"/>
  <c r="T55" i="32"/>
  <c r="V55" i="32"/>
  <c r="W55" i="32"/>
  <c r="X55" i="32"/>
  <c r="Y55" i="32"/>
  <c r="Z55" i="32"/>
  <c r="AA55" i="32"/>
  <c r="AB55" i="32"/>
  <c r="AC55" i="32"/>
  <c r="M56" i="32"/>
  <c r="N56" i="32"/>
  <c r="O56" i="32"/>
  <c r="P56" i="32"/>
  <c r="Q56" i="32"/>
  <c r="R56" i="32"/>
  <c r="S56" i="32"/>
  <c r="T56" i="32"/>
  <c r="V56" i="32"/>
  <c r="W56" i="32"/>
  <c r="X56" i="32"/>
  <c r="Y56" i="32"/>
  <c r="Z56" i="32"/>
  <c r="AA56" i="32"/>
  <c r="AB56" i="32"/>
  <c r="AC56" i="32"/>
  <c r="AE56" i="32"/>
  <c r="AF56" i="32"/>
  <c r="AG56" i="32"/>
  <c r="AH56" i="32"/>
  <c r="AI56" i="32"/>
  <c r="AJ56" i="32"/>
  <c r="AK56" i="32"/>
  <c r="AL56" i="32"/>
  <c r="M57" i="32"/>
  <c r="N57" i="32"/>
  <c r="O57" i="32"/>
  <c r="P57" i="32"/>
  <c r="Q57" i="32"/>
  <c r="R57" i="32"/>
  <c r="S57" i="32"/>
  <c r="T57" i="32"/>
  <c r="V57" i="32"/>
  <c r="W57" i="32"/>
  <c r="X57" i="32"/>
  <c r="Y57" i="32"/>
  <c r="Z57" i="32"/>
  <c r="AA57" i="32"/>
  <c r="AB57" i="32"/>
  <c r="AC57" i="32"/>
  <c r="AE57" i="32"/>
  <c r="AF57" i="32"/>
  <c r="AG57" i="32"/>
  <c r="AH57" i="32"/>
  <c r="AI57" i="32"/>
  <c r="AJ57" i="32"/>
  <c r="AK57" i="32"/>
  <c r="AL57" i="32"/>
  <c r="M58" i="32"/>
  <c r="N58" i="32"/>
  <c r="O58" i="32"/>
  <c r="P58" i="32"/>
  <c r="Q58" i="32"/>
  <c r="R58" i="32"/>
  <c r="S58" i="32"/>
  <c r="T58" i="32"/>
  <c r="V58" i="32"/>
  <c r="W58" i="32"/>
  <c r="X58" i="32"/>
  <c r="Y58" i="32"/>
  <c r="Z58" i="32"/>
  <c r="AA58" i="32"/>
  <c r="AB58" i="32"/>
  <c r="AC58" i="32"/>
  <c r="AE58" i="32"/>
  <c r="AF58" i="32"/>
  <c r="AG58" i="32"/>
  <c r="AH58" i="32"/>
  <c r="AI58" i="32"/>
  <c r="AJ58" i="32"/>
  <c r="AK58" i="32"/>
  <c r="AL58" i="32"/>
  <c r="M59" i="32"/>
  <c r="N59" i="32"/>
  <c r="O59" i="32"/>
  <c r="P59" i="32"/>
  <c r="Q59" i="32"/>
  <c r="R59" i="32"/>
  <c r="S59" i="32"/>
  <c r="T59" i="32"/>
  <c r="V59" i="32"/>
  <c r="W59" i="32"/>
  <c r="X59" i="32"/>
  <c r="Y59" i="32"/>
  <c r="Z59" i="32"/>
  <c r="AA59" i="32"/>
  <c r="AB59" i="32"/>
  <c r="AC59" i="32"/>
  <c r="AE59" i="32"/>
  <c r="AF59" i="32"/>
  <c r="AG59" i="32"/>
  <c r="AH59" i="32"/>
  <c r="AI59" i="32"/>
  <c r="AJ59" i="32"/>
  <c r="AK59" i="32"/>
  <c r="AL59" i="32"/>
  <c r="M60" i="32"/>
  <c r="N60" i="32"/>
  <c r="O60" i="32"/>
  <c r="P60" i="32"/>
  <c r="Q60" i="32"/>
  <c r="R60" i="32"/>
  <c r="S60" i="32"/>
  <c r="T60" i="32"/>
  <c r="V60" i="32"/>
  <c r="W60" i="32"/>
  <c r="X60" i="32"/>
  <c r="Y60" i="32"/>
  <c r="Z60" i="32"/>
  <c r="AA60" i="32"/>
  <c r="AB60" i="32"/>
  <c r="AC60" i="32"/>
  <c r="AE60" i="32"/>
  <c r="M61" i="32"/>
  <c r="N61" i="32"/>
  <c r="O61" i="32"/>
  <c r="P61" i="32"/>
  <c r="Q61" i="32"/>
  <c r="R61" i="32"/>
  <c r="S61" i="32"/>
  <c r="T61" i="32"/>
  <c r="V61" i="32"/>
  <c r="W61" i="32"/>
  <c r="X61" i="32"/>
  <c r="Y61" i="32"/>
  <c r="Z61" i="32"/>
  <c r="AA61" i="32"/>
  <c r="AB61" i="32"/>
  <c r="AC61" i="32"/>
  <c r="AE61" i="32"/>
  <c r="M62" i="32"/>
  <c r="N62" i="32"/>
  <c r="O62" i="32"/>
  <c r="P62" i="32"/>
  <c r="Q62" i="32"/>
  <c r="R62" i="32"/>
  <c r="S62" i="32"/>
  <c r="T62" i="32"/>
  <c r="M64" i="32"/>
  <c r="N64" i="32"/>
  <c r="O64" i="32"/>
  <c r="P64" i="32"/>
  <c r="Q64" i="32"/>
  <c r="R64" i="32"/>
  <c r="S64" i="32"/>
  <c r="T64" i="32"/>
  <c r="M65" i="32"/>
  <c r="N65" i="32"/>
  <c r="O65" i="32"/>
  <c r="P65" i="32"/>
  <c r="Q65" i="32"/>
  <c r="R65" i="32"/>
  <c r="S65" i="32"/>
  <c r="T65" i="32"/>
  <c r="M66" i="32"/>
  <c r="N66" i="32"/>
  <c r="O66" i="32"/>
  <c r="P66" i="32"/>
  <c r="Q66" i="32"/>
  <c r="R66" i="32"/>
  <c r="S66" i="32"/>
  <c r="T66" i="32"/>
  <c r="M67" i="32"/>
  <c r="N67" i="32"/>
  <c r="O67" i="32"/>
  <c r="P67" i="32"/>
  <c r="Q67" i="32"/>
  <c r="R67" i="32"/>
  <c r="S67" i="32"/>
  <c r="T67" i="32"/>
  <c r="M68" i="32"/>
  <c r="N68" i="32"/>
  <c r="O68" i="32"/>
  <c r="P68" i="32"/>
  <c r="Q68" i="32"/>
  <c r="R68" i="32"/>
  <c r="S68" i="32"/>
  <c r="T68" i="32"/>
  <c r="M69" i="32"/>
  <c r="N69" i="32"/>
  <c r="O69" i="32"/>
  <c r="P69" i="32"/>
  <c r="Q69" i="32"/>
  <c r="R69" i="32"/>
  <c r="S69" i="32"/>
  <c r="T69" i="32"/>
  <c r="V69" i="32"/>
  <c r="W69" i="32"/>
  <c r="X69" i="32"/>
  <c r="Y69" i="32"/>
  <c r="Z69" i="32"/>
  <c r="AA69" i="32"/>
  <c r="AB69" i="32"/>
  <c r="AC69" i="32"/>
  <c r="M70" i="32"/>
  <c r="N70" i="32"/>
  <c r="O70" i="32"/>
  <c r="P70" i="32"/>
  <c r="Q70" i="32"/>
  <c r="R70" i="32"/>
  <c r="S70" i="32"/>
  <c r="T70" i="32"/>
  <c r="V70" i="32"/>
  <c r="W70" i="32"/>
  <c r="X70" i="32"/>
  <c r="Y70" i="32"/>
  <c r="Z70" i="32"/>
  <c r="AA70" i="32"/>
  <c r="AB70" i="32"/>
  <c r="AC70" i="32"/>
  <c r="M72" i="32"/>
  <c r="N72" i="32"/>
  <c r="O72" i="32"/>
  <c r="P72" i="32"/>
  <c r="Q72" i="32"/>
  <c r="R72" i="32"/>
  <c r="S72" i="32"/>
  <c r="T72" i="32"/>
  <c r="V72" i="32"/>
  <c r="W72" i="32"/>
  <c r="X72" i="32"/>
  <c r="Y72" i="32"/>
  <c r="Z72" i="32"/>
  <c r="AA72" i="32"/>
  <c r="AB72" i="32"/>
  <c r="AC72" i="32"/>
  <c r="M73" i="32"/>
  <c r="N73" i="32"/>
  <c r="O73" i="32"/>
  <c r="P73" i="32"/>
  <c r="Q73" i="32"/>
  <c r="R73" i="32"/>
  <c r="S73" i="32"/>
  <c r="T73" i="32"/>
  <c r="V73" i="32"/>
  <c r="W73" i="32"/>
  <c r="X73" i="32"/>
  <c r="Y73" i="32"/>
  <c r="Z73" i="32"/>
  <c r="AA73" i="32"/>
  <c r="AB73" i="32"/>
  <c r="AC73" i="32"/>
  <c r="M74" i="32"/>
  <c r="N74" i="32"/>
  <c r="O74" i="32"/>
  <c r="P74" i="32"/>
  <c r="Q74" i="32"/>
  <c r="R74" i="32"/>
  <c r="S74" i="32"/>
  <c r="T74" i="32"/>
  <c r="V74" i="32"/>
  <c r="W74" i="32"/>
  <c r="X74" i="32"/>
  <c r="Y74" i="32"/>
  <c r="Z74" i="32"/>
  <c r="AA74" i="32"/>
  <c r="AB74" i="32"/>
  <c r="AC74" i="32"/>
  <c r="AE74" i="32"/>
  <c r="M75" i="32"/>
  <c r="N75" i="32"/>
  <c r="O75" i="32"/>
  <c r="P75" i="32"/>
  <c r="Q75" i="32"/>
  <c r="R75" i="32"/>
  <c r="S75" i="32"/>
  <c r="T75" i="32"/>
  <c r="V75" i="32"/>
  <c r="W75" i="32"/>
  <c r="X75" i="32"/>
  <c r="Y75" i="32"/>
  <c r="Z75" i="32"/>
  <c r="AA75" i="32"/>
  <c r="AB75" i="32"/>
  <c r="AC75" i="32"/>
  <c r="AE75" i="32"/>
  <c r="M76" i="32"/>
  <c r="N76" i="32"/>
  <c r="O76" i="32"/>
  <c r="P76" i="32"/>
  <c r="Q76" i="32"/>
  <c r="R76" i="32"/>
  <c r="S76" i="32"/>
  <c r="T76" i="32"/>
  <c r="V76" i="32"/>
  <c r="W76" i="32"/>
  <c r="X76" i="32"/>
  <c r="Y76" i="32"/>
  <c r="Z76" i="32"/>
  <c r="AA76" i="32"/>
  <c r="AB76" i="32"/>
  <c r="AC76" i="32"/>
  <c r="AE76" i="32"/>
  <c r="AF76" i="32"/>
  <c r="AG76" i="32"/>
  <c r="AH76" i="32"/>
  <c r="AI76" i="32"/>
  <c r="AJ76" i="32"/>
  <c r="AK76" i="32"/>
  <c r="AL76" i="32"/>
  <c r="M77" i="32"/>
  <c r="N77" i="32"/>
  <c r="O77" i="32"/>
  <c r="P77" i="32"/>
  <c r="Q77" i="32"/>
  <c r="R77" i="32"/>
  <c r="S77" i="32"/>
  <c r="T77" i="32"/>
  <c r="V77" i="32"/>
  <c r="W77" i="32"/>
  <c r="X77" i="32"/>
  <c r="Y77" i="32"/>
  <c r="Z77" i="32"/>
  <c r="AA77" i="32"/>
  <c r="AB77" i="32"/>
  <c r="AC77" i="32"/>
  <c r="AE77" i="32"/>
  <c r="AF77" i="32"/>
  <c r="AG77" i="32"/>
  <c r="AH77" i="32"/>
  <c r="AI77" i="32"/>
  <c r="AJ77" i="32"/>
  <c r="AK77" i="32"/>
  <c r="AL77" i="32"/>
  <c r="M78" i="32"/>
  <c r="N78" i="32"/>
  <c r="O78" i="32"/>
  <c r="P78" i="32"/>
  <c r="Q78" i="32"/>
  <c r="R78" i="32"/>
  <c r="S78" i="32"/>
  <c r="T78" i="32"/>
  <c r="V78" i="32"/>
  <c r="W78" i="32"/>
  <c r="X78" i="32"/>
  <c r="Y78" i="32"/>
  <c r="Z78" i="32"/>
  <c r="AA78" i="32"/>
  <c r="AB78" i="32"/>
  <c r="AC78" i="32"/>
  <c r="AE78" i="32"/>
  <c r="AF78" i="32"/>
  <c r="AG78" i="32"/>
  <c r="AH78" i="32"/>
  <c r="AI78" i="32"/>
  <c r="AJ78" i="32"/>
  <c r="AK78" i="32"/>
  <c r="AL78" i="32"/>
  <c r="M79" i="32"/>
  <c r="N79" i="32"/>
  <c r="O79" i="32"/>
  <c r="P79" i="32"/>
  <c r="Q79" i="32"/>
  <c r="R79" i="32"/>
  <c r="S79" i="32"/>
  <c r="T79" i="32"/>
  <c r="V79" i="32"/>
  <c r="W79" i="32"/>
  <c r="X79" i="32"/>
  <c r="Y79" i="32"/>
  <c r="Z79" i="32"/>
  <c r="AA79" i="32"/>
  <c r="AB79" i="32"/>
  <c r="AC79" i="32"/>
  <c r="AE79" i="32"/>
  <c r="M80" i="32"/>
  <c r="N80" i="32"/>
  <c r="O80" i="32"/>
  <c r="P80" i="32"/>
  <c r="Q80" i="32"/>
  <c r="R80" i="32"/>
  <c r="S80" i="32"/>
  <c r="T80" i="32"/>
  <c r="V80" i="32"/>
  <c r="W80" i="32"/>
  <c r="X80" i="32"/>
  <c r="Y80" i="32"/>
  <c r="Z80" i="32"/>
  <c r="AA80" i="32"/>
  <c r="AB80" i="32"/>
  <c r="AC80" i="32"/>
  <c r="M82" i="32"/>
  <c r="N82" i="32"/>
  <c r="O82" i="32"/>
  <c r="P82" i="32"/>
  <c r="Q82" i="32"/>
  <c r="R82" i="32"/>
  <c r="S82" i="32"/>
  <c r="T82" i="32"/>
  <c r="AE82" i="32"/>
  <c r="AF82" i="32"/>
  <c r="AG82" i="32"/>
  <c r="AH82" i="32"/>
  <c r="AI82" i="32"/>
  <c r="AJ82" i="32"/>
  <c r="AK82" i="32"/>
  <c r="AL82" i="32"/>
  <c r="M83" i="32"/>
  <c r="N83" i="32"/>
  <c r="O83" i="32"/>
  <c r="P83" i="32"/>
  <c r="Q83" i="32"/>
  <c r="R83" i="32"/>
  <c r="S83" i="32"/>
  <c r="T83" i="32"/>
  <c r="AE83" i="32"/>
  <c r="AF83" i="32"/>
  <c r="AG83" i="32"/>
  <c r="AH83" i="32"/>
  <c r="AI83" i="32"/>
  <c r="AJ83" i="32"/>
  <c r="AK83" i="32"/>
  <c r="AL83" i="32"/>
  <c r="AL3" i="32"/>
  <c r="AK3" i="32"/>
  <c r="AJ3" i="32"/>
  <c r="AH3" i="32"/>
  <c r="AG3" i="32"/>
  <c r="AF3" i="32"/>
  <c r="AC3" i="32"/>
  <c r="AB3" i="32"/>
  <c r="AA3" i="32"/>
  <c r="Y3" i="32"/>
  <c r="X3" i="32"/>
  <c r="W3" i="32"/>
  <c r="T3" i="32"/>
  <c r="S3" i="32"/>
  <c r="R3" i="32"/>
  <c r="P3" i="32"/>
  <c r="O3" i="32"/>
  <c r="N3" i="32"/>
  <c r="AI3" i="32"/>
  <c r="AE3" i="32"/>
  <c r="Z3" i="32"/>
  <c r="V3" i="32"/>
  <c r="Q3" i="32"/>
  <c r="M3" i="32"/>
  <c r="C66" i="27"/>
  <c r="C46" i="27"/>
  <c r="C47" i="27"/>
  <c r="C48" i="27"/>
  <c r="C49" i="27"/>
  <c r="C50" i="27"/>
  <c r="C51" i="27"/>
  <c r="C52" i="27"/>
  <c r="C53" i="27"/>
  <c r="C54" i="27"/>
  <c r="C55" i="27"/>
  <c r="C56" i="27"/>
  <c r="C57" i="27"/>
  <c r="C58" i="27"/>
  <c r="C59" i="27"/>
  <c r="C60" i="27"/>
  <c r="C61" i="27"/>
  <c r="C62" i="27"/>
  <c r="C64" i="27"/>
  <c r="C65" i="27"/>
  <c r="C67" i="27"/>
  <c r="C68" i="27"/>
  <c r="C69" i="27"/>
  <c r="C70" i="27"/>
  <c r="C72" i="27"/>
  <c r="C73" i="27"/>
  <c r="C74" i="27"/>
  <c r="C75" i="27"/>
  <c r="C76" i="27"/>
  <c r="C77" i="27"/>
  <c r="C78" i="27"/>
  <c r="C79" i="27"/>
  <c r="C80" i="27"/>
  <c r="C82" i="27"/>
  <c r="C83" i="27"/>
  <c r="P33" i="29"/>
  <c r="S33" i="29"/>
  <c r="T33" i="29"/>
  <c r="M4" i="29"/>
  <c r="N4" i="29"/>
  <c r="O4" i="29"/>
  <c r="P4" i="29"/>
  <c r="S4" i="29"/>
  <c r="T4" i="29"/>
  <c r="V4" i="29"/>
  <c r="W4" i="29"/>
  <c r="X4" i="29"/>
  <c r="Y4" i="29"/>
  <c r="AB4" i="29"/>
  <c r="AC4" i="29"/>
  <c r="AE4" i="29"/>
  <c r="AF4" i="29"/>
  <c r="AG4" i="29"/>
  <c r="AH4" i="29"/>
  <c r="AL4" i="29"/>
  <c r="M5" i="29"/>
  <c r="N5" i="29"/>
  <c r="O5" i="29"/>
  <c r="P5" i="29"/>
  <c r="S5" i="29"/>
  <c r="T5" i="29"/>
  <c r="V5" i="29"/>
  <c r="W5" i="29"/>
  <c r="X5" i="29"/>
  <c r="Y5" i="29"/>
  <c r="AB5" i="29"/>
  <c r="AC5" i="29"/>
  <c r="AE5" i="29"/>
  <c r="AF5" i="29"/>
  <c r="AG5" i="29"/>
  <c r="AH5" i="29"/>
  <c r="AL5" i="29"/>
  <c r="M7" i="29"/>
  <c r="N7" i="29"/>
  <c r="O7" i="29"/>
  <c r="P7" i="29"/>
  <c r="S7" i="29"/>
  <c r="T7" i="29"/>
  <c r="V7" i="29"/>
  <c r="W7" i="29"/>
  <c r="X7" i="29"/>
  <c r="Y7" i="29"/>
  <c r="AB7" i="29"/>
  <c r="AC7" i="29"/>
  <c r="M10" i="29"/>
  <c r="N10" i="29"/>
  <c r="O10" i="29"/>
  <c r="P10" i="29"/>
  <c r="S10" i="29"/>
  <c r="T10" i="29"/>
  <c r="M11" i="29"/>
  <c r="N11" i="29"/>
  <c r="O11" i="29"/>
  <c r="M12" i="29"/>
  <c r="N12" i="29"/>
  <c r="M13" i="29"/>
  <c r="N13" i="29"/>
  <c r="O13" i="29"/>
  <c r="P13" i="29"/>
  <c r="S13" i="29"/>
  <c r="T13" i="29"/>
  <c r="V13" i="29"/>
  <c r="W13" i="29"/>
  <c r="X13" i="29"/>
  <c r="Y13" i="29"/>
  <c r="AB13" i="29"/>
  <c r="AC13" i="29"/>
  <c r="M14" i="29"/>
  <c r="N14" i="29"/>
  <c r="O14" i="29"/>
  <c r="P14" i="29"/>
  <c r="S14" i="29"/>
  <c r="T14" i="29"/>
  <c r="M16" i="29"/>
  <c r="N16" i="29"/>
  <c r="O16" i="29"/>
  <c r="P16" i="29"/>
  <c r="S16" i="29"/>
  <c r="T16" i="29"/>
  <c r="V16" i="29"/>
  <c r="W16" i="29"/>
  <c r="X16" i="29"/>
  <c r="Y16" i="29"/>
  <c r="AB16" i="29"/>
  <c r="AC16" i="29"/>
  <c r="AE16" i="29"/>
  <c r="AF16" i="29"/>
  <c r="AG16" i="29"/>
  <c r="AH16" i="29"/>
  <c r="AL16" i="29"/>
  <c r="M18" i="29"/>
  <c r="N18" i="29"/>
  <c r="O18" i="29"/>
  <c r="P18" i="29"/>
  <c r="S18" i="29"/>
  <c r="T18" i="29"/>
  <c r="V18" i="29"/>
  <c r="W18" i="29"/>
  <c r="X18" i="29"/>
  <c r="Y18" i="29"/>
  <c r="AB18" i="29"/>
  <c r="AC18" i="29"/>
  <c r="M19" i="29"/>
  <c r="N19" i="29"/>
  <c r="O19" i="29"/>
  <c r="P19" i="29"/>
  <c r="S19" i="29"/>
  <c r="T19" i="29"/>
  <c r="V19" i="29"/>
  <c r="W19" i="29"/>
  <c r="X19" i="29"/>
  <c r="Y19" i="29"/>
  <c r="AB19" i="29"/>
  <c r="AC19" i="29"/>
  <c r="AE19" i="29"/>
  <c r="AF19" i="29"/>
  <c r="AG19" i="29"/>
  <c r="AH19" i="29"/>
  <c r="AL19" i="29"/>
  <c r="M20" i="29"/>
  <c r="N20" i="29"/>
  <c r="O20" i="29"/>
  <c r="P20" i="29"/>
  <c r="M21" i="29"/>
  <c r="N21" i="29"/>
  <c r="O21" i="29"/>
  <c r="P21" i="29"/>
  <c r="Q21" i="29"/>
  <c r="M22" i="29"/>
  <c r="N22" i="29"/>
  <c r="O22" i="29"/>
  <c r="P22" i="29"/>
  <c r="S22" i="29"/>
  <c r="T22" i="29"/>
  <c r="V22" i="29"/>
  <c r="W22" i="29"/>
  <c r="X22" i="29"/>
  <c r="Y22" i="29"/>
  <c r="AB22" i="29"/>
  <c r="AC22" i="29"/>
  <c r="AE22" i="29"/>
  <c r="AF22" i="29"/>
  <c r="AG22" i="29"/>
  <c r="AH22" i="29"/>
  <c r="AL22" i="29"/>
  <c r="M23" i="29"/>
  <c r="N23" i="29"/>
  <c r="O23" i="29"/>
  <c r="P23" i="29"/>
  <c r="Q23" i="29"/>
  <c r="AL23" i="29"/>
  <c r="M24" i="29"/>
  <c r="N24" i="29"/>
  <c r="O24" i="29"/>
  <c r="P24" i="29"/>
  <c r="S24" i="29"/>
  <c r="T24" i="29"/>
  <c r="V24" i="29"/>
  <c r="W24" i="29"/>
  <c r="X24" i="29"/>
  <c r="Y24" i="29"/>
  <c r="AB24" i="29"/>
  <c r="AC24" i="29"/>
  <c r="AE24" i="29"/>
  <c r="AF24" i="29"/>
  <c r="AG24" i="29"/>
  <c r="AH24" i="29"/>
  <c r="AL24" i="29"/>
  <c r="M25" i="29"/>
  <c r="N25" i="29"/>
  <c r="O25" i="29"/>
  <c r="P25" i="29"/>
  <c r="Q25" i="29"/>
  <c r="AK25" i="29"/>
  <c r="AL25" i="29"/>
  <c r="M26" i="29"/>
  <c r="N26" i="29"/>
  <c r="O26" i="29"/>
  <c r="P26" i="29"/>
  <c r="S26" i="29"/>
  <c r="T26" i="29"/>
  <c r="V26" i="29"/>
  <c r="W26" i="29"/>
  <c r="X26" i="29"/>
  <c r="Y26" i="29"/>
  <c r="AB26" i="29"/>
  <c r="AC26" i="29"/>
  <c r="AE26" i="29"/>
  <c r="AF26" i="29"/>
  <c r="AG26" i="29"/>
  <c r="AH26" i="29"/>
  <c r="AL26" i="29"/>
  <c r="M27" i="29"/>
  <c r="N27" i="29"/>
  <c r="O27" i="29"/>
  <c r="P27" i="29"/>
  <c r="Q27" i="29"/>
  <c r="AL27" i="29"/>
  <c r="M28" i="29"/>
  <c r="N28" i="29"/>
  <c r="O28" i="29"/>
  <c r="P28" i="29"/>
  <c r="S28" i="29"/>
  <c r="T28" i="29"/>
  <c r="V28" i="29"/>
  <c r="W28" i="29"/>
  <c r="X28" i="29"/>
  <c r="Y28" i="29"/>
  <c r="AB28" i="29"/>
  <c r="AC28" i="29"/>
  <c r="AE28" i="29"/>
  <c r="M29" i="29"/>
  <c r="N29" i="29"/>
  <c r="O29" i="29"/>
  <c r="P29" i="29"/>
  <c r="Q29" i="29"/>
  <c r="M30" i="29"/>
  <c r="N30" i="29"/>
  <c r="O30" i="29"/>
  <c r="P30" i="29"/>
  <c r="AK30" i="29"/>
  <c r="AL30" i="29"/>
  <c r="M31" i="29"/>
  <c r="N31" i="29"/>
  <c r="O31" i="29"/>
  <c r="P31" i="29"/>
  <c r="S31" i="29"/>
  <c r="T31" i="29"/>
  <c r="V31" i="29"/>
  <c r="W31" i="29"/>
  <c r="X31" i="29"/>
  <c r="Y31" i="29"/>
  <c r="AB31" i="29"/>
  <c r="AC31" i="29"/>
  <c r="AE31" i="29"/>
  <c r="AF31" i="29"/>
  <c r="AG31" i="29"/>
  <c r="AH31" i="29"/>
  <c r="AL31" i="29"/>
  <c r="M32" i="29"/>
  <c r="N32" i="29"/>
  <c r="O32" i="29"/>
  <c r="P32" i="29"/>
  <c r="S32" i="29"/>
  <c r="T32" i="29"/>
  <c r="V32" i="29"/>
  <c r="W32" i="29"/>
  <c r="X32" i="29"/>
  <c r="Y32" i="29"/>
  <c r="AB32" i="29"/>
  <c r="AC32" i="29"/>
  <c r="AE32" i="29"/>
  <c r="AF32" i="29"/>
  <c r="AG32" i="29"/>
  <c r="AH32" i="29"/>
  <c r="AL32" i="29"/>
  <c r="M33" i="29"/>
  <c r="N33" i="29"/>
  <c r="O33" i="29"/>
  <c r="M34" i="29"/>
  <c r="N34" i="29"/>
  <c r="O34" i="29"/>
  <c r="M35" i="29"/>
  <c r="N35" i="29"/>
  <c r="O35" i="29"/>
  <c r="P35" i="29"/>
  <c r="S35" i="29"/>
  <c r="T35" i="29"/>
  <c r="V35" i="29"/>
  <c r="W35" i="29"/>
  <c r="X35" i="29"/>
  <c r="Y35" i="29"/>
  <c r="AB35" i="29"/>
  <c r="AC35" i="29"/>
  <c r="AE35" i="29"/>
  <c r="AF35" i="29"/>
  <c r="AG35" i="29"/>
  <c r="AH35" i="29"/>
  <c r="AL35" i="29"/>
  <c r="M36" i="29"/>
  <c r="N36" i="29"/>
  <c r="O36" i="29"/>
  <c r="P36" i="29"/>
  <c r="Q36" i="29"/>
  <c r="M37" i="29"/>
  <c r="N37" i="29"/>
  <c r="O37" i="29"/>
  <c r="P37" i="29"/>
  <c r="S37" i="29"/>
  <c r="T37" i="29"/>
  <c r="V37" i="29"/>
  <c r="W37" i="29"/>
  <c r="X37" i="29"/>
  <c r="Y37" i="29"/>
  <c r="AB37" i="29"/>
  <c r="Z37" i="29" s="1"/>
  <c r="AA37" i="29" s="1"/>
  <c r="AC37" i="29"/>
  <c r="AE37" i="29"/>
  <c r="M38" i="29"/>
  <c r="N38" i="29"/>
  <c r="O38" i="29"/>
  <c r="P38" i="29"/>
  <c r="S38" i="29"/>
  <c r="T38" i="29"/>
  <c r="V38" i="29"/>
  <c r="W38" i="29"/>
  <c r="X38" i="29"/>
  <c r="Y38" i="29"/>
  <c r="AB38" i="29"/>
  <c r="AC38" i="29"/>
  <c r="AE38" i="29"/>
  <c r="AF38" i="29"/>
  <c r="AG38" i="29"/>
  <c r="AH38" i="29"/>
  <c r="AL38" i="29"/>
  <c r="M39" i="29"/>
  <c r="N39" i="29"/>
  <c r="O39" i="29"/>
  <c r="P39" i="29"/>
  <c r="S39" i="29"/>
  <c r="T39" i="29"/>
  <c r="V39" i="29"/>
  <c r="W39" i="29"/>
  <c r="X39" i="29"/>
  <c r="Y39" i="29"/>
  <c r="AB39" i="29"/>
  <c r="AC39" i="29"/>
  <c r="AE39" i="29"/>
  <c r="AF39" i="29"/>
  <c r="AG39" i="29"/>
  <c r="AH39" i="29"/>
  <c r="AL39" i="29"/>
  <c r="M40" i="29"/>
  <c r="N40" i="29"/>
  <c r="O40" i="29"/>
  <c r="P40" i="29"/>
  <c r="S40" i="29"/>
  <c r="T40" i="29"/>
  <c r="V40" i="29"/>
  <c r="W40" i="29"/>
  <c r="X40" i="29"/>
  <c r="Y40" i="29"/>
  <c r="AB40" i="29"/>
  <c r="AC40" i="29"/>
  <c r="M44" i="29"/>
  <c r="N44" i="29"/>
  <c r="O44" i="29"/>
  <c r="P44" i="29"/>
  <c r="Q44" i="29"/>
  <c r="M45" i="29"/>
  <c r="N45" i="29"/>
  <c r="O45" i="29"/>
  <c r="P45" i="29"/>
  <c r="S45" i="29"/>
  <c r="T45" i="29"/>
  <c r="V45" i="29"/>
  <c r="W45" i="29"/>
  <c r="X45" i="29"/>
  <c r="Y45" i="29"/>
  <c r="AB45" i="29"/>
  <c r="AC45" i="29"/>
  <c r="M46" i="29"/>
  <c r="N46" i="29"/>
  <c r="M47" i="29"/>
  <c r="N47" i="29"/>
  <c r="O47" i="29"/>
  <c r="P47" i="29"/>
  <c r="S47" i="29"/>
  <c r="T47" i="29"/>
  <c r="V47" i="29"/>
  <c r="W47" i="29"/>
  <c r="X47" i="29"/>
  <c r="Y47" i="29"/>
  <c r="AB47" i="29"/>
  <c r="AC47" i="29"/>
  <c r="AE47" i="29"/>
  <c r="AF47" i="29"/>
  <c r="AG47" i="29"/>
  <c r="AH47" i="29"/>
  <c r="AL47" i="29"/>
  <c r="M48" i="29"/>
  <c r="N48" i="29"/>
  <c r="O48" i="29"/>
  <c r="M49" i="29"/>
  <c r="N49" i="29"/>
  <c r="O49" i="29"/>
  <c r="M50" i="29"/>
  <c r="N50" i="29"/>
  <c r="O50" i="29"/>
  <c r="P50" i="29"/>
  <c r="S50" i="29"/>
  <c r="T50" i="29"/>
  <c r="V50" i="29"/>
  <c r="W50" i="29"/>
  <c r="X50" i="29"/>
  <c r="Y50" i="29"/>
  <c r="AB50" i="29"/>
  <c r="AC50" i="29"/>
  <c r="M51" i="29"/>
  <c r="N51" i="29"/>
  <c r="O51" i="29"/>
  <c r="P51" i="29"/>
  <c r="S51" i="29"/>
  <c r="T51" i="29"/>
  <c r="V51" i="29"/>
  <c r="W51" i="29"/>
  <c r="X51" i="29"/>
  <c r="Y51" i="29"/>
  <c r="AB51" i="29"/>
  <c r="Z51" i="29" s="1"/>
  <c r="AC51" i="29"/>
  <c r="AE51" i="29"/>
  <c r="AF51" i="29"/>
  <c r="AG51" i="29"/>
  <c r="AH51" i="29"/>
  <c r="AL51" i="29"/>
  <c r="M52" i="29"/>
  <c r="N52" i="29"/>
  <c r="O52" i="29"/>
  <c r="P52" i="29"/>
  <c r="S52" i="29"/>
  <c r="T52" i="29"/>
  <c r="V52" i="29"/>
  <c r="W52" i="29"/>
  <c r="X52" i="29"/>
  <c r="Y52" i="29"/>
  <c r="AB52" i="29"/>
  <c r="AC52" i="29"/>
  <c r="AE52" i="29"/>
  <c r="AF52" i="29"/>
  <c r="AG52" i="29"/>
  <c r="AH52" i="29"/>
  <c r="AL52" i="29"/>
  <c r="M53" i="29"/>
  <c r="N53" i="29"/>
  <c r="O53" i="29"/>
  <c r="M54" i="29"/>
  <c r="N54" i="29"/>
  <c r="O54" i="29"/>
  <c r="M55" i="29"/>
  <c r="N55" i="29"/>
  <c r="O55" i="29"/>
  <c r="M56" i="29"/>
  <c r="N56" i="29"/>
  <c r="O56" i="29"/>
  <c r="P56" i="29"/>
  <c r="S56" i="29"/>
  <c r="T56" i="29"/>
  <c r="V56" i="29"/>
  <c r="W56" i="29"/>
  <c r="X56" i="29"/>
  <c r="Y56" i="29"/>
  <c r="AB56" i="29"/>
  <c r="AC56" i="29"/>
  <c r="AE56" i="29"/>
  <c r="AF56" i="29"/>
  <c r="AG56" i="29"/>
  <c r="AH56" i="29"/>
  <c r="AL56" i="29"/>
  <c r="M57" i="29"/>
  <c r="N57" i="29"/>
  <c r="O57" i="29"/>
  <c r="P57" i="29"/>
  <c r="S57" i="29"/>
  <c r="T57" i="29"/>
  <c r="V57" i="29"/>
  <c r="W57" i="29"/>
  <c r="X57" i="29"/>
  <c r="Y57" i="29"/>
  <c r="AB57" i="29"/>
  <c r="AC57" i="29"/>
  <c r="AE57" i="29"/>
  <c r="M58" i="29"/>
  <c r="N58" i="29"/>
  <c r="O58" i="29"/>
  <c r="M59" i="29"/>
  <c r="N59" i="29"/>
  <c r="O59" i="29"/>
  <c r="P59" i="29"/>
  <c r="S59" i="29"/>
  <c r="T59" i="29"/>
  <c r="V59" i="29"/>
  <c r="W59" i="29"/>
  <c r="X59" i="29"/>
  <c r="Y59" i="29"/>
  <c r="AB59" i="29"/>
  <c r="AC59" i="29"/>
  <c r="AE59" i="29"/>
  <c r="AF59" i="29"/>
  <c r="AG59" i="29"/>
  <c r="AH59" i="29"/>
  <c r="AL59" i="29"/>
  <c r="M60" i="29"/>
  <c r="N60" i="29"/>
  <c r="O60" i="29"/>
  <c r="P60" i="29"/>
  <c r="S60" i="29"/>
  <c r="T60" i="29"/>
  <c r="V60" i="29"/>
  <c r="W60" i="29"/>
  <c r="X60" i="29"/>
  <c r="Y60" i="29"/>
  <c r="AB60" i="29"/>
  <c r="AC60" i="29"/>
  <c r="AE60" i="29"/>
  <c r="AF60" i="29"/>
  <c r="AG60" i="29"/>
  <c r="AH60" i="29"/>
  <c r="AL60" i="29"/>
  <c r="M61" i="29"/>
  <c r="N61" i="29"/>
  <c r="O61" i="29"/>
  <c r="P61" i="29"/>
  <c r="S61" i="29"/>
  <c r="T61" i="29"/>
  <c r="V61" i="29"/>
  <c r="W61" i="29"/>
  <c r="X61" i="29"/>
  <c r="Y61" i="29"/>
  <c r="AB61" i="29"/>
  <c r="AC61" i="29"/>
  <c r="AE61" i="29"/>
  <c r="AF61" i="29"/>
  <c r="AG61" i="29"/>
  <c r="AH61" i="29"/>
  <c r="AL61" i="29"/>
  <c r="M62" i="29"/>
  <c r="N62" i="29"/>
  <c r="O62" i="29"/>
  <c r="P62" i="29"/>
  <c r="M63" i="29"/>
  <c r="N63" i="29"/>
  <c r="O63" i="29"/>
  <c r="P63" i="29"/>
  <c r="Q63" i="29"/>
  <c r="M64" i="29"/>
  <c r="N64" i="29"/>
  <c r="O64" i="29"/>
  <c r="P64" i="29"/>
  <c r="S64" i="29"/>
  <c r="T64" i="29"/>
  <c r="V64" i="29"/>
  <c r="W64" i="29"/>
  <c r="X64" i="29"/>
  <c r="Y64" i="29"/>
  <c r="AB64" i="29"/>
  <c r="AC64" i="29"/>
  <c r="AE64" i="29"/>
  <c r="AF64" i="29"/>
  <c r="AG64" i="29"/>
  <c r="AH64" i="29"/>
  <c r="AL64" i="29"/>
  <c r="M65" i="29"/>
  <c r="N65" i="29"/>
  <c r="O65" i="29"/>
  <c r="P65" i="29"/>
  <c r="Q65" i="29"/>
  <c r="M66" i="29"/>
  <c r="N66" i="29"/>
  <c r="O66" i="29"/>
  <c r="P66" i="29"/>
  <c r="S66" i="29"/>
  <c r="T66" i="29"/>
  <c r="V66" i="29"/>
  <c r="W66" i="29"/>
  <c r="X66" i="29"/>
  <c r="Y66" i="29"/>
  <c r="AB66" i="29"/>
  <c r="AC66" i="29"/>
  <c r="AE66" i="29"/>
  <c r="AF66" i="29"/>
  <c r="AG66" i="29"/>
  <c r="AH66" i="29"/>
  <c r="AL66" i="29"/>
  <c r="M67" i="29"/>
  <c r="N67" i="29"/>
  <c r="O67" i="29"/>
  <c r="P67" i="29"/>
  <c r="S67" i="29"/>
  <c r="T67" i="29"/>
  <c r="V67" i="29"/>
  <c r="W67" i="29"/>
  <c r="X67" i="29"/>
  <c r="Y67" i="29"/>
  <c r="AB67" i="29"/>
  <c r="AC67" i="29"/>
  <c r="AE67" i="29"/>
  <c r="AF67" i="29"/>
  <c r="AG67" i="29"/>
  <c r="AH67" i="29"/>
  <c r="AL67" i="29"/>
  <c r="M68" i="29"/>
  <c r="N68" i="29"/>
  <c r="O68" i="29"/>
  <c r="P68" i="29"/>
  <c r="S68" i="29"/>
  <c r="T68" i="29"/>
  <c r="V68" i="29"/>
  <c r="W68" i="29"/>
  <c r="X68" i="29"/>
  <c r="Y68" i="29"/>
  <c r="AB68" i="29"/>
  <c r="AC68" i="29"/>
  <c r="AE68" i="29"/>
  <c r="AF68" i="29"/>
  <c r="AG68" i="29"/>
  <c r="AH68" i="29"/>
  <c r="AL68" i="29"/>
  <c r="M69" i="29"/>
  <c r="N69" i="29"/>
  <c r="M70" i="29"/>
  <c r="N70" i="29"/>
  <c r="M71" i="29"/>
  <c r="M72" i="29"/>
  <c r="N72" i="29"/>
  <c r="O72" i="29"/>
  <c r="P72" i="29"/>
  <c r="S72" i="29"/>
  <c r="T72" i="29"/>
  <c r="M73" i="29"/>
  <c r="N73" i="29"/>
  <c r="O73" i="29"/>
  <c r="M74" i="29"/>
  <c r="N74" i="29"/>
  <c r="O74" i="29"/>
  <c r="P74" i="29"/>
  <c r="S74" i="29"/>
  <c r="T74" i="29"/>
  <c r="Q74" i="29" s="1"/>
  <c r="R74" i="29" s="1"/>
  <c r="V74" i="29"/>
  <c r="W74" i="29"/>
  <c r="X74" i="29"/>
  <c r="Y74" i="29"/>
  <c r="AB74" i="29"/>
  <c r="AC74" i="29"/>
  <c r="AE74" i="29"/>
  <c r="AF74" i="29"/>
  <c r="AG74" i="29"/>
  <c r="AH74" i="29"/>
  <c r="AL74" i="29"/>
  <c r="M75" i="29"/>
  <c r="N75" i="29"/>
  <c r="O75" i="29"/>
  <c r="P75" i="29"/>
  <c r="S75" i="29"/>
  <c r="T75" i="29"/>
  <c r="V75" i="29"/>
  <c r="W75" i="29"/>
  <c r="X75" i="29"/>
  <c r="Y75" i="29"/>
  <c r="AB75" i="29"/>
  <c r="AC75" i="29"/>
  <c r="Z75" i="29" s="1"/>
  <c r="AA75" i="29" s="1"/>
  <c r="AE75" i="29"/>
  <c r="AF75" i="29"/>
  <c r="AG75" i="29"/>
  <c r="AH75" i="29"/>
  <c r="AL75" i="29"/>
  <c r="M76" i="29"/>
  <c r="N76" i="29"/>
  <c r="O76" i="29"/>
  <c r="M77" i="29"/>
  <c r="N77" i="29"/>
  <c r="O77" i="29"/>
  <c r="M78" i="29"/>
  <c r="N78" i="29"/>
  <c r="O78" i="29"/>
  <c r="P78" i="29"/>
  <c r="S78" i="29"/>
  <c r="T78" i="29"/>
  <c r="V78" i="29"/>
  <c r="M79" i="29"/>
  <c r="N79" i="29"/>
  <c r="O79" i="29"/>
  <c r="P79" i="29"/>
  <c r="S79" i="29"/>
  <c r="Q79" i="29" s="1"/>
  <c r="T79" i="29"/>
  <c r="V79" i="29"/>
  <c r="M80" i="29"/>
  <c r="N80" i="29"/>
  <c r="O80" i="29"/>
  <c r="P80" i="29"/>
  <c r="S80" i="29"/>
  <c r="T80" i="29"/>
  <c r="V80" i="29"/>
  <c r="M81" i="29"/>
  <c r="N81" i="29"/>
  <c r="O81" i="29"/>
  <c r="P81" i="29"/>
  <c r="S81" i="29"/>
  <c r="T81" i="29"/>
  <c r="V81" i="29"/>
  <c r="M82" i="29"/>
  <c r="N82" i="29"/>
  <c r="O82" i="29"/>
  <c r="P82" i="29"/>
  <c r="S82" i="29"/>
  <c r="T82" i="29"/>
  <c r="V82" i="29"/>
  <c r="W82" i="29"/>
  <c r="X82" i="29"/>
  <c r="Y82" i="29"/>
  <c r="AB82" i="29"/>
  <c r="AC82" i="29"/>
  <c r="AE82" i="29"/>
  <c r="AF82" i="29"/>
  <c r="AG82" i="29"/>
  <c r="AH82" i="29"/>
  <c r="AL82" i="29"/>
  <c r="M83" i="29"/>
  <c r="N83" i="29"/>
  <c r="O83" i="29"/>
  <c r="P83" i="29"/>
  <c r="S83" i="29"/>
  <c r="T83" i="29"/>
  <c r="AE83" i="29"/>
  <c r="AF83" i="29"/>
  <c r="AG83" i="29"/>
  <c r="AH83" i="29"/>
  <c r="AL83" i="29"/>
  <c r="M84" i="29"/>
  <c r="N84" i="29"/>
  <c r="O84" i="29"/>
  <c r="AL3" i="29"/>
  <c r="AH3" i="29"/>
  <c r="AG3" i="29"/>
  <c r="AF3" i="29"/>
  <c r="AE3" i="29"/>
  <c r="AC3" i="29"/>
  <c r="AB3" i="29"/>
  <c r="Y3" i="29"/>
  <c r="X3" i="29"/>
  <c r="W3" i="29"/>
  <c r="V3" i="29"/>
  <c r="T3" i="29"/>
  <c r="S3" i="29"/>
  <c r="P3" i="29"/>
  <c r="O3" i="29"/>
  <c r="N3" i="29"/>
  <c r="M3" i="29"/>
  <c r="C49" i="26"/>
  <c r="C50" i="26"/>
  <c r="C51" i="26"/>
  <c r="C52" i="26"/>
  <c r="C53" i="26"/>
  <c r="C54" i="26"/>
  <c r="C55" i="26"/>
  <c r="C56" i="26"/>
  <c r="C57" i="26"/>
  <c r="C58" i="26"/>
  <c r="C59" i="26"/>
  <c r="C60" i="26"/>
  <c r="C61" i="26"/>
  <c r="C62" i="26"/>
  <c r="C63" i="26"/>
  <c r="C64" i="26"/>
  <c r="C65" i="26"/>
  <c r="C66" i="26"/>
  <c r="C67" i="26"/>
  <c r="C68" i="26"/>
  <c r="C69" i="26"/>
  <c r="C70" i="26"/>
  <c r="C71" i="26"/>
  <c r="C72" i="26"/>
  <c r="C73" i="26"/>
  <c r="C74" i="26"/>
  <c r="C75" i="26"/>
  <c r="C76" i="26"/>
  <c r="C77" i="26"/>
  <c r="C78" i="26"/>
  <c r="C79" i="26"/>
  <c r="C80" i="26"/>
  <c r="C81" i="26"/>
  <c r="C82" i="26"/>
  <c r="C83" i="26"/>
  <c r="C84" i="26"/>
  <c r="C45" i="27"/>
  <c r="C44" i="27"/>
  <c r="C43" i="27"/>
  <c r="C42" i="27"/>
  <c r="C41" i="27"/>
  <c r="C40" i="27"/>
  <c r="C39" i="27"/>
  <c r="C38" i="27"/>
  <c r="C37" i="27"/>
  <c r="C36" i="27"/>
  <c r="C35" i="27"/>
  <c r="C34" i="27"/>
  <c r="C33" i="27"/>
  <c r="C32" i="27"/>
  <c r="C28" i="27"/>
  <c r="C27" i="27"/>
  <c r="C23" i="27"/>
  <c r="C20" i="27"/>
  <c r="C15" i="27"/>
  <c r="C11" i="27"/>
  <c r="C10" i="27"/>
  <c r="C9" i="27"/>
  <c r="C8" i="27"/>
  <c r="C6" i="27"/>
  <c r="C5" i="27"/>
  <c r="C4" i="27"/>
  <c r="C3" i="27"/>
  <c r="C48" i="26"/>
  <c r="C47" i="26"/>
  <c r="C46" i="26"/>
  <c r="C45" i="26"/>
  <c r="C44" i="26"/>
  <c r="C40" i="26"/>
  <c r="C39" i="26"/>
  <c r="C38" i="26"/>
  <c r="C37" i="26"/>
  <c r="C36" i="26"/>
  <c r="C35" i="26"/>
  <c r="C34" i="26"/>
  <c r="C33" i="26"/>
  <c r="C32" i="26"/>
  <c r="C31" i="26"/>
  <c r="C30" i="26"/>
  <c r="C29" i="26"/>
  <c r="C28" i="26"/>
  <c r="C27" i="26"/>
  <c r="C26" i="26"/>
  <c r="C25" i="26"/>
  <c r="C24" i="26"/>
  <c r="C23" i="26"/>
  <c r="C22" i="26"/>
  <c r="C21" i="26"/>
  <c r="C20" i="26"/>
  <c r="C19" i="26"/>
  <c r="C18" i="26"/>
  <c r="C16" i="26"/>
  <c r="C14" i="26"/>
  <c r="C13" i="26"/>
  <c r="C12" i="26"/>
  <c r="C11" i="26"/>
  <c r="C10" i="26"/>
  <c r="C9" i="26"/>
  <c r="C8" i="26"/>
  <c r="C7" i="26"/>
  <c r="C5" i="26"/>
  <c r="C4" i="26"/>
  <c r="C3" i="26"/>
  <c r="V25" i="5"/>
  <c r="V46" i="5"/>
  <c r="V47" i="5"/>
  <c r="V44" i="5"/>
  <c r="V45" i="5"/>
  <c r="V34" i="5"/>
  <c r="V39" i="5"/>
  <c r="V36" i="5"/>
  <c r="V42" i="5"/>
  <c r="V37" i="5"/>
  <c r="V38" i="5"/>
  <c r="V26" i="5"/>
  <c r="V41" i="5"/>
  <c r="V33" i="5"/>
  <c r="V35" i="5"/>
  <c r="V32" i="5"/>
  <c r="V43" i="5"/>
  <c r="V22" i="5"/>
  <c r="V40" i="5"/>
  <c r="V31" i="5"/>
  <c r="V14" i="5"/>
  <c r="V24" i="5"/>
  <c r="V30" i="5"/>
  <c r="V16" i="5"/>
  <c r="V21" i="5"/>
  <c r="V19" i="5"/>
  <c r="V13" i="5"/>
  <c r="V28" i="5"/>
  <c r="V27" i="5"/>
  <c r="V10" i="5"/>
  <c r="V17" i="5"/>
  <c r="V11" i="5"/>
  <c r="V9" i="5"/>
  <c r="V15" i="5"/>
  <c r="V29" i="5"/>
  <c r="V20" i="5"/>
  <c r="V18" i="5"/>
  <c r="V6" i="5"/>
  <c r="V23" i="5"/>
  <c r="V7" i="5"/>
  <c r="V8" i="5"/>
  <c r="V12" i="5"/>
  <c r="V4" i="5"/>
  <c r="V5" i="5"/>
  <c r="V3" i="5"/>
  <c r="M46" i="5"/>
  <c r="M47" i="5"/>
  <c r="M44" i="5"/>
  <c r="M45" i="5"/>
  <c r="M34" i="5"/>
  <c r="M39" i="5"/>
  <c r="M36" i="5"/>
  <c r="M42" i="5"/>
  <c r="M37" i="5"/>
  <c r="M38" i="5"/>
  <c r="M26" i="5"/>
  <c r="M41" i="5"/>
  <c r="M33" i="5"/>
  <c r="M35" i="5"/>
  <c r="M32" i="5"/>
  <c r="M43" i="5"/>
  <c r="M22" i="5"/>
  <c r="M40" i="5"/>
  <c r="M31" i="5"/>
  <c r="M25" i="5"/>
  <c r="M14" i="5"/>
  <c r="M24" i="5"/>
  <c r="M30" i="5"/>
  <c r="M16" i="5"/>
  <c r="M21" i="5"/>
  <c r="M19" i="5"/>
  <c r="M13" i="5"/>
  <c r="M28" i="5"/>
  <c r="M27" i="5"/>
  <c r="M10" i="5"/>
  <c r="M17" i="5"/>
  <c r="M11" i="5"/>
  <c r="M9" i="5"/>
  <c r="M15" i="5"/>
  <c r="M29" i="5"/>
  <c r="M20" i="5"/>
  <c r="M18" i="5"/>
  <c r="M6" i="5"/>
  <c r="M23" i="5"/>
  <c r="M7" i="5"/>
  <c r="M8" i="5"/>
  <c r="M12" i="5"/>
  <c r="M4" i="5"/>
  <c r="M5" i="5"/>
  <c r="M3" i="5"/>
  <c r="AE46" i="5"/>
  <c r="AE47" i="5"/>
  <c r="AE44" i="5"/>
  <c r="AE45" i="5"/>
  <c r="AE34" i="5"/>
  <c r="AE39" i="5"/>
  <c r="AE36" i="5"/>
  <c r="AE42" i="5"/>
  <c r="AE37" i="5"/>
  <c r="AE38" i="5"/>
  <c r="AE26" i="5"/>
  <c r="AE41" i="5"/>
  <c r="AE33" i="5"/>
  <c r="AE35" i="5"/>
  <c r="AE32" i="5"/>
  <c r="AE43" i="5"/>
  <c r="AE22" i="5"/>
  <c r="AE40" i="5"/>
  <c r="AE31" i="5"/>
  <c r="AE25" i="5"/>
  <c r="AE14" i="5"/>
  <c r="AE24" i="5"/>
  <c r="AE30" i="5"/>
  <c r="AE16" i="5"/>
  <c r="AE21" i="5"/>
  <c r="AE19" i="5"/>
  <c r="AE13" i="5"/>
  <c r="AE28" i="5"/>
  <c r="AE27" i="5"/>
  <c r="AE10" i="5"/>
  <c r="AE17" i="5"/>
  <c r="AE11" i="5"/>
  <c r="AE9" i="5"/>
  <c r="AE15" i="5"/>
  <c r="AE29" i="5"/>
  <c r="AE20" i="5"/>
  <c r="AE18" i="5"/>
  <c r="AE6" i="5"/>
  <c r="AE23" i="5"/>
  <c r="AE7" i="5"/>
  <c r="AE8" i="5"/>
  <c r="AE12" i="5"/>
  <c r="AE4" i="5"/>
  <c r="AE5" i="5"/>
  <c r="AE3" i="5"/>
  <c r="AL46" i="5"/>
  <c r="AK46" i="5"/>
  <c r="AH46" i="5"/>
  <c r="AG46" i="5"/>
  <c r="AF46" i="5"/>
  <c r="AL47" i="5"/>
  <c r="AK47" i="5"/>
  <c r="AH47" i="5"/>
  <c r="AG47" i="5"/>
  <c r="AF47" i="5"/>
  <c r="AL45" i="5"/>
  <c r="AK45" i="5"/>
  <c r="AH45" i="5"/>
  <c r="AG45" i="5"/>
  <c r="AF45" i="5"/>
  <c r="AL34" i="5"/>
  <c r="AK34" i="5"/>
  <c r="AH34" i="5"/>
  <c r="AG34" i="5"/>
  <c r="AF34" i="5"/>
  <c r="AL39" i="5"/>
  <c r="AK39" i="5"/>
  <c r="AH39" i="5"/>
  <c r="AG39" i="5"/>
  <c r="AF39" i="5"/>
  <c r="AL35" i="5"/>
  <c r="AK35" i="5"/>
  <c r="AH35" i="5"/>
  <c r="AG35" i="5"/>
  <c r="AF35" i="5"/>
  <c r="AL22" i="5"/>
  <c r="AK22" i="5"/>
  <c r="AI22" i="5"/>
  <c r="AJ22" i="5" s="1"/>
  <c r="AH22" i="5"/>
  <c r="AG22" i="5"/>
  <c r="AF22" i="5"/>
  <c r="AL40" i="5"/>
  <c r="AK40" i="5"/>
  <c r="AH40" i="5"/>
  <c r="AG40" i="5"/>
  <c r="AF40" i="5"/>
  <c r="AL31" i="5"/>
  <c r="AK31" i="5"/>
  <c r="AH31" i="5"/>
  <c r="AG31" i="5"/>
  <c r="AF31" i="5"/>
  <c r="AL25" i="5"/>
  <c r="AK25" i="5"/>
  <c r="AH25" i="5"/>
  <c r="AG25" i="5"/>
  <c r="AF25" i="5"/>
  <c r="AL14" i="5"/>
  <c r="AK14" i="5"/>
  <c r="AI14" i="5" s="1"/>
  <c r="AH14" i="5"/>
  <c r="AG14" i="5"/>
  <c r="AF14" i="5"/>
  <c r="AL24" i="5"/>
  <c r="AK24" i="5"/>
  <c r="AH24" i="5"/>
  <c r="AG24" i="5"/>
  <c r="AF24" i="5"/>
  <c r="AL30" i="5"/>
  <c r="AK30" i="5"/>
  <c r="AH30" i="5"/>
  <c r="AG30" i="5"/>
  <c r="AF30" i="5"/>
  <c r="AL16" i="5"/>
  <c r="AK16" i="5"/>
  <c r="AH16" i="5"/>
  <c r="AG16" i="5"/>
  <c r="AF16" i="5"/>
  <c r="AL21" i="5"/>
  <c r="AK21" i="5"/>
  <c r="AI21" i="5" s="1"/>
  <c r="AJ21" i="5" s="1"/>
  <c r="AH21" i="5"/>
  <c r="AG21" i="5"/>
  <c r="AF21" i="5"/>
  <c r="AL28" i="5"/>
  <c r="AK28" i="5"/>
  <c r="AH28" i="5"/>
  <c r="AG28" i="5"/>
  <c r="AF28" i="5"/>
  <c r="AL11" i="5"/>
  <c r="AK11" i="5"/>
  <c r="AH11" i="5"/>
  <c r="AG11" i="5"/>
  <c r="AF11" i="5"/>
  <c r="AL9" i="5"/>
  <c r="AK9" i="5"/>
  <c r="AH9" i="5"/>
  <c r="AG9" i="5"/>
  <c r="AF9" i="5"/>
  <c r="AL15" i="5"/>
  <c r="AK15" i="5"/>
  <c r="AH15" i="5"/>
  <c r="AG15" i="5"/>
  <c r="AF15" i="5"/>
  <c r="AL29" i="5"/>
  <c r="AK29" i="5"/>
  <c r="AH29" i="5"/>
  <c r="AG29" i="5"/>
  <c r="AF29" i="5"/>
  <c r="AL20" i="5"/>
  <c r="AK20" i="5"/>
  <c r="AI20" i="5" s="1"/>
  <c r="AH20" i="5"/>
  <c r="AG20" i="5"/>
  <c r="AF20" i="5"/>
  <c r="AL18" i="5"/>
  <c r="AK18" i="5"/>
  <c r="AH18" i="5"/>
  <c r="AG18" i="5"/>
  <c r="AF18" i="5"/>
  <c r="AL6" i="5"/>
  <c r="AK6" i="5"/>
  <c r="AH6" i="5"/>
  <c r="AG6" i="5"/>
  <c r="AF6" i="5"/>
  <c r="AL12" i="5"/>
  <c r="AK12" i="5"/>
  <c r="AH12" i="5"/>
  <c r="AG12" i="5"/>
  <c r="AF12" i="5"/>
  <c r="AL4" i="5"/>
  <c r="AK4" i="5"/>
  <c r="AH4" i="5"/>
  <c r="AG4" i="5"/>
  <c r="AF4" i="5"/>
  <c r="AL5" i="5"/>
  <c r="AK5" i="5"/>
  <c r="AH5" i="5"/>
  <c r="AG5" i="5"/>
  <c r="AF5" i="5"/>
  <c r="AL3" i="5"/>
  <c r="AK3" i="5"/>
  <c r="AH3" i="5"/>
  <c r="AG3" i="5"/>
  <c r="AF3" i="5"/>
  <c r="AC46" i="5"/>
  <c r="AB46" i="5"/>
  <c r="Y46" i="5"/>
  <c r="X46" i="5"/>
  <c r="W46" i="5"/>
  <c r="AC47" i="5"/>
  <c r="AB47" i="5"/>
  <c r="Y47" i="5"/>
  <c r="X47" i="5"/>
  <c r="W47" i="5"/>
  <c r="AC44" i="5"/>
  <c r="AB44" i="5"/>
  <c r="Y44" i="5"/>
  <c r="X44" i="5"/>
  <c r="W44" i="5"/>
  <c r="AC45" i="5"/>
  <c r="AB45" i="5"/>
  <c r="Y45" i="5"/>
  <c r="X45" i="5"/>
  <c r="W45" i="5"/>
  <c r="AC34" i="5"/>
  <c r="AB34" i="5"/>
  <c r="Y34" i="5"/>
  <c r="X34" i="5"/>
  <c r="W34" i="5"/>
  <c r="AC39" i="5"/>
  <c r="AB39" i="5"/>
  <c r="Y39" i="5"/>
  <c r="X39" i="5"/>
  <c r="W39" i="5"/>
  <c r="AC36" i="5"/>
  <c r="AB36" i="5"/>
  <c r="Y36" i="5"/>
  <c r="X36" i="5"/>
  <c r="W36" i="5"/>
  <c r="AC42" i="5"/>
  <c r="AB42" i="5"/>
  <c r="Y42" i="5"/>
  <c r="X42" i="5"/>
  <c r="W42" i="5"/>
  <c r="AC35" i="5"/>
  <c r="AB35" i="5"/>
  <c r="Y35" i="5"/>
  <c r="X35" i="5"/>
  <c r="W35" i="5"/>
  <c r="AC32" i="5"/>
  <c r="AB32" i="5"/>
  <c r="Y32" i="5"/>
  <c r="X32" i="5"/>
  <c r="W32" i="5"/>
  <c r="AC43" i="5"/>
  <c r="AB43" i="5"/>
  <c r="Y43" i="5"/>
  <c r="X43" i="5"/>
  <c r="W43" i="5"/>
  <c r="AC22" i="5"/>
  <c r="AB22" i="5"/>
  <c r="Y22" i="5"/>
  <c r="X22" i="5"/>
  <c r="W22" i="5"/>
  <c r="AC40" i="5"/>
  <c r="AB40" i="5"/>
  <c r="Y40" i="5"/>
  <c r="X40" i="5"/>
  <c r="W40" i="5"/>
  <c r="AC31" i="5"/>
  <c r="AB31" i="5"/>
  <c r="Y31" i="5"/>
  <c r="X31" i="5"/>
  <c r="W31" i="5"/>
  <c r="AC14" i="5"/>
  <c r="AB14" i="5"/>
  <c r="Y14" i="5"/>
  <c r="X14" i="5"/>
  <c r="W14" i="5"/>
  <c r="AC24" i="5"/>
  <c r="AB24" i="5"/>
  <c r="Y24" i="5"/>
  <c r="X24" i="5"/>
  <c r="W24" i="5"/>
  <c r="AC30" i="5"/>
  <c r="AB30" i="5"/>
  <c r="Y30" i="5"/>
  <c r="X30" i="5"/>
  <c r="W30" i="5"/>
  <c r="AC16" i="5"/>
  <c r="AB16" i="5"/>
  <c r="Z16" i="5" s="1"/>
  <c r="AA16" i="5" s="1"/>
  <c r="Y16" i="5"/>
  <c r="X16" i="5"/>
  <c r="W16" i="5"/>
  <c r="AC21" i="5"/>
  <c r="AB21" i="5"/>
  <c r="Y21" i="5"/>
  <c r="X21" i="5"/>
  <c r="W21" i="5"/>
  <c r="AC28" i="5"/>
  <c r="AB28" i="5"/>
  <c r="Y28" i="5"/>
  <c r="X28" i="5"/>
  <c r="W28" i="5"/>
  <c r="AC10" i="5"/>
  <c r="AB10" i="5"/>
  <c r="Y10" i="5"/>
  <c r="X10" i="5"/>
  <c r="W10" i="5"/>
  <c r="AC17" i="5"/>
  <c r="AB17" i="5"/>
  <c r="Z17" i="5" s="1"/>
  <c r="Y17" i="5"/>
  <c r="X17" i="5"/>
  <c r="W17" i="5"/>
  <c r="AC11" i="5"/>
  <c r="AB11" i="5"/>
  <c r="Y11" i="5"/>
  <c r="X11" i="5"/>
  <c r="W11" i="5"/>
  <c r="AC9" i="5"/>
  <c r="AB9" i="5"/>
  <c r="Y9" i="5"/>
  <c r="X9" i="5"/>
  <c r="W9" i="5"/>
  <c r="AC15" i="5"/>
  <c r="AB15" i="5"/>
  <c r="Y15" i="5"/>
  <c r="X15" i="5"/>
  <c r="W15" i="5"/>
  <c r="AC29" i="5"/>
  <c r="AB29" i="5"/>
  <c r="Y29" i="5"/>
  <c r="X29" i="5"/>
  <c r="W29" i="5"/>
  <c r="AC20" i="5"/>
  <c r="AB20" i="5"/>
  <c r="Y20" i="5"/>
  <c r="X20" i="5"/>
  <c r="W20" i="5"/>
  <c r="AC18" i="5"/>
  <c r="AB18" i="5"/>
  <c r="Y18" i="5"/>
  <c r="X18" i="5"/>
  <c r="W18" i="5"/>
  <c r="AC6" i="5"/>
  <c r="AB6" i="5"/>
  <c r="Y6" i="5"/>
  <c r="X6" i="5"/>
  <c r="W6" i="5"/>
  <c r="AC12" i="5"/>
  <c r="AB12" i="5"/>
  <c r="Y12" i="5"/>
  <c r="X12" i="5"/>
  <c r="W12" i="5"/>
  <c r="AC5" i="5"/>
  <c r="AB5" i="5"/>
  <c r="Y5" i="5"/>
  <c r="X5" i="5"/>
  <c r="W5" i="5"/>
  <c r="AC3" i="5"/>
  <c r="AB3" i="5"/>
  <c r="Y3" i="5"/>
  <c r="X3" i="5"/>
  <c r="W3" i="5"/>
  <c r="T46" i="5"/>
  <c r="S46" i="5"/>
  <c r="T47" i="5"/>
  <c r="S47" i="5"/>
  <c r="T44" i="5"/>
  <c r="S44" i="5"/>
  <c r="T45" i="5"/>
  <c r="S45" i="5"/>
  <c r="T34" i="5"/>
  <c r="S34" i="5"/>
  <c r="T39" i="5"/>
  <c r="S39" i="5"/>
  <c r="T36" i="5"/>
  <c r="S36" i="5"/>
  <c r="T42" i="5"/>
  <c r="S42" i="5"/>
  <c r="T37" i="5"/>
  <c r="S37" i="5"/>
  <c r="T38" i="5"/>
  <c r="S38" i="5"/>
  <c r="T26" i="5"/>
  <c r="S26" i="5"/>
  <c r="T41" i="5"/>
  <c r="S41" i="5"/>
  <c r="T33" i="5"/>
  <c r="S33" i="5"/>
  <c r="T35" i="5"/>
  <c r="S35" i="5"/>
  <c r="T32" i="5"/>
  <c r="S32" i="5"/>
  <c r="T43" i="5"/>
  <c r="S43" i="5"/>
  <c r="T22" i="5"/>
  <c r="S22" i="5"/>
  <c r="T40" i="5"/>
  <c r="S40" i="5"/>
  <c r="T31" i="5"/>
  <c r="S31" i="5"/>
  <c r="T25" i="5"/>
  <c r="S25" i="5"/>
  <c r="T14" i="5"/>
  <c r="S14" i="5"/>
  <c r="T24" i="5"/>
  <c r="S24" i="5"/>
  <c r="T30" i="5"/>
  <c r="S30" i="5"/>
  <c r="T16" i="5"/>
  <c r="S16" i="5"/>
  <c r="T21" i="5"/>
  <c r="S21" i="5"/>
  <c r="T19" i="5"/>
  <c r="S19" i="5"/>
  <c r="T13" i="5"/>
  <c r="S13" i="5"/>
  <c r="T28" i="5"/>
  <c r="S28" i="5"/>
  <c r="T27" i="5"/>
  <c r="S27" i="5"/>
  <c r="T10" i="5"/>
  <c r="S10" i="5"/>
  <c r="T17" i="5"/>
  <c r="S17" i="5"/>
  <c r="T11" i="5"/>
  <c r="S11" i="5"/>
  <c r="T9" i="5"/>
  <c r="S9" i="5"/>
  <c r="T15" i="5"/>
  <c r="S15" i="5"/>
  <c r="T29" i="5"/>
  <c r="S29" i="5"/>
  <c r="T20" i="5"/>
  <c r="S20" i="5"/>
  <c r="T18" i="5"/>
  <c r="S18" i="5"/>
  <c r="T6" i="5"/>
  <c r="S6" i="5"/>
  <c r="T23" i="5"/>
  <c r="S23" i="5"/>
  <c r="T7" i="5"/>
  <c r="S7" i="5"/>
  <c r="T8" i="5"/>
  <c r="S8" i="5"/>
  <c r="T12" i="5"/>
  <c r="S12" i="5"/>
  <c r="T4" i="5"/>
  <c r="S4" i="5"/>
  <c r="T5" i="5"/>
  <c r="S5" i="5"/>
  <c r="T3" i="5"/>
  <c r="S3" i="5"/>
  <c r="P46" i="5"/>
  <c r="O46" i="5"/>
  <c r="N46" i="5"/>
  <c r="P47" i="5"/>
  <c r="O47" i="5"/>
  <c r="N47" i="5"/>
  <c r="P44" i="5"/>
  <c r="O44" i="5"/>
  <c r="N44" i="5"/>
  <c r="P45" i="5"/>
  <c r="O45" i="5"/>
  <c r="N45" i="5"/>
  <c r="P34" i="5"/>
  <c r="O34" i="5"/>
  <c r="N34" i="5"/>
  <c r="P39" i="5"/>
  <c r="O39" i="5"/>
  <c r="N39" i="5"/>
  <c r="P36" i="5"/>
  <c r="O36" i="5"/>
  <c r="N36" i="5"/>
  <c r="P42" i="5"/>
  <c r="O42" i="5"/>
  <c r="N42" i="5"/>
  <c r="P37" i="5"/>
  <c r="O37" i="5"/>
  <c r="N37" i="5"/>
  <c r="P38" i="5"/>
  <c r="O38" i="5"/>
  <c r="N38" i="5"/>
  <c r="P26" i="5"/>
  <c r="O26" i="5"/>
  <c r="N26" i="5"/>
  <c r="P41" i="5"/>
  <c r="O41" i="5"/>
  <c r="N41" i="5"/>
  <c r="P33" i="5"/>
  <c r="O33" i="5"/>
  <c r="N33" i="5"/>
  <c r="P35" i="5"/>
  <c r="O35" i="5"/>
  <c r="N35" i="5"/>
  <c r="P32" i="5"/>
  <c r="O32" i="5"/>
  <c r="N32" i="5"/>
  <c r="P43" i="5"/>
  <c r="O43" i="5"/>
  <c r="N43" i="5"/>
  <c r="P22" i="5"/>
  <c r="O22" i="5"/>
  <c r="N22" i="5"/>
  <c r="P40" i="5"/>
  <c r="O40" i="5"/>
  <c r="N40" i="5"/>
  <c r="P31" i="5"/>
  <c r="O31" i="5"/>
  <c r="N31" i="5"/>
  <c r="P25" i="5"/>
  <c r="O25" i="5"/>
  <c r="N25" i="5"/>
  <c r="P14" i="5"/>
  <c r="O14" i="5"/>
  <c r="N14" i="5"/>
  <c r="P24" i="5"/>
  <c r="O24" i="5"/>
  <c r="N24" i="5"/>
  <c r="P30" i="5"/>
  <c r="O30" i="5"/>
  <c r="N30" i="5"/>
  <c r="P16" i="5"/>
  <c r="O16" i="5"/>
  <c r="N16" i="5"/>
  <c r="P21" i="5"/>
  <c r="O21" i="5"/>
  <c r="N21" i="5"/>
  <c r="P19" i="5"/>
  <c r="O19" i="5"/>
  <c r="N19" i="5"/>
  <c r="P13" i="5"/>
  <c r="O13" i="5"/>
  <c r="N13" i="5"/>
  <c r="P28" i="5"/>
  <c r="O28" i="5"/>
  <c r="N28" i="5"/>
  <c r="P27" i="5"/>
  <c r="O27" i="5"/>
  <c r="N27" i="5"/>
  <c r="P10" i="5"/>
  <c r="O10" i="5"/>
  <c r="N10" i="5"/>
  <c r="P17" i="5"/>
  <c r="O17" i="5"/>
  <c r="N17" i="5"/>
  <c r="P11" i="5"/>
  <c r="O11" i="5"/>
  <c r="N11" i="5"/>
  <c r="P9" i="5"/>
  <c r="O9" i="5"/>
  <c r="N9" i="5"/>
  <c r="P15" i="5"/>
  <c r="O15" i="5"/>
  <c r="N15" i="5"/>
  <c r="P29" i="5"/>
  <c r="O29" i="5"/>
  <c r="N29" i="5"/>
  <c r="P20" i="5"/>
  <c r="O20" i="5"/>
  <c r="N20" i="5"/>
  <c r="P18" i="5"/>
  <c r="O18" i="5"/>
  <c r="N18" i="5"/>
  <c r="P6" i="5"/>
  <c r="O6" i="5"/>
  <c r="N6" i="5"/>
  <c r="P23" i="5"/>
  <c r="O23" i="5"/>
  <c r="N23" i="5"/>
  <c r="P7" i="5"/>
  <c r="O7" i="5"/>
  <c r="N7" i="5"/>
  <c r="P8" i="5"/>
  <c r="O8" i="5"/>
  <c r="N8" i="5"/>
  <c r="P12" i="5"/>
  <c r="O12" i="5"/>
  <c r="N12" i="5"/>
  <c r="P4" i="5"/>
  <c r="O4" i="5"/>
  <c r="N4" i="5"/>
  <c r="P5" i="5"/>
  <c r="O5" i="5"/>
  <c r="N5" i="5"/>
  <c r="P3" i="5"/>
  <c r="O3" i="5"/>
  <c r="N3" i="5"/>
  <c r="H42" i="28"/>
  <c r="I42" i="28" s="1"/>
  <c r="Q41" i="28"/>
  <c r="R41" i="28" s="1"/>
  <c r="H41" i="28"/>
  <c r="I41" i="28" s="1"/>
  <c r="Z40" i="28"/>
  <c r="AA40" i="28" s="1"/>
  <c r="Q40" i="28"/>
  <c r="R40" i="28" s="1"/>
  <c r="H40" i="28"/>
  <c r="I40" i="28" s="1"/>
  <c r="H39" i="28"/>
  <c r="I39" i="28" s="1"/>
  <c r="Z38" i="28"/>
  <c r="AA38" i="28" s="1"/>
  <c r="Q38" i="28"/>
  <c r="R38" i="28" s="1"/>
  <c r="H38" i="28"/>
  <c r="I38" i="28" s="1"/>
  <c r="Q37" i="28"/>
  <c r="R37" i="28" s="1"/>
  <c r="H37" i="28"/>
  <c r="I37" i="28" s="1"/>
  <c r="Z36" i="28"/>
  <c r="AA36" i="28" s="1"/>
  <c r="Q36" i="28"/>
  <c r="R36" i="28" s="1"/>
  <c r="H36" i="28"/>
  <c r="I36" i="28" s="1"/>
  <c r="Z35" i="28"/>
  <c r="AA35" i="28" s="1"/>
  <c r="Q35" i="28"/>
  <c r="R35" i="28" s="1"/>
  <c r="H35" i="28"/>
  <c r="I35" i="28" s="1"/>
  <c r="Q34" i="28"/>
  <c r="R34" i="28" s="1"/>
  <c r="H34" i="28"/>
  <c r="I34" i="28" s="1"/>
  <c r="H33" i="28"/>
  <c r="I33" i="28" s="1"/>
  <c r="H32" i="28"/>
  <c r="I32" i="28" s="1"/>
  <c r="H31" i="28"/>
  <c r="I31" i="28" s="1"/>
  <c r="Z30" i="28"/>
  <c r="AA30" i="28" s="1"/>
  <c r="H30" i="28"/>
  <c r="I30" i="28" s="1"/>
  <c r="Z29" i="28"/>
  <c r="AA29" i="28" s="1"/>
  <c r="Q29" i="28"/>
  <c r="R29" i="28" s="1"/>
  <c r="H29" i="28"/>
  <c r="I29" i="28" s="1"/>
  <c r="Z28" i="28"/>
  <c r="AA28" i="28" s="1"/>
  <c r="Q28" i="28"/>
  <c r="R28" i="28" s="1"/>
  <c r="H28" i="28"/>
  <c r="I28" i="28" s="1"/>
  <c r="Z27" i="28"/>
  <c r="AA27" i="28" s="1"/>
  <c r="Q27" i="28"/>
  <c r="R27" i="28" s="1"/>
  <c r="H27" i="28"/>
  <c r="I27" i="28" s="1"/>
  <c r="Z26" i="28"/>
  <c r="AA26" i="28" s="1"/>
  <c r="Q26" i="28"/>
  <c r="R26" i="28" s="1"/>
  <c r="H26" i="28"/>
  <c r="I26" i="28" s="1"/>
  <c r="Z25" i="28"/>
  <c r="AA25" i="28" s="1"/>
  <c r="Q25" i="28"/>
  <c r="R25" i="28" s="1"/>
  <c r="H25" i="28"/>
  <c r="I25" i="28" s="1"/>
  <c r="Z24" i="28"/>
  <c r="AA24" i="28" s="1"/>
  <c r="Q24" i="28"/>
  <c r="R24" i="28" s="1"/>
  <c r="H24" i="28"/>
  <c r="I24" i="28" s="1"/>
  <c r="Z23" i="28"/>
  <c r="AA23" i="28" s="1"/>
  <c r="Q23" i="28"/>
  <c r="R23" i="28" s="1"/>
  <c r="H23" i="28"/>
  <c r="I23" i="28" s="1"/>
  <c r="Z22" i="28"/>
  <c r="AA22" i="28" s="1"/>
  <c r="Q22" i="28"/>
  <c r="R22" i="28" s="1"/>
  <c r="H22" i="28"/>
  <c r="I22" i="28" s="1"/>
  <c r="Z21" i="28"/>
  <c r="AA21" i="28" s="1"/>
  <c r="Q21" i="28"/>
  <c r="R21" i="28" s="1"/>
  <c r="H21" i="28"/>
  <c r="I21" i="28" s="1"/>
  <c r="Z20" i="28"/>
  <c r="AA20" i="28" s="1"/>
  <c r="Q20" i="28"/>
  <c r="R20" i="28" s="1"/>
  <c r="H20" i="28"/>
  <c r="I20" i="28" s="1"/>
  <c r="Z19" i="28"/>
  <c r="AA19" i="28" s="1"/>
  <c r="Q19" i="28"/>
  <c r="R19" i="28" s="1"/>
  <c r="H19" i="28"/>
  <c r="I19" i="28" s="1"/>
  <c r="H18" i="28"/>
  <c r="I18" i="28" s="1"/>
  <c r="Z17" i="28"/>
  <c r="AA17" i="28" s="1"/>
  <c r="Q17" i="28"/>
  <c r="R17" i="28" s="1"/>
  <c r="H17" i="28"/>
  <c r="I17" i="28" s="1"/>
  <c r="Z16" i="28"/>
  <c r="AA16" i="28" s="1"/>
  <c r="Q16" i="28"/>
  <c r="R16" i="28" s="1"/>
  <c r="H16" i="28"/>
  <c r="I16" i="28" s="1"/>
  <c r="Q15" i="28"/>
  <c r="R15" i="28" s="1"/>
  <c r="H15" i="28"/>
  <c r="I15" i="28" s="1"/>
  <c r="H14" i="28"/>
  <c r="I14" i="28" s="1"/>
  <c r="Q13" i="28"/>
  <c r="R13" i="28" s="1"/>
  <c r="H13" i="28"/>
  <c r="I13" i="28" s="1"/>
  <c r="Z12" i="28"/>
  <c r="AA12" i="28" s="1"/>
  <c r="Q12" i="28"/>
  <c r="R12" i="28" s="1"/>
  <c r="H12" i="28"/>
  <c r="I12" i="28" s="1"/>
  <c r="Q11" i="28"/>
  <c r="R11" i="28" s="1"/>
  <c r="H11" i="28"/>
  <c r="I11" i="28" s="1"/>
  <c r="Q10" i="28"/>
  <c r="R10" i="28" s="1"/>
  <c r="H10" i="28"/>
  <c r="I10" i="28" s="1"/>
  <c r="Z9" i="28"/>
  <c r="AA9" i="28" s="1"/>
  <c r="Q9" i="28"/>
  <c r="R9" i="28" s="1"/>
  <c r="H9" i="28"/>
  <c r="I9" i="28" s="1"/>
  <c r="Z8" i="28"/>
  <c r="AA8" i="28" s="1"/>
  <c r="Q8" i="28"/>
  <c r="R8" i="28" s="1"/>
  <c r="H8" i="28"/>
  <c r="I8" i="28" s="1"/>
  <c r="Z7" i="28"/>
  <c r="AA7" i="28" s="1"/>
  <c r="Q7" i="28"/>
  <c r="R7" i="28" s="1"/>
  <c r="H7" i="28"/>
  <c r="I7" i="28" s="1"/>
  <c r="Q6" i="28"/>
  <c r="R6" i="28" s="1"/>
  <c r="H6" i="28"/>
  <c r="I6" i="28" s="1"/>
  <c r="Z5" i="28"/>
  <c r="AA5" i="28" s="1"/>
  <c r="Q5" i="28"/>
  <c r="R5" i="28" s="1"/>
  <c r="H5" i="28"/>
  <c r="I5" i="28" s="1"/>
  <c r="Z4" i="28"/>
  <c r="AA4" i="28" s="1"/>
  <c r="Q4" i="28"/>
  <c r="R4" i="28" s="1"/>
  <c r="H4" i="28"/>
  <c r="I4" i="28" s="1"/>
  <c r="H3" i="28"/>
  <c r="I3" i="28" s="1"/>
  <c r="C3" i="25"/>
  <c r="C7" i="25"/>
  <c r="C16" i="25"/>
  <c r="C17" i="25"/>
  <c r="C10" i="25"/>
  <c r="C13" i="25"/>
  <c r="C24" i="25"/>
  <c r="C38" i="25"/>
  <c r="N16" i="21" l="1"/>
  <c r="Q16" i="21"/>
  <c r="U16" i="21"/>
  <c r="AA16" i="21"/>
  <c r="Z16" i="21" s="1"/>
  <c r="AE16" i="21"/>
  <c r="M16" i="21"/>
  <c r="L16" i="21" s="1"/>
  <c r="O16" i="21"/>
  <c r="W16" i="21"/>
  <c r="AC16" i="21"/>
  <c r="V5" i="21"/>
  <c r="AB5" i="21"/>
  <c r="O5" i="21"/>
  <c r="P5" i="21"/>
  <c r="T5" i="21"/>
  <c r="S5" i="21" s="1"/>
  <c r="X5" i="21"/>
  <c r="AD5" i="21"/>
  <c r="P15" i="21"/>
  <c r="T15" i="21"/>
  <c r="S15" i="21" s="1"/>
  <c r="X15" i="21"/>
  <c r="AD15" i="21"/>
  <c r="N15" i="21"/>
  <c r="V15" i="21"/>
  <c r="AB15" i="21"/>
  <c r="O10" i="21"/>
  <c r="W10" i="21"/>
  <c r="N10" i="21"/>
  <c r="Q10" i="21"/>
  <c r="U10" i="21"/>
  <c r="M10" i="21"/>
  <c r="L10" i="21" s="1"/>
  <c r="M15" i="21"/>
  <c r="L15" i="21" s="1"/>
  <c r="W21" i="21"/>
  <c r="AE15" i="21"/>
  <c r="AC5" i="21"/>
  <c r="O21" i="21"/>
  <c r="O15" i="21"/>
  <c r="AE21" i="21"/>
  <c r="U21" i="21"/>
  <c r="X16" i="21"/>
  <c r="AC15" i="21"/>
  <c r="AA5" i="21"/>
  <c r="Z5" i="21" s="1"/>
  <c r="N5" i="21"/>
  <c r="N21" i="21"/>
  <c r="M17" i="21"/>
  <c r="L17" i="21" s="1"/>
  <c r="M9" i="21"/>
  <c r="L9" i="21" s="1"/>
  <c r="AA21" i="21"/>
  <c r="Z21" i="21" s="1"/>
  <c r="AD16" i="21"/>
  <c r="T16" i="21"/>
  <c r="S16" i="21" s="1"/>
  <c r="W15" i="21"/>
  <c r="V10" i="21"/>
  <c r="AA9" i="21"/>
  <c r="Z9" i="21" s="1"/>
  <c r="AE5" i="21"/>
  <c r="U5" i="21"/>
  <c r="X4" i="21"/>
  <c r="Q15" i="21"/>
  <c r="P10" i="21"/>
  <c r="V21" i="21"/>
  <c r="AB21" i="21"/>
  <c r="P21" i="21"/>
  <c r="T21" i="21"/>
  <c r="S21" i="21" s="1"/>
  <c r="X21" i="21"/>
  <c r="AD21" i="21"/>
  <c r="M21" i="21"/>
  <c r="L21" i="21" s="1"/>
  <c r="AB16" i="21"/>
  <c r="U15" i="21"/>
  <c r="T10" i="21"/>
  <c r="S10" i="21" s="1"/>
  <c r="V9" i="21"/>
  <c r="AB9" i="21"/>
  <c r="P9" i="21"/>
  <c r="T9" i="21"/>
  <c r="S9" i="21" s="1"/>
  <c r="X9" i="21"/>
  <c r="AD9" i="21"/>
  <c r="N12" i="21"/>
  <c r="Q12" i="21"/>
  <c r="U12" i="21"/>
  <c r="AA12" i="21"/>
  <c r="Z12" i="21" s="1"/>
  <c r="AE12" i="21"/>
  <c r="M12" i="21"/>
  <c r="L12" i="21" s="1"/>
  <c r="O12" i="21"/>
  <c r="W12" i="21"/>
  <c r="AC12" i="21"/>
  <c r="V17" i="21"/>
  <c r="AB17" i="21"/>
  <c r="P17" i="21"/>
  <c r="T17" i="21"/>
  <c r="S17" i="21" s="1"/>
  <c r="X17" i="21"/>
  <c r="AD17" i="21"/>
  <c r="N4" i="21"/>
  <c r="Q4" i="21"/>
  <c r="U4" i="21"/>
  <c r="AA4" i="21"/>
  <c r="Z4" i="21" s="1"/>
  <c r="AE4" i="21"/>
  <c r="M4" i="21"/>
  <c r="L4" i="21" s="1"/>
  <c r="O4" i="21"/>
  <c r="W4" i="21"/>
  <c r="AC4" i="21"/>
  <c r="M5" i="21"/>
  <c r="L5" i="21" s="1"/>
  <c r="AC21" i="21"/>
  <c r="AC17" i="21"/>
  <c r="V16" i="21"/>
  <c r="AA15" i="21"/>
  <c r="Z15" i="21" s="1"/>
  <c r="AB12" i="21"/>
  <c r="X10" i="21"/>
  <c r="AC9" i="21"/>
  <c r="W5" i="21"/>
  <c r="AB4" i="21"/>
  <c r="P16" i="21"/>
  <c r="Q5" i="21"/>
  <c r="N17" i="21"/>
  <c r="Z59" i="29"/>
  <c r="AA59" i="29" s="1"/>
  <c r="Z57" i="29"/>
  <c r="AA57" i="29" s="1"/>
  <c r="Q50" i="29"/>
  <c r="R50" i="29" s="1"/>
  <c r="M18" i="21"/>
  <c r="L18" i="21" s="1"/>
  <c r="M14" i="21"/>
  <c r="L14" i="21" s="1"/>
  <c r="M6" i="21"/>
  <c r="L6" i="21" s="1"/>
  <c r="T3" i="21"/>
  <c r="S3" i="21" s="1"/>
  <c r="X3" i="21"/>
  <c r="AC3" i="21"/>
  <c r="AC18" i="21"/>
  <c r="AE14" i="21"/>
  <c r="AA14" i="21"/>
  <c r="Z14" i="21" s="1"/>
  <c r="U14" i="21"/>
  <c r="AD13" i="21"/>
  <c r="X13" i="21"/>
  <c r="T13" i="21"/>
  <c r="S13" i="21" s="1"/>
  <c r="AC8" i="21"/>
  <c r="W8" i="21"/>
  <c r="AB7" i="21"/>
  <c r="V7" i="21"/>
  <c r="AE6" i="21"/>
  <c r="AA6" i="21"/>
  <c r="Z6" i="21" s="1"/>
  <c r="U6" i="21"/>
  <c r="Q18" i="21"/>
  <c r="Q14" i="21"/>
  <c r="P13" i="21"/>
  <c r="O8" i="21"/>
  <c r="Q6" i="21"/>
  <c r="N6" i="21"/>
  <c r="N14" i="21"/>
  <c r="N18" i="21"/>
  <c r="Z43" i="5"/>
  <c r="AA43" i="5" s="1"/>
  <c r="Z68" i="29"/>
  <c r="Q59" i="29"/>
  <c r="R59" i="29" s="1"/>
  <c r="V3" i="21"/>
  <c r="AA3" i="21"/>
  <c r="Z3" i="21" s="1"/>
  <c r="AE3" i="21"/>
  <c r="AE18" i="21"/>
  <c r="AA18" i="21"/>
  <c r="Z18" i="21" s="1"/>
  <c r="AC14" i="21"/>
  <c r="W14" i="21"/>
  <c r="AB13" i="21"/>
  <c r="AE8" i="21"/>
  <c r="AA8" i="21"/>
  <c r="Z8" i="21" s="1"/>
  <c r="U8" i="21"/>
  <c r="AD7" i="21"/>
  <c r="X7" i="21"/>
  <c r="T7" i="21"/>
  <c r="S7" i="21" s="1"/>
  <c r="AC6" i="21"/>
  <c r="W6" i="21"/>
  <c r="Q8" i="21"/>
  <c r="C16" i="27"/>
  <c r="C12" i="27"/>
  <c r="C17" i="27"/>
  <c r="C25" i="27"/>
  <c r="C26" i="27"/>
  <c r="C22" i="27"/>
  <c r="C18" i="27"/>
  <c r="C13" i="27"/>
  <c r="C19" i="27"/>
  <c r="C21" i="27"/>
  <c r="C14" i="27"/>
  <c r="C24" i="27"/>
  <c r="Q33" i="29"/>
  <c r="Q72" i="29"/>
  <c r="R72" i="29" s="1"/>
  <c r="Z52" i="29"/>
  <c r="AA52" i="29" s="1"/>
  <c r="Z24" i="29"/>
  <c r="Z22" i="29"/>
  <c r="AA22" i="29" s="1"/>
  <c r="Q37" i="29"/>
  <c r="R37" i="29" s="1"/>
  <c r="AA68" i="29"/>
  <c r="Z64" i="29"/>
  <c r="AA64" i="29" s="1"/>
  <c r="Q60" i="29"/>
  <c r="R60" i="29" s="1"/>
  <c r="Q64" i="29"/>
  <c r="R64" i="29" s="1"/>
  <c r="AA51" i="29"/>
  <c r="C40" i="25"/>
  <c r="C12" i="25"/>
  <c r="C36" i="25"/>
  <c r="C19" i="25"/>
  <c r="C15" i="25"/>
  <c r="C47" i="25"/>
  <c r="C39" i="25"/>
  <c r="C35" i="25"/>
  <c r="C44" i="25"/>
  <c r="C32" i="25"/>
  <c r="C31" i="25"/>
  <c r="C23" i="25"/>
  <c r="C4" i="25"/>
  <c r="C11" i="25"/>
  <c r="Q83" i="29"/>
  <c r="R83" i="29" s="1"/>
  <c r="Z82" i="29"/>
  <c r="AA82" i="29" s="1"/>
  <c r="Q80" i="29"/>
  <c r="R80" i="29" s="1"/>
  <c r="Q68" i="29"/>
  <c r="R68" i="29" s="1"/>
  <c r="Q56" i="29"/>
  <c r="R56" i="29" s="1"/>
  <c r="Z50" i="29"/>
  <c r="AA50" i="29" s="1"/>
  <c r="Z47" i="29"/>
  <c r="AA47" i="29" s="1"/>
  <c r="Q45" i="29"/>
  <c r="R45" i="29" s="1"/>
  <c r="Q39" i="29"/>
  <c r="R39" i="29" s="1"/>
  <c r="Z38" i="29"/>
  <c r="AA38" i="29" s="1"/>
  <c r="Z35" i="29"/>
  <c r="AA35" i="29" s="1"/>
  <c r="Z32" i="29"/>
  <c r="AA32" i="29" s="1"/>
  <c r="Q31" i="29"/>
  <c r="R31" i="29" s="1"/>
  <c r="Q19" i="29"/>
  <c r="R19" i="29" s="1"/>
  <c r="Q13" i="29"/>
  <c r="R13" i="29" s="1"/>
  <c r="Q4" i="29"/>
  <c r="R4" i="29" s="1"/>
  <c r="R33" i="29"/>
  <c r="Q75" i="29"/>
  <c r="R75" i="29" s="1"/>
  <c r="Z74" i="29"/>
  <c r="AA74" i="29" s="1"/>
  <c r="Z56" i="29"/>
  <c r="AA56" i="29" s="1"/>
  <c r="Q52" i="29"/>
  <c r="R52" i="29" s="1"/>
  <c r="Q47" i="29"/>
  <c r="R47" i="29" s="1"/>
  <c r="Z45" i="29"/>
  <c r="AA45" i="29" s="1"/>
  <c r="Z40" i="29"/>
  <c r="AA40" i="29" s="1"/>
  <c r="Q38" i="29"/>
  <c r="R38" i="29" s="1"/>
  <c r="Q40" i="29"/>
  <c r="R40" i="29" s="1"/>
  <c r="Z5" i="29"/>
  <c r="AA5" i="29" s="1"/>
  <c r="Q81" i="29"/>
  <c r="Q78" i="29"/>
  <c r="R78" i="29" s="1"/>
  <c r="Z67" i="29"/>
  <c r="AA67" i="29" s="1"/>
  <c r="Z66" i="29"/>
  <c r="AA66" i="29" s="1"/>
  <c r="Q62" i="29"/>
  <c r="Z61" i="29"/>
  <c r="AA61" i="29" s="1"/>
  <c r="Z60" i="29"/>
  <c r="AA60" i="29" s="1"/>
  <c r="Q57" i="29"/>
  <c r="R57" i="29" s="1"/>
  <c r="Q51" i="29"/>
  <c r="R51" i="29" s="1"/>
  <c r="Z39" i="29"/>
  <c r="AA39" i="29" s="1"/>
  <c r="Q35" i="29"/>
  <c r="R35" i="29" s="1"/>
  <c r="Z28" i="29"/>
  <c r="AA28" i="29" s="1"/>
  <c r="Z26" i="29"/>
  <c r="AA26" i="29" s="1"/>
  <c r="Z18" i="29"/>
  <c r="AA18" i="29" s="1"/>
  <c r="Q16" i="29"/>
  <c r="R16" i="29" s="1"/>
  <c r="Z4" i="29"/>
  <c r="AA4" i="29" s="1"/>
  <c r="Q82" i="29"/>
  <c r="R82" i="29" s="1"/>
  <c r="Q67" i="29"/>
  <c r="R67" i="29" s="1"/>
  <c r="Q61" i="29"/>
  <c r="R61" i="29" s="1"/>
  <c r="Q7" i="29"/>
  <c r="R7" i="29" s="1"/>
  <c r="Q66" i="29"/>
  <c r="R66" i="29" s="1"/>
  <c r="AA24" i="29"/>
  <c r="Q32" i="29"/>
  <c r="R32" i="29" s="1"/>
  <c r="Q28" i="29"/>
  <c r="R28" i="29" s="1"/>
  <c r="Q24" i="29"/>
  <c r="R24" i="29" s="1"/>
  <c r="Q20" i="29"/>
  <c r="Z16" i="29"/>
  <c r="AA16" i="29" s="1"/>
  <c r="Q14" i="29"/>
  <c r="R14" i="29" s="1"/>
  <c r="Q10" i="29"/>
  <c r="R10" i="29" s="1"/>
  <c r="Z7" i="29"/>
  <c r="AA7" i="29" s="1"/>
  <c r="Q5" i="29"/>
  <c r="R5" i="29" s="1"/>
  <c r="Z31" i="29"/>
  <c r="AA31" i="29" s="1"/>
  <c r="Q30" i="29"/>
  <c r="Q26" i="29"/>
  <c r="R26" i="29" s="1"/>
  <c r="Q22" i="29"/>
  <c r="R22" i="29" s="1"/>
  <c r="Z19" i="29"/>
  <c r="AA19" i="29" s="1"/>
  <c r="Q18" i="29"/>
  <c r="R18" i="29" s="1"/>
  <c r="Z13" i="29"/>
  <c r="AA13" i="29" s="1"/>
  <c r="Q3" i="29"/>
  <c r="R3" i="29" s="1"/>
  <c r="Z3" i="29"/>
  <c r="AA3" i="29" s="1"/>
  <c r="Q32" i="5"/>
  <c r="R32" i="5" s="1"/>
  <c r="Z47" i="5"/>
  <c r="AA47" i="5" s="1"/>
  <c r="AI4" i="5"/>
  <c r="AJ4" i="5" s="1"/>
  <c r="Z3" i="5"/>
  <c r="Q8" i="5"/>
  <c r="Q18" i="5"/>
  <c r="R18" i="5" s="1"/>
  <c r="Q9" i="5"/>
  <c r="Q27" i="5"/>
  <c r="R27" i="5" s="1"/>
  <c r="Q21" i="5"/>
  <c r="R21" i="5" s="1"/>
  <c r="Q31" i="5"/>
  <c r="R31" i="5" s="1"/>
  <c r="Q37" i="5"/>
  <c r="Q34" i="5"/>
  <c r="R34" i="5" s="1"/>
  <c r="Q46" i="5"/>
  <c r="R46" i="5" s="1"/>
  <c r="Z36" i="5"/>
  <c r="AA36" i="5" s="1"/>
  <c r="AI11" i="5"/>
  <c r="AJ11" i="5" s="1"/>
  <c r="Q4" i="5"/>
  <c r="R4" i="5" s="1"/>
  <c r="Q23" i="5"/>
  <c r="Q29" i="5"/>
  <c r="Q17" i="5"/>
  <c r="Q13" i="5"/>
  <c r="R13" i="5" s="1"/>
  <c r="Q30" i="5"/>
  <c r="Q14" i="5"/>
  <c r="Q22" i="5"/>
  <c r="R22" i="5" s="1"/>
  <c r="Q33" i="5"/>
  <c r="Q26" i="5"/>
  <c r="Q36" i="5"/>
  <c r="R36" i="5" s="1"/>
  <c r="Q44" i="5"/>
  <c r="R44" i="5" s="1"/>
  <c r="Z12" i="5"/>
  <c r="AA12" i="5" s="1"/>
  <c r="Z29" i="5"/>
  <c r="Z28" i="5"/>
  <c r="AA28" i="5" s="1"/>
  <c r="Z21" i="5"/>
  <c r="AA21" i="5" s="1"/>
  <c r="Z45" i="5"/>
  <c r="AA45" i="5" s="1"/>
  <c r="Z6" i="5"/>
  <c r="AA6" i="5" s="1"/>
  <c r="Z15" i="5"/>
  <c r="Z14" i="5"/>
  <c r="Z22" i="5"/>
  <c r="AA22" i="5" s="1"/>
  <c r="Z35" i="5"/>
  <c r="AA35" i="5" s="1"/>
  <c r="Z34" i="5"/>
  <c r="AA34" i="5" s="1"/>
  <c r="AI16" i="5"/>
  <c r="AJ16" i="5" s="1"/>
  <c r="R26" i="5"/>
  <c r="Z5" i="5"/>
  <c r="Z20" i="5"/>
  <c r="Z9" i="5"/>
  <c r="Z31" i="5"/>
  <c r="AA31" i="5" s="1"/>
  <c r="Z32" i="5"/>
  <c r="AA32" i="5" s="1"/>
  <c r="Z44" i="5"/>
  <c r="AA44" i="5" s="1"/>
  <c r="AI5" i="5"/>
  <c r="AI28" i="5"/>
  <c r="AJ28" i="5" s="1"/>
  <c r="AI30" i="5"/>
  <c r="AI24" i="5"/>
  <c r="AJ24" i="5" s="1"/>
  <c r="C26" i="25"/>
  <c r="C18" i="25"/>
  <c r="C22" i="25"/>
  <c r="C45" i="25"/>
  <c r="C42" i="25"/>
  <c r="C41" i="25"/>
  <c r="C43" i="25"/>
  <c r="C25" i="25"/>
  <c r="C28" i="25"/>
  <c r="C20" i="25"/>
  <c r="C5" i="25"/>
  <c r="C6" i="25"/>
  <c r="C30" i="25"/>
  <c r="C29" i="25"/>
  <c r="C21" i="25"/>
  <c r="C46" i="25"/>
  <c r="C34" i="25"/>
  <c r="C37" i="25"/>
  <c r="C33" i="25"/>
  <c r="C14" i="25"/>
  <c r="C27" i="25"/>
  <c r="C9" i="25"/>
  <c r="C8" i="25"/>
  <c r="Z18" i="5"/>
  <c r="AA18" i="5" s="1"/>
  <c r="Z10" i="5"/>
  <c r="Z40" i="5"/>
  <c r="AA40" i="5" s="1"/>
  <c r="Z39" i="5"/>
  <c r="AA39" i="5" s="1"/>
  <c r="Z46" i="5"/>
  <c r="AA46" i="5" s="1"/>
  <c r="AI12" i="5"/>
  <c r="AJ12" i="5" s="1"/>
  <c r="AI18" i="5"/>
  <c r="AJ18" i="5" s="1"/>
  <c r="AI15" i="5"/>
  <c r="AI25" i="5"/>
  <c r="AI40" i="5"/>
  <c r="AJ40" i="5" s="1"/>
  <c r="AI39" i="5"/>
  <c r="AJ39" i="5" s="1"/>
  <c r="AI45" i="5"/>
  <c r="AJ45" i="5" s="1"/>
  <c r="AI46" i="5"/>
  <c r="AJ46" i="5" s="1"/>
  <c r="Z24" i="5"/>
  <c r="AA24" i="5" s="1"/>
  <c r="AI6" i="5"/>
  <c r="AJ6" i="5" s="1"/>
  <c r="AI31" i="5"/>
  <c r="AJ31" i="5" s="1"/>
  <c r="Z11" i="5"/>
  <c r="AA11" i="5" s="1"/>
  <c r="Z30" i="5"/>
  <c r="Z42" i="5"/>
  <c r="AA42" i="5" s="1"/>
  <c r="AI29" i="5"/>
  <c r="AI9" i="5"/>
  <c r="AI35" i="5"/>
  <c r="AJ35" i="5" s="1"/>
  <c r="AI34" i="5"/>
  <c r="AJ34" i="5" s="1"/>
  <c r="AI47" i="5"/>
  <c r="AJ47" i="5" s="1"/>
  <c r="Q5" i="5"/>
  <c r="Q12" i="5"/>
  <c r="R12" i="5" s="1"/>
  <c r="Q7" i="5"/>
  <c r="R7" i="5" s="1"/>
  <c r="Q6" i="5"/>
  <c r="R6" i="5" s="1"/>
  <c r="Q20" i="5"/>
  <c r="Q15" i="5"/>
  <c r="Q11" i="5"/>
  <c r="R11" i="5" s="1"/>
  <c r="Q10" i="5"/>
  <c r="Q28" i="5"/>
  <c r="R28" i="5" s="1"/>
  <c r="Q19" i="5"/>
  <c r="Q16" i="5"/>
  <c r="R16" i="5" s="1"/>
  <c r="Q24" i="5"/>
  <c r="R24" i="5" s="1"/>
  <c r="Q25" i="5"/>
  <c r="Q40" i="5"/>
  <c r="R40" i="5" s="1"/>
  <c r="Q43" i="5"/>
  <c r="R43" i="5" s="1"/>
  <c r="Q35" i="5"/>
  <c r="R35" i="5" s="1"/>
  <c r="Q41" i="5"/>
  <c r="R41" i="5" s="1"/>
  <c r="Q38" i="5"/>
  <c r="R38" i="5" s="1"/>
  <c r="Q42" i="5"/>
  <c r="R42" i="5" s="1"/>
  <c r="Q39" i="5"/>
  <c r="R39" i="5" s="1"/>
  <c r="Q45" i="5"/>
  <c r="R45" i="5" s="1"/>
  <c r="Q47" i="5"/>
  <c r="R47" i="5" s="1"/>
  <c r="AI3" i="5"/>
  <c r="Q3" i="5"/>
  <c r="C86" i="22"/>
  <c r="C96" i="22"/>
  <c r="C80" i="24"/>
  <c r="D63" i="32" s="1"/>
  <c r="C95" i="24"/>
  <c r="D71" i="32" s="1"/>
  <c r="C88" i="24"/>
  <c r="D68" i="32" s="1"/>
  <c r="C124" i="24"/>
  <c r="D81" i="32" s="1"/>
  <c r="C141" i="24"/>
  <c r="D83" i="32" s="1"/>
  <c r="C144" i="24"/>
  <c r="C147" i="24"/>
  <c r="C85" i="22" l="1"/>
  <c r="D68" i="29" s="1"/>
  <c r="C138" i="22"/>
  <c r="C130" i="22"/>
  <c r="C98" i="22"/>
  <c r="C127" i="22"/>
  <c r="C111" i="24"/>
  <c r="C91" i="24"/>
  <c r="D70" i="32" s="1"/>
  <c r="C134" i="24"/>
  <c r="C132" i="24"/>
  <c r="C129" i="22"/>
  <c r="C105" i="24"/>
  <c r="D77" i="32" s="1"/>
  <c r="C100" i="24"/>
  <c r="D73" i="32" s="1"/>
  <c r="C109" i="24"/>
  <c r="C102" i="22"/>
  <c r="C134" i="22"/>
  <c r="C83" i="22"/>
  <c r="C90" i="22"/>
  <c r="D71" i="29" s="1"/>
  <c r="C145" i="22"/>
  <c r="D84" i="29" s="1"/>
  <c r="C149" i="22"/>
  <c r="C125" i="22"/>
  <c r="C115" i="24"/>
  <c r="C90" i="24"/>
  <c r="D69" i="32" s="1"/>
  <c r="C92" i="24"/>
  <c r="C101" i="24"/>
  <c r="D74" i="32" s="1"/>
  <c r="C135" i="24"/>
  <c r="C99" i="22"/>
  <c r="C109" i="22"/>
  <c r="C105" i="22"/>
  <c r="C133" i="22"/>
  <c r="D83" i="29" s="1"/>
  <c r="C150" i="22"/>
  <c r="C142" i="22"/>
  <c r="C144" i="22"/>
  <c r="C128" i="22"/>
  <c r="C101" i="22"/>
  <c r="D76" i="29" s="1"/>
  <c r="C111" i="22"/>
  <c r="C148" i="22"/>
  <c r="C84" i="22"/>
  <c r="C136" i="22"/>
  <c r="C82" i="22"/>
  <c r="D67" i="29" s="1"/>
  <c r="C117" i="22"/>
  <c r="C132" i="22"/>
  <c r="C108" i="22"/>
  <c r="D78" i="29" s="1"/>
  <c r="C118" i="22"/>
  <c r="C131" i="22"/>
  <c r="C139" i="24"/>
  <c r="D82" i="32" s="1"/>
  <c r="C131" i="24"/>
  <c r="C85" i="24"/>
  <c r="D66" i="32" s="1"/>
  <c r="C133" i="24"/>
  <c r="C89" i="24"/>
  <c r="C126" i="24"/>
  <c r="C149" i="24"/>
  <c r="C137" i="24"/>
  <c r="C93" i="24"/>
  <c r="C107" i="24"/>
  <c r="C94" i="24"/>
  <c r="C99" i="24"/>
  <c r="D72" i="32" s="1"/>
  <c r="C122" i="24"/>
  <c r="C143" i="24"/>
  <c r="C116" i="24"/>
  <c r="C82" i="24" l="1"/>
  <c r="D64" i="32" s="1"/>
  <c r="C97" i="24"/>
  <c r="C76" i="24"/>
  <c r="C117" i="24"/>
  <c r="C113" i="24"/>
  <c r="D79" i="32" s="1"/>
  <c r="C127" i="24"/>
  <c r="C130" i="24"/>
  <c r="C140" i="24"/>
  <c r="C148" i="24"/>
  <c r="C125" i="24"/>
  <c r="C29" i="24"/>
  <c r="D26" i="32" s="1"/>
  <c r="C96" i="24"/>
  <c r="C112" i="24"/>
  <c r="C145" i="24"/>
  <c r="C22" i="24"/>
  <c r="D19" i="32" s="1"/>
  <c r="C120" i="24"/>
  <c r="C129" i="24"/>
  <c r="C119" i="24"/>
  <c r="C13" i="24"/>
  <c r="D12" i="32" s="1"/>
  <c r="C102" i="24"/>
  <c r="D75" i="32" s="1"/>
  <c r="C106" i="24"/>
  <c r="C7" i="24"/>
  <c r="D7" i="32" s="1"/>
  <c r="C78" i="24"/>
  <c r="C108" i="24"/>
  <c r="D78" i="32" s="1"/>
  <c r="C10" i="23"/>
  <c r="C9" i="23"/>
  <c r="C6" i="23"/>
  <c r="C94" i="22"/>
  <c r="D75" i="29" s="1"/>
  <c r="C115" i="22"/>
  <c r="D81" i="29" s="1"/>
  <c r="C143" i="22"/>
  <c r="C61" i="22"/>
  <c r="C141" i="22"/>
  <c r="C119" i="22"/>
  <c r="C126" i="22"/>
  <c r="C120" i="22"/>
  <c r="C97" i="22"/>
  <c r="C146" i="22"/>
  <c r="C124" i="22"/>
  <c r="C91" i="22"/>
  <c r="D72" i="29" s="1"/>
  <c r="C88" i="22"/>
  <c r="D70" i="29" s="1"/>
  <c r="C92" i="22"/>
  <c r="D73" i="29" s="1"/>
  <c r="C147" i="22"/>
  <c r="C22" i="22"/>
  <c r="D22" i="29" s="1"/>
  <c r="C100" i="22"/>
  <c r="C122" i="22"/>
  <c r="C15" i="22"/>
  <c r="D15" i="29" s="1"/>
  <c r="C89" i="22"/>
  <c r="C114" i="22"/>
  <c r="D80" i="29" s="1"/>
  <c r="C80" i="22"/>
  <c r="D65" i="29" s="1"/>
  <c r="C12" i="12"/>
  <c r="D20" i="5" s="1"/>
  <c r="C13" i="12"/>
  <c r="D29" i="5" s="1"/>
  <c r="C32" i="12"/>
  <c r="D31" i="5" s="1"/>
  <c r="C45" i="12"/>
  <c r="C40" i="12"/>
  <c r="D41" i="5" s="1"/>
  <c r="C49" i="12"/>
  <c r="D42" i="5" s="1"/>
  <c r="C35" i="12"/>
  <c r="D43" i="5" s="1"/>
  <c r="C37" i="12"/>
  <c r="C59" i="12"/>
  <c r="C72" i="12"/>
  <c r="C73" i="12"/>
  <c r="C76" i="12"/>
  <c r="C3" i="12"/>
  <c r="D3" i="5" s="1"/>
  <c r="C75" i="24" l="1"/>
  <c r="D61" i="32" s="1"/>
  <c r="C21" i="24"/>
  <c r="D18" i="32" s="1"/>
  <c r="C72" i="24"/>
  <c r="D58" i="32" s="1"/>
  <c r="C47" i="24"/>
  <c r="C114" i="24"/>
  <c r="C53" i="24"/>
  <c r="C74" i="24"/>
  <c r="D60" i="32" s="1"/>
  <c r="C27" i="24"/>
  <c r="D24" i="32" s="1"/>
  <c r="C23" i="24"/>
  <c r="D20" i="32" s="1"/>
  <c r="C95" i="22"/>
  <c r="C17" i="22"/>
  <c r="D17" i="29" s="1"/>
  <c r="C42" i="12"/>
  <c r="C52" i="12"/>
  <c r="C71" i="12"/>
  <c r="C7" i="23"/>
  <c r="C56" i="12"/>
  <c r="C44" i="12"/>
  <c r="D38" i="5" s="1"/>
  <c r="C36" i="12"/>
  <c r="D32" i="5" s="1"/>
  <c r="C4" i="12"/>
  <c r="D5" i="5" s="1"/>
  <c r="C71" i="24"/>
  <c r="D57" i="32" s="1"/>
  <c r="C59" i="24"/>
  <c r="D50" i="32" s="1"/>
  <c r="C60" i="12"/>
  <c r="D44" i="5" s="1"/>
  <c r="C24" i="12"/>
  <c r="D21" i="5" s="1"/>
  <c r="C63" i="12"/>
  <c r="C38" i="12"/>
  <c r="D35" i="5" s="1"/>
  <c r="C18" i="12"/>
  <c r="D17" i="5" s="1"/>
  <c r="C22" i="12"/>
  <c r="D13" i="5" s="1"/>
  <c r="C15" i="12"/>
  <c r="D9" i="5" s="1"/>
  <c r="C43" i="12"/>
  <c r="C27" i="12"/>
  <c r="C11" i="12"/>
  <c r="D18" i="5" s="1"/>
  <c r="C67" i="12"/>
  <c r="C75" i="12"/>
  <c r="D46" i="5" s="1"/>
  <c r="C62" i="12"/>
  <c r="C47" i="12"/>
  <c r="C46" i="12"/>
  <c r="D37" i="5" s="1"/>
  <c r="C54" i="12"/>
  <c r="D34" i="5" s="1"/>
  <c r="C14" i="12"/>
  <c r="D15" i="5" s="1"/>
  <c r="C6" i="12"/>
  <c r="D12" i="5" s="1"/>
  <c r="C7" i="12"/>
  <c r="D8" i="5" s="1"/>
  <c r="C68" i="22"/>
  <c r="C76" i="22"/>
  <c r="C16" i="23"/>
  <c r="C8" i="23"/>
  <c r="C12" i="23"/>
  <c r="C13" i="23"/>
  <c r="C15" i="23"/>
  <c r="C69" i="24"/>
  <c r="C57" i="12"/>
  <c r="C29" i="12"/>
  <c r="D24" i="5" s="1"/>
  <c r="C5" i="12"/>
  <c r="D4" i="5" s="1"/>
  <c r="C74" i="12"/>
  <c r="C66" i="12"/>
  <c r="C70" i="12"/>
  <c r="C64" i="12"/>
  <c r="C51" i="12"/>
  <c r="D39" i="5" s="1"/>
  <c r="C48" i="12"/>
  <c r="C17" i="12"/>
  <c r="C28" i="12"/>
  <c r="D30" i="5" s="1"/>
  <c r="C20" i="12"/>
  <c r="D27" i="5" s="1"/>
  <c r="C9" i="12"/>
  <c r="D23" i="5" s="1"/>
  <c r="C23" i="12"/>
  <c r="D19" i="5" s="1"/>
  <c r="C26" i="12"/>
  <c r="D16" i="5" s="1"/>
  <c r="C16" i="12"/>
  <c r="D11" i="5" s="1"/>
  <c r="C8" i="12"/>
  <c r="D7" i="5" s="1"/>
  <c r="C41" i="12"/>
  <c r="D26" i="5" s="1"/>
  <c r="C33" i="12"/>
  <c r="D40" i="5" s="1"/>
  <c r="C21" i="12"/>
  <c r="D28" i="5" s="1"/>
  <c r="C69" i="12"/>
  <c r="C61" i="12"/>
  <c r="C68" i="12"/>
  <c r="C65" i="12"/>
  <c r="D47" i="5" s="1"/>
  <c r="C55" i="12"/>
  <c r="D45" i="5" s="1"/>
  <c r="C58" i="12"/>
  <c r="C53" i="12"/>
  <c r="C50" i="12"/>
  <c r="D36" i="5" s="1"/>
  <c r="C39" i="12"/>
  <c r="D33" i="5" s="1"/>
  <c r="C25" i="12"/>
  <c r="C31" i="12"/>
  <c r="D25" i="5" s="1"/>
  <c r="C34" i="12"/>
  <c r="D22" i="5" s="1"/>
  <c r="C30" i="12"/>
  <c r="D14" i="5" s="1"/>
  <c r="C19" i="12"/>
  <c r="D10" i="5" s="1"/>
  <c r="C10" i="12"/>
  <c r="D6" i="5" s="1"/>
  <c r="C69" i="22"/>
  <c r="C77" i="22"/>
  <c r="D63" i="29" s="1"/>
  <c r="C14" i="22"/>
  <c r="D14" i="29" s="1"/>
  <c r="C78" i="22"/>
  <c r="D64" i="29" s="1"/>
  <c r="C77" i="24"/>
  <c r="D62" i="32" s="1"/>
  <c r="C37" i="22"/>
  <c r="D37" i="29" s="1"/>
  <c r="C7" i="22"/>
  <c r="D7" i="29" s="1"/>
  <c r="C34" i="22"/>
  <c r="D34" i="29" s="1"/>
  <c r="C11" i="22"/>
  <c r="D11" i="29" s="1"/>
  <c r="C87" i="22"/>
  <c r="D69" i="29" s="1"/>
  <c r="C25" i="22"/>
  <c r="D25" i="29" s="1"/>
  <c r="C112" i="22"/>
  <c r="C41" i="22"/>
  <c r="D44" i="29" s="1"/>
  <c r="C62" i="22"/>
  <c r="D55" i="29" s="1"/>
  <c r="C45" i="22"/>
  <c r="C29" i="22"/>
  <c r="D29" i="29" s="1"/>
  <c r="C49" i="22"/>
  <c r="D48" i="29" s="1"/>
  <c r="C70" i="22"/>
  <c r="D60" i="29" s="1"/>
  <c r="C110" i="22"/>
  <c r="D79" i="29" s="1"/>
  <c r="C74" i="22"/>
  <c r="C57" i="22"/>
  <c r="D52" i="29" s="1"/>
  <c r="C107" i="22"/>
  <c r="C8" i="22"/>
  <c r="D8" i="29" s="1"/>
  <c r="C53" i="22"/>
  <c r="D50" i="29" s="1"/>
  <c r="C12" i="22"/>
  <c r="D12" i="29" s="1"/>
  <c r="C81" i="22"/>
  <c r="D66" i="29" s="1"/>
  <c r="C18" i="22"/>
  <c r="D18" i="29" s="1"/>
  <c r="C71" i="22"/>
  <c r="C26" i="22"/>
  <c r="D26" i="29" s="1"/>
  <c r="C137" i="22"/>
  <c r="C30" i="22"/>
  <c r="D30" i="29" s="1"/>
  <c r="C75" i="22"/>
  <c r="D62" i="29" s="1"/>
  <c r="C38" i="22"/>
  <c r="D38" i="29" s="1"/>
  <c r="C73" i="22"/>
  <c r="D61" i="29" s="1"/>
  <c r="C42" i="22"/>
  <c r="D45" i="29" s="1"/>
  <c r="C44" i="22"/>
  <c r="D47" i="29" s="1"/>
  <c r="C46" i="22"/>
  <c r="C139" i="22"/>
  <c r="C50" i="22"/>
  <c r="C23" i="22"/>
  <c r="D23" i="29" s="1"/>
  <c r="C54" i="22"/>
  <c r="C55" i="22"/>
  <c r="C58" i="22"/>
  <c r="D53" i="29" s="1"/>
  <c r="C51" i="22"/>
  <c r="D49" i="29" s="1"/>
  <c r="C63" i="22"/>
  <c r="D56" i="29" s="1"/>
  <c r="C24" i="22"/>
  <c r="D24" i="29" s="1"/>
  <c r="C56" i="22"/>
  <c r="D51" i="29" s="1"/>
  <c r="C93" i="22"/>
  <c r="D74" i="29" s="1"/>
  <c r="C79" i="22"/>
  <c r="C32" i="22"/>
  <c r="D32" i="29" s="1"/>
  <c r="C9" i="22"/>
  <c r="D9" i="29" s="1"/>
  <c r="C106" i="22"/>
  <c r="D77" i="29" s="1"/>
  <c r="C13" i="22"/>
  <c r="D13" i="29" s="1"/>
  <c r="C104" i="22"/>
  <c r="C19" i="22"/>
  <c r="D19" i="29" s="1"/>
  <c r="C135" i="22"/>
  <c r="C27" i="22"/>
  <c r="D27" i="29" s="1"/>
  <c r="C33" i="22"/>
  <c r="D33" i="29" s="1"/>
  <c r="C31" i="22"/>
  <c r="D31" i="29" s="1"/>
  <c r="C121" i="22"/>
  <c r="C35" i="22"/>
  <c r="D35" i="29" s="1"/>
  <c r="C64" i="22"/>
  <c r="D57" i="29" s="1"/>
  <c r="C39" i="22"/>
  <c r="D39" i="29" s="1"/>
  <c r="C116" i="22"/>
  <c r="D82" i="29" s="1"/>
  <c r="C43" i="22"/>
  <c r="D46" i="29" s="1"/>
  <c r="C140" i="22"/>
  <c r="C47" i="22"/>
  <c r="C16" i="22"/>
  <c r="D16" i="29" s="1"/>
  <c r="C59" i="22"/>
  <c r="C66" i="22"/>
  <c r="D59" i="29" s="1"/>
  <c r="C123" i="22"/>
  <c r="C20" i="22"/>
  <c r="D20" i="29" s="1"/>
  <c r="C10" i="22"/>
  <c r="D10" i="29" s="1"/>
  <c r="C28" i="22"/>
  <c r="D28" i="29" s="1"/>
  <c r="C4" i="22"/>
  <c r="D4" i="29" s="1"/>
  <c r="C5" i="22"/>
  <c r="D5" i="29" s="1"/>
  <c r="C36" i="22"/>
  <c r="D36" i="29" s="1"/>
  <c r="C3" i="22"/>
  <c r="D3" i="29" s="1"/>
  <c r="C113" i="22"/>
  <c r="C48" i="22"/>
  <c r="C103" i="22"/>
  <c r="C52" i="22"/>
  <c r="C21" i="22"/>
  <c r="D21" i="29" s="1"/>
  <c r="C60" i="22"/>
  <c r="D54" i="29" s="1"/>
  <c r="C67" i="22"/>
  <c r="C65" i="22"/>
  <c r="D58" i="29" s="1"/>
  <c r="C40" i="22"/>
  <c r="D40" i="29" s="1"/>
  <c r="C72" i="22"/>
  <c r="C40" i="24"/>
  <c r="D37" i="32" s="1"/>
  <c r="C10" i="24"/>
  <c r="D10" i="32" s="1"/>
  <c r="C36" i="24"/>
  <c r="C12" i="24"/>
  <c r="D11" i="32" s="1"/>
  <c r="C5" i="24"/>
  <c r="D5" i="32" s="1"/>
  <c r="C20" i="23"/>
  <c r="C28" i="23"/>
  <c r="C3" i="24"/>
  <c r="D3" i="32" s="1"/>
  <c r="C52" i="24"/>
  <c r="D45" i="32" s="1"/>
  <c r="C44" i="24"/>
  <c r="D41" i="32" s="1"/>
  <c r="C63" i="24"/>
  <c r="D54" i="32" s="1"/>
  <c r="C11" i="24"/>
  <c r="C4" i="24"/>
  <c r="D4" i="32" s="1"/>
  <c r="C20" i="24"/>
  <c r="D17" i="32" s="1"/>
  <c r="C24" i="24"/>
  <c r="D21" i="32" s="1"/>
  <c r="C37" i="24"/>
  <c r="C146" i="24"/>
  <c r="C49" i="24"/>
  <c r="C28" i="24"/>
  <c r="D25" i="32" s="1"/>
  <c r="C54" i="24"/>
  <c r="D46" i="32" s="1"/>
  <c r="C83" i="24"/>
  <c r="D65" i="32" s="1"/>
  <c r="C66" i="24"/>
  <c r="C98" i="24"/>
  <c r="C70" i="24"/>
  <c r="C45" i="24"/>
  <c r="D42" i="32" s="1"/>
  <c r="C58" i="24"/>
  <c r="C43" i="24"/>
  <c r="D40" i="32" s="1"/>
  <c r="C8" i="24"/>
  <c r="D8" i="32" s="1"/>
  <c r="C41" i="24"/>
  <c r="D38" i="32" s="1"/>
  <c r="C17" i="24"/>
  <c r="D15" i="32" s="1"/>
  <c r="C33" i="24"/>
  <c r="D32" i="32" s="1"/>
  <c r="C138" i="24"/>
  <c r="C30" i="24"/>
  <c r="D27" i="32" s="1"/>
  <c r="C60" i="24"/>
  <c r="D51" i="32" s="1"/>
  <c r="C34" i="24"/>
  <c r="D33" i="32" s="1"/>
  <c r="C81" i="24"/>
  <c r="C38" i="24"/>
  <c r="D35" i="32" s="1"/>
  <c r="C128" i="24"/>
  <c r="C42" i="24"/>
  <c r="D39" i="32" s="1"/>
  <c r="C79" i="24"/>
  <c r="C46" i="24"/>
  <c r="D43" i="32" s="1"/>
  <c r="C121" i="24"/>
  <c r="C50" i="24"/>
  <c r="C103" i="24"/>
  <c r="C55" i="24"/>
  <c r="D47" i="32" s="1"/>
  <c r="C26" i="24"/>
  <c r="D23" i="32" s="1"/>
  <c r="C104" i="24"/>
  <c r="D76" i="32" s="1"/>
  <c r="C67" i="24"/>
  <c r="C57" i="24"/>
  <c r="D49" i="32" s="1"/>
  <c r="C110" i="24"/>
  <c r="C6" i="24"/>
  <c r="D6" i="32" s="1"/>
  <c r="C84" i="24"/>
  <c r="C9" i="24"/>
  <c r="D9" i="32" s="1"/>
  <c r="C73" i="24"/>
  <c r="D59" i="32" s="1"/>
  <c r="C35" i="24"/>
  <c r="D34" i="32" s="1"/>
  <c r="C32" i="24"/>
  <c r="D28" i="32" s="1"/>
  <c r="C51" i="24"/>
  <c r="C62" i="24"/>
  <c r="D53" i="32" s="1"/>
  <c r="C56" i="24"/>
  <c r="D48" i="32" s="1"/>
  <c r="C136" i="24"/>
  <c r="C64" i="24"/>
  <c r="D55" i="32" s="1"/>
  <c r="C123" i="24"/>
  <c r="D80" i="32" s="1"/>
  <c r="C68" i="24"/>
  <c r="C18" i="24"/>
  <c r="D16" i="32" s="1"/>
  <c r="C118" i="24"/>
  <c r="C15" i="24"/>
  <c r="D13" i="32" s="1"/>
  <c r="C14" i="24"/>
  <c r="C19" i="24"/>
  <c r="C39" i="24"/>
  <c r="D36" i="32" s="1"/>
  <c r="C25" i="24"/>
  <c r="D22" i="32" s="1"/>
  <c r="C16" i="24"/>
  <c r="D14" i="32" s="1"/>
  <c r="C31" i="24"/>
  <c r="C86" i="24"/>
  <c r="C48" i="24"/>
  <c r="D44" i="32" s="1"/>
  <c r="C87" i="24"/>
  <c r="D67" i="32" s="1"/>
  <c r="C65" i="24"/>
  <c r="D56" i="32" s="1"/>
  <c r="C61" i="24"/>
  <c r="D52" i="32" s="1"/>
  <c r="C4" i="23"/>
  <c r="C17" i="23"/>
  <c r="C19" i="23"/>
  <c r="C5" i="23"/>
  <c r="C14" i="23"/>
  <c r="C11" i="23"/>
  <c r="C21" i="23"/>
  <c r="C3" i="23"/>
  <c r="C27" i="23"/>
  <c r="AB53" i="7" l="1"/>
  <c r="AB71" i="7"/>
  <c r="AB47" i="7"/>
  <c r="AB52" i="7"/>
  <c r="AB48" i="7"/>
  <c r="AB30" i="7"/>
  <c r="AB58" i="7"/>
  <c r="AB54" i="7"/>
  <c r="AB35" i="7"/>
  <c r="AC35" i="7" l="1"/>
  <c r="AC47" i="7"/>
  <c r="AK38" i="29" s="1"/>
  <c r="AI38" i="29" s="1"/>
  <c r="AJ38" i="29" s="1"/>
  <c r="AB77" i="7"/>
  <c r="AC77" i="7" s="1"/>
  <c r="AK47" i="29" s="1"/>
  <c r="AI47" i="29" s="1"/>
  <c r="AJ47" i="29" s="1"/>
  <c r="AB62" i="7"/>
  <c r="AC62" i="7" s="1"/>
  <c r="AK31" i="29" s="1"/>
  <c r="AI31" i="29" s="1"/>
  <c r="AJ31" i="29" s="1"/>
  <c r="AB63" i="7"/>
  <c r="AC63" i="7" s="1"/>
  <c r="AK61" i="29" s="1"/>
  <c r="AI61" i="29" s="1"/>
  <c r="AJ61" i="29" s="1"/>
  <c r="AB61" i="7"/>
  <c r="AC61" i="7" s="1"/>
  <c r="AB42" i="7"/>
  <c r="AC42" i="7" s="1"/>
  <c r="AB40" i="7"/>
  <c r="AC40" i="7" s="1"/>
  <c r="AK82" i="29" s="1"/>
  <c r="AI82" i="29" s="1"/>
  <c r="AJ82" i="29" s="1"/>
  <c r="AB13" i="7"/>
  <c r="AC13" i="7" s="1"/>
  <c r="AK35" i="29" s="1"/>
  <c r="AI35" i="29" s="1"/>
  <c r="AJ35" i="29" s="1"/>
  <c r="AB6" i="7"/>
  <c r="AC6" i="7" s="1"/>
  <c r="AK5" i="29" s="1"/>
  <c r="AI5" i="29" s="1"/>
  <c r="AJ5" i="29" s="1"/>
  <c r="AB49" i="7"/>
  <c r="AC49" i="7" s="1"/>
  <c r="AK59" i="29" s="1"/>
  <c r="AI59" i="29" s="1"/>
  <c r="AJ59" i="29" s="1"/>
  <c r="AC54" i="7"/>
  <c r="AB68" i="7"/>
  <c r="AC68" i="7" s="1"/>
  <c r="AC58" i="7"/>
  <c r="AC48" i="7"/>
  <c r="AK67" i="29" s="1"/>
  <c r="AI67" i="29" s="1"/>
  <c r="AJ67" i="29" s="1"/>
  <c r="AB23" i="7"/>
  <c r="AC23" i="7" s="1"/>
  <c r="AK16" i="29" s="1"/>
  <c r="AI16" i="29" s="1"/>
  <c r="AJ16" i="29" s="1"/>
  <c r="AB26" i="7"/>
  <c r="AC26" i="7" s="1"/>
  <c r="AB33" i="7"/>
  <c r="AC33" i="7" s="1"/>
  <c r="AK60" i="29" s="1"/>
  <c r="AI60" i="29" s="1"/>
  <c r="AJ60" i="29" s="1"/>
  <c r="AB76" i="7"/>
  <c r="AC76" i="7" s="1"/>
  <c r="AB4" i="7"/>
  <c r="AC4" i="7" s="1"/>
  <c r="AK24" i="29" s="1"/>
  <c r="AI24" i="29" s="1"/>
  <c r="AJ24" i="29" s="1"/>
  <c r="AB11" i="7"/>
  <c r="AC11" i="7" s="1"/>
  <c r="AK15" i="29" s="1"/>
  <c r="AI15" i="29" s="1"/>
  <c r="AJ15" i="29" s="1"/>
  <c r="AB7" i="7"/>
  <c r="AC7" i="7" s="1"/>
  <c r="AB37" i="7"/>
  <c r="AC37" i="7" s="1"/>
  <c r="AK56" i="29" s="1"/>
  <c r="AI56" i="29" s="1"/>
  <c r="AJ56" i="29" s="1"/>
  <c r="AB57" i="7"/>
  <c r="AC57" i="7" s="1"/>
  <c r="AB22" i="7"/>
  <c r="AC22" i="7" s="1"/>
  <c r="AK26" i="29" s="1"/>
  <c r="AI26" i="29" s="1"/>
  <c r="AJ26" i="29" s="1"/>
  <c r="AB32" i="7"/>
  <c r="AC32" i="7" s="1"/>
  <c r="AB12" i="7"/>
  <c r="AC12" i="7" s="1"/>
  <c r="AK39" i="29" s="1"/>
  <c r="AI39" i="29" s="1"/>
  <c r="AJ39" i="29" s="1"/>
  <c r="AB19" i="7"/>
  <c r="AC19" i="7" s="1"/>
  <c r="AB24" i="7"/>
  <c r="AC24" i="7" s="1"/>
  <c r="AK75" i="29" s="1"/>
  <c r="AI75" i="29" s="1"/>
  <c r="AJ75" i="29" s="1"/>
  <c r="AC71" i="7"/>
  <c r="AK66" i="29" s="1"/>
  <c r="AI66" i="29" s="1"/>
  <c r="AJ66" i="29" s="1"/>
  <c r="AB17" i="7"/>
  <c r="AC17" i="7" s="1"/>
  <c r="AB15" i="7"/>
  <c r="AC15" i="7" s="1"/>
  <c r="AK51" i="29" s="1"/>
  <c r="AI51" i="29" s="1"/>
  <c r="AJ51" i="29" s="1"/>
  <c r="AC30" i="7"/>
  <c r="AK74" i="29" s="1"/>
  <c r="AI74" i="29" s="1"/>
  <c r="AJ74" i="29" s="1"/>
  <c r="AC52" i="7"/>
  <c r="AB36" i="7"/>
  <c r="AC36" i="7" s="1"/>
  <c r="AB3" i="7"/>
  <c r="AC3" i="7" s="1"/>
  <c r="AK19" i="29" s="1"/>
  <c r="AI19" i="29" s="1"/>
  <c r="AJ19" i="29" s="1"/>
  <c r="AB14" i="7"/>
  <c r="AC14" i="7" s="1"/>
  <c r="AK64" i="29" s="1"/>
  <c r="AI64" i="29" s="1"/>
  <c r="AJ64" i="29" s="1"/>
  <c r="AC53" i="7"/>
  <c r="AB18" i="7"/>
  <c r="AC18" i="7" s="1"/>
  <c r="AK4" i="29" s="1"/>
  <c r="AI4" i="29" s="1"/>
  <c r="AJ4" i="29" s="1"/>
  <c r="AB27" i="7"/>
  <c r="AC27" i="7" s="1"/>
  <c r="AK68" i="29" s="1"/>
  <c r="AI68" i="29" s="1"/>
  <c r="AJ68" i="29" s="1"/>
  <c r="AB16" i="7"/>
  <c r="AC16" i="7" s="1"/>
  <c r="AK32" i="29" s="1"/>
  <c r="AI32" i="29" s="1"/>
  <c r="AJ32" i="29" s="1"/>
  <c r="AB75" i="7"/>
  <c r="AC75" i="7" s="1"/>
  <c r="AB64" i="7"/>
  <c r="AC64" i="7" s="1"/>
  <c r="AK83" i="29" s="1"/>
  <c r="AI83" i="29" s="1"/>
  <c r="AJ83" i="29" s="1"/>
  <c r="AB55" i="7"/>
  <c r="AC55" i="7" s="1"/>
  <c r="AK22" i="29" s="1"/>
  <c r="AI22" i="29" s="1"/>
  <c r="AJ22" i="29" s="1"/>
  <c r="AB31" i="7"/>
  <c r="AC31" i="7" s="1"/>
  <c r="AB38" i="7"/>
  <c r="AC38" i="7" s="1"/>
  <c r="AB46" i="7"/>
  <c r="AC46" i="7" s="1"/>
  <c r="AK52" i="29" s="1"/>
  <c r="AI52" i="29" s="1"/>
  <c r="AJ52" i="29" s="1"/>
  <c r="AB74" i="7"/>
  <c r="AC74" i="7" s="1"/>
  <c r="AK3" i="29" l="1"/>
  <c r="AI3" i="29" s="1"/>
  <c r="AJ3" i="29" s="1"/>
  <c r="H77" i="7"/>
  <c r="I77" i="7" s="1"/>
  <c r="H4" i="7"/>
  <c r="I4" i="7" s="1"/>
  <c r="H5" i="7"/>
  <c r="I5" i="7" s="1"/>
  <c r="H6" i="7"/>
  <c r="I6" i="7" s="1"/>
  <c r="H8" i="7"/>
  <c r="I8" i="7" s="1"/>
  <c r="H7" i="7"/>
  <c r="I7" i="7" s="1"/>
  <c r="H9" i="7"/>
  <c r="I9" i="7" s="1"/>
  <c r="H10" i="7"/>
  <c r="I10" i="7" s="1"/>
  <c r="H11" i="7"/>
  <c r="I11" i="7" s="1"/>
  <c r="H12" i="7"/>
  <c r="I12" i="7" s="1"/>
  <c r="H13" i="7"/>
  <c r="I13" i="7" s="1"/>
  <c r="H15" i="7"/>
  <c r="I15" i="7" s="1"/>
  <c r="H14" i="7"/>
  <c r="I14" i="7" s="1"/>
  <c r="H16" i="7"/>
  <c r="I16" i="7" s="1"/>
  <c r="H17" i="7"/>
  <c r="I17" i="7" s="1"/>
  <c r="H18" i="7"/>
  <c r="I18" i="7" s="1"/>
  <c r="H19" i="7"/>
  <c r="I19" i="7" s="1"/>
  <c r="H20" i="7"/>
  <c r="I20" i="7" s="1"/>
  <c r="H21" i="7"/>
  <c r="I21" i="7" s="1"/>
  <c r="H22" i="7"/>
  <c r="I22" i="7" s="1"/>
  <c r="H23" i="7"/>
  <c r="I23" i="7" s="1"/>
  <c r="H25" i="7"/>
  <c r="I25" i="7" s="1"/>
  <c r="H24" i="7"/>
  <c r="I24" i="7" s="1"/>
  <c r="H26" i="7"/>
  <c r="I26" i="7" s="1"/>
  <c r="H27" i="7"/>
  <c r="I27" i="7" s="1"/>
  <c r="H28" i="7"/>
  <c r="I28" i="7" s="1"/>
  <c r="H29" i="7"/>
  <c r="I29" i="7" s="1"/>
  <c r="H30" i="7"/>
  <c r="I30" i="7" s="1"/>
  <c r="H31" i="7"/>
  <c r="I31" i="7" s="1"/>
  <c r="H32" i="7"/>
  <c r="I32" i="7" s="1"/>
  <c r="H33" i="7"/>
  <c r="I33" i="7" s="1"/>
  <c r="H34" i="7"/>
  <c r="I34" i="7" s="1"/>
  <c r="H35" i="7"/>
  <c r="I35" i="7" s="1"/>
  <c r="H36" i="7"/>
  <c r="I36" i="7" s="1"/>
  <c r="H37" i="7"/>
  <c r="I37" i="7" s="1"/>
  <c r="H38" i="7"/>
  <c r="I38" i="7" s="1"/>
  <c r="H39" i="7"/>
  <c r="I39" i="7" s="1"/>
  <c r="H41" i="7"/>
  <c r="I41" i="7" s="1"/>
  <c r="H40" i="7"/>
  <c r="I40" i="7" s="1"/>
  <c r="H42" i="7"/>
  <c r="I42" i="7" s="1"/>
  <c r="H43" i="7"/>
  <c r="I43" i="7" s="1"/>
  <c r="H44" i="7"/>
  <c r="I44" i="7" s="1"/>
  <c r="H45" i="7"/>
  <c r="I45" i="7" s="1"/>
  <c r="H47" i="7"/>
  <c r="I47" i="7" s="1"/>
  <c r="H46" i="7"/>
  <c r="I46" i="7" s="1"/>
  <c r="H48" i="7"/>
  <c r="I48" i="7" s="1"/>
  <c r="H50" i="7"/>
  <c r="I50" i="7" s="1"/>
  <c r="H51" i="7"/>
  <c r="I51" i="7" s="1"/>
  <c r="H49" i="7"/>
  <c r="I49" i="7" s="1"/>
  <c r="H53" i="7"/>
  <c r="I53" i="7" s="1"/>
  <c r="H52" i="7"/>
  <c r="I52" i="7" s="1"/>
  <c r="H54" i="7"/>
  <c r="I54" i="7" s="1"/>
  <c r="H55" i="7"/>
  <c r="I55" i="7" s="1"/>
  <c r="H56" i="7"/>
  <c r="I56" i="7" s="1"/>
  <c r="H57" i="7"/>
  <c r="I57" i="7" s="1"/>
  <c r="H58" i="7"/>
  <c r="I58" i="7" s="1"/>
  <c r="H59" i="7"/>
  <c r="I59" i="7" s="1"/>
  <c r="H60" i="7"/>
  <c r="I60" i="7" s="1"/>
  <c r="H62" i="7"/>
  <c r="I62" i="7" s="1"/>
  <c r="H61" i="7"/>
  <c r="I61" i="7" s="1"/>
  <c r="H63" i="7"/>
  <c r="I63" i="7" s="1"/>
  <c r="H64" i="7"/>
  <c r="I64" i="7" s="1"/>
  <c r="H65" i="7"/>
  <c r="I65" i="7" s="1"/>
  <c r="H66" i="7"/>
  <c r="I66" i="7" s="1"/>
  <c r="H67" i="7"/>
  <c r="I67" i="7" s="1"/>
  <c r="H69" i="7"/>
  <c r="I69" i="7" s="1"/>
  <c r="H68" i="7"/>
  <c r="I68" i="7" s="1"/>
  <c r="H70" i="7"/>
  <c r="I70" i="7" s="1"/>
  <c r="H71" i="7"/>
  <c r="I71" i="7" s="1"/>
  <c r="H72" i="7"/>
  <c r="I72" i="7" s="1"/>
  <c r="H73" i="7"/>
  <c r="I73" i="7" s="1"/>
  <c r="H74" i="7"/>
  <c r="I74" i="7" s="1"/>
  <c r="H75" i="7"/>
  <c r="I75" i="7" s="1"/>
  <c r="H76" i="7"/>
  <c r="I76" i="7" s="1"/>
  <c r="H3" i="7"/>
  <c r="I3" i="7" s="1"/>
  <c r="R29" i="7" l="1"/>
  <c r="S29" i="7" s="1"/>
  <c r="R5" i="7"/>
  <c r="S5" i="7" s="1"/>
  <c r="R37" i="7"/>
  <c r="S37" i="7" s="1"/>
  <c r="R40" i="7"/>
  <c r="S40" i="7" s="1"/>
  <c r="R54" i="7"/>
  <c r="S54" i="7" s="1"/>
  <c r="R12" i="7"/>
  <c r="S12" i="7" s="1"/>
  <c r="R21" i="7"/>
  <c r="S21" i="7" s="1"/>
  <c r="R22" i="7"/>
  <c r="S22" i="7" s="1"/>
  <c r="R31" i="7"/>
  <c r="S31" i="7" s="1"/>
  <c r="R35" i="7"/>
  <c r="S35" i="7" s="1"/>
  <c r="R49" i="7"/>
  <c r="S49" i="7" s="1"/>
  <c r="R60" i="7"/>
  <c r="S60" i="7" s="1"/>
  <c r="R76" i="7"/>
  <c r="S76" i="7" s="1"/>
  <c r="R19" i="7"/>
  <c r="S19" i="7" s="1"/>
  <c r="R25" i="7"/>
  <c r="S25" i="7" s="1"/>
  <c r="R4" i="7"/>
  <c r="S4" i="7" s="1"/>
  <c r="R52" i="7"/>
  <c r="S52" i="7" s="1"/>
  <c r="R62" i="7"/>
  <c r="S62" i="7" s="1"/>
  <c r="R72" i="7"/>
  <c r="S72" i="7" s="1"/>
  <c r="R55" i="7"/>
  <c r="S55" i="7" s="1"/>
  <c r="R77" i="7"/>
  <c r="S77" i="7" s="1"/>
  <c r="R61" i="7"/>
  <c r="S61" i="7" s="1"/>
  <c r="R68" i="7"/>
  <c r="S68" i="7" s="1"/>
  <c r="R8" i="7"/>
  <c r="S8" i="7" s="1"/>
  <c r="R7" i="7"/>
  <c r="S7" i="7" s="1"/>
  <c r="R13" i="7"/>
  <c r="S13" i="7" s="1"/>
  <c r="R70" i="7"/>
  <c r="S70" i="7" s="1"/>
  <c r="R17" i="7"/>
  <c r="S17" i="7" s="1"/>
  <c r="R36" i="7"/>
  <c r="S36" i="7" s="1"/>
  <c r="R41" i="7"/>
  <c r="S41" i="7" s="1"/>
  <c r="R58" i="7"/>
  <c r="S58" i="7" s="1"/>
  <c r="R69" i="7"/>
  <c r="S69" i="7" s="1"/>
  <c r="R18" i="7"/>
  <c r="S18" i="7" s="1"/>
  <c r="R50" i="7"/>
  <c r="S50" i="7" s="1"/>
  <c r="R66" i="7"/>
  <c r="S66" i="7" s="1"/>
  <c r="R6" i="7"/>
  <c r="S6" i="7" s="1"/>
  <c r="R46" i="7"/>
  <c r="S46" i="7" s="1"/>
  <c r="R30" i="7"/>
  <c r="S30" i="7" s="1"/>
  <c r="R27" i="7"/>
  <c r="S27" i="7" s="1"/>
  <c r="R33" i="7"/>
  <c r="S33" i="7" s="1"/>
  <c r="R39" i="7"/>
  <c r="S39" i="7" s="1"/>
  <c r="R57" i="7"/>
  <c r="S57" i="7" s="1"/>
  <c r="R71" i="7"/>
  <c r="S71" i="7" s="1"/>
  <c r="R9" i="7"/>
  <c r="S9" i="7" s="1"/>
  <c r="R14" i="7"/>
  <c r="S14" i="7" s="1"/>
  <c r="R63" i="7"/>
  <c r="S63" i="7" s="1"/>
  <c r="R15" i="7"/>
  <c r="S15" i="7" s="1"/>
  <c r="R23" i="7"/>
  <c r="S23" i="7" s="1"/>
  <c r="R32" i="7"/>
  <c r="S32" i="7" s="1"/>
  <c r="R42" i="7"/>
  <c r="S42" i="7" s="1"/>
  <c r="R47" i="7"/>
  <c r="S47" i="7" s="1"/>
  <c r="R56" i="7"/>
  <c r="S56" i="7" s="1"/>
  <c r="R75" i="7"/>
  <c r="S75" i="7" s="1"/>
  <c r="R26" i="7"/>
  <c r="S26" i="7" s="1"/>
  <c r="R24" i="7"/>
  <c r="S24" i="7" s="1"/>
  <c r="R11" i="7"/>
  <c r="S11" i="7" s="1"/>
  <c r="R16" i="7"/>
  <c r="S16" i="7" s="1"/>
  <c r="R38" i="7"/>
  <c r="S38" i="7" s="1"/>
  <c r="R48" i="7"/>
  <c r="S48" i="7" s="1"/>
  <c r="R59" i="7"/>
  <c r="S59" i="7" s="1"/>
  <c r="R74" i="7"/>
  <c r="S74" i="7" s="1"/>
  <c r="R3" i="7"/>
  <c r="S3" i="7" s="1"/>
  <c r="H18" i="23" l="1"/>
  <c r="H48" i="23"/>
  <c r="E48" i="23" l="1"/>
  <c r="E18" i="23"/>
  <c r="I20" i="32"/>
  <c r="J20" i="32"/>
  <c r="I12" i="32"/>
  <c r="J12" i="32"/>
  <c r="I71" i="32"/>
  <c r="J71" i="32"/>
  <c r="I19" i="32"/>
  <c r="J19" i="32"/>
  <c r="I7" i="32"/>
  <c r="J7" i="32"/>
  <c r="I81" i="32"/>
  <c r="J81" i="32"/>
  <c r="I26" i="32"/>
  <c r="J26" i="32"/>
  <c r="I63" i="32"/>
  <c r="J63" i="32"/>
  <c r="J15" i="29"/>
  <c r="K15" i="29"/>
  <c r="J17" i="29"/>
  <c r="K17" i="29"/>
  <c r="J6" i="29"/>
  <c r="K6" i="29"/>
  <c r="O21" i="20"/>
  <c r="O15" i="20"/>
  <c r="O22" i="20"/>
  <c r="O3" i="20"/>
  <c r="O10" i="20"/>
  <c r="O17" i="20"/>
  <c r="O18" i="20"/>
  <c r="O5" i="20"/>
  <c r="H16" i="23"/>
  <c r="O16" i="20"/>
  <c r="O7" i="20"/>
  <c r="Q7" i="20" s="1"/>
  <c r="O11" i="20"/>
  <c r="O20" i="20"/>
  <c r="O8" i="20"/>
  <c r="O12" i="20"/>
  <c r="O19" i="20"/>
  <c r="Q19" i="20" s="1"/>
  <c r="O6" i="20"/>
  <c r="E20" i="32"/>
  <c r="E12" i="32"/>
  <c r="E71" i="32"/>
  <c r="E19" i="32"/>
  <c r="E7" i="32"/>
  <c r="E81" i="32"/>
  <c r="E26" i="32"/>
  <c r="E63" i="32"/>
  <c r="E15" i="29"/>
  <c r="E17" i="29"/>
  <c r="E6" i="29"/>
  <c r="O13" i="20"/>
  <c r="Q10" i="20" l="1"/>
  <c r="H17" i="29"/>
  <c r="I17" i="29" s="1"/>
  <c r="H15" i="29"/>
  <c r="I15" i="29" s="1"/>
  <c r="H6" i="29"/>
  <c r="I6" i="29" s="1"/>
  <c r="Q20" i="20"/>
  <c r="Q5" i="20"/>
  <c r="L14" i="20"/>
  <c r="L6" i="20"/>
  <c r="L11" i="20"/>
  <c r="L9" i="20"/>
  <c r="L5" i="20"/>
  <c r="Q12" i="20"/>
  <c r="Q16" i="20"/>
  <c r="Q13" i="20"/>
  <c r="E46" i="29"/>
  <c r="E84" i="29"/>
  <c r="E16" i="29"/>
  <c r="E47" i="29"/>
  <c r="E57" i="29"/>
  <c r="E4" i="29"/>
  <c r="E10" i="29"/>
  <c r="E77" i="29"/>
  <c r="E58" i="32"/>
  <c r="E17" i="32"/>
  <c r="E55" i="32"/>
  <c r="E34" i="32"/>
  <c r="E15" i="32"/>
  <c r="E35" i="32"/>
  <c r="E13" i="32"/>
  <c r="E16" i="32"/>
  <c r="E65" i="32"/>
  <c r="E78" i="32"/>
  <c r="Q17" i="20"/>
  <c r="Q22" i="20"/>
  <c r="K14" i="5"/>
  <c r="K4" i="5"/>
  <c r="K5" i="5"/>
  <c r="K38" i="5"/>
  <c r="K3" i="5"/>
  <c r="K40" i="5"/>
  <c r="K19" i="5"/>
  <c r="K31" i="5"/>
  <c r="K42" i="5"/>
  <c r="K44" i="5"/>
  <c r="K47" i="5"/>
  <c r="K15" i="5"/>
  <c r="K36" i="5"/>
  <c r="K29" i="5"/>
  <c r="K41" i="5"/>
  <c r="K13" i="5"/>
  <c r="K8" i="5"/>
  <c r="K20" i="5"/>
  <c r="K33" i="5"/>
  <c r="K21" i="5"/>
  <c r="K6" i="5"/>
  <c r="K17" i="5"/>
  <c r="K10" i="5"/>
  <c r="K7" i="29"/>
  <c r="K36" i="29"/>
  <c r="K11" i="29"/>
  <c r="K8" i="29"/>
  <c r="K44" i="29"/>
  <c r="K30" i="29"/>
  <c r="K9" i="29"/>
  <c r="K54" i="29"/>
  <c r="K67" i="29"/>
  <c r="K68" i="29"/>
  <c r="K45" i="29"/>
  <c r="K31" i="29"/>
  <c r="K56" i="29"/>
  <c r="K12" i="29"/>
  <c r="K71" i="29"/>
  <c r="K19" i="29"/>
  <c r="K53" i="29"/>
  <c r="K38" i="29"/>
  <c r="K20" i="29"/>
  <c r="K74" i="29"/>
  <c r="K79" i="29"/>
  <c r="K64" i="29"/>
  <c r="K48" i="29"/>
  <c r="K63" i="29"/>
  <c r="K49" i="29"/>
  <c r="K21" i="29"/>
  <c r="K23" i="29"/>
  <c r="K55" i="29"/>
  <c r="K61" i="29"/>
  <c r="K62" i="29"/>
  <c r="K5" i="29"/>
  <c r="K70" i="29"/>
  <c r="K33" i="29"/>
  <c r="K18" i="29"/>
  <c r="K73" i="29"/>
  <c r="K22" i="29"/>
  <c r="K66" i="29"/>
  <c r="K50" i="29"/>
  <c r="K59" i="29"/>
  <c r="K37" i="29"/>
  <c r="K80" i="29"/>
  <c r="K65" i="29"/>
  <c r="J83" i="32"/>
  <c r="J47" i="32"/>
  <c r="J70" i="32"/>
  <c r="J77" i="32"/>
  <c r="J43" i="32"/>
  <c r="J46" i="32"/>
  <c r="J22" i="32"/>
  <c r="J68" i="32"/>
  <c r="J56" i="32"/>
  <c r="J6" i="32"/>
  <c r="J72" i="32"/>
  <c r="J18" i="32"/>
  <c r="J11" i="32"/>
  <c r="J42" i="32"/>
  <c r="J49" i="32"/>
  <c r="J80" i="32"/>
  <c r="J76" i="32"/>
  <c r="J41" i="32"/>
  <c r="J57" i="32"/>
  <c r="J45" i="32"/>
  <c r="J53" i="32"/>
  <c r="J25" i="32"/>
  <c r="J62" i="32"/>
  <c r="J21" i="32"/>
  <c r="J59" i="32"/>
  <c r="J14" i="32"/>
  <c r="J3" i="32"/>
  <c r="J4" i="32"/>
  <c r="J75" i="32"/>
  <c r="J54" i="32"/>
  <c r="L20" i="20"/>
  <c r="L4" i="20"/>
  <c r="L17" i="20"/>
  <c r="L3" i="20"/>
  <c r="L22" i="20"/>
  <c r="L15" i="20"/>
  <c r="E23" i="5"/>
  <c r="E4" i="5"/>
  <c r="E9" i="29"/>
  <c r="E12" i="29"/>
  <c r="E74" i="29"/>
  <c r="E33" i="29"/>
  <c r="E37" i="29"/>
  <c r="E83" i="32"/>
  <c r="E46" i="32"/>
  <c r="E22" i="32"/>
  <c r="E68" i="32"/>
  <c r="E72" i="32"/>
  <c r="E49" i="32"/>
  <c r="E25" i="32"/>
  <c r="E21" i="32"/>
  <c r="E14" i="32"/>
  <c r="E3" i="32"/>
  <c r="H13" i="20"/>
  <c r="H14" i="23"/>
  <c r="E25" i="5"/>
  <c r="E24" i="5"/>
  <c r="E63" i="29"/>
  <c r="E55" i="29"/>
  <c r="E7" i="5"/>
  <c r="E26" i="5"/>
  <c r="E28" i="29"/>
  <c r="E81" i="29"/>
  <c r="E5" i="32"/>
  <c r="E37" i="32"/>
  <c r="E67" i="32"/>
  <c r="E36" i="32"/>
  <c r="E38" i="32"/>
  <c r="Q6" i="20"/>
  <c r="Q11" i="20"/>
  <c r="Q15" i="20"/>
  <c r="H56" i="23"/>
  <c r="H54" i="23"/>
  <c r="H52" i="23"/>
  <c r="H14" i="20"/>
  <c r="H10" i="23"/>
  <c r="H22" i="23"/>
  <c r="H19" i="20"/>
  <c r="H12" i="20"/>
  <c r="H15" i="23"/>
  <c r="H9" i="23"/>
  <c r="H8" i="20"/>
  <c r="H45" i="23"/>
  <c r="H7" i="20"/>
  <c r="H7" i="23"/>
  <c r="H21" i="23"/>
  <c r="H43" i="23"/>
  <c r="H40" i="23"/>
  <c r="H20" i="23"/>
  <c r="H18" i="20"/>
  <c r="H10" i="20"/>
  <c r="H12" i="23"/>
  <c r="H38" i="23"/>
  <c r="H25" i="23"/>
  <c r="H9" i="20"/>
  <c r="H17" i="23"/>
  <c r="H16" i="20"/>
  <c r="H36" i="23"/>
  <c r="H21" i="20"/>
  <c r="H27" i="23"/>
  <c r="H34" i="23"/>
  <c r="H32" i="23"/>
  <c r="H31" i="23"/>
  <c r="E12" i="5"/>
  <c r="E9" i="5"/>
  <c r="E3" i="5"/>
  <c r="E15" i="5"/>
  <c r="E79" i="29"/>
  <c r="E18" i="29"/>
  <c r="E45" i="5"/>
  <c r="E28" i="5"/>
  <c r="E13" i="29"/>
  <c r="E76" i="29"/>
  <c r="E27" i="32"/>
  <c r="E8" i="32"/>
  <c r="E31" i="5"/>
  <c r="E13" i="5"/>
  <c r="E20" i="5"/>
  <c r="E21" i="5"/>
  <c r="E54" i="29"/>
  <c r="E68" i="29"/>
  <c r="E64" i="29"/>
  <c r="E49" i="29"/>
  <c r="E5" i="29"/>
  <c r="E80" i="29"/>
  <c r="E56" i="32"/>
  <c r="E11" i="32"/>
  <c r="E62" i="32"/>
  <c r="E59" i="32"/>
  <c r="H24" i="23"/>
  <c r="Q21" i="20"/>
  <c r="J5" i="5"/>
  <c r="J38" i="5"/>
  <c r="H38" i="5" s="1"/>
  <c r="J3" i="5"/>
  <c r="J31" i="5"/>
  <c r="H31" i="5" s="1"/>
  <c r="J47" i="5"/>
  <c r="J15" i="5"/>
  <c r="H15" i="5" s="1"/>
  <c r="I15" i="5" s="1"/>
  <c r="J8" i="5"/>
  <c r="J21" i="5"/>
  <c r="H21" i="5" s="1"/>
  <c r="I21" i="5" s="1"/>
  <c r="J17" i="5"/>
  <c r="J8" i="29"/>
  <c r="H8" i="29" s="1"/>
  <c r="J44" i="29"/>
  <c r="J30" i="29"/>
  <c r="J9" i="29"/>
  <c r="J68" i="29"/>
  <c r="J71" i="29"/>
  <c r="J53" i="29"/>
  <c r="J64" i="29"/>
  <c r="J48" i="29"/>
  <c r="J63" i="29"/>
  <c r="H63" i="29" s="1"/>
  <c r="J23" i="29"/>
  <c r="J61" i="29"/>
  <c r="H61" i="29" s="1"/>
  <c r="J66" i="29"/>
  <c r="J59" i="29"/>
  <c r="J80" i="29"/>
  <c r="J65" i="29"/>
  <c r="I70" i="32"/>
  <c r="I68" i="32"/>
  <c r="I72" i="32"/>
  <c r="I18" i="32"/>
  <c r="I11" i="32"/>
  <c r="I62" i="32"/>
  <c r="I14" i="32"/>
  <c r="E19" i="5"/>
  <c r="E41" i="5"/>
  <c r="E44" i="29"/>
  <c r="E62" i="29"/>
  <c r="E50" i="29"/>
  <c r="E39" i="5"/>
  <c r="E52" i="29"/>
  <c r="E14" i="29"/>
  <c r="E3" i="29"/>
  <c r="E5" i="5"/>
  <c r="E37" i="5"/>
  <c r="E22" i="5"/>
  <c r="E46" i="5"/>
  <c r="E43" i="5"/>
  <c r="E32" i="5"/>
  <c r="E18" i="5"/>
  <c r="E35" i="5"/>
  <c r="E26" i="29"/>
  <c r="E83" i="29"/>
  <c r="E25" i="29"/>
  <c r="E39" i="29"/>
  <c r="E60" i="29"/>
  <c r="E75" i="29"/>
  <c r="E24" i="29"/>
  <c r="E29" i="29"/>
  <c r="E82" i="29"/>
  <c r="E69" i="29"/>
  <c r="E34" i="29"/>
  <c r="E39" i="32"/>
  <c r="E24" i="32"/>
  <c r="E48" i="32"/>
  <c r="E73" i="32"/>
  <c r="E64" i="32"/>
  <c r="E66" i="32"/>
  <c r="E52" i="32"/>
  <c r="E23" i="32"/>
  <c r="E28" i="32"/>
  <c r="E10" i="32"/>
  <c r="E40" i="32"/>
  <c r="O9" i="20"/>
  <c r="Q9" i="20" s="1"/>
  <c r="H8" i="23"/>
  <c r="E8" i="23"/>
  <c r="O8" i="23"/>
  <c r="N8" i="23"/>
  <c r="Q3" i="20"/>
  <c r="K37" i="5"/>
  <c r="K12" i="5"/>
  <c r="K39" i="5"/>
  <c r="K27" i="5"/>
  <c r="K45" i="5"/>
  <c r="K22" i="5"/>
  <c r="K11" i="5"/>
  <c r="K25" i="5"/>
  <c r="K46" i="5"/>
  <c r="K9" i="5"/>
  <c r="K23" i="5"/>
  <c r="K7" i="5"/>
  <c r="K43" i="5"/>
  <c r="K30" i="5"/>
  <c r="K28" i="5"/>
  <c r="K32" i="5"/>
  <c r="K16" i="5"/>
  <c r="K24" i="5"/>
  <c r="K18" i="5"/>
  <c r="K34" i="5"/>
  <c r="K26" i="5"/>
  <c r="K35" i="5"/>
  <c r="K58" i="29"/>
  <c r="K13" i="29"/>
  <c r="K26" i="29"/>
  <c r="K83" i="29"/>
  <c r="K46" i="29"/>
  <c r="K25" i="29"/>
  <c r="K35" i="29"/>
  <c r="K28" i="29"/>
  <c r="K39" i="29"/>
  <c r="K78" i="29"/>
  <c r="K84" i="29"/>
  <c r="K76" i="29"/>
  <c r="K60" i="29"/>
  <c r="K27" i="29"/>
  <c r="K52" i="29"/>
  <c r="K75" i="29"/>
  <c r="K51" i="29"/>
  <c r="K81" i="29"/>
  <c r="K24" i="29"/>
  <c r="K40" i="29"/>
  <c r="K14" i="29"/>
  <c r="K29" i="29"/>
  <c r="K16" i="29"/>
  <c r="K47" i="29"/>
  <c r="K3" i="29"/>
  <c r="K82" i="29"/>
  <c r="K57" i="29"/>
  <c r="K72" i="29"/>
  <c r="K4" i="29"/>
  <c r="K10" i="29"/>
  <c r="K69" i="29"/>
  <c r="K77" i="29"/>
  <c r="K34" i="29"/>
  <c r="K32" i="29"/>
  <c r="J39" i="32"/>
  <c r="J44" i="32"/>
  <c r="J24" i="32"/>
  <c r="J58" i="32"/>
  <c r="J48" i="32"/>
  <c r="J17" i="32"/>
  <c r="J27" i="32"/>
  <c r="J9" i="32"/>
  <c r="J55" i="32"/>
  <c r="J33" i="32"/>
  <c r="J8" i="32"/>
  <c r="J74" i="32"/>
  <c r="J34" i="32"/>
  <c r="J73" i="32"/>
  <c r="J69" i="32"/>
  <c r="J15" i="32"/>
  <c r="J64" i="32"/>
  <c r="J35" i="32"/>
  <c r="J66" i="32"/>
  <c r="J82" i="32"/>
  <c r="J13" i="32"/>
  <c r="J5" i="32"/>
  <c r="J60" i="32"/>
  <c r="J37" i="32"/>
  <c r="J16" i="32"/>
  <c r="J52" i="32"/>
  <c r="J65" i="32"/>
  <c r="J67" i="32"/>
  <c r="J23" i="32"/>
  <c r="J79" i="32"/>
  <c r="J28" i="32"/>
  <c r="J10" i="32"/>
  <c r="J61" i="32"/>
  <c r="J51" i="32"/>
  <c r="J36" i="32"/>
  <c r="J32" i="32"/>
  <c r="J38" i="32"/>
  <c r="J50" i="32"/>
  <c r="J40" i="32"/>
  <c r="J78" i="32"/>
  <c r="L19" i="20"/>
  <c r="L12" i="20"/>
  <c r="L8" i="20"/>
  <c r="L7" i="20"/>
  <c r="L18" i="20"/>
  <c r="L10" i="20"/>
  <c r="L16" i="20"/>
  <c r="L21" i="20"/>
  <c r="E38" i="5"/>
  <c r="E8" i="5"/>
  <c r="E7" i="29"/>
  <c r="E30" i="29"/>
  <c r="E56" i="29"/>
  <c r="E19" i="29"/>
  <c r="E21" i="29"/>
  <c r="E61" i="29"/>
  <c r="E66" i="29"/>
  <c r="E70" i="32"/>
  <c r="E41" i="32"/>
  <c r="E14" i="5"/>
  <c r="E33" i="5"/>
  <c r="E11" i="29"/>
  <c r="E20" i="29"/>
  <c r="E59" i="29"/>
  <c r="E77" i="32"/>
  <c r="E6" i="32"/>
  <c r="E80" i="32"/>
  <c r="E75" i="32"/>
  <c r="E11" i="5"/>
  <c r="E78" i="29"/>
  <c r="E27" i="29"/>
  <c r="E40" i="29"/>
  <c r="E74" i="32"/>
  <c r="E60" i="32"/>
  <c r="E79" i="32"/>
  <c r="E51" i="32"/>
  <c r="E32" i="32"/>
  <c r="H4" i="23"/>
  <c r="E4" i="23"/>
  <c r="N4" i="23"/>
  <c r="O4" i="23"/>
  <c r="O4" i="20"/>
  <c r="Q4" i="20" s="1"/>
  <c r="H55" i="23"/>
  <c r="H53" i="23"/>
  <c r="H51" i="23"/>
  <c r="H50" i="23"/>
  <c r="H6" i="23"/>
  <c r="H6" i="20"/>
  <c r="H47" i="23"/>
  <c r="H46" i="23"/>
  <c r="H20" i="20"/>
  <c r="H19" i="23"/>
  <c r="H11" i="20"/>
  <c r="H13" i="23"/>
  <c r="H4" i="20"/>
  <c r="H44" i="23"/>
  <c r="H5" i="23"/>
  <c r="H42" i="23"/>
  <c r="H41" i="23"/>
  <c r="H17" i="20"/>
  <c r="H23" i="23"/>
  <c r="H39" i="23"/>
  <c r="H3" i="20"/>
  <c r="H3" i="23"/>
  <c r="H37" i="23"/>
  <c r="H5" i="20"/>
  <c r="H28" i="23"/>
  <c r="H22" i="20"/>
  <c r="H15" i="20"/>
  <c r="H11" i="23"/>
  <c r="H35" i="23"/>
  <c r="H33" i="23"/>
  <c r="E44" i="5"/>
  <c r="E36" i="5"/>
  <c r="E53" i="29"/>
  <c r="E48" i="29"/>
  <c r="E23" i="29"/>
  <c r="E73" i="29"/>
  <c r="E65" i="29"/>
  <c r="E45" i="32"/>
  <c r="E27" i="5"/>
  <c r="E30" i="5"/>
  <c r="E16" i="5"/>
  <c r="E34" i="5"/>
  <c r="E58" i="29"/>
  <c r="E35" i="29"/>
  <c r="E51" i="29"/>
  <c r="E72" i="29"/>
  <c r="E32" i="29"/>
  <c r="E44" i="32"/>
  <c r="E9" i="32"/>
  <c r="E33" i="32"/>
  <c r="E69" i="32"/>
  <c r="E82" i="32"/>
  <c r="E61" i="32"/>
  <c r="E50" i="32"/>
  <c r="E40" i="5"/>
  <c r="E42" i="5"/>
  <c r="E47" i="5"/>
  <c r="E29" i="5"/>
  <c r="E6" i="5"/>
  <c r="E17" i="5"/>
  <c r="E10" i="5"/>
  <c r="E36" i="29"/>
  <c r="E8" i="29"/>
  <c r="E67" i="29"/>
  <c r="E45" i="29"/>
  <c r="E31" i="29"/>
  <c r="E71" i="29"/>
  <c r="E38" i="29"/>
  <c r="E70" i="29"/>
  <c r="E22" i="29"/>
  <c r="E47" i="32"/>
  <c r="E43" i="32"/>
  <c r="E18" i="32"/>
  <c r="E42" i="32"/>
  <c r="E76" i="32"/>
  <c r="E57" i="32"/>
  <c r="E53" i="32"/>
  <c r="E4" i="32"/>
  <c r="E54" i="32"/>
  <c r="O14" i="20"/>
  <c r="Q14" i="20" s="1"/>
  <c r="Q8" i="20"/>
  <c r="Q18" i="20"/>
  <c r="J12" i="5"/>
  <c r="H12" i="5" s="1"/>
  <c r="J25" i="5"/>
  <c r="H25" i="5" s="1"/>
  <c r="I25" i="5" s="1"/>
  <c r="J9" i="5"/>
  <c r="J23" i="5"/>
  <c r="J28" i="5"/>
  <c r="H28" i="5" s="1"/>
  <c r="I28" i="5" s="1"/>
  <c r="J32" i="5"/>
  <c r="H32" i="5" s="1"/>
  <c r="J24" i="5"/>
  <c r="J34" i="5"/>
  <c r="H34" i="5" s="1"/>
  <c r="I34" i="5" s="1"/>
  <c r="J13" i="29"/>
  <c r="J26" i="29"/>
  <c r="H26" i="29" s="1"/>
  <c r="J83" i="29"/>
  <c r="J25" i="29"/>
  <c r="H25" i="29" s="1"/>
  <c r="J35" i="29"/>
  <c r="H35" i="29" s="1"/>
  <c r="J84" i="29"/>
  <c r="H84" i="29" s="1"/>
  <c r="J76" i="29"/>
  <c r="J75" i="29"/>
  <c r="J24" i="29"/>
  <c r="H24" i="29" s="1"/>
  <c r="J29" i="29"/>
  <c r="J16" i="29"/>
  <c r="J47" i="29"/>
  <c r="J3" i="29"/>
  <c r="H3" i="29" s="1"/>
  <c r="I3" i="29" s="1"/>
  <c r="J34" i="29"/>
  <c r="H34" i="29" s="1"/>
  <c r="I17" i="32"/>
  <c r="I9" i="32"/>
  <c r="I8" i="32"/>
  <c r="I69" i="32"/>
  <c r="I15" i="32"/>
  <c r="I64" i="32"/>
  <c r="I66" i="32"/>
  <c r="I82" i="32"/>
  <c r="I13" i="32"/>
  <c r="I16" i="32"/>
  <c r="I65" i="32"/>
  <c r="I67" i="32"/>
  <c r="I10" i="32"/>
  <c r="I61" i="32"/>
  <c r="L13" i="20"/>
  <c r="G150" i="24"/>
  <c r="G53" i="24"/>
  <c r="G6" i="29"/>
  <c r="G19" i="32"/>
  <c r="G71" i="32"/>
  <c r="G12" i="32"/>
  <c r="G20" i="32"/>
  <c r="N53" i="23"/>
  <c r="N50" i="23"/>
  <c r="N47" i="23"/>
  <c r="N19" i="23"/>
  <c r="N5" i="23"/>
  <c r="N41" i="23"/>
  <c r="N23" i="23"/>
  <c r="N3" i="23"/>
  <c r="N28" i="23"/>
  <c r="N35" i="23"/>
  <c r="F6" i="29"/>
  <c r="N14" i="23"/>
  <c r="G17" i="29"/>
  <c r="F19" i="32"/>
  <c r="F71" i="32"/>
  <c r="F12" i="32"/>
  <c r="F20" i="32"/>
  <c r="G26" i="32"/>
  <c r="N56" i="23"/>
  <c r="N52" i="23"/>
  <c r="N15" i="23"/>
  <c r="N45" i="23"/>
  <c r="N21" i="23"/>
  <c r="N43" i="23"/>
  <c r="N40" i="23"/>
  <c r="N12" i="23"/>
  <c r="N25" i="23"/>
  <c r="N36" i="23"/>
  <c r="N34" i="23"/>
  <c r="N31" i="23"/>
  <c r="F26" i="32"/>
  <c r="G81" i="32"/>
  <c r="N55" i="23"/>
  <c r="N51" i="23"/>
  <c r="N6" i="23"/>
  <c r="N46" i="23"/>
  <c r="N13" i="23"/>
  <c r="G11" i="20" s="1"/>
  <c r="N44" i="23"/>
  <c r="N42" i="23"/>
  <c r="N39" i="23"/>
  <c r="N37" i="23"/>
  <c r="N11" i="23"/>
  <c r="N33" i="23"/>
  <c r="F17" i="29"/>
  <c r="F81" i="32"/>
  <c r="G15" i="29"/>
  <c r="G63" i="32"/>
  <c r="G7" i="32"/>
  <c r="N54" i="23"/>
  <c r="N10" i="23"/>
  <c r="N22" i="23"/>
  <c r="N9" i="23"/>
  <c r="N7" i="23"/>
  <c r="G7" i="20" s="1"/>
  <c r="N16" i="23"/>
  <c r="N24" i="23"/>
  <c r="N20" i="23"/>
  <c r="N38" i="23"/>
  <c r="N17" i="23"/>
  <c r="N27" i="23"/>
  <c r="N32" i="23"/>
  <c r="F15" i="29"/>
  <c r="F63" i="32"/>
  <c r="F7" i="32"/>
  <c r="G76" i="12"/>
  <c r="G127" i="24"/>
  <c r="G8" i="20" l="1"/>
  <c r="H75" i="29"/>
  <c r="I75" i="29" s="1"/>
  <c r="H17" i="5"/>
  <c r="H47" i="5"/>
  <c r="H5" i="5"/>
  <c r="H83" i="29"/>
  <c r="I83" i="29" s="1"/>
  <c r="H24" i="5"/>
  <c r="I24" i="5" s="1"/>
  <c r="H9" i="5"/>
  <c r="I9" i="5" s="1"/>
  <c r="I31" i="5"/>
  <c r="G124" i="24"/>
  <c r="K81" i="32"/>
  <c r="H81" i="32" s="1"/>
  <c r="G23" i="24"/>
  <c r="K20" i="32"/>
  <c r="H20" i="32" s="1"/>
  <c r="G13" i="24"/>
  <c r="K12" i="32"/>
  <c r="H12" i="32" s="1"/>
  <c r="G80" i="24"/>
  <c r="K63" i="32"/>
  <c r="H63" i="32" s="1"/>
  <c r="G19" i="20"/>
  <c r="G19" i="21" s="1"/>
  <c r="G29" i="24"/>
  <c r="K26" i="32"/>
  <c r="H26" i="32" s="1"/>
  <c r="I32" i="5"/>
  <c r="G7" i="24"/>
  <c r="K7" i="32"/>
  <c r="H7" i="32" s="1"/>
  <c r="G6" i="20"/>
  <c r="E6" i="20" s="1"/>
  <c r="G10" i="20"/>
  <c r="G95" i="24"/>
  <c r="K71" i="32"/>
  <c r="H71" i="32" s="1"/>
  <c r="I12" i="5"/>
  <c r="G142" i="24"/>
  <c r="G22" i="24"/>
  <c r="K19" i="32"/>
  <c r="H19" i="32" s="1"/>
  <c r="H23" i="5"/>
  <c r="I23" i="5" s="1"/>
  <c r="H47" i="29"/>
  <c r="H76" i="29"/>
  <c r="I76" i="29" s="1"/>
  <c r="I63" i="29"/>
  <c r="H16" i="29"/>
  <c r="I16" i="29" s="1"/>
  <c r="I24" i="29"/>
  <c r="I84" i="29"/>
  <c r="I35" i="29"/>
  <c r="H59" i="29"/>
  <c r="I59" i="29" s="1"/>
  <c r="H23" i="29"/>
  <c r="I23" i="29" s="1"/>
  <c r="H48" i="29"/>
  <c r="I48" i="29" s="1"/>
  <c r="H71" i="29"/>
  <c r="H9" i="29"/>
  <c r="I9" i="29" s="1"/>
  <c r="H29" i="29"/>
  <c r="I29" i="29" s="1"/>
  <c r="H13" i="29"/>
  <c r="I13" i="29" s="1"/>
  <c r="G6" i="22"/>
  <c r="G17" i="22"/>
  <c r="G15" i="22"/>
  <c r="G16" i="20"/>
  <c r="G16" i="21" s="1"/>
  <c r="G14" i="20"/>
  <c r="E14" i="20" s="1"/>
  <c r="H8" i="5"/>
  <c r="H3" i="5"/>
  <c r="I3" i="5" s="1"/>
  <c r="G132" i="24"/>
  <c r="G129" i="24"/>
  <c r="G42" i="12"/>
  <c r="G138" i="24"/>
  <c r="G121" i="24"/>
  <c r="G115" i="24"/>
  <c r="G111" i="22"/>
  <c r="G119" i="24"/>
  <c r="G86" i="24"/>
  <c r="G107" i="22"/>
  <c r="G31" i="24"/>
  <c r="G36" i="24"/>
  <c r="G114" i="24"/>
  <c r="G92" i="24"/>
  <c r="G96" i="24"/>
  <c r="G130" i="24"/>
  <c r="G149" i="24"/>
  <c r="G67" i="12"/>
  <c r="G89" i="24"/>
  <c r="G69" i="24"/>
  <c r="G52" i="12"/>
  <c r="G25" i="12"/>
  <c r="G45" i="12"/>
  <c r="G144" i="24"/>
  <c r="G53" i="12"/>
  <c r="G57" i="12"/>
  <c r="G37" i="24"/>
  <c r="G133" i="24"/>
  <c r="G147" i="24"/>
  <c r="G145" i="24"/>
  <c r="G129" i="22"/>
  <c r="G72" i="12"/>
  <c r="G146" i="24"/>
  <c r="G146" i="22"/>
  <c r="G71" i="12"/>
  <c r="G98" i="22"/>
  <c r="G27" i="12"/>
  <c r="G74" i="12"/>
  <c r="G106" i="24"/>
  <c r="G126" i="24"/>
  <c r="G120" i="24"/>
  <c r="G109" i="24"/>
  <c r="G17" i="12"/>
  <c r="G127" i="22"/>
  <c r="G58" i="12"/>
  <c r="G70" i="12"/>
  <c r="G103" i="22"/>
  <c r="G47" i="24"/>
  <c r="G76" i="24"/>
  <c r="G135" i="24"/>
  <c r="G117" i="24"/>
  <c r="G47" i="12"/>
  <c r="G137" i="24"/>
  <c r="G79" i="24"/>
  <c r="G118" i="22"/>
  <c r="G140" i="24"/>
  <c r="G48" i="12"/>
  <c r="G62" i="12"/>
  <c r="G148" i="24"/>
  <c r="G73" i="12"/>
  <c r="G109" i="22"/>
  <c r="G37" i="12"/>
  <c r="G50" i="24"/>
  <c r="G43" i="12"/>
  <c r="G139" i="22"/>
  <c r="G122" i="24"/>
  <c r="G74" i="22"/>
  <c r="G49" i="24"/>
  <c r="G59" i="12"/>
  <c r="G56" i="12"/>
  <c r="G14" i="24"/>
  <c r="G67" i="24"/>
  <c r="G98" i="24"/>
  <c r="G107" i="24"/>
  <c r="G118" i="24"/>
  <c r="G58" i="24"/>
  <c r="G112" i="24"/>
  <c r="G130" i="22"/>
  <c r="G67" i="22"/>
  <c r="G63" i="12"/>
  <c r="G132" i="22"/>
  <c r="G134" i="24"/>
  <c r="G51" i="24"/>
  <c r="G104" i="22"/>
  <c r="G48" i="22"/>
  <c r="G68" i="24"/>
  <c r="G123" i="22"/>
  <c r="G119" i="22"/>
  <c r="I26" i="29"/>
  <c r="G89" i="22"/>
  <c r="G72" i="22"/>
  <c r="I47" i="29"/>
  <c r="G97" i="22"/>
  <c r="G68" i="22"/>
  <c r="G125" i="22"/>
  <c r="G45" i="22"/>
  <c r="G59" i="22"/>
  <c r="G52" i="22"/>
  <c r="G137" i="22"/>
  <c r="G126" i="22"/>
  <c r="I25" i="29"/>
  <c r="H65" i="29"/>
  <c r="I65" i="29" s="1"/>
  <c r="H64" i="29"/>
  <c r="I64" i="29" s="1"/>
  <c r="H68" i="29"/>
  <c r="I68" i="29" s="1"/>
  <c r="H30" i="29"/>
  <c r="I30" i="29" s="1"/>
  <c r="G141" i="22"/>
  <c r="G69" i="22"/>
  <c r="G46" i="22"/>
  <c r="G135" i="22"/>
  <c r="G128" i="22"/>
  <c r="I34" i="29"/>
  <c r="H80" i="29"/>
  <c r="I80" i="29" s="1"/>
  <c r="H66" i="29"/>
  <c r="I66" i="29" s="1"/>
  <c r="H53" i="29"/>
  <c r="I53" i="29" s="1"/>
  <c r="H44" i="29"/>
  <c r="I44" i="29" s="1"/>
  <c r="G147" i="22"/>
  <c r="G47" i="22"/>
  <c r="G112" i="22"/>
  <c r="G100" i="22"/>
  <c r="G144" i="22"/>
  <c r="G54" i="22"/>
  <c r="G128" i="24"/>
  <c r="G64" i="12"/>
  <c r="G66" i="24"/>
  <c r="G76" i="22"/>
  <c r="G102" i="22"/>
  <c r="G83" i="22"/>
  <c r="G84" i="22"/>
  <c r="G96" i="22"/>
  <c r="G97" i="24"/>
  <c r="G150" i="22"/>
  <c r="G70" i="24"/>
  <c r="G50" i="22"/>
  <c r="G66" i="12"/>
  <c r="G99" i="22"/>
  <c r="G110" i="24"/>
  <c r="G136" i="24"/>
  <c r="G116" i="24"/>
  <c r="G121" i="22"/>
  <c r="G143" i="22"/>
  <c r="G61" i="12"/>
  <c r="G79" i="22"/>
  <c r="G93" i="24"/>
  <c r="G143" i="24"/>
  <c r="G103" i="24"/>
  <c r="G142" i="22"/>
  <c r="G71" i="22"/>
  <c r="G111" i="24"/>
  <c r="G136" i="22"/>
  <c r="G84" i="24"/>
  <c r="G81" i="24"/>
  <c r="G113" i="22"/>
  <c r="G117" i="22"/>
  <c r="G68" i="12"/>
  <c r="G138" i="22"/>
  <c r="G148" i="22"/>
  <c r="G122" i="22"/>
  <c r="G131" i="22"/>
  <c r="G120" i="22"/>
  <c r="G134" i="22"/>
  <c r="G131" i="24"/>
  <c r="G149" i="22"/>
  <c r="G140" i="22"/>
  <c r="G55" i="22"/>
  <c r="G95" i="22"/>
  <c r="G78" i="24"/>
  <c r="G94" i="24"/>
  <c r="G125" i="24"/>
  <c r="G11" i="24"/>
  <c r="G69" i="12"/>
  <c r="G19" i="24"/>
  <c r="G124" i="22"/>
  <c r="G105" i="22"/>
  <c r="K83" i="32"/>
  <c r="H83" i="32" s="1"/>
  <c r="H58" i="27"/>
  <c r="K58" i="32"/>
  <c r="H58" i="32" s="1"/>
  <c r="G41" i="12"/>
  <c r="K80" i="32"/>
  <c r="H80" i="32" s="1"/>
  <c r="H24" i="27"/>
  <c r="K24" i="32"/>
  <c r="H24" i="32" s="1"/>
  <c r="H7" i="26"/>
  <c r="G7" i="22"/>
  <c r="H8" i="25"/>
  <c r="G7" i="12"/>
  <c r="G22" i="12"/>
  <c r="K33" i="32"/>
  <c r="H33" i="32" s="1"/>
  <c r="G19" i="12"/>
  <c r="E17" i="23"/>
  <c r="O17" i="23"/>
  <c r="E10" i="23"/>
  <c r="O10" i="23"/>
  <c r="F42" i="32"/>
  <c r="F43" i="32"/>
  <c r="F55" i="29"/>
  <c r="F40" i="29"/>
  <c r="F45" i="29"/>
  <c r="E16" i="20"/>
  <c r="G14" i="21"/>
  <c r="G42" i="32"/>
  <c r="G43" i="32"/>
  <c r="G55" i="29"/>
  <c r="G40" i="29"/>
  <c r="G45" i="29"/>
  <c r="E37" i="23"/>
  <c r="O37" i="23"/>
  <c r="E51" i="23"/>
  <c r="O51" i="23"/>
  <c r="F69" i="32"/>
  <c r="F9" i="32"/>
  <c r="F44" i="32"/>
  <c r="F22" i="29"/>
  <c r="F47" i="29"/>
  <c r="F63" i="29"/>
  <c r="F78" i="29"/>
  <c r="F36" i="29"/>
  <c r="F24" i="5"/>
  <c r="F45" i="5"/>
  <c r="G15" i="20"/>
  <c r="G36" i="32"/>
  <c r="E36" i="23"/>
  <c r="O36" i="23"/>
  <c r="F3" i="32"/>
  <c r="F49" i="32"/>
  <c r="F46" i="32"/>
  <c r="F6" i="5"/>
  <c r="G77" i="32"/>
  <c r="E23" i="23"/>
  <c r="O23" i="23"/>
  <c r="F78" i="32"/>
  <c r="F34" i="32"/>
  <c r="G8" i="32"/>
  <c r="G35" i="5"/>
  <c r="G32" i="5"/>
  <c r="G59" i="29"/>
  <c r="G5" i="29"/>
  <c r="G49" i="29"/>
  <c r="G20" i="29"/>
  <c r="G13" i="5"/>
  <c r="G19" i="5"/>
  <c r="G29" i="5"/>
  <c r="F48" i="32"/>
  <c r="F34" i="29"/>
  <c r="F14" i="29"/>
  <c r="F60" i="29"/>
  <c r="F56" i="29"/>
  <c r="F30" i="29"/>
  <c r="F34" i="5"/>
  <c r="F30" i="5"/>
  <c r="F22" i="5"/>
  <c r="G20" i="20"/>
  <c r="G65" i="32"/>
  <c r="G35" i="32"/>
  <c r="G58" i="32"/>
  <c r="G50" i="29"/>
  <c r="G84" i="29"/>
  <c r="G44" i="29"/>
  <c r="G46" i="5"/>
  <c r="H64" i="27"/>
  <c r="K64" i="32"/>
  <c r="H64" i="32" s="1"/>
  <c r="K54" i="32"/>
  <c r="H54" i="32" s="1"/>
  <c r="K57" i="32"/>
  <c r="H57" i="32" s="1"/>
  <c r="I50" i="32"/>
  <c r="I36" i="32"/>
  <c r="I37" i="32"/>
  <c r="I33" i="32"/>
  <c r="I44" i="32"/>
  <c r="J82" i="29"/>
  <c r="H82" i="29" s="1"/>
  <c r="I82" i="29" s="1"/>
  <c r="J81" i="29"/>
  <c r="H81" i="29" s="1"/>
  <c r="I81" i="29" s="1"/>
  <c r="J27" i="29"/>
  <c r="H27" i="29" s="1"/>
  <c r="I27" i="29" s="1"/>
  <c r="J43" i="5"/>
  <c r="H43" i="5" s="1"/>
  <c r="I43" i="5" s="1"/>
  <c r="I21" i="32"/>
  <c r="I57" i="32"/>
  <c r="H80" i="27"/>
  <c r="I6" i="32"/>
  <c r="J18" i="29"/>
  <c r="H18" i="29" s="1"/>
  <c r="I18" i="29" s="1"/>
  <c r="J49" i="29"/>
  <c r="H49" i="29" s="1"/>
  <c r="I49" i="29" s="1"/>
  <c r="J20" i="29"/>
  <c r="H20" i="29" s="1"/>
  <c r="I20" i="29" s="1"/>
  <c r="J45" i="29"/>
  <c r="H45" i="29" s="1"/>
  <c r="I45" i="29" s="1"/>
  <c r="J36" i="29"/>
  <c r="H36" i="29" s="1"/>
  <c r="I36" i="29" s="1"/>
  <c r="I17" i="5"/>
  <c r="J42" i="5"/>
  <c r="H42" i="5" s="1"/>
  <c r="I42" i="5" s="1"/>
  <c r="J40" i="5"/>
  <c r="H40" i="5" s="1"/>
  <c r="I40" i="5" s="1"/>
  <c r="H7" i="21"/>
  <c r="K7" i="20"/>
  <c r="J7" i="21" s="1"/>
  <c r="I7" i="20"/>
  <c r="K72" i="32"/>
  <c r="H72" i="32" s="1"/>
  <c r="K6" i="32"/>
  <c r="H6" i="32" s="1"/>
  <c r="H32" i="25"/>
  <c r="G36" i="12"/>
  <c r="H39" i="25"/>
  <c r="K48" i="32"/>
  <c r="H48" i="32" s="1"/>
  <c r="K74" i="32"/>
  <c r="H74" i="32" s="1"/>
  <c r="E38" i="23"/>
  <c r="O38" i="23"/>
  <c r="O54" i="23"/>
  <c r="E54" i="23"/>
  <c r="F62" i="32"/>
  <c r="F11" i="32"/>
  <c r="F69" i="29"/>
  <c r="F81" i="29"/>
  <c r="F68" i="29"/>
  <c r="G62" i="32"/>
  <c r="G11" i="32"/>
  <c r="G69" i="29"/>
  <c r="G81" i="29"/>
  <c r="G68" i="29"/>
  <c r="E39" i="23"/>
  <c r="O39" i="23"/>
  <c r="O55" i="23"/>
  <c r="E55" i="23"/>
  <c r="F37" i="32"/>
  <c r="F27" i="32"/>
  <c r="F48" i="29"/>
  <c r="F28" i="29"/>
  <c r="F13" i="29"/>
  <c r="O25" i="23"/>
  <c r="E25" i="23"/>
  <c r="E52" i="23"/>
  <c r="O52" i="23"/>
  <c r="F77" i="32"/>
  <c r="F24" i="29"/>
  <c r="F19" i="29"/>
  <c r="F21" i="5"/>
  <c r="F15" i="5"/>
  <c r="F3" i="5"/>
  <c r="G10" i="21"/>
  <c r="E10" i="20"/>
  <c r="G14" i="32"/>
  <c r="G25" i="32"/>
  <c r="G68" i="32"/>
  <c r="G83" i="32"/>
  <c r="E41" i="23"/>
  <c r="O41" i="23"/>
  <c r="F40" i="32"/>
  <c r="G33" i="32"/>
  <c r="G32" i="29"/>
  <c r="G4" i="29"/>
  <c r="G27" i="29"/>
  <c r="G5" i="5"/>
  <c r="G58" i="29"/>
  <c r="G17" i="5"/>
  <c r="F58" i="32"/>
  <c r="F50" i="29"/>
  <c r="F84" i="29"/>
  <c r="F44" i="29"/>
  <c r="F7" i="5"/>
  <c r="G10" i="32"/>
  <c r="G52" i="32"/>
  <c r="G64" i="32"/>
  <c r="G24" i="32"/>
  <c r="G66" i="29"/>
  <c r="G3" i="29"/>
  <c r="G11" i="29"/>
  <c r="G22" i="5"/>
  <c r="K60" i="32"/>
  <c r="H60" i="32" s="1"/>
  <c r="H19" i="26"/>
  <c r="H33" i="26"/>
  <c r="K9" i="32"/>
  <c r="H9" i="32" s="1"/>
  <c r="K3" i="32"/>
  <c r="H3" i="32" s="1"/>
  <c r="K44" i="32"/>
  <c r="H44" i="32" s="1"/>
  <c r="K38" i="32"/>
  <c r="H38" i="32" s="1"/>
  <c r="I78" i="32"/>
  <c r="I34" i="32"/>
  <c r="J69" i="29"/>
  <c r="H69" i="29" s="1"/>
  <c r="I69" i="29" s="1"/>
  <c r="J72" i="29"/>
  <c r="H72" i="29" s="1"/>
  <c r="I72" i="29" s="1"/>
  <c r="J14" i="29"/>
  <c r="H14" i="29" s="1"/>
  <c r="I14" i="29" s="1"/>
  <c r="J46" i="29"/>
  <c r="H46" i="29" s="1"/>
  <c r="I46" i="29" s="1"/>
  <c r="J35" i="5"/>
  <c r="H35" i="5" s="1"/>
  <c r="I35" i="5" s="1"/>
  <c r="J45" i="5"/>
  <c r="H45" i="5" s="1"/>
  <c r="I45" i="5" s="1"/>
  <c r="H6" i="21"/>
  <c r="K6" i="20"/>
  <c r="J6" i="21" s="1"/>
  <c r="I6" i="20"/>
  <c r="G4" i="20"/>
  <c r="I25" i="32"/>
  <c r="J37" i="29"/>
  <c r="H37" i="29" s="1"/>
  <c r="I37" i="29" s="1"/>
  <c r="J62" i="29"/>
  <c r="H62" i="29" s="1"/>
  <c r="I62" i="29" s="1"/>
  <c r="J19" i="29"/>
  <c r="H19" i="29" s="1"/>
  <c r="I19" i="29" s="1"/>
  <c r="J12" i="29"/>
  <c r="H12" i="29" s="1"/>
  <c r="I12" i="29" s="1"/>
  <c r="J54" i="29"/>
  <c r="H54" i="29" s="1"/>
  <c r="I54" i="29" s="1"/>
  <c r="J33" i="5"/>
  <c r="H33" i="5" s="1"/>
  <c r="I33" i="5" s="1"/>
  <c r="J41" i="5"/>
  <c r="H41" i="5" s="1"/>
  <c r="I41" i="5" s="1"/>
  <c r="I5" i="5"/>
  <c r="H21" i="21"/>
  <c r="I21" i="20"/>
  <c r="K21" i="20"/>
  <c r="J21" i="21" s="1"/>
  <c r="H10" i="21"/>
  <c r="K10" i="20"/>
  <c r="J10" i="21" s="1"/>
  <c r="I10" i="20"/>
  <c r="H14" i="21"/>
  <c r="I14" i="20"/>
  <c r="K14" i="20"/>
  <c r="J14" i="21" s="1"/>
  <c r="K34" i="32"/>
  <c r="H34" i="32" s="1"/>
  <c r="K22" i="32"/>
  <c r="H22" i="32" s="1"/>
  <c r="K41" i="32"/>
  <c r="H41" i="32" s="1"/>
  <c r="H38" i="26"/>
  <c r="K66" i="32"/>
  <c r="H66" i="32" s="1"/>
  <c r="H57" i="26"/>
  <c r="G50" i="12"/>
  <c r="E20" i="23"/>
  <c r="O20" i="23"/>
  <c r="F53" i="32"/>
  <c r="F18" i="32"/>
  <c r="F10" i="29"/>
  <c r="F51" i="29"/>
  <c r="F71" i="29"/>
  <c r="F67" i="29"/>
  <c r="F33" i="5"/>
  <c r="F47" i="5"/>
  <c r="G18" i="20"/>
  <c r="G53" i="32"/>
  <c r="G18" i="32"/>
  <c r="G10" i="29"/>
  <c r="G51" i="29"/>
  <c r="G71" i="29"/>
  <c r="G67" i="29"/>
  <c r="G33" i="5"/>
  <c r="G47" i="5"/>
  <c r="F51" i="32"/>
  <c r="F79" i="32"/>
  <c r="F60" i="32"/>
  <c r="F74" i="32"/>
  <c r="F16" i="29"/>
  <c r="F79" i="29"/>
  <c r="F35" i="29"/>
  <c r="G37" i="32"/>
  <c r="O12" i="23"/>
  <c r="E12" i="23"/>
  <c r="O56" i="23"/>
  <c r="E56" i="23"/>
  <c r="F14" i="32"/>
  <c r="F25" i="32"/>
  <c r="F68" i="32"/>
  <c r="F83" i="32"/>
  <c r="F44" i="5"/>
  <c r="F27" i="5"/>
  <c r="G45" i="32"/>
  <c r="G65" i="29"/>
  <c r="O5" i="23"/>
  <c r="F5" i="20" s="1"/>
  <c r="F5" i="21" s="1"/>
  <c r="E5" i="23"/>
  <c r="F13" i="32"/>
  <c r="G29" i="29"/>
  <c r="G76" i="29"/>
  <c r="G43" i="5"/>
  <c r="G11" i="5"/>
  <c r="G53" i="29"/>
  <c r="G9" i="5"/>
  <c r="F24" i="32"/>
  <c r="F66" i="29"/>
  <c r="F3" i="29"/>
  <c r="F11" i="29"/>
  <c r="F29" i="5"/>
  <c r="G22" i="20"/>
  <c r="G16" i="32"/>
  <c r="G15" i="32"/>
  <c r="G55" i="32"/>
  <c r="K21" i="32"/>
  <c r="H21" i="32" s="1"/>
  <c r="K16" i="32"/>
  <c r="H16" i="32" s="1"/>
  <c r="K8" i="32"/>
  <c r="H8" i="32" s="1"/>
  <c r="K35" i="32"/>
  <c r="H35" i="32" s="1"/>
  <c r="I79" i="32"/>
  <c r="I60" i="32"/>
  <c r="I48" i="32"/>
  <c r="G56" i="24"/>
  <c r="I39" i="32"/>
  <c r="J51" i="29"/>
  <c r="H51" i="29" s="1"/>
  <c r="I51" i="29" s="1"/>
  <c r="J60" i="29"/>
  <c r="H60" i="29" s="1"/>
  <c r="I60" i="29" s="1"/>
  <c r="J78" i="29"/>
  <c r="H78" i="29" s="1"/>
  <c r="I78" i="29" s="1"/>
  <c r="J58" i="29"/>
  <c r="H58" i="29" s="1"/>
  <c r="I58" i="29" s="1"/>
  <c r="J18" i="5"/>
  <c r="H18" i="5" s="1"/>
  <c r="I18" i="5" s="1"/>
  <c r="H3" i="21"/>
  <c r="I3" i="20"/>
  <c r="K3" i="20"/>
  <c r="J3" i="21" s="1"/>
  <c r="H4" i="21"/>
  <c r="I4" i="20"/>
  <c r="K4" i="20"/>
  <c r="J4" i="21" s="1"/>
  <c r="I4" i="32"/>
  <c r="I41" i="32"/>
  <c r="G44" i="24"/>
  <c r="I49" i="32"/>
  <c r="I56" i="32"/>
  <c r="I46" i="32"/>
  <c r="J79" i="29"/>
  <c r="H79" i="29" s="1"/>
  <c r="I79" i="29" s="1"/>
  <c r="I8" i="29"/>
  <c r="J7" i="29"/>
  <c r="H7" i="29" s="1"/>
  <c r="I7" i="29" s="1"/>
  <c r="H18" i="21"/>
  <c r="K18" i="20"/>
  <c r="J18" i="21" s="1"/>
  <c r="I18" i="20"/>
  <c r="H8" i="21"/>
  <c r="K8" i="20"/>
  <c r="J8" i="21" s="1"/>
  <c r="I8" i="20"/>
  <c r="K52" i="32"/>
  <c r="H52" i="32" s="1"/>
  <c r="K5" i="32"/>
  <c r="H5" i="32" s="1"/>
  <c r="K39" i="32"/>
  <c r="H39" i="32" s="1"/>
  <c r="K79" i="32"/>
  <c r="H79" i="32" s="1"/>
  <c r="H38" i="25"/>
  <c r="G11" i="12"/>
  <c r="H45" i="25"/>
  <c r="H3" i="26"/>
  <c r="H19" i="25"/>
  <c r="G10" i="12"/>
  <c r="O24" i="23"/>
  <c r="E24" i="23"/>
  <c r="F59" i="32"/>
  <c r="F80" i="29"/>
  <c r="F23" i="29"/>
  <c r="F52" i="29"/>
  <c r="F54" i="29"/>
  <c r="G21" i="20"/>
  <c r="G59" i="32"/>
  <c r="G80" i="29"/>
  <c r="G23" i="29"/>
  <c r="G52" i="29"/>
  <c r="G54" i="29"/>
  <c r="E42" i="23"/>
  <c r="O42" i="23"/>
  <c r="F5" i="32"/>
  <c r="F8" i="32"/>
  <c r="F35" i="5"/>
  <c r="F32" i="5"/>
  <c r="G51" i="32"/>
  <c r="G79" i="32"/>
  <c r="G60" i="32"/>
  <c r="E40" i="23"/>
  <c r="O40" i="23"/>
  <c r="F45" i="32"/>
  <c r="F65" i="29"/>
  <c r="F75" i="29"/>
  <c r="F20" i="5"/>
  <c r="F39" i="5"/>
  <c r="G21" i="32"/>
  <c r="G72" i="32"/>
  <c r="G22" i="32"/>
  <c r="G37" i="29"/>
  <c r="F23" i="32"/>
  <c r="F66" i="32"/>
  <c r="G57" i="29"/>
  <c r="G31" i="29"/>
  <c r="G8" i="29"/>
  <c r="G23" i="5"/>
  <c r="G13" i="20"/>
  <c r="G6" i="5"/>
  <c r="G38" i="5"/>
  <c r="G3" i="20"/>
  <c r="G28" i="32"/>
  <c r="G73" i="32"/>
  <c r="G39" i="32"/>
  <c r="G73" i="29"/>
  <c r="G64" i="29"/>
  <c r="G39" i="29"/>
  <c r="G26" i="29"/>
  <c r="G7" i="29"/>
  <c r="G16" i="5"/>
  <c r="G14" i="5"/>
  <c r="G5" i="12"/>
  <c r="H27" i="27"/>
  <c r="K27" i="32"/>
  <c r="H27" i="32" s="1"/>
  <c r="K49" i="32"/>
  <c r="H49" i="32" s="1"/>
  <c r="K73" i="32"/>
  <c r="H73" i="32" s="1"/>
  <c r="I51" i="32"/>
  <c r="I74" i="32"/>
  <c r="I27" i="32"/>
  <c r="H48" i="27"/>
  <c r="J77" i="29"/>
  <c r="H77" i="29" s="1"/>
  <c r="I77" i="29" s="1"/>
  <c r="J26" i="5"/>
  <c r="H26" i="5" s="1"/>
  <c r="I26" i="5" s="1"/>
  <c r="H18" i="25"/>
  <c r="J7" i="5"/>
  <c r="H7" i="5" s="1"/>
  <c r="I7" i="5" s="1"/>
  <c r="J37" i="5"/>
  <c r="H37" i="5" s="1"/>
  <c r="I37" i="5" s="1"/>
  <c r="I53" i="32"/>
  <c r="H41" i="27"/>
  <c r="I83" i="32"/>
  <c r="J22" i="29"/>
  <c r="H22" i="29" s="1"/>
  <c r="I22" i="29" s="1"/>
  <c r="J33" i="29"/>
  <c r="H33" i="29" s="1"/>
  <c r="I33" i="29" s="1"/>
  <c r="J38" i="29"/>
  <c r="H38" i="29" s="1"/>
  <c r="I38" i="29" s="1"/>
  <c r="J56" i="29"/>
  <c r="H56" i="29" s="1"/>
  <c r="I56" i="29" s="1"/>
  <c r="J6" i="5"/>
  <c r="H6" i="5" s="1"/>
  <c r="I6" i="5" s="1"/>
  <c r="J20" i="5"/>
  <c r="H20" i="5" s="1"/>
  <c r="I20" i="5" s="1"/>
  <c r="J29" i="5"/>
  <c r="H29" i="5" s="1"/>
  <c r="I29" i="5" s="1"/>
  <c r="J4" i="5"/>
  <c r="H4" i="5" s="1"/>
  <c r="I4" i="5" s="1"/>
  <c r="H16" i="21"/>
  <c r="K16" i="20"/>
  <c r="J16" i="21" s="1"/>
  <c r="I16" i="20"/>
  <c r="H13" i="21"/>
  <c r="I13" i="20"/>
  <c r="K13" i="20"/>
  <c r="J13" i="21" s="1"/>
  <c r="H14" i="27"/>
  <c r="K14" i="32"/>
  <c r="H14" i="32" s="1"/>
  <c r="K78" i="32"/>
  <c r="H78" i="32" s="1"/>
  <c r="K4" i="32"/>
  <c r="H4" i="32" s="1"/>
  <c r="H4" i="27"/>
  <c r="K76" i="32"/>
  <c r="H76" i="32" s="1"/>
  <c r="H20" i="25"/>
  <c r="G12" i="12"/>
  <c r="H23" i="25"/>
  <c r="G9" i="12"/>
  <c r="G29" i="12"/>
  <c r="H60" i="27"/>
  <c r="H35" i="25"/>
  <c r="G38" i="12"/>
  <c r="E16" i="23"/>
  <c r="O16" i="23"/>
  <c r="F54" i="32"/>
  <c r="F57" i="32"/>
  <c r="F33" i="29"/>
  <c r="F8" i="5"/>
  <c r="F42" i="5"/>
  <c r="F12" i="5"/>
  <c r="G54" i="32"/>
  <c r="G57" i="32"/>
  <c r="G33" i="29"/>
  <c r="G8" i="5"/>
  <c r="G42" i="5"/>
  <c r="G12" i="5"/>
  <c r="E44" i="23"/>
  <c r="O44" i="23"/>
  <c r="F50" i="32"/>
  <c r="F61" i="32"/>
  <c r="F82" i="32"/>
  <c r="F33" i="32"/>
  <c r="F32" i="29"/>
  <c r="F4" i="29"/>
  <c r="F27" i="29"/>
  <c r="F5" i="5"/>
  <c r="G5" i="32"/>
  <c r="O43" i="23"/>
  <c r="E43" i="23"/>
  <c r="F21" i="32"/>
  <c r="F72" i="32"/>
  <c r="F22" i="32"/>
  <c r="F37" i="29"/>
  <c r="F70" i="29"/>
  <c r="F74" i="29"/>
  <c r="F10" i="5"/>
  <c r="G75" i="32"/>
  <c r="G41" i="32"/>
  <c r="G6" i="32"/>
  <c r="G70" i="32"/>
  <c r="E19" i="23"/>
  <c r="O19" i="23"/>
  <c r="F65" i="32"/>
  <c r="F35" i="32"/>
  <c r="G82" i="29"/>
  <c r="G18" i="5"/>
  <c r="G36" i="5"/>
  <c r="G30" i="5"/>
  <c r="G24" i="29"/>
  <c r="G19" i="29"/>
  <c r="G21" i="5"/>
  <c r="G15" i="5"/>
  <c r="G3" i="5"/>
  <c r="F39" i="32"/>
  <c r="F73" i="29"/>
  <c r="F64" i="29"/>
  <c r="F39" i="29"/>
  <c r="F26" i="29"/>
  <c r="F7" i="29"/>
  <c r="F16" i="5"/>
  <c r="F46" i="5"/>
  <c r="G17" i="20"/>
  <c r="G78" i="32"/>
  <c r="G34" i="32"/>
  <c r="G17" i="32"/>
  <c r="G18" i="29"/>
  <c r="K67" i="32"/>
  <c r="H67" i="32" s="1"/>
  <c r="H36" i="25"/>
  <c r="K13" i="32"/>
  <c r="H13" i="32" s="1"/>
  <c r="H34" i="25"/>
  <c r="G54" i="12"/>
  <c r="K61" i="32"/>
  <c r="H61" i="32" s="1"/>
  <c r="H82" i="27"/>
  <c r="K82" i="32"/>
  <c r="H82" i="32" s="1"/>
  <c r="K65" i="32"/>
  <c r="H65" i="32" s="1"/>
  <c r="H55" i="27"/>
  <c r="K55" i="32"/>
  <c r="H55" i="32" s="1"/>
  <c r="I38" i="32"/>
  <c r="I52" i="32"/>
  <c r="G61" i="24"/>
  <c r="I58" i="32"/>
  <c r="J10" i="29"/>
  <c r="H10" i="29" s="1"/>
  <c r="I10" i="29" s="1"/>
  <c r="J40" i="29"/>
  <c r="H40" i="29" s="1"/>
  <c r="I40" i="29" s="1"/>
  <c r="J39" i="29"/>
  <c r="H39" i="29" s="1"/>
  <c r="I39" i="29" s="1"/>
  <c r="H26" i="25"/>
  <c r="J46" i="5"/>
  <c r="H46" i="5" s="1"/>
  <c r="I46" i="5" s="1"/>
  <c r="J27" i="5"/>
  <c r="H27" i="5" s="1"/>
  <c r="I27" i="5" s="1"/>
  <c r="H15" i="21"/>
  <c r="K15" i="20"/>
  <c r="J15" i="21" s="1"/>
  <c r="I15" i="20"/>
  <c r="H11" i="21"/>
  <c r="I11" i="20"/>
  <c r="K11" i="20"/>
  <c r="J11" i="21" s="1"/>
  <c r="I54" i="32"/>
  <c r="I42" i="32"/>
  <c r="I43" i="32"/>
  <c r="I61" i="29"/>
  <c r="J11" i="29"/>
  <c r="H11" i="29" s="1"/>
  <c r="I11" i="29" s="1"/>
  <c r="H6" i="25"/>
  <c r="H4" i="25"/>
  <c r="K15" i="32"/>
  <c r="H15" i="32" s="1"/>
  <c r="K62" i="32"/>
  <c r="H62" i="32" s="1"/>
  <c r="K50" i="32"/>
  <c r="H50" i="32" s="1"/>
  <c r="G16" i="22"/>
  <c r="K56" i="32"/>
  <c r="H56" i="32" s="1"/>
  <c r="H41" i="25"/>
  <c r="G40" i="12"/>
  <c r="H31" i="26"/>
  <c r="G31" i="22"/>
  <c r="H25" i="26"/>
  <c r="H15" i="25"/>
  <c r="H26" i="26"/>
  <c r="H57" i="27"/>
  <c r="O7" i="23"/>
  <c r="F7" i="20" s="1"/>
  <c r="F7" i="21" s="1"/>
  <c r="E7" i="23"/>
  <c r="F56" i="32"/>
  <c r="F21" i="29"/>
  <c r="F25" i="29"/>
  <c r="F41" i="5"/>
  <c r="F31" i="5"/>
  <c r="F37" i="5"/>
  <c r="G7" i="21"/>
  <c r="E7" i="20"/>
  <c r="G56" i="32"/>
  <c r="G21" i="29"/>
  <c r="G25" i="29"/>
  <c r="G41" i="5"/>
  <c r="G31" i="5"/>
  <c r="G37" i="5"/>
  <c r="O13" i="23"/>
  <c r="E13" i="23"/>
  <c r="F38" i="32"/>
  <c r="F67" i="32"/>
  <c r="F29" i="29"/>
  <c r="F76" i="29"/>
  <c r="F43" i="5"/>
  <c r="F11" i="5"/>
  <c r="G50" i="32"/>
  <c r="G61" i="32"/>
  <c r="G82" i="32"/>
  <c r="E21" i="23"/>
  <c r="O21" i="23"/>
  <c r="F75" i="32"/>
  <c r="F41" i="32"/>
  <c r="F6" i="32"/>
  <c r="F70" i="32"/>
  <c r="F59" i="29"/>
  <c r="F5" i="29"/>
  <c r="F49" i="29"/>
  <c r="F20" i="29"/>
  <c r="F13" i="5"/>
  <c r="F19" i="5"/>
  <c r="O35" i="23"/>
  <c r="E35" i="23"/>
  <c r="E47" i="23"/>
  <c r="O47" i="23"/>
  <c r="F10" i="32"/>
  <c r="F52" i="32"/>
  <c r="F64" i="32"/>
  <c r="G69" i="32"/>
  <c r="G9" i="32"/>
  <c r="G44" i="32"/>
  <c r="G22" i="29"/>
  <c r="G47" i="29"/>
  <c r="G63" i="29"/>
  <c r="G78" i="29"/>
  <c r="G36" i="29"/>
  <c r="G24" i="5"/>
  <c r="G45" i="5"/>
  <c r="G25" i="5"/>
  <c r="G44" i="5"/>
  <c r="G27" i="5"/>
  <c r="F17" i="32"/>
  <c r="F18" i="29"/>
  <c r="F38" i="5"/>
  <c r="G40" i="32"/>
  <c r="K47" i="32"/>
  <c r="H47" i="32" s="1"/>
  <c r="K70" i="32"/>
  <c r="H70" i="32" s="1"/>
  <c r="G49" i="12"/>
  <c r="H43" i="25"/>
  <c r="G35" i="12"/>
  <c r="K36" i="32"/>
  <c r="H36" i="32" s="1"/>
  <c r="K77" i="32"/>
  <c r="H77" i="32" s="1"/>
  <c r="K43" i="32"/>
  <c r="H43" i="32" s="1"/>
  <c r="K28" i="32"/>
  <c r="H28" i="32" s="1"/>
  <c r="I40" i="32"/>
  <c r="I23" i="32"/>
  <c r="I5" i="32"/>
  <c r="G5" i="24"/>
  <c r="I35" i="32"/>
  <c r="J57" i="29"/>
  <c r="H57" i="29" s="1"/>
  <c r="I57" i="29" s="1"/>
  <c r="H46" i="25"/>
  <c r="J11" i="5"/>
  <c r="H11" i="5" s="1"/>
  <c r="I11" i="5" s="1"/>
  <c r="H22" i="21"/>
  <c r="I22" i="20"/>
  <c r="K22" i="20"/>
  <c r="J22" i="21" s="1"/>
  <c r="H17" i="21"/>
  <c r="K17" i="20"/>
  <c r="J17" i="21" s="1"/>
  <c r="I17" i="20"/>
  <c r="I3" i="32"/>
  <c r="I59" i="32"/>
  <c r="I76" i="32"/>
  <c r="J50" i="29"/>
  <c r="H50" i="29" s="1"/>
  <c r="I50" i="29" s="1"/>
  <c r="J73" i="29"/>
  <c r="H73" i="29" s="1"/>
  <c r="I73" i="29" s="1"/>
  <c r="J70" i="29"/>
  <c r="H70" i="29" s="1"/>
  <c r="I70" i="29" s="1"/>
  <c r="J74" i="29"/>
  <c r="H74" i="29" s="1"/>
  <c r="I74" i="29" s="1"/>
  <c r="I71" i="29"/>
  <c r="J31" i="29"/>
  <c r="H31" i="29" s="1"/>
  <c r="I31" i="29" s="1"/>
  <c r="I8" i="5"/>
  <c r="J36" i="5"/>
  <c r="H36" i="5" s="1"/>
  <c r="I36" i="5" s="1"/>
  <c r="I47" i="5"/>
  <c r="J19" i="5"/>
  <c r="H19" i="5" s="1"/>
  <c r="I19" i="5" s="1"/>
  <c r="G23" i="12"/>
  <c r="J14" i="5"/>
  <c r="H14" i="5" s="1"/>
  <c r="I14" i="5" s="1"/>
  <c r="G30" i="12"/>
  <c r="H9" i="21"/>
  <c r="K9" i="20"/>
  <c r="J9" i="21" s="1"/>
  <c r="I9" i="20"/>
  <c r="H12" i="21"/>
  <c r="K12" i="20"/>
  <c r="J12" i="21" s="1"/>
  <c r="I12" i="20"/>
  <c r="K37" i="32"/>
  <c r="H37" i="32" s="1"/>
  <c r="K42" i="32"/>
  <c r="H42" i="32" s="1"/>
  <c r="H75" i="27"/>
  <c r="K75" i="32"/>
  <c r="H75" i="32" s="1"/>
  <c r="H4" i="26"/>
  <c r="H25" i="27"/>
  <c r="K25" i="32"/>
  <c r="H25" i="32" s="1"/>
  <c r="H13" i="25"/>
  <c r="H64" i="26"/>
  <c r="H37" i="25"/>
  <c r="G46" i="12"/>
  <c r="G33" i="12"/>
  <c r="H33" i="25"/>
  <c r="G39" i="12"/>
  <c r="G106" i="22"/>
  <c r="G8" i="12"/>
  <c r="G70" i="22"/>
  <c r="E32" i="23"/>
  <c r="O32" i="23"/>
  <c r="E9" i="23"/>
  <c r="O9" i="23"/>
  <c r="F4" i="32"/>
  <c r="F76" i="32"/>
  <c r="F47" i="32"/>
  <c r="F77" i="29"/>
  <c r="F62" i="29"/>
  <c r="F38" i="29"/>
  <c r="F46" i="29"/>
  <c r="F40" i="5"/>
  <c r="G8" i="21"/>
  <c r="E8" i="20"/>
  <c r="G4" i="32"/>
  <c r="G76" i="32"/>
  <c r="G47" i="32"/>
  <c r="G77" i="29"/>
  <c r="G62" i="29"/>
  <c r="G38" i="29"/>
  <c r="G46" i="29"/>
  <c r="G40" i="5"/>
  <c r="E33" i="23"/>
  <c r="O33" i="23"/>
  <c r="E46" i="23"/>
  <c r="O46" i="23"/>
  <c r="F32" i="32"/>
  <c r="F57" i="29"/>
  <c r="F31" i="29"/>
  <c r="F8" i="29"/>
  <c r="F23" i="5"/>
  <c r="O14" i="23"/>
  <c r="E14" i="23"/>
  <c r="G11" i="21"/>
  <c r="E11" i="20"/>
  <c r="G38" i="32"/>
  <c r="G67" i="32"/>
  <c r="E31" i="23"/>
  <c r="O31" i="23"/>
  <c r="O45" i="23"/>
  <c r="E45" i="23"/>
  <c r="F58" i="29"/>
  <c r="F17" i="5"/>
  <c r="G12" i="20"/>
  <c r="G80" i="32"/>
  <c r="E28" i="23"/>
  <c r="O28" i="23"/>
  <c r="E50" i="23"/>
  <c r="O50" i="23"/>
  <c r="F16" i="32"/>
  <c r="F15" i="32"/>
  <c r="F55" i="32"/>
  <c r="G27" i="32"/>
  <c r="G48" i="29"/>
  <c r="G28" i="29"/>
  <c r="G13" i="29"/>
  <c r="G75" i="29"/>
  <c r="G20" i="5"/>
  <c r="G39" i="5"/>
  <c r="F4" i="5"/>
  <c r="G5" i="20"/>
  <c r="G13" i="32"/>
  <c r="G72" i="29"/>
  <c r="G12" i="29"/>
  <c r="G9" i="29"/>
  <c r="G26" i="5"/>
  <c r="G28" i="5"/>
  <c r="H31" i="25"/>
  <c r="G32" i="12"/>
  <c r="H51" i="26"/>
  <c r="G56" i="22"/>
  <c r="K17" i="32"/>
  <c r="H17" i="32" s="1"/>
  <c r="G31" i="12"/>
  <c r="H9" i="25"/>
  <c r="G15" i="12"/>
  <c r="K40" i="32"/>
  <c r="H40" i="32" s="1"/>
  <c r="K10" i="32"/>
  <c r="H10" i="32" s="1"/>
  <c r="G58" i="22"/>
  <c r="K46" i="32"/>
  <c r="H46" i="32" s="1"/>
  <c r="H46" i="27"/>
  <c r="H30" i="26"/>
  <c r="K68" i="32"/>
  <c r="H68" i="32" s="1"/>
  <c r="I73" i="32"/>
  <c r="I55" i="32"/>
  <c r="J52" i="29"/>
  <c r="H52" i="29" s="1"/>
  <c r="I52" i="29" s="1"/>
  <c r="J28" i="29"/>
  <c r="H28" i="29" s="1"/>
  <c r="I28" i="29" s="1"/>
  <c r="J30" i="5"/>
  <c r="H30" i="5" s="1"/>
  <c r="I30" i="5" s="1"/>
  <c r="G28" i="12"/>
  <c r="J22" i="5"/>
  <c r="H22" i="5" s="1"/>
  <c r="I22" i="5" s="1"/>
  <c r="H20" i="21"/>
  <c r="K20" i="20"/>
  <c r="J20" i="21" s="1"/>
  <c r="I20" i="20"/>
  <c r="I75" i="32"/>
  <c r="G102" i="24"/>
  <c r="I45" i="32"/>
  <c r="H72" i="27"/>
  <c r="I22" i="32"/>
  <c r="I77" i="32"/>
  <c r="I47" i="32"/>
  <c r="J55" i="29"/>
  <c r="H55" i="29" s="1"/>
  <c r="I55" i="29" s="1"/>
  <c r="J21" i="29"/>
  <c r="H21" i="29" s="1"/>
  <c r="I21" i="29" s="1"/>
  <c r="J67" i="29"/>
  <c r="H67" i="29" s="1"/>
  <c r="I67" i="29" s="1"/>
  <c r="J44" i="5"/>
  <c r="H44" i="5" s="1"/>
  <c r="I44" i="5" s="1"/>
  <c r="H14" i="25"/>
  <c r="H19" i="21"/>
  <c r="K19" i="20"/>
  <c r="J19" i="21" s="1"/>
  <c r="I19" i="20"/>
  <c r="H33" i="27"/>
  <c r="K32" i="32"/>
  <c r="H32" i="32" s="1"/>
  <c r="H11" i="27"/>
  <c r="K11" i="32"/>
  <c r="H11" i="32" s="1"/>
  <c r="H53" i="27"/>
  <c r="K53" i="32"/>
  <c r="H53" i="32" s="1"/>
  <c r="K51" i="32"/>
  <c r="H51" i="32" s="1"/>
  <c r="H51" i="27"/>
  <c r="G34" i="12"/>
  <c r="H79" i="27"/>
  <c r="H67" i="26"/>
  <c r="H29" i="25"/>
  <c r="G13" i="12"/>
  <c r="H21" i="26"/>
  <c r="H11" i="25"/>
  <c r="G75" i="22"/>
  <c r="K69" i="32"/>
  <c r="H69" i="32" s="1"/>
  <c r="H16" i="27"/>
  <c r="H38" i="27"/>
  <c r="G41" i="24"/>
  <c r="E27" i="23"/>
  <c r="O27" i="23"/>
  <c r="E22" i="23"/>
  <c r="O22" i="23"/>
  <c r="F61" i="29"/>
  <c r="F83" i="29"/>
  <c r="E19" i="20"/>
  <c r="G61" i="29"/>
  <c r="G83" i="29"/>
  <c r="E11" i="23"/>
  <c r="O11" i="23"/>
  <c r="E6" i="23"/>
  <c r="O6" i="23"/>
  <c r="F36" i="32"/>
  <c r="F82" i="29"/>
  <c r="F18" i="5"/>
  <c r="F36" i="5"/>
  <c r="G32" i="32"/>
  <c r="E34" i="23"/>
  <c r="O34" i="23"/>
  <c r="E15" i="23"/>
  <c r="O15" i="23"/>
  <c r="F80" i="32"/>
  <c r="F53" i="29"/>
  <c r="F9" i="5"/>
  <c r="G3" i="32"/>
  <c r="G49" i="32"/>
  <c r="G46" i="32"/>
  <c r="E3" i="23"/>
  <c r="O3" i="23"/>
  <c r="E53" i="23"/>
  <c r="O53" i="23"/>
  <c r="F28" i="32"/>
  <c r="F73" i="32"/>
  <c r="G74" i="32"/>
  <c r="G16" i="29"/>
  <c r="G79" i="29"/>
  <c r="G35" i="29"/>
  <c r="G4" i="5"/>
  <c r="G70" i="29"/>
  <c r="G74" i="29"/>
  <c r="G10" i="5"/>
  <c r="F72" i="29"/>
  <c r="F12" i="29"/>
  <c r="F9" i="29"/>
  <c r="F26" i="5"/>
  <c r="F28" i="5"/>
  <c r="F25" i="5"/>
  <c r="F14" i="5"/>
  <c r="G23" i="32"/>
  <c r="G66" i="32"/>
  <c r="G48" i="32"/>
  <c r="G34" i="29"/>
  <c r="G14" i="29"/>
  <c r="G60" i="29"/>
  <c r="G56" i="29"/>
  <c r="G30" i="29"/>
  <c r="G34" i="5"/>
  <c r="G7" i="5"/>
  <c r="H21" i="25"/>
  <c r="G24" i="12"/>
  <c r="K18" i="32"/>
  <c r="H18" i="32" s="1"/>
  <c r="H18" i="27"/>
  <c r="H10" i="25"/>
  <c r="H69" i="26"/>
  <c r="G92" i="22"/>
  <c r="G90" i="22"/>
  <c r="H59" i="27"/>
  <c r="K59" i="32"/>
  <c r="H59" i="32" s="1"/>
  <c r="K45" i="32"/>
  <c r="H45" i="32" s="1"/>
  <c r="H23" i="27"/>
  <c r="K23" i="32"/>
  <c r="H23" i="32" s="1"/>
  <c r="I32" i="32"/>
  <c r="I28" i="32"/>
  <c r="I24" i="32"/>
  <c r="J32" i="29"/>
  <c r="H32" i="29" s="1"/>
  <c r="I32" i="29" s="1"/>
  <c r="J4" i="29"/>
  <c r="H4" i="29" s="1"/>
  <c r="I4" i="29" s="1"/>
  <c r="J16" i="5"/>
  <c r="H16" i="5" s="1"/>
  <c r="I16" i="5" s="1"/>
  <c r="G26" i="12"/>
  <c r="H30" i="25"/>
  <c r="H22" i="25"/>
  <c r="J39" i="5"/>
  <c r="H39" i="5" s="1"/>
  <c r="I39" i="5" s="1"/>
  <c r="G51" i="12"/>
  <c r="H5" i="21"/>
  <c r="I5" i="20"/>
  <c r="K5" i="20"/>
  <c r="J5" i="21" s="1"/>
  <c r="G9" i="20"/>
  <c r="I80" i="32"/>
  <c r="G12" i="24"/>
  <c r="H77" i="27"/>
  <c r="J5" i="29"/>
  <c r="H5" i="29" s="1"/>
  <c r="I5" i="29" s="1"/>
  <c r="J10" i="5"/>
  <c r="H10" i="5" s="1"/>
  <c r="I10" i="5" s="1"/>
  <c r="J13" i="5"/>
  <c r="H13" i="5" s="1"/>
  <c r="I13" i="5" s="1"/>
  <c r="H40" i="25"/>
  <c r="I38" i="5"/>
  <c r="F3" i="20" l="1"/>
  <c r="F3" i="21" s="1"/>
  <c r="F12" i="20"/>
  <c r="F12" i="21" s="1"/>
  <c r="F18" i="20"/>
  <c r="F18" i="21" s="1"/>
  <c r="F9" i="20"/>
  <c r="F9" i="21" s="1"/>
  <c r="F8" i="20"/>
  <c r="F8" i="21" s="1"/>
  <c r="F4" i="20"/>
  <c r="F4" i="21" s="1"/>
  <c r="G123" i="24"/>
  <c r="G32" i="24"/>
  <c r="G11" i="22"/>
  <c r="H78" i="26"/>
  <c r="G62" i="22"/>
  <c r="H56" i="26"/>
  <c r="G57" i="22"/>
  <c r="H50" i="26"/>
  <c r="G6" i="21"/>
  <c r="H13" i="27"/>
  <c r="G18" i="24"/>
  <c r="G60" i="12"/>
  <c r="H25" i="25"/>
  <c r="H44" i="25"/>
  <c r="G55" i="24"/>
  <c r="G104" i="24"/>
  <c r="G36" i="22"/>
  <c r="G71" i="24"/>
  <c r="G75" i="12"/>
  <c r="G141" i="24"/>
  <c r="G87" i="22"/>
  <c r="F6" i="20"/>
  <c r="F6" i="21" s="1"/>
  <c r="F21" i="20"/>
  <c r="F21" i="21" s="1"/>
  <c r="G16" i="12"/>
  <c r="H43" i="27"/>
  <c r="H42" i="25"/>
  <c r="H62" i="27"/>
  <c r="G55" i="12"/>
  <c r="H80" i="26"/>
  <c r="H16" i="25"/>
  <c r="G93" i="22"/>
  <c r="H24" i="25"/>
  <c r="H76" i="27"/>
  <c r="H28" i="25"/>
  <c r="G63" i="24"/>
  <c r="H22" i="27"/>
  <c r="H83" i="27"/>
  <c r="H67" i="27"/>
  <c r="H73" i="27"/>
  <c r="H54" i="27"/>
  <c r="H47" i="27"/>
  <c r="H5" i="27"/>
  <c r="H3" i="27"/>
  <c r="H37" i="27"/>
  <c r="H68" i="27"/>
  <c r="H40" i="27"/>
  <c r="H65" i="27"/>
  <c r="H45" i="27"/>
  <c r="H8" i="27"/>
  <c r="H17" i="27"/>
  <c r="H66" i="27"/>
  <c r="H34" i="27"/>
  <c r="H42" i="27"/>
  <c r="H28" i="27"/>
  <c r="H61" i="27"/>
  <c r="H69" i="27"/>
  <c r="H52" i="27"/>
  <c r="H35" i="27"/>
  <c r="H50" i="27"/>
  <c r="H78" i="27"/>
  <c r="H39" i="27"/>
  <c r="H70" i="27"/>
  <c r="H74" i="27"/>
  <c r="H18" i="26"/>
  <c r="H52" i="26"/>
  <c r="H71" i="26"/>
  <c r="H68" i="26"/>
  <c r="H60" i="26"/>
  <c r="H70" i="26"/>
  <c r="H66" i="26"/>
  <c r="H53" i="26"/>
  <c r="H72" i="26"/>
  <c r="H55" i="26"/>
  <c r="H34" i="26"/>
  <c r="H45" i="26"/>
  <c r="H73" i="26"/>
  <c r="H74" i="26"/>
  <c r="H77" i="26"/>
  <c r="H11" i="26"/>
  <c r="H29" i="26"/>
  <c r="H27" i="26"/>
  <c r="H28" i="26"/>
  <c r="H10" i="26"/>
  <c r="H39" i="26"/>
  <c r="H40" i="26"/>
  <c r="H24" i="26"/>
  <c r="H35" i="26"/>
  <c r="H14" i="26"/>
  <c r="H22" i="26"/>
  <c r="H16" i="26"/>
  <c r="H62" i="26"/>
  <c r="H76" i="26"/>
  <c r="H9" i="26"/>
  <c r="H63" i="26"/>
  <c r="H32" i="26"/>
  <c r="H58" i="26"/>
  <c r="H13" i="26"/>
  <c r="H61" i="26"/>
  <c r="H81" i="26"/>
  <c r="H54" i="26"/>
  <c r="H75" i="26"/>
  <c r="H23" i="26"/>
  <c r="H37" i="26"/>
  <c r="G9" i="22"/>
  <c r="G18" i="22"/>
  <c r="G115" i="22"/>
  <c r="G25" i="22"/>
  <c r="G94" i="22"/>
  <c r="G81" i="22"/>
  <c r="G29" i="22"/>
  <c r="G42" i="22"/>
  <c r="G73" i="22"/>
  <c r="G28" i="22"/>
  <c r="G24" i="22"/>
  <c r="G33" i="22"/>
  <c r="G19" i="22"/>
  <c r="H20" i="26"/>
  <c r="G77" i="24"/>
  <c r="G8" i="24"/>
  <c r="G100" i="24"/>
  <c r="G3" i="24"/>
  <c r="G99" i="24"/>
  <c r="G25" i="24"/>
  <c r="G85" i="24"/>
  <c r="G27" i="24"/>
  <c r="G75" i="24"/>
  <c r="G15" i="24"/>
  <c r="G38" i="24"/>
  <c r="G34" i="24"/>
  <c r="G105" i="24"/>
  <c r="G72" i="24"/>
  <c r="G33" i="24"/>
  <c r="G64" i="24"/>
  <c r="G74" i="24"/>
  <c r="H6" i="27"/>
  <c r="F15" i="20"/>
  <c r="F15" i="21" s="1"/>
  <c r="H47" i="26"/>
  <c r="F11" i="20"/>
  <c r="F11" i="21" s="1"/>
  <c r="H49" i="27"/>
  <c r="H49" i="26"/>
  <c r="G20" i="24"/>
  <c r="H36" i="27"/>
  <c r="G101" i="24"/>
  <c r="F19" i="20"/>
  <c r="F19" i="21" s="1"/>
  <c r="G32" i="22"/>
  <c r="H36" i="26"/>
  <c r="H5" i="25"/>
  <c r="G44" i="12"/>
  <c r="H32" i="27"/>
  <c r="H79" i="26"/>
  <c r="H56" i="27"/>
  <c r="H15" i="27"/>
  <c r="H46" i="26"/>
  <c r="H12" i="26"/>
  <c r="G64" i="22"/>
  <c r="G38" i="22"/>
  <c r="G4" i="22"/>
  <c r="G5" i="22"/>
  <c r="G35" i="24"/>
  <c r="H82" i="26"/>
  <c r="H5" i="26"/>
  <c r="G20" i="12"/>
  <c r="H44" i="26"/>
  <c r="H27" i="25"/>
  <c r="G30" i="24"/>
  <c r="G13" i="22"/>
  <c r="G63" i="22"/>
  <c r="G101" i="22"/>
  <c r="G23" i="22"/>
  <c r="G39" i="22"/>
  <c r="G20" i="22"/>
  <c r="G114" i="22"/>
  <c r="G88" i="22"/>
  <c r="G30" i="22"/>
  <c r="G21" i="22"/>
  <c r="G53" i="22"/>
  <c r="G77" i="22"/>
  <c r="G40" i="22"/>
  <c r="G78" i="22"/>
  <c r="G3" i="22"/>
  <c r="G43" i="22"/>
  <c r="G12" i="22"/>
  <c r="G91" i="22"/>
  <c r="G34" i="22"/>
  <c r="G10" i="22"/>
  <c r="G44" i="22"/>
  <c r="G37" i="22"/>
  <c r="G60" i="22"/>
  <c r="G82" i="22"/>
  <c r="G35" i="22"/>
  <c r="G116" i="22"/>
  <c r="G27" i="22"/>
  <c r="G51" i="22"/>
  <c r="G14" i="22"/>
  <c r="G22" i="22"/>
  <c r="G110" i="22"/>
  <c r="G65" i="22"/>
  <c r="G108" i="22"/>
  <c r="G85" i="22"/>
  <c r="G9" i="21"/>
  <c r="E9" i="20"/>
  <c r="G41" i="22"/>
  <c r="G49" i="22"/>
  <c r="H59" i="26"/>
  <c r="G4" i="24"/>
  <c r="H21" i="27"/>
  <c r="G88" i="24"/>
  <c r="G83" i="24"/>
  <c r="H44" i="27"/>
  <c r="H9" i="27"/>
  <c r="G82" i="24"/>
  <c r="G52" i="24"/>
  <c r="G5" i="21"/>
  <c r="E5" i="20"/>
  <c r="G26" i="24"/>
  <c r="G3" i="12"/>
  <c r="H48" i="26"/>
  <c r="G57" i="24"/>
  <c r="G42" i="24"/>
  <c r="G18" i="12"/>
  <c r="G24" i="24"/>
  <c r="G15" i="21"/>
  <c r="E15" i="20"/>
  <c r="F22" i="20"/>
  <c r="F22" i="21" s="1"/>
  <c r="H3" i="25"/>
  <c r="G46" i="24"/>
  <c r="G62" i="24"/>
  <c r="G13" i="21"/>
  <c r="E13" i="20"/>
  <c r="G21" i="24"/>
  <c r="H17" i="25"/>
  <c r="G6" i="24"/>
  <c r="G48" i="24"/>
  <c r="G139" i="24"/>
  <c r="G39" i="24"/>
  <c r="H7" i="25"/>
  <c r="F14" i="20"/>
  <c r="F14" i="21" s="1"/>
  <c r="G65" i="12"/>
  <c r="D11" i="20"/>
  <c r="D11" i="21" s="1"/>
  <c r="E11" i="21"/>
  <c r="G10" i="24"/>
  <c r="D7" i="20"/>
  <c r="D7" i="21" s="1"/>
  <c r="E7" i="21"/>
  <c r="G54" i="24"/>
  <c r="G80" i="22"/>
  <c r="F10" i="20"/>
  <c r="F10" i="21" s="1"/>
  <c r="G6" i="12"/>
  <c r="G108" i="24"/>
  <c r="E10" i="21"/>
  <c r="D10" i="20"/>
  <c r="D10" i="21" s="1"/>
  <c r="H47" i="25"/>
  <c r="G73" i="24"/>
  <c r="G45" i="24"/>
  <c r="H65" i="26"/>
  <c r="G18" i="21"/>
  <c r="E18" i="20"/>
  <c r="H12" i="25"/>
  <c r="G9" i="24"/>
  <c r="G40" i="24"/>
  <c r="G59" i="24"/>
  <c r="G26" i="22"/>
  <c r="G20" i="21"/>
  <c r="E20" i="20"/>
  <c r="E14" i="21"/>
  <c r="D14" i="20"/>
  <c r="D14" i="21" s="1"/>
  <c r="F16" i="20"/>
  <c r="F16" i="21" s="1"/>
  <c r="D19" i="20"/>
  <c r="D19" i="21" s="1"/>
  <c r="E19" i="21"/>
  <c r="D8" i="20"/>
  <c r="D8" i="21" s="1"/>
  <c r="E8" i="21"/>
  <c r="G43" i="24"/>
  <c r="F20" i="20"/>
  <c r="F20" i="21" s="1"/>
  <c r="G4" i="12"/>
  <c r="G91" i="24"/>
  <c r="G3" i="21"/>
  <c r="E3" i="20"/>
  <c r="G21" i="21"/>
  <c r="E21" i="20"/>
  <c r="G113" i="24"/>
  <c r="G133" i="22"/>
  <c r="G22" i="21"/>
  <c r="E22" i="20"/>
  <c r="G28" i="24"/>
  <c r="G8" i="22"/>
  <c r="G21" i="12"/>
  <c r="H10" i="27"/>
  <c r="G12" i="21"/>
  <c r="E12" i="20"/>
  <c r="F13" i="20"/>
  <c r="F13" i="21" s="1"/>
  <c r="G17" i="21"/>
  <c r="E17" i="20"/>
  <c r="G60" i="24"/>
  <c r="G65" i="24"/>
  <c r="G16" i="24"/>
  <c r="G17" i="24"/>
  <c r="H83" i="26"/>
  <c r="H8" i="26"/>
  <c r="G87" i="24"/>
  <c r="G145" i="22"/>
  <c r="G14" i="12"/>
  <c r="D16" i="20"/>
  <c r="D16" i="21" s="1"/>
  <c r="E16" i="21"/>
  <c r="G90" i="24"/>
  <c r="G66" i="22"/>
  <c r="G4" i="21"/>
  <c r="E4" i="20"/>
  <c r="H84" i="26"/>
  <c r="F17" i="20"/>
  <c r="F17" i="21" s="1"/>
  <c r="D6" i="20"/>
  <c r="D6" i="21" s="1"/>
  <c r="E6" i="21"/>
  <c r="D15" i="20" l="1"/>
  <c r="D15" i="21" s="1"/>
  <c r="E15" i="21"/>
  <c r="D21" i="20"/>
  <c r="D21" i="21" s="1"/>
  <c r="E21" i="21"/>
  <c r="E5" i="21"/>
  <c r="D5" i="20"/>
  <c r="D5" i="21" s="1"/>
  <c r="E13" i="21"/>
  <c r="D13" i="20"/>
  <c r="D13" i="21" s="1"/>
  <c r="E3" i="21"/>
  <c r="D3" i="20"/>
  <c r="D3" i="21" s="1"/>
  <c r="D17" i="20"/>
  <c r="D17" i="21" s="1"/>
  <c r="E17" i="21"/>
  <c r="D12" i="20"/>
  <c r="D12" i="21" s="1"/>
  <c r="E12" i="21"/>
  <c r="E20" i="21"/>
  <c r="D20" i="20"/>
  <c r="D20" i="21" s="1"/>
  <c r="E4" i="21"/>
  <c r="D4" i="20"/>
  <c r="D4" i="21" s="1"/>
  <c r="D22" i="20"/>
  <c r="D22" i="21" s="1"/>
  <c r="E22" i="21"/>
  <c r="D9" i="20"/>
  <c r="D9" i="21" s="1"/>
  <c r="E9" i="21"/>
  <c r="E18" i="21"/>
  <c r="D18" i="20"/>
  <c r="D18" i="21" s="1"/>
</calcChain>
</file>

<file path=xl/sharedStrings.xml><?xml version="1.0" encoding="utf-8"?>
<sst xmlns="http://schemas.openxmlformats.org/spreadsheetml/2006/main" count="35204" uniqueCount="915">
  <si>
    <t>Calciatore</t>
  </si>
  <si>
    <t>Campagnaro</t>
  </si>
  <si>
    <t>Barzagli</t>
  </si>
  <si>
    <t>Basta</t>
  </si>
  <si>
    <t>Bonucci</t>
  </si>
  <si>
    <t>Pasqual</t>
  </si>
  <si>
    <t>Lichtsteiner</t>
  </si>
  <si>
    <t>Cannavaro</t>
  </si>
  <si>
    <t>Chiellini</t>
  </si>
  <si>
    <t>Benatia</t>
  </si>
  <si>
    <t>Samuel</t>
  </si>
  <si>
    <t>Spolli</t>
  </si>
  <si>
    <t>De Sciglio</t>
  </si>
  <si>
    <t>Marchese</t>
  </si>
  <si>
    <t>Manfredini</t>
  </si>
  <si>
    <t>Legrottaglie</t>
  </si>
  <si>
    <t>Radu</t>
  </si>
  <si>
    <t>Yepes</t>
  </si>
  <si>
    <t>Domizzi</t>
  </si>
  <si>
    <t>Angella</t>
  </si>
  <si>
    <t>Paletta</t>
  </si>
  <si>
    <t>Granqvist</t>
  </si>
  <si>
    <t>Drame'</t>
  </si>
  <si>
    <t>Marquinhos</t>
  </si>
  <si>
    <t>Konko</t>
  </si>
  <si>
    <t>Portanova</t>
  </si>
  <si>
    <t>Ranocchia</t>
  </si>
  <si>
    <t>Danilo</t>
  </si>
  <si>
    <t>Rodriguez Go.</t>
  </si>
  <si>
    <t>Romulo</t>
  </si>
  <si>
    <t>Abate</t>
  </si>
  <si>
    <t>Stendardo</t>
  </si>
  <si>
    <t>Mexes</t>
  </si>
  <si>
    <t>D'ambrosio</t>
  </si>
  <si>
    <t>Savic</t>
  </si>
  <si>
    <t>Zapata</t>
  </si>
  <si>
    <t>Dainelli</t>
  </si>
  <si>
    <t>Rossettini</t>
  </si>
  <si>
    <t>Andreolli</t>
  </si>
  <si>
    <t>Gastaldello</t>
  </si>
  <si>
    <t>Burdisso</t>
  </si>
  <si>
    <t>Antonelli</t>
  </si>
  <si>
    <t>De Silvestri</t>
  </si>
  <si>
    <t>Biava</t>
  </si>
  <si>
    <t>Lucarelli</t>
  </si>
  <si>
    <t>Roncaglia</t>
  </si>
  <si>
    <t>Astori</t>
  </si>
  <si>
    <t>Heurtaux</t>
  </si>
  <si>
    <t>Glik</t>
  </si>
  <si>
    <t>Rosi</t>
  </si>
  <si>
    <t>Castan</t>
  </si>
  <si>
    <t>Torosidis</t>
  </si>
  <si>
    <t>Ogbonna</t>
  </si>
  <si>
    <t>Dias</t>
  </si>
  <si>
    <t>Antonsson</t>
  </si>
  <si>
    <t>Juan Jesus</t>
  </si>
  <si>
    <t>Ciani</t>
  </si>
  <si>
    <t>Nagatomo</t>
  </si>
  <si>
    <t>Balzaretti</t>
  </si>
  <si>
    <t>Brivio</t>
  </si>
  <si>
    <t>Alvaro Pereira</t>
  </si>
  <si>
    <t>Borja Valero</t>
  </si>
  <si>
    <t>Pizarro</t>
  </si>
  <si>
    <t>Hamsik</t>
  </si>
  <si>
    <t>Cuadrado</t>
  </si>
  <si>
    <t>Cerci</t>
  </si>
  <si>
    <t>Pogba</t>
  </si>
  <si>
    <t>Diamanti</t>
  </si>
  <si>
    <t>Marchisio</t>
  </si>
  <si>
    <t>Ljajic</t>
  </si>
  <si>
    <t>Pirlo</t>
  </si>
  <si>
    <t>Vidal</t>
  </si>
  <si>
    <t>Candreva</t>
  </si>
  <si>
    <t>Izco</t>
  </si>
  <si>
    <t>Gomez</t>
  </si>
  <si>
    <t>Palombo</t>
  </si>
  <si>
    <t>Lodi</t>
  </si>
  <si>
    <t>Ledesma</t>
  </si>
  <si>
    <t>Bonaventura</t>
  </si>
  <si>
    <t>Behrami</t>
  </si>
  <si>
    <t>Birsa</t>
  </si>
  <si>
    <t>Matuzalem</t>
  </si>
  <si>
    <t>Kucka</t>
  </si>
  <si>
    <t>Pereyra</t>
  </si>
  <si>
    <t>Brighi</t>
  </si>
  <si>
    <t>Cossu</t>
  </si>
  <si>
    <t>Nainggolan</t>
  </si>
  <si>
    <t>Castro</t>
  </si>
  <si>
    <t>Conti</t>
  </si>
  <si>
    <t>Almiron</t>
  </si>
  <si>
    <t>Onazi</t>
  </si>
  <si>
    <t>Florenzi</t>
  </si>
  <si>
    <t>Inler</t>
  </si>
  <si>
    <t>Marchionni</t>
  </si>
  <si>
    <t>Poli</t>
  </si>
  <si>
    <t>Allan</t>
  </si>
  <si>
    <t>Aquilani</t>
  </si>
  <si>
    <t>Biabiany</t>
  </si>
  <si>
    <t>Giaccherini</t>
  </si>
  <si>
    <t>Pinzi</t>
  </si>
  <si>
    <t>Sestu</t>
  </si>
  <si>
    <t>Montolivo</t>
  </si>
  <si>
    <t>Barrientos</t>
  </si>
  <si>
    <t>Cigarini</t>
  </si>
  <si>
    <t>Kovacic</t>
  </si>
  <si>
    <t>Kone</t>
  </si>
  <si>
    <t>Valdes</t>
  </si>
  <si>
    <t>Hernanes</t>
  </si>
  <si>
    <t>Lulic</t>
  </si>
  <si>
    <t>Lamela</t>
  </si>
  <si>
    <t>Asamoah</t>
  </si>
  <si>
    <t>Pjanic</t>
  </si>
  <si>
    <t>Obiang</t>
  </si>
  <si>
    <t>Flamini</t>
  </si>
  <si>
    <t>Mauri</t>
  </si>
  <si>
    <t>Santana</t>
  </si>
  <si>
    <t>Rossi</t>
  </si>
  <si>
    <t>Maggio</t>
  </si>
  <si>
    <t>Dzemaili</t>
  </si>
  <si>
    <t>Ilicic</t>
  </si>
  <si>
    <t>Rosina</t>
  </si>
  <si>
    <t>Maresca</t>
  </si>
  <si>
    <t>Marquinho</t>
  </si>
  <si>
    <t>Cambiasso</t>
  </si>
  <si>
    <t>Jankovic</t>
  </si>
  <si>
    <t>Bertolacci</t>
  </si>
  <si>
    <t>Armero</t>
  </si>
  <si>
    <t>Zuniga</t>
  </si>
  <si>
    <t>Stoian</t>
  </si>
  <si>
    <t>Guarin</t>
  </si>
  <si>
    <t>Weiss</t>
  </si>
  <si>
    <t>D'agostino</t>
  </si>
  <si>
    <t>Taider</t>
  </si>
  <si>
    <t>Giorgi</t>
  </si>
  <si>
    <t>De Rossi</t>
  </si>
  <si>
    <t>Boateng</t>
  </si>
  <si>
    <t>Alvarez R.</t>
  </si>
  <si>
    <t>Totti</t>
  </si>
  <si>
    <t>Balotelli</t>
  </si>
  <si>
    <t>Cavani</t>
  </si>
  <si>
    <t>Di Natale</t>
  </si>
  <si>
    <t>Muriel</t>
  </si>
  <si>
    <t>El Shaarawy</t>
  </si>
  <si>
    <t>Sau</t>
  </si>
  <si>
    <t>Emeghara</t>
  </si>
  <si>
    <t>Bergessio</t>
  </si>
  <si>
    <t>Ibarbo</t>
  </si>
  <si>
    <t>Eder</t>
  </si>
  <si>
    <t>Jovetic</t>
  </si>
  <si>
    <t>Pazzini</t>
  </si>
  <si>
    <t>Klose</t>
  </si>
  <si>
    <t>Cassano</t>
  </si>
  <si>
    <t>Borriello</t>
  </si>
  <si>
    <t>Miccoli</t>
  </si>
  <si>
    <t>Palacio</t>
  </si>
  <si>
    <t>Amauri</t>
  </si>
  <si>
    <t>Thereau</t>
  </si>
  <si>
    <t>Quagliarella</t>
  </si>
  <si>
    <t>Vucinic</t>
  </si>
  <si>
    <t>Insigne</t>
  </si>
  <si>
    <t>Matri</t>
  </si>
  <si>
    <t>Sansone N.</t>
  </si>
  <si>
    <t>Osvaldo</t>
  </si>
  <si>
    <t>Pandev</t>
  </si>
  <si>
    <t>Milito</t>
  </si>
  <si>
    <t>Toni</t>
  </si>
  <si>
    <t>Denis</t>
  </si>
  <si>
    <t>Belfodil</t>
  </si>
  <si>
    <t>Bianchi</t>
  </si>
  <si>
    <t>Gilardino</t>
  </si>
  <si>
    <t>Pinilla</t>
  </si>
  <si>
    <t>Gabbiadini</t>
  </si>
  <si>
    <t>Giovinco</t>
  </si>
  <si>
    <t>Paloschi</t>
  </si>
  <si>
    <t>Icardi</t>
  </si>
  <si>
    <t>Destro</t>
  </si>
  <si>
    <t>Immobile</t>
  </si>
  <si>
    <t>Squadra</t>
  </si>
  <si>
    <t>Rigori Parati</t>
  </si>
  <si>
    <t>MV</t>
  </si>
  <si>
    <t>FM</t>
  </si>
  <si>
    <t>Subiti</t>
  </si>
  <si>
    <t>FM Pura (no rig)</t>
  </si>
  <si>
    <t>Gol</t>
  </si>
  <si>
    <t>Assist</t>
  </si>
  <si>
    <t>Gialli</t>
  </si>
  <si>
    <t>Rigori     + -</t>
  </si>
  <si>
    <t>Squadr</t>
  </si>
  <si>
    <t>Gare</t>
  </si>
  <si>
    <t>i</t>
  </si>
  <si>
    <t>Mil</t>
  </si>
  <si>
    <t>Nap</t>
  </si>
  <si>
    <t>Udi</t>
  </si>
  <si>
    <t>Rom</t>
  </si>
  <si>
    <t>Laz</t>
  </si>
  <si>
    <t>Int</t>
  </si>
  <si>
    <t>Cag</t>
  </si>
  <si>
    <t>Fio</t>
  </si>
  <si>
    <t>Cat</t>
  </si>
  <si>
    <t>Juv</t>
  </si>
  <si>
    <t>Sie</t>
  </si>
  <si>
    <t>Ata</t>
  </si>
  <si>
    <t>Gen</t>
  </si>
  <si>
    <t>Pal</t>
  </si>
  <si>
    <t>Par</t>
  </si>
  <si>
    <t>Chi</t>
  </si>
  <si>
    <t>Bol</t>
  </si>
  <si>
    <t>Sam</t>
  </si>
  <si>
    <t>Tor</t>
  </si>
  <si>
    <t>Ass</t>
  </si>
  <si>
    <t>Bonus</t>
  </si>
  <si>
    <t>B/G</t>
  </si>
  <si>
    <t>Pes</t>
  </si>
  <si>
    <t>Gial</t>
  </si>
  <si>
    <t>Ros</t>
  </si>
  <si>
    <t>2012-2013</t>
  </si>
  <si>
    <t>2011-2012</t>
  </si>
  <si>
    <t>2010-2011</t>
  </si>
  <si>
    <t>Lec</t>
  </si>
  <si>
    <t>Ces</t>
  </si>
  <si>
    <t>Bar</t>
  </si>
  <si>
    <t>Fiorentina</t>
  </si>
  <si>
    <t>Milan</t>
  </si>
  <si>
    <t>Genoa</t>
  </si>
  <si>
    <t>Palermo</t>
  </si>
  <si>
    <t>Inter</t>
  </si>
  <si>
    <t>Juventus</t>
  </si>
  <si>
    <t>Udinese</t>
  </si>
  <si>
    <t>Lazio</t>
  </si>
  <si>
    <t>Sampdoria</t>
  </si>
  <si>
    <t>Cagliari</t>
  </si>
  <si>
    <t>Napoli</t>
  </si>
  <si>
    <t>Catania</t>
  </si>
  <si>
    <t>Parma</t>
  </si>
  <si>
    <t>Roma</t>
  </si>
  <si>
    <t>Chievo</t>
  </si>
  <si>
    <t>Bologna</t>
  </si>
  <si>
    <t>Bre</t>
  </si>
  <si>
    <t>Bonus a Gara</t>
  </si>
  <si>
    <t>Subiti a Gara</t>
  </si>
  <si>
    <t>Atalanta</t>
  </si>
  <si>
    <t>Pescara</t>
  </si>
  <si>
    <t>Siena</t>
  </si>
  <si>
    <t>Torino</t>
  </si>
  <si>
    <t>Su Cas</t>
  </si>
  <si>
    <t>Su Tra</t>
  </si>
  <si>
    <t>Rig Par</t>
  </si>
  <si>
    <t>FM Pur</t>
  </si>
  <si>
    <t>2013-2014</t>
  </si>
  <si>
    <t>BARRETO</t>
  </si>
  <si>
    <t>ACQUAFRESCA</t>
  </si>
  <si>
    <t>AMAURI</t>
  </si>
  <si>
    <t>BALOTELLI</t>
  </si>
  <si>
    <t>GOMEZ T.</t>
  </si>
  <si>
    <t>BELFODIL</t>
  </si>
  <si>
    <t>BERARDI D.</t>
  </si>
  <si>
    <t>BERGESSIO</t>
  </si>
  <si>
    <t>BIANCHI R.</t>
  </si>
  <si>
    <t>CALAIO'</t>
  </si>
  <si>
    <t>CALLEJON</t>
  </si>
  <si>
    <t>CASSANO</t>
  </si>
  <si>
    <t>CRISTALDO</t>
  </si>
  <si>
    <t>DE LUCA</t>
  </si>
  <si>
    <t>DENIS</t>
  </si>
  <si>
    <t>DESTRO</t>
  </si>
  <si>
    <t>DI NATALE</t>
  </si>
  <si>
    <t>EDER</t>
  </si>
  <si>
    <t>EMEGHARA</t>
  </si>
  <si>
    <t>FLOCCARI</t>
  </si>
  <si>
    <t>FLORO FLORES</t>
  </si>
  <si>
    <t>GABBIADINI</t>
  </si>
  <si>
    <t>GERVINHO</t>
  </si>
  <si>
    <t>GILARDINO</t>
  </si>
  <si>
    <t>GIOVINCO</t>
  </si>
  <si>
    <t>HIGUAIN</t>
  </si>
  <si>
    <t>IBARBO</t>
  </si>
  <si>
    <t>ICARDI</t>
  </si>
  <si>
    <t>IMMOBILE</t>
  </si>
  <si>
    <t>INSIGNE</t>
  </si>
  <si>
    <t>ITURBE</t>
  </si>
  <si>
    <t>KEITA</t>
  </si>
  <si>
    <t>KEKO</t>
  </si>
  <si>
    <t>KLOSE</t>
  </si>
  <si>
    <t>KONATE'</t>
  </si>
  <si>
    <t>LETO</t>
  </si>
  <si>
    <t>LIVAJA</t>
  </si>
  <si>
    <t>LLORENTE</t>
  </si>
  <si>
    <t>MASUCCI</t>
  </si>
  <si>
    <t>MATOS</t>
  </si>
  <si>
    <t>MATRI</t>
  </si>
  <si>
    <t>MAXI LOPEZ</t>
  </si>
  <si>
    <t>MEGGIORINI</t>
  </si>
  <si>
    <t>MERTENS</t>
  </si>
  <si>
    <t>MILITO</t>
  </si>
  <si>
    <t>MOSCARDELLI</t>
  </si>
  <si>
    <t>MURIEL</t>
  </si>
  <si>
    <t>NENE'</t>
  </si>
  <si>
    <t>NICO LOPEZ</t>
  </si>
  <si>
    <t>OKAKA</t>
  </si>
  <si>
    <t>OSVALDO</t>
  </si>
  <si>
    <t>PALACIO</t>
  </si>
  <si>
    <t>PALLADINO</t>
  </si>
  <si>
    <t>PALOSCHI</t>
  </si>
  <si>
    <t>PANDEV</t>
  </si>
  <si>
    <t>PAULINHO</t>
  </si>
  <si>
    <t>PAZZINI</t>
  </si>
  <si>
    <t>PELLISSIER</t>
  </si>
  <si>
    <t>PEREA</t>
  </si>
  <si>
    <t>PINILLA</t>
  </si>
  <si>
    <t>POZZI</t>
  </si>
  <si>
    <t>QUAGLIARELLA</t>
  </si>
  <si>
    <t>ROBINHO</t>
  </si>
  <si>
    <t>ROSSI G.</t>
  </si>
  <si>
    <t>SANSONE G.</t>
  </si>
  <si>
    <t>SANSONE N.</t>
  </si>
  <si>
    <t>SAU</t>
  </si>
  <si>
    <t>SILIGARDI</t>
  </si>
  <si>
    <t>TEVEZ</t>
  </si>
  <si>
    <t>THEREAU</t>
  </si>
  <si>
    <t>TONI</t>
  </si>
  <si>
    <t>TOTTI</t>
  </si>
  <si>
    <t>ZAPATA D.</t>
  </si>
  <si>
    <t>ZAZA</t>
  </si>
  <si>
    <t>ABBIATI</t>
  </si>
  <si>
    <t>AGAZZI</t>
  </si>
  <si>
    <t>ANDUJAR</t>
  </si>
  <si>
    <t>AVRAMOV</t>
  </si>
  <si>
    <t>BARDI</t>
  </si>
  <si>
    <t>BERISHA</t>
  </si>
  <si>
    <t>BRKIC</t>
  </si>
  <si>
    <t>BUFFON</t>
  </si>
  <si>
    <t>CONSIGLI</t>
  </si>
  <si>
    <t>CURCI</t>
  </si>
  <si>
    <t>DA COSTA</t>
  </si>
  <si>
    <t>DE SANCTIS</t>
  </si>
  <si>
    <t>FRISON</t>
  </si>
  <si>
    <t>KELAVA</t>
  </si>
  <si>
    <t>MARCHETTI</t>
  </si>
  <si>
    <t>NETO</t>
  </si>
  <si>
    <t>PEGOLO</t>
  </si>
  <si>
    <t>PERIN</t>
  </si>
  <si>
    <t>PUGGIONI</t>
  </si>
  <si>
    <t>RAFAEL D.A.</t>
  </si>
  <si>
    <t>REINA</t>
  </si>
  <si>
    <t>SCUFFET</t>
  </si>
  <si>
    <t>ABATE</t>
  </si>
  <si>
    <t>ACERBI</t>
  </si>
  <si>
    <t>AGOSTINI</t>
  </si>
  <si>
    <t>ALBERTAZZI</t>
  </si>
  <si>
    <t>ALBIOL</t>
  </si>
  <si>
    <t>ALVAREZ P.S.</t>
  </si>
  <si>
    <t>ANTEI</t>
  </si>
  <si>
    <t>ANTONELLI</t>
  </si>
  <si>
    <t>ANTONINI</t>
  </si>
  <si>
    <t>ANTONSSON</t>
  </si>
  <si>
    <t>ARIAUDO</t>
  </si>
  <si>
    <t>ARMERO</t>
  </si>
  <si>
    <t>ASTORI</t>
  </si>
  <si>
    <t>AVELAR</t>
  </si>
  <si>
    <t>BALZARETTI</t>
  </si>
  <si>
    <t>BARZAGLI</t>
  </si>
  <si>
    <t>BASTA</t>
  </si>
  <si>
    <t>BELLUSCI</t>
  </si>
  <si>
    <t>BENALOUANE</t>
  </si>
  <si>
    <t>BENATIA</t>
  </si>
  <si>
    <t>BERNARDINI</t>
  </si>
  <si>
    <t>BIANCO</t>
  </si>
  <si>
    <t>BIRAGHI</t>
  </si>
  <si>
    <t>BONERA</t>
  </si>
  <si>
    <t>BONUCCI</t>
  </si>
  <si>
    <t>BRITOS</t>
  </si>
  <si>
    <t>BRIVIO</t>
  </si>
  <si>
    <t>CACCIATORE</t>
  </si>
  <si>
    <t>CACERES P.</t>
  </si>
  <si>
    <t>CAMPAGNARO</t>
  </si>
  <si>
    <t>CANA</t>
  </si>
  <si>
    <t>CANINI</t>
  </si>
  <si>
    <t>CANNAVARO</t>
  </si>
  <si>
    <t>CASTELLINI</t>
  </si>
  <si>
    <t>CAVANDA</t>
  </si>
  <si>
    <t>CECCHERINI</t>
  </si>
  <si>
    <t>CECH</t>
  </si>
  <si>
    <t>CESAR</t>
  </si>
  <si>
    <t>CHERUBIN</t>
  </si>
  <si>
    <t>CHIELLINI</t>
  </si>
  <si>
    <t>CIANI M.</t>
  </si>
  <si>
    <t>CODA</t>
  </si>
  <si>
    <t>COSTA</t>
  </si>
  <si>
    <t>DAINELLI</t>
  </si>
  <si>
    <t>D'AMBROSIO</t>
  </si>
  <si>
    <t>DARMIAN</t>
  </si>
  <si>
    <t>DE CEGLIE</t>
  </si>
  <si>
    <t>DE MAIO</t>
  </si>
  <si>
    <t>DE SCIGLIO</t>
  </si>
  <si>
    <t>DE SILVESTRI</t>
  </si>
  <si>
    <t>DIAS</t>
  </si>
  <si>
    <t>DODO'</t>
  </si>
  <si>
    <t>DOMIZZI</t>
  </si>
  <si>
    <t>DRAME'</t>
  </si>
  <si>
    <t>EMERSON</t>
  </si>
  <si>
    <t>FELIPE</t>
  </si>
  <si>
    <t>FERNANDEZ F.</t>
  </si>
  <si>
    <t>FREY N.</t>
  </si>
  <si>
    <t>GABRIEL DA SILVA</t>
  </si>
  <si>
    <t>GARICS</t>
  </si>
  <si>
    <t>GASTALDELLO</t>
  </si>
  <si>
    <t>GAZZOLA</t>
  </si>
  <si>
    <t>GHOULAM</t>
  </si>
  <si>
    <t>GLIK</t>
  </si>
  <si>
    <t>GOBBI</t>
  </si>
  <si>
    <t>GONZALEZ ALEJ</t>
  </si>
  <si>
    <t>GYOMBER</t>
  </si>
  <si>
    <t>HENRIQUE</t>
  </si>
  <si>
    <t>HERTAUX</t>
  </si>
  <si>
    <t>JONATHAN</t>
  </si>
  <si>
    <t>JUAN</t>
  </si>
  <si>
    <t>KONKO</t>
  </si>
  <si>
    <t>LEGROTTAGLIE</t>
  </si>
  <si>
    <t>LICHTSTEINER</t>
  </si>
  <si>
    <t>LONGHI</t>
  </si>
  <si>
    <t>LUCARELLI</t>
  </si>
  <si>
    <t>LUCCHINI</t>
  </si>
  <si>
    <t>MAGGIO</t>
  </si>
  <si>
    <t>MAICON</t>
  </si>
  <si>
    <t>MAIETTA</t>
  </si>
  <si>
    <t>MAKSIMOVIC</t>
  </si>
  <si>
    <t>MANFREDINI</t>
  </si>
  <si>
    <t>Mantovani</t>
  </si>
  <si>
    <t>MARCHESE</t>
  </si>
  <si>
    <t>MARQUES</t>
  </si>
  <si>
    <t>MBAYE</t>
  </si>
  <si>
    <t>MESBAH</t>
  </si>
  <si>
    <t>MESTO</t>
  </si>
  <si>
    <t>MEXES</t>
  </si>
  <si>
    <t>MOLINARO</t>
  </si>
  <si>
    <t>MORAS</t>
  </si>
  <si>
    <t>MORLEO</t>
  </si>
  <si>
    <t>MOTTA</t>
  </si>
  <si>
    <t>MURRU</t>
  </si>
  <si>
    <t>MUSTAFI</t>
  </si>
  <si>
    <t>NAGATOMO</t>
  </si>
  <si>
    <t>NALDO</t>
  </si>
  <si>
    <t>NATALI</t>
  </si>
  <si>
    <t>NOVARETTI</t>
  </si>
  <si>
    <t>OGBONNA</t>
  </si>
  <si>
    <t>PALETTA</t>
  </si>
  <si>
    <t>PALOMBO</t>
  </si>
  <si>
    <t>PASQUAL</t>
  </si>
  <si>
    <t>PASQUALE</t>
  </si>
  <si>
    <t>PEDRO MENDES</t>
  </si>
  <si>
    <t>PERICO</t>
  </si>
  <si>
    <t>PERUZZI</t>
  </si>
  <si>
    <t>PICCINI</t>
  </si>
  <si>
    <t>PISANO F.</t>
  </si>
  <si>
    <t>PORTANOVA</t>
  </si>
  <si>
    <t>RADU</t>
  </si>
  <si>
    <t>RAIMONDI</t>
  </si>
  <si>
    <t>RAMI</t>
  </si>
  <si>
    <t>RANOCCHIA</t>
  </si>
  <si>
    <t>REGINI</t>
  </si>
  <si>
    <t>REVEILLERE</t>
  </si>
  <si>
    <t>RINAUDO</t>
  </si>
  <si>
    <t>RODRIGUEZ GON.</t>
  </si>
  <si>
    <t>ROLANDO</t>
  </si>
  <si>
    <t>ROLIN</t>
  </si>
  <si>
    <t>ROMAGNOLI A.</t>
  </si>
  <si>
    <t>RONCAGLIA</t>
  </si>
  <si>
    <t>ROSI</t>
  </si>
  <si>
    <t>SAMUEL</t>
  </si>
  <si>
    <t>SARDO</t>
  </si>
  <si>
    <t>SAVIC</t>
  </si>
  <si>
    <t>SORENSEN</t>
  </si>
  <si>
    <t>SPOLLI</t>
  </si>
  <si>
    <t>STENDARDO</t>
  </si>
  <si>
    <t>TOMOVIC</t>
  </si>
  <si>
    <t>TOROSIDIS V.</t>
  </si>
  <si>
    <t>VALENTINI</t>
  </si>
  <si>
    <t>VRSALJKO</t>
  </si>
  <si>
    <t>WIDMER</t>
  </si>
  <si>
    <t>YEPES</t>
  </si>
  <si>
    <t>ZAPATA</t>
  </si>
  <si>
    <t>ZIEGLER</t>
  </si>
  <si>
    <t>ACQUAH</t>
  </si>
  <si>
    <t>ALLAN</t>
  </si>
  <si>
    <t>ALMIRON</t>
  </si>
  <si>
    <t>ALVAREZ R.</t>
  </si>
  <si>
    <t>AMBROSINI</t>
  </si>
  <si>
    <t>AQUILANI</t>
  </si>
  <si>
    <t>ASAMOAH</t>
  </si>
  <si>
    <t>BADU</t>
  </si>
  <si>
    <t>BARRIENTOS</t>
  </si>
  <si>
    <t>BASELLI</t>
  </si>
  <si>
    <t>BASHA</t>
  </si>
  <si>
    <t>BASTOS</t>
  </si>
  <si>
    <t>BEHRAMI</t>
  </si>
  <si>
    <t>BENASSI</t>
  </si>
  <si>
    <t>BENTIVOGLIO</t>
  </si>
  <si>
    <t>BERTOLACCI</t>
  </si>
  <si>
    <t>BIABIANY</t>
  </si>
  <si>
    <t>BIAGIANTI</t>
  </si>
  <si>
    <t>BIGLIA</t>
  </si>
  <si>
    <t>BIONDINI</t>
  </si>
  <si>
    <t>BIRSA</t>
  </si>
  <si>
    <t>BJARNASON</t>
  </si>
  <si>
    <t>BORJA VALERO</t>
  </si>
  <si>
    <t>BRIENZA</t>
  </si>
  <si>
    <t>CABRERA M.</t>
  </si>
  <si>
    <t>CAMBIASSO</t>
  </si>
  <si>
    <t>CANDREVA</t>
  </si>
  <si>
    <t>CARMONA</t>
  </si>
  <si>
    <t>CASTRO</t>
  </si>
  <si>
    <t>CENTURIONI</t>
  </si>
  <si>
    <t>CERCI</t>
  </si>
  <si>
    <t>CHIBSAH</t>
  </si>
  <si>
    <t>CHRISTODOULOPOULOS L.</t>
  </si>
  <si>
    <t>CIGARINI</t>
  </si>
  <si>
    <t>CIRIGLIANO</t>
  </si>
  <si>
    <t>COFIE</t>
  </si>
  <si>
    <t>CONTI</t>
  </si>
  <si>
    <t>COSSU</t>
  </si>
  <si>
    <t>CUADRADO</t>
  </si>
  <si>
    <t>DE JONG</t>
  </si>
  <si>
    <t>DE ROSSI</t>
  </si>
  <si>
    <t>DESSENA</t>
  </si>
  <si>
    <t>DONADEL</t>
  </si>
  <si>
    <t>DONATI</t>
  </si>
  <si>
    <t>DUNCAN A.</t>
  </si>
  <si>
    <t>DZEMAILI</t>
  </si>
  <si>
    <t>EDERSON</t>
  </si>
  <si>
    <t>EKDAL</t>
  </si>
  <si>
    <t>EL KADDOURI</t>
  </si>
  <si>
    <t>EMANUELSON</t>
  </si>
  <si>
    <t>ERIKSSON</t>
  </si>
  <si>
    <t>ESTIGARRIBIA</t>
  </si>
  <si>
    <t>FARNERUD</t>
  </si>
  <si>
    <t>FELIPE ANDERSON</t>
  </si>
  <si>
    <t>FERNANDES</t>
  </si>
  <si>
    <t>FERNANDEZ M.</t>
  </si>
  <si>
    <t>FETFATZIDIS</t>
  </si>
  <si>
    <t>FLORENZI</t>
  </si>
  <si>
    <t>GARGANO</t>
  </si>
  <si>
    <t>GONZALEZ</t>
  </si>
  <si>
    <t>GRECO</t>
  </si>
  <si>
    <t>GUARENTE</t>
  </si>
  <si>
    <t>GUARIN</t>
  </si>
  <si>
    <t>HALLFREDSSON</t>
  </si>
  <si>
    <t>HAMSIK</t>
  </si>
  <si>
    <t>HERNANES</t>
  </si>
  <si>
    <t>HETEMAJ</t>
  </si>
  <si>
    <t>HONDA</t>
  </si>
  <si>
    <t>ILICIC</t>
  </si>
  <si>
    <t>INLER</t>
  </si>
  <si>
    <t>ISLA</t>
  </si>
  <si>
    <t>IZCO</t>
  </si>
  <si>
    <t>JANKOVIC</t>
  </si>
  <si>
    <t>JOAQUIN</t>
  </si>
  <si>
    <t>JORGINHO</t>
  </si>
  <si>
    <t>KAKA</t>
  </si>
  <si>
    <t>KONE</t>
  </si>
  <si>
    <t>KOVACIC M.</t>
  </si>
  <si>
    <t>KRHIN</t>
  </si>
  <si>
    <t>KRSTICIC</t>
  </si>
  <si>
    <t>KUCKA</t>
  </si>
  <si>
    <t>KURTIC</t>
  </si>
  <si>
    <t>KUZMANOVIC Z.</t>
  </si>
  <si>
    <t>LAXALT</t>
  </si>
  <si>
    <t>LAZAREVIC</t>
  </si>
  <si>
    <t>LAZZARI</t>
  </si>
  <si>
    <t>LEDESMA</t>
  </si>
  <si>
    <t>LJAJIC</t>
  </si>
  <si>
    <t>LODI</t>
  </si>
  <si>
    <t>LUCI</t>
  </si>
  <si>
    <t>LULIC</t>
  </si>
  <si>
    <t>MAGNANELLI</t>
  </si>
  <si>
    <t>MAICOSUEL</t>
  </si>
  <si>
    <t>MARCHIONNI M.</t>
  </si>
  <si>
    <t>MARCHISIO</t>
  </si>
  <si>
    <t>MARQUINHO</t>
  </si>
  <si>
    <t>MARRONE</t>
  </si>
  <si>
    <t>MARTINHO</t>
  </si>
  <si>
    <t>MATUZALEM</t>
  </si>
  <si>
    <t>MAURI S.</t>
  </si>
  <si>
    <t>MIGLIACCIO</t>
  </si>
  <si>
    <t>MISSIROLI</t>
  </si>
  <si>
    <t>MONTOLIVO</t>
  </si>
  <si>
    <t>MORALEZ</t>
  </si>
  <si>
    <t>MUNTARI</t>
  </si>
  <si>
    <t>NAINGGOLAN</t>
  </si>
  <si>
    <t>OBIANG</t>
  </si>
  <si>
    <t>ONAZI</t>
  </si>
  <si>
    <t>PADOIN</t>
  </si>
  <si>
    <t>PAZIENZA</t>
  </si>
  <si>
    <t>PEREYRA</t>
  </si>
  <si>
    <t>PEREZ</t>
  </si>
  <si>
    <t>PINZI</t>
  </si>
  <si>
    <t>PIRLO</t>
  </si>
  <si>
    <t>PIZARRO</t>
  </si>
  <si>
    <t>PJANIC</t>
  </si>
  <si>
    <t>PLASIL</t>
  </si>
  <si>
    <t>POLI</t>
  </si>
  <si>
    <t>RADOVANOVIC</t>
  </si>
  <si>
    <t>RENAN</t>
  </si>
  <si>
    <t>RIGONI L.</t>
  </si>
  <si>
    <t>RINAUDO F.</t>
  </si>
  <si>
    <t>ROMULO</t>
  </si>
  <si>
    <t>SALA</t>
  </si>
  <si>
    <t>SCHELOTTO</t>
  </si>
  <si>
    <t>SCHIATTARELLA</t>
  </si>
  <si>
    <t>SCULLI</t>
  </si>
  <si>
    <t>SESTU</t>
  </si>
  <si>
    <t>SORIANO</t>
  </si>
  <si>
    <t>STOIAN</t>
  </si>
  <si>
    <t>STROOTMAN</t>
  </si>
  <si>
    <t>STURARO</t>
  </si>
  <si>
    <t>TAARABT</t>
  </si>
  <si>
    <t>TACHTSIDIS</t>
  </si>
  <si>
    <t>TADDEI</t>
  </si>
  <si>
    <t>TAIDER</t>
  </si>
  <si>
    <t>VARGAS J.</t>
  </si>
  <si>
    <t>VECINO</t>
  </si>
  <si>
    <t>VIDAL</t>
  </si>
  <si>
    <t>VIVES</t>
  </si>
  <si>
    <t>WOLSKI R.</t>
  </si>
  <si>
    <t>WSZOLEK</t>
  </si>
  <si>
    <t>BONAVENTURA</t>
  </si>
  <si>
    <t>chi</t>
  </si>
  <si>
    <t>cag</t>
  </si>
  <si>
    <t>Assis</t>
  </si>
  <si>
    <t>Bonu a Gara</t>
  </si>
  <si>
    <t>Titolare</t>
  </si>
  <si>
    <t>gare</t>
  </si>
  <si>
    <t>roma</t>
  </si>
  <si>
    <t>fiorentina</t>
  </si>
  <si>
    <t>cagliari</t>
  </si>
  <si>
    <t>chievo</t>
  </si>
  <si>
    <t>sassuolo</t>
  </si>
  <si>
    <t>ADAN</t>
  </si>
  <si>
    <t>ALDEGANI</t>
  </si>
  <si>
    <t>AMELIA</t>
  </si>
  <si>
    <t>ANANIA</t>
  </si>
  <si>
    <t>ANDRADE</t>
  </si>
  <si>
    <t>BAJZA</t>
  </si>
  <si>
    <t>BIZZARRI</t>
  </si>
  <si>
    <t>CARRIZO</t>
  </si>
  <si>
    <t>COLOMBO</t>
  </si>
  <si>
    <t>DOBLAS</t>
  </si>
  <si>
    <t>FIORILLO</t>
  </si>
  <si>
    <t>GABRIEL</t>
  </si>
  <si>
    <t>GOMIS A.</t>
  </si>
  <si>
    <t>LOBONT</t>
  </si>
  <si>
    <t>PAVARINI</t>
  </si>
  <si>
    <t>POMINI</t>
  </si>
  <si>
    <t>RAFAEL C.</t>
  </si>
  <si>
    <t>ROSATI</t>
  </si>
  <si>
    <t>RUBINHO</t>
  </si>
  <si>
    <t>SILVESTRI</t>
  </si>
  <si>
    <t>SKORUPSKI</t>
  </si>
  <si>
    <t>SPORTIELLO</t>
  </si>
  <si>
    <t>SQUIZZI</t>
  </si>
  <si>
    <t>STOJANOVIC</t>
  </si>
  <si>
    <t>STORARI</t>
  </si>
  <si>
    <t>parma</t>
  </si>
  <si>
    <t>HANDANOVIC</t>
  </si>
  <si>
    <t>MIRANTE</t>
  </si>
  <si>
    <t>PADELLI D.</t>
  </si>
  <si>
    <t>Pt</t>
  </si>
  <si>
    <t>G</t>
  </si>
  <si>
    <t>V</t>
  </si>
  <si>
    <t>N</t>
  </si>
  <si>
    <t>P</t>
  </si>
  <si>
    <t>Sassuolo</t>
  </si>
  <si>
    <t>Livorno</t>
  </si>
  <si>
    <t>GS</t>
  </si>
  <si>
    <t>Verona</t>
  </si>
  <si>
    <t>Giocatore</t>
  </si>
  <si>
    <t>Ruolo</t>
  </si>
  <si>
    <t>Presenze</t>
  </si>
  <si>
    <t>TotV</t>
  </si>
  <si>
    <t>TotF</t>
  </si>
  <si>
    <t>Golsub</t>
  </si>
  <si>
    <t>Au</t>
  </si>
  <si>
    <t>As</t>
  </si>
  <si>
    <t>Gia</t>
  </si>
  <si>
    <t>Rig+</t>
  </si>
  <si>
    <t>Rig-</t>
  </si>
  <si>
    <t>Rigsub</t>
  </si>
  <si>
    <t>Rigpar</t>
  </si>
  <si>
    <t>AGAZZI*</t>
  </si>
  <si>
    <t>GC</t>
  </si>
  <si>
    <t>VC</t>
  </si>
  <si>
    <t>NC</t>
  </si>
  <si>
    <t>PC</t>
  </si>
  <si>
    <t>GT</t>
  </si>
  <si>
    <t>VT</t>
  </si>
  <si>
    <t>NT</t>
  </si>
  <si>
    <t>PT</t>
  </si>
  <si>
    <t>M.I.</t>
  </si>
  <si>
    <t>GR</t>
  </si>
  <si>
    <t>SC</t>
  </si>
  <si>
    <t>ST</t>
  </si>
  <si>
    <t>RT</t>
  </si>
  <si>
    <t>RR</t>
  </si>
  <si>
    <t>CT</t>
  </si>
  <si>
    <t>CR</t>
  </si>
  <si>
    <t>Subiti a gara</t>
  </si>
  <si>
    <t>Tot MV</t>
  </si>
  <si>
    <t>Tot FM</t>
  </si>
  <si>
    <t>PUNTI</t>
  </si>
  <si>
    <t>Buffon</t>
  </si>
  <si>
    <t>De sanctis</t>
  </si>
  <si>
    <t>Handanovic</t>
  </si>
  <si>
    <t>Reina</t>
  </si>
  <si>
    <t>Neto</t>
  </si>
  <si>
    <t>Perin</t>
  </si>
  <si>
    <t>Mirante</t>
  </si>
  <si>
    <t>Consigli</t>
  </si>
  <si>
    <t>Agazzi</t>
  </si>
  <si>
    <t>Abbiati</t>
  </si>
  <si>
    <t>Scuffet</t>
  </si>
  <si>
    <t>Avramov</t>
  </si>
  <si>
    <t>Marchetti</t>
  </si>
  <si>
    <t>Curci</t>
  </si>
  <si>
    <t>Da costa</t>
  </si>
  <si>
    <t>Pegolo</t>
  </si>
  <si>
    <t>Bardi</t>
  </si>
  <si>
    <t>Puggioni</t>
  </si>
  <si>
    <t>Padelli d.</t>
  </si>
  <si>
    <t>Rafael d.a.</t>
  </si>
  <si>
    <t>Andujar</t>
  </si>
  <si>
    <t>Berisha</t>
  </si>
  <si>
    <t>Storari</t>
  </si>
  <si>
    <t>Rafael c.</t>
  </si>
  <si>
    <t>Secondi importanti +altri</t>
  </si>
  <si>
    <t>Brkic</t>
  </si>
  <si>
    <t>Frison</t>
  </si>
  <si>
    <t>ACOSTY</t>
  </si>
  <si>
    <t>C</t>
  </si>
  <si>
    <t>ADRYAN</t>
  </si>
  <si>
    <t>udinese</t>
  </si>
  <si>
    <t>catania</t>
  </si>
  <si>
    <t>inter</t>
  </si>
  <si>
    <t>ANDERSON</t>
  </si>
  <si>
    <t>juventus</t>
  </si>
  <si>
    <t>BAKIC M.</t>
  </si>
  <si>
    <t>BARILLA'</t>
  </si>
  <si>
    <t>sampdoria</t>
  </si>
  <si>
    <t>atalanta</t>
  </si>
  <si>
    <t>torino</t>
  </si>
  <si>
    <t>napoli</t>
  </si>
  <si>
    <t>BELINGHERI</t>
  </si>
  <si>
    <t>livorno</t>
  </si>
  <si>
    <t>BELLOMO</t>
  </si>
  <si>
    <t>genoa</t>
  </si>
  <si>
    <t>lazio</t>
  </si>
  <si>
    <t>milan</t>
  </si>
  <si>
    <t>BOTTA</t>
  </si>
  <si>
    <t>BRADLEY</t>
  </si>
  <si>
    <t>BRIGHI</t>
  </si>
  <si>
    <t>CABRAL</t>
  </si>
  <si>
    <t>CAZZOLA</t>
  </si>
  <si>
    <t>bologna</t>
  </si>
  <si>
    <t>verona</t>
  </si>
  <si>
    <t>CRISTANTE</t>
  </si>
  <si>
    <t>DELLA ROCCA</t>
  </si>
  <si>
    <t>DIAMANTI</t>
  </si>
  <si>
    <t>DONSAH</t>
  </si>
  <si>
    <t>ERAMO</t>
  </si>
  <si>
    <t>ESSIEN</t>
  </si>
  <si>
    <t>FRIBERG</t>
  </si>
  <si>
    <t>GALLOPPA</t>
  </si>
  <si>
    <t>GAVAZZI D.</t>
  </si>
  <si>
    <t>GAZZI</t>
  </si>
  <si>
    <t>GENTSOGLOU</t>
  </si>
  <si>
    <t>GIORGI</t>
  </si>
  <si>
    <t>GUANA</t>
  </si>
  <si>
    <t>IBRAIMI</t>
  </si>
  <si>
    <t>IBSON</t>
  </si>
  <si>
    <t>IMPROTA</t>
  </si>
  <si>
    <t>JANKOVIC F.</t>
  </si>
  <si>
    <t>KONE M.</t>
  </si>
  <si>
    <t>KUPISZ</t>
  </si>
  <si>
    <t>LANER</t>
  </si>
  <si>
    <t>LARIBI</t>
  </si>
  <si>
    <t>MINALA</t>
  </si>
  <si>
    <t>MOSQUERA</t>
  </si>
  <si>
    <t>MUDINGAYI</t>
  </si>
  <si>
    <t>MUNARI</t>
  </si>
  <si>
    <t>NOCERINO</t>
  </si>
  <si>
    <t>OBI</t>
  </si>
  <si>
    <t>PAROLO</t>
  </si>
  <si>
    <t>POGBA</t>
  </si>
  <si>
    <t>RADOSEVIC J.</t>
  </si>
  <si>
    <t>SANTANA</t>
  </si>
  <si>
    <t>SAPONARA</t>
  </si>
  <si>
    <t>TABANELLI</t>
  </si>
  <si>
    <t>VALDES</t>
  </si>
  <si>
    <t>YEBDA</t>
  </si>
  <si>
    <t>ZANETTI</t>
  </si>
  <si>
    <t>ZIELINSKI</t>
  </si>
  <si>
    <t>A</t>
  </si>
  <si>
    <t>BOATENG KINGSLEY</t>
  </si>
  <si>
    <t>ALEXE</t>
  </si>
  <si>
    <t>ARDEMAGNI</t>
  </si>
  <si>
    <t>BETANCOURT</t>
  </si>
  <si>
    <t>BORRIELLO</t>
  </si>
  <si>
    <t>CACIA</t>
  </si>
  <si>
    <t>CAPRARI</t>
  </si>
  <si>
    <t>CARUSO</t>
  </si>
  <si>
    <t>CERRI</t>
  </si>
  <si>
    <t>DIONISI</t>
  </si>
  <si>
    <t>DOUKARA</t>
  </si>
  <si>
    <t>EL SHAARAWY</t>
  </si>
  <si>
    <t>FARIAS</t>
  </si>
  <si>
    <t>FEDATO</t>
  </si>
  <si>
    <t>GLIOZZI</t>
  </si>
  <si>
    <t>GOMEZ M.</t>
  </si>
  <si>
    <t>LARRONDO</t>
  </si>
  <si>
    <t>MARILUNGO</t>
  </si>
  <si>
    <t>MIGUEL BORJA</t>
  </si>
  <si>
    <t>NIANG</t>
  </si>
  <si>
    <t>OBINNA</t>
  </si>
  <si>
    <t>PAPONI</t>
  </si>
  <si>
    <t>PAVOLETTI</t>
  </si>
  <si>
    <t>PETAGNA</t>
  </si>
  <si>
    <t>PETKOVIC</t>
  </si>
  <si>
    <t>POSTIGA</t>
  </si>
  <si>
    <t>RABUSIC</t>
  </si>
  <si>
    <t>RANEGIE</t>
  </si>
  <si>
    <t>REBIC</t>
  </si>
  <si>
    <t>RODRIGUEZ</t>
  </si>
  <si>
    <t>SANABRIA</t>
  </si>
  <si>
    <t>VUCINIC</t>
  </si>
  <si>
    <t>YAKOVENKO</t>
  </si>
  <si>
    <t>D</t>
  </si>
  <si>
    <t>ALONSO</t>
  </si>
  <si>
    <t>ANDREOLLI</t>
  </si>
  <si>
    <t>BASTRINI</t>
  </si>
  <si>
    <t>BELLINI</t>
  </si>
  <si>
    <t>BERARDI</t>
  </si>
  <si>
    <t>BIANCHETTI</t>
  </si>
  <si>
    <t>BIAVA</t>
  </si>
  <si>
    <t>BOVO</t>
  </si>
  <si>
    <t>BUBNJIC</t>
  </si>
  <si>
    <t>BURDISSO</t>
  </si>
  <si>
    <t>CAPUANO C.</t>
  </si>
  <si>
    <t>CASSANI</t>
  </si>
  <si>
    <t>CASTAN</t>
  </si>
  <si>
    <t>CLAITON DOS SANTOS</t>
  </si>
  <si>
    <t>COMPPER M.</t>
  </si>
  <si>
    <t>CONSTANT</t>
  </si>
  <si>
    <t>CRESPO</t>
  </si>
  <si>
    <t>DANILO</t>
  </si>
  <si>
    <t>DEL FABRO</t>
  </si>
  <si>
    <t>DIAKITE'</t>
  </si>
  <si>
    <t>DOUGLAS SANTOS</t>
  </si>
  <si>
    <t>FORNASIER</t>
  </si>
  <si>
    <t>GAMBERINI</t>
  </si>
  <si>
    <t>GEMITI</t>
  </si>
  <si>
    <t>HEGAZY</t>
  </si>
  <si>
    <t>IKONOMOU</t>
  </si>
  <si>
    <t>JEDVAJ</t>
  </si>
  <si>
    <t>LAMBRUGHI</t>
  </si>
  <si>
    <t>MARZORATI</t>
  </si>
  <si>
    <t>MASIELLO S.</t>
  </si>
  <si>
    <t>MONZON</t>
  </si>
  <si>
    <t>MORETTI</t>
  </si>
  <si>
    <t>NICA</t>
  </si>
  <si>
    <t>PAMIC</t>
  </si>
  <si>
    <t>PAPP</t>
  </si>
  <si>
    <t>PELUSO</t>
  </si>
  <si>
    <t>PEREIRA A.</t>
  </si>
  <si>
    <t>PEREIRINHA</t>
  </si>
  <si>
    <t>PILLUD</t>
  </si>
  <si>
    <t>PUCINO</t>
  </si>
  <si>
    <t>RODRIGUEZ GU.</t>
  </si>
  <si>
    <t>ROSSETTINI</t>
  </si>
  <si>
    <t>ROSSINI</t>
  </si>
  <si>
    <t>RUBIN</t>
  </si>
  <si>
    <t>SALAMON B.</t>
  </si>
  <si>
    <t>SAMPIRISI</t>
  </si>
  <si>
    <t>SCALONI</t>
  </si>
  <si>
    <t>SILVESTRE</t>
  </si>
  <si>
    <t>TERRANOVA</t>
  </si>
  <si>
    <t>TOLOI</t>
  </si>
  <si>
    <t>UVINI</t>
  </si>
  <si>
    <t>VERGARA</t>
  </si>
  <si>
    <t>VESOVIC</t>
  </si>
  <si>
    <t>WALLACE</t>
  </si>
  <si>
    <t>ZACCARDO</t>
  </si>
  <si>
    <t>ZUNIGA</t>
  </si>
  <si>
    <t>DEL GROSSO</t>
  </si>
  <si>
    <t>ruolo</t>
  </si>
  <si>
    <t>giornata</t>
  </si>
  <si>
    <t>giocatore</t>
  </si>
  <si>
    <t>squadra</t>
  </si>
  <si>
    <t>giallo</t>
  </si>
  <si>
    <t>rosso</t>
  </si>
  <si>
    <t>cartellino</t>
  </si>
  <si>
    <t>V-gazz</t>
  </si>
  <si>
    <t>Gf-gazz</t>
  </si>
  <si>
    <t>Gs-gazz</t>
  </si>
  <si>
    <t>Au-gazz</t>
  </si>
  <si>
    <t>As-gazz</t>
  </si>
  <si>
    <t>rig-Trasformato</t>
  </si>
  <si>
    <t>rig-Sbagliato</t>
  </si>
  <si>
    <t>rig-subito</t>
  </si>
  <si>
    <t>rig-Parato</t>
  </si>
  <si>
    <t>fan-gazz</t>
  </si>
  <si>
    <t>Portiere</t>
  </si>
  <si>
    <t>Difensore</t>
  </si>
  <si>
    <t>Ammonito</t>
  </si>
  <si>
    <t>Espulsione</t>
  </si>
  <si>
    <t>Centrocampista</t>
  </si>
  <si>
    <t>Attaccante</t>
  </si>
  <si>
    <t>MANTOVANI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</si>
</sst>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0.0"/>
    <numFmt numFmtId="165" formatCode="0.0000000"/>
    <numFmt numFmtId="166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6"/>
      <color theme="1"/>
      <name val="Times New Roman"/>
      <family val="1"/>
    </font>
    <font>
      <sz val="7"/>
      <name val="Times New Roman"/>
      <family val="1"/>
    </font>
    <font>
      <b/>
      <sz val="7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2">
    <xf numFmtId="0" fontId="0" fillId="0" borderId="0" xfId="0"/>
    <xf numFmtId="0" fontId="1" fillId="0" borderId="1" xfId="0" applyFont="1" applyBorder="1"/>
    <xf numFmtId="0" fontId="1" fillId="11" borderId="0" xfId="0" applyFont="1" applyFill="1" applyBorder="1"/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11" borderId="0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2" fontId="1" fillId="5" borderId="3" xfId="0" applyNumberFormat="1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2" fontId="1" fillId="4" borderId="3" xfId="0" applyNumberFormat="1" applyFont="1" applyFill="1" applyBorder="1" applyAlignment="1">
      <alignment horizontal="center"/>
    </xf>
    <xf numFmtId="2" fontId="1" fillId="4" borderId="12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12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/>
    </xf>
    <xf numFmtId="0" fontId="1" fillId="10" borderId="15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2" fontId="1" fillId="4" borderId="10" xfId="0" applyNumberFormat="1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0" fontId="1" fillId="12" borderId="15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11" xfId="0" applyNumberFormat="1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1" fontId="1" fillId="5" borderId="8" xfId="0" applyNumberFormat="1" applyFont="1" applyFill="1" applyBorder="1" applyAlignment="1">
      <alignment horizontal="center"/>
    </xf>
    <xf numFmtId="0" fontId="1" fillId="8" borderId="3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left" vertical="center"/>
    </xf>
    <xf numFmtId="0" fontId="1" fillId="10" borderId="16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left" vertical="center"/>
    </xf>
    <xf numFmtId="0" fontId="1" fillId="12" borderId="8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/>
    </xf>
    <xf numFmtId="164" fontId="1" fillId="6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1" fontId="1" fillId="0" borderId="10" xfId="0" applyNumberFormat="1" applyFont="1" applyFill="1" applyBorder="1" applyAlignment="1">
      <alignment horizontal="center"/>
    </xf>
    <xf numFmtId="2" fontId="1" fillId="3" borderId="10" xfId="0" applyNumberFormat="1" applyFont="1" applyFill="1" applyBorder="1" applyAlignment="1">
      <alignment horizontal="center"/>
    </xf>
    <xf numFmtId="2" fontId="1" fillId="6" borderId="10" xfId="0" applyNumberFormat="1" applyFont="1" applyFill="1" applyBorder="1" applyAlignment="1">
      <alignment horizontal="center"/>
    </xf>
    <xf numFmtId="2" fontId="1" fillId="5" borderId="10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6" borderId="10" xfId="0" applyNumberFormat="1" applyFont="1" applyFill="1" applyBorder="1" applyAlignment="1">
      <alignment horizontal="center"/>
    </xf>
    <xf numFmtId="2" fontId="3" fillId="5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2" fontId="3" fillId="6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3" fillId="4" borderId="3" xfId="0" applyNumberFormat="1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2" fontId="1" fillId="13" borderId="3" xfId="0" applyNumberFormat="1" applyFont="1" applyFill="1" applyBorder="1" applyAlignment="1">
      <alignment horizontal="center"/>
    </xf>
    <xf numFmtId="2" fontId="1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164" fontId="1" fillId="13" borderId="1" xfId="0" applyNumberFormat="1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0" fontId="1" fillId="13" borderId="8" xfId="0" applyFont="1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2" fontId="1" fillId="13" borderId="12" xfId="0" applyNumberFormat="1" applyFont="1" applyFill="1" applyBorder="1" applyAlignment="1">
      <alignment horizontal="center"/>
    </xf>
    <xf numFmtId="2" fontId="1" fillId="13" borderId="10" xfId="0" applyNumberFormat="1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/>
    </xf>
    <xf numFmtId="164" fontId="1" fillId="13" borderId="10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1" fontId="1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/>
    <xf numFmtId="2" fontId="1" fillId="2" borderId="10" xfId="0" applyNumberFormat="1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10" borderId="13" xfId="0" applyFont="1" applyFill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8" borderId="13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13" borderId="7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0" fontId="1" fillId="12" borderId="13" xfId="0" applyFont="1" applyFill="1" applyBorder="1" applyAlignment="1">
      <alignment horizontal="left"/>
    </xf>
    <xf numFmtId="0" fontId="4" fillId="10" borderId="5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8" borderId="14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1" fillId="11" borderId="0" xfId="0" applyFont="1" applyFill="1" applyAlignment="1">
      <alignment vertical="center" wrapText="1"/>
    </xf>
    <xf numFmtId="0" fontId="1" fillId="4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13" borderId="9" xfId="0" applyFont="1" applyFill="1" applyBorder="1" applyAlignment="1">
      <alignment horizontal="left"/>
    </xf>
    <xf numFmtId="0" fontId="1" fillId="13" borderId="1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" fillId="14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10" borderId="7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10" borderId="14" xfId="0" applyFont="1" applyFill="1" applyBorder="1" applyAlignment="1">
      <alignment horizontal="left"/>
    </xf>
    <xf numFmtId="2" fontId="1" fillId="2" borderId="7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2" fontId="1" fillId="3" borderId="7" xfId="0" applyNumberFormat="1" applyFont="1" applyFill="1" applyBorder="1" applyAlignment="1">
      <alignment horizontal="center"/>
    </xf>
    <xf numFmtId="2" fontId="1" fillId="6" borderId="7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2" fontId="1" fillId="4" borderId="9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1" fontId="1" fillId="3" borderId="8" xfId="0" applyNumberFormat="1" applyFont="1" applyFill="1" applyBorder="1" applyAlignment="1">
      <alignment horizontal="center"/>
    </xf>
    <xf numFmtId="1" fontId="1" fillId="6" borderId="8" xfId="0" applyNumberFormat="1" applyFont="1" applyFill="1" applyBorder="1" applyAlignment="1">
      <alignment horizontal="center"/>
    </xf>
    <xf numFmtId="1" fontId="1" fillId="4" borderId="8" xfId="0" applyNumberFormat="1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/>
    </xf>
    <xf numFmtId="1" fontId="1" fillId="6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8" borderId="14" xfId="0" applyFont="1" applyFill="1" applyBorder="1" applyAlignment="1">
      <alignment horizontal="left"/>
    </xf>
    <xf numFmtId="0" fontId="1" fillId="12" borderId="14" xfId="0" applyFont="1" applyFill="1" applyBorder="1" applyAlignment="1">
      <alignment horizontal="left"/>
    </xf>
    <xf numFmtId="0" fontId="1" fillId="6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2" fontId="1" fillId="13" borderId="7" xfId="0" applyNumberFormat="1" applyFont="1" applyFill="1" applyBorder="1" applyAlignment="1">
      <alignment horizontal="center"/>
    </xf>
    <xf numFmtId="1" fontId="1" fillId="13" borderId="8" xfId="0" applyNumberFormat="1" applyFont="1" applyFill="1" applyBorder="1" applyAlignment="1">
      <alignment horizontal="center"/>
    </xf>
    <xf numFmtId="2" fontId="1" fillId="13" borderId="9" xfId="0" applyNumberFormat="1" applyFont="1" applyFill="1" applyBorder="1" applyAlignment="1">
      <alignment horizontal="center"/>
    </xf>
    <xf numFmtId="1" fontId="1" fillId="13" borderId="10" xfId="0" applyNumberFormat="1" applyFont="1" applyFill="1" applyBorder="1" applyAlignment="1">
      <alignment horizontal="center"/>
    </xf>
    <xf numFmtId="1" fontId="1" fillId="13" borderId="1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11" borderId="0" xfId="0" applyFont="1" applyFill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6" fillId="0" borderId="0" xfId="0" applyFont="1"/>
    <xf numFmtId="0" fontId="6" fillId="14" borderId="0" xfId="0" applyFont="1" applyFill="1" applyAlignment="1">
      <alignment horizontal="center"/>
    </xf>
    <xf numFmtId="0" fontId="6" fillId="11" borderId="0" xfId="0" applyFont="1" applyFill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center"/>
    </xf>
    <xf numFmtId="0" fontId="7" fillId="7" borderId="1" xfId="0" applyFont="1" applyFill="1" applyBorder="1" applyAlignment="1">
      <alignment horizontal="center" vertical="center" wrapText="1"/>
    </xf>
    <xf numFmtId="0" fontId="6" fillId="11" borderId="0" xfId="0" applyFont="1" applyFill="1"/>
    <xf numFmtId="0" fontId="6" fillId="0" borderId="1" xfId="0" applyFont="1" applyFill="1" applyBorder="1"/>
    <xf numFmtId="0" fontId="6" fillId="0" borderId="0" xfId="0" applyFont="1" applyAlignment="1">
      <alignment horizontal="center"/>
    </xf>
    <xf numFmtId="0" fontId="6" fillId="7" borderId="1" xfId="0" applyFont="1" applyFill="1" applyBorder="1" applyAlignment="1">
      <alignment horizontal="left" vertical="center" wrapText="1"/>
    </xf>
    <xf numFmtId="164" fontId="1" fillId="0" borderId="10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2" fontId="1" fillId="0" borderId="10" xfId="0" applyNumberFormat="1" applyFont="1" applyFill="1" applyBorder="1" applyAlignment="1">
      <alignment horizontal="center"/>
    </xf>
    <xf numFmtId="0" fontId="1" fillId="13" borderId="16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 vertical="center" wrapText="1"/>
    </xf>
    <xf numFmtId="2" fontId="1" fillId="13" borderId="1" xfId="1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11" borderId="0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165" fontId="6" fillId="0" borderId="0" xfId="0" applyNumberFormat="1" applyFont="1"/>
    <xf numFmtId="0" fontId="6" fillId="11" borderId="0" xfId="0" applyFont="1" applyFill="1" applyBorder="1"/>
    <xf numFmtId="0" fontId="6" fillId="0" borderId="8" xfId="0" applyFont="1" applyFill="1" applyBorder="1" applyAlignment="1">
      <alignment horizontal="center"/>
    </xf>
    <xf numFmtId="2" fontId="6" fillId="0" borderId="10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3" borderId="0" xfId="0" applyFont="1" applyFill="1"/>
    <xf numFmtId="0" fontId="6" fillId="10" borderId="21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166" fontId="6" fillId="0" borderId="0" xfId="1" applyNumberFormat="1" applyFont="1"/>
    <xf numFmtId="166" fontId="6" fillId="3" borderId="0" xfId="1" applyNumberFormat="1" applyFont="1" applyFill="1"/>
    <xf numFmtId="0" fontId="6" fillId="1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1" fontId="6" fillId="0" borderId="7" xfId="0" applyNumberFormat="1" applyFont="1" applyFill="1" applyBorder="1" applyAlignment="1">
      <alignment horizontal="center"/>
    </xf>
    <xf numFmtId="1" fontId="6" fillId="0" borderId="9" xfId="0" applyNumberFormat="1" applyFont="1" applyFill="1" applyBorder="1" applyAlignment="1">
      <alignment horizontal="center"/>
    </xf>
    <xf numFmtId="1" fontId="6" fillId="0" borderId="10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left"/>
    </xf>
    <xf numFmtId="0" fontId="1" fillId="6" borderId="14" xfId="0" applyFont="1" applyFill="1" applyBorder="1" applyAlignment="1">
      <alignment horizontal="left"/>
    </xf>
    <xf numFmtId="0" fontId="4" fillId="6" borderId="14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/>
    </xf>
    <xf numFmtId="1" fontId="1" fillId="0" borderId="7" xfId="0" applyNumberFormat="1" applyFont="1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1" fontId="1" fillId="13" borderId="7" xfId="0" applyNumberFormat="1" applyFont="1" applyFill="1" applyBorder="1" applyAlignment="1">
      <alignment horizontal="center"/>
    </xf>
    <xf numFmtId="1" fontId="1" fillId="13" borderId="9" xfId="0" applyNumberFormat="1" applyFont="1" applyFill="1" applyBorder="1" applyAlignment="1">
      <alignment horizontal="center"/>
    </xf>
    <xf numFmtId="0" fontId="0" fillId="15" borderId="0" xfId="0" applyFill="1"/>
    <xf numFmtId="43" fontId="0" fillId="0" borderId="0" xfId="1" applyFont="1"/>
    <xf numFmtId="43" fontId="0" fillId="15" borderId="0" xfId="1" applyFont="1" applyFill="1"/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348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%2013-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"/>
      <sheetName val="dif"/>
      <sheetName val="cen"/>
      <sheetName val="att"/>
      <sheetName val="tot"/>
      <sheetName val="tot gazz"/>
      <sheetName val="stat gazz 13-14"/>
      <sheetName val="speciali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Giocatore</v>
          </cell>
          <cell r="B1" t="str">
            <v>Ruolo</v>
          </cell>
          <cell r="C1" t="str">
            <v>Squadra</v>
          </cell>
          <cell r="D1" t="str">
            <v>Presenze</v>
          </cell>
          <cell r="E1" t="str">
            <v>MV</v>
          </cell>
          <cell r="F1" t="str">
            <v>TotV</v>
          </cell>
          <cell r="G1" t="str">
            <v>FM</v>
          </cell>
          <cell r="H1" t="str">
            <v>TotF</v>
          </cell>
          <cell r="I1" t="str">
            <v>Gol</v>
          </cell>
          <cell r="J1" t="str">
            <v>Golsub</v>
          </cell>
          <cell r="K1" t="str">
            <v>Au</v>
          </cell>
          <cell r="L1" t="str">
            <v>As</v>
          </cell>
          <cell r="M1" t="str">
            <v>Gia</v>
          </cell>
          <cell r="N1" t="str">
            <v>Ros</v>
          </cell>
          <cell r="O1" t="str">
            <v>Rig+</v>
          </cell>
          <cell r="P1" t="str">
            <v>Rig-</v>
          </cell>
          <cell r="Q1" t="str">
            <v>Rigsub</v>
          </cell>
          <cell r="R1" t="str">
            <v>Rigpar</v>
          </cell>
        </row>
        <row r="2">
          <cell r="A2" t="str">
            <v>ABBIATI</v>
          </cell>
          <cell r="B2" t="str">
            <v>P</v>
          </cell>
          <cell r="C2" t="str">
            <v>milan</v>
          </cell>
          <cell r="D2">
            <v>28</v>
          </cell>
          <cell r="E2">
            <v>6.0178571428571432</v>
          </cell>
          <cell r="F2">
            <v>168.5</v>
          </cell>
          <cell r="G2">
            <v>4.7321428571428568</v>
          </cell>
          <cell r="H2">
            <v>132.5</v>
          </cell>
          <cell r="I2">
            <v>0</v>
          </cell>
          <cell r="J2">
            <v>31</v>
          </cell>
          <cell r="K2">
            <v>1</v>
          </cell>
          <cell r="L2">
            <v>0</v>
          </cell>
          <cell r="M2">
            <v>4</v>
          </cell>
          <cell r="N2">
            <v>1</v>
          </cell>
          <cell r="O2">
            <v>0</v>
          </cell>
          <cell r="P2">
            <v>0</v>
          </cell>
          <cell r="Q2">
            <v>2</v>
          </cell>
          <cell r="R2">
            <v>0</v>
          </cell>
        </row>
        <row r="3">
          <cell r="A3" t="str">
            <v>ADAN</v>
          </cell>
          <cell r="B3" t="str">
            <v>P</v>
          </cell>
          <cell r="C3" t="str">
            <v>cagliari</v>
          </cell>
          <cell r="D3">
            <v>2</v>
          </cell>
          <cell r="E3">
            <v>5</v>
          </cell>
          <cell r="F3">
            <v>10</v>
          </cell>
          <cell r="G3">
            <v>3</v>
          </cell>
          <cell r="H3">
            <v>6</v>
          </cell>
          <cell r="I3">
            <v>0</v>
          </cell>
          <cell r="J3">
            <v>4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</row>
        <row r="4">
          <cell r="A4" t="str">
            <v>AGAZZI</v>
          </cell>
          <cell r="B4" t="str">
            <v>P</v>
          </cell>
          <cell r="C4" t="str">
            <v>chievo</v>
          </cell>
          <cell r="D4">
            <v>25</v>
          </cell>
          <cell r="E4">
            <v>5.94</v>
          </cell>
          <cell r="F4">
            <v>148.5</v>
          </cell>
          <cell r="G4">
            <v>4.4400000000000004</v>
          </cell>
          <cell r="H4">
            <v>111</v>
          </cell>
          <cell r="I4">
            <v>0</v>
          </cell>
          <cell r="J4">
            <v>40</v>
          </cell>
          <cell r="K4">
            <v>0</v>
          </cell>
          <cell r="L4">
            <v>0</v>
          </cell>
          <cell r="M4">
            <v>1</v>
          </cell>
          <cell r="N4">
            <v>0</v>
          </cell>
          <cell r="O4">
            <v>0</v>
          </cell>
          <cell r="P4">
            <v>0</v>
          </cell>
          <cell r="Q4">
            <v>2</v>
          </cell>
          <cell r="R4">
            <v>1</v>
          </cell>
        </row>
        <row r="5">
          <cell r="A5" t="str">
            <v>ALDEGANI</v>
          </cell>
          <cell r="B5" t="str">
            <v>P</v>
          </cell>
          <cell r="C5" t="str">
            <v>livorno</v>
          </cell>
          <cell r="D5">
            <v>1</v>
          </cell>
          <cell r="E5">
            <v>6</v>
          </cell>
          <cell r="F5">
            <v>6</v>
          </cell>
          <cell r="G5">
            <v>6</v>
          </cell>
          <cell r="H5">
            <v>6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</row>
        <row r="6">
          <cell r="A6" t="str">
            <v>AMELIA</v>
          </cell>
          <cell r="B6" t="str">
            <v>P</v>
          </cell>
          <cell r="C6" t="str">
            <v>milan</v>
          </cell>
          <cell r="D6">
            <v>5</v>
          </cell>
          <cell r="E6">
            <v>5.9</v>
          </cell>
          <cell r="F6">
            <v>29.5</v>
          </cell>
          <cell r="G6">
            <v>4.3</v>
          </cell>
          <cell r="H6">
            <v>21.5</v>
          </cell>
          <cell r="I6">
            <v>0</v>
          </cell>
          <cell r="J6">
            <v>8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2</v>
          </cell>
          <cell r="R6">
            <v>0</v>
          </cell>
        </row>
        <row r="7">
          <cell r="A7" t="str">
            <v>ANANIA</v>
          </cell>
          <cell r="B7" t="str">
            <v>P</v>
          </cell>
          <cell r="C7" t="str">
            <v>livorno</v>
          </cell>
          <cell r="D7">
            <v>3</v>
          </cell>
          <cell r="E7">
            <v>5.833333333333333</v>
          </cell>
          <cell r="F7">
            <v>17.5</v>
          </cell>
          <cell r="G7">
            <v>4.166666666666667</v>
          </cell>
          <cell r="H7">
            <v>12.5</v>
          </cell>
          <cell r="I7">
            <v>0</v>
          </cell>
          <cell r="J7">
            <v>8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1</v>
          </cell>
        </row>
        <row r="8">
          <cell r="A8" t="str">
            <v>ANDRADE</v>
          </cell>
          <cell r="B8" t="str">
            <v>P</v>
          </cell>
          <cell r="C8" t="str">
            <v>verona</v>
          </cell>
          <cell r="D8">
            <v>1</v>
          </cell>
          <cell r="E8">
            <v>4.5</v>
          </cell>
          <cell r="F8">
            <v>4.5</v>
          </cell>
          <cell r="G8">
            <v>-0.5</v>
          </cell>
          <cell r="H8">
            <v>-0.5</v>
          </cell>
          <cell r="I8">
            <v>0</v>
          </cell>
          <cell r="J8">
            <v>5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</row>
        <row r="9">
          <cell r="A9" t="str">
            <v>ANDUJAR</v>
          </cell>
          <cell r="B9" t="str">
            <v>P</v>
          </cell>
          <cell r="C9" t="str">
            <v>catania</v>
          </cell>
          <cell r="D9">
            <v>24</v>
          </cell>
          <cell r="E9">
            <v>5.729166666666667</v>
          </cell>
          <cell r="F9">
            <v>137.5</v>
          </cell>
          <cell r="G9">
            <v>3.9583333333333335</v>
          </cell>
          <cell r="H9">
            <v>95</v>
          </cell>
          <cell r="I9">
            <v>0</v>
          </cell>
          <cell r="J9">
            <v>42</v>
          </cell>
          <cell r="K9">
            <v>0</v>
          </cell>
          <cell r="L9">
            <v>0</v>
          </cell>
          <cell r="M9">
            <v>1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0</v>
          </cell>
        </row>
        <row r="10">
          <cell r="A10" t="str">
            <v>AVRAMOV</v>
          </cell>
          <cell r="B10" t="str">
            <v>P</v>
          </cell>
          <cell r="C10" t="str">
            <v>cagliari</v>
          </cell>
          <cell r="D10">
            <v>23</v>
          </cell>
          <cell r="E10">
            <v>6.0652173913043477</v>
          </cell>
          <cell r="F10">
            <v>139.5</v>
          </cell>
          <cell r="G10">
            <v>4.8913043478260869</v>
          </cell>
          <cell r="H10">
            <v>112.5</v>
          </cell>
          <cell r="I10">
            <v>0</v>
          </cell>
          <cell r="J10">
            <v>25</v>
          </cell>
          <cell r="K10">
            <v>0</v>
          </cell>
          <cell r="L10">
            <v>0</v>
          </cell>
          <cell r="M10">
            <v>4</v>
          </cell>
          <cell r="N10">
            <v>0</v>
          </cell>
          <cell r="O10">
            <v>0</v>
          </cell>
          <cell r="P10">
            <v>0</v>
          </cell>
          <cell r="Q10">
            <v>2</v>
          </cell>
          <cell r="R10">
            <v>0</v>
          </cell>
        </row>
        <row r="11">
          <cell r="A11" t="str">
            <v>BAJZA</v>
          </cell>
          <cell r="B11" t="str">
            <v>P</v>
          </cell>
          <cell r="C11" t="str">
            <v>parma</v>
          </cell>
          <cell r="D11">
            <v>4</v>
          </cell>
          <cell r="E11">
            <v>6</v>
          </cell>
          <cell r="F11">
            <v>24</v>
          </cell>
          <cell r="G11">
            <v>5</v>
          </cell>
          <cell r="H11">
            <v>20</v>
          </cell>
          <cell r="I11">
            <v>0</v>
          </cell>
          <cell r="J11">
            <v>4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3</v>
          </cell>
          <cell r="R11">
            <v>0</v>
          </cell>
        </row>
        <row r="12">
          <cell r="A12" t="str">
            <v>BARDI</v>
          </cell>
          <cell r="B12" t="str">
            <v>P</v>
          </cell>
          <cell r="C12" t="str">
            <v>livorno</v>
          </cell>
          <cell r="D12">
            <v>35</v>
          </cell>
          <cell r="E12">
            <v>5.9571428571428573</v>
          </cell>
          <cell r="F12">
            <v>208.5</v>
          </cell>
          <cell r="G12">
            <v>3.8714285714285714</v>
          </cell>
          <cell r="H12">
            <v>135.5</v>
          </cell>
          <cell r="I12">
            <v>0</v>
          </cell>
          <cell r="J12">
            <v>69</v>
          </cell>
          <cell r="K12">
            <v>1</v>
          </cell>
          <cell r="L12">
            <v>0</v>
          </cell>
          <cell r="M12">
            <v>4</v>
          </cell>
          <cell r="N12">
            <v>0</v>
          </cell>
          <cell r="O12">
            <v>0</v>
          </cell>
          <cell r="P12">
            <v>0</v>
          </cell>
          <cell r="Q12">
            <v>5</v>
          </cell>
          <cell r="R12">
            <v>0</v>
          </cell>
        </row>
        <row r="13">
          <cell r="A13" t="str">
            <v>BERISHA</v>
          </cell>
          <cell r="B13" t="str">
            <v>P</v>
          </cell>
          <cell r="C13" t="str">
            <v>lazio</v>
          </cell>
          <cell r="D13">
            <v>17</v>
          </cell>
          <cell r="E13">
            <v>6.0588235294117645</v>
          </cell>
          <cell r="F13">
            <v>103</v>
          </cell>
          <cell r="G13">
            <v>4.5882352941176467</v>
          </cell>
          <cell r="H13">
            <v>78</v>
          </cell>
          <cell r="I13">
            <v>0</v>
          </cell>
          <cell r="J13">
            <v>25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</v>
          </cell>
          <cell r="R13">
            <v>0</v>
          </cell>
        </row>
        <row r="14">
          <cell r="A14" t="str">
            <v>BIZZARRI</v>
          </cell>
          <cell r="B14" t="str">
            <v>P</v>
          </cell>
          <cell r="C14" t="str">
            <v>genoa</v>
          </cell>
          <cell r="D14">
            <v>1</v>
          </cell>
          <cell r="E14">
            <v>6.5</v>
          </cell>
          <cell r="F14">
            <v>6.5</v>
          </cell>
          <cell r="G14">
            <v>6.5</v>
          </cell>
          <cell r="H14">
            <v>6.5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A15" t="str">
            <v>BRKIC</v>
          </cell>
          <cell r="B15" t="str">
            <v>P</v>
          </cell>
          <cell r="C15" t="str">
            <v>udinese</v>
          </cell>
          <cell r="D15">
            <v>12</v>
          </cell>
          <cell r="E15">
            <v>5.875</v>
          </cell>
          <cell r="F15">
            <v>70.5</v>
          </cell>
          <cell r="G15">
            <v>4.041666666666667</v>
          </cell>
          <cell r="H15">
            <v>48.5</v>
          </cell>
          <cell r="I15">
            <v>0</v>
          </cell>
          <cell r="J15">
            <v>22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2</v>
          </cell>
          <cell r="R15">
            <v>0</v>
          </cell>
        </row>
        <row r="16">
          <cell r="A16" t="str">
            <v>BUFFON</v>
          </cell>
          <cell r="B16" t="str">
            <v>P</v>
          </cell>
          <cell r="C16" t="str">
            <v>juventus</v>
          </cell>
          <cell r="D16">
            <v>33</v>
          </cell>
          <cell r="E16">
            <v>6.2878787878787881</v>
          </cell>
          <cell r="F16">
            <v>207.5</v>
          </cell>
          <cell r="G16">
            <v>5.7424242424242422</v>
          </cell>
          <cell r="H16">
            <v>189.5</v>
          </cell>
          <cell r="I16">
            <v>0</v>
          </cell>
          <cell r="J16">
            <v>20</v>
          </cell>
          <cell r="K16">
            <v>0</v>
          </cell>
          <cell r="L16">
            <v>0</v>
          </cell>
          <cell r="M16">
            <v>0</v>
          </cell>
          <cell r="N16">
            <v>1</v>
          </cell>
          <cell r="O16">
            <v>0</v>
          </cell>
          <cell r="P16">
            <v>0</v>
          </cell>
          <cell r="Q16">
            <v>1</v>
          </cell>
          <cell r="R16">
            <v>1</v>
          </cell>
        </row>
        <row r="17">
          <cell r="A17" t="str">
            <v>CARRIZO</v>
          </cell>
          <cell r="B17" t="str">
            <v>P</v>
          </cell>
          <cell r="C17" t="str">
            <v>inter</v>
          </cell>
          <cell r="D17">
            <v>4</v>
          </cell>
          <cell r="E17">
            <v>5.875</v>
          </cell>
          <cell r="F17">
            <v>23.5</v>
          </cell>
          <cell r="G17">
            <v>4.875</v>
          </cell>
          <cell r="H17">
            <v>19.5</v>
          </cell>
          <cell r="I17">
            <v>0</v>
          </cell>
          <cell r="J17">
            <v>7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1</v>
          </cell>
        </row>
        <row r="18">
          <cell r="A18" t="str">
            <v>COLOMBO</v>
          </cell>
          <cell r="B18" t="str">
            <v>P</v>
          </cell>
          <cell r="C18" t="str">
            <v>napoli</v>
          </cell>
          <cell r="D18">
            <v>1</v>
          </cell>
          <cell r="E18">
            <v>6</v>
          </cell>
          <cell r="F18">
            <v>6</v>
          </cell>
          <cell r="G18">
            <v>6</v>
          </cell>
          <cell r="H18">
            <v>6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A19" t="str">
            <v>CONSIGLI</v>
          </cell>
          <cell r="B19" t="str">
            <v>P</v>
          </cell>
          <cell r="C19" t="str">
            <v>atalanta</v>
          </cell>
          <cell r="D19">
            <v>35</v>
          </cell>
          <cell r="E19">
            <v>6.2285714285714286</v>
          </cell>
          <cell r="F19">
            <v>218</v>
          </cell>
          <cell r="G19">
            <v>4.9000000000000004</v>
          </cell>
          <cell r="H19">
            <v>171.5</v>
          </cell>
          <cell r="I19">
            <v>0</v>
          </cell>
          <cell r="J19">
            <v>48</v>
          </cell>
          <cell r="K19">
            <v>0</v>
          </cell>
          <cell r="L19">
            <v>0</v>
          </cell>
          <cell r="M19">
            <v>3</v>
          </cell>
          <cell r="N19">
            <v>0</v>
          </cell>
          <cell r="O19">
            <v>0</v>
          </cell>
          <cell r="P19">
            <v>0</v>
          </cell>
          <cell r="Q19">
            <v>2</v>
          </cell>
          <cell r="R19">
            <v>1</v>
          </cell>
        </row>
        <row r="20">
          <cell r="A20" t="str">
            <v>CURCI</v>
          </cell>
          <cell r="B20" t="str">
            <v>P</v>
          </cell>
          <cell r="C20" t="str">
            <v>bologna</v>
          </cell>
          <cell r="D20">
            <v>37</v>
          </cell>
          <cell r="E20">
            <v>5.8783783783783781</v>
          </cell>
          <cell r="F20">
            <v>217.5</v>
          </cell>
          <cell r="G20">
            <v>4.3918918918918921</v>
          </cell>
          <cell r="H20">
            <v>162.5</v>
          </cell>
          <cell r="I20">
            <v>0</v>
          </cell>
          <cell r="J20">
            <v>57</v>
          </cell>
          <cell r="K20">
            <v>0</v>
          </cell>
          <cell r="L20">
            <v>0</v>
          </cell>
          <cell r="M20">
            <v>2</v>
          </cell>
          <cell r="N20">
            <v>0</v>
          </cell>
          <cell r="O20">
            <v>0</v>
          </cell>
          <cell r="P20">
            <v>0</v>
          </cell>
          <cell r="Q20">
            <v>5</v>
          </cell>
          <cell r="R20">
            <v>1</v>
          </cell>
        </row>
        <row r="21">
          <cell r="A21" t="str">
            <v>DA COSTA</v>
          </cell>
          <cell r="B21" t="str">
            <v>P</v>
          </cell>
          <cell r="C21" t="str">
            <v>sampdoria</v>
          </cell>
          <cell r="D21">
            <v>33</v>
          </cell>
          <cell r="E21">
            <v>5.9393939393939394</v>
          </cell>
          <cell r="F21">
            <v>196</v>
          </cell>
          <cell r="G21">
            <v>4.4393939393939394</v>
          </cell>
          <cell r="H21">
            <v>146.5</v>
          </cell>
          <cell r="I21">
            <v>0</v>
          </cell>
          <cell r="J21">
            <v>49</v>
          </cell>
          <cell r="K21">
            <v>0</v>
          </cell>
          <cell r="L21">
            <v>0</v>
          </cell>
          <cell r="M21">
            <v>1</v>
          </cell>
          <cell r="N21">
            <v>0</v>
          </cell>
          <cell r="O21">
            <v>0</v>
          </cell>
          <cell r="P21">
            <v>0</v>
          </cell>
          <cell r="Q21">
            <v>6</v>
          </cell>
          <cell r="R21">
            <v>0</v>
          </cell>
        </row>
        <row r="22">
          <cell r="A22" t="str">
            <v>DE SANCTIS</v>
          </cell>
          <cell r="B22" t="str">
            <v>P</v>
          </cell>
          <cell r="C22" t="str">
            <v>roma</v>
          </cell>
          <cell r="D22">
            <v>35</v>
          </cell>
          <cell r="E22">
            <v>6.128571428571429</v>
          </cell>
          <cell r="F22">
            <v>214.5</v>
          </cell>
          <cell r="G22">
            <v>5.5</v>
          </cell>
          <cell r="H22">
            <v>192.5</v>
          </cell>
          <cell r="I22">
            <v>0</v>
          </cell>
          <cell r="J22">
            <v>21</v>
          </cell>
          <cell r="K22">
            <v>0</v>
          </cell>
          <cell r="L22">
            <v>0</v>
          </cell>
          <cell r="M22">
            <v>2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0</v>
          </cell>
        </row>
        <row r="23">
          <cell r="A23" t="str">
            <v>DOBLAS</v>
          </cell>
          <cell r="B23" t="str">
            <v>P</v>
          </cell>
          <cell r="C23" t="str">
            <v>napoli</v>
          </cell>
          <cell r="D23">
            <v>2</v>
          </cell>
          <cell r="E23">
            <v>6</v>
          </cell>
          <cell r="F23">
            <v>12</v>
          </cell>
          <cell r="G23">
            <v>5</v>
          </cell>
          <cell r="H23">
            <v>10</v>
          </cell>
          <cell r="I23">
            <v>0</v>
          </cell>
          <cell r="J23">
            <v>2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A24" t="str">
            <v>FIORILLO</v>
          </cell>
          <cell r="B24" t="str">
            <v>P</v>
          </cell>
          <cell r="C24" t="str">
            <v>sampdoria</v>
          </cell>
          <cell r="D24">
            <v>5</v>
          </cell>
          <cell r="E24">
            <v>6</v>
          </cell>
          <cell r="F24">
            <v>30</v>
          </cell>
          <cell r="G24">
            <v>3.4</v>
          </cell>
          <cell r="H24">
            <v>17</v>
          </cell>
          <cell r="I24">
            <v>0</v>
          </cell>
          <cell r="J24">
            <v>13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1</v>
          </cell>
          <cell r="R24">
            <v>0</v>
          </cell>
        </row>
        <row r="25">
          <cell r="A25" t="str">
            <v>FRISON</v>
          </cell>
          <cell r="B25" t="str">
            <v>P</v>
          </cell>
          <cell r="C25" t="str">
            <v>catania</v>
          </cell>
          <cell r="D25">
            <v>14</v>
          </cell>
          <cell r="E25">
            <v>6</v>
          </cell>
          <cell r="F25">
            <v>84</v>
          </cell>
          <cell r="G25">
            <v>4.2857142857142856</v>
          </cell>
          <cell r="H25">
            <v>60</v>
          </cell>
          <cell r="I25">
            <v>0</v>
          </cell>
          <cell r="J25">
            <v>24</v>
          </cell>
          <cell r="K25">
            <v>1</v>
          </cell>
          <cell r="L25">
            <v>0</v>
          </cell>
          <cell r="M25">
            <v>2</v>
          </cell>
          <cell r="N25">
            <v>0</v>
          </cell>
          <cell r="O25">
            <v>0</v>
          </cell>
          <cell r="P25">
            <v>0</v>
          </cell>
          <cell r="Q25">
            <v>1</v>
          </cell>
          <cell r="R25">
            <v>1</v>
          </cell>
        </row>
        <row r="26">
          <cell r="A26" t="str">
            <v>GABRIEL</v>
          </cell>
          <cell r="B26" t="str">
            <v>P</v>
          </cell>
          <cell r="C26" t="str">
            <v>milan</v>
          </cell>
          <cell r="D26">
            <v>7</v>
          </cell>
          <cell r="E26">
            <v>5.5</v>
          </cell>
          <cell r="F26">
            <v>38.5</v>
          </cell>
          <cell r="G26">
            <v>4</v>
          </cell>
          <cell r="H26">
            <v>28</v>
          </cell>
          <cell r="I26">
            <v>0</v>
          </cell>
          <cell r="J26">
            <v>10</v>
          </cell>
          <cell r="K26">
            <v>0</v>
          </cell>
          <cell r="L26">
            <v>0</v>
          </cell>
          <cell r="M26">
            <v>1</v>
          </cell>
          <cell r="N26">
            <v>0</v>
          </cell>
          <cell r="O26">
            <v>0</v>
          </cell>
          <cell r="P26">
            <v>0</v>
          </cell>
          <cell r="Q26">
            <v>1</v>
          </cell>
          <cell r="R26">
            <v>0</v>
          </cell>
        </row>
        <row r="27">
          <cell r="A27" t="str">
            <v>GOMIS A.</v>
          </cell>
          <cell r="B27" t="str">
            <v>P</v>
          </cell>
          <cell r="C27" t="str">
            <v>torino</v>
          </cell>
          <cell r="D27">
            <v>1</v>
          </cell>
          <cell r="E27">
            <v>5.5</v>
          </cell>
          <cell r="F27">
            <v>5.5</v>
          </cell>
          <cell r="G27">
            <v>4</v>
          </cell>
          <cell r="H27">
            <v>4</v>
          </cell>
          <cell r="I27">
            <v>0</v>
          </cell>
          <cell r="J27">
            <v>1</v>
          </cell>
          <cell r="K27">
            <v>0</v>
          </cell>
          <cell r="L27">
            <v>0</v>
          </cell>
          <cell r="M27">
            <v>1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A28" t="str">
            <v>HANDANOVIC</v>
          </cell>
          <cell r="B28" t="str">
            <v>P</v>
          </cell>
          <cell r="C28" t="str">
            <v>inter</v>
          </cell>
          <cell r="D28">
            <v>36</v>
          </cell>
          <cell r="E28">
            <v>6.2638888888888893</v>
          </cell>
          <cell r="F28">
            <v>225.5</v>
          </cell>
          <cell r="G28">
            <v>5.5972222222222223</v>
          </cell>
          <cell r="H28">
            <v>201.5</v>
          </cell>
          <cell r="I28">
            <v>0</v>
          </cell>
          <cell r="J28">
            <v>32</v>
          </cell>
          <cell r="K28">
            <v>0</v>
          </cell>
          <cell r="L28">
            <v>0</v>
          </cell>
          <cell r="M28">
            <v>0</v>
          </cell>
          <cell r="N28">
            <v>1</v>
          </cell>
          <cell r="O28">
            <v>0</v>
          </cell>
          <cell r="P28">
            <v>0</v>
          </cell>
          <cell r="Q28">
            <v>3</v>
          </cell>
          <cell r="R28">
            <v>3</v>
          </cell>
        </row>
        <row r="29">
          <cell r="A29" t="str">
            <v>KELAVA</v>
          </cell>
          <cell r="B29" t="str">
            <v>P</v>
          </cell>
          <cell r="C29" t="str">
            <v>udinese</v>
          </cell>
          <cell r="D29">
            <v>10</v>
          </cell>
          <cell r="E29">
            <v>6</v>
          </cell>
          <cell r="F29">
            <v>60</v>
          </cell>
          <cell r="G29">
            <v>4.5999999999999996</v>
          </cell>
          <cell r="H29">
            <v>46</v>
          </cell>
          <cell r="I29">
            <v>0</v>
          </cell>
          <cell r="J29">
            <v>13</v>
          </cell>
          <cell r="K29">
            <v>0</v>
          </cell>
          <cell r="L29">
            <v>0</v>
          </cell>
          <cell r="M29">
            <v>2</v>
          </cell>
          <cell r="N29">
            <v>0</v>
          </cell>
          <cell r="O29">
            <v>0</v>
          </cell>
          <cell r="P29">
            <v>0</v>
          </cell>
          <cell r="Q29">
            <v>2</v>
          </cell>
          <cell r="R29">
            <v>0</v>
          </cell>
        </row>
        <row r="30">
          <cell r="A30" t="str">
            <v>LOBONT</v>
          </cell>
          <cell r="B30" t="str">
            <v>P</v>
          </cell>
          <cell r="C30" t="str">
            <v>roma</v>
          </cell>
          <cell r="D30">
            <v>1</v>
          </cell>
          <cell r="E30">
            <v>6</v>
          </cell>
          <cell r="F30">
            <v>6</v>
          </cell>
          <cell r="G30">
            <v>6</v>
          </cell>
          <cell r="H30">
            <v>6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A31" t="str">
            <v>MARCHETTI</v>
          </cell>
          <cell r="B31" t="str">
            <v>P</v>
          </cell>
          <cell r="C31" t="str">
            <v>lazio</v>
          </cell>
          <cell r="D31">
            <v>21</v>
          </cell>
          <cell r="E31">
            <v>5.833333333333333</v>
          </cell>
          <cell r="F31">
            <v>122.5</v>
          </cell>
          <cell r="G31">
            <v>4.4285714285714288</v>
          </cell>
          <cell r="H31">
            <v>93</v>
          </cell>
          <cell r="I31">
            <v>0</v>
          </cell>
          <cell r="J31">
            <v>29</v>
          </cell>
          <cell r="K31">
            <v>0</v>
          </cell>
          <cell r="L31">
            <v>0</v>
          </cell>
          <cell r="M31">
            <v>1</v>
          </cell>
          <cell r="N31">
            <v>0</v>
          </cell>
          <cell r="O31">
            <v>0</v>
          </cell>
          <cell r="P31">
            <v>0</v>
          </cell>
          <cell r="Q31">
            <v>2</v>
          </cell>
          <cell r="R31">
            <v>0</v>
          </cell>
        </row>
        <row r="32">
          <cell r="A32" t="str">
            <v>MIRANTE</v>
          </cell>
          <cell r="B32" t="str">
            <v>P</v>
          </cell>
          <cell r="C32" t="str">
            <v>parma</v>
          </cell>
          <cell r="D32">
            <v>36</v>
          </cell>
          <cell r="E32">
            <v>6.1805555555555554</v>
          </cell>
          <cell r="F32">
            <v>222.5</v>
          </cell>
          <cell r="G32">
            <v>5.1527777777777777</v>
          </cell>
          <cell r="H32">
            <v>185.5</v>
          </cell>
          <cell r="I32">
            <v>0</v>
          </cell>
          <cell r="J32">
            <v>38</v>
          </cell>
          <cell r="K32">
            <v>0</v>
          </cell>
          <cell r="L32">
            <v>0</v>
          </cell>
          <cell r="M32">
            <v>2</v>
          </cell>
          <cell r="N32">
            <v>1</v>
          </cell>
          <cell r="O32">
            <v>0</v>
          </cell>
          <cell r="P32">
            <v>0</v>
          </cell>
          <cell r="Q32">
            <v>5</v>
          </cell>
          <cell r="R32">
            <v>1</v>
          </cell>
        </row>
        <row r="33">
          <cell r="A33" t="str">
            <v>NETO</v>
          </cell>
          <cell r="B33" t="str">
            <v>P</v>
          </cell>
          <cell r="C33" t="str">
            <v>fiorentina</v>
          </cell>
          <cell r="D33">
            <v>35</v>
          </cell>
          <cell r="E33">
            <v>6.2142857142857144</v>
          </cell>
          <cell r="F33">
            <v>217.5</v>
          </cell>
          <cell r="G33">
            <v>5.0857142857142854</v>
          </cell>
          <cell r="H33">
            <v>178</v>
          </cell>
          <cell r="I33">
            <v>0</v>
          </cell>
          <cell r="J33">
            <v>38</v>
          </cell>
          <cell r="K33">
            <v>0</v>
          </cell>
          <cell r="L33">
            <v>0</v>
          </cell>
          <cell r="M33">
            <v>3</v>
          </cell>
          <cell r="N33">
            <v>0</v>
          </cell>
          <cell r="O33">
            <v>0</v>
          </cell>
          <cell r="P33">
            <v>0</v>
          </cell>
          <cell r="Q33">
            <v>4</v>
          </cell>
          <cell r="R33">
            <v>0</v>
          </cell>
        </row>
        <row r="34">
          <cell r="A34" t="str">
            <v>PADELLI D.</v>
          </cell>
          <cell r="B34" t="str">
            <v>P</v>
          </cell>
          <cell r="C34" t="str">
            <v>torino</v>
          </cell>
          <cell r="D34">
            <v>38</v>
          </cell>
          <cell r="E34">
            <v>6.0789473684210522</v>
          </cell>
          <cell r="F34">
            <v>231</v>
          </cell>
          <cell r="G34">
            <v>4.8815789473684212</v>
          </cell>
          <cell r="H34">
            <v>185.5</v>
          </cell>
          <cell r="I34">
            <v>0</v>
          </cell>
          <cell r="J34">
            <v>47</v>
          </cell>
          <cell r="K34">
            <v>0</v>
          </cell>
          <cell r="L34">
            <v>0</v>
          </cell>
          <cell r="M34">
            <v>3</v>
          </cell>
          <cell r="N34">
            <v>0</v>
          </cell>
          <cell r="O34">
            <v>0</v>
          </cell>
          <cell r="P34">
            <v>0</v>
          </cell>
          <cell r="Q34">
            <v>7</v>
          </cell>
          <cell r="R34">
            <v>1</v>
          </cell>
        </row>
        <row r="35">
          <cell r="A35" t="str">
            <v>PAVARINI</v>
          </cell>
          <cell r="B35" t="str">
            <v>P</v>
          </cell>
          <cell r="C35" t="str">
            <v>parma</v>
          </cell>
          <cell r="D35">
            <v>2</v>
          </cell>
          <cell r="E35">
            <v>6</v>
          </cell>
          <cell r="F35">
            <v>12</v>
          </cell>
          <cell r="G35">
            <v>6</v>
          </cell>
          <cell r="H35">
            <v>12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36">
          <cell r="A36" t="str">
            <v>PEGOLO</v>
          </cell>
          <cell r="B36" t="str">
            <v>P</v>
          </cell>
          <cell r="C36" t="str">
            <v>sassuolo</v>
          </cell>
          <cell r="D36">
            <v>33</v>
          </cell>
          <cell r="E36">
            <v>6.2575757575757578</v>
          </cell>
          <cell r="F36">
            <v>206.5</v>
          </cell>
          <cell r="G36">
            <v>4.7272727272727275</v>
          </cell>
          <cell r="H36">
            <v>156</v>
          </cell>
          <cell r="I36">
            <v>0</v>
          </cell>
          <cell r="J36">
            <v>55</v>
          </cell>
          <cell r="K36">
            <v>0</v>
          </cell>
          <cell r="L36">
            <v>0</v>
          </cell>
          <cell r="M36">
            <v>3</v>
          </cell>
          <cell r="N36">
            <v>0</v>
          </cell>
          <cell r="O36">
            <v>0</v>
          </cell>
          <cell r="P36">
            <v>0</v>
          </cell>
          <cell r="Q36">
            <v>6</v>
          </cell>
          <cell r="R36">
            <v>2</v>
          </cell>
        </row>
        <row r="37">
          <cell r="A37" t="str">
            <v>PERIN</v>
          </cell>
          <cell r="B37" t="str">
            <v>P</v>
          </cell>
          <cell r="C37" t="str">
            <v>genoa</v>
          </cell>
          <cell r="D37">
            <v>37</v>
          </cell>
          <cell r="E37">
            <v>6.3378378378378377</v>
          </cell>
          <cell r="F37">
            <v>234.5</v>
          </cell>
          <cell r="G37">
            <v>5.1081081081081079</v>
          </cell>
          <cell r="H37">
            <v>189</v>
          </cell>
          <cell r="I37">
            <v>0</v>
          </cell>
          <cell r="J37">
            <v>50</v>
          </cell>
          <cell r="K37">
            <v>0</v>
          </cell>
          <cell r="L37">
            <v>0</v>
          </cell>
          <cell r="M37">
            <v>3</v>
          </cell>
          <cell r="N37">
            <v>0</v>
          </cell>
          <cell r="O37">
            <v>0</v>
          </cell>
          <cell r="P37">
            <v>0</v>
          </cell>
          <cell r="Q37">
            <v>6</v>
          </cell>
          <cell r="R37">
            <v>2</v>
          </cell>
        </row>
        <row r="38">
          <cell r="A38" t="str">
            <v>POMINI</v>
          </cell>
          <cell r="B38" t="str">
            <v>P</v>
          </cell>
          <cell r="C38" t="str">
            <v>sassuolo</v>
          </cell>
          <cell r="D38">
            <v>3</v>
          </cell>
          <cell r="E38">
            <v>5.666666666666667</v>
          </cell>
          <cell r="F38">
            <v>17</v>
          </cell>
          <cell r="G38">
            <v>2</v>
          </cell>
          <cell r="H38">
            <v>6</v>
          </cell>
          <cell r="I38">
            <v>0</v>
          </cell>
          <cell r="J38">
            <v>11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39">
          <cell r="A39" t="str">
            <v>PUGGIONI</v>
          </cell>
          <cell r="B39" t="str">
            <v>P</v>
          </cell>
          <cell r="C39" t="str">
            <v>chievo</v>
          </cell>
          <cell r="D39">
            <v>23</v>
          </cell>
          <cell r="E39">
            <v>6.0652173913043477</v>
          </cell>
          <cell r="F39">
            <v>139.5</v>
          </cell>
          <cell r="G39">
            <v>4.8043478260869561</v>
          </cell>
          <cell r="H39">
            <v>110.5</v>
          </cell>
          <cell r="I39">
            <v>0</v>
          </cell>
          <cell r="J39">
            <v>32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</v>
          </cell>
        </row>
        <row r="40">
          <cell r="A40" t="str">
            <v>RAFAEL C.</v>
          </cell>
          <cell r="B40" t="str">
            <v>P</v>
          </cell>
          <cell r="C40" t="str">
            <v>napoli</v>
          </cell>
          <cell r="D40">
            <v>8</v>
          </cell>
          <cell r="E40">
            <v>6</v>
          </cell>
          <cell r="F40">
            <v>48</v>
          </cell>
          <cell r="G40">
            <v>5</v>
          </cell>
          <cell r="H40">
            <v>40</v>
          </cell>
          <cell r="I40">
            <v>0</v>
          </cell>
          <cell r="J40">
            <v>8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</row>
        <row r="41">
          <cell r="A41" t="str">
            <v>RAFAEL D.A.</v>
          </cell>
          <cell r="B41" t="str">
            <v>P</v>
          </cell>
          <cell r="C41" t="str">
            <v>verona</v>
          </cell>
          <cell r="D41">
            <v>37</v>
          </cell>
          <cell r="E41">
            <v>6.1216216216216219</v>
          </cell>
          <cell r="F41">
            <v>226.5</v>
          </cell>
          <cell r="G41">
            <v>4.5675675675675675</v>
          </cell>
          <cell r="H41">
            <v>169</v>
          </cell>
          <cell r="I41">
            <v>0</v>
          </cell>
          <cell r="J41">
            <v>63</v>
          </cell>
          <cell r="K41">
            <v>0</v>
          </cell>
          <cell r="L41">
            <v>0</v>
          </cell>
          <cell r="M41">
            <v>1</v>
          </cell>
          <cell r="N41">
            <v>0</v>
          </cell>
          <cell r="O41">
            <v>0</v>
          </cell>
          <cell r="P41">
            <v>0</v>
          </cell>
          <cell r="Q41">
            <v>6</v>
          </cell>
          <cell r="R41">
            <v>2</v>
          </cell>
        </row>
        <row r="42">
          <cell r="A42" t="str">
            <v>REINA</v>
          </cell>
          <cell r="B42" t="str">
            <v>P</v>
          </cell>
          <cell r="C42" t="str">
            <v>napoli</v>
          </cell>
          <cell r="D42">
            <v>30</v>
          </cell>
          <cell r="E42">
            <v>6.1333333333333337</v>
          </cell>
          <cell r="F42">
            <v>184</v>
          </cell>
          <cell r="G42">
            <v>5.2</v>
          </cell>
          <cell r="H42">
            <v>156</v>
          </cell>
          <cell r="I42">
            <v>0</v>
          </cell>
          <cell r="J42">
            <v>29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2</v>
          </cell>
          <cell r="R42">
            <v>1</v>
          </cell>
        </row>
        <row r="43">
          <cell r="A43" t="str">
            <v>ROSATI</v>
          </cell>
          <cell r="B43" t="str">
            <v>P</v>
          </cell>
          <cell r="C43" t="str">
            <v>fiorentina</v>
          </cell>
          <cell r="D43">
            <v>5</v>
          </cell>
          <cell r="E43">
            <v>5.5</v>
          </cell>
          <cell r="F43">
            <v>27.5</v>
          </cell>
          <cell r="G43">
            <v>3.2</v>
          </cell>
          <cell r="H43">
            <v>16</v>
          </cell>
          <cell r="I43">
            <v>0</v>
          </cell>
          <cell r="J43">
            <v>12</v>
          </cell>
          <cell r="K43">
            <v>1</v>
          </cell>
          <cell r="L43">
            <v>0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2</v>
          </cell>
          <cell r="R43">
            <v>1</v>
          </cell>
        </row>
        <row r="44">
          <cell r="A44" t="str">
            <v>RUBINHO</v>
          </cell>
          <cell r="B44" t="str">
            <v>P</v>
          </cell>
          <cell r="C44" t="str">
            <v>juventus</v>
          </cell>
          <cell r="D44">
            <v>1</v>
          </cell>
          <cell r="E44">
            <v>6</v>
          </cell>
          <cell r="F44">
            <v>6</v>
          </cell>
          <cell r="G44">
            <v>6</v>
          </cell>
          <cell r="H44">
            <v>6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</row>
        <row r="45">
          <cell r="A45" t="str">
            <v>SCUFFET</v>
          </cell>
          <cell r="B45" t="str">
            <v>P</v>
          </cell>
          <cell r="C45" t="str">
            <v>udinese</v>
          </cell>
          <cell r="D45">
            <v>16</v>
          </cell>
          <cell r="E45">
            <v>6.3125</v>
          </cell>
          <cell r="F45">
            <v>101</v>
          </cell>
          <cell r="G45">
            <v>4.90625</v>
          </cell>
          <cell r="H45">
            <v>78.5</v>
          </cell>
          <cell r="I45">
            <v>0</v>
          </cell>
          <cell r="J45">
            <v>22</v>
          </cell>
          <cell r="K45">
            <v>0</v>
          </cell>
          <cell r="L45">
            <v>0</v>
          </cell>
          <cell r="M45">
            <v>1</v>
          </cell>
          <cell r="N45">
            <v>0</v>
          </cell>
          <cell r="O45">
            <v>0</v>
          </cell>
          <cell r="P45">
            <v>0</v>
          </cell>
          <cell r="Q45">
            <v>2</v>
          </cell>
          <cell r="R45">
            <v>0</v>
          </cell>
        </row>
        <row r="46">
          <cell r="A46" t="str">
            <v>SILVESTRI</v>
          </cell>
          <cell r="B46" t="str">
            <v>P</v>
          </cell>
          <cell r="C46" t="str">
            <v>cagliari</v>
          </cell>
          <cell r="D46">
            <v>3</v>
          </cell>
          <cell r="E46">
            <v>6.166666666666667</v>
          </cell>
          <cell r="F46">
            <v>18.5</v>
          </cell>
          <cell r="G46">
            <v>3.5</v>
          </cell>
          <cell r="H46">
            <v>10.5</v>
          </cell>
          <cell r="I46">
            <v>0</v>
          </cell>
          <cell r="J46">
            <v>5</v>
          </cell>
          <cell r="K46">
            <v>1</v>
          </cell>
          <cell r="L46">
            <v>0</v>
          </cell>
          <cell r="M46">
            <v>0</v>
          </cell>
          <cell r="N46">
            <v>1</v>
          </cell>
          <cell r="O46">
            <v>0</v>
          </cell>
          <cell r="P46">
            <v>0</v>
          </cell>
          <cell r="Q46">
            <v>1</v>
          </cell>
          <cell r="R46">
            <v>0</v>
          </cell>
        </row>
        <row r="47">
          <cell r="A47" t="str">
            <v>SKORUPSKI</v>
          </cell>
          <cell r="B47" t="str">
            <v>P</v>
          </cell>
          <cell r="C47" t="str">
            <v>roma</v>
          </cell>
          <cell r="D47">
            <v>3</v>
          </cell>
          <cell r="E47">
            <v>6.5</v>
          </cell>
          <cell r="F47">
            <v>19.5</v>
          </cell>
          <cell r="G47">
            <v>5.833333333333333</v>
          </cell>
          <cell r="H47">
            <v>17.5</v>
          </cell>
          <cell r="I47">
            <v>0</v>
          </cell>
          <cell r="J47">
            <v>2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A48" t="str">
            <v>SPORTIELLO</v>
          </cell>
          <cell r="B48" t="str">
            <v>P</v>
          </cell>
          <cell r="C48" t="str">
            <v>atalanta</v>
          </cell>
          <cell r="D48">
            <v>3</v>
          </cell>
          <cell r="E48">
            <v>6.333333333333333</v>
          </cell>
          <cell r="F48">
            <v>19</v>
          </cell>
          <cell r="G48">
            <v>5.333333333333333</v>
          </cell>
          <cell r="H48">
            <v>16</v>
          </cell>
          <cell r="I48">
            <v>0</v>
          </cell>
          <cell r="J48">
            <v>3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A49" t="str">
            <v>SQUIZZI</v>
          </cell>
          <cell r="B49" t="str">
            <v>P</v>
          </cell>
          <cell r="C49" t="str">
            <v>chievo</v>
          </cell>
          <cell r="D49">
            <v>1</v>
          </cell>
          <cell r="E49">
            <v>6.5</v>
          </cell>
          <cell r="F49">
            <v>6.5</v>
          </cell>
          <cell r="G49">
            <v>5.5</v>
          </cell>
          <cell r="H49">
            <v>5.5</v>
          </cell>
          <cell r="I49">
            <v>0</v>
          </cell>
          <cell r="J49">
            <v>1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A50" t="str">
            <v>STOJANOVIC</v>
          </cell>
          <cell r="B50" t="str">
            <v>P</v>
          </cell>
          <cell r="C50" t="str">
            <v>bologna</v>
          </cell>
          <cell r="D50">
            <v>1</v>
          </cell>
          <cell r="E50">
            <v>6.5</v>
          </cell>
          <cell r="F50">
            <v>6.5</v>
          </cell>
          <cell r="G50">
            <v>5.5</v>
          </cell>
          <cell r="H50">
            <v>5.5</v>
          </cell>
          <cell r="I50">
            <v>0</v>
          </cell>
          <cell r="J50">
            <v>1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1</v>
          </cell>
          <cell r="R50">
            <v>0</v>
          </cell>
        </row>
        <row r="51">
          <cell r="A51" t="str">
            <v>STORARI</v>
          </cell>
          <cell r="B51" t="str">
            <v>P</v>
          </cell>
          <cell r="C51" t="str">
            <v>juventus</v>
          </cell>
          <cell r="D51">
            <v>6</v>
          </cell>
          <cell r="E51">
            <v>6.416666666666667</v>
          </cell>
          <cell r="F51">
            <v>38.5</v>
          </cell>
          <cell r="G51">
            <v>5.916666666666667</v>
          </cell>
          <cell r="H51">
            <v>35.5</v>
          </cell>
          <cell r="I51">
            <v>0</v>
          </cell>
          <cell r="J51">
            <v>3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0</v>
          </cell>
        </row>
        <row r="52">
          <cell r="A52" t="str">
            <v>ABATE</v>
          </cell>
          <cell r="B52" t="str">
            <v>D</v>
          </cell>
          <cell r="C52" t="str">
            <v>milan</v>
          </cell>
          <cell r="D52">
            <v>18</v>
          </cell>
          <cell r="E52">
            <v>5.6388888888888893</v>
          </cell>
          <cell r="F52">
            <v>101.5</v>
          </cell>
          <cell r="G52">
            <v>5.7777777777777777</v>
          </cell>
          <cell r="H52">
            <v>104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A53" t="str">
            <v>ACERBI</v>
          </cell>
          <cell r="B53" t="str">
            <v>D</v>
          </cell>
          <cell r="C53" t="str">
            <v>sassuolo</v>
          </cell>
          <cell r="D53">
            <v>13</v>
          </cell>
          <cell r="E53">
            <v>5.7692307692307692</v>
          </cell>
          <cell r="F53">
            <v>75</v>
          </cell>
          <cell r="G53">
            <v>5.7692307692307692</v>
          </cell>
          <cell r="H53">
            <v>75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A54" t="str">
            <v>AGOSTINI</v>
          </cell>
          <cell r="B54" t="str">
            <v>D</v>
          </cell>
          <cell r="C54" t="str">
            <v>verona</v>
          </cell>
          <cell r="D54">
            <v>24</v>
          </cell>
          <cell r="E54">
            <v>5.791666666666667</v>
          </cell>
          <cell r="F54">
            <v>139</v>
          </cell>
          <cell r="G54">
            <v>5.8125</v>
          </cell>
          <cell r="H54">
            <v>139.5</v>
          </cell>
          <cell r="I54">
            <v>0</v>
          </cell>
          <cell r="J54">
            <v>0</v>
          </cell>
          <cell r="K54">
            <v>0</v>
          </cell>
          <cell r="L54">
            <v>1</v>
          </cell>
          <cell r="M54">
            <v>1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  <row r="55">
          <cell r="A55" t="str">
            <v>ALBERTAZZI</v>
          </cell>
          <cell r="B55" t="str">
            <v>D</v>
          </cell>
          <cell r="C55" t="str">
            <v>verona</v>
          </cell>
          <cell r="D55">
            <v>15</v>
          </cell>
          <cell r="E55">
            <v>5.6333333333333337</v>
          </cell>
          <cell r="F55">
            <v>84.5</v>
          </cell>
          <cell r="G55">
            <v>5.4666666666666668</v>
          </cell>
          <cell r="H55">
            <v>82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1</v>
          </cell>
          <cell r="N55">
            <v>2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A56" t="str">
            <v>ALBIOL</v>
          </cell>
          <cell r="B56" t="str">
            <v>D</v>
          </cell>
          <cell r="C56" t="str">
            <v>napoli</v>
          </cell>
          <cell r="D56">
            <v>31</v>
          </cell>
          <cell r="E56">
            <v>5.887096774193548</v>
          </cell>
          <cell r="F56">
            <v>182.5</v>
          </cell>
          <cell r="G56">
            <v>5.935483870967742</v>
          </cell>
          <cell r="H56">
            <v>184</v>
          </cell>
          <cell r="I56">
            <v>1</v>
          </cell>
          <cell r="J56">
            <v>0</v>
          </cell>
          <cell r="K56">
            <v>0</v>
          </cell>
          <cell r="L56">
            <v>1</v>
          </cell>
          <cell r="M56">
            <v>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</row>
        <row r="57">
          <cell r="A57" t="str">
            <v>ALONSO</v>
          </cell>
          <cell r="B57" t="str">
            <v>D</v>
          </cell>
          <cell r="C57" t="str">
            <v>fiorentina</v>
          </cell>
          <cell r="D57">
            <v>3</v>
          </cell>
          <cell r="E57">
            <v>5.833333333333333</v>
          </cell>
          <cell r="F57">
            <v>17.5</v>
          </cell>
          <cell r="G57">
            <v>5.833333333333333</v>
          </cell>
          <cell r="H57">
            <v>17.5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</row>
        <row r="58">
          <cell r="A58" t="str">
            <v>ALVAREZ P.S.</v>
          </cell>
          <cell r="B58" t="str">
            <v>D</v>
          </cell>
          <cell r="C58" t="str">
            <v>catania</v>
          </cell>
          <cell r="D58">
            <v>18</v>
          </cell>
          <cell r="E58">
            <v>5.75</v>
          </cell>
          <cell r="F58">
            <v>103.5</v>
          </cell>
          <cell r="G58">
            <v>5.583333333333333</v>
          </cell>
          <cell r="H58">
            <v>100.5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6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</row>
        <row r="59">
          <cell r="A59" t="str">
            <v>ANDREOLLI</v>
          </cell>
          <cell r="B59" t="str">
            <v>D</v>
          </cell>
          <cell r="C59" t="str">
            <v>inter</v>
          </cell>
          <cell r="D59">
            <v>3</v>
          </cell>
          <cell r="E59">
            <v>6.166666666666667</v>
          </cell>
          <cell r="F59">
            <v>18.5</v>
          </cell>
          <cell r="G59">
            <v>7</v>
          </cell>
          <cell r="H59">
            <v>21</v>
          </cell>
          <cell r="I59">
            <v>1</v>
          </cell>
          <cell r="J59">
            <v>0</v>
          </cell>
          <cell r="K59">
            <v>0</v>
          </cell>
          <cell r="L59">
            <v>0</v>
          </cell>
          <cell r="M59">
            <v>1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</row>
        <row r="60">
          <cell r="A60" t="str">
            <v>ANTEI</v>
          </cell>
          <cell r="B60" t="str">
            <v>D</v>
          </cell>
          <cell r="C60" t="str">
            <v>sassuolo</v>
          </cell>
          <cell r="D60">
            <v>22</v>
          </cell>
          <cell r="E60">
            <v>5.6590909090909092</v>
          </cell>
          <cell r="F60">
            <v>124.5</v>
          </cell>
          <cell r="G60">
            <v>5.5</v>
          </cell>
          <cell r="H60">
            <v>121</v>
          </cell>
          <cell r="I60">
            <v>0</v>
          </cell>
          <cell r="J60">
            <v>0</v>
          </cell>
          <cell r="K60">
            <v>0</v>
          </cell>
          <cell r="L60">
            <v>1</v>
          </cell>
          <cell r="M60">
            <v>7</v>
          </cell>
          <cell r="N60">
            <v>1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</row>
        <row r="61">
          <cell r="A61" t="str">
            <v>ANTONELLI</v>
          </cell>
          <cell r="B61" t="str">
            <v>D</v>
          </cell>
          <cell r="C61" t="str">
            <v>genoa</v>
          </cell>
          <cell r="D61">
            <v>30</v>
          </cell>
          <cell r="E61">
            <v>5.8166666666666664</v>
          </cell>
          <cell r="F61">
            <v>174.5</v>
          </cell>
          <cell r="G61">
            <v>6.083333333333333</v>
          </cell>
          <cell r="H61">
            <v>182.5</v>
          </cell>
          <cell r="I61">
            <v>3</v>
          </cell>
          <cell r="J61">
            <v>0</v>
          </cell>
          <cell r="K61">
            <v>0</v>
          </cell>
          <cell r="L61">
            <v>1</v>
          </cell>
          <cell r="M61">
            <v>4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</row>
        <row r="62">
          <cell r="A62" t="str">
            <v>ANTONINI</v>
          </cell>
          <cell r="B62" t="str">
            <v>D</v>
          </cell>
          <cell r="C62" t="str">
            <v>genoa</v>
          </cell>
          <cell r="D62">
            <v>26</v>
          </cell>
          <cell r="E62">
            <v>5.8269230769230766</v>
          </cell>
          <cell r="F62">
            <v>151.5</v>
          </cell>
          <cell r="G62">
            <v>6.0384615384615383</v>
          </cell>
          <cell r="H62">
            <v>157</v>
          </cell>
          <cell r="I62">
            <v>2</v>
          </cell>
          <cell r="J62">
            <v>0</v>
          </cell>
          <cell r="K62">
            <v>0</v>
          </cell>
          <cell r="L62">
            <v>1</v>
          </cell>
          <cell r="M62">
            <v>3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</row>
        <row r="63">
          <cell r="A63" t="str">
            <v>ANTONSSON</v>
          </cell>
          <cell r="B63" t="str">
            <v>D</v>
          </cell>
          <cell r="C63" t="str">
            <v>bologna</v>
          </cell>
          <cell r="D63">
            <v>34</v>
          </cell>
          <cell r="E63">
            <v>5.6764705882352944</v>
          </cell>
          <cell r="F63">
            <v>193</v>
          </cell>
          <cell r="G63">
            <v>5.632352941176471</v>
          </cell>
          <cell r="H63">
            <v>191.5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3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</row>
        <row r="64">
          <cell r="A64" t="str">
            <v>ARIAUDO</v>
          </cell>
          <cell r="B64" t="str">
            <v>D</v>
          </cell>
          <cell r="C64" t="str">
            <v>sassuolo</v>
          </cell>
          <cell r="D64">
            <v>15</v>
          </cell>
          <cell r="E64">
            <v>5.6</v>
          </cell>
          <cell r="F64">
            <v>84</v>
          </cell>
          <cell r="G64">
            <v>5.4333333333333336</v>
          </cell>
          <cell r="H64">
            <v>81.5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5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</row>
        <row r="65">
          <cell r="A65" t="str">
            <v>ARMERO</v>
          </cell>
          <cell r="B65" t="str">
            <v>D</v>
          </cell>
          <cell r="C65" t="str">
            <v>napoli</v>
          </cell>
          <cell r="D65">
            <v>10</v>
          </cell>
          <cell r="E65">
            <v>5.6</v>
          </cell>
          <cell r="F65">
            <v>56</v>
          </cell>
          <cell r="G65">
            <v>5.55</v>
          </cell>
          <cell r="H65">
            <v>55.5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</row>
        <row r="66">
          <cell r="A66" t="str">
            <v>ASTORI</v>
          </cell>
          <cell r="B66" t="str">
            <v>D</v>
          </cell>
          <cell r="C66" t="str">
            <v>cagliari</v>
          </cell>
          <cell r="D66">
            <v>34</v>
          </cell>
          <cell r="E66">
            <v>5.8970588235294121</v>
          </cell>
          <cell r="F66">
            <v>200.5</v>
          </cell>
          <cell r="G66">
            <v>5.867647058823529</v>
          </cell>
          <cell r="H66">
            <v>199.5</v>
          </cell>
          <cell r="I66">
            <v>0</v>
          </cell>
          <cell r="J66">
            <v>0</v>
          </cell>
          <cell r="K66">
            <v>0</v>
          </cell>
          <cell r="L66">
            <v>2</v>
          </cell>
          <cell r="M66">
            <v>6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</row>
        <row r="67">
          <cell r="A67" t="str">
            <v>AVELAR</v>
          </cell>
          <cell r="B67" t="str">
            <v>D</v>
          </cell>
          <cell r="C67" t="str">
            <v>cagliari</v>
          </cell>
          <cell r="D67">
            <v>20</v>
          </cell>
          <cell r="E67">
            <v>5.55</v>
          </cell>
          <cell r="F67">
            <v>111</v>
          </cell>
          <cell r="G67">
            <v>5.5</v>
          </cell>
          <cell r="H67">
            <v>110</v>
          </cell>
          <cell r="I67">
            <v>0</v>
          </cell>
          <cell r="J67">
            <v>0</v>
          </cell>
          <cell r="K67">
            <v>0</v>
          </cell>
          <cell r="L67">
            <v>1</v>
          </cell>
          <cell r="M67">
            <v>2</v>
          </cell>
          <cell r="N67">
            <v>1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</row>
        <row r="68">
          <cell r="A68" t="str">
            <v>BALZARETTI</v>
          </cell>
          <cell r="B68" t="str">
            <v>D</v>
          </cell>
          <cell r="C68" t="str">
            <v>roma</v>
          </cell>
          <cell r="D68">
            <v>12</v>
          </cell>
          <cell r="E68">
            <v>6.125</v>
          </cell>
          <cell r="F68">
            <v>73.5</v>
          </cell>
          <cell r="G68">
            <v>6.25</v>
          </cell>
          <cell r="H68">
            <v>75</v>
          </cell>
          <cell r="I68">
            <v>1</v>
          </cell>
          <cell r="J68">
            <v>0</v>
          </cell>
          <cell r="K68">
            <v>0</v>
          </cell>
          <cell r="L68">
            <v>0</v>
          </cell>
          <cell r="M68">
            <v>1</v>
          </cell>
          <cell r="N68">
            <v>1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</row>
        <row r="69">
          <cell r="A69" t="str">
            <v>BARZAGLI</v>
          </cell>
          <cell r="B69" t="str">
            <v>D</v>
          </cell>
          <cell r="C69" t="str">
            <v>juventus</v>
          </cell>
          <cell r="D69">
            <v>26</v>
          </cell>
          <cell r="E69">
            <v>6.3461538461538458</v>
          </cell>
          <cell r="F69">
            <v>165</v>
          </cell>
          <cell r="G69">
            <v>6.2115384615384617</v>
          </cell>
          <cell r="H69">
            <v>161.5</v>
          </cell>
          <cell r="I69">
            <v>0</v>
          </cell>
          <cell r="J69">
            <v>0</v>
          </cell>
          <cell r="K69">
            <v>1</v>
          </cell>
          <cell r="L69">
            <v>0</v>
          </cell>
          <cell r="M69">
            <v>3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</row>
        <row r="70">
          <cell r="A70" t="str">
            <v>BASTA</v>
          </cell>
          <cell r="B70" t="str">
            <v>D</v>
          </cell>
          <cell r="C70" t="str">
            <v>udinese</v>
          </cell>
          <cell r="D70">
            <v>28</v>
          </cell>
          <cell r="E70">
            <v>5.9464285714285712</v>
          </cell>
          <cell r="F70">
            <v>166.5</v>
          </cell>
          <cell r="G70">
            <v>6.2321428571428568</v>
          </cell>
          <cell r="H70">
            <v>174.5</v>
          </cell>
          <cell r="I70">
            <v>3</v>
          </cell>
          <cell r="J70">
            <v>0</v>
          </cell>
          <cell r="K70">
            <v>0</v>
          </cell>
          <cell r="L70">
            <v>1</v>
          </cell>
          <cell r="M70">
            <v>4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</row>
        <row r="71">
          <cell r="A71" t="str">
            <v>BASTRINI</v>
          </cell>
          <cell r="B71" t="str">
            <v>D</v>
          </cell>
          <cell r="C71" t="str">
            <v>cagliari</v>
          </cell>
          <cell r="D71">
            <v>1</v>
          </cell>
          <cell r="E71">
            <v>6</v>
          </cell>
          <cell r="F71">
            <v>6</v>
          </cell>
          <cell r="G71">
            <v>6</v>
          </cell>
          <cell r="H71">
            <v>6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</row>
        <row r="72">
          <cell r="A72" t="str">
            <v>BELLINI</v>
          </cell>
          <cell r="B72" t="str">
            <v>D</v>
          </cell>
          <cell r="C72" t="str">
            <v>atalanta</v>
          </cell>
          <cell r="D72">
            <v>8</v>
          </cell>
          <cell r="E72">
            <v>6</v>
          </cell>
          <cell r="F72">
            <v>48</v>
          </cell>
          <cell r="G72">
            <v>5.75</v>
          </cell>
          <cell r="H72">
            <v>46</v>
          </cell>
          <cell r="I72">
            <v>0</v>
          </cell>
          <cell r="J72">
            <v>0</v>
          </cell>
          <cell r="K72">
            <v>1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</row>
        <row r="73">
          <cell r="A73" t="str">
            <v>BELLUSCI</v>
          </cell>
          <cell r="B73" t="str">
            <v>D</v>
          </cell>
          <cell r="C73" t="str">
            <v>catania</v>
          </cell>
          <cell r="D73">
            <v>20</v>
          </cell>
          <cell r="E73">
            <v>5.6</v>
          </cell>
          <cell r="F73">
            <v>112</v>
          </cell>
          <cell r="G73">
            <v>5.4249999999999998</v>
          </cell>
          <cell r="H73">
            <v>108.5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3</v>
          </cell>
          <cell r="N73">
            <v>2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</row>
        <row r="74">
          <cell r="A74" t="str">
            <v>BENALOUANE</v>
          </cell>
          <cell r="B74" t="str">
            <v>D</v>
          </cell>
          <cell r="C74" t="str">
            <v>atalanta</v>
          </cell>
          <cell r="D74">
            <v>21</v>
          </cell>
          <cell r="E74">
            <v>5.9047619047619051</v>
          </cell>
          <cell r="F74">
            <v>124</v>
          </cell>
          <cell r="G74">
            <v>5.6904761904761907</v>
          </cell>
          <cell r="H74">
            <v>119.5</v>
          </cell>
          <cell r="I74">
            <v>0</v>
          </cell>
          <cell r="J74">
            <v>0</v>
          </cell>
          <cell r="K74">
            <v>1</v>
          </cell>
          <cell r="L74">
            <v>1</v>
          </cell>
          <cell r="M74">
            <v>7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</row>
        <row r="75">
          <cell r="A75" t="str">
            <v>BENATIA</v>
          </cell>
          <cell r="B75" t="str">
            <v>D</v>
          </cell>
          <cell r="C75" t="str">
            <v>roma</v>
          </cell>
          <cell r="D75">
            <v>33</v>
          </cell>
          <cell r="E75">
            <v>6.4393939393939394</v>
          </cell>
          <cell r="F75">
            <v>212.5</v>
          </cell>
          <cell r="G75">
            <v>6.7727272727272725</v>
          </cell>
          <cell r="H75">
            <v>223.5</v>
          </cell>
          <cell r="I75">
            <v>5</v>
          </cell>
          <cell r="J75">
            <v>0</v>
          </cell>
          <cell r="K75">
            <v>0</v>
          </cell>
          <cell r="L75">
            <v>0</v>
          </cell>
          <cell r="M75">
            <v>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</row>
        <row r="76">
          <cell r="A76" t="str">
            <v>BERARDI</v>
          </cell>
          <cell r="B76" t="str">
            <v>D</v>
          </cell>
          <cell r="C76" t="str">
            <v>sampdoria</v>
          </cell>
          <cell r="D76">
            <v>4</v>
          </cell>
          <cell r="E76">
            <v>5.125</v>
          </cell>
          <cell r="F76">
            <v>20.5</v>
          </cell>
          <cell r="G76">
            <v>4.875</v>
          </cell>
          <cell r="H76">
            <v>19.5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2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</row>
        <row r="77">
          <cell r="A77" t="str">
            <v>BERNARDINI</v>
          </cell>
          <cell r="B77" t="str">
            <v>D</v>
          </cell>
          <cell r="C77" t="str">
            <v>chievo</v>
          </cell>
          <cell r="D77">
            <v>11</v>
          </cell>
          <cell r="E77">
            <v>5.4090909090909092</v>
          </cell>
          <cell r="F77">
            <v>59.5</v>
          </cell>
          <cell r="G77">
            <v>5.2272727272727275</v>
          </cell>
          <cell r="H77">
            <v>57.5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</row>
        <row r="78">
          <cell r="A78" t="str">
            <v>BIANCHETTI</v>
          </cell>
          <cell r="B78" t="str">
            <v>D</v>
          </cell>
          <cell r="C78" t="str">
            <v>verona</v>
          </cell>
          <cell r="D78">
            <v>3</v>
          </cell>
          <cell r="E78">
            <v>5.5</v>
          </cell>
          <cell r="F78">
            <v>16.5</v>
          </cell>
          <cell r="G78">
            <v>5.333333333333333</v>
          </cell>
          <cell r="H78">
            <v>16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</row>
        <row r="79">
          <cell r="A79" t="str">
            <v>BIANCO</v>
          </cell>
          <cell r="B79" t="str">
            <v>D</v>
          </cell>
          <cell r="C79" t="str">
            <v>sassuolo</v>
          </cell>
          <cell r="D79">
            <v>16</v>
          </cell>
          <cell r="E79">
            <v>5.625</v>
          </cell>
          <cell r="F79">
            <v>90</v>
          </cell>
          <cell r="G79">
            <v>5.5</v>
          </cell>
          <cell r="H79">
            <v>88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</row>
        <row r="80">
          <cell r="A80" t="str">
            <v>BIAVA</v>
          </cell>
          <cell r="B80" t="str">
            <v>D</v>
          </cell>
          <cell r="C80" t="str">
            <v>lazio</v>
          </cell>
          <cell r="D80">
            <v>19</v>
          </cell>
          <cell r="E80">
            <v>6.0526315789473681</v>
          </cell>
          <cell r="F80">
            <v>115</v>
          </cell>
          <cell r="G80">
            <v>6.1578947368421053</v>
          </cell>
          <cell r="H80">
            <v>117</v>
          </cell>
          <cell r="I80">
            <v>1</v>
          </cell>
          <cell r="J80">
            <v>0</v>
          </cell>
          <cell r="K80">
            <v>0</v>
          </cell>
          <cell r="L80">
            <v>0</v>
          </cell>
          <cell r="M80">
            <v>2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</row>
        <row r="81">
          <cell r="A81" t="str">
            <v>BIRAGHI</v>
          </cell>
          <cell r="B81" t="str">
            <v>D</v>
          </cell>
          <cell r="C81" t="str">
            <v>catania</v>
          </cell>
          <cell r="D81">
            <v>20</v>
          </cell>
          <cell r="E81">
            <v>5.5</v>
          </cell>
          <cell r="F81">
            <v>110</v>
          </cell>
          <cell r="G81">
            <v>5.4749999999999996</v>
          </cell>
          <cell r="H81">
            <v>109.5</v>
          </cell>
          <cell r="I81">
            <v>0</v>
          </cell>
          <cell r="J81">
            <v>0</v>
          </cell>
          <cell r="K81">
            <v>0</v>
          </cell>
          <cell r="L81">
            <v>1</v>
          </cell>
          <cell r="M81">
            <v>3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</row>
        <row r="82">
          <cell r="A82" t="str">
            <v>BONERA</v>
          </cell>
          <cell r="B82" t="str">
            <v>D</v>
          </cell>
          <cell r="C82" t="str">
            <v>milan</v>
          </cell>
          <cell r="D82">
            <v>15</v>
          </cell>
          <cell r="E82">
            <v>5.8666666666666663</v>
          </cell>
          <cell r="F82">
            <v>88</v>
          </cell>
          <cell r="G82">
            <v>5.6333333333333337</v>
          </cell>
          <cell r="H82">
            <v>84.5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</row>
        <row r="83">
          <cell r="A83" t="str">
            <v>BONUCCI</v>
          </cell>
          <cell r="B83" t="str">
            <v>D</v>
          </cell>
          <cell r="C83" t="str">
            <v>juventus</v>
          </cell>
          <cell r="D83">
            <v>29</v>
          </cell>
          <cell r="E83">
            <v>6.0862068965517242</v>
          </cell>
          <cell r="F83">
            <v>176.5</v>
          </cell>
          <cell r="G83">
            <v>6.2758620689655169</v>
          </cell>
          <cell r="H83">
            <v>182</v>
          </cell>
          <cell r="I83">
            <v>2</v>
          </cell>
          <cell r="J83">
            <v>0</v>
          </cell>
          <cell r="K83">
            <v>0</v>
          </cell>
          <cell r="L83">
            <v>3</v>
          </cell>
          <cell r="M83">
            <v>7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</row>
        <row r="84">
          <cell r="A84" t="str">
            <v>BOVO</v>
          </cell>
          <cell r="B84" t="str">
            <v>D</v>
          </cell>
          <cell r="C84" t="str">
            <v>torino</v>
          </cell>
          <cell r="D84">
            <v>19</v>
          </cell>
          <cell r="E84">
            <v>6.1315789473684212</v>
          </cell>
          <cell r="F84">
            <v>116.5</v>
          </cell>
          <cell r="G84">
            <v>5.9736842105263159</v>
          </cell>
          <cell r="H84">
            <v>113.5</v>
          </cell>
          <cell r="I84">
            <v>0</v>
          </cell>
          <cell r="J84">
            <v>0</v>
          </cell>
          <cell r="K84">
            <v>0</v>
          </cell>
          <cell r="L84">
            <v>1</v>
          </cell>
          <cell r="M84">
            <v>8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</row>
        <row r="85">
          <cell r="A85" t="str">
            <v>BRITOS</v>
          </cell>
          <cell r="B85" t="str">
            <v>D</v>
          </cell>
          <cell r="C85" t="str">
            <v>napoli</v>
          </cell>
          <cell r="D85">
            <v>15</v>
          </cell>
          <cell r="E85">
            <v>5.7</v>
          </cell>
          <cell r="F85">
            <v>85.5</v>
          </cell>
          <cell r="G85">
            <v>5.6333333333333337</v>
          </cell>
          <cell r="H85">
            <v>84.5</v>
          </cell>
          <cell r="I85">
            <v>1</v>
          </cell>
          <cell r="J85">
            <v>0</v>
          </cell>
          <cell r="K85">
            <v>0</v>
          </cell>
          <cell r="L85">
            <v>0</v>
          </cell>
          <cell r="M85">
            <v>8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</row>
        <row r="86">
          <cell r="A86" t="str">
            <v>BRIVIO</v>
          </cell>
          <cell r="B86" t="str">
            <v>D</v>
          </cell>
          <cell r="C86" t="str">
            <v>atalanta</v>
          </cell>
          <cell r="D86">
            <v>23</v>
          </cell>
          <cell r="E86">
            <v>5.8260869565217392</v>
          </cell>
          <cell r="F86">
            <v>134</v>
          </cell>
          <cell r="G86">
            <v>6.1739130434782608</v>
          </cell>
          <cell r="H86">
            <v>142</v>
          </cell>
          <cell r="I86">
            <v>3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</row>
        <row r="87">
          <cell r="A87" t="str">
            <v>BUBNJIC</v>
          </cell>
          <cell r="B87" t="str">
            <v>D</v>
          </cell>
          <cell r="C87" t="str">
            <v>udinese</v>
          </cell>
          <cell r="D87">
            <v>7</v>
          </cell>
          <cell r="E87">
            <v>5.6428571428571432</v>
          </cell>
          <cell r="F87">
            <v>39.5</v>
          </cell>
          <cell r="G87">
            <v>5.6428571428571432</v>
          </cell>
          <cell r="H87">
            <v>39.5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</row>
        <row r="88">
          <cell r="A88" t="str">
            <v>BURDISSO</v>
          </cell>
          <cell r="B88" t="str">
            <v>D</v>
          </cell>
          <cell r="C88" t="str">
            <v>genoa</v>
          </cell>
          <cell r="D88">
            <v>19</v>
          </cell>
          <cell r="E88">
            <v>5.7105263157894735</v>
          </cell>
          <cell r="F88">
            <v>108.5</v>
          </cell>
          <cell r="G88">
            <v>5.5263157894736841</v>
          </cell>
          <cell r="H88">
            <v>105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7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</row>
        <row r="89">
          <cell r="A89" t="str">
            <v>CACCIATORE</v>
          </cell>
          <cell r="B89" t="str">
            <v>D</v>
          </cell>
          <cell r="C89" t="str">
            <v>verona</v>
          </cell>
          <cell r="D89">
            <v>32</v>
          </cell>
          <cell r="E89">
            <v>5.78125</v>
          </cell>
          <cell r="F89">
            <v>185</v>
          </cell>
          <cell r="G89">
            <v>5.90625</v>
          </cell>
          <cell r="H89">
            <v>189</v>
          </cell>
          <cell r="I89">
            <v>3</v>
          </cell>
          <cell r="J89">
            <v>0</v>
          </cell>
          <cell r="K89">
            <v>1</v>
          </cell>
          <cell r="L89">
            <v>0</v>
          </cell>
          <cell r="M89">
            <v>6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</row>
        <row r="90">
          <cell r="A90" t="str">
            <v>CACERES P.</v>
          </cell>
          <cell r="B90" t="str">
            <v>D</v>
          </cell>
          <cell r="C90" t="str">
            <v>juventus</v>
          </cell>
          <cell r="D90">
            <v>16</v>
          </cell>
          <cell r="E90">
            <v>5.96875</v>
          </cell>
          <cell r="F90">
            <v>95.5</v>
          </cell>
          <cell r="G90">
            <v>5.8125</v>
          </cell>
          <cell r="H90">
            <v>93</v>
          </cell>
          <cell r="I90">
            <v>0</v>
          </cell>
          <cell r="J90">
            <v>0</v>
          </cell>
          <cell r="K90">
            <v>1</v>
          </cell>
          <cell r="L90">
            <v>0</v>
          </cell>
          <cell r="M90">
            <v>1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</row>
        <row r="91">
          <cell r="A91" t="str">
            <v>CAMPAGNARO</v>
          </cell>
          <cell r="B91" t="str">
            <v>D</v>
          </cell>
          <cell r="C91" t="str">
            <v>inter</v>
          </cell>
          <cell r="D91">
            <v>20</v>
          </cell>
          <cell r="E91">
            <v>6.0250000000000004</v>
          </cell>
          <cell r="F91">
            <v>120.5</v>
          </cell>
          <cell r="G91">
            <v>6.0250000000000004</v>
          </cell>
          <cell r="H91">
            <v>120.5</v>
          </cell>
          <cell r="I91">
            <v>0</v>
          </cell>
          <cell r="J91">
            <v>0</v>
          </cell>
          <cell r="K91">
            <v>0</v>
          </cell>
          <cell r="L91">
            <v>2</v>
          </cell>
          <cell r="M91">
            <v>4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</row>
        <row r="92">
          <cell r="A92" t="str">
            <v>CANA</v>
          </cell>
          <cell r="B92" t="str">
            <v>D</v>
          </cell>
          <cell r="C92" t="str">
            <v>lazio</v>
          </cell>
          <cell r="D92">
            <v>25</v>
          </cell>
          <cell r="E92">
            <v>5.76</v>
          </cell>
          <cell r="F92">
            <v>144</v>
          </cell>
          <cell r="G92">
            <v>5.86</v>
          </cell>
          <cell r="H92">
            <v>146.5</v>
          </cell>
          <cell r="I92">
            <v>2</v>
          </cell>
          <cell r="J92">
            <v>0</v>
          </cell>
          <cell r="K92">
            <v>0</v>
          </cell>
          <cell r="L92">
            <v>1</v>
          </cell>
          <cell r="M92">
            <v>7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</row>
        <row r="93">
          <cell r="A93" t="str">
            <v>CANINI</v>
          </cell>
          <cell r="B93" t="str">
            <v>D</v>
          </cell>
          <cell r="C93" t="str">
            <v>chievo</v>
          </cell>
          <cell r="D93">
            <v>13</v>
          </cell>
          <cell r="E93">
            <v>5.5769230769230766</v>
          </cell>
          <cell r="F93">
            <v>72.5</v>
          </cell>
          <cell r="G93">
            <v>5.4230769230769234</v>
          </cell>
          <cell r="H93">
            <v>70.5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4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</row>
        <row r="94">
          <cell r="A94" t="str">
            <v>CANNAVARO</v>
          </cell>
          <cell r="B94" t="str">
            <v>D</v>
          </cell>
          <cell r="C94" t="str">
            <v>sassuolo</v>
          </cell>
          <cell r="D94">
            <v>20</v>
          </cell>
          <cell r="E94">
            <v>5.7750000000000004</v>
          </cell>
          <cell r="F94">
            <v>115.5</v>
          </cell>
          <cell r="G94">
            <v>5.4749999999999996</v>
          </cell>
          <cell r="H94">
            <v>109.5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4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</row>
        <row r="95">
          <cell r="A95" t="str">
            <v>CAPUANO C.</v>
          </cell>
          <cell r="B95" t="str">
            <v>D</v>
          </cell>
          <cell r="C95" t="str">
            <v>catania</v>
          </cell>
          <cell r="D95">
            <v>5</v>
          </cell>
          <cell r="E95">
            <v>5.7</v>
          </cell>
          <cell r="F95">
            <v>28.5</v>
          </cell>
          <cell r="G95">
            <v>5.6</v>
          </cell>
          <cell r="H95">
            <v>28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1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</row>
        <row r="96">
          <cell r="A96" t="str">
            <v>CASSANI</v>
          </cell>
          <cell r="B96" t="str">
            <v>D</v>
          </cell>
          <cell r="C96" t="str">
            <v>parma</v>
          </cell>
          <cell r="D96">
            <v>36</v>
          </cell>
          <cell r="E96">
            <v>6.0555555555555554</v>
          </cell>
          <cell r="F96">
            <v>218</v>
          </cell>
          <cell r="G96">
            <v>6.0138888888888893</v>
          </cell>
          <cell r="H96">
            <v>216.5</v>
          </cell>
          <cell r="I96">
            <v>0</v>
          </cell>
          <cell r="J96">
            <v>0</v>
          </cell>
          <cell r="K96">
            <v>0</v>
          </cell>
          <cell r="L96">
            <v>4</v>
          </cell>
          <cell r="M96">
            <v>11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</row>
        <row r="97">
          <cell r="A97" t="str">
            <v>CASTAN</v>
          </cell>
          <cell r="B97" t="str">
            <v>D</v>
          </cell>
          <cell r="C97" t="str">
            <v>roma</v>
          </cell>
          <cell r="D97">
            <v>36</v>
          </cell>
          <cell r="E97">
            <v>6.2222222222222223</v>
          </cell>
          <cell r="F97">
            <v>224</v>
          </cell>
          <cell r="G97">
            <v>6.125</v>
          </cell>
          <cell r="H97">
            <v>220.5</v>
          </cell>
          <cell r="I97">
            <v>0</v>
          </cell>
          <cell r="J97">
            <v>0</v>
          </cell>
          <cell r="K97">
            <v>0</v>
          </cell>
          <cell r="L97">
            <v>1</v>
          </cell>
          <cell r="M97">
            <v>7</v>
          </cell>
          <cell r="N97">
            <v>1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</row>
        <row r="98">
          <cell r="A98" t="str">
            <v>CASTELLINI</v>
          </cell>
          <cell r="B98" t="str">
            <v>D</v>
          </cell>
          <cell r="C98" t="str">
            <v>livorno</v>
          </cell>
          <cell r="D98">
            <v>14</v>
          </cell>
          <cell r="E98">
            <v>5.3571428571428568</v>
          </cell>
          <cell r="F98">
            <v>75</v>
          </cell>
          <cell r="G98">
            <v>5.1428571428571432</v>
          </cell>
          <cell r="H98">
            <v>72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4</v>
          </cell>
          <cell r="N98">
            <v>1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</row>
        <row r="99">
          <cell r="A99" t="str">
            <v>CAVANDA</v>
          </cell>
          <cell r="B99" t="str">
            <v>D</v>
          </cell>
          <cell r="C99" t="str">
            <v>lazio</v>
          </cell>
          <cell r="D99">
            <v>17</v>
          </cell>
          <cell r="E99">
            <v>5.5588235294117645</v>
          </cell>
          <cell r="F99">
            <v>94.5</v>
          </cell>
          <cell r="G99">
            <v>5.6470588235294121</v>
          </cell>
          <cell r="H99">
            <v>96</v>
          </cell>
          <cell r="I99">
            <v>1</v>
          </cell>
          <cell r="J99">
            <v>0</v>
          </cell>
          <cell r="K99">
            <v>0</v>
          </cell>
          <cell r="L99">
            <v>0</v>
          </cell>
          <cell r="M99">
            <v>3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</row>
        <row r="100">
          <cell r="A100" t="str">
            <v>CECCHERINI</v>
          </cell>
          <cell r="B100" t="str">
            <v>D</v>
          </cell>
          <cell r="C100" t="str">
            <v>livorno</v>
          </cell>
          <cell r="D100">
            <v>32</v>
          </cell>
          <cell r="E100">
            <v>5.484375</v>
          </cell>
          <cell r="F100">
            <v>175.5</v>
          </cell>
          <cell r="G100">
            <v>5.34375</v>
          </cell>
          <cell r="H100">
            <v>171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3</v>
          </cell>
          <cell r="N100">
            <v>1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</row>
        <row r="101">
          <cell r="A101" t="str">
            <v>CECH</v>
          </cell>
          <cell r="B101" t="str">
            <v>D</v>
          </cell>
          <cell r="C101" t="str">
            <v>bologna</v>
          </cell>
          <cell r="D101">
            <v>10</v>
          </cell>
          <cell r="E101">
            <v>5.55</v>
          </cell>
          <cell r="F101">
            <v>55.5</v>
          </cell>
          <cell r="G101">
            <v>5.65</v>
          </cell>
          <cell r="H101">
            <v>56.5</v>
          </cell>
          <cell r="I101">
            <v>0</v>
          </cell>
          <cell r="J101">
            <v>0</v>
          </cell>
          <cell r="K101">
            <v>0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</row>
        <row r="102">
          <cell r="A102" t="str">
            <v>CESAR</v>
          </cell>
          <cell r="B102" t="str">
            <v>D</v>
          </cell>
          <cell r="C102" t="str">
            <v>chievo</v>
          </cell>
          <cell r="D102">
            <v>32</v>
          </cell>
          <cell r="E102">
            <v>5.5625</v>
          </cell>
          <cell r="F102">
            <v>178</v>
          </cell>
          <cell r="G102">
            <v>5.390625</v>
          </cell>
          <cell r="H102">
            <v>172.5</v>
          </cell>
          <cell r="I102">
            <v>1</v>
          </cell>
          <cell r="J102">
            <v>0</v>
          </cell>
          <cell r="K102">
            <v>0</v>
          </cell>
          <cell r="L102">
            <v>0</v>
          </cell>
          <cell r="M102">
            <v>15</v>
          </cell>
          <cell r="N102">
            <v>1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</row>
        <row r="103">
          <cell r="A103" t="str">
            <v>CHERUBIN</v>
          </cell>
          <cell r="B103" t="str">
            <v>D</v>
          </cell>
          <cell r="C103" t="str">
            <v>bologna</v>
          </cell>
          <cell r="D103">
            <v>15</v>
          </cell>
          <cell r="E103">
            <v>5.7666666666666666</v>
          </cell>
          <cell r="F103">
            <v>86.5</v>
          </cell>
          <cell r="G103">
            <v>5.833333333333333</v>
          </cell>
          <cell r="H103">
            <v>87.5</v>
          </cell>
          <cell r="I103">
            <v>1</v>
          </cell>
          <cell r="J103">
            <v>0</v>
          </cell>
          <cell r="K103">
            <v>0</v>
          </cell>
          <cell r="L103">
            <v>0</v>
          </cell>
          <cell r="M103">
            <v>4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</row>
        <row r="104">
          <cell r="A104" t="str">
            <v>CHIELLINI</v>
          </cell>
          <cell r="B104" t="str">
            <v>D</v>
          </cell>
          <cell r="C104" t="str">
            <v>juventus</v>
          </cell>
          <cell r="D104">
            <v>31</v>
          </cell>
          <cell r="E104">
            <v>6.17741935483871</v>
          </cell>
          <cell r="F104">
            <v>191.5</v>
          </cell>
          <cell r="G104">
            <v>6.387096774193548</v>
          </cell>
          <cell r="H104">
            <v>198</v>
          </cell>
          <cell r="I104">
            <v>3</v>
          </cell>
          <cell r="J104">
            <v>0</v>
          </cell>
          <cell r="K104">
            <v>0</v>
          </cell>
          <cell r="L104">
            <v>0</v>
          </cell>
          <cell r="M104">
            <v>5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</row>
        <row r="105">
          <cell r="A105" t="str">
            <v>CIANI M.</v>
          </cell>
          <cell r="B105" t="str">
            <v>D</v>
          </cell>
          <cell r="C105" t="str">
            <v>lazio</v>
          </cell>
          <cell r="D105">
            <v>17</v>
          </cell>
          <cell r="E105">
            <v>5.7352941176470589</v>
          </cell>
          <cell r="F105">
            <v>97.5</v>
          </cell>
          <cell r="G105">
            <v>5.617647058823529</v>
          </cell>
          <cell r="H105">
            <v>95.5</v>
          </cell>
          <cell r="I105">
            <v>1</v>
          </cell>
          <cell r="J105">
            <v>0</v>
          </cell>
          <cell r="K105">
            <v>1</v>
          </cell>
          <cell r="L105">
            <v>0</v>
          </cell>
          <cell r="M105">
            <v>6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</row>
        <row r="106">
          <cell r="A106" t="str">
            <v>CLAITON DOS SANTOS</v>
          </cell>
          <cell r="B106" t="str">
            <v>D</v>
          </cell>
          <cell r="C106" t="str">
            <v>chievo</v>
          </cell>
          <cell r="D106">
            <v>8</v>
          </cell>
          <cell r="E106">
            <v>5.625</v>
          </cell>
          <cell r="F106">
            <v>45</v>
          </cell>
          <cell r="G106">
            <v>5.5625</v>
          </cell>
          <cell r="H106">
            <v>44.5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1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</row>
        <row r="107">
          <cell r="A107" t="str">
            <v>CODA</v>
          </cell>
          <cell r="B107" t="str">
            <v>D</v>
          </cell>
          <cell r="C107" t="str">
            <v>livorno</v>
          </cell>
          <cell r="D107">
            <v>22</v>
          </cell>
          <cell r="E107">
            <v>5.4090909090909092</v>
          </cell>
          <cell r="F107">
            <v>119</v>
          </cell>
          <cell r="G107">
            <v>5.1590909090909092</v>
          </cell>
          <cell r="H107">
            <v>113.5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11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</row>
        <row r="108">
          <cell r="A108" t="str">
            <v>COMPPER M.</v>
          </cell>
          <cell r="B108" t="str">
            <v>D</v>
          </cell>
          <cell r="C108" t="str">
            <v>fiorentina</v>
          </cell>
          <cell r="D108">
            <v>8</v>
          </cell>
          <cell r="E108">
            <v>5.75</v>
          </cell>
          <cell r="F108">
            <v>46</v>
          </cell>
          <cell r="G108">
            <v>5.5625</v>
          </cell>
          <cell r="H108">
            <v>44.5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3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</row>
        <row r="109">
          <cell r="A109" t="str">
            <v>CONSTANT</v>
          </cell>
          <cell r="B109" t="str">
            <v>D</v>
          </cell>
          <cell r="C109" t="str">
            <v>milan</v>
          </cell>
          <cell r="D109">
            <v>19</v>
          </cell>
          <cell r="E109">
            <v>5.2631578947368425</v>
          </cell>
          <cell r="F109">
            <v>100</v>
          </cell>
          <cell r="G109">
            <v>5.2105263157894735</v>
          </cell>
          <cell r="H109">
            <v>99</v>
          </cell>
          <cell r="I109">
            <v>0</v>
          </cell>
          <cell r="J109">
            <v>0</v>
          </cell>
          <cell r="K109">
            <v>0</v>
          </cell>
          <cell r="L109">
            <v>1</v>
          </cell>
          <cell r="M109">
            <v>4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</row>
        <row r="110">
          <cell r="A110" t="str">
            <v>COSTA</v>
          </cell>
          <cell r="B110" t="str">
            <v>D</v>
          </cell>
          <cell r="C110" t="str">
            <v>sampdoria</v>
          </cell>
          <cell r="D110">
            <v>20</v>
          </cell>
          <cell r="E110">
            <v>5.6</v>
          </cell>
          <cell r="F110">
            <v>112</v>
          </cell>
          <cell r="G110">
            <v>5.375</v>
          </cell>
          <cell r="H110">
            <v>107.5</v>
          </cell>
          <cell r="I110">
            <v>0</v>
          </cell>
          <cell r="J110">
            <v>0</v>
          </cell>
          <cell r="K110">
            <v>0</v>
          </cell>
          <cell r="L110">
            <v>1</v>
          </cell>
          <cell r="M110">
            <v>9</v>
          </cell>
          <cell r="N110">
            <v>1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</row>
        <row r="111">
          <cell r="A111" t="str">
            <v>CRESPO</v>
          </cell>
          <cell r="B111" t="str">
            <v>D</v>
          </cell>
          <cell r="C111" t="str">
            <v>bologna</v>
          </cell>
          <cell r="D111">
            <v>9</v>
          </cell>
          <cell r="E111">
            <v>5.666666666666667</v>
          </cell>
          <cell r="F111">
            <v>51</v>
          </cell>
          <cell r="G111">
            <v>6</v>
          </cell>
          <cell r="H111">
            <v>54</v>
          </cell>
          <cell r="I111">
            <v>1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</row>
        <row r="112">
          <cell r="A112" t="str">
            <v>DAINELLI</v>
          </cell>
          <cell r="B112" t="str">
            <v>D</v>
          </cell>
          <cell r="C112" t="str">
            <v>chievo</v>
          </cell>
          <cell r="D112">
            <v>26</v>
          </cell>
          <cell r="E112">
            <v>5.9615384615384617</v>
          </cell>
          <cell r="F112">
            <v>155</v>
          </cell>
          <cell r="G112">
            <v>6.0769230769230766</v>
          </cell>
          <cell r="H112">
            <v>158</v>
          </cell>
          <cell r="I112">
            <v>2</v>
          </cell>
          <cell r="J112">
            <v>0</v>
          </cell>
          <cell r="K112">
            <v>0</v>
          </cell>
          <cell r="L112">
            <v>0</v>
          </cell>
          <cell r="M112">
            <v>6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</row>
        <row r="113">
          <cell r="A113" t="str">
            <v>D'AMBROSIO</v>
          </cell>
          <cell r="B113" t="str">
            <v>D</v>
          </cell>
          <cell r="C113" t="str">
            <v>inter</v>
          </cell>
          <cell r="D113">
            <v>24</v>
          </cell>
          <cell r="E113">
            <v>5.770833333333333</v>
          </cell>
          <cell r="F113">
            <v>138.5</v>
          </cell>
          <cell r="G113">
            <v>5.9375</v>
          </cell>
          <cell r="H113">
            <v>142.5</v>
          </cell>
          <cell r="I113">
            <v>2</v>
          </cell>
          <cell r="J113">
            <v>0</v>
          </cell>
          <cell r="K113">
            <v>0</v>
          </cell>
          <cell r="L113">
            <v>0</v>
          </cell>
          <cell r="M113">
            <v>4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</row>
        <row r="114">
          <cell r="A114" t="str">
            <v>DANILO</v>
          </cell>
          <cell r="B114" t="str">
            <v>D</v>
          </cell>
          <cell r="C114" t="str">
            <v>udinese</v>
          </cell>
          <cell r="D114">
            <v>36</v>
          </cell>
          <cell r="E114">
            <v>5.583333333333333</v>
          </cell>
          <cell r="F114">
            <v>201</v>
          </cell>
          <cell r="G114">
            <v>5.5555555555555554</v>
          </cell>
          <cell r="H114">
            <v>200</v>
          </cell>
          <cell r="I114">
            <v>1</v>
          </cell>
          <cell r="J114">
            <v>0</v>
          </cell>
          <cell r="K114">
            <v>0</v>
          </cell>
          <cell r="L114">
            <v>0</v>
          </cell>
          <cell r="M114">
            <v>8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</row>
        <row r="115">
          <cell r="A115" t="str">
            <v>DARMIAN</v>
          </cell>
          <cell r="B115" t="str">
            <v>D</v>
          </cell>
          <cell r="C115" t="str">
            <v>torino</v>
          </cell>
          <cell r="D115">
            <v>37</v>
          </cell>
          <cell r="E115">
            <v>5.9729729729729728</v>
          </cell>
          <cell r="F115">
            <v>221</v>
          </cell>
          <cell r="G115">
            <v>5.9729729729729728</v>
          </cell>
          <cell r="H115">
            <v>221</v>
          </cell>
          <cell r="I115">
            <v>0</v>
          </cell>
          <cell r="J115">
            <v>0</v>
          </cell>
          <cell r="K115">
            <v>0</v>
          </cell>
          <cell r="L115">
            <v>3</v>
          </cell>
          <cell r="M115">
            <v>6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</row>
        <row r="116">
          <cell r="A116" t="str">
            <v>DE CEGLIE</v>
          </cell>
          <cell r="B116" t="str">
            <v>D</v>
          </cell>
          <cell r="C116" t="str">
            <v>genoa</v>
          </cell>
          <cell r="D116">
            <v>15</v>
          </cell>
          <cell r="E116">
            <v>5.666666666666667</v>
          </cell>
          <cell r="F116">
            <v>85</v>
          </cell>
          <cell r="G116">
            <v>5.833333333333333</v>
          </cell>
          <cell r="H116">
            <v>87.5</v>
          </cell>
          <cell r="I116">
            <v>1</v>
          </cell>
          <cell r="J116">
            <v>0</v>
          </cell>
          <cell r="K116">
            <v>0</v>
          </cell>
          <cell r="L116">
            <v>0</v>
          </cell>
          <cell r="M116">
            <v>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</row>
        <row r="117">
          <cell r="A117" t="str">
            <v>DE MAIO</v>
          </cell>
          <cell r="B117" t="str">
            <v>D</v>
          </cell>
          <cell r="C117" t="str">
            <v>genoa</v>
          </cell>
          <cell r="D117">
            <v>22</v>
          </cell>
          <cell r="E117">
            <v>5.8181818181818183</v>
          </cell>
          <cell r="F117">
            <v>128</v>
          </cell>
          <cell r="G117">
            <v>5.9545454545454541</v>
          </cell>
          <cell r="H117">
            <v>131</v>
          </cell>
          <cell r="I117">
            <v>2</v>
          </cell>
          <cell r="J117">
            <v>0</v>
          </cell>
          <cell r="K117">
            <v>0</v>
          </cell>
          <cell r="L117">
            <v>0</v>
          </cell>
          <cell r="M117">
            <v>6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</row>
        <row r="118">
          <cell r="A118" t="str">
            <v>DE SCIGLIO</v>
          </cell>
          <cell r="B118" t="str">
            <v>D</v>
          </cell>
          <cell r="C118" t="str">
            <v>milan</v>
          </cell>
          <cell r="D118">
            <v>16</v>
          </cell>
          <cell r="E118">
            <v>5.625</v>
          </cell>
          <cell r="F118">
            <v>90</v>
          </cell>
          <cell r="G118">
            <v>5.4375</v>
          </cell>
          <cell r="H118">
            <v>87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4</v>
          </cell>
          <cell r="N118">
            <v>1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</row>
        <row r="119">
          <cell r="A119" t="str">
            <v>DE SILVESTRI</v>
          </cell>
          <cell r="B119" t="str">
            <v>D</v>
          </cell>
          <cell r="C119" t="str">
            <v>sampdoria</v>
          </cell>
          <cell r="D119">
            <v>35</v>
          </cell>
          <cell r="E119">
            <v>5.8428571428571425</v>
          </cell>
          <cell r="F119">
            <v>204.5</v>
          </cell>
          <cell r="G119">
            <v>5.8571428571428568</v>
          </cell>
          <cell r="H119">
            <v>205</v>
          </cell>
          <cell r="I119">
            <v>1</v>
          </cell>
          <cell r="J119">
            <v>0</v>
          </cell>
          <cell r="K119">
            <v>0</v>
          </cell>
          <cell r="L119">
            <v>1</v>
          </cell>
          <cell r="M119">
            <v>7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</row>
        <row r="120">
          <cell r="A120" t="str">
            <v>DEL FABRO</v>
          </cell>
          <cell r="B120" t="str">
            <v>D</v>
          </cell>
          <cell r="C120" t="str">
            <v>cagliari</v>
          </cell>
          <cell r="D120">
            <v>3</v>
          </cell>
          <cell r="E120">
            <v>5.5</v>
          </cell>
          <cell r="F120">
            <v>16.5</v>
          </cell>
          <cell r="G120">
            <v>5.5</v>
          </cell>
          <cell r="H120">
            <v>16.5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</row>
        <row r="121">
          <cell r="A121" t="str">
            <v>BARRETO</v>
          </cell>
          <cell r="B121" t="str">
            <v>A</v>
          </cell>
          <cell r="C121" t="str">
            <v>torino</v>
          </cell>
          <cell r="D121">
            <v>10</v>
          </cell>
          <cell r="E121">
            <v>5.4</v>
          </cell>
          <cell r="F121">
            <v>54</v>
          </cell>
          <cell r="G121">
            <v>5.5</v>
          </cell>
          <cell r="H121">
            <v>55</v>
          </cell>
          <cell r="I121">
            <v>0</v>
          </cell>
          <cell r="J121">
            <v>0</v>
          </cell>
          <cell r="K121">
            <v>0</v>
          </cell>
          <cell r="L121">
            <v>1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</row>
        <row r="122">
          <cell r="A122" t="str">
            <v>DIAKITE'</v>
          </cell>
          <cell r="B122" t="str">
            <v>D</v>
          </cell>
          <cell r="C122" t="str">
            <v>fiorentina</v>
          </cell>
          <cell r="D122">
            <v>9</v>
          </cell>
          <cell r="E122">
            <v>5.4444444444444446</v>
          </cell>
          <cell r="F122">
            <v>49</v>
          </cell>
          <cell r="G122">
            <v>5.2777777777777777</v>
          </cell>
          <cell r="H122">
            <v>47.5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</v>
          </cell>
          <cell r="N122">
            <v>1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</row>
        <row r="123">
          <cell r="A123" t="str">
            <v>DIAS</v>
          </cell>
          <cell r="B123" t="str">
            <v>D</v>
          </cell>
          <cell r="C123" t="str">
            <v>lazio</v>
          </cell>
          <cell r="D123">
            <v>16</v>
          </cell>
          <cell r="E123">
            <v>5.625</v>
          </cell>
          <cell r="F123">
            <v>90</v>
          </cell>
          <cell r="G123">
            <v>5.71875</v>
          </cell>
          <cell r="H123">
            <v>91.5</v>
          </cell>
          <cell r="I123">
            <v>1</v>
          </cell>
          <cell r="J123">
            <v>0</v>
          </cell>
          <cell r="K123">
            <v>0</v>
          </cell>
          <cell r="L123">
            <v>0</v>
          </cell>
          <cell r="M123">
            <v>1</v>
          </cell>
          <cell r="N123">
            <v>1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</row>
        <row r="124">
          <cell r="A124" t="str">
            <v>DODO'</v>
          </cell>
          <cell r="B124" t="str">
            <v>D</v>
          </cell>
          <cell r="C124" t="str">
            <v>roma</v>
          </cell>
          <cell r="D124">
            <v>18</v>
          </cell>
          <cell r="E124">
            <v>5.916666666666667</v>
          </cell>
          <cell r="F124">
            <v>106.5</v>
          </cell>
          <cell r="G124">
            <v>5.8611111111111107</v>
          </cell>
          <cell r="H124">
            <v>105.5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</row>
        <row r="125">
          <cell r="A125" t="str">
            <v>DOMIZZI</v>
          </cell>
          <cell r="B125" t="str">
            <v>D</v>
          </cell>
          <cell r="C125" t="str">
            <v>udinese</v>
          </cell>
          <cell r="D125">
            <v>26</v>
          </cell>
          <cell r="E125">
            <v>5.7884615384615383</v>
          </cell>
          <cell r="F125">
            <v>150.5</v>
          </cell>
          <cell r="G125">
            <v>5.5961538461538458</v>
          </cell>
          <cell r="H125">
            <v>145.5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10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</row>
        <row r="126">
          <cell r="A126" t="str">
            <v>DOUGLAS SANTOS</v>
          </cell>
          <cell r="B126" t="str">
            <v>D</v>
          </cell>
          <cell r="C126" t="str">
            <v>udinese</v>
          </cell>
          <cell r="D126">
            <v>3</v>
          </cell>
          <cell r="E126">
            <v>5.833333333333333</v>
          </cell>
          <cell r="F126">
            <v>17.5</v>
          </cell>
          <cell r="G126">
            <v>5.833333333333333</v>
          </cell>
          <cell r="H126">
            <v>17.5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</row>
        <row r="127">
          <cell r="A127" t="str">
            <v>DRAME'</v>
          </cell>
          <cell r="B127" t="str">
            <v>D</v>
          </cell>
          <cell r="C127" t="str">
            <v>chievo</v>
          </cell>
          <cell r="D127">
            <v>26</v>
          </cell>
          <cell r="E127">
            <v>5.884615384615385</v>
          </cell>
          <cell r="F127">
            <v>153</v>
          </cell>
          <cell r="G127">
            <v>5.8269230769230766</v>
          </cell>
          <cell r="H127">
            <v>151.5</v>
          </cell>
          <cell r="I127">
            <v>0</v>
          </cell>
          <cell r="J127">
            <v>0</v>
          </cell>
          <cell r="K127">
            <v>0</v>
          </cell>
          <cell r="L127">
            <v>1</v>
          </cell>
          <cell r="M127">
            <v>5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</row>
        <row r="128">
          <cell r="A128" t="str">
            <v>EMERSON</v>
          </cell>
          <cell r="B128" t="str">
            <v>D</v>
          </cell>
          <cell r="C128" t="str">
            <v>livorno</v>
          </cell>
          <cell r="D128">
            <v>30</v>
          </cell>
          <cell r="E128">
            <v>5.9833333333333334</v>
          </cell>
          <cell r="F128">
            <v>179.5</v>
          </cell>
          <cell r="G128">
            <v>6.05</v>
          </cell>
          <cell r="H128">
            <v>181.5</v>
          </cell>
          <cell r="I128">
            <v>2</v>
          </cell>
          <cell r="J128">
            <v>0</v>
          </cell>
          <cell r="K128">
            <v>0</v>
          </cell>
          <cell r="L128">
            <v>0</v>
          </cell>
          <cell r="M128">
            <v>8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</row>
        <row r="129">
          <cell r="A129" t="str">
            <v>FELIPE</v>
          </cell>
          <cell r="B129" t="str">
            <v>D</v>
          </cell>
          <cell r="C129" t="str">
            <v>parma</v>
          </cell>
          <cell r="D129">
            <v>21</v>
          </cell>
          <cell r="E129">
            <v>5.5238095238095237</v>
          </cell>
          <cell r="F129">
            <v>116</v>
          </cell>
          <cell r="G129">
            <v>5.3571428571428568</v>
          </cell>
          <cell r="H129">
            <v>112.5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5</v>
          </cell>
          <cell r="N129">
            <v>1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</row>
        <row r="130">
          <cell r="A130" t="str">
            <v>FERNANDEZ F.</v>
          </cell>
          <cell r="B130" t="str">
            <v>D</v>
          </cell>
          <cell r="C130" t="str">
            <v>napoli</v>
          </cell>
          <cell r="D130">
            <v>26</v>
          </cell>
          <cell r="E130">
            <v>5.7307692307692308</v>
          </cell>
          <cell r="F130">
            <v>149</v>
          </cell>
          <cell r="G130">
            <v>5.5576923076923075</v>
          </cell>
          <cell r="H130">
            <v>144.5</v>
          </cell>
          <cell r="I130">
            <v>0</v>
          </cell>
          <cell r="J130">
            <v>0</v>
          </cell>
          <cell r="K130">
            <v>1</v>
          </cell>
          <cell r="L130">
            <v>1</v>
          </cell>
          <cell r="M130">
            <v>5</v>
          </cell>
          <cell r="N130">
            <v>1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</row>
        <row r="131">
          <cell r="A131" t="str">
            <v>FORNASIER</v>
          </cell>
          <cell r="B131" t="str">
            <v>D</v>
          </cell>
          <cell r="C131" t="str">
            <v>sampdoria</v>
          </cell>
          <cell r="D131">
            <v>9</v>
          </cell>
          <cell r="E131">
            <v>5.8888888888888893</v>
          </cell>
          <cell r="F131">
            <v>53</v>
          </cell>
          <cell r="G131">
            <v>5.8888888888888893</v>
          </cell>
          <cell r="H131">
            <v>53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</row>
        <row r="132">
          <cell r="A132" t="str">
            <v>FREY N.</v>
          </cell>
          <cell r="B132" t="str">
            <v>D</v>
          </cell>
          <cell r="C132" t="str">
            <v>chievo</v>
          </cell>
          <cell r="D132">
            <v>31</v>
          </cell>
          <cell r="E132">
            <v>5.758064516129032</v>
          </cell>
          <cell r="F132">
            <v>178.5</v>
          </cell>
          <cell r="G132">
            <v>5.645161290322581</v>
          </cell>
          <cell r="H132">
            <v>175</v>
          </cell>
          <cell r="I132">
            <v>0</v>
          </cell>
          <cell r="J132">
            <v>0</v>
          </cell>
          <cell r="K132">
            <v>0</v>
          </cell>
          <cell r="L132">
            <v>1</v>
          </cell>
          <cell r="M132">
            <v>9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</row>
        <row r="133">
          <cell r="A133" t="str">
            <v>GABRIEL DA SILVA</v>
          </cell>
          <cell r="B133" t="str">
            <v>D</v>
          </cell>
          <cell r="C133" t="str">
            <v>udinese</v>
          </cell>
          <cell r="D133">
            <v>30</v>
          </cell>
          <cell r="E133">
            <v>5.666666666666667</v>
          </cell>
          <cell r="F133">
            <v>170</v>
          </cell>
          <cell r="G133">
            <v>5.7166666666666668</v>
          </cell>
          <cell r="H133">
            <v>171.5</v>
          </cell>
          <cell r="I133">
            <v>1</v>
          </cell>
          <cell r="J133">
            <v>0</v>
          </cell>
          <cell r="K133">
            <v>0</v>
          </cell>
          <cell r="L133">
            <v>1</v>
          </cell>
          <cell r="M133">
            <v>3</v>
          </cell>
          <cell r="N133">
            <v>1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</row>
        <row r="134">
          <cell r="A134" t="str">
            <v>GAMBERINI</v>
          </cell>
          <cell r="B134" t="str">
            <v>D</v>
          </cell>
          <cell r="C134" t="str">
            <v>genoa</v>
          </cell>
          <cell r="D134">
            <v>9</v>
          </cell>
          <cell r="E134">
            <v>5.7777777777777777</v>
          </cell>
          <cell r="F134">
            <v>52</v>
          </cell>
          <cell r="G134">
            <v>5.7222222222222223</v>
          </cell>
          <cell r="H134">
            <v>51.5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1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</row>
        <row r="135">
          <cell r="A135" t="str">
            <v>GARICS</v>
          </cell>
          <cell r="B135" t="str">
            <v>D</v>
          </cell>
          <cell r="C135" t="str">
            <v>bologna</v>
          </cell>
          <cell r="D135">
            <v>34</v>
          </cell>
          <cell r="E135">
            <v>5.5882352941176467</v>
          </cell>
          <cell r="F135">
            <v>190</v>
          </cell>
          <cell r="G135">
            <v>5.632352941176471</v>
          </cell>
          <cell r="H135">
            <v>191.5</v>
          </cell>
          <cell r="I135">
            <v>1</v>
          </cell>
          <cell r="J135">
            <v>0</v>
          </cell>
          <cell r="K135">
            <v>0</v>
          </cell>
          <cell r="L135">
            <v>2</v>
          </cell>
          <cell r="M135">
            <v>7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</row>
        <row r="136">
          <cell r="A136" t="str">
            <v>GASTALDELLO</v>
          </cell>
          <cell r="B136" t="str">
            <v>D</v>
          </cell>
          <cell r="C136" t="str">
            <v>sampdoria</v>
          </cell>
          <cell r="D136">
            <v>31</v>
          </cell>
          <cell r="E136">
            <v>5.82258064516129</v>
          </cell>
          <cell r="F136">
            <v>180.5</v>
          </cell>
          <cell r="G136">
            <v>5.854838709677419</v>
          </cell>
          <cell r="H136">
            <v>181.5</v>
          </cell>
          <cell r="I136">
            <v>2</v>
          </cell>
          <cell r="J136">
            <v>0</v>
          </cell>
          <cell r="K136">
            <v>0</v>
          </cell>
          <cell r="L136">
            <v>0</v>
          </cell>
          <cell r="M136">
            <v>8</v>
          </cell>
          <cell r="N136">
            <v>1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</row>
        <row r="137">
          <cell r="A137" t="str">
            <v>GAZZOLA</v>
          </cell>
          <cell r="B137" t="str">
            <v>D</v>
          </cell>
          <cell r="C137" t="str">
            <v>sassuolo</v>
          </cell>
          <cell r="D137">
            <v>25</v>
          </cell>
          <cell r="E137">
            <v>5.68</v>
          </cell>
          <cell r="F137">
            <v>142</v>
          </cell>
          <cell r="G137">
            <v>5.52</v>
          </cell>
          <cell r="H137">
            <v>138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8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</row>
        <row r="138">
          <cell r="A138" t="str">
            <v>GEMITI</v>
          </cell>
          <cell r="B138" t="str">
            <v>D</v>
          </cell>
          <cell r="C138" t="str">
            <v>livorno</v>
          </cell>
          <cell r="D138">
            <v>9</v>
          </cell>
          <cell r="E138">
            <v>5.3888888888888893</v>
          </cell>
          <cell r="F138">
            <v>48.5</v>
          </cell>
          <cell r="G138">
            <v>5.333333333333333</v>
          </cell>
          <cell r="H138">
            <v>48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</row>
        <row r="139">
          <cell r="A139" t="str">
            <v>GHOULAM</v>
          </cell>
          <cell r="B139" t="str">
            <v>D</v>
          </cell>
          <cell r="C139" t="str">
            <v>napoli</v>
          </cell>
          <cell r="D139">
            <v>15</v>
          </cell>
          <cell r="E139">
            <v>5.833333333333333</v>
          </cell>
          <cell r="F139">
            <v>87.5</v>
          </cell>
          <cell r="G139">
            <v>5.8</v>
          </cell>
          <cell r="H139">
            <v>87</v>
          </cell>
          <cell r="I139">
            <v>0</v>
          </cell>
          <cell r="J139">
            <v>0</v>
          </cell>
          <cell r="K139">
            <v>0</v>
          </cell>
          <cell r="L139">
            <v>1</v>
          </cell>
          <cell r="M139">
            <v>1</v>
          </cell>
          <cell r="N139">
            <v>1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</row>
        <row r="140">
          <cell r="A140" t="str">
            <v>GLIK</v>
          </cell>
          <cell r="B140" t="str">
            <v>D</v>
          </cell>
          <cell r="C140" t="str">
            <v>torino</v>
          </cell>
          <cell r="D140">
            <v>34</v>
          </cell>
          <cell r="E140">
            <v>6.0735294117647056</v>
          </cell>
          <cell r="F140">
            <v>206.5</v>
          </cell>
          <cell r="G140">
            <v>6.0882352941176467</v>
          </cell>
          <cell r="H140">
            <v>207</v>
          </cell>
          <cell r="I140">
            <v>2</v>
          </cell>
          <cell r="J140">
            <v>0</v>
          </cell>
          <cell r="K140">
            <v>0</v>
          </cell>
          <cell r="L140">
            <v>0</v>
          </cell>
          <cell r="M140">
            <v>11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</row>
        <row r="141">
          <cell r="A141" t="str">
            <v>GOBBI</v>
          </cell>
          <cell r="B141" t="str">
            <v>D</v>
          </cell>
          <cell r="C141" t="str">
            <v>parma</v>
          </cell>
          <cell r="D141">
            <v>26</v>
          </cell>
          <cell r="E141">
            <v>5.884615384615385</v>
          </cell>
          <cell r="F141">
            <v>153</v>
          </cell>
          <cell r="G141">
            <v>5.884615384615385</v>
          </cell>
          <cell r="H141">
            <v>153</v>
          </cell>
          <cell r="I141">
            <v>1</v>
          </cell>
          <cell r="J141">
            <v>0</v>
          </cell>
          <cell r="K141">
            <v>0</v>
          </cell>
          <cell r="L141">
            <v>0</v>
          </cell>
          <cell r="M141">
            <v>6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</row>
        <row r="142">
          <cell r="A142" t="str">
            <v>GONZALEZ ALEJ</v>
          </cell>
          <cell r="B142" t="str">
            <v>D</v>
          </cell>
          <cell r="C142" t="str">
            <v>verona</v>
          </cell>
          <cell r="D142">
            <v>13</v>
          </cell>
          <cell r="E142">
            <v>5.615384615384615</v>
          </cell>
          <cell r="F142">
            <v>73</v>
          </cell>
          <cell r="G142">
            <v>5.5384615384615383</v>
          </cell>
          <cell r="H142">
            <v>72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2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</row>
        <row r="143">
          <cell r="A143" t="str">
            <v>GYOMBER</v>
          </cell>
          <cell r="B143" t="str">
            <v>D</v>
          </cell>
          <cell r="C143" t="str">
            <v>catania</v>
          </cell>
          <cell r="D143">
            <v>18</v>
          </cell>
          <cell r="E143">
            <v>5.833333333333333</v>
          </cell>
          <cell r="F143">
            <v>105</v>
          </cell>
          <cell r="G143">
            <v>5.9444444444444446</v>
          </cell>
          <cell r="H143">
            <v>107</v>
          </cell>
          <cell r="I143">
            <v>1</v>
          </cell>
          <cell r="J143">
            <v>0</v>
          </cell>
          <cell r="K143">
            <v>0</v>
          </cell>
          <cell r="L143">
            <v>0</v>
          </cell>
          <cell r="M143">
            <v>2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</row>
        <row r="144">
          <cell r="A144" t="str">
            <v>HEGAZY</v>
          </cell>
          <cell r="B144" t="str">
            <v>D</v>
          </cell>
          <cell r="C144" t="str">
            <v>fiorentina</v>
          </cell>
          <cell r="D144">
            <v>1</v>
          </cell>
          <cell r="E144">
            <v>6</v>
          </cell>
          <cell r="F144">
            <v>6</v>
          </cell>
          <cell r="G144">
            <v>6</v>
          </cell>
          <cell r="H144">
            <v>6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</row>
        <row r="145">
          <cell r="A145" t="str">
            <v>HENRIQUE</v>
          </cell>
          <cell r="B145" t="str">
            <v>D</v>
          </cell>
          <cell r="C145" t="str">
            <v>napoli</v>
          </cell>
          <cell r="D145">
            <v>11</v>
          </cell>
          <cell r="E145">
            <v>6.1363636363636367</v>
          </cell>
          <cell r="F145">
            <v>67.5</v>
          </cell>
          <cell r="G145">
            <v>6.3181818181818183</v>
          </cell>
          <cell r="H145">
            <v>69.5</v>
          </cell>
          <cell r="I145">
            <v>1</v>
          </cell>
          <cell r="J145">
            <v>0</v>
          </cell>
          <cell r="K145">
            <v>0</v>
          </cell>
          <cell r="L145">
            <v>0</v>
          </cell>
          <cell r="M145">
            <v>2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</row>
        <row r="146">
          <cell r="A146" t="str">
            <v>HERTAUX</v>
          </cell>
          <cell r="B146" t="str">
            <v>D</v>
          </cell>
          <cell r="C146" t="str">
            <v>udinese</v>
          </cell>
          <cell r="D146">
            <v>31</v>
          </cell>
          <cell r="E146">
            <v>5.903225806451613</v>
          </cell>
          <cell r="F146">
            <v>183</v>
          </cell>
          <cell r="G146">
            <v>6.064516129032258</v>
          </cell>
          <cell r="H146">
            <v>188</v>
          </cell>
          <cell r="I146">
            <v>3</v>
          </cell>
          <cell r="J146">
            <v>0</v>
          </cell>
          <cell r="K146">
            <v>0</v>
          </cell>
          <cell r="L146">
            <v>0</v>
          </cell>
          <cell r="M146">
            <v>8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</row>
        <row r="147">
          <cell r="A147" t="str">
            <v>IKONOMOU</v>
          </cell>
          <cell r="B147" t="str">
            <v>D</v>
          </cell>
          <cell r="C147" t="str">
            <v>cagliari</v>
          </cell>
          <cell r="D147">
            <v>1</v>
          </cell>
          <cell r="E147">
            <v>4.5</v>
          </cell>
          <cell r="F147">
            <v>4.5</v>
          </cell>
          <cell r="G147">
            <v>4.5</v>
          </cell>
          <cell r="H147">
            <v>4.5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</row>
        <row r="148">
          <cell r="A148" t="str">
            <v>JEDVAJ</v>
          </cell>
          <cell r="B148" t="str">
            <v>D</v>
          </cell>
          <cell r="C148" t="str">
            <v>roma</v>
          </cell>
          <cell r="D148">
            <v>2</v>
          </cell>
          <cell r="E148">
            <v>5.5</v>
          </cell>
          <cell r="F148">
            <v>11</v>
          </cell>
          <cell r="G148">
            <v>5.25</v>
          </cell>
          <cell r="H148">
            <v>10.5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1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</row>
        <row r="149">
          <cell r="A149" t="str">
            <v>JONATHAN</v>
          </cell>
          <cell r="B149" t="str">
            <v>D</v>
          </cell>
          <cell r="C149" t="str">
            <v>inter</v>
          </cell>
          <cell r="D149">
            <v>31</v>
          </cell>
          <cell r="E149">
            <v>6.064516129032258</v>
          </cell>
          <cell r="F149">
            <v>188</v>
          </cell>
          <cell r="G149">
            <v>6.435483870967742</v>
          </cell>
          <cell r="H149">
            <v>199.5</v>
          </cell>
          <cell r="I149">
            <v>3</v>
          </cell>
          <cell r="J149">
            <v>0</v>
          </cell>
          <cell r="K149">
            <v>0</v>
          </cell>
          <cell r="L149">
            <v>4</v>
          </cell>
          <cell r="M149">
            <v>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</row>
        <row r="150">
          <cell r="A150" t="str">
            <v>JUAN</v>
          </cell>
          <cell r="B150" t="str">
            <v>D</v>
          </cell>
          <cell r="C150" t="str">
            <v>inter</v>
          </cell>
          <cell r="D150">
            <v>27</v>
          </cell>
          <cell r="E150">
            <v>5.7777777777777777</v>
          </cell>
          <cell r="F150">
            <v>156</v>
          </cell>
          <cell r="G150">
            <v>5.6481481481481479</v>
          </cell>
          <cell r="H150">
            <v>152.5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7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</row>
        <row r="151">
          <cell r="A151" t="str">
            <v>KONKO</v>
          </cell>
          <cell r="B151" t="str">
            <v>D</v>
          </cell>
          <cell r="C151" t="str">
            <v>lazio</v>
          </cell>
          <cell r="D151">
            <v>20</v>
          </cell>
          <cell r="E151">
            <v>5.7750000000000004</v>
          </cell>
          <cell r="F151">
            <v>115.5</v>
          </cell>
          <cell r="G151">
            <v>5.7</v>
          </cell>
          <cell r="H151">
            <v>114</v>
          </cell>
          <cell r="I151">
            <v>0</v>
          </cell>
          <cell r="J151">
            <v>0</v>
          </cell>
          <cell r="K151">
            <v>1</v>
          </cell>
          <cell r="L151">
            <v>1</v>
          </cell>
          <cell r="M151">
            <v>1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</row>
        <row r="152">
          <cell r="A152" t="str">
            <v>LAMBRUGHI</v>
          </cell>
          <cell r="B152" t="str">
            <v>D</v>
          </cell>
          <cell r="C152" t="str">
            <v>livorno</v>
          </cell>
          <cell r="D152">
            <v>2</v>
          </cell>
          <cell r="E152">
            <v>5.5</v>
          </cell>
          <cell r="F152">
            <v>11</v>
          </cell>
          <cell r="G152">
            <v>5.5</v>
          </cell>
          <cell r="H152">
            <v>11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</row>
        <row r="153">
          <cell r="A153" t="str">
            <v>LEGROTTAGLIE</v>
          </cell>
          <cell r="B153" t="str">
            <v>D</v>
          </cell>
          <cell r="C153" t="str">
            <v>catania</v>
          </cell>
          <cell r="D153">
            <v>16</v>
          </cell>
          <cell r="E153">
            <v>5.6875</v>
          </cell>
          <cell r="F153">
            <v>91</v>
          </cell>
          <cell r="G153">
            <v>5.40625</v>
          </cell>
          <cell r="H153">
            <v>86.5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3</v>
          </cell>
          <cell r="N153">
            <v>1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</row>
        <row r="154">
          <cell r="A154" t="str">
            <v>LICHTSTEINER</v>
          </cell>
          <cell r="B154" t="str">
            <v>D</v>
          </cell>
          <cell r="C154" t="str">
            <v>juventus</v>
          </cell>
          <cell r="D154">
            <v>27</v>
          </cell>
          <cell r="E154">
            <v>6.2777777777777777</v>
          </cell>
          <cell r="F154">
            <v>169.5</v>
          </cell>
          <cell r="G154">
            <v>6.6851851851851851</v>
          </cell>
          <cell r="H154">
            <v>180.5</v>
          </cell>
          <cell r="I154">
            <v>2</v>
          </cell>
          <cell r="J154">
            <v>0</v>
          </cell>
          <cell r="K154">
            <v>0</v>
          </cell>
          <cell r="L154">
            <v>7</v>
          </cell>
          <cell r="M154">
            <v>4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</row>
        <row r="155">
          <cell r="A155" t="str">
            <v>LONGHI</v>
          </cell>
          <cell r="B155" t="str">
            <v>D</v>
          </cell>
          <cell r="C155" t="str">
            <v>sassuolo</v>
          </cell>
          <cell r="D155">
            <v>28</v>
          </cell>
          <cell r="E155">
            <v>5.6785714285714288</v>
          </cell>
          <cell r="F155">
            <v>159</v>
          </cell>
          <cell r="G155">
            <v>5.7142857142857144</v>
          </cell>
          <cell r="H155">
            <v>160</v>
          </cell>
          <cell r="I155">
            <v>1</v>
          </cell>
          <cell r="J155">
            <v>0</v>
          </cell>
          <cell r="K155">
            <v>1</v>
          </cell>
          <cell r="L155">
            <v>2</v>
          </cell>
          <cell r="M155">
            <v>4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</row>
        <row r="156">
          <cell r="A156" t="str">
            <v>LUCARELLI</v>
          </cell>
          <cell r="B156" t="str">
            <v>D</v>
          </cell>
          <cell r="C156" t="str">
            <v>parma</v>
          </cell>
          <cell r="D156">
            <v>34</v>
          </cell>
          <cell r="E156">
            <v>6.0882352941176467</v>
          </cell>
          <cell r="F156">
            <v>207</v>
          </cell>
          <cell r="G156">
            <v>6.2058823529411766</v>
          </cell>
          <cell r="H156">
            <v>211</v>
          </cell>
          <cell r="I156">
            <v>4</v>
          </cell>
          <cell r="J156">
            <v>0</v>
          </cell>
          <cell r="K156">
            <v>0</v>
          </cell>
          <cell r="L156">
            <v>0</v>
          </cell>
          <cell r="M156">
            <v>14</v>
          </cell>
          <cell r="N156">
            <v>1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</row>
        <row r="157">
          <cell r="A157" t="str">
            <v>LUCCHINI</v>
          </cell>
          <cell r="B157" t="str">
            <v>D</v>
          </cell>
          <cell r="C157" t="str">
            <v>atalanta</v>
          </cell>
          <cell r="D157">
            <v>18</v>
          </cell>
          <cell r="E157">
            <v>5.916666666666667</v>
          </cell>
          <cell r="F157">
            <v>106.5</v>
          </cell>
          <cell r="G157">
            <v>5.9444444444444446</v>
          </cell>
          <cell r="H157">
            <v>107</v>
          </cell>
          <cell r="I157">
            <v>1</v>
          </cell>
          <cell r="J157">
            <v>0</v>
          </cell>
          <cell r="K157">
            <v>0</v>
          </cell>
          <cell r="L157">
            <v>0</v>
          </cell>
          <cell r="M157">
            <v>5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</row>
        <row r="158">
          <cell r="A158" t="str">
            <v>MAGGIO</v>
          </cell>
          <cell r="B158" t="str">
            <v>D</v>
          </cell>
          <cell r="C158" t="str">
            <v>napoli</v>
          </cell>
          <cell r="D158">
            <v>22</v>
          </cell>
          <cell r="E158">
            <v>5.5</v>
          </cell>
          <cell r="F158">
            <v>121</v>
          </cell>
          <cell r="G158">
            <v>5.4318181818181817</v>
          </cell>
          <cell r="H158">
            <v>119.5</v>
          </cell>
          <cell r="I158">
            <v>0</v>
          </cell>
          <cell r="J158">
            <v>0</v>
          </cell>
          <cell r="K158">
            <v>0</v>
          </cell>
          <cell r="L158">
            <v>1</v>
          </cell>
          <cell r="M158">
            <v>3</v>
          </cell>
          <cell r="N158">
            <v>1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</row>
        <row r="159">
          <cell r="A159" t="str">
            <v>MAICON</v>
          </cell>
          <cell r="B159" t="str">
            <v>D</v>
          </cell>
          <cell r="C159" t="str">
            <v>roma</v>
          </cell>
          <cell r="D159">
            <v>28</v>
          </cell>
          <cell r="E159">
            <v>6.2321428571428568</v>
          </cell>
          <cell r="F159">
            <v>174.5</v>
          </cell>
          <cell r="G159">
            <v>6.3392857142857144</v>
          </cell>
          <cell r="H159">
            <v>177.5</v>
          </cell>
          <cell r="I159">
            <v>2</v>
          </cell>
          <cell r="J159">
            <v>0</v>
          </cell>
          <cell r="K159">
            <v>0</v>
          </cell>
          <cell r="L159">
            <v>0</v>
          </cell>
          <cell r="M159">
            <v>4</v>
          </cell>
          <cell r="N159">
            <v>1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</row>
        <row r="160">
          <cell r="A160" t="str">
            <v>MAIETTA</v>
          </cell>
          <cell r="B160" t="str">
            <v>D</v>
          </cell>
          <cell r="C160" t="str">
            <v>verona</v>
          </cell>
          <cell r="D160">
            <v>23</v>
          </cell>
          <cell r="E160">
            <v>5.7391304347826084</v>
          </cell>
          <cell r="F160">
            <v>132</v>
          </cell>
          <cell r="G160">
            <v>5.6521739130434785</v>
          </cell>
          <cell r="H160">
            <v>130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4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</row>
        <row r="161">
          <cell r="A161" t="str">
            <v>MAKSIMOVIC</v>
          </cell>
          <cell r="B161" t="str">
            <v>D</v>
          </cell>
          <cell r="C161" t="str">
            <v>torino</v>
          </cell>
          <cell r="D161">
            <v>21</v>
          </cell>
          <cell r="E161">
            <v>5.8095238095238093</v>
          </cell>
          <cell r="F161">
            <v>122</v>
          </cell>
          <cell r="G161">
            <v>5.7142857142857144</v>
          </cell>
          <cell r="H161">
            <v>120</v>
          </cell>
          <cell r="I161">
            <v>0</v>
          </cell>
          <cell r="J161">
            <v>0</v>
          </cell>
          <cell r="K161">
            <v>0</v>
          </cell>
          <cell r="L161">
            <v>1</v>
          </cell>
          <cell r="M161">
            <v>6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</row>
        <row r="162">
          <cell r="A162" t="str">
            <v>MANFREDINI</v>
          </cell>
          <cell r="B162" t="str">
            <v>D</v>
          </cell>
          <cell r="C162" t="str">
            <v>sassuolo</v>
          </cell>
          <cell r="D162">
            <v>18</v>
          </cell>
          <cell r="E162">
            <v>5.5277777777777777</v>
          </cell>
          <cell r="F162">
            <v>99.5</v>
          </cell>
          <cell r="G162">
            <v>5.1111111111111107</v>
          </cell>
          <cell r="H162">
            <v>92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7</v>
          </cell>
          <cell r="N162">
            <v>2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</row>
        <row r="163">
          <cell r="A163" t="str">
            <v>Mantovani</v>
          </cell>
          <cell r="B163" t="str">
            <v>D</v>
          </cell>
          <cell r="C163" t="str">
            <v>bologna</v>
          </cell>
          <cell r="D163">
            <v>21</v>
          </cell>
          <cell r="E163">
            <v>5.7142857142857144</v>
          </cell>
          <cell r="F163">
            <v>120</v>
          </cell>
          <cell r="G163">
            <v>5.5714285714285712</v>
          </cell>
          <cell r="H163">
            <v>117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6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A164" t="str">
            <v>MARCHESE</v>
          </cell>
          <cell r="B164" t="str">
            <v>D</v>
          </cell>
          <cell r="C164" t="str">
            <v>genoa</v>
          </cell>
          <cell r="D164">
            <v>27</v>
          </cell>
          <cell r="E164">
            <v>5.9074074074074074</v>
          </cell>
          <cell r="F164">
            <v>159.5</v>
          </cell>
          <cell r="G164">
            <v>5.9259259259259256</v>
          </cell>
          <cell r="H164">
            <v>160</v>
          </cell>
          <cell r="I164">
            <v>0</v>
          </cell>
          <cell r="J164">
            <v>0</v>
          </cell>
          <cell r="K164">
            <v>0</v>
          </cell>
          <cell r="L164">
            <v>2</v>
          </cell>
          <cell r="M164">
            <v>3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A165" t="str">
            <v>MARQUES</v>
          </cell>
          <cell r="B165" t="str">
            <v>D</v>
          </cell>
          <cell r="C165" t="str">
            <v>verona</v>
          </cell>
          <cell r="D165">
            <v>14</v>
          </cell>
          <cell r="E165">
            <v>5.6428571428571432</v>
          </cell>
          <cell r="F165">
            <v>79</v>
          </cell>
          <cell r="G165">
            <v>5.5714285714285712</v>
          </cell>
          <cell r="H165">
            <v>78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2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A166" t="str">
            <v>MARZORATI</v>
          </cell>
          <cell r="B166" t="str">
            <v>D</v>
          </cell>
          <cell r="C166" t="str">
            <v>sassuolo</v>
          </cell>
          <cell r="D166">
            <v>7</v>
          </cell>
          <cell r="E166">
            <v>5.5</v>
          </cell>
          <cell r="F166">
            <v>38.5</v>
          </cell>
          <cell r="G166">
            <v>5.8571428571428568</v>
          </cell>
          <cell r="H166">
            <v>41</v>
          </cell>
          <cell r="I166">
            <v>1</v>
          </cell>
          <cell r="J166">
            <v>0</v>
          </cell>
          <cell r="K166">
            <v>0</v>
          </cell>
          <cell r="L166">
            <v>0</v>
          </cell>
          <cell r="M166">
            <v>1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A167" t="str">
            <v>MASIELLO S.</v>
          </cell>
          <cell r="B167" t="str">
            <v>D</v>
          </cell>
          <cell r="C167" t="str">
            <v>torino</v>
          </cell>
          <cell r="D167">
            <v>7</v>
          </cell>
          <cell r="E167">
            <v>5.7857142857142856</v>
          </cell>
          <cell r="F167">
            <v>40.5</v>
          </cell>
          <cell r="G167">
            <v>5.7142857142857144</v>
          </cell>
          <cell r="H167">
            <v>40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A168" t="str">
            <v>MBAYE</v>
          </cell>
          <cell r="B168" t="str">
            <v>D</v>
          </cell>
          <cell r="C168" t="str">
            <v>livorno</v>
          </cell>
          <cell r="D168">
            <v>25</v>
          </cell>
          <cell r="E168">
            <v>5.76</v>
          </cell>
          <cell r="F168">
            <v>144</v>
          </cell>
          <cell r="G168">
            <v>5.84</v>
          </cell>
          <cell r="H168">
            <v>146</v>
          </cell>
          <cell r="I168">
            <v>2</v>
          </cell>
          <cell r="J168">
            <v>0</v>
          </cell>
          <cell r="K168">
            <v>0</v>
          </cell>
          <cell r="L168">
            <v>0</v>
          </cell>
          <cell r="M168">
            <v>6</v>
          </cell>
          <cell r="N168">
            <v>1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A169" t="str">
            <v>MESBAH</v>
          </cell>
          <cell r="B169" t="str">
            <v>D</v>
          </cell>
          <cell r="C169" t="str">
            <v>livorno</v>
          </cell>
          <cell r="D169">
            <v>16</v>
          </cell>
          <cell r="E169">
            <v>5.71875</v>
          </cell>
          <cell r="F169">
            <v>91.5</v>
          </cell>
          <cell r="G169">
            <v>5.96875</v>
          </cell>
          <cell r="H169">
            <v>95.5</v>
          </cell>
          <cell r="I169">
            <v>2</v>
          </cell>
          <cell r="J169">
            <v>0</v>
          </cell>
          <cell r="K169">
            <v>0</v>
          </cell>
          <cell r="L169">
            <v>1</v>
          </cell>
          <cell r="M169">
            <v>6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A170" t="str">
            <v>MESTO</v>
          </cell>
          <cell r="B170" t="str">
            <v>D</v>
          </cell>
          <cell r="C170" t="str">
            <v>napoli</v>
          </cell>
          <cell r="D170">
            <v>10</v>
          </cell>
          <cell r="E170">
            <v>5.85</v>
          </cell>
          <cell r="F170">
            <v>58.5</v>
          </cell>
          <cell r="G170">
            <v>5.75</v>
          </cell>
          <cell r="H170">
            <v>57.5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2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A171" t="str">
            <v>MEXES</v>
          </cell>
          <cell r="B171" t="str">
            <v>D</v>
          </cell>
          <cell r="C171" t="str">
            <v>milan</v>
          </cell>
          <cell r="D171">
            <v>22</v>
          </cell>
          <cell r="E171">
            <v>5.5227272727272725</v>
          </cell>
          <cell r="F171">
            <v>121.5</v>
          </cell>
          <cell r="G171">
            <v>5.5454545454545459</v>
          </cell>
          <cell r="H171">
            <v>122</v>
          </cell>
          <cell r="I171">
            <v>2</v>
          </cell>
          <cell r="J171">
            <v>0</v>
          </cell>
          <cell r="K171">
            <v>0</v>
          </cell>
          <cell r="L171">
            <v>0</v>
          </cell>
          <cell r="M171">
            <v>7</v>
          </cell>
          <cell r="N171">
            <v>2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A172" t="str">
            <v>MOLINARO</v>
          </cell>
          <cell r="B172" t="str">
            <v>D</v>
          </cell>
          <cell r="C172" t="str">
            <v>parma</v>
          </cell>
          <cell r="D172">
            <v>13</v>
          </cell>
          <cell r="E172">
            <v>6.0769230769230766</v>
          </cell>
          <cell r="F172">
            <v>79</v>
          </cell>
          <cell r="G172">
            <v>6.5</v>
          </cell>
          <cell r="H172">
            <v>84.5</v>
          </cell>
          <cell r="I172">
            <v>2</v>
          </cell>
          <cell r="J172">
            <v>0</v>
          </cell>
          <cell r="K172">
            <v>0</v>
          </cell>
          <cell r="L172">
            <v>1</v>
          </cell>
          <cell r="M172">
            <v>3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A173" t="str">
            <v>MONZON</v>
          </cell>
          <cell r="B173" t="str">
            <v>D</v>
          </cell>
          <cell r="C173" t="str">
            <v>catania</v>
          </cell>
          <cell r="D173">
            <v>19</v>
          </cell>
          <cell r="E173">
            <v>5.4736842105263159</v>
          </cell>
          <cell r="F173">
            <v>104</v>
          </cell>
          <cell r="G173">
            <v>5.7368421052631575</v>
          </cell>
          <cell r="H173">
            <v>109</v>
          </cell>
          <cell r="I173">
            <v>2</v>
          </cell>
          <cell r="J173">
            <v>0</v>
          </cell>
          <cell r="K173">
            <v>0</v>
          </cell>
          <cell r="L173">
            <v>0</v>
          </cell>
          <cell r="M173">
            <v>2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A174" t="str">
            <v>MORAS</v>
          </cell>
          <cell r="B174" t="str">
            <v>D</v>
          </cell>
          <cell r="C174" t="str">
            <v>verona</v>
          </cell>
          <cell r="D174">
            <v>29</v>
          </cell>
          <cell r="E174">
            <v>5.7241379310344831</v>
          </cell>
          <cell r="F174">
            <v>166</v>
          </cell>
          <cell r="G174">
            <v>5.6206896551724137</v>
          </cell>
          <cell r="H174">
            <v>163</v>
          </cell>
          <cell r="I174">
            <v>0</v>
          </cell>
          <cell r="J174">
            <v>0</v>
          </cell>
          <cell r="K174">
            <v>1</v>
          </cell>
          <cell r="L174">
            <v>1</v>
          </cell>
          <cell r="M174">
            <v>2</v>
          </cell>
          <cell r="N174">
            <v>1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A175" t="str">
            <v>MORETTI</v>
          </cell>
          <cell r="B175" t="str">
            <v>D</v>
          </cell>
          <cell r="C175" t="str">
            <v>torino</v>
          </cell>
          <cell r="D175">
            <v>36</v>
          </cell>
          <cell r="E175">
            <v>5.9722222222222223</v>
          </cell>
          <cell r="F175">
            <v>215</v>
          </cell>
          <cell r="G175">
            <v>6</v>
          </cell>
          <cell r="H175">
            <v>216</v>
          </cell>
          <cell r="I175">
            <v>1</v>
          </cell>
          <cell r="J175">
            <v>0</v>
          </cell>
          <cell r="K175">
            <v>0</v>
          </cell>
          <cell r="L175">
            <v>0</v>
          </cell>
          <cell r="M175">
            <v>4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A176" t="str">
            <v>MORLEO</v>
          </cell>
          <cell r="B176" t="str">
            <v>D</v>
          </cell>
          <cell r="C176" t="str">
            <v>bologna</v>
          </cell>
          <cell r="D176">
            <v>31</v>
          </cell>
          <cell r="E176">
            <v>5.67741935483871</v>
          </cell>
          <cell r="F176">
            <v>176</v>
          </cell>
          <cell r="G176">
            <v>5.661290322580645</v>
          </cell>
          <cell r="H176">
            <v>175.5</v>
          </cell>
          <cell r="I176">
            <v>1</v>
          </cell>
          <cell r="J176">
            <v>0</v>
          </cell>
          <cell r="K176">
            <v>0</v>
          </cell>
          <cell r="L176">
            <v>0</v>
          </cell>
          <cell r="M176">
            <v>7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A177" t="str">
            <v>MOTTA</v>
          </cell>
          <cell r="B177" t="str">
            <v>D</v>
          </cell>
          <cell r="C177" t="str">
            <v>genoa</v>
          </cell>
          <cell r="D177">
            <v>13</v>
          </cell>
          <cell r="E177">
            <v>5.8076923076923075</v>
          </cell>
          <cell r="F177">
            <v>75.5</v>
          </cell>
          <cell r="G177">
            <v>5.7307692307692308</v>
          </cell>
          <cell r="H177">
            <v>74.5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2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A178" t="str">
            <v>MURRU</v>
          </cell>
          <cell r="B178" t="str">
            <v>D</v>
          </cell>
          <cell r="C178" t="str">
            <v>cagliari</v>
          </cell>
          <cell r="D178">
            <v>21</v>
          </cell>
          <cell r="E178">
            <v>5.6190476190476186</v>
          </cell>
          <cell r="F178">
            <v>118</v>
          </cell>
          <cell r="G178">
            <v>5.5476190476190474</v>
          </cell>
          <cell r="H178">
            <v>116.5</v>
          </cell>
          <cell r="I178">
            <v>0</v>
          </cell>
          <cell r="J178">
            <v>0</v>
          </cell>
          <cell r="K178">
            <v>0</v>
          </cell>
          <cell r="L178">
            <v>1</v>
          </cell>
          <cell r="M178">
            <v>3</v>
          </cell>
          <cell r="N178">
            <v>1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A179" t="str">
            <v>MUSTAFI</v>
          </cell>
          <cell r="B179" t="str">
            <v>D</v>
          </cell>
          <cell r="C179" t="str">
            <v>sampdoria</v>
          </cell>
          <cell r="D179">
            <v>33</v>
          </cell>
          <cell r="E179">
            <v>5.7272727272727275</v>
          </cell>
          <cell r="F179">
            <v>189</v>
          </cell>
          <cell r="G179">
            <v>5.6363636363636367</v>
          </cell>
          <cell r="H179">
            <v>186</v>
          </cell>
          <cell r="I179">
            <v>1</v>
          </cell>
          <cell r="J179">
            <v>0</v>
          </cell>
          <cell r="K179">
            <v>1</v>
          </cell>
          <cell r="L179">
            <v>1</v>
          </cell>
          <cell r="M179">
            <v>8</v>
          </cell>
          <cell r="N179">
            <v>1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A180" t="str">
            <v>NAGATOMO</v>
          </cell>
          <cell r="B180" t="str">
            <v>D</v>
          </cell>
          <cell r="C180" t="str">
            <v>inter</v>
          </cell>
          <cell r="D180">
            <v>34</v>
          </cell>
          <cell r="E180">
            <v>5.9411764705882355</v>
          </cell>
          <cell r="F180">
            <v>202</v>
          </cell>
          <cell r="G180">
            <v>6.4558823529411766</v>
          </cell>
          <cell r="H180">
            <v>219.5</v>
          </cell>
          <cell r="I180">
            <v>5</v>
          </cell>
          <cell r="J180">
            <v>0</v>
          </cell>
          <cell r="K180">
            <v>0</v>
          </cell>
          <cell r="L180">
            <v>4</v>
          </cell>
          <cell r="M180">
            <v>3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A181" t="str">
            <v>NALDO</v>
          </cell>
          <cell r="B181" t="str">
            <v>D</v>
          </cell>
          <cell r="C181" t="str">
            <v>udinese</v>
          </cell>
          <cell r="D181">
            <v>15</v>
          </cell>
          <cell r="E181">
            <v>5.5333333333333332</v>
          </cell>
          <cell r="F181">
            <v>83</v>
          </cell>
          <cell r="G181">
            <v>5.4666666666666668</v>
          </cell>
          <cell r="H181">
            <v>82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2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A182" t="str">
            <v>NATALI</v>
          </cell>
          <cell r="B182" t="str">
            <v>D</v>
          </cell>
          <cell r="C182" t="str">
            <v>bologna</v>
          </cell>
          <cell r="D182">
            <v>31</v>
          </cell>
          <cell r="E182">
            <v>5.67741935483871</v>
          </cell>
          <cell r="F182">
            <v>176</v>
          </cell>
          <cell r="G182">
            <v>5.709677419354839</v>
          </cell>
          <cell r="H182">
            <v>177</v>
          </cell>
          <cell r="I182">
            <v>1</v>
          </cell>
          <cell r="J182">
            <v>0</v>
          </cell>
          <cell r="K182">
            <v>0</v>
          </cell>
          <cell r="L182">
            <v>0</v>
          </cell>
          <cell r="M182">
            <v>2</v>
          </cell>
          <cell r="N182">
            <v>1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A183" t="str">
            <v>NICA</v>
          </cell>
          <cell r="B183" t="str">
            <v>D</v>
          </cell>
          <cell r="C183" t="str">
            <v>atalanta</v>
          </cell>
          <cell r="D183">
            <v>4</v>
          </cell>
          <cell r="E183">
            <v>5.75</v>
          </cell>
          <cell r="F183">
            <v>23</v>
          </cell>
          <cell r="G183">
            <v>5.375</v>
          </cell>
          <cell r="H183">
            <v>21.5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1</v>
          </cell>
          <cell r="N183">
            <v>1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A184" t="str">
            <v>NOVARETTI</v>
          </cell>
          <cell r="B184" t="str">
            <v>D</v>
          </cell>
          <cell r="C184" t="str">
            <v>lazio</v>
          </cell>
          <cell r="D184">
            <v>10</v>
          </cell>
          <cell r="E184">
            <v>5.3</v>
          </cell>
          <cell r="F184">
            <v>53</v>
          </cell>
          <cell r="G184">
            <v>5.2</v>
          </cell>
          <cell r="H184">
            <v>52</v>
          </cell>
          <cell r="I184">
            <v>0</v>
          </cell>
          <cell r="J184">
            <v>0</v>
          </cell>
          <cell r="K184">
            <v>0</v>
          </cell>
          <cell r="L184">
            <v>1</v>
          </cell>
          <cell r="M184">
            <v>2</v>
          </cell>
          <cell r="N184">
            <v>1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A185" t="str">
            <v>OGBONNA</v>
          </cell>
          <cell r="B185" t="str">
            <v>D</v>
          </cell>
          <cell r="C185" t="str">
            <v>juventus</v>
          </cell>
          <cell r="D185">
            <v>15</v>
          </cell>
          <cell r="E185">
            <v>5.8</v>
          </cell>
          <cell r="F185">
            <v>87</v>
          </cell>
          <cell r="G185">
            <v>5.6333333333333337</v>
          </cell>
          <cell r="H185">
            <v>84.5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3</v>
          </cell>
          <cell r="N185">
            <v>1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A186" t="str">
            <v>PALETTA</v>
          </cell>
          <cell r="B186" t="str">
            <v>D</v>
          </cell>
          <cell r="C186" t="str">
            <v>parma</v>
          </cell>
          <cell r="D186">
            <v>20</v>
          </cell>
          <cell r="E186">
            <v>6.2</v>
          </cell>
          <cell r="F186">
            <v>124</v>
          </cell>
          <cell r="G186">
            <v>6.0250000000000004</v>
          </cell>
          <cell r="H186">
            <v>120.5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5</v>
          </cell>
          <cell r="N186">
            <v>1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A187" t="str">
            <v>PALOMBO</v>
          </cell>
          <cell r="B187" t="str">
            <v>D</v>
          </cell>
          <cell r="C187" t="str">
            <v>sampdoria</v>
          </cell>
          <cell r="D187">
            <v>32</v>
          </cell>
          <cell r="E187">
            <v>6.015625</v>
          </cell>
          <cell r="F187">
            <v>192.5</v>
          </cell>
          <cell r="G187">
            <v>6.078125</v>
          </cell>
          <cell r="H187">
            <v>194.5</v>
          </cell>
          <cell r="I187">
            <v>1</v>
          </cell>
          <cell r="J187">
            <v>0</v>
          </cell>
          <cell r="K187">
            <v>0</v>
          </cell>
          <cell r="L187">
            <v>1</v>
          </cell>
          <cell r="M187">
            <v>4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A188" t="str">
            <v>PAMIC</v>
          </cell>
          <cell r="B188" t="str">
            <v>D</v>
          </cell>
          <cell r="C188" t="str">
            <v>chievo</v>
          </cell>
          <cell r="D188">
            <v>3</v>
          </cell>
          <cell r="E188">
            <v>5.666666666666667</v>
          </cell>
          <cell r="F188">
            <v>17</v>
          </cell>
          <cell r="G188">
            <v>5.666666666666667</v>
          </cell>
          <cell r="H188">
            <v>17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A189" t="str">
            <v>PAPP</v>
          </cell>
          <cell r="B189" t="str">
            <v>D</v>
          </cell>
          <cell r="C189" t="str">
            <v>chievo</v>
          </cell>
          <cell r="D189">
            <v>5</v>
          </cell>
          <cell r="E189">
            <v>5.4</v>
          </cell>
          <cell r="F189">
            <v>27</v>
          </cell>
          <cell r="G189">
            <v>5.3</v>
          </cell>
          <cell r="H189">
            <v>26.5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1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A190" t="str">
            <v>PASQUAL</v>
          </cell>
          <cell r="B190" t="str">
            <v>D</v>
          </cell>
          <cell r="C190" t="str">
            <v>fiorentina</v>
          </cell>
          <cell r="D190">
            <v>26</v>
          </cell>
          <cell r="E190">
            <v>5.9423076923076925</v>
          </cell>
          <cell r="F190">
            <v>154.5</v>
          </cell>
          <cell r="G190">
            <v>6</v>
          </cell>
          <cell r="H190">
            <v>156</v>
          </cell>
          <cell r="I190">
            <v>0</v>
          </cell>
          <cell r="J190">
            <v>0</v>
          </cell>
          <cell r="K190">
            <v>0</v>
          </cell>
          <cell r="L190">
            <v>4</v>
          </cell>
          <cell r="M190">
            <v>5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A191" t="str">
            <v>PASQUALE</v>
          </cell>
          <cell r="B191" t="str">
            <v>D</v>
          </cell>
          <cell r="C191" t="str">
            <v>torino</v>
          </cell>
          <cell r="D191">
            <v>12</v>
          </cell>
          <cell r="E191">
            <v>5.458333333333333</v>
          </cell>
          <cell r="F191">
            <v>65.5</v>
          </cell>
          <cell r="G191">
            <v>5.416666666666667</v>
          </cell>
          <cell r="H191">
            <v>65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1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A192" t="str">
            <v>PEDRO MENDES</v>
          </cell>
          <cell r="B192" t="str">
            <v>D</v>
          </cell>
          <cell r="C192" t="str">
            <v>sassuolo</v>
          </cell>
          <cell r="D192">
            <v>15</v>
          </cell>
          <cell r="E192">
            <v>5.5666666666666664</v>
          </cell>
          <cell r="F192">
            <v>83.5</v>
          </cell>
          <cell r="G192">
            <v>5.3666666666666663</v>
          </cell>
          <cell r="H192">
            <v>80.5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6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A193" t="str">
            <v>PELUSO</v>
          </cell>
          <cell r="B193" t="str">
            <v>D</v>
          </cell>
          <cell r="C193" t="str">
            <v>juventus</v>
          </cell>
          <cell r="D193">
            <v>5</v>
          </cell>
          <cell r="E193">
            <v>6</v>
          </cell>
          <cell r="F193">
            <v>30</v>
          </cell>
          <cell r="G193">
            <v>6.6</v>
          </cell>
          <cell r="H193">
            <v>33</v>
          </cell>
          <cell r="I193">
            <v>1</v>
          </cell>
          <cell r="J193">
            <v>0</v>
          </cell>
          <cell r="K193">
            <v>0</v>
          </cell>
          <cell r="L193">
            <v>1</v>
          </cell>
          <cell r="M193">
            <v>2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A194" t="str">
            <v>PEREIRA A.</v>
          </cell>
          <cell r="B194" t="str">
            <v>D</v>
          </cell>
          <cell r="C194" t="str">
            <v>inter</v>
          </cell>
          <cell r="D194">
            <v>4</v>
          </cell>
          <cell r="E194">
            <v>5.5</v>
          </cell>
          <cell r="F194">
            <v>22</v>
          </cell>
          <cell r="G194">
            <v>5.25</v>
          </cell>
          <cell r="H194">
            <v>21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2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A195" t="str">
            <v>PEREIRINHA</v>
          </cell>
          <cell r="B195" t="str">
            <v>D</v>
          </cell>
          <cell r="C195" t="str">
            <v>lazio</v>
          </cell>
          <cell r="D195">
            <v>9</v>
          </cell>
          <cell r="E195">
            <v>5.8888888888888893</v>
          </cell>
          <cell r="F195">
            <v>53</v>
          </cell>
          <cell r="G195">
            <v>5.7777777777777777</v>
          </cell>
          <cell r="H195">
            <v>52</v>
          </cell>
          <cell r="I195">
            <v>0</v>
          </cell>
          <cell r="J195">
            <v>0</v>
          </cell>
          <cell r="K195">
            <v>0</v>
          </cell>
          <cell r="L195">
            <v>1</v>
          </cell>
          <cell r="M195">
            <v>4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A196" t="str">
            <v>PERICO</v>
          </cell>
          <cell r="B196" t="str">
            <v>D</v>
          </cell>
          <cell r="C196" t="str">
            <v>cagliari</v>
          </cell>
          <cell r="D196">
            <v>18</v>
          </cell>
          <cell r="E196">
            <v>5.7222222222222223</v>
          </cell>
          <cell r="F196">
            <v>103</v>
          </cell>
          <cell r="G196">
            <v>5.6388888888888893</v>
          </cell>
          <cell r="H196">
            <v>101.5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3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197">
          <cell r="A197" t="str">
            <v>PERUZZI</v>
          </cell>
          <cell r="B197" t="str">
            <v>D</v>
          </cell>
          <cell r="C197" t="str">
            <v>catania</v>
          </cell>
          <cell r="D197">
            <v>20</v>
          </cell>
          <cell r="E197">
            <v>5.625</v>
          </cell>
          <cell r="F197">
            <v>112.5</v>
          </cell>
          <cell r="G197">
            <v>5.5750000000000002</v>
          </cell>
          <cell r="H197">
            <v>111.5</v>
          </cell>
          <cell r="I197">
            <v>1</v>
          </cell>
          <cell r="J197">
            <v>0</v>
          </cell>
          <cell r="K197">
            <v>0</v>
          </cell>
          <cell r="L197">
            <v>1</v>
          </cell>
          <cell r="M197">
            <v>8</v>
          </cell>
          <cell r="N197">
            <v>1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</row>
        <row r="198">
          <cell r="A198" t="str">
            <v>PICCINI</v>
          </cell>
          <cell r="B198" t="str">
            <v>D</v>
          </cell>
          <cell r="C198" t="str">
            <v>livorno</v>
          </cell>
          <cell r="D198">
            <v>16</v>
          </cell>
          <cell r="E198">
            <v>5.59375</v>
          </cell>
          <cell r="F198">
            <v>89.5</v>
          </cell>
          <cell r="G198">
            <v>5.59375</v>
          </cell>
          <cell r="H198">
            <v>89.5</v>
          </cell>
          <cell r="I198">
            <v>0</v>
          </cell>
          <cell r="J198">
            <v>0</v>
          </cell>
          <cell r="K198">
            <v>0</v>
          </cell>
          <cell r="L198">
            <v>1</v>
          </cell>
          <cell r="M198">
            <v>2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</row>
        <row r="199">
          <cell r="A199" t="str">
            <v>PILLUD</v>
          </cell>
          <cell r="B199" t="str">
            <v>D</v>
          </cell>
          <cell r="C199" t="str">
            <v>verona</v>
          </cell>
          <cell r="D199">
            <v>5</v>
          </cell>
          <cell r="E199">
            <v>6</v>
          </cell>
          <cell r="F199">
            <v>30</v>
          </cell>
          <cell r="G199">
            <v>6</v>
          </cell>
          <cell r="H199">
            <v>30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</row>
        <row r="200">
          <cell r="A200" t="str">
            <v>PISANO F.</v>
          </cell>
          <cell r="B200" t="str">
            <v>D</v>
          </cell>
          <cell r="C200" t="str">
            <v>cagliari</v>
          </cell>
          <cell r="D200">
            <v>22</v>
          </cell>
          <cell r="E200">
            <v>5.7272727272727275</v>
          </cell>
          <cell r="F200">
            <v>126</v>
          </cell>
          <cell r="G200">
            <v>5.75</v>
          </cell>
          <cell r="H200">
            <v>126.5</v>
          </cell>
          <cell r="I200">
            <v>0</v>
          </cell>
          <cell r="J200">
            <v>0</v>
          </cell>
          <cell r="K200">
            <v>0</v>
          </cell>
          <cell r="L200">
            <v>3</v>
          </cell>
          <cell r="M200">
            <v>5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</row>
        <row r="201">
          <cell r="A201" t="str">
            <v>PORTANOVA</v>
          </cell>
          <cell r="B201" t="str">
            <v>D</v>
          </cell>
          <cell r="C201" t="str">
            <v>genoa</v>
          </cell>
          <cell r="D201">
            <v>21</v>
          </cell>
          <cell r="E201">
            <v>5.8571428571428568</v>
          </cell>
          <cell r="F201">
            <v>123</v>
          </cell>
          <cell r="G201">
            <v>5.8571428571428568</v>
          </cell>
          <cell r="H201">
            <v>123</v>
          </cell>
          <cell r="I201">
            <v>1</v>
          </cell>
          <cell r="J201">
            <v>0</v>
          </cell>
          <cell r="K201">
            <v>0</v>
          </cell>
          <cell r="L201">
            <v>0</v>
          </cell>
          <cell r="M201">
            <v>4</v>
          </cell>
          <cell r="N201">
            <v>1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</row>
        <row r="202">
          <cell r="A202" t="str">
            <v>PUCINO</v>
          </cell>
          <cell r="B202" t="str">
            <v>D</v>
          </cell>
          <cell r="C202" t="str">
            <v>sassuolo</v>
          </cell>
          <cell r="D202">
            <v>3</v>
          </cell>
          <cell r="E202">
            <v>4.833333333333333</v>
          </cell>
          <cell r="F202">
            <v>14.5</v>
          </cell>
          <cell r="G202">
            <v>4.166666666666667</v>
          </cell>
          <cell r="H202">
            <v>12.5</v>
          </cell>
          <cell r="I202">
            <v>0</v>
          </cell>
          <cell r="J202">
            <v>0</v>
          </cell>
          <cell r="K202">
            <v>1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</row>
        <row r="203">
          <cell r="A203" t="str">
            <v>RADU</v>
          </cell>
          <cell r="B203" t="str">
            <v>D</v>
          </cell>
          <cell r="C203" t="str">
            <v>lazio</v>
          </cell>
          <cell r="D203">
            <v>25</v>
          </cell>
          <cell r="E203">
            <v>5.84</v>
          </cell>
          <cell r="F203">
            <v>146</v>
          </cell>
          <cell r="G203">
            <v>5.78</v>
          </cell>
          <cell r="H203">
            <v>144.5</v>
          </cell>
          <cell r="I203">
            <v>1</v>
          </cell>
          <cell r="J203">
            <v>0</v>
          </cell>
          <cell r="K203">
            <v>0</v>
          </cell>
          <cell r="L203">
            <v>0</v>
          </cell>
          <cell r="M203">
            <v>9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</row>
        <row r="204">
          <cell r="A204" t="str">
            <v>RAIMONDI</v>
          </cell>
          <cell r="B204" t="str">
            <v>D</v>
          </cell>
          <cell r="C204" t="str">
            <v>atalanta</v>
          </cell>
          <cell r="D204">
            <v>27</v>
          </cell>
          <cell r="E204">
            <v>5.8148148148148149</v>
          </cell>
          <cell r="F204">
            <v>157</v>
          </cell>
          <cell r="G204">
            <v>5.7592592592592595</v>
          </cell>
          <cell r="H204">
            <v>155.5</v>
          </cell>
          <cell r="I204">
            <v>0</v>
          </cell>
          <cell r="J204">
            <v>0</v>
          </cell>
          <cell r="K204">
            <v>0</v>
          </cell>
          <cell r="L204">
            <v>2</v>
          </cell>
          <cell r="M204">
            <v>7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</row>
        <row r="205">
          <cell r="A205" t="str">
            <v>RAMI</v>
          </cell>
          <cell r="B205" t="str">
            <v>D</v>
          </cell>
          <cell r="C205" t="str">
            <v>milan</v>
          </cell>
          <cell r="D205">
            <v>17</v>
          </cell>
          <cell r="E205">
            <v>5.882352941176471</v>
          </cell>
          <cell r="F205">
            <v>100</v>
          </cell>
          <cell r="G205">
            <v>6.382352941176471</v>
          </cell>
          <cell r="H205">
            <v>108.5</v>
          </cell>
          <cell r="I205">
            <v>3</v>
          </cell>
          <cell r="J205">
            <v>0</v>
          </cell>
          <cell r="K205">
            <v>0</v>
          </cell>
          <cell r="L205">
            <v>1</v>
          </cell>
          <cell r="M205">
            <v>3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</row>
        <row r="206">
          <cell r="A206" t="str">
            <v>RANOCCHIA</v>
          </cell>
          <cell r="B206" t="str">
            <v>D</v>
          </cell>
          <cell r="C206" t="str">
            <v>inter</v>
          </cell>
          <cell r="D206">
            <v>24</v>
          </cell>
          <cell r="E206">
            <v>6.1875</v>
          </cell>
          <cell r="F206">
            <v>148.5</v>
          </cell>
          <cell r="G206">
            <v>6.125</v>
          </cell>
          <cell r="H206">
            <v>147</v>
          </cell>
          <cell r="I206">
            <v>1</v>
          </cell>
          <cell r="J206">
            <v>0</v>
          </cell>
          <cell r="K206">
            <v>0</v>
          </cell>
          <cell r="L206">
            <v>0</v>
          </cell>
          <cell r="M206">
            <v>9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</row>
        <row r="207">
          <cell r="A207" t="str">
            <v>REGINI</v>
          </cell>
          <cell r="B207" t="str">
            <v>D</v>
          </cell>
          <cell r="C207" t="str">
            <v>sampdoria</v>
          </cell>
          <cell r="D207">
            <v>27</v>
          </cell>
          <cell r="E207">
            <v>5.666666666666667</v>
          </cell>
          <cell r="F207">
            <v>153</v>
          </cell>
          <cell r="G207">
            <v>5.5555555555555554</v>
          </cell>
          <cell r="H207">
            <v>150</v>
          </cell>
          <cell r="I207">
            <v>0</v>
          </cell>
          <cell r="J207">
            <v>0</v>
          </cell>
          <cell r="K207">
            <v>0</v>
          </cell>
          <cell r="L207">
            <v>1</v>
          </cell>
          <cell r="M207">
            <v>6</v>
          </cell>
          <cell r="N207">
            <v>1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</row>
        <row r="208">
          <cell r="A208" t="str">
            <v>REVEILLERE</v>
          </cell>
          <cell r="B208" t="str">
            <v>D</v>
          </cell>
          <cell r="C208" t="str">
            <v>napoli</v>
          </cell>
          <cell r="D208">
            <v>13</v>
          </cell>
          <cell r="E208">
            <v>5.5384615384615383</v>
          </cell>
          <cell r="F208">
            <v>72</v>
          </cell>
          <cell r="G208">
            <v>5.5</v>
          </cell>
          <cell r="H208">
            <v>71.5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1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</row>
        <row r="209">
          <cell r="A209" t="str">
            <v>RINAUDO</v>
          </cell>
          <cell r="B209" t="str">
            <v>D</v>
          </cell>
          <cell r="C209" t="str">
            <v>livorno</v>
          </cell>
          <cell r="D209">
            <v>18</v>
          </cell>
          <cell r="E209">
            <v>5.6388888888888893</v>
          </cell>
          <cell r="F209">
            <v>101.5</v>
          </cell>
          <cell r="G209">
            <v>5.583333333333333</v>
          </cell>
          <cell r="H209">
            <v>100.5</v>
          </cell>
          <cell r="I209">
            <v>1</v>
          </cell>
          <cell r="J209">
            <v>0</v>
          </cell>
          <cell r="K209">
            <v>0</v>
          </cell>
          <cell r="L209">
            <v>0</v>
          </cell>
          <cell r="M209">
            <v>8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</row>
        <row r="210">
          <cell r="A210" t="str">
            <v>RODRIGUEZ GON.</v>
          </cell>
          <cell r="B210" t="str">
            <v>D</v>
          </cell>
          <cell r="C210" t="str">
            <v>fiorentina</v>
          </cell>
          <cell r="D210">
            <v>33</v>
          </cell>
          <cell r="E210">
            <v>5.9696969696969697</v>
          </cell>
          <cell r="F210">
            <v>197</v>
          </cell>
          <cell r="G210">
            <v>6.166666666666667</v>
          </cell>
          <cell r="H210">
            <v>203.5</v>
          </cell>
          <cell r="I210">
            <v>4</v>
          </cell>
          <cell r="J210">
            <v>0</v>
          </cell>
          <cell r="K210">
            <v>0</v>
          </cell>
          <cell r="L210">
            <v>1</v>
          </cell>
          <cell r="M210">
            <v>13</v>
          </cell>
          <cell r="N210">
            <v>0</v>
          </cell>
          <cell r="O210">
            <v>2</v>
          </cell>
          <cell r="P210">
            <v>0</v>
          </cell>
          <cell r="Q210">
            <v>0</v>
          </cell>
          <cell r="R210">
            <v>0</v>
          </cell>
        </row>
        <row r="211">
          <cell r="A211" t="str">
            <v>RODRIGUEZ GU.</v>
          </cell>
          <cell r="B211" t="str">
            <v>D</v>
          </cell>
          <cell r="C211" t="str">
            <v>torino</v>
          </cell>
          <cell r="D211">
            <v>5</v>
          </cell>
          <cell r="E211">
            <v>5.8</v>
          </cell>
          <cell r="F211">
            <v>29</v>
          </cell>
          <cell r="G211">
            <v>5.8</v>
          </cell>
          <cell r="H211">
            <v>29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</row>
        <row r="212">
          <cell r="A212" t="str">
            <v>ROLANDO</v>
          </cell>
          <cell r="B212" t="str">
            <v>D</v>
          </cell>
          <cell r="C212" t="str">
            <v>inter</v>
          </cell>
          <cell r="D212">
            <v>29</v>
          </cell>
          <cell r="E212">
            <v>6.068965517241379</v>
          </cell>
          <cell r="F212">
            <v>176</v>
          </cell>
          <cell r="G212">
            <v>6.4137931034482758</v>
          </cell>
          <cell r="H212">
            <v>186</v>
          </cell>
          <cell r="I212">
            <v>4</v>
          </cell>
          <cell r="J212">
            <v>0</v>
          </cell>
          <cell r="K212">
            <v>0</v>
          </cell>
          <cell r="L212">
            <v>0</v>
          </cell>
          <cell r="M212">
            <v>4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</row>
        <row r="213">
          <cell r="A213" t="str">
            <v>ROLIN</v>
          </cell>
          <cell r="B213" t="str">
            <v>D</v>
          </cell>
          <cell r="C213" t="str">
            <v>catania</v>
          </cell>
          <cell r="D213">
            <v>24</v>
          </cell>
          <cell r="E213">
            <v>5.791666666666667</v>
          </cell>
          <cell r="F213">
            <v>139</v>
          </cell>
          <cell r="G213">
            <v>5.6875</v>
          </cell>
          <cell r="H213">
            <v>136.5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5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</row>
        <row r="214">
          <cell r="A214" t="str">
            <v>ROMAGNOLI A.</v>
          </cell>
          <cell r="B214" t="str">
            <v>D</v>
          </cell>
          <cell r="C214" t="str">
            <v>roma</v>
          </cell>
          <cell r="D214">
            <v>10</v>
          </cell>
          <cell r="E214">
            <v>5.85</v>
          </cell>
          <cell r="F214">
            <v>58.5</v>
          </cell>
          <cell r="G214">
            <v>5.65</v>
          </cell>
          <cell r="H214">
            <v>56.5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4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</row>
        <row r="215">
          <cell r="A215" t="str">
            <v>RONCAGLIA</v>
          </cell>
          <cell r="B215" t="str">
            <v>D</v>
          </cell>
          <cell r="C215" t="str">
            <v>fiorentina</v>
          </cell>
          <cell r="D215">
            <v>13</v>
          </cell>
          <cell r="E215">
            <v>5.5384615384615383</v>
          </cell>
          <cell r="F215">
            <v>72</v>
          </cell>
          <cell r="G215">
            <v>5.384615384615385</v>
          </cell>
          <cell r="H215">
            <v>70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4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</row>
        <row r="216">
          <cell r="A216" t="str">
            <v>ROSI</v>
          </cell>
          <cell r="B216" t="str">
            <v>D</v>
          </cell>
          <cell r="C216" t="str">
            <v>sassuolo</v>
          </cell>
          <cell r="D216">
            <v>15</v>
          </cell>
          <cell r="E216">
            <v>5.6333333333333337</v>
          </cell>
          <cell r="F216">
            <v>84.5</v>
          </cell>
          <cell r="G216">
            <v>5.8666666666666663</v>
          </cell>
          <cell r="H216">
            <v>88</v>
          </cell>
          <cell r="I216">
            <v>2</v>
          </cell>
          <cell r="J216">
            <v>0</v>
          </cell>
          <cell r="K216">
            <v>0</v>
          </cell>
          <cell r="L216">
            <v>1</v>
          </cell>
          <cell r="M216">
            <v>5</v>
          </cell>
          <cell r="N216">
            <v>1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</row>
        <row r="217">
          <cell r="A217" t="str">
            <v>ROSSETTINI</v>
          </cell>
          <cell r="B217" t="str">
            <v>D</v>
          </cell>
          <cell r="C217" t="str">
            <v>cagliari</v>
          </cell>
          <cell r="D217">
            <v>36</v>
          </cell>
          <cell r="E217">
            <v>5.7638888888888893</v>
          </cell>
          <cell r="F217">
            <v>207.5</v>
          </cell>
          <cell r="G217">
            <v>5.6111111111111107</v>
          </cell>
          <cell r="H217">
            <v>202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11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</row>
        <row r="218">
          <cell r="A218" t="str">
            <v>ROSSINI</v>
          </cell>
          <cell r="B218" t="str">
            <v>D</v>
          </cell>
          <cell r="C218" t="str">
            <v>parma</v>
          </cell>
          <cell r="D218">
            <v>7</v>
          </cell>
          <cell r="E218">
            <v>5.2142857142857144</v>
          </cell>
          <cell r="F218">
            <v>36.5</v>
          </cell>
          <cell r="G218">
            <v>5.1428571428571432</v>
          </cell>
          <cell r="H218">
            <v>36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</row>
        <row r="219">
          <cell r="A219" t="str">
            <v>RUBIN</v>
          </cell>
          <cell r="B219" t="str">
            <v>D</v>
          </cell>
          <cell r="C219" t="str">
            <v>chievo</v>
          </cell>
          <cell r="D219">
            <v>8</v>
          </cell>
          <cell r="E219">
            <v>5.625</v>
          </cell>
          <cell r="F219">
            <v>45</v>
          </cell>
          <cell r="G219">
            <v>5.6875</v>
          </cell>
          <cell r="H219">
            <v>45.5</v>
          </cell>
          <cell r="I219">
            <v>0</v>
          </cell>
          <cell r="J219">
            <v>0</v>
          </cell>
          <cell r="K219">
            <v>0</v>
          </cell>
          <cell r="L219">
            <v>1</v>
          </cell>
          <cell r="M219">
            <v>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</row>
        <row r="220">
          <cell r="A220" t="str">
            <v>SALAMON B.</v>
          </cell>
          <cell r="B220" t="str">
            <v>D</v>
          </cell>
          <cell r="C220" t="str">
            <v>sampdoria</v>
          </cell>
          <cell r="D220">
            <v>1</v>
          </cell>
          <cell r="E220">
            <v>5.5</v>
          </cell>
          <cell r="F220">
            <v>5.5</v>
          </cell>
          <cell r="G220">
            <v>5.5</v>
          </cell>
          <cell r="H220">
            <v>5.5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</row>
        <row r="221">
          <cell r="A221" t="str">
            <v>SAMPIRISI</v>
          </cell>
          <cell r="B221" t="str">
            <v>D</v>
          </cell>
          <cell r="C221" t="str">
            <v>genoa</v>
          </cell>
          <cell r="D221">
            <v>3</v>
          </cell>
          <cell r="E221">
            <v>5.333333333333333</v>
          </cell>
          <cell r="F221">
            <v>16</v>
          </cell>
          <cell r="G221">
            <v>5</v>
          </cell>
          <cell r="H221">
            <v>15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1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</row>
        <row r="222">
          <cell r="A222" t="str">
            <v>SAMUEL</v>
          </cell>
          <cell r="B222" t="str">
            <v>D</v>
          </cell>
          <cell r="C222" t="str">
            <v>inter</v>
          </cell>
          <cell r="D222">
            <v>14</v>
          </cell>
          <cell r="E222">
            <v>6.0714285714285712</v>
          </cell>
          <cell r="F222">
            <v>85</v>
          </cell>
          <cell r="G222">
            <v>6.1785714285714288</v>
          </cell>
          <cell r="H222">
            <v>86.5</v>
          </cell>
          <cell r="I222">
            <v>2</v>
          </cell>
          <cell r="J222">
            <v>0</v>
          </cell>
          <cell r="K222">
            <v>0</v>
          </cell>
          <cell r="L222">
            <v>0</v>
          </cell>
          <cell r="M222">
            <v>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</row>
        <row r="223">
          <cell r="A223" t="str">
            <v>SARDO</v>
          </cell>
          <cell r="B223" t="str">
            <v>D</v>
          </cell>
          <cell r="C223" t="str">
            <v>chievo</v>
          </cell>
          <cell r="D223">
            <v>29</v>
          </cell>
          <cell r="E223">
            <v>5.7241379310344831</v>
          </cell>
          <cell r="F223">
            <v>166</v>
          </cell>
          <cell r="G223">
            <v>5.7241379310344831</v>
          </cell>
          <cell r="H223">
            <v>166</v>
          </cell>
          <cell r="I223">
            <v>1</v>
          </cell>
          <cell r="J223">
            <v>0</v>
          </cell>
          <cell r="K223">
            <v>1</v>
          </cell>
          <cell r="L223">
            <v>2</v>
          </cell>
          <cell r="M223">
            <v>6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</row>
        <row r="224">
          <cell r="A224" t="str">
            <v>SAVIC</v>
          </cell>
          <cell r="B224" t="str">
            <v>D</v>
          </cell>
          <cell r="C224" t="str">
            <v>fiorentina</v>
          </cell>
          <cell r="D224">
            <v>31</v>
          </cell>
          <cell r="E224">
            <v>5.838709677419355</v>
          </cell>
          <cell r="F224">
            <v>181</v>
          </cell>
          <cell r="G224">
            <v>5.758064516129032</v>
          </cell>
          <cell r="H224">
            <v>178.5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5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</row>
        <row r="225">
          <cell r="A225" t="str">
            <v>SCALONI</v>
          </cell>
          <cell r="B225" t="str">
            <v>D</v>
          </cell>
          <cell r="C225" t="str">
            <v>atalanta</v>
          </cell>
          <cell r="D225">
            <v>5</v>
          </cell>
          <cell r="E225">
            <v>6.1</v>
          </cell>
          <cell r="F225">
            <v>30.5</v>
          </cell>
          <cell r="G225">
            <v>6.1</v>
          </cell>
          <cell r="H225">
            <v>30.5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</row>
        <row r="226">
          <cell r="A226" t="str">
            <v>SILVESTRE</v>
          </cell>
          <cell r="B226" t="str">
            <v>D</v>
          </cell>
          <cell r="C226" t="str">
            <v>milan</v>
          </cell>
          <cell r="D226">
            <v>4</v>
          </cell>
          <cell r="E226">
            <v>6</v>
          </cell>
          <cell r="F226">
            <v>24</v>
          </cell>
          <cell r="G226">
            <v>6.5</v>
          </cell>
          <cell r="H226">
            <v>26</v>
          </cell>
          <cell r="I226">
            <v>1</v>
          </cell>
          <cell r="J226">
            <v>0</v>
          </cell>
          <cell r="K226">
            <v>0</v>
          </cell>
          <cell r="L226">
            <v>0</v>
          </cell>
          <cell r="M226">
            <v>2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</row>
        <row r="227">
          <cell r="A227" t="str">
            <v>SORENSEN</v>
          </cell>
          <cell r="B227" t="str">
            <v>D</v>
          </cell>
          <cell r="C227" t="str">
            <v>bologna</v>
          </cell>
          <cell r="D227">
            <v>14</v>
          </cell>
          <cell r="E227">
            <v>5.3928571428571432</v>
          </cell>
          <cell r="F227">
            <v>75.5</v>
          </cell>
          <cell r="G227">
            <v>5.2857142857142856</v>
          </cell>
          <cell r="H227">
            <v>74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1</v>
          </cell>
          <cell r="N227">
            <v>1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</row>
        <row r="228">
          <cell r="A228" t="str">
            <v>SPOLLI</v>
          </cell>
          <cell r="B228" t="str">
            <v>D</v>
          </cell>
          <cell r="C228" t="str">
            <v>catania</v>
          </cell>
          <cell r="D228">
            <v>21</v>
          </cell>
          <cell r="E228">
            <v>5.7857142857142856</v>
          </cell>
          <cell r="F228">
            <v>121.5</v>
          </cell>
          <cell r="G228">
            <v>5.7857142857142856</v>
          </cell>
          <cell r="H228">
            <v>121.5</v>
          </cell>
          <cell r="I228">
            <v>1</v>
          </cell>
          <cell r="J228">
            <v>0</v>
          </cell>
          <cell r="K228">
            <v>0</v>
          </cell>
          <cell r="L228">
            <v>0</v>
          </cell>
          <cell r="M228">
            <v>6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</row>
        <row r="229">
          <cell r="A229" t="str">
            <v>STENDARDO</v>
          </cell>
          <cell r="B229" t="str">
            <v>D</v>
          </cell>
          <cell r="C229" t="str">
            <v>atalanta</v>
          </cell>
          <cell r="D229">
            <v>28</v>
          </cell>
          <cell r="E229">
            <v>5.8392857142857144</v>
          </cell>
          <cell r="F229">
            <v>163.5</v>
          </cell>
          <cell r="G229">
            <v>5.8928571428571432</v>
          </cell>
          <cell r="H229">
            <v>165</v>
          </cell>
          <cell r="I229">
            <v>2</v>
          </cell>
          <cell r="J229">
            <v>0</v>
          </cell>
          <cell r="K229">
            <v>0</v>
          </cell>
          <cell r="L229">
            <v>0</v>
          </cell>
          <cell r="M229">
            <v>9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</row>
        <row r="230">
          <cell r="A230" t="str">
            <v>TERRANOVA</v>
          </cell>
          <cell r="B230" t="str">
            <v>D</v>
          </cell>
          <cell r="C230" t="str">
            <v>sassuolo</v>
          </cell>
          <cell r="D230">
            <v>3</v>
          </cell>
          <cell r="E230">
            <v>5.5</v>
          </cell>
          <cell r="F230">
            <v>16.5</v>
          </cell>
          <cell r="G230">
            <v>5.5</v>
          </cell>
          <cell r="H230">
            <v>16.5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</row>
        <row r="231">
          <cell r="A231" t="str">
            <v>TOLOI</v>
          </cell>
          <cell r="B231" t="str">
            <v>D</v>
          </cell>
          <cell r="C231" t="str">
            <v>roma</v>
          </cell>
          <cell r="D231">
            <v>5</v>
          </cell>
          <cell r="E231">
            <v>6.3</v>
          </cell>
          <cell r="F231">
            <v>31.5</v>
          </cell>
          <cell r="G231">
            <v>6.2</v>
          </cell>
          <cell r="H231">
            <v>31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1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</row>
        <row r="232">
          <cell r="A232" t="str">
            <v>TOMOVIC</v>
          </cell>
          <cell r="B232" t="str">
            <v>D</v>
          </cell>
          <cell r="C232" t="str">
            <v>fiorentina</v>
          </cell>
          <cell r="D232">
            <v>25</v>
          </cell>
          <cell r="E232">
            <v>5.98</v>
          </cell>
          <cell r="F232">
            <v>149.5</v>
          </cell>
          <cell r="G232">
            <v>5.92</v>
          </cell>
          <cell r="H232">
            <v>148</v>
          </cell>
          <cell r="I232">
            <v>0</v>
          </cell>
          <cell r="J232">
            <v>0</v>
          </cell>
          <cell r="K232">
            <v>0</v>
          </cell>
          <cell r="L232">
            <v>1</v>
          </cell>
          <cell r="M232">
            <v>5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</row>
        <row r="233">
          <cell r="A233" t="str">
            <v>TOROSIDIS V.</v>
          </cell>
          <cell r="B233" t="str">
            <v>D</v>
          </cell>
          <cell r="C233" t="str">
            <v>roma</v>
          </cell>
          <cell r="D233">
            <v>16</v>
          </cell>
          <cell r="E233">
            <v>6.15625</v>
          </cell>
          <cell r="F233">
            <v>98.5</v>
          </cell>
          <cell r="G233">
            <v>6.3125</v>
          </cell>
          <cell r="H233">
            <v>101</v>
          </cell>
          <cell r="I233">
            <v>1</v>
          </cell>
          <cell r="J233">
            <v>0</v>
          </cell>
          <cell r="K233">
            <v>0</v>
          </cell>
          <cell r="L233">
            <v>0</v>
          </cell>
          <cell r="M233">
            <v>1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</row>
        <row r="234">
          <cell r="A234" t="str">
            <v>UVINI</v>
          </cell>
          <cell r="B234" t="str">
            <v>D</v>
          </cell>
          <cell r="C234" t="str">
            <v>napoli</v>
          </cell>
          <cell r="D234">
            <v>1</v>
          </cell>
          <cell r="E234">
            <v>5.5</v>
          </cell>
          <cell r="F234">
            <v>5.5</v>
          </cell>
          <cell r="G234">
            <v>5.5</v>
          </cell>
          <cell r="H234">
            <v>5.5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</row>
        <row r="235">
          <cell r="A235" t="str">
            <v>VALENTINI</v>
          </cell>
          <cell r="B235" t="str">
            <v>D</v>
          </cell>
          <cell r="C235" t="str">
            <v>livorno</v>
          </cell>
          <cell r="D235">
            <v>16</v>
          </cell>
          <cell r="E235">
            <v>5.53125</v>
          </cell>
          <cell r="F235">
            <v>88.5</v>
          </cell>
          <cell r="G235">
            <v>5.5</v>
          </cell>
          <cell r="H235">
            <v>88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</row>
        <row r="236">
          <cell r="A236" t="str">
            <v>VERGARA</v>
          </cell>
          <cell r="B236" t="str">
            <v>D</v>
          </cell>
          <cell r="C236" t="str">
            <v>parma</v>
          </cell>
          <cell r="D236">
            <v>1</v>
          </cell>
          <cell r="E236">
            <v>6</v>
          </cell>
          <cell r="F236">
            <v>6</v>
          </cell>
          <cell r="G236">
            <v>6</v>
          </cell>
          <cell r="H236">
            <v>6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</row>
        <row r="237">
          <cell r="A237" t="str">
            <v>VESOVIC</v>
          </cell>
          <cell r="B237" t="str">
            <v>D</v>
          </cell>
          <cell r="C237" t="str">
            <v>torino</v>
          </cell>
          <cell r="D237">
            <v>2</v>
          </cell>
          <cell r="E237">
            <v>5</v>
          </cell>
          <cell r="F237">
            <v>10</v>
          </cell>
          <cell r="G237">
            <v>5</v>
          </cell>
          <cell r="H237">
            <v>10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</row>
        <row r="238">
          <cell r="A238" t="str">
            <v>VRSALJKO</v>
          </cell>
          <cell r="B238" t="str">
            <v>D</v>
          </cell>
          <cell r="C238" t="str">
            <v>genoa</v>
          </cell>
          <cell r="D238">
            <v>22</v>
          </cell>
          <cell r="E238">
            <v>5.8636363636363633</v>
          </cell>
          <cell r="F238">
            <v>129</v>
          </cell>
          <cell r="G238">
            <v>5.7727272727272725</v>
          </cell>
          <cell r="H238">
            <v>127</v>
          </cell>
          <cell r="I238">
            <v>0</v>
          </cell>
          <cell r="J238">
            <v>0</v>
          </cell>
          <cell r="K238">
            <v>1</v>
          </cell>
          <cell r="L238">
            <v>1</v>
          </cell>
          <cell r="M238">
            <v>2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</row>
        <row r="239">
          <cell r="A239" t="str">
            <v>WALLACE</v>
          </cell>
          <cell r="B239" t="str">
            <v>D</v>
          </cell>
          <cell r="C239" t="str">
            <v>inter</v>
          </cell>
          <cell r="D239">
            <v>2</v>
          </cell>
          <cell r="E239">
            <v>5.75</v>
          </cell>
          <cell r="F239">
            <v>11.5</v>
          </cell>
          <cell r="G239">
            <v>5.75</v>
          </cell>
          <cell r="H239">
            <v>11.5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</row>
        <row r="240">
          <cell r="A240" t="str">
            <v>WIDMER</v>
          </cell>
          <cell r="B240" t="str">
            <v>D</v>
          </cell>
          <cell r="C240" t="str">
            <v>udinese</v>
          </cell>
          <cell r="D240">
            <v>14</v>
          </cell>
          <cell r="E240">
            <v>5.8928571428571432</v>
          </cell>
          <cell r="F240">
            <v>82.5</v>
          </cell>
          <cell r="G240">
            <v>5.8214285714285712</v>
          </cell>
          <cell r="H240">
            <v>81.5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2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</row>
        <row r="241">
          <cell r="A241" t="str">
            <v>YEPES</v>
          </cell>
          <cell r="B241" t="str">
            <v>D</v>
          </cell>
          <cell r="C241" t="str">
            <v>atalanta</v>
          </cell>
          <cell r="D241">
            <v>23</v>
          </cell>
          <cell r="E241">
            <v>5.8043478260869561</v>
          </cell>
          <cell r="F241">
            <v>133.5</v>
          </cell>
          <cell r="G241">
            <v>5.6304347826086953</v>
          </cell>
          <cell r="H241">
            <v>129.5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8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</row>
        <row r="242">
          <cell r="A242" t="str">
            <v>ZACCARDO</v>
          </cell>
          <cell r="B242" t="str">
            <v>D</v>
          </cell>
          <cell r="C242" t="str">
            <v>milan</v>
          </cell>
          <cell r="D242">
            <v>9</v>
          </cell>
          <cell r="E242">
            <v>5.7222222222222223</v>
          </cell>
          <cell r="F242">
            <v>51.5</v>
          </cell>
          <cell r="G242">
            <v>5.666666666666667</v>
          </cell>
          <cell r="H242">
            <v>51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</row>
        <row r="243">
          <cell r="A243" t="str">
            <v>ZAPATA</v>
          </cell>
          <cell r="B243" t="str">
            <v>D</v>
          </cell>
          <cell r="C243" t="str">
            <v>milan</v>
          </cell>
          <cell r="D243">
            <v>20</v>
          </cell>
          <cell r="E243">
            <v>5.4749999999999996</v>
          </cell>
          <cell r="F243">
            <v>109.5</v>
          </cell>
          <cell r="G243">
            <v>5.5250000000000004</v>
          </cell>
          <cell r="H243">
            <v>110.5</v>
          </cell>
          <cell r="I243">
            <v>1</v>
          </cell>
          <cell r="J243">
            <v>0</v>
          </cell>
          <cell r="K243">
            <v>0</v>
          </cell>
          <cell r="L243">
            <v>0</v>
          </cell>
          <cell r="M243">
            <v>4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</row>
        <row r="244">
          <cell r="A244" t="str">
            <v>ZIEGLER</v>
          </cell>
          <cell r="B244" t="str">
            <v>D</v>
          </cell>
          <cell r="C244" t="str">
            <v>sassuolo</v>
          </cell>
          <cell r="D244">
            <v>17</v>
          </cell>
          <cell r="E244">
            <v>5.4411764705882355</v>
          </cell>
          <cell r="F244">
            <v>92.5</v>
          </cell>
          <cell r="G244">
            <v>5.382352941176471</v>
          </cell>
          <cell r="H244">
            <v>91.5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2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</row>
        <row r="245">
          <cell r="A245" t="str">
            <v>ZUNIGA</v>
          </cell>
          <cell r="B245" t="str">
            <v>D</v>
          </cell>
          <cell r="C245" t="str">
            <v>napoli</v>
          </cell>
          <cell r="D245">
            <v>5</v>
          </cell>
          <cell r="E245">
            <v>6.1</v>
          </cell>
          <cell r="F245">
            <v>30.5</v>
          </cell>
          <cell r="G245">
            <v>6.1</v>
          </cell>
          <cell r="H245">
            <v>30.5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</row>
        <row r="246">
          <cell r="A246" t="str">
            <v>ACOSTY</v>
          </cell>
          <cell r="B246" t="str">
            <v>C</v>
          </cell>
          <cell r="C246" t="str">
            <v>chievo</v>
          </cell>
          <cell r="D246">
            <v>5</v>
          </cell>
          <cell r="E246">
            <v>5.5</v>
          </cell>
          <cell r="F246">
            <v>27.5</v>
          </cell>
          <cell r="G246">
            <v>5.4</v>
          </cell>
          <cell r="H246">
            <v>27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1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</row>
        <row r="247">
          <cell r="A247" t="str">
            <v>ACQUAH</v>
          </cell>
          <cell r="B247" t="str">
            <v>C</v>
          </cell>
          <cell r="C247" t="str">
            <v>parma</v>
          </cell>
          <cell r="D247">
            <v>24</v>
          </cell>
          <cell r="E247">
            <v>6.166666666666667</v>
          </cell>
          <cell r="F247">
            <v>148</v>
          </cell>
          <cell r="G247">
            <v>6.083333333333333</v>
          </cell>
          <cell r="H247">
            <v>146</v>
          </cell>
          <cell r="I247">
            <v>0</v>
          </cell>
          <cell r="J247">
            <v>0</v>
          </cell>
          <cell r="K247">
            <v>0</v>
          </cell>
          <cell r="L247">
            <v>1</v>
          </cell>
          <cell r="M247">
            <v>6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</row>
        <row r="248">
          <cell r="A248" t="str">
            <v>ADRYAN</v>
          </cell>
          <cell r="B248" t="str">
            <v>C</v>
          </cell>
          <cell r="C248" t="str">
            <v>cagliari</v>
          </cell>
          <cell r="D248">
            <v>4</v>
          </cell>
          <cell r="E248">
            <v>5.625</v>
          </cell>
          <cell r="F248">
            <v>22.5</v>
          </cell>
          <cell r="G248">
            <v>5.625</v>
          </cell>
          <cell r="H248">
            <v>22.5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</row>
        <row r="249">
          <cell r="A249" t="str">
            <v>ALLAN</v>
          </cell>
          <cell r="B249" t="str">
            <v>C</v>
          </cell>
          <cell r="C249" t="str">
            <v>udinese</v>
          </cell>
          <cell r="D249">
            <v>32</v>
          </cell>
          <cell r="E249">
            <v>5.90625</v>
          </cell>
          <cell r="F249">
            <v>189</v>
          </cell>
          <cell r="G249">
            <v>5.828125</v>
          </cell>
          <cell r="H249">
            <v>186.5</v>
          </cell>
          <cell r="I249">
            <v>0</v>
          </cell>
          <cell r="J249">
            <v>0</v>
          </cell>
          <cell r="K249">
            <v>0</v>
          </cell>
          <cell r="L249">
            <v>1</v>
          </cell>
          <cell r="M249">
            <v>5</v>
          </cell>
          <cell r="N249">
            <v>1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</row>
        <row r="250">
          <cell r="A250" t="str">
            <v>ALMIRON</v>
          </cell>
          <cell r="B250" t="str">
            <v>C</v>
          </cell>
          <cell r="C250" t="str">
            <v>catania</v>
          </cell>
          <cell r="D250">
            <v>13</v>
          </cell>
          <cell r="E250">
            <v>5.8076923076923075</v>
          </cell>
          <cell r="F250">
            <v>75.5</v>
          </cell>
          <cell r="G250">
            <v>6</v>
          </cell>
          <cell r="H250">
            <v>78</v>
          </cell>
          <cell r="I250">
            <v>1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</row>
        <row r="251">
          <cell r="A251" t="str">
            <v>ALVAREZ R.</v>
          </cell>
          <cell r="B251" t="str">
            <v>C</v>
          </cell>
          <cell r="C251" t="str">
            <v>inter</v>
          </cell>
          <cell r="D251">
            <v>29</v>
          </cell>
          <cell r="E251">
            <v>5.8965517241379306</v>
          </cell>
          <cell r="F251">
            <v>171</v>
          </cell>
          <cell r="G251">
            <v>6.431034482758621</v>
          </cell>
          <cell r="H251">
            <v>186.5</v>
          </cell>
          <cell r="I251">
            <v>4</v>
          </cell>
          <cell r="J251">
            <v>0</v>
          </cell>
          <cell r="K251">
            <v>0</v>
          </cell>
          <cell r="L251">
            <v>6</v>
          </cell>
          <cell r="M251">
            <v>3</v>
          </cell>
          <cell r="N251">
            <v>1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</row>
        <row r="252">
          <cell r="A252" t="str">
            <v>AMBROSINI</v>
          </cell>
          <cell r="B252" t="str">
            <v>C</v>
          </cell>
          <cell r="C252" t="str">
            <v>fiorentina</v>
          </cell>
          <cell r="D252">
            <v>18</v>
          </cell>
          <cell r="E252">
            <v>6.083333333333333</v>
          </cell>
          <cell r="F252">
            <v>109.5</v>
          </cell>
          <cell r="G252">
            <v>5.8888888888888893</v>
          </cell>
          <cell r="H252">
            <v>106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7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</row>
        <row r="253">
          <cell r="A253" t="str">
            <v>ANDERSON</v>
          </cell>
          <cell r="B253" t="str">
            <v>C</v>
          </cell>
          <cell r="C253" t="str">
            <v>fiorentina</v>
          </cell>
          <cell r="D253">
            <v>6</v>
          </cell>
          <cell r="E253">
            <v>6</v>
          </cell>
          <cell r="F253">
            <v>36</v>
          </cell>
          <cell r="G253">
            <v>6</v>
          </cell>
          <cell r="H253">
            <v>36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</row>
        <row r="254">
          <cell r="A254" t="str">
            <v>AQUILANI</v>
          </cell>
          <cell r="B254" t="str">
            <v>C</v>
          </cell>
          <cell r="C254" t="str">
            <v>fiorentina</v>
          </cell>
          <cell r="D254">
            <v>31</v>
          </cell>
          <cell r="E254">
            <v>6</v>
          </cell>
          <cell r="F254">
            <v>186</v>
          </cell>
          <cell r="G254">
            <v>6.5</v>
          </cell>
          <cell r="H254">
            <v>201.5</v>
          </cell>
          <cell r="I254">
            <v>6</v>
          </cell>
          <cell r="J254">
            <v>0</v>
          </cell>
          <cell r="K254">
            <v>0</v>
          </cell>
          <cell r="L254">
            <v>1</v>
          </cell>
          <cell r="M254">
            <v>7</v>
          </cell>
          <cell r="N254">
            <v>0</v>
          </cell>
          <cell r="O254">
            <v>1</v>
          </cell>
          <cell r="P254">
            <v>0</v>
          </cell>
          <cell r="Q254">
            <v>0</v>
          </cell>
          <cell r="R254">
            <v>0</v>
          </cell>
        </row>
        <row r="255">
          <cell r="A255" t="str">
            <v>ASAMOAH</v>
          </cell>
          <cell r="B255" t="str">
            <v>C</v>
          </cell>
          <cell r="C255" t="str">
            <v>juventus</v>
          </cell>
          <cell r="D255">
            <v>34</v>
          </cell>
          <cell r="E255">
            <v>6.0441176470588234</v>
          </cell>
          <cell r="F255">
            <v>205.5</v>
          </cell>
          <cell r="G255">
            <v>6.1617647058823533</v>
          </cell>
          <cell r="H255">
            <v>209.5</v>
          </cell>
          <cell r="I255">
            <v>2</v>
          </cell>
          <cell r="J255">
            <v>0</v>
          </cell>
          <cell r="K255">
            <v>0</v>
          </cell>
          <cell r="L255">
            <v>1</v>
          </cell>
          <cell r="M255">
            <v>6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</row>
        <row r="256">
          <cell r="A256" t="str">
            <v>BADU</v>
          </cell>
          <cell r="B256" t="str">
            <v>C</v>
          </cell>
          <cell r="C256" t="str">
            <v>udinese</v>
          </cell>
          <cell r="D256">
            <v>28</v>
          </cell>
          <cell r="E256">
            <v>5.9821428571428568</v>
          </cell>
          <cell r="F256">
            <v>167.5</v>
          </cell>
          <cell r="G256">
            <v>6.4642857142857144</v>
          </cell>
          <cell r="H256">
            <v>181</v>
          </cell>
          <cell r="I256">
            <v>5</v>
          </cell>
          <cell r="J256">
            <v>0</v>
          </cell>
          <cell r="K256">
            <v>0</v>
          </cell>
          <cell r="L256">
            <v>1</v>
          </cell>
          <cell r="M256">
            <v>5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</row>
        <row r="257">
          <cell r="A257" t="str">
            <v>BAKIC M.</v>
          </cell>
          <cell r="B257" t="str">
            <v>C</v>
          </cell>
          <cell r="C257" t="str">
            <v>fiorentina</v>
          </cell>
          <cell r="D257">
            <v>2</v>
          </cell>
          <cell r="E257">
            <v>6.25</v>
          </cell>
          <cell r="F257">
            <v>12.5</v>
          </cell>
          <cell r="G257">
            <v>6.25</v>
          </cell>
          <cell r="H257">
            <v>12.5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</row>
        <row r="258">
          <cell r="A258" t="str">
            <v>BARILLA'</v>
          </cell>
          <cell r="B258" t="str">
            <v>C</v>
          </cell>
          <cell r="C258" t="str">
            <v>sampdoria</v>
          </cell>
          <cell r="D258">
            <v>3</v>
          </cell>
          <cell r="E258">
            <v>5.333333333333333</v>
          </cell>
          <cell r="F258">
            <v>16</v>
          </cell>
          <cell r="G258">
            <v>5</v>
          </cell>
          <cell r="H258">
            <v>15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1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</row>
        <row r="259">
          <cell r="A259" t="str">
            <v>BARRIENTOS</v>
          </cell>
          <cell r="B259" t="str">
            <v>C</v>
          </cell>
          <cell r="C259" t="str">
            <v>catania</v>
          </cell>
          <cell r="D259">
            <v>28</v>
          </cell>
          <cell r="E259">
            <v>5.7678571428571432</v>
          </cell>
          <cell r="F259">
            <v>161.5</v>
          </cell>
          <cell r="G259">
            <v>6.2678571428571432</v>
          </cell>
          <cell r="H259">
            <v>175.5</v>
          </cell>
          <cell r="I259">
            <v>5</v>
          </cell>
          <cell r="J259">
            <v>0</v>
          </cell>
          <cell r="K259">
            <v>0</v>
          </cell>
          <cell r="L259">
            <v>4</v>
          </cell>
          <cell r="M259">
            <v>10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</row>
        <row r="260">
          <cell r="A260" t="str">
            <v>BASELLI</v>
          </cell>
          <cell r="B260" t="str">
            <v>C</v>
          </cell>
          <cell r="C260" t="str">
            <v>atalanta</v>
          </cell>
          <cell r="D260">
            <v>23</v>
          </cell>
          <cell r="E260">
            <v>5.9130434782608692</v>
          </cell>
          <cell r="F260">
            <v>136</v>
          </cell>
          <cell r="G260">
            <v>5.8913043478260869</v>
          </cell>
          <cell r="H260">
            <v>135.5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1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</row>
        <row r="261">
          <cell r="A261" t="str">
            <v>BASHA</v>
          </cell>
          <cell r="B261" t="str">
            <v>C</v>
          </cell>
          <cell r="C261" t="str">
            <v>torino</v>
          </cell>
          <cell r="D261">
            <v>20</v>
          </cell>
          <cell r="E261">
            <v>5.85</v>
          </cell>
          <cell r="F261">
            <v>117</v>
          </cell>
          <cell r="G261">
            <v>5.75</v>
          </cell>
          <cell r="H261">
            <v>115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2</v>
          </cell>
          <cell r="N261">
            <v>1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</row>
        <row r="262">
          <cell r="A262" t="str">
            <v>BASTOS</v>
          </cell>
          <cell r="B262" t="str">
            <v>C</v>
          </cell>
          <cell r="C262" t="str">
            <v>roma</v>
          </cell>
          <cell r="D262">
            <v>11</v>
          </cell>
          <cell r="E262">
            <v>5.7272727272727275</v>
          </cell>
          <cell r="F262">
            <v>63</v>
          </cell>
          <cell r="G262">
            <v>5.9545454545454541</v>
          </cell>
          <cell r="H262">
            <v>65.5</v>
          </cell>
          <cell r="I262">
            <v>1</v>
          </cell>
          <cell r="J262">
            <v>0</v>
          </cell>
          <cell r="K262">
            <v>0</v>
          </cell>
          <cell r="L262">
            <v>0</v>
          </cell>
          <cell r="M262">
            <v>1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</row>
        <row r="263">
          <cell r="A263" t="str">
            <v>BEHRAMI</v>
          </cell>
          <cell r="B263" t="str">
            <v>C</v>
          </cell>
          <cell r="C263" t="str">
            <v>napoli</v>
          </cell>
          <cell r="D263">
            <v>18</v>
          </cell>
          <cell r="E263">
            <v>6.2777777777777777</v>
          </cell>
          <cell r="F263">
            <v>113</v>
          </cell>
          <cell r="G263">
            <v>6.083333333333333</v>
          </cell>
          <cell r="H263">
            <v>109.5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3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</row>
        <row r="264">
          <cell r="A264" t="str">
            <v>BELINGHERI</v>
          </cell>
          <cell r="B264" t="str">
            <v>C</v>
          </cell>
          <cell r="C264" t="str">
            <v>livorno</v>
          </cell>
          <cell r="D264">
            <v>3</v>
          </cell>
          <cell r="E264">
            <v>5.166666666666667</v>
          </cell>
          <cell r="F264">
            <v>15.5</v>
          </cell>
          <cell r="G264">
            <v>5.166666666666667</v>
          </cell>
          <cell r="H264">
            <v>15.5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</row>
        <row r="265">
          <cell r="A265" t="str">
            <v>BELLOMO</v>
          </cell>
          <cell r="B265" t="str">
            <v>C</v>
          </cell>
          <cell r="C265" t="str">
            <v>torino</v>
          </cell>
          <cell r="D265">
            <v>6</v>
          </cell>
          <cell r="E265">
            <v>5.666666666666667</v>
          </cell>
          <cell r="F265">
            <v>34</v>
          </cell>
          <cell r="G265">
            <v>6.083333333333333</v>
          </cell>
          <cell r="H265">
            <v>36.5</v>
          </cell>
          <cell r="I265">
            <v>1</v>
          </cell>
          <cell r="J265">
            <v>0</v>
          </cell>
          <cell r="K265">
            <v>0</v>
          </cell>
          <cell r="L265">
            <v>0</v>
          </cell>
          <cell r="M265">
            <v>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</row>
        <row r="266">
          <cell r="A266" t="str">
            <v>BENASSI</v>
          </cell>
          <cell r="B266" t="str">
            <v>C</v>
          </cell>
          <cell r="C266" t="str">
            <v>livorno</v>
          </cell>
          <cell r="D266">
            <v>20</v>
          </cell>
          <cell r="E266">
            <v>5.7</v>
          </cell>
          <cell r="F266">
            <v>114</v>
          </cell>
          <cell r="G266">
            <v>5.9</v>
          </cell>
          <cell r="H266">
            <v>118</v>
          </cell>
          <cell r="I266">
            <v>2</v>
          </cell>
          <cell r="J266">
            <v>0</v>
          </cell>
          <cell r="K266">
            <v>0</v>
          </cell>
          <cell r="L266">
            <v>1</v>
          </cell>
          <cell r="M266">
            <v>4</v>
          </cell>
          <cell r="N266">
            <v>1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</row>
        <row r="267">
          <cell r="A267" t="str">
            <v>BENTIVOGLIO</v>
          </cell>
          <cell r="B267" t="str">
            <v>C</v>
          </cell>
          <cell r="C267" t="str">
            <v>chievo</v>
          </cell>
          <cell r="D267">
            <v>16</v>
          </cell>
          <cell r="E267">
            <v>5.65625</v>
          </cell>
          <cell r="F267">
            <v>90.5</v>
          </cell>
          <cell r="G267">
            <v>5.75</v>
          </cell>
          <cell r="H267">
            <v>92</v>
          </cell>
          <cell r="I267">
            <v>1</v>
          </cell>
          <cell r="J267">
            <v>0</v>
          </cell>
          <cell r="K267">
            <v>0</v>
          </cell>
          <cell r="L267">
            <v>0</v>
          </cell>
          <cell r="M267">
            <v>3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</row>
        <row r="268">
          <cell r="A268" t="str">
            <v>BERTOLACCI</v>
          </cell>
          <cell r="B268" t="str">
            <v>C</v>
          </cell>
          <cell r="C268" t="str">
            <v>genoa</v>
          </cell>
          <cell r="D268">
            <v>25</v>
          </cell>
          <cell r="E268">
            <v>5.78</v>
          </cell>
          <cell r="F268">
            <v>144.5</v>
          </cell>
          <cell r="G268">
            <v>5.92</v>
          </cell>
          <cell r="H268">
            <v>148</v>
          </cell>
          <cell r="I268">
            <v>2</v>
          </cell>
          <cell r="J268">
            <v>0</v>
          </cell>
          <cell r="K268">
            <v>0</v>
          </cell>
          <cell r="L268">
            <v>1</v>
          </cell>
          <cell r="M268">
            <v>7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</row>
        <row r="269">
          <cell r="A269" t="str">
            <v>BIABIANY</v>
          </cell>
          <cell r="B269" t="str">
            <v>C</v>
          </cell>
          <cell r="C269" t="str">
            <v>parma</v>
          </cell>
          <cell r="D269">
            <v>35</v>
          </cell>
          <cell r="E269">
            <v>6.0714285714285712</v>
          </cell>
          <cell r="F269">
            <v>212.5</v>
          </cell>
          <cell r="G269">
            <v>6.6428571428571432</v>
          </cell>
          <cell r="H269">
            <v>232.5</v>
          </cell>
          <cell r="I269">
            <v>5</v>
          </cell>
          <cell r="J269">
            <v>0</v>
          </cell>
          <cell r="K269">
            <v>0</v>
          </cell>
          <cell r="L269">
            <v>5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</row>
        <row r="270">
          <cell r="A270" t="str">
            <v>BIAGIANTI</v>
          </cell>
          <cell r="B270" t="str">
            <v>C</v>
          </cell>
          <cell r="C270" t="str">
            <v>livorno</v>
          </cell>
          <cell r="D270">
            <v>25</v>
          </cell>
          <cell r="E270">
            <v>5.62</v>
          </cell>
          <cell r="F270">
            <v>140.5</v>
          </cell>
          <cell r="G270">
            <v>5.54</v>
          </cell>
          <cell r="H270">
            <v>138.5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4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</row>
        <row r="271">
          <cell r="A271" t="str">
            <v>BIGLIA</v>
          </cell>
          <cell r="B271" t="str">
            <v>C</v>
          </cell>
          <cell r="C271" t="str">
            <v>lazio</v>
          </cell>
          <cell r="D271">
            <v>26</v>
          </cell>
          <cell r="E271">
            <v>5.8461538461538458</v>
          </cell>
          <cell r="F271">
            <v>152</v>
          </cell>
          <cell r="G271">
            <v>5.9807692307692308</v>
          </cell>
          <cell r="H271">
            <v>155.5</v>
          </cell>
          <cell r="I271">
            <v>2</v>
          </cell>
          <cell r="J271">
            <v>0</v>
          </cell>
          <cell r="K271">
            <v>0</v>
          </cell>
          <cell r="L271">
            <v>1</v>
          </cell>
          <cell r="M271">
            <v>5</v>
          </cell>
          <cell r="N271">
            <v>1</v>
          </cell>
          <cell r="O271">
            <v>1</v>
          </cell>
          <cell r="P271">
            <v>0</v>
          </cell>
          <cell r="Q271">
            <v>0</v>
          </cell>
          <cell r="R271">
            <v>0</v>
          </cell>
        </row>
        <row r="272">
          <cell r="A272" t="str">
            <v>BIONDINI</v>
          </cell>
          <cell r="B272" t="str">
            <v>C</v>
          </cell>
          <cell r="C272" t="str">
            <v>sassuolo</v>
          </cell>
          <cell r="D272">
            <v>30</v>
          </cell>
          <cell r="E272">
            <v>5.85</v>
          </cell>
          <cell r="F272">
            <v>175.5</v>
          </cell>
          <cell r="G272">
            <v>6.05</v>
          </cell>
          <cell r="H272">
            <v>181.5</v>
          </cell>
          <cell r="I272">
            <v>2</v>
          </cell>
          <cell r="J272">
            <v>0</v>
          </cell>
          <cell r="K272">
            <v>0</v>
          </cell>
          <cell r="L272">
            <v>2</v>
          </cell>
          <cell r="M272">
            <v>4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</row>
        <row r="273">
          <cell r="A273" t="str">
            <v>BIRSA</v>
          </cell>
          <cell r="B273" t="str">
            <v>C</v>
          </cell>
          <cell r="C273" t="str">
            <v>milan</v>
          </cell>
          <cell r="D273">
            <v>13</v>
          </cell>
          <cell r="E273">
            <v>5.6538461538461542</v>
          </cell>
          <cell r="F273">
            <v>73.5</v>
          </cell>
          <cell r="G273">
            <v>6.115384615384615</v>
          </cell>
          <cell r="H273">
            <v>79.5</v>
          </cell>
          <cell r="I273">
            <v>2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</row>
        <row r="274">
          <cell r="A274" t="str">
            <v>BJARNASON</v>
          </cell>
          <cell r="B274" t="str">
            <v>C</v>
          </cell>
          <cell r="C274" t="str">
            <v>sampdoria</v>
          </cell>
          <cell r="D274">
            <v>12</v>
          </cell>
          <cell r="E274">
            <v>5.625</v>
          </cell>
          <cell r="F274">
            <v>67.5</v>
          </cell>
          <cell r="G274">
            <v>5.666666666666667</v>
          </cell>
          <cell r="H274">
            <v>68</v>
          </cell>
          <cell r="I274">
            <v>0</v>
          </cell>
          <cell r="J274">
            <v>0</v>
          </cell>
          <cell r="K274">
            <v>0</v>
          </cell>
          <cell r="L274">
            <v>1</v>
          </cell>
          <cell r="M274">
            <v>1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</row>
        <row r="275">
          <cell r="A275" t="str">
            <v>BOATENG KINGSLEY</v>
          </cell>
          <cell r="B275" t="str">
            <v>A</v>
          </cell>
          <cell r="C275" t="str">
            <v>catania</v>
          </cell>
          <cell r="D275">
            <v>5</v>
          </cell>
          <cell r="E275">
            <v>5.7</v>
          </cell>
          <cell r="F275">
            <v>28.5</v>
          </cell>
          <cell r="G275">
            <v>5.9</v>
          </cell>
          <cell r="H275">
            <v>29.5</v>
          </cell>
          <cell r="I275">
            <v>0</v>
          </cell>
          <cell r="J275">
            <v>0</v>
          </cell>
          <cell r="K275">
            <v>0</v>
          </cell>
          <cell r="L275">
            <v>1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</row>
        <row r="276">
          <cell r="A276" t="str">
            <v>BORJA VALERO</v>
          </cell>
          <cell r="B276" t="str">
            <v>C</v>
          </cell>
          <cell r="C276" t="str">
            <v>fiorentina</v>
          </cell>
          <cell r="D276">
            <v>32</v>
          </cell>
          <cell r="E276">
            <v>6.328125</v>
          </cell>
          <cell r="F276">
            <v>202.5</v>
          </cell>
          <cell r="G276">
            <v>7</v>
          </cell>
          <cell r="H276">
            <v>224</v>
          </cell>
          <cell r="I276">
            <v>6</v>
          </cell>
          <cell r="J276">
            <v>0</v>
          </cell>
          <cell r="K276">
            <v>0</v>
          </cell>
          <cell r="L276">
            <v>7</v>
          </cell>
          <cell r="M276">
            <v>5</v>
          </cell>
          <cell r="N276">
            <v>1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</row>
        <row r="277">
          <cell r="A277" t="str">
            <v>BOTTA</v>
          </cell>
          <cell r="B277" t="str">
            <v>C</v>
          </cell>
          <cell r="C277" t="str">
            <v>inter</v>
          </cell>
          <cell r="D277">
            <v>5</v>
          </cell>
          <cell r="E277">
            <v>5.7</v>
          </cell>
          <cell r="F277">
            <v>28.5</v>
          </cell>
          <cell r="G277">
            <v>5.6</v>
          </cell>
          <cell r="H277">
            <v>28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</row>
        <row r="278">
          <cell r="A278" t="str">
            <v>BRADLEY</v>
          </cell>
          <cell r="B278" t="str">
            <v>C</v>
          </cell>
          <cell r="C278" t="str">
            <v>roma</v>
          </cell>
          <cell r="D278">
            <v>8</v>
          </cell>
          <cell r="E278">
            <v>6.125</v>
          </cell>
          <cell r="F278">
            <v>49</v>
          </cell>
          <cell r="G278">
            <v>6.375</v>
          </cell>
          <cell r="H278">
            <v>51</v>
          </cell>
          <cell r="I278">
            <v>1</v>
          </cell>
          <cell r="J278">
            <v>0</v>
          </cell>
          <cell r="K278">
            <v>0</v>
          </cell>
          <cell r="L278">
            <v>0</v>
          </cell>
          <cell r="M278">
            <v>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</row>
        <row r="279">
          <cell r="A279" t="str">
            <v>BRIENZA</v>
          </cell>
          <cell r="B279" t="str">
            <v>C</v>
          </cell>
          <cell r="C279" t="str">
            <v>atalanta</v>
          </cell>
          <cell r="D279">
            <v>15</v>
          </cell>
          <cell r="E279">
            <v>5.8666666666666663</v>
          </cell>
          <cell r="F279">
            <v>88</v>
          </cell>
          <cell r="G279">
            <v>6.1333333333333337</v>
          </cell>
          <cell r="H279">
            <v>92</v>
          </cell>
          <cell r="I279">
            <v>1</v>
          </cell>
          <cell r="J279">
            <v>0</v>
          </cell>
          <cell r="K279">
            <v>0</v>
          </cell>
          <cell r="L279">
            <v>1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</row>
        <row r="280">
          <cell r="A280" t="str">
            <v>BRIGHI</v>
          </cell>
          <cell r="B280" t="str">
            <v>C</v>
          </cell>
          <cell r="C280" t="str">
            <v>sassuolo</v>
          </cell>
          <cell r="D280">
            <v>19</v>
          </cell>
          <cell r="E280">
            <v>5.7894736842105265</v>
          </cell>
          <cell r="F280">
            <v>110</v>
          </cell>
          <cell r="G280">
            <v>6.0526315789473681</v>
          </cell>
          <cell r="H280">
            <v>115</v>
          </cell>
          <cell r="I280">
            <v>2</v>
          </cell>
          <cell r="J280">
            <v>0</v>
          </cell>
          <cell r="K280">
            <v>0</v>
          </cell>
          <cell r="L280">
            <v>0</v>
          </cell>
          <cell r="M280">
            <v>2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</row>
        <row r="281">
          <cell r="A281" t="str">
            <v>CABRAL</v>
          </cell>
          <cell r="B281" t="str">
            <v>C</v>
          </cell>
          <cell r="C281" t="str">
            <v>genoa</v>
          </cell>
          <cell r="D281">
            <v>7</v>
          </cell>
          <cell r="E281">
            <v>5.3571428571428568</v>
          </cell>
          <cell r="F281">
            <v>37.5</v>
          </cell>
          <cell r="G281">
            <v>5.4285714285714288</v>
          </cell>
          <cell r="H281">
            <v>38</v>
          </cell>
          <cell r="I281">
            <v>0</v>
          </cell>
          <cell r="J281">
            <v>0</v>
          </cell>
          <cell r="K281">
            <v>0</v>
          </cell>
          <cell r="L281">
            <v>1</v>
          </cell>
          <cell r="M281">
            <v>1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</row>
        <row r="282">
          <cell r="A282" t="str">
            <v>CABRERA M.</v>
          </cell>
          <cell r="B282" t="str">
            <v>C</v>
          </cell>
          <cell r="C282" t="str">
            <v>cagliari</v>
          </cell>
          <cell r="D282">
            <v>16</v>
          </cell>
          <cell r="E282">
            <v>5.53125</v>
          </cell>
          <cell r="F282">
            <v>88.5</v>
          </cell>
          <cell r="G282">
            <v>5.65625</v>
          </cell>
          <cell r="H282">
            <v>90.5</v>
          </cell>
          <cell r="I282">
            <v>1</v>
          </cell>
          <cell r="J282">
            <v>0</v>
          </cell>
          <cell r="K282">
            <v>0</v>
          </cell>
          <cell r="L282">
            <v>0</v>
          </cell>
          <cell r="M282">
            <v>2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</row>
        <row r="283">
          <cell r="A283" t="str">
            <v>CAMBIASSO</v>
          </cell>
          <cell r="B283" t="str">
            <v>C</v>
          </cell>
          <cell r="C283" t="str">
            <v>inter</v>
          </cell>
          <cell r="D283">
            <v>32</v>
          </cell>
          <cell r="E283">
            <v>6.125</v>
          </cell>
          <cell r="F283">
            <v>196</v>
          </cell>
          <cell r="G283">
            <v>6.5</v>
          </cell>
          <cell r="H283">
            <v>208</v>
          </cell>
          <cell r="I283">
            <v>4</v>
          </cell>
          <cell r="J283">
            <v>0</v>
          </cell>
          <cell r="K283">
            <v>0</v>
          </cell>
          <cell r="L283">
            <v>2</v>
          </cell>
          <cell r="M283">
            <v>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</row>
        <row r="284">
          <cell r="A284" t="str">
            <v>CANDREVA</v>
          </cell>
          <cell r="B284" t="str">
            <v>C</v>
          </cell>
          <cell r="C284" t="str">
            <v>lazio</v>
          </cell>
          <cell r="D284">
            <v>37</v>
          </cell>
          <cell r="E284">
            <v>6.3108108108108105</v>
          </cell>
          <cell r="F284">
            <v>233.5</v>
          </cell>
          <cell r="G284">
            <v>7.3513513513513518</v>
          </cell>
          <cell r="H284">
            <v>272</v>
          </cell>
          <cell r="I284">
            <v>12</v>
          </cell>
          <cell r="J284">
            <v>0</v>
          </cell>
          <cell r="K284">
            <v>0</v>
          </cell>
          <cell r="L284">
            <v>5</v>
          </cell>
          <cell r="M284">
            <v>3</v>
          </cell>
          <cell r="N284">
            <v>1</v>
          </cell>
          <cell r="O284">
            <v>6</v>
          </cell>
          <cell r="P284">
            <v>0</v>
          </cell>
          <cell r="Q284">
            <v>0</v>
          </cell>
          <cell r="R284">
            <v>0</v>
          </cell>
        </row>
        <row r="285">
          <cell r="A285" t="str">
            <v>CARMONA</v>
          </cell>
          <cell r="B285" t="str">
            <v>C</v>
          </cell>
          <cell r="C285" t="str">
            <v>atalanta</v>
          </cell>
          <cell r="D285">
            <v>32</v>
          </cell>
          <cell r="E285">
            <v>6</v>
          </cell>
          <cell r="F285">
            <v>192</v>
          </cell>
          <cell r="G285">
            <v>6.03125</v>
          </cell>
          <cell r="H285">
            <v>193</v>
          </cell>
          <cell r="I285">
            <v>2</v>
          </cell>
          <cell r="J285">
            <v>0</v>
          </cell>
          <cell r="K285">
            <v>0</v>
          </cell>
          <cell r="L285">
            <v>0</v>
          </cell>
          <cell r="M285">
            <v>8</v>
          </cell>
          <cell r="N285">
            <v>1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</row>
        <row r="286">
          <cell r="A286" t="str">
            <v>CASTRO</v>
          </cell>
          <cell r="B286" t="str">
            <v>C</v>
          </cell>
          <cell r="C286" t="str">
            <v>catania</v>
          </cell>
          <cell r="D286">
            <v>29</v>
          </cell>
          <cell r="E286">
            <v>5.6551724137931032</v>
          </cell>
          <cell r="F286">
            <v>164</v>
          </cell>
          <cell r="G286">
            <v>5.9827586206896548</v>
          </cell>
          <cell r="H286">
            <v>173.5</v>
          </cell>
          <cell r="I286">
            <v>3</v>
          </cell>
          <cell r="J286">
            <v>0</v>
          </cell>
          <cell r="K286">
            <v>0</v>
          </cell>
          <cell r="L286">
            <v>2</v>
          </cell>
          <cell r="M286">
            <v>3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</row>
        <row r="287">
          <cell r="A287" t="str">
            <v>CAZZOLA</v>
          </cell>
          <cell r="B287" t="str">
            <v>C</v>
          </cell>
          <cell r="C287" t="str">
            <v>atalanta</v>
          </cell>
          <cell r="D287">
            <v>4</v>
          </cell>
          <cell r="E287">
            <v>5.875</v>
          </cell>
          <cell r="F287">
            <v>23.5</v>
          </cell>
          <cell r="G287">
            <v>5.625</v>
          </cell>
          <cell r="H287">
            <v>22.5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1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</row>
        <row r="288">
          <cell r="A288" t="str">
            <v>CENTURIONI</v>
          </cell>
          <cell r="B288" t="str">
            <v>C</v>
          </cell>
          <cell r="C288" t="str">
            <v>genoa</v>
          </cell>
          <cell r="D288">
            <v>11</v>
          </cell>
          <cell r="E288">
            <v>5.7727272727272725</v>
          </cell>
          <cell r="F288">
            <v>63.5</v>
          </cell>
          <cell r="G288">
            <v>5.7727272727272725</v>
          </cell>
          <cell r="H288">
            <v>63.5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</row>
        <row r="289">
          <cell r="A289" t="str">
            <v>CERCI</v>
          </cell>
          <cell r="B289" t="str">
            <v>C</v>
          </cell>
          <cell r="C289" t="str">
            <v>torino</v>
          </cell>
          <cell r="D289">
            <v>37</v>
          </cell>
          <cell r="E289">
            <v>6.2297297297297298</v>
          </cell>
          <cell r="F289">
            <v>230.5</v>
          </cell>
          <cell r="G289">
            <v>7.3108108108108105</v>
          </cell>
          <cell r="H289">
            <v>270.5</v>
          </cell>
          <cell r="I289">
            <v>13</v>
          </cell>
          <cell r="J289">
            <v>0</v>
          </cell>
          <cell r="K289">
            <v>0</v>
          </cell>
          <cell r="L289">
            <v>9</v>
          </cell>
          <cell r="M289">
            <v>4</v>
          </cell>
          <cell r="N289">
            <v>0</v>
          </cell>
          <cell r="O289">
            <v>5</v>
          </cell>
          <cell r="P289">
            <v>2</v>
          </cell>
          <cell r="Q289">
            <v>0</v>
          </cell>
          <cell r="R289">
            <v>0</v>
          </cell>
        </row>
        <row r="290">
          <cell r="A290" t="str">
            <v>CHIBSAH</v>
          </cell>
          <cell r="B290" t="str">
            <v>C</v>
          </cell>
          <cell r="C290" t="str">
            <v>sassuolo</v>
          </cell>
          <cell r="D290">
            <v>16</v>
          </cell>
          <cell r="E290">
            <v>5.75</v>
          </cell>
          <cell r="F290">
            <v>92</v>
          </cell>
          <cell r="G290">
            <v>5.75</v>
          </cell>
          <cell r="H290">
            <v>92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</row>
        <row r="291">
          <cell r="A291" t="str">
            <v>CHRISTODOULOPOULOS L.</v>
          </cell>
          <cell r="B291" t="str">
            <v>C</v>
          </cell>
          <cell r="C291" t="str">
            <v>bologna</v>
          </cell>
          <cell r="D291">
            <v>24</v>
          </cell>
          <cell r="E291">
            <v>5.895833333333333</v>
          </cell>
          <cell r="F291">
            <v>141.5</v>
          </cell>
          <cell r="G291">
            <v>6.104166666666667</v>
          </cell>
          <cell r="H291">
            <v>146.5</v>
          </cell>
          <cell r="I291">
            <v>2</v>
          </cell>
          <cell r="J291">
            <v>0</v>
          </cell>
          <cell r="K291">
            <v>0</v>
          </cell>
          <cell r="L291">
            <v>1</v>
          </cell>
          <cell r="M291">
            <v>4</v>
          </cell>
          <cell r="N291">
            <v>0</v>
          </cell>
          <cell r="O291">
            <v>1</v>
          </cell>
          <cell r="P291">
            <v>0</v>
          </cell>
          <cell r="Q291">
            <v>0</v>
          </cell>
          <cell r="R291">
            <v>0</v>
          </cell>
        </row>
        <row r="292">
          <cell r="A292" t="str">
            <v>CIGARINI</v>
          </cell>
          <cell r="B292" t="str">
            <v>C</v>
          </cell>
          <cell r="C292" t="str">
            <v>atalanta</v>
          </cell>
          <cell r="D292">
            <v>33</v>
          </cell>
          <cell r="E292">
            <v>6</v>
          </cell>
          <cell r="F292">
            <v>198</v>
          </cell>
          <cell r="G292">
            <v>6.166666666666667</v>
          </cell>
          <cell r="H292">
            <v>203.5</v>
          </cell>
          <cell r="I292">
            <v>2</v>
          </cell>
          <cell r="J292">
            <v>0</v>
          </cell>
          <cell r="K292">
            <v>0</v>
          </cell>
          <cell r="L292">
            <v>6</v>
          </cell>
          <cell r="M292">
            <v>9</v>
          </cell>
          <cell r="N292">
            <v>2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</row>
        <row r="293">
          <cell r="A293" t="str">
            <v>CIRIGLIANO</v>
          </cell>
          <cell r="B293" t="str">
            <v>C</v>
          </cell>
          <cell r="C293" t="str">
            <v>verona</v>
          </cell>
          <cell r="D293">
            <v>11</v>
          </cell>
          <cell r="E293">
            <v>5.6363636363636367</v>
          </cell>
          <cell r="F293">
            <v>62</v>
          </cell>
          <cell r="G293">
            <v>5.5454545454545459</v>
          </cell>
          <cell r="H293">
            <v>61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2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</row>
        <row r="294">
          <cell r="A294" t="str">
            <v>COFIE</v>
          </cell>
          <cell r="B294" t="str">
            <v>C</v>
          </cell>
          <cell r="C294" t="str">
            <v>genoa</v>
          </cell>
          <cell r="D294">
            <v>15</v>
          </cell>
          <cell r="E294">
            <v>5.8</v>
          </cell>
          <cell r="F294">
            <v>87</v>
          </cell>
          <cell r="G294">
            <v>5.833333333333333</v>
          </cell>
          <cell r="H294">
            <v>87.5</v>
          </cell>
          <cell r="I294">
            <v>1</v>
          </cell>
          <cell r="J294">
            <v>0</v>
          </cell>
          <cell r="K294">
            <v>0</v>
          </cell>
          <cell r="L294">
            <v>0</v>
          </cell>
          <cell r="M294">
            <v>5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</row>
        <row r="295">
          <cell r="A295" t="str">
            <v>CONTI</v>
          </cell>
          <cell r="B295" t="str">
            <v>C</v>
          </cell>
          <cell r="C295" t="str">
            <v>cagliari</v>
          </cell>
          <cell r="D295">
            <v>31</v>
          </cell>
          <cell r="E295">
            <v>5.9516129032258061</v>
          </cell>
          <cell r="F295">
            <v>184.5</v>
          </cell>
          <cell r="G295">
            <v>6.112903225806452</v>
          </cell>
          <cell r="H295">
            <v>189.5</v>
          </cell>
          <cell r="I295">
            <v>4</v>
          </cell>
          <cell r="J295">
            <v>0</v>
          </cell>
          <cell r="K295">
            <v>0</v>
          </cell>
          <cell r="L295">
            <v>1</v>
          </cell>
          <cell r="M295">
            <v>12</v>
          </cell>
          <cell r="N295">
            <v>2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</row>
        <row r="296">
          <cell r="A296" t="str">
            <v>COSSU</v>
          </cell>
          <cell r="B296" t="str">
            <v>C</v>
          </cell>
          <cell r="C296" t="str">
            <v>cagliari</v>
          </cell>
          <cell r="D296">
            <v>26</v>
          </cell>
          <cell r="E296">
            <v>5.9423076923076925</v>
          </cell>
          <cell r="F296">
            <v>154.5</v>
          </cell>
          <cell r="G296">
            <v>5.8269230769230766</v>
          </cell>
          <cell r="H296">
            <v>151.5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6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</row>
        <row r="297">
          <cell r="A297" t="str">
            <v>CRISTANTE</v>
          </cell>
          <cell r="B297" t="str">
            <v>C</v>
          </cell>
          <cell r="C297" t="str">
            <v>milan</v>
          </cell>
          <cell r="D297">
            <v>2</v>
          </cell>
          <cell r="E297">
            <v>6.5</v>
          </cell>
          <cell r="F297">
            <v>13</v>
          </cell>
          <cell r="G297">
            <v>8.5</v>
          </cell>
          <cell r="H297">
            <v>17</v>
          </cell>
          <cell r="I297">
            <v>1</v>
          </cell>
          <cell r="J297">
            <v>0</v>
          </cell>
          <cell r="K297">
            <v>0</v>
          </cell>
          <cell r="L297">
            <v>1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</row>
        <row r="298">
          <cell r="A298" t="str">
            <v>CUADRADO</v>
          </cell>
          <cell r="B298" t="str">
            <v>C</v>
          </cell>
          <cell r="C298" t="str">
            <v>fiorentina</v>
          </cell>
          <cell r="D298">
            <v>32</v>
          </cell>
          <cell r="E298">
            <v>6.359375</v>
          </cell>
          <cell r="F298">
            <v>203.5</v>
          </cell>
          <cell r="G298">
            <v>7.359375</v>
          </cell>
          <cell r="H298">
            <v>235.5</v>
          </cell>
          <cell r="I298">
            <v>11</v>
          </cell>
          <cell r="J298">
            <v>0</v>
          </cell>
          <cell r="K298">
            <v>0</v>
          </cell>
          <cell r="L298">
            <v>4</v>
          </cell>
          <cell r="M298">
            <v>8</v>
          </cell>
          <cell r="N298">
            <v>1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</row>
        <row r="299">
          <cell r="A299" t="str">
            <v>DE JONG</v>
          </cell>
          <cell r="B299" t="str">
            <v>C</v>
          </cell>
          <cell r="C299" t="str">
            <v>milan</v>
          </cell>
          <cell r="D299">
            <v>33</v>
          </cell>
          <cell r="E299">
            <v>6.0757575757575761</v>
          </cell>
          <cell r="F299">
            <v>200.5</v>
          </cell>
          <cell r="G299">
            <v>6.1818181818181817</v>
          </cell>
          <cell r="H299">
            <v>204</v>
          </cell>
          <cell r="I299">
            <v>2</v>
          </cell>
          <cell r="J299">
            <v>0</v>
          </cell>
          <cell r="K299">
            <v>0</v>
          </cell>
          <cell r="L299">
            <v>2</v>
          </cell>
          <cell r="M299">
            <v>9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</row>
        <row r="300">
          <cell r="A300" t="str">
            <v>DE ROSSI</v>
          </cell>
          <cell r="B300" t="str">
            <v>C</v>
          </cell>
          <cell r="C300" t="str">
            <v>roma</v>
          </cell>
          <cell r="D300">
            <v>32</v>
          </cell>
          <cell r="E300">
            <v>6.34375</v>
          </cell>
          <cell r="F300">
            <v>203</v>
          </cell>
          <cell r="G300">
            <v>6.375</v>
          </cell>
          <cell r="H300">
            <v>204</v>
          </cell>
          <cell r="I300">
            <v>1</v>
          </cell>
          <cell r="J300">
            <v>0</v>
          </cell>
          <cell r="K300">
            <v>0</v>
          </cell>
          <cell r="L300">
            <v>1</v>
          </cell>
          <cell r="M300">
            <v>4</v>
          </cell>
          <cell r="N300">
            <v>1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</row>
        <row r="301">
          <cell r="A301" t="str">
            <v>DELLA ROCCA</v>
          </cell>
          <cell r="B301" t="str">
            <v>C</v>
          </cell>
          <cell r="C301" t="str">
            <v>bologna</v>
          </cell>
          <cell r="D301">
            <v>9</v>
          </cell>
          <cell r="E301">
            <v>5.3888888888888893</v>
          </cell>
          <cell r="F301">
            <v>48.5</v>
          </cell>
          <cell r="G301">
            <v>5.166666666666667</v>
          </cell>
          <cell r="H301">
            <v>46.5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4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</row>
        <row r="302">
          <cell r="A302" t="str">
            <v>DESSENA</v>
          </cell>
          <cell r="B302" t="str">
            <v>C</v>
          </cell>
          <cell r="C302" t="str">
            <v>cagliari</v>
          </cell>
          <cell r="D302">
            <v>33</v>
          </cell>
          <cell r="E302">
            <v>5.7272727272727275</v>
          </cell>
          <cell r="F302">
            <v>189</v>
          </cell>
          <cell r="G302">
            <v>5.6060606060606064</v>
          </cell>
          <cell r="H302">
            <v>185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6</v>
          </cell>
          <cell r="N302">
            <v>1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</row>
        <row r="303">
          <cell r="A303" t="str">
            <v>DIAMANTI</v>
          </cell>
          <cell r="B303" t="str">
            <v>C</v>
          </cell>
          <cell r="C303" t="str">
            <v>bologna</v>
          </cell>
          <cell r="D303">
            <v>19</v>
          </cell>
          <cell r="E303">
            <v>6.1842105263157894</v>
          </cell>
          <cell r="F303">
            <v>117.5</v>
          </cell>
          <cell r="G303">
            <v>6.8947368421052628</v>
          </cell>
          <cell r="H303">
            <v>131</v>
          </cell>
          <cell r="I303">
            <v>5</v>
          </cell>
          <cell r="J303">
            <v>0</v>
          </cell>
          <cell r="K303">
            <v>0</v>
          </cell>
          <cell r="L303">
            <v>3</v>
          </cell>
          <cell r="M303">
            <v>9</v>
          </cell>
          <cell r="N303">
            <v>0</v>
          </cell>
          <cell r="O303">
            <v>3</v>
          </cell>
          <cell r="P303">
            <v>0</v>
          </cell>
          <cell r="Q303">
            <v>0</v>
          </cell>
          <cell r="R303">
            <v>0</v>
          </cell>
        </row>
        <row r="304">
          <cell r="A304" t="str">
            <v>DONADEL</v>
          </cell>
          <cell r="B304" t="str">
            <v>C</v>
          </cell>
          <cell r="C304" t="str">
            <v>verona</v>
          </cell>
          <cell r="D304">
            <v>18</v>
          </cell>
          <cell r="E304">
            <v>5.8888888888888893</v>
          </cell>
          <cell r="F304">
            <v>106</v>
          </cell>
          <cell r="G304">
            <v>5.833333333333333</v>
          </cell>
          <cell r="H304">
            <v>105</v>
          </cell>
          <cell r="I304">
            <v>1</v>
          </cell>
          <cell r="J304">
            <v>0</v>
          </cell>
          <cell r="K304">
            <v>0</v>
          </cell>
          <cell r="L304">
            <v>0</v>
          </cell>
          <cell r="M304">
            <v>6</v>
          </cell>
          <cell r="N304">
            <v>1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</row>
        <row r="305">
          <cell r="A305" t="str">
            <v>DONATI</v>
          </cell>
          <cell r="B305" t="str">
            <v>C</v>
          </cell>
          <cell r="C305" t="str">
            <v>verona</v>
          </cell>
          <cell r="D305">
            <v>17</v>
          </cell>
          <cell r="E305">
            <v>5.9705882352941178</v>
          </cell>
          <cell r="F305">
            <v>101.5</v>
          </cell>
          <cell r="G305">
            <v>6.1470588235294121</v>
          </cell>
          <cell r="H305">
            <v>104.5</v>
          </cell>
          <cell r="I305">
            <v>1</v>
          </cell>
          <cell r="J305">
            <v>0</v>
          </cell>
          <cell r="K305">
            <v>0</v>
          </cell>
          <cell r="L305">
            <v>1</v>
          </cell>
          <cell r="M305">
            <v>2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</row>
        <row r="306">
          <cell r="A306" t="str">
            <v>DONSAH</v>
          </cell>
          <cell r="B306" t="str">
            <v>C</v>
          </cell>
          <cell r="C306" t="str">
            <v>verona</v>
          </cell>
          <cell r="D306">
            <v>1</v>
          </cell>
          <cell r="E306">
            <v>6</v>
          </cell>
          <cell r="F306">
            <v>6</v>
          </cell>
          <cell r="G306">
            <v>5.5</v>
          </cell>
          <cell r="H306">
            <v>5.5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</row>
        <row r="307">
          <cell r="A307" t="str">
            <v>DUNCAN A.</v>
          </cell>
          <cell r="B307" t="str">
            <v>C</v>
          </cell>
          <cell r="C307" t="str">
            <v>livorno</v>
          </cell>
          <cell r="D307">
            <v>28</v>
          </cell>
          <cell r="E307">
            <v>5.7321428571428568</v>
          </cell>
          <cell r="F307">
            <v>160.5</v>
          </cell>
          <cell r="G307">
            <v>5.625</v>
          </cell>
          <cell r="H307">
            <v>157.5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6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</row>
        <row r="308">
          <cell r="A308" t="str">
            <v>DZEMAILI</v>
          </cell>
          <cell r="B308" t="str">
            <v>C</v>
          </cell>
          <cell r="C308" t="str">
            <v>napoli</v>
          </cell>
          <cell r="D308">
            <v>20</v>
          </cell>
          <cell r="E308">
            <v>6</v>
          </cell>
          <cell r="F308">
            <v>120</v>
          </cell>
          <cell r="G308">
            <v>6.85</v>
          </cell>
          <cell r="H308">
            <v>137</v>
          </cell>
          <cell r="I308">
            <v>6</v>
          </cell>
          <cell r="J308">
            <v>0</v>
          </cell>
          <cell r="K308">
            <v>0</v>
          </cell>
          <cell r="L308">
            <v>1</v>
          </cell>
          <cell r="M308">
            <v>4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</row>
        <row r="309">
          <cell r="A309" t="str">
            <v>EDERSON</v>
          </cell>
          <cell r="B309" t="str">
            <v>C</v>
          </cell>
          <cell r="C309" t="str">
            <v>lazio</v>
          </cell>
          <cell r="D309">
            <v>11</v>
          </cell>
          <cell r="E309">
            <v>5.5454545454545459</v>
          </cell>
          <cell r="F309">
            <v>61</v>
          </cell>
          <cell r="G309">
            <v>5.9090909090909092</v>
          </cell>
          <cell r="H309">
            <v>65</v>
          </cell>
          <cell r="I309">
            <v>1</v>
          </cell>
          <cell r="J309">
            <v>0</v>
          </cell>
          <cell r="K309">
            <v>0</v>
          </cell>
          <cell r="L309">
            <v>1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</row>
        <row r="310">
          <cell r="A310" t="str">
            <v>EKDAL</v>
          </cell>
          <cell r="B310" t="str">
            <v>C</v>
          </cell>
          <cell r="C310" t="str">
            <v>cagliari</v>
          </cell>
          <cell r="D310">
            <v>21</v>
          </cell>
          <cell r="E310">
            <v>5.9523809523809526</v>
          </cell>
          <cell r="F310">
            <v>125</v>
          </cell>
          <cell r="G310">
            <v>5.9523809523809526</v>
          </cell>
          <cell r="H310">
            <v>125</v>
          </cell>
          <cell r="I310">
            <v>1</v>
          </cell>
          <cell r="J310">
            <v>0</v>
          </cell>
          <cell r="K310">
            <v>0</v>
          </cell>
          <cell r="L310">
            <v>0</v>
          </cell>
          <cell r="M310">
            <v>6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</row>
        <row r="311">
          <cell r="A311" t="str">
            <v>EL KADDOURI</v>
          </cell>
          <cell r="B311" t="str">
            <v>C</v>
          </cell>
          <cell r="C311" t="str">
            <v>torino</v>
          </cell>
          <cell r="D311">
            <v>29</v>
          </cell>
          <cell r="E311">
            <v>5.8965517241379306</v>
          </cell>
          <cell r="F311">
            <v>171</v>
          </cell>
          <cell r="G311">
            <v>6.6379310344827589</v>
          </cell>
          <cell r="H311">
            <v>192.5</v>
          </cell>
          <cell r="I311">
            <v>6</v>
          </cell>
          <cell r="J311">
            <v>0</v>
          </cell>
          <cell r="K311">
            <v>0</v>
          </cell>
          <cell r="L311">
            <v>6</v>
          </cell>
          <cell r="M311">
            <v>5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</row>
        <row r="312">
          <cell r="A312" t="str">
            <v>EMANUELSON</v>
          </cell>
          <cell r="B312" t="str">
            <v>C</v>
          </cell>
          <cell r="C312" t="str">
            <v>milan</v>
          </cell>
          <cell r="D312">
            <v>21</v>
          </cell>
          <cell r="E312">
            <v>5.666666666666667</v>
          </cell>
          <cell r="F312">
            <v>119</v>
          </cell>
          <cell r="G312">
            <v>5.7857142857142856</v>
          </cell>
          <cell r="H312">
            <v>121.5</v>
          </cell>
          <cell r="I312">
            <v>0</v>
          </cell>
          <cell r="J312">
            <v>0</v>
          </cell>
          <cell r="K312">
            <v>0</v>
          </cell>
          <cell r="L312">
            <v>3</v>
          </cell>
          <cell r="M312">
            <v>1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</row>
        <row r="313">
          <cell r="A313" t="str">
            <v>ERAMO</v>
          </cell>
          <cell r="B313" t="str">
            <v>C</v>
          </cell>
          <cell r="C313" t="str">
            <v>sampdoria</v>
          </cell>
          <cell r="D313">
            <v>1</v>
          </cell>
          <cell r="E313">
            <v>5.5</v>
          </cell>
          <cell r="F313">
            <v>5.5</v>
          </cell>
          <cell r="G313">
            <v>5</v>
          </cell>
          <cell r="H313">
            <v>5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1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</row>
        <row r="314">
          <cell r="A314" t="str">
            <v>ERIKSSON</v>
          </cell>
          <cell r="B314" t="str">
            <v>C</v>
          </cell>
          <cell r="C314" t="str">
            <v>cagliari</v>
          </cell>
          <cell r="D314">
            <v>17</v>
          </cell>
          <cell r="E314">
            <v>5.7941176470588234</v>
          </cell>
          <cell r="F314">
            <v>98.5</v>
          </cell>
          <cell r="G314">
            <v>5.7352941176470589</v>
          </cell>
          <cell r="H314">
            <v>97.5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2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</row>
        <row r="315">
          <cell r="A315" t="str">
            <v>ESSIEN</v>
          </cell>
          <cell r="B315" t="str">
            <v>C</v>
          </cell>
          <cell r="C315" t="str">
            <v>milan</v>
          </cell>
          <cell r="D315">
            <v>6</v>
          </cell>
          <cell r="E315">
            <v>5.583333333333333</v>
          </cell>
          <cell r="F315">
            <v>33.5</v>
          </cell>
          <cell r="G315">
            <v>5.5</v>
          </cell>
          <cell r="H315">
            <v>33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</row>
        <row r="316">
          <cell r="A316" t="str">
            <v>ESTIGARRIBIA</v>
          </cell>
          <cell r="B316" t="str">
            <v>C</v>
          </cell>
          <cell r="C316" t="str">
            <v>atalanta</v>
          </cell>
          <cell r="D316">
            <v>26</v>
          </cell>
          <cell r="E316">
            <v>5.7115384615384617</v>
          </cell>
          <cell r="F316">
            <v>148.5</v>
          </cell>
          <cell r="G316">
            <v>5.7884615384615383</v>
          </cell>
          <cell r="H316">
            <v>150.5</v>
          </cell>
          <cell r="I316">
            <v>1</v>
          </cell>
          <cell r="J316">
            <v>0</v>
          </cell>
          <cell r="K316">
            <v>0</v>
          </cell>
          <cell r="L316">
            <v>1</v>
          </cell>
          <cell r="M316">
            <v>4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</row>
        <row r="317">
          <cell r="A317" t="str">
            <v>FARNERUD</v>
          </cell>
          <cell r="B317" t="str">
            <v>C</v>
          </cell>
          <cell r="C317" t="str">
            <v>torino</v>
          </cell>
          <cell r="D317">
            <v>17</v>
          </cell>
          <cell r="E317">
            <v>5.8529411764705879</v>
          </cell>
          <cell r="F317">
            <v>99.5</v>
          </cell>
          <cell r="G317">
            <v>6.2647058823529411</v>
          </cell>
          <cell r="H317">
            <v>106.5</v>
          </cell>
          <cell r="I317">
            <v>3</v>
          </cell>
          <cell r="J317">
            <v>0</v>
          </cell>
          <cell r="K317">
            <v>0</v>
          </cell>
          <cell r="L317">
            <v>0</v>
          </cell>
          <cell r="M317">
            <v>4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</row>
        <row r="318">
          <cell r="A318" t="str">
            <v>FELIPE ANDERSON</v>
          </cell>
          <cell r="B318" t="str">
            <v>C</v>
          </cell>
          <cell r="C318" t="str">
            <v>lazio</v>
          </cell>
          <cell r="D318">
            <v>10</v>
          </cell>
          <cell r="E318">
            <v>5.65</v>
          </cell>
          <cell r="F318">
            <v>56.5</v>
          </cell>
          <cell r="G318">
            <v>5.6</v>
          </cell>
          <cell r="H318">
            <v>56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1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</row>
        <row r="319">
          <cell r="A319" t="str">
            <v>FERNANDES</v>
          </cell>
          <cell r="B319" t="str">
            <v>C</v>
          </cell>
          <cell r="C319" t="str">
            <v>udinese</v>
          </cell>
          <cell r="D319">
            <v>24</v>
          </cell>
          <cell r="E319">
            <v>6.020833333333333</v>
          </cell>
          <cell r="F319">
            <v>144.5</v>
          </cell>
          <cell r="G319">
            <v>6.6875</v>
          </cell>
          <cell r="H319">
            <v>160.5</v>
          </cell>
          <cell r="I319">
            <v>5</v>
          </cell>
          <cell r="J319">
            <v>0</v>
          </cell>
          <cell r="K319">
            <v>0</v>
          </cell>
          <cell r="L319">
            <v>3</v>
          </cell>
          <cell r="M319">
            <v>4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</row>
        <row r="320">
          <cell r="A320" t="str">
            <v>FERNANDEZ M.</v>
          </cell>
          <cell r="B320" t="str">
            <v>C</v>
          </cell>
          <cell r="C320" t="str">
            <v>fiorentina</v>
          </cell>
          <cell r="D320">
            <v>21</v>
          </cell>
          <cell r="E320">
            <v>6.1428571428571432</v>
          </cell>
          <cell r="F320">
            <v>129</v>
          </cell>
          <cell r="G320">
            <v>6.5476190476190474</v>
          </cell>
          <cell r="H320">
            <v>137.5</v>
          </cell>
          <cell r="I320">
            <v>3</v>
          </cell>
          <cell r="J320">
            <v>0</v>
          </cell>
          <cell r="K320">
            <v>0</v>
          </cell>
          <cell r="L320">
            <v>0</v>
          </cell>
          <cell r="M320">
            <v>1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</row>
        <row r="321">
          <cell r="A321" t="str">
            <v>FETFATZIDIS</v>
          </cell>
          <cell r="B321" t="str">
            <v>C</v>
          </cell>
          <cell r="C321" t="str">
            <v>genoa</v>
          </cell>
          <cell r="D321">
            <v>29</v>
          </cell>
          <cell r="E321">
            <v>6</v>
          </cell>
          <cell r="F321">
            <v>174</v>
          </cell>
          <cell r="G321">
            <v>6.2931034482758621</v>
          </cell>
          <cell r="H321">
            <v>182.5</v>
          </cell>
          <cell r="I321">
            <v>2</v>
          </cell>
          <cell r="J321">
            <v>0</v>
          </cell>
          <cell r="K321">
            <v>0</v>
          </cell>
          <cell r="L321">
            <v>3</v>
          </cell>
          <cell r="M321">
            <v>1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</row>
        <row r="322">
          <cell r="A322" t="str">
            <v>FLORENZI</v>
          </cell>
          <cell r="B322" t="str">
            <v>C</v>
          </cell>
          <cell r="C322" t="str">
            <v>roma</v>
          </cell>
          <cell r="D322">
            <v>30</v>
          </cell>
          <cell r="E322">
            <v>6.2</v>
          </cell>
          <cell r="F322">
            <v>186</v>
          </cell>
          <cell r="G322">
            <v>6.9</v>
          </cell>
          <cell r="H322">
            <v>207</v>
          </cell>
          <cell r="I322">
            <v>6</v>
          </cell>
          <cell r="J322">
            <v>0</v>
          </cell>
          <cell r="K322">
            <v>0</v>
          </cell>
          <cell r="L322">
            <v>5</v>
          </cell>
          <cell r="M322">
            <v>4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</row>
        <row r="323">
          <cell r="A323" t="str">
            <v>FRIBERG</v>
          </cell>
          <cell r="B323" t="str">
            <v>C</v>
          </cell>
          <cell r="C323" t="str">
            <v>bologna</v>
          </cell>
          <cell r="D323">
            <v>6</v>
          </cell>
          <cell r="E323">
            <v>5.25</v>
          </cell>
          <cell r="F323">
            <v>31.5</v>
          </cell>
          <cell r="G323">
            <v>5.166666666666667</v>
          </cell>
          <cell r="H323">
            <v>31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1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</row>
        <row r="324">
          <cell r="A324" t="str">
            <v>GALLOPPA</v>
          </cell>
          <cell r="B324" t="str">
            <v>C</v>
          </cell>
          <cell r="C324" t="str">
            <v>parma</v>
          </cell>
          <cell r="D324">
            <v>1</v>
          </cell>
          <cell r="E324">
            <v>6</v>
          </cell>
          <cell r="F324">
            <v>6</v>
          </cell>
          <cell r="G324">
            <v>6</v>
          </cell>
          <cell r="H324">
            <v>6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</row>
        <row r="325">
          <cell r="A325" t="str">
            <v>GARGANO</v>
          </cell>
          <cell r="B325" t="str">
            <v>C</v>
          </cell>
          <cell r="C325" t="str">
            <v>parma</v>
          </cell>
          <cell r="D325">
            <v>20</v>
          </cell>
          <cell r="E325">
            <v>6.1</v>
          </cell>
          <cell r="F325">
            <v>122</v>
          </cell>
          <cell r="G325">
            <v>6.15</v>
          </cell>
          <cell r="H325">
            <v>123</v>
          </cell>
          <cell r="I325">
            <v>1</v>
          </cell>
          <cell r="J325">
            <v>0</v>
          </cell>
          <cell r="K325">
            <v>0</v>
          </cell>
          <cell r="L325">
            <v>1</v>
          </cell>
          <cell r="M325">
            <v>6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</row>
        <row r="326">
          <cell r="A326" t="str">
            <v>GAVAZZI D.</v>
          </cell>
          <cell r="B326" t="str">
            <v>C</v>
          </cell>
          <cell r="C326" t="str">
            <v>sampdoria</v>
          </cell>
          <cell r="D326">
            <v>7</v>
          </cell>
          <cell r="E326">
            <v>5.7142857142857144</v>
          </cell>
          <cell r="F326">
            <v>40</v>
          </cell>
          <cell r="G326">
            <v>5.6428571428571432</v>
          </cell>
          <cell r="H326">
            <v>39.5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1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</row>
        <row r="327">
          <cell r="A327" t="str">
            <v>GAZZI</v>
          </cell>
          <cell r="B327" t="str">
            <v>C</v>
          </cell>
          <cell r="C327" t="str">
            <v>torino</v>
          </cell>
          <cell r="D327">
            <v>7</v>
          </cell>
          <cell r="E327">
            <v>5.8571428571428568</v>
          </cell>
          <cell r="F327">
            <v>41</v>
          </cell>
          <cell r="G327">
            <v>5.7857142857142856</v>
          </cell>
          <cell r="H327">
            <v>40.5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1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</row>
        <row r="328">
          <cell r="A328" t="str">
            <v>GENTSOGLOU</v>
          </cell>
          <cell r="B328" t="str">
            <v>C</v>
          </cell>
          <cell r="C328" t="str">
            <v>sampdoria</v>
          </cell>
          <cell r="D328">
            <v>4</v>
          </cell>
          <cell r="E328">
            <v>5.5</v>
          </cell>
          <cell r="F328">
            <v>22</v>
          </cell>
          <cell r="G328">
            <v>5.375</v>
          </cell>
          <cell r="H328">
            <v>21.5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1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</row>
        <row r="329">
          <cell r="A329" t="str">
            <v>GIORGI</v>
          </cell>
          <cell r="B329" t="str">
            <v>C</v>
          </cell>
          <cell r="C329" t="str">
            <v>atalanta</v>
          </cell>
          <cell r="D329">
            <v>1</v>
          </cell>
          <cell r="E329">
            <v>6</v>
          </cell>
          <cell r="F329">
            <v>6</v>
          </cell>
          <cell r="G329">
            <v>6</v>
          </cell>
          <cell r="H329">
            <v>6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</row>
        <row r="330">
          <cell r="A330" t="str">
            <v>GONZALEZ</v>
          </cell>
          <cell r="B330" t="str">
            <v>C</v>
          </cell>
          <cell r="C330" t="str">
            <v>lazio</v>
          </cell>
          <cell r="D330">
            <v>20</v>
          </cell>
          <cell r="E330">
            <v>5.875</v>
          </cell>
          <cell r="F330">
            <v>117.5</v>
          </cell>
          <cell r="G330">
            <v>6.1</v>
          </cell>
          <cell r="H330">
            <v>122</v>
          </cell>
          <cell r="I330">
            <v>1</v>
          </cell>
          <cell r="J330">
            <v>0</v>
          </cell>
          <cell r="K330">
            <v>0</v>
          </cell>
          <cell r="L330">
            <v>2</v>
          </cell>
          <cell r="M330">
            <v>1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</row>
        <row r="331">
          <cell r="A331" t="str">
            <v>GRECO</v>
          </cell>
          <cell r="B331" t="str">
            <v>C</v>
          </cell>
          <cell r="C331" t="str">
            <v>livorno</v>
          </cell>
          <cell r="D331">
            <v>31</v>
          </cell>
          <cell r="E331">
            <v>5.806451612903226</v>
          </cell>
          <cell r="F331">
            <v>180</v>
          </cell>
          <cell r="G331">
            <v>6.096774193548387</v>
          </cell>
          <cell r="H331">
            <v>189</v>
          </cell>
          <cell r="I331">
            <v>4</v>
          </cell>
          <cell r="J331">
            <v>0</v>
          </cell>
          <cell r="K331">
            <v>0</v>
          </cell>
          <cell r="L331">
            <v>3</v>
          </cell>
          <cell r="M331">
            <v>12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</row>
        <row r="332">
          <cell r="A332" t="str">
            <v>GUANA</v>
          </cell>
          <cell r="B332" t="str">
            <v>C</v>
          </cell>
          <cell r="C332" t="str">
            <v>chievo</v>
          </cell>
          <cell r="D332">
            <v>8</v>
          </cell>
          <cell r="E332">
            <v>5.875</v>
          </cell>
          <cell r="F332">
            <v>47</v>
          </cell>
          <cell r="G332">
            <v>5.5625</v>
          </cell>
          <cell r="H332">
            <v>44.5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5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</row>
        <row r="333">
          <cell r="A333" t="str">
            <v>GUARENTE</v>
          </cell>
          <cell r="B333" t="str">
            <v>C</v>
          </cell>
          <cell r="C333" t="str">
            <v>chievo</v>
          </cell>
          <cell r="D333">
            <v>20</v>
          </cell>
          <cell r="E333">
            <v>5.6</v>
          </cell>
          <cell r="F333">
            <v>112</v>
          </cell>
          <cell r="G333">
            <v>5.5750000000000002</v>
          </cell>
          <cell r="H333">
            <v>111.5</v>
          </cell>
          <cell r="I333">
            <v>0</v>
          </cell>
          <cell r="J333">
            <v>0</v>
          </cell>
          <cell r="K333">
            <v>0</v>
          </cell>
          <cell r="L333">
            <v>2</v>
          </cell>
          <cell r="M333">
            <v>3</v>
          </cell>
          <cell r="N333">
            <v>1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</row>
        <row r="334">
          <cell r="A334" t="str">
            <v>GUARIN</v>
          </cell>
          <cell r="B334" t="str">
            <v>C</v>
          </cell>
          <cell r="C334" t="str">
            <v>inter</v>
          </cell>
          <cell r="D334">
            <v>31</v>
          </cell>
          <cell r="E334">
            <v>5.967741935483871</v>
          </cell>
          <cell r="F334">
            <v>185</v>
          </cell>
          <cell r="G334">
            <v>6.403225806451613</v>
          </cell>
          <cell r="H334">
            <v>198.5</v>
          </cell>
          <cell r="I334">
            <v>4</v>
          </cell>
          <cell r="J334">
            <v>0</v>
          </cell>
          <cell r="K334">
            <v>0</v>
          </cell>
          <cell r="L334">
            <v>4</v>
          </cell>
          <cell r="M334">
            <v>5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</row>
        <row r="335">
          <cell r="A335" t="str">
            <v>HALLFREDSSON</v>
          </cell>
          <cell r="B335" t="str">
            <v>C</v>
          </cell>
          <cell r="C335" t="str">
            <v>verona</v>
          </cell>
          <cell r="D335">
            <v>30</v>
          </cell>
          <cell r="E335">
            <v>6.083333333333333</v>
          </cell>
          <cell r="F335">
            <v>182.5</v>
          </cell>
          <cell r="G335">
            <v>6.3</v>
          </cell>
          <cell r="H335">
            <v>189</v>
          </cell>
          <cell r="I335">
            <v>2</v>
          </cell>
          <cell r="J335">
            <v>0</v>
          </cell>
          <cell r="K335">
            <v>0</v>
          </cell>
          <cell r="L335">
            <v>3</v>
          </cell>
          <cell r="M335">
            <v>5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</row>
        <row r="336">
          <cell r="A336" t="str">
            <v>HAMSIK</v>
          </cell>
          <cell r="B336" t="str">
            <v>C</v>
          </cell>
          <cell r="C336" t="str">
            <v>napoli</v>
          </cell>
          <cell r="D336">
            <v>27</v>
          </cell>
          <cell r="E336">
            <v>5.8888888888888893</v>
          </cell>
          <cell r="F336">
            <v>159</v>
          </cell>
          <cell r="G336">
            <v>6.6296296296296298</v>
          </cell>
          <cell r="H336">
            <v>179</v>
          </cell>
          <cell r="I336">
            <v>7</v>
          </cell>
          <cell r="J336">
            <v>0</v>
          </cell>
          <cell r="K336">
            <v>0</v>
          </cell>
          <cell r="L336">
            <v>3</v>
          </cell>
          <cell r="M336">
            <v>2</v>
          </cell>
          <cell r="N336">
            <v>0</v>
          </cell>
          <cell r="O336">
            <v>0</v>
          </cell>
          <cell r="P336">
            <v>1</v>
          </cell>
          <cell r="Q336">
            <v>0</v>
          </cell>
          <cell r="R336">
            <v>0</v>
          </cell>
        </row>
        <row r="337">
          <cell r="A337" t="str">
            <v>HERNANES</v>
          </cell>
          <cell r="B337" t="str">
            <v>C</v>
          </cell>
          <cell r="C337" t="str">
            <v>inter</v>
          </cell>
          <cell r="D337">
            <v>31</v>
          </cell>
          <cell r="E337">
            <v>5.645161290322581</v>
          </cell>
          <cell r="F337">
            <v>175</v>
          </cell>
          <cell r="G337">
            <v>6.096774193548387</v>
          </cell>
          <cell r="H337">
            <v>189</v>
          </cell>
          <cell r="I337">
            <v>5</v>
          </cell>
          <cell r="J337">
            <v>0</v>
          </cell>
          <cell r="K337">
            <v>0</v>
          </cell>
          <cell r="L337">
            <v>3</v>
          </cell>
          <cell r="M337">
            <v>6</v>
          </cell>
          <cell r="N337">
            <v>1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</row>
        <row r="338">
          <cell r="A338" t="str">
            <v>HETEMAJ</v>
          </cell>
          <cell r="B338" t="str">
            <v>C</v>
          </cell>
          <cell r="C338" t="str">
            <v>chievo</v>
          </cell>
          <cell r="D338">
            <v>32</v>
          </cell>
          <cell r="E338">
            <v>5.890625</v>
          </cell>
          <cell r="F338">
            <v>188.5</v>
          </cell>
          <cell r="G338">
            <v>5.828125</v>
          </cell>
          <cell r="H338">
            <v>186.5</v>
          </cell>
          <cell r="I338">
            <v>0</v>
          </cell>
          <cell r="J338">
            <v>0</v>
          </cell>
          <cell r="K338">
            <v>0</v>
          </cell>
          <cell r="L338">
            <v>4</v>
          </cell>
          <cell r="M338">
            <v>12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</row>
        <row r="339">
          <cell r="A339" t="str">
            <v>HONDA</v>
          </cell>
          <cell r="B339" t="str">
            <v>C</v>
          </cell>
          <cell r="C339" t="str">
            <v>milan</v>
          </cell>
          <cell r="D339">
            <v>14</v>
          </cell>
          <cell r="E339">
            <v>5.5714285714285712</v>
          </cell>
          <cell r="F339">
            <v>78</v>
          </cell>
          <cell r="G339">
            <v>5.8571428571428568</v>
          </cell>
          <cell r="H339">
            <v>82</v>
          </cell>
          <cell r="I339">
            <v>1</v>
          </cell>
          <cell r="J339">
            <v>0</v>
          </cell>
          <cell r="K339">
            <v>0</v>
          </cell>
          <cell r="L339">
            <v>2</v>
          </cell>
          <cell r="M339">
            <v>2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</row>
        <row r="340">
          <cell r="A340" t="str">
            <v>IBRAIMI</v>
          </cell>
          <cell r="B340" t="str">
            <v>C</v>
          </cell>
          <cell r="C340" t="str">
            <v>cagliari</v>
          </cell>
          <cell r="D340">
            <v>19</v>
          </cell>
          <cell r="E340">
            <v>5.8421052631578947</v>
          </cell>
          <cell r="F340">
            <v>111</v>
          </cell>
          <cell r="G340">
            <v>6.1842105263157894</v>
          </cell>
          <cell r="H340">
            <v>117.5</v>
          </cell>
          <cell r="I340">
            <v>2</v>
          </cell>
          <cell r="J340">
            <v>0</v>
          </cell>
          <cell r="K340">
            <v>0</v>
          </cell>
          <cell r="L340">
            <v>1</v>
          </cell>
          <cell r="M340">
            <v>1</v>
          </cell>
          <cell r="N340">
            <v>0</v>
          </cell>
          <cell r="O340">
            <v>1</v>
          </cell>
          <cell r="P340">
            <v>0</v>
          </cell>
          <cell r="Q340">
            <v>0</v>
          </cell>
          <cell r="R340">
            <v>0</v>
          </cell>
        </row>
        <row r="341">
          <cell r="A341" t="str">
            <v>IBSON</v>
          </cell>
          <cell r="B341" t="str">
            <v>C</v>
          </cell>
          <cell r="C341" t="str">
            <v>bologna</v>
          </cell>
          <cell r="D341">
            <v>8</v>
          </cell>
          <cell r="E341">
            <v>5.375</v>
          </cell>
          <cell r="F341">
            <v>43</v>
          </cell>
          <cell r="G341">
            <v>5.25</v>
          </cell>
          <cell r="H341">
            <v>42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2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</row>
        <row r="342">
          <cell r="A342" t="str">
            <v>ILICIC</v>
          </cell>
          <cell r="B342" t="str">
            <v>C</v>
          </cell>
          <cell r="C342" t="str">
            <v>fiorentina</v>
          </cell>
          <cell r="D342">
            <v>20</v>
          </cell>
          <cell r="E342">
            <v>5.7750000000000004</v>
          </cell>
          <cell r="F342">
            <v>115.5</v>
          </cell>
          <cell r="G342">
            <v>6.25</v>
          </cell>
          <cell r="H342">
            <v>125</v>
          </cell>
          <cell r="I342">
            <v>3</v>
          </cell>
          <cell r="J342">
            <v>0</v>
          </cell>
          <cell r="K342">
            <v>0</v>
          </cell>
          <cell r="L342">
            <v>1</v>
          </cell>
          <cell r="M342">
            <v>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</row>
        <row r="343">
          <cell r="A343" t="str">
            <v>IMPROTA</v>
          </cell>
          <cell r="B343" t="str">
            <v>C</v>
          </cell>
          <cell r="C343" t="str">
            <v>chievo</v>
          </cell>
          <cell r="D343">
            <v>2</v>
          </cell>
          <cell r="E343">
            <v>5.5</v>
          </cell>
          <cell r="F343">
            <v>11</v>
          </cell>
          <cell r="G343">
            <v>5.5</v>
          </cell>
          <cell r="H343">
            <v>11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</row>
        <row r="344">
          <cell r="A344" t="str">
            <v>INLER</v>
          </cell>
          <cell r="B344" t="str">
            <v>C</v>
          </cell>
          <cell r="C344" t="str">
            <v>napoli</v>
          </cell>
          <cell r="D344">
            <v>30</v>
          </cell>
          <cell r="E344">
            <v>5.833333333333333</v>
          </cell>
          <cell r="F344">
            <v>175</v>
          </cell>
          <cell r="G344">
            <v>5.9666666666666668</v>
          </cell>
          <cell r="H344">
            <v>179</v>
          </cell>
          <cell r="I344">
            <v>2</v>
          </cell>
          <cell r="J344">
            <v>0</v>
          </cell>
          <cell r="K344">
            <v>0</v>
          </cell>
          <cell r="L344">
            <v>1</v>
          </cell>
          <cell r="M344">
            <v>6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</row>
        <row r="345">
          <cell r="A345" t="str">
            <v>ISLA</v>
          </cell>
          <cell r="B345" t="str">
            <v>C</v>
          </cell>
          <cell r="C345" t="str">
            <v>juventus</v>
          </cell>
          <cell r="D345">
            <v>13</v>
          </cell>
          <cell r="E345">
            <v>6.0769230769230766</v>
          </cell>
          <cell r="F345">
            <v>79</v>
          </cell>
          <cell r="G345">
            <v>6.115384615384615</v>
          </cell>
          <cell r="H345">
            <v>79.5</v>
          </cell>
          <cell r="I345">
            <v>0</v>
          </cell>
          <cell r="J345">
            <v>0</v>
          </cell>
          <cell r="K345">
            <v>0</v>
          </cell>
          <cell r="L345">
            <v>1</v>
          </cell>
          <cell r="M345">
            <v>1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</row>
        <row r="346">
          <cell r="A346" t="str">
            <v>IZCO</v>
          </cell>
          <cell r="B346" t="str">
            <v>C</v>
          </cell>
          <cell r="C346" t="str">
            <v>catania</v>
          </cell>
          <cell r="D346">
            <v>29</v>
          </cell>
          <cell r="E346">
            <v>5.931034482758621</v>
          </cell>
          <cell r="F346">
            <v>172</v>
          </cell>
          <cell r="G346">
            <v>6.2241379310344831</v>
          </cell>
          <cell r="H346">
            <v>180.5</v>
          </cell>
          <cell r="I346">
            <v>3</v>
          </cell>
          <cell r="J346">
            <v>0</v>
          </cell>
          <cell r="K346">
            <v>0</v>
          </cell>
          <cell r="L346">
            <v>1</v>
          </cell>
          <cell r="M346">
            <v>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</row>
        <row r="347">
          <cell r="A347" t="str">
            <v>JANKOVIC</v>
          </cell>
          <cell r="B347" t="str">
            <v>C</v>
          </cell>
          <cell r="C347" t="str">
            <v>verona</v>
          </cell>
          <cell r="D347">
            <v>16</v>
          </cell>
          <cell r="E347">
            <v>5.75</v>
          </cell>
          <cell r="F347">
            <v>92</v>
          </cell>
          <cell r="G347">
            <v>5.96875</v>
          </cell>
          <cell r="H347">
            <v>95.5</v>
          </cell>
          <cell r="I347">
            <v>2</v>
          </cell>
          <cell r="J347">
            <v>0</v>
          </cell>
          <cell r="K347">
            <v>0</v>
          </cell>
          <cell r="L347">
            <v>1</v>
          </cell>
          <cell r="M347">
            <v>5</v>
          </cell>
          <cell r="N347">
            <v>1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</row>
        <row r="348">
          <cell r="A348" t="str">
            <v>JANKOVIC F.</v>
          </cell>
          <cell r="B348" t="str">
            <v>C</v>
          </cell>
          <cell r="C348" t="str">
            <v>parma</v>
          </cell>
          <cell r="D348">
            <v>1</v>
          </cell>
          <cell r="E348">
            <v>6</v>
          </cell>
          <cell r="F348">
            <v>6</v>
          </cell>
          <cell r="G348">
            <v>6</v>
          </cell>
          <cell r="H348">
            <v>6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</row>
        <row r="349">
          <cell r="A349" t="str">
            <v>JOAQUIN</v>
          </cell>
          <cell r="B349" t="str">
            <v>C</v>
          </cell>
          <cell r="C349" t="str">
            <v>fiorentina</v>
          </cell>
          <cell r="D349">
            <v>25</v>
          </cell>
          <cell r="E349">
            <v>5.88</v>
          </cell>
          <cell r="F349">
            <v>147</v>
          </cell>
          <cell r="G349">
            <v>6.2</v>
          </cell>
          <cell r="H349">
            <v>155</v>
          </cell>
          <cell r="I349">
            <v>2</v>
          </cell>
          <cell r="J349">
            <v>0</v>
          </cell>
          <cell r="K349">
            <v>0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</row>
        <row r="350">
          <cell r="A350" t="str">
            <v>JORGINHO</v>
          </cell>
          <cell r="B350" t="str">
            <v>C</v>
          </cell>
          <cell r="C350" t="str">
            <v>napoli</v>
          </cell>
          <cell r="D350">
            <v>33</v>
          </cell>
          <cell r="E350">
            <v>5.9848484848484844</v>
          </cell>
          <cell r="F350">
            <v>197.5</v>
          </cell>
          <cell r="G350">
            <v>6.6060606060606064</v>
          </cell>
          <cell r="H350">
            <v>218</v>
          </cell>
          <cell r="I350">
            <v>7</v>
          </cell>
          <cell r="J350">
            <v>0</v>
          </cell>
          <cell r="K350">
            <v>0</v>
          </cell>
          <cell r="L350">
            <v>3</v>
          </cell>
          <cell r="M350">
            <v>7</v>
          </cell>
          <cell r="N350">
            <v>0</v>
          </cell>
          <cell r="O350">
            <v>5</v>
          </cell>
          <cell r="P350">
            <v>0</v>
          </cell>
          <cell r="Q350">
            <v>0</v>
          </cell>
          <cell r="R350">
            <v>0</v>
          </cell>
        </row>
        <row r="351">
          <cell r="A351" t="str">
            <v>KAKA</v>
          </cell>
          <cell r="B351" t="str">
            <v>C</v>
          </cell>
          <cell r="C351" t="str">
            <v>milan</v>
          </cell>
          <cell r="D351">
            <v>30</v>
          </cell>
          <cell r="E351">
            <v>6.0166666666666666</v>
          </cell>
          <cell r="F351">
            <v>180.5</v>
          </cell>
          <cell r="G351">
            <v>6.75</v>
          </cell>
          <cell r="H351">
            <v>202.5</v>
          </cell>
          <cell r="I351">
            <v>7</v>
          </cell>
          <cell r="J351">
            <v>0</v>
          </cell>
          <cell r="K351">
            <v>0</v>
          </cell>
          <cell r="L351">
            <v>2</v>
          </cell>
          <cell r="M351">
            <v>2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</row>
        <row r="352">
          <cell r="A352" t="str">
            <v>KONE</v>
          </cell>
          <cell r="B352" t="str">
            <v>C</v>
          </cell>
          <cell r="C352" t="str">
            <v>bologna</v>
          </cell>
          <cell r="D352">
            <v>28</v>
          </cell>
          <cell r="E352">
            <v>5.8035714285714288</v>
          </cell>
          <cell r="F352">
            <v>162.5</v>
          </cell>
          <cell r="G352">
            <v>6.125</v>
          </cell>
          <cell r="H352">
            <v>171.5</v>
          </cell>
          <cell r="I352">
            <v>5</v>
          </cell>
          <cell r="J352">
            <v>0</v>
          </cell>
          <cell r="K352">
            <v>0</v>
          </cell>
          <cell r="L352">
            <v>1</v>
          </cell>
          <cell r="M352">
            <v>12</v>
          </cell>
          <cell r="N352">
            <v>1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</row>
        <row r="353">
          <cell r="A353" t="str">
            <v>KONE M.</v>
          </cell>
          <cell r="B353" t="str">
            <v>C</v>
          </cell>
          <cell r="C353" t="str">
            <v>atalanta</v>
          </cell>
          <cell r="D353">
            <v>6</v>
          </cell>
          <cell r="E353">
            <v>5.833333333333333</v>
          </cell>
          <cell r="F353">
            <v>35</v>
          </cell>
          <cell r="G353">
            <v>6.25</v>
          </cell>
          <cell r="H353">
            <v>37.5</v>
          </cell>
          <cell r="I353">
            <v>1</v>
          </cell>
          <cell r="J353">
            <v>0</v>
          </cell>
          <cell r="K353">
            <v>0</v>
          </cell>
          <cell r="L353">
            <v>0</v>
          </cell>
          <cell r="M353">
            <v>1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</row>
        <row r="354">
          <cell r="A354" t="str">
            <v>KOVACIC M.</v>
          </cell>
          <cell r="B354" t="str">
            <v>C</v>
          </cell>
          <cell r="C354" t="str">
            <v>inter</v>
          </cell>
          <cell r="D354">
            <v>29</v>
          </cell>
          <cell r="E354">
            <v>5.8448275862068968</v>
          </cell>
          <cell r="F354">
            <v>169.5</v>
          </cell>
          <cell r="G354">
            <v>5.9137931034482758</v>
          </cell>
          <cell r="H354">
            <v>171.5</v>
          </cell>
          <cell r="I354">
            <v>0</v>
          </cell>
          <cell r="J354">
            <v>0</v>
          </cell>
          <cell r="K354">
            <v>0</v>
          </cell>
          <cell r="L354">
            <v>3</v>
          </cell>
          <cell r="M354">
            <v>2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</row>
        <row r="355">
          <cell r="A355" t="str">
            <v>KRHIN</v>
          </cell>
          <cell r="B355" t="str">
            <v>C</v>
          </cell>
          <cell r="C355" t="str">
            <v>bologna</v>
          </cell>
          <cell r="D355">
            <v>25</v>
          </cell>
          <cell r="E355">
            <v>5.68</v>
          </cell>
          <cell r="F355">
            <v>142</v>
          </cell>
          <cell r="G355">
            <v>5.6</v>
          </cell>
          <cell r="H355">
            <v>140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4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</row>
        <row r="356">
          <cell r="A356" t="str">
            <v>KRSTICIC</v>
          </cell>
          <cell r="B356" t="str">
            <v>C</v>
          </cell>
          <cell r="C356" t="str">
            <v>sampdoria</v>
          </cell>
          <cell r="D356">
            <v>32</v>
          </cell>
          <cell r="E356">
            <v>5.59375</v>
          </cell>
          <cell r="F356">
            <v>179</v>
          </cell>
          <cell r="G356">
            <v>5.5625</v>
          </cell>
          <cell r="H356">
            <v>178</v>
          </cell>
          <cell r="I356">
            <v>1</v>
          </cell>
          <cell r="J356">
            <v>0</v>
          </cell>
          <cell r="K356">
            <v>0</v>
          </cell>
          <cell r="L356">
            <v>1</v>
          </cell>
          <cell r="M356">
            <v>8</v>
          </cell>
          <cell r="N356">
            <v>1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</row>
        <row r="357">
          <cell r="A357" t="str">
            <v>KUCKA</v>
          </cell>
          <cell r="B357" t="str">
            <v>C</v>
          </cell>
          <cell r="C357" t="str">
            <v>genoa</v>
          </cell>
          <cell r="D357">
            <v>11</v>
          </cell>
          <cell r="E357">
            <v>5.9545454545454541</v>
          </cell>
          <cell r="F357">
            <v>65.5</v>
          </cell>
          <cell r="G357">
            <v>6.4090909090909092</v>
          </cell>
          <cell r="H357">
            <v>70.5</v>
          </cell>
          <cell r="I357">
            <v>2</v>
          </cell>
          <cell r="J357">
            <v>0</v>
          </cell>
          <cell r="K357">
            <v>0</v>
          </cell>
          <cell r="L357">
            <v>0</v>
          </cell>
          <cell r="M357">
            <v>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</row>
        <row r="358">
          <cell r="A358" t="str">
            <v>KUPISZ</v>
          </cell>
          <cell r="B358" t="str">
            <v>C</v>
          </cell>
          <cell r="C358" t="str">
            <v>chievo</v>
          </cell>
          <cell r="D358">
            <v>1</v>
          </cell>
          <cell r="E358">
            <v>6</v>
          </cell>
          <cell r="F358">
            <v>6</v>
          </cell>
          <cell r="G358">
            <v>6</v>
          </cell>
          <cell r="H358">
            <v>6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</row>
        <row r="359">
          <cell r="A359" t="str">
            <v>KURTIC</v>
          </cell>
          <cell r="B359" t="str">
            <v>C</v>
          </cell>
          <cell r="C359" t="str">
            <v>torino</v>
          </cell>
          <cell r="D359">
            <v>34</v>
          </cell>
          <cell r="E359">
            <v>5.9705882352941178</v>
          </cell>
          <cell r="F359">
            <v>203</v>
          </cell>
          <cell r="G359">
            <v>6.2205882352941178</v>
          </cell>
          <cell r="H359">
            <v>211.5</v>
          </cell>
          <cell r="I359">
            <v>2</v>
          </cell>
          <cell r="J359">
            <v>0</v>
          </cell>
          <cell r="K359">
            <v>0</v>
          </cell>
          <cell r="L359">
            <v>4</v>
          </cell>
          <cell r="M359">
            <v>3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</row>
        <row r="360">
          <cell r="A360" t="str">
            <v>KUZMANOVIC Z.</v>
          </cell>
          <cell r="B360" t="str">
            <v>C</v>
          </cell>
          <cell r="C360" t="str">
            <v>inter</v>
          </cell>
          <cell r="D360">
            <v>13</v>
          </cell>
          <cell r="E360">
            <v>5.3461538461538458</v>
          </cell>
          <cell r="F360">
            <v>69.5</v>
          </cell>
          <cell r="G360">
            <v>5.2692307692307692</v>
          </cell>
          <cell r="H360">
            <v>68.5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2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</row>
        <row r="361">
          <cell r="A361" t="str">
            <v>LANER</v>
          </cell>
          <cell r="B361" t="str">
            <v>C</v>
          </cell>
          <cell r="C361" t="str">
            <v>verona</v>
          </cell>
          <cell r="D361">
            <v>1</v>
          </cell>
          <cell r="E361">
            <v>6</v>
          </cell>
          <cell r="F361">
            <v>6</v>
          </cell>
          <cell r="G361">
            <v>6</v>
          </cell>
          <cell r="H361">
            <v>6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</row>
        <row r="362">
          <cell r="A362" t="str">
            <v>LARIBI</v>
          </cell>
          <cell r="B362" t="str">
            <v>C</v>
          </cell>
          <cell r="C362" t="str">
            <v>sassuolo</v>
          </cell>
          <cell r="D362">
            <v>9</v>
          </cell>
          <cell r="E362">
            <v>5.8888888888888893</v>
          </cell>
          <cell r="F362">
            <v>53</v>
          </cell>
          <cell r="G362">
            <v>5.8888888888888893</v>
          </cell>
          <cell r="H362">
            <v>53</v>
          </cell>
          <cell r="I362">
            <v>0</v>
          </cell>
          <cell r="J362">
            <v>0</v>
          </cell>
          <cell r="K362">
            <v>0</v>
          </cell>
          <cell r="L362">
            <v>1</v>
          </cell>
          <cell r="M362">
            <v>2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</row>
        <row r="363">
          <cell r="A363" t="str">
            <v>LAXALT</v>
          </cell>
          <cell r="B363" t="str">
            <v>C</v>
          </cell>
          <cell r="C363" t="str">
            <v>bologna</v>
          </cell>
          <cell r="D363">
            <v>13</v>
          </cell>
          <cell r="E363">
            <v>5.8461538461538458</v>
          </cell>
          <cell r="F363">
            <v>76</v>
          </cell>
          <cell r="G363">
            <v>6.3076923076923075</v>
          </cell>
          <cell r="H363">
            <v>82</v>
          </cell>
          <cell r="I363">
            <v>2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</row>
        <row r="364">
          <cell r="A364" t="str">
            <v>LAZAREVIC</v>
          </cell>
          <cell r="B364" t="str">
            <v>C</v>
          </cell>
          <cell r="C364" t="str">
            <v>chievo</v>
          </cell>
          <cell r="D364">
            <v>13</v>
          </cell>
          <cell r="E364">
            <v>6</v>
          </cell>
          <cell r="F364">
            <v>78</v>
          </cell>
          <cell r="G364">
            <v>6.2692307692307692</v>
          </cell>
          <cell r="H364">
            <v>81.5</v>
          </cell>
          <cell r="I364">
            <v>1</v>
          </cell>
          <cell r="J364">
            <v>0</v>
          </cell>
          <cell r="K364">
            <v>0</v>
          </cell>
          <cell r="L364">
            <v>1</v>
          </cell>
          <cell r="M364">
            <v>1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</row>
        <row r="365">
          <cell r="A365" t="str">
            <v>LAZZARI</v>
          </cell>
          <cell r="B365" t="str">
            <v>C</v>
          </cell>
          <cell r="C365" t="str">
            <v>udinese</v>
          </cell>
          <cell r="D365">
            <v>22</v>
          </cell>
          <cell r="E365">
            <v>5.8181818181818183</v>
          </cell>
          <cell r="F365">
            <v>128</v>
          </cell>
          <cell r="G365">
            <v>5.75</v>
          </cell>
          <cell r="H365">
            <v>126.5</v>
          </cell>
          <cell r="I365">
            <v>0</v>
          </cell>
          <cell r="J365">
            <v>0</v>
          </cell>
          <cell r="K365">
            <v>1</v>
          </cell>
          <cell r="L365">
            <v>2</v>
          </cell>
          <cell r="M365">
            <v>3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</row>
        <row r="366">
          <cell r="A366" t="str">
            <v>LEDESMA</v>
          </cell>
          <cell r="B366" t="str">
            <v>C</v>
          </cell>
          <cell r="C366" t="str">
            <v>lazio</v>
          </cell>
          <cell r="D366">
            <v>27</v>
          </cell>
          <cell r="E366">
            <v>6</v>
          </cell>
          <cell r="F366">
            <v>162</v>
          </cell>
          <cell r="G366">
            <v>5.8888888888888893</v>
          </cell>
          <cell r="H366">
            <v>159</v>
          </cell>
          <cell r="I366">
            <v>0</v>
          </cell>
          <cell r="J366">
            <v>0</v>
          </cell>
          <cell r="K366">
            <v>0</v>
          </cell>
          <cell r="L366">
            <v>1</v>
          </cell>
          <cell r="M366">
            <v>6</v>
          </cell>
          <cell r="N366">
            <v>1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</row>
        <row r="367">
          <cell r="A367" t="str">
            <v>LJAJIC</v>
          </cell>
          <cell r="B367" t="str">
            <v>C</v>
          </cell>
          <cell r="C367" t="str">
            <v>roma</v>
          </cell>
          <cell r="D367">
            <v>27</v>
          </cell>
          <cell r="E367">
            <v>6</v>
          </cell>
          <cell r="F367">
            <v>162</v>
          </cell>
          <cell r="G367">
            <v>6.7592592592592595</v>
          </cell>
          <cell r="H367">
            <v>182.5</v>
          </cell>
          <cell r="I367">
            <v>6</v>
          </cell>
          <cell r="J367">
            <v>0</v>
          </cell>
          <cell r="K367">
            <v>0</v>
          </cell>
          <cell r="L367">
            <v>5</v>
          </cell>
          <cell r="M367">
            <v>5</v>
          </cell>
          <cell r="N367">
            <v>0</v>
          </cell>
          <cell r="O367">
            <v>1</v>
          </cell>
          <cell r="P367">
            <v>0</v>
          </cell>
          <cell r="Q367">
            <v>0</v>
          </cell>
          <cell r="R367">
            <v>0</v>
          </cell>
        </row>
        <row r="368">
          <cell r="A368" t="str">
            <v>LODI</v>
          </cell>
          <cell r="B368" t="str">
            <v>C</v>
          </cell>
          <cell r="C368" t="str">
            <v>catania</v>
          </cell>
          <cell r="D368">
            <v>27</v>
          </cell>
          <cell r="E368">
            <v>5.9259259259259256</v>
          </cell>
          <cell r="F368">
            <v>160</v>
          </cell>
          <cell r="G368">
            <v>6.4074074074074074</v>
          </cell>
          <cell r="H368">
            <v>173</v>
          </cell>
          <cell r="I368">
            <v>4</v>
          </cell>
          <cell r="J368">
            <v>0</v>
          </cell>
          <cell r="K368">
            <v>0</v>
          </cell>
          <cell r="L368">
            <v>4</v>
          </cell>
          <cell r="M368">
            <v>6</v>
          </cell>
          <cell r="N368">
            <v>0</v>
          </cell>
          <cell r="O368">
            <v>2</v>
          </cell>
          <cell r="P368">
            <v>0</v>
          </cell>
          <cell r="Q368">
            <v>0</v>
          </cell>
          <cell r="R368">
            <v>0</v>
          </cell>
        </row>
        <row r="369">
          <cell r="A369" t="str">
            <v>LUCI</v>
          </cell>
          <cell r="B369" t="str">
            <v>C</v>
          </cell>
          <cell r="C369" t="str">
            <v>livorno</v>
          </cell>
          <cell r="D369">
            <v>22</v>
          </cell>
          <cell r="E369">
            <v>6.1136363636363633</v>
          </cell>
          <cell r="F369">
            <v>134.5</v>
          </cell>
          <cell r="G369">
            <v>6.0909090909090908</v>
          </cell>
          <cell r="H369">
            <v>134</v>
          </cell>
          <cell r="I369">
            <v>1</v>
          </cell>
          <cell r="J369">
            <v>0</v>
          </cell>
          <cell r="K369">
            <v>0</v>
          </cell>
          <cell r="L369">
            <v>0</v>
          </cell>
          <cell r="M369">
            <v>7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</row>
        <row r="370">
          <cell r="A370" t="str">
            <v>LULIC</v>
          </cell>
          <cell r="B370" t="str">
            <v>C</v>
          </cell>
          <cell r="C370" t="str">
            <v>lazio</v>
          </cell>
          <cell r="D370">
            <v>30</v>
          </cell>
          <cell r="E370">
            <v>5.95</v>
          </cell>
          <cell r="F370">
            <v>178.5</v>
          </cell>
          <cell r="G370">
            <v>6.55</v>
          </cell>
          <cell r="H370">
            <v>196.5</v>
          </cell>
          <cell r="I370">
            <v>7</v>
          </cell>
          <cell r="J370">
            <v>0</v>
          </cell>
          <cell r="K370">
            <v>0</v>
          </cell>
          <cell r="L370">
            <v>3</v>
          </cell>
          <cell r="M370">
            <v>10</v>
          </cell>
          <cell r="N370">
            <v>1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</row>
        <row r="371">
          <cell r="A371" t="str">
            <v>MAGNANELLI</v>
          </cell>
          <cell r="B371" t="str">
            <v>C</v>
          </cell>
          <cell r="C371" t="str">
            <v>sassuolo</v>
          </cell>
          <cell r="D371">
            <v>28</v>
          </cell>
          <cell r="E371">
            <v>5.875</v>
          </cell>
          <cell r="F371">
            <v>164.5</v>
          </cell>
          <cell r="G371">
            <v>5.7321428571428568</v>
          </cell>
          <cell r="H371">
            <v>160.5</v>
          </cell>
          <cell r="I371">
            <v>0</v>
          </cell>
          <cell r="J371">
            <v>0</v>
          </cell>
          <cell r="K371">
            <v>0</v>
          </cell>
          <cell r="L371">
            <v>1</v>
          </cell>
          <cell r="M371">
            <v>8</v>
          </cell>
          <cell r="N371">
            <v>1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</row>
        <row r="372">
          <cell r="A372" t="str">
            <v>MAICOSUEL</v>
          </cell>
          <cell r="B372" t="str">
            <v>C</v>
          </cell>
          <cell r="C372" t="str">
            <v>udinese</v>
          </cell>
          <cell r="D372">
            <v>15</v>
          </cell>
          <cell r="E372">
            <v>5.9333333333333336</v>
          </cell>
          <cell r="F372">
            <v>89</v>
          </cell>
          <cell r="G372">
            <v>6.2666666666666666</v>
          </cell>
          <cell r="H372">
            <v>94</v>
          </cell>
          <cell r="I372">
            <v>1</v>
          </cell>
          <cell r="J372">
            <v>0</v>
          </cell>
          <cell r="K372">
            <v>0</v>
          </cell>
          <cell r="L372">
            <v>2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</row>
        <row r="373">
          <cell r="A373" t="str">
            <v>MARCHIONNI M.</v>
          </cell>
          <cell r="B373" t="str">
            <v>C</v>
          </cell>
          <cell r="C373" t="str">
            <v>parma</v>
          </cell>
          <cell r="D373">
            <v>33</v>
          </cell>
          <cell r="E373">
            <v>6.0151515151515156</v>
          </cell>
          <cell r="F373">
            <v>198.5</v>
          </cell>
          <cell r="G373">
            <v>6</v>
          </cell>
          <cell r="H373">
            <v>198</v>
          </cell>
          <cell r="I373">
            <v>1</v>
          </cell>
          <cell r="J373">
            <v>0</v>
          </cell>
          <cell r="K373">
            <v>0</v>
          </cell>
          <cell r="L373">
            <v>1</v>
          </cell>
          <cell r="M373">
            <v>9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</row>
        <row r="374">
          <cell r="A374" t="str">
            <v>MARCHISIO</v>
          </cell>
          <cell r="B374" t="str">
            <v>C</v>
          </cell>
          <cell r="C374" t="str">
            <v>juventus</v>
          </cell>
          <cell r="D374">
            <v>26</v>
          </cell>
          <cell r="E374">
            <v>6.0961538461538458</v>
          </cell>
          <cell r="F374">
            <v>158.5</v>
          </cell>
          <cell r="G374">
            <v>6.4615384615384617</v>
          </cell>
          <cell r="H374">
            <v>168</v>
          </cell>
          <cell r="I374">
            <v>4</v>
          </cell>
          <cell r="J374">
            <v>0</v>
          </cell>
          <cell r="K374">
            <v>0</v>
          </cell>
          <cell r="L374">
            <v>0</v>
          </cell>
          <cell r="M374">
            <v>5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</row>
        <row r="375">
          <cell r="A375" t="str">
            <v>MARQUINHO</v>
          </cell>
          <cell r="B375" t="str">
            <v>C</v>
          </cell>
          <cell r="C375" t="str">
            <v>verona</v>
          </cell>
          <cell r="D375">
            <v>21</v>
          </cell>
          <cell r="E375">
            <v>5.8095238095238093</v>
          </cell>
          <cell r="F375">
            <v>122</v>
          </cell>
          <cell r="G375">
            <v>6.0714285714285712</v>
          </cell>
          <cell r="H375">
            <v>127.5</v>
          </cell>
          <cell r="I375">
            <v>2</v>
          </cell>
          <cell r="J375">
            <v>0</v>
          </cell>
          <cell r="K375">
            <v>0</v>
          </cell>
          <cell r="L375">
            <v>1</v>
          </cell>
          <cell r="M375">
            <v>3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</row>
        <row r="376">
          <cell r="A376" t="str">
            <v>MARRONE</v>
          </cell>
          <cell r="B376" t="str">
            <v>C</v>
          </cell>
          <cell r="C376" t="str">
            <v>sassuolo</v>
          </cell>
          <cell r="D376">
            <v>15</v>
          </cell>
          <cell r="E376">
            <v>5.666666666666667</v>
          </cell>
          <cell r="F376">
            <v>85</v>
          </cell>
          <cell r="G376">
            <v>5.7</v>
          </cell>
          <cell r="H376">
            <v>85.5</v>
          </cell>
          <cell r="I376">
            <v>0</v>
          </cell>
          <cell r="J376">
            <v>0</v>
          </cell>
          <cell r="K376">
            <v>0</v>
          </cell>
          <cell r="L376">
            <v>2</v>
          </cell>
          <cell r="M376">
            <v>3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</row>
        <row r="377">
          <cell r="A377" t="str">
            <v>MARTINHO</v>
          </cell>
          <cell r="B377" t="str">
            <v>C</v>
          </cell>
          <cell r="C377" t="str">
            <v>verona</v>
          </cell>
          <cell r="D377">
            <v>20</v>
          </cell>
          <cell r="E377">
            <v>6</v>
          </cell>
          <cell r="F377">
            <v>120</v>
          </cell>
          <cell r="G377">
            <v>6.3</v>
          </cell>
          <cell r="H377">
            <v>126</v>
          </cell>
          <cell r="I377">
            <v>2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</row>
        <row r="378">
          <cell r="A378" t="str">
            <v>MATUZALEM</v>
          </cell>
          <cell r="B378" t="str">
            <v>C</v>
          </cell>
          <cell r="C378" t="str">
            <v>genoa</v>
          </cell>
          <cell r="D378">
            <v>21</v>
          </cell>
          <cell r="E378">
            <v>6.0476190476190474</v>
          </cell>
          <cell r="F378">
            <v>127</v>
          </cell>
          <cell r="G378">
            <v>5.9523809523809526</v>
          </cell>
          <cell r="H378">
            <v>125</v>
          </cell>
          <cell r="I378">
            <v>0</v>
          </cell>
          <cell r="J378">
            <v>0</v>
          </cell>
          <cell r="K378">
            <v>0</v>
          </cell>
          <cell r="L378">
            <v>3</v>
          </cell>
          <cell r="M378">
            <v>8</v>
          </cell>
          <cell r="N378">
            <v>1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</row>
        <row r="379">
          <cell r="A379" t="str">
            <v>MAURI S.</v>
          </cell>
          <cell r="B379" t="str">
            <v>C</v>
          </cell>
          <cell r="C379" t="str">
            <v>lazio</v>
          </cell>
          <cell r="D379">
            <v>10</v>
          </cell>
          <cell r="E379">
            <v>6</v>
          </cell>
          <cell r="F379">
            <v>60</v>
          </cell>
          <cell r="G379">
            <v>6.95</v>
          </cell>
          <cell r="H379">
            <v>69.5</v>
          </cell>
          <cell r="I379">
            <v>4</v>
          </cell>
          <cell r="J379">
            <v>0</v>
          </cell>
          <cell r="K379">
            <v>0</v>
          </cell>
          <cell r="L379">
            <v>1</v>
          </cell>
          <cell r="M379">
            <v>1</v>
          </cell>
          <cell r="N379">
            <v>0</v>
          </cell>
          <cell r="O379">
            <v>0</v>
          </cell>
          <cell r="P379">
            <v>1</v>
          </cell>
          <cell r="Q379">
            <v>0</v>
          </cell>
          <cell r="R379">
            <v>0</v>
          </cell>
        </row>
        <row r="380">
          <cell r="A380" t="str">
            <v>MIGLIACCIO</v>
          </cell>
          <cell r="B380" t="str">
            <v>C</v>
          </cell>
          <cell r="C380" t="str">
            <v>atalanta</v>
          </cell>
          <cell r="D380">
            <v>17</v>
          </cell>
          <cell r="E380">
            <v>5.7058823529411766</v>
          </cell>
          <cell r="F380">
            <v>97</v>
          </cell>
          <cell r="G380">
            <v>5.7941176470588234</v>
          </cell>
          <cell r="H380">
            <v>98.5</v>
          </cell>
          <cell r="I380">
            <v>1</v>
          </cell>
          <cell r="J380">
            <v>0</v>
          </cell>
          <cell r="K380">
            <v>0</v>
          </cell>
          <cell r="L380">
            <v>1</v>
          </cell>
          <cell r="M380">
            <v>5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</row>
        <row r="381">
          <cell r="A381" t="str">
            <v>MINALA</v>
          </cell>
          <cell r="B381" t="str">
            <v>C</v>
          </cell>
          <cell r="C381" t="str">
            <v>lazio</v>
          </cell>
          <cell r="D381">
            <v>1</v>
          </cell>
          <cell r="E381">
            <v>6</v>
          </cell>
          <cell r="F381">
            <v>6</v>
          </cell>
          <cell r="G381">
            <v>6</v>
          </cell>
          <cell r="H381">
            <v>6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</row>
        <row r="382">
          <cell r="A382" t="str">
            <v>MISSIROLI</v>
          </cell>
          <cell r="B382" t="str">
            <v>C</v>
          </cell>
          <cell r="C382" t="str">
            <v>sassuolo</v>
          </cell>
          <cell r="D382">
            <v>26</v>
          </cell>
          <cell r="E382">
            <v>5.634615384615385</v>
          </cell>
          <cell r="F382">
            <v>146.5</v>
          </cell>
          <cell r="G382">
            <v>5.6730769230769234</v>
          </cell>
          <cell r="H382">
            <v>147.5</v>
          </cell>
          <cell r="I382">
            <v>1</v>
          </cell>
          <cell r="J382">
            <v>0</v>
          </cell>
          <cell r="K382">
            <v>0</v>
          </cell>
          <cell r="L382">
            <v>0</v>
          </cell>
          <cell r="M382">
            <v>4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</row>
        <row r="383">
          <cell r="A383" t="str">
            <v>MONTOLIVO</v>
          </cell>
          <cell r="B383" t="str">
            <v>C</v>
          </cell>
          <cell r="C383" t="str">
            <v>milan</v>
          </cell>
          <cell r="D383">
            <v>29</v>
          </cell>
          <cell r="E383">
            <v>5.9482758620689653</v>
          </cell>
          <cell r="F383">
            <v>172.5</v>
          </cell>
          <cell r="G383">
            <v>6.1724137931034484</v>
          </cell>
          <cell r="H383">
            <v>179</v>
          </cell>
          <cell r="I383">
            <v>3</v>
          </cell>
          <cell r="J383">
            <v>0</v>
          </cell>
          <cell r="K383">
            <v>0</v>
          </cell>
          <cell r="L383">
            <v>1</v>
          </cell>
          <cell r="M383">
            <v>5</v>
          </cell>
          <cell r="N383">
            <v>1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</row>
        <row r="384">
          <cell r="A384" t="str">
            <v>MORALEZ</v>
          </cell>
          <cell r="B384" t="str">
            <v>C</v>
          </cell>
          <cell r="C384" t="str">
            <v>atalanta</v>
          </cell>
          <cell r="D384">
            <v>32</v>
          </cell>
          <cell r="E384">
            <v>6.015625</v>
          </cell>
          <cell r="F384">
            <v>192.5</v>
          </cell>
          <cell r="G384">
            <v>6.625</v>
          </cell>
          <cell r="H384">
            <v>212</v>
          </cell>
          <cell r="I384">
            <v>5</v>
          </cell>
          <cell r="J384">
            <v>0</v>
          </cell>
          <cell r="K384">
            <v>0</v>
          </cell>
          <cell r="L384">
            <v>5</v>
          </cell>
          <cell r="M384">
            <v>1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</row>
        <row r="385">
          <cell r="A385" t="str">
            <v>MOSQUERA</v>
          </cell>
          <cell r="B385" t="str">
            <v>C</v>
          </cell>
          <cell r="C385" t="str">
            <v>livorno</v>
          </cell>
          <cell r="D385">
            <v>5</v>
          </cell>
          <cell r="E385">
            <v>6</v>
          </cell>
          <cell r="F385">
            <v>30</v>
          </cell>
          <cell r="G385">
            <v>5.9</v>
          </cell>
          <cell r="H385">
            <v>29.5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1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</row>
        <row r="386">
          <cell r="A386" t="str">
            <v>MUDINGAYI</v>
          </cell>
          <cell r="B386" t="str">
            <v>C</v>
          </cell>
          <cell r="C386" t="str">
            <v>inter</v>
          </cell>
          <cell r="D386">
            <v>1</v>
          </cell>
          <cell r="E386">
            <v>5.5</v>
          </cell>
          <cell r="F386">
            <v>5.5</v>
          </cell>
          <cell r="G386">
            <v>5.5</v>
          </cell>
          <cell r="H386">
            <v>5.5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</row>
        <row r="387">
          <cell r="A387" t="str">
            <v>MUNARI</v>
          </cell>
          <cell r="B387" t="str">
            <v>C</v>
          </cell>
          <cell r="C387" t="str">
            <v>parma</v>
          </cell>
          <cell r="D387">
            <v>7</v>
          </cell>
          <cell r="E387">
            <v>5.2857142857142856</v>
          </cell>
          <cell r="F387">
            <v>37</v>
          </cell>
          <cell r="G387">
            <v>5.0714285714285712</v>
          </cell>
          <cell r="H387">
            <v>35.5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1</v>
          </cell>
          <cell r="N387">
            <v>1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</row>
        <row r="388">
          <cell r="A388" t="str">
            <v>MUNTARI</v>
          </cell>
          <cell r="B388" t="str">
            <v>C</v>
          </cell>
          <cell r="C388" t="str">
            <v>milan</v>
          </cell>
          <cell r="D388">
            <v>25</v>
          </cell>
          <cell r="E388">
            <v>5.9</v>
          </cell>
          <cell r="F388">
            <v>147.5</v>
          </cell>
          <cell r="G388">
            <v>6.38</v>
          </cell>
          <cell r="H388">
            <v>159.5</v>
          </cell>
          <cell r="I388">
            <v>5</v>
          </cell>
          <cell r="J388">
            <v>0</v>
          </cell>
          <cell r="K388">
            <v>0</v>
          </cell>
          <cell r="L388">
            <v>1</v>
          </cell>
          <cell r="M388">
            <v>6</v>
          </cell>
          <cell r="N388">
            <v>1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</row>
        <row r="389">
          <cell r="A389" t="str">
            <v>NAINGGOLAN</v>
          </cell>
          <cell r="B389" t="str">
            <v>C</v>
          </cell>
          <cell r="C389" t="str">
            <v>roma</v>
          </cell>
          <cell r="D389">
            <v>34</v>
          </cell>
          <cell r="E389">
            <v>6.2794117647058822</v>
          </cell>
          <cell r="F389">
            <v>213.5</v>
          </cell>
          <cell r="G389">
            <v>6.5147058823529411</v>
          </cell>
          <cell r="H389">
            <v>221.5</v>
          </cell>
          <cell r="I389">
            <v>4</v>
          </cell>
          <cell r="J389">
            <v>0</v>
          </cell>
          <cell r="K389">
            <v>0</v>
          </cell>
          <cell r="L389">
            <v>2</v>
          </cell>
          <cell r="M389">
            <v>12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</row>
        <row r="390">
          <cell r="A390" t="str">
            <v>NOCERINO</v>
          </cell>
          <cell r="B390" t="str">
            <v>C</v>
          </cell>
          <cell r="C390" t="str">
            <v>milan</v>
          </cell>
          <cell r="D390">
            <v>8</v>
          </cell>
          <cell r="E390">
            <v>5.1875</v>
          </cell>
          <cell r="F390">
            <v>41.5</v>
          </cell>
          <cell r="G390">
            <v>5.1875</v>
          </cell>
          <cell r="H390">
            <v>41.5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</row>
        <row r="391">
          <cell r="A391" t="str">
            <v>OBI</v>
          </cell>
          <cell r="B391" t="str">
            <v>C</v>
          </cell>
          <cell r="C391" t="str">
            <v>parma</v>
          </cell>
          <cell r="D391">
            <v>6</v>
          </cell>
          <cell r="E391">
            <v>5.583333333333333</v>
          </cell>
          <cell r="F391">
            <v>33.5</v>
          </cell>
          <cell r="G391">
            <v>5.416666666666667</v>
          </cell>
          <cell r="H391">
            <v>32.5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2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</row>
        <row r="392">
          <cell r="A392" t="str">
            <v>OBIANG</v>
          </cell>
          <cell r="B392" t="str">
            <v>C</v>
          </cell>
          <cell r="C392" t="str">
            <v>sampdoria</v>
          </cell>
          <cell r="D392">
            <v>27</v>
          </cell>
          <cell r="E392">
            <v>5.8148148148148149</v>
          </cell>
          <cell r="F392">
            <v>157</v>
          </cell>
          <cell r="G392">
            <v>5.6851851851851851</v>
          </cell>
          <cell r="H392">
            <v>153.5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7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</row>
        <row r="393">
          <cell r="A393" t="str">
            <v>ONAZI</v>
          </cell>
          <cell r="B393" t="str">
            <v>C</v>
          </cell>
          <cell r="C393" t="str">
            <v>lazio</v>
          </cell>
          <cell r="D393">
            <v>23</v>
          </cell>
          <cell r="E393">
            <v>5.8695652173913047</v>
          </cell>
          <cell r="F393">
            <v>135</v>
          </cell>
          <cell r="G393">
            <v>5.9130434782608692</v>
          </cell>
          <cell r="H393">
            <v>136</v>
          </cell>
          <cell r="I393">
            <v>1</v>
          </cell>
          <cell r="J393">
            <v>0</v>
          </cell>
          <cell r="K393">
            <v>0</v>
          </cell>
          <cell r="L393">
            <v>1</v>
          </cell>
          <cell r="M393">
            <v>4</v>
          </cell>
          <cell r="N393">
            <v>1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</row>
        <row r="394">
          <cell r="A394" t="str">
            <v>PADOIN</v>
          </cell>
          <cell r="B394" t="str">
            <v>C</v>
          </cell>
          <cell r="C394" t="str">
            <v>juventus</v>
          </cell>
          <cell r="D394">
            <v>10</v>
          </cell>
          <cell r="E394">
            <v>5.65</v>
          </cell>
          <cell r="F394">
            <v>56.5</v>
          </cell>
          <cell r="G394">
            <v>5.9</v>
          </cell>
          <cell r="H394">
            <v>59</v>
          </cell>
          <cell r="I394">
            <v>1</v>
          </cell>
          <cell r="J394">
            <v>0</v>
          </cell>
          <cell r="K394">
            <v>0</v>
          </cell>
          <cell r="L394">
            <v>0</v>
          </cell>
          <cell r="M394">
            <v>1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</row>
        <row r="395">
          <cell r="A395" t="str">
            <v>PAROLO</v>
          </cell>
          <cell r="B395" t="str">
            <v>C</v>
          </cell>
          <cell r="C395" t="str">
            <v>parma</v>
          </cell>
          <cell r="D395">
            <v>36</v>
          </cell>
          <cell r="E395">
            <v>6.1944444444444446</v>
          </cell>
          <cell r="F395">
            <v>223</v>
          </cell>
          <cell r="G395">
            <v>6.8472222222222223</v>
          </cell>
          <cell r="H395">
            <v>246.5</v>
          </cell>
          <cell r="I395">
            <v>8</v>
          </cell>
          <cell r="J395">
            <v>0</v>
          </cell>
          <cell r="K395">
            <v>0</v>
          </cell>
          <cell r="L395">
            <v>4</v>
          </cell>
          <cell r="M395">
            <v>9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</row>
        <row r="396">
          <cell r="A396" t="str">
            <v>PAZIENZA</v>
          </cell>
          <cell r="B396" t="str">
            <v>C</v>
          </cell>
          <cell r="C396" t="str">
            <v>bologna</v>
          </cell>
          <cell r="D396">
            <v>21</v>
          </cell>
          <cell r="E396">
            <v>5.6190476190476186</v>
          </cell>
          <cell r="F396">
            <v>118</v>
          </cell>
          <cell r="G396">
            <v>5.5714285714285712</v>
          </cell>
          <cell r="H396">
            <v>117</v>
          </cell>
          <cell r="I396">
            <v>1</v>
          </cell>
          <cell r="J396">
            <v>0</v>
          </cell>
          <cell r="K396">
            <v>0</v>
          </cell>
          <cell r="L396">
            <v>0</v>
          </cell>
          <cell r="M396">
            <v>8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</row>
        <row r="397">
          <cell r="A397" t="str">
            <v>PEREYRA</v>
          </cell>
          <cell r="B397" t="str">
            <v>C</v>
          </cell>
          <cell r="C397" t="str">
            <v>udinese</v>
          </cell>
          <cell r="D397">
            <v>35</v>
          </cell>
          <cell r="E397">
            <v>6.128571428571429</v>
          </cell>
          <cell r="F397">
            <v>214.5</v>
          </cell>
          <cell r="G397">
            <v>6.3857142857142861</v>
          </cell>
          <cell r="H397">
            <v>223.5</v>
          </cell>
          <cell r="I397">
            <v>2</v>
          </cell>
          <cell r="J397">
            <v>0</v>
          </cell>
          <cell r="K397">
            <v>0</v>
          </cell>
          <cell r="L397">
            <v>6</v>
          </cell>
          <cell r="M397">
            <v>6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</row>
        <row r="398">
          <cell r="A398" t="str">
            <v>PEREZ</v>
          </cell>
          <cell r="B398" t="str">
            <v>C</v>
          </cell>
          <cell r="C398" t="str">
            <v>bologna</v>
          </cell>
          <cell r="D398">
            <v>24</v>
          </cell>
          <cell r="E398">
            <v>5.625</v>
          </cell>
          <cell r="F398">
            <v>135</v>
          </cell>
          <cell r="G398">
            <v>5.416666666666667</v>
          </cell>
          <cell r="H398">
            <v>130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10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</row>
        <row r="399">
          <cell r="A399" t="str">
            <v>PINZI</v>
          </cell>
          <cell r="B399" t="str">
            <v>C</v>
          </cell>
          <cell r="C399" t="str">
            <v>udinese</v>
          </cell>
          <cell r="D399">
            <v>22</v>
          </cell>
          <cell r="E399">
            <v>5.9318181818181817</v>
          </cell>
          <cell r="F399">
            <v>130.5</v>
          </cell>
          <cell r="G399">
            <v>5.8863636363636367</v>
          </cell>
          <cell r="H399">
            <v>129.5</v>
          </cell>
          <cell r="I399">
            <v>1</v>
          </cell>
          <cell r="J399">
            <v>0</v>
          </cell>
          <cell r="K399">
            <v>0</v>
          </cell>
          <cell r="L399">
            <v>2</v>
          </cell>
          <cell r="M399">
            <v>12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</row>
        <row r="400">
          <cell r="A400" t="str">
            <v>PIRLO</v>
          </cell>
          <cell r="B400" t="str">
            <v>C</v>
          </cell>
          <cell r="C400" t="str">
            <v>juventus</v>
          </cell>
          <cell r="D400">
            <v>29</v>
          </cell>
          <cell r="E400">
            <v>6.1034482758620694</v>
          </cell>
          <cell r="F400">
            <v>177</v>
          </cell>
          <cell r="G400">
            <v>6.6206896551724137</v>
          </cell>
          <cell r="H400">
            <v>192</v>
          </cell>
          <cell r="I400">
            <v>4</v>
          </cell>
          <cell r="J400">
            <v>0</v>
          </cell>
          <cell r="K400">
            <v>0</v>
          </cell>
          <cell r="L400">
            <v>5</v>
          </cell>
          <cell r="M400">
            <v>4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</row>
        <row r="401">
          <cell r="A401" t="str">
            <v>PIZARRO</v>
          </cell>
          <cell r="B401" t="str">
            <v>C</v>
          </cell>
          <cell r="C401" t="str">
            <v>fiorentina</v>
          </cell>
          <cell r="D401">
            <v>28</v>
          </cell>
          <cell r="E401">
            <v>6.1071428571428568</v>
          </cell>
          <cell r="F401">
            <v>171</v>
          </cell>
          <cell r="G401">
            <v>6.0535714285714288</v>
          </cell>
          <cell r="H401">
            <v>169.5</v>
          </cell>
          <cell r="I401">
            <v>1</v>
          </cell>
          <cell r="J401">
            <v>0</v>
          </cell>
          <cell r="K401">
            <v>0</v>
          </cell>
          <cell r="L401">
            <v>2</v>
          </cell>
          <cell r="M401">
            <v>5</v>
          </cell>
          <cell r="N401">
            <v>1</v>
          </cell>
          <cell r="O401">
            <v>0</v>
          </cell>
          <cell r="P401">
            <v>1</v>
          </cell>
          <cell r="Q401">
            <v>0</v>
          </cell>
          <cell r="R401">
            <v>0</v>
          </cell>
        </row>
        <row r="402">
          <cell r="A402" t="str">
            <v>PJANIC</v>
          </cell>
          <cell r="B402" t="str">
            <v>C</v>
          </cell>
          <cell r="C402" t="str">
            <v>roma</v>
          </cell>
          <cell r="D402">
            <v>35</v>
          </cell>
          <cell r="E402">
            <v>6.5285714285714285</v>
          </cell>
          <cell r="F402">
            <v>228.5</v>
          </cell>
          <cell r="G402">
            <v>6.9142857142857146</v>
          </cell>
          <cell r="H402">
            <v>242</v>
          </cell>
          <cell r="I402">
            <v>5</v>
          </cell>
          <cell r="J402">
            <v>0</v>
          </cell>
          <cell r="K402">
            <v>0</v>
          </cell>
          <cell r="L402">
            <v>3</v>
          </cell>
          <cell r="M402">
            <v>7</v>
          </cell>
          <cell r="N402">
            <v>1</v>
          </cell>
          <cell r="O402">
            <v>1</v>
          </cell>
          <cell r="P402">
            <v>0</v>
          </cell>
          <cell r="Q402">
            <v>0</v>
          </cell>
          <cell r="R402">
            <v>0</v>
          </cell>
        </row>
        <row r="403">
          <cell r="A403" t="str">
            <v>PLASIL</v>
          </cell>
          <cell r="B403" t="str">
            <v>C</v>
          </cell>
          <cell r="C403" t="str">
            <v>catania</v>
          </cell>
          <cell r="D403">
            <v>26</v>
          </cell>
          <cell r="E403">
            <v>5.8076923076923075</v>
          </cell>
          <cell r="F403">
            <v>151</v>
          </cell>
          <cell r="G403">
            <v>5.9230769230769234</v>
          </cell>
          <cell r="H403">
            <v>154</v>
          </cell>
          <cell r="I403">
            <v>1</v>
          </cell>
          <cell r="J403">
            <v>0</v>
          </cell>
          <cell r="K403">
            <v>0</v>
          </cell>
          <cell r="L403">
            <v>1</v>
          </cell>
          <cell r="M403">
            <v>2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</row>
        <row r="404">
          <cell r="A404" t="str">
            <v>POGBA</v>
          </cell>
          <cell r="B404" t="str">
            <v>C</v>
          </cell>
          <cell r="C404" t="str">
            <v>juventus</v>
          </cell>
          <cell r="D404">
            <v>36</v>
          </cell>
          <cell r="E404">
            <v>6.4861111111111107</v>
          </cell>
          <cell r="F404">
            <v>233.5</v>
          </cell>
          <cell r="G404">
            <v>7.1805555555555554</v>
          </cell>
          <cell r="H404">
            <v>258.5</v>
          </cell>
          <cell r="I404">
            <v>7</v>
          </cell>
          <cell r="J404">
            <v>0</v>
          </cell>
          <cell r="K404">
            <v>0</v>
          </cell>
          <cell r="L404">
            <v>6</v>
          </cell>
          <cell r="M404">
            <v>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</row>
        <row r="405">
          <cell r="A405" t="str">
            <v>POLI</v>
          </cell>
          <cell r="B405" t="str">
            <v>C</v>
          </cell>
          <cell r="C405" t="str">
            <v>milan</v>
          </cell>
          <cell r="D405">
            <v>24</v>
          </cell>
          <cell r="E405">
            <v>5.916666666666667</v>
          </cell>
          <cell r="F405">
            <v>142</v>
          </cell>
          <cell r="G405">
            <v>6.083333333333333</v>
          </cell>
          <cell r="H405">
            <v>146</v>
          </cell>
          <cell r="I405">
            <v>2</v>
          </cell>
          <cell r="J405">
            <v>0</v>
          </cell>
          <cell r="K405">
            <v>0</v>
          </cell>
          <cell r="L405">
            <v>0</v>
          </cell>
          <cell r="M405">
            <v>4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</row>
        <row r="406">
          <cell r="A406" t="str">
            <v>RADOSEVIC J.</v>
          </cell>
          <cell r="B406" t="str">
            <v>C</v>
          </cell>
          <cell r="C406" t="str">
            <v>napoli</v>
          </cell>
          <cell r="D406">
            <v>3</v>
          </cell>
          <cell r="E406">
            <v>5.833333333333333</v>
          </cell>
          <cell r="F406">
            <v>17.5</v>
          </cell>
          <cell r="G406">
            <v>5.666666666666667</v>
          </cell>
          <cell r="H406">
            <v>17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1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</row>
        <row r="407">
          <cell r="A407" t="str">
            <v>RADOVANOVIC</v>
          </cell>
          <cell r="B407" t="str">
            <v>C</v>
          </cell>
          <cell r="C407" t="str">
            <v>chievo</v>
          </cell>
          <cell r="D407">
            <v>31</v>
          </cell>
          <cell r="E407">
            <v>5.709677419354839</v>
          </cell>
          <cell r="F407">
            <v>177</v>
          </cell>
          <cell r="G407">
            <v>5.661290322580645</v>
          </cell>
          <cell r="H407">
            <v>175.5</v>
          </cell>
          <cell r="I407">
            <v>0</v>
          </cell>
          <cell r="J407">
            <v>0</v>
          </cell>
          <cell r="K407">
            <v>0</v>
          </cell>
          <cell r="L407">
            <v>1</v>
          </cell>
          <cell r="M407">
            <v>5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</row>
        <row r="408">
          <cell r="A408" t="str">
            <v>RENAN</v>
          </cell>
          <cell r="B408" t="str">
            <v>C</v>
          </cell>
          <cell r="C408" t="str">
            <v>sampdoria</v>
          </cell>
          <cell r="D408">
            <v>14</v>
          </cell>
          <cell r="E408">
            <v>5.9642857142857144</v>
          </cell>
          <cell r="F408">
            <v>83.5</v>
          </cell>
          <cell r="G408">
            <v>6.3571428571428568</v>
          </cell>
          <cell r="H408">
            <v>89</v>
          </cell>
          <cell r="I408">
            <v>2</v>
          </cell>
          <cell r="J408">
            <v>0</v>
          </cell>
          <cell r="K408">
            <v>0</v>
          </cell>
          <cell r="L408">
            <v>0</v>
          </cell>
          <cell r="M408">
            <v>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</row>
        <row r="409">
          <cell r="A409" t="str">
            <v>RIGONI L.</v>
          </cell>
          <cell r="B409" t="str">
            <v>C</v>
          </cell>
          <cell r="C409" t="str">
            <v>chievo</v>
          </cell>
          <cell r="D409">
            <v>33</v>
          </cell>
          <cell r="E409">
            <v>6.0303030303030303</v>
          </cell>
          <cell r="F409">
            <v>199</v>
          </cell>
          <cell r="G409">
            <v>6.1969696969696972</v>
          </cell>
          <cell r="H409">
            <v>204.5</v>
          </cell>
          <cell r="I409">
            <v>4</v>
          </cell>
          <cell r="J409">
            <v>0</v>
          </cell>
          <cell r="K409">
            <v>0</v>
          </cell>
          <cell r="L409">
            <v>1</v>
          </cell>
          <cell r="M409">
            <v>15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</row>
        <row r="410">
          <cell r="A410" t="str">
            <v>RINAUDO F.</v>
          </cell>
          <cell r="B410" t="str">
            <v>C</v>
          </cell>
          <cell r="C410" t="str">
            <v>catania</v>
          </cell>
          <cell r="D410">
            <v>17</v>
          </cell>
          <cell r="E410">
            <v>5.9705882352941178</v>
          </cell>
          <cell r="F410">
            <v>101.5</v>
          </cell>
          <cell r="G410">
            <v>5.7058823529411766</v>
          </cell>
          <cell r="H410">
            <v>97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7</v>
          </cell>
          <cell r="N410">
            <v>1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</row>
        <row r="411">
          <cell r="A411" t="str">
            <v>ROMULO</v>
          </cell>
          <cell r="B411" t="str">
            <v>C</v>
          </cell>
          <cell r="C411" t="str">
            <v>verona</v>
          </cell>
          <cell r="D411">
            <v>32</v>
          </cell>
          <cell r="E411">
            <v>6.28125</v>
          </cell>
          <cell r="F411">
            <v>201</v>
          </cell>
          <cell r="G411">
            <v>7.03125</v>
          </cell>
          <cell r="H411">
            <v>225</v>
          </cell>
          <cell r="I411">
            <v>6</v>
          </cell>
          <cell r="J411">
            <v>0</v>
          </cell>
          <cell r="K411">
            <v>0</v>
          </cell>
          <cell r="L411">
            <v>8</v>
          </cell>
          <cell r="M411">
            <v>4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</row>
        <row r="412">
          <cell r="A412" t="str">
            <v>SALA</v>
          </cell>
          <cell r="B412" t="str">
            <v>C</v>
          </cell>
          <cell r="C412" t="str">
            <v>verona</v>
          </cell>
          <cell r="D412">
            <v>11</v>
          </cell>
          <cell r="E412">
            <v>6.0454545454545459</v>
          </cell>
          <cell r="F412">
            <v>66.5</v>
          </cell>
          <cell r="G412">
            <v>6.3636363636363633</v>
          </cell>
          <cell r="H412">
            <v>70</v>
          </cell>
          <cell r="I412">
            <v>1</v>
          </cell>
          <cell r="J412">
            <v>0</v>
          </cell>
          <cell r="K412">
            <v>0</v>
          </cell>
          <cell r="L412">
            <v>2</v>
          </cell>
          <cell r="M412">
            <v>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</row>
        <row r="413">
          <cell r="A413" t="str">
            <v>SANTANA</v>
          </cell>
          <cell r="B413" t="str">
            <v>C</v>
          </cell>
          <cell r="C413" t="str">
            <v>genoa</v>
          </cell>
          <cell r="D413">
            <v>6</v>
          </cell>
          <cell r="E413">
            <v>5.75</v>
          </cell>
          <cell r="F413">
            <v>34.5</v>
          </cell>
          <cell r="G413">
            <v>5.75</v>
          </cell>
          <cell r="H413">
            <v>34.5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</row>
        <row r="414">
          <cell r="A414" t="str">
            <v>SAPONARA</v>
          </cell>
          <cell r="B414" t="str">
            <v>C</v>
          </cell>
          <cell r="C414" t="str">
            <v>milan</v>
          </cell>
          <cell r="D414">
            <v>5</v>
          </cell>
          <cell r="E414">
            <v>5.6</v>
          </cell>
          <cell r="F414">
            <v>28</v>
          </cell>
          <cell r="G414">
            <v>5.6</v>
          </cell>
          <cell r="H414">
            <v>28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</row>
        <row r="415">
          <cell r="A415" t="str">
            <v>SCHELOTTO</v>
          </cell>
          <cell r="B415" t="str">
            <v>C</v>
          </cell>
          <cell r="C415" t="str">
            <v>parma</v>
          </cell>
          <cell r="D415">
            <v>23</v>
          </cell>
          <cell r="E415">
            <v>5.9130434782608692</v>
          </cell>
          <cell r="F415">
            <v>136</v>
          </cell>
          <cell r="G415">
            <v>6.5434782608695654</v>
          </cell>
          <cell r="H415">
            <v>150.5</v>
          </cell>
          <cell r="I415">
            <v>5</v>
          </cell>
          <cell r="J415">
            <v>0</v>
          </cell>
          <cell r="K415">
            <v>0</v>
          </cell>
          <cell r="L415">
            <v>1</v>
          </cell>
          <cell r="M415">
            <v>3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</row>
        <row r="416">
          <cell r="A416" t="str">
            <v>SCHIATTARELLA</v>
          </cell>
          <cell r="B416" t="str">
            <v>C</v>
          </cell>
          <cell r="C416" t="str">
            <v>livorno</v>
          </cell>
          <cell r="D416">
            <v>17</v>
          </cell>
          <cell r="E416">
            <v>6.1764705882352944</v>
          </cell>
          <cell r="F416">
            <v>105</v>
          </cell>
          <cell r="G416">
            <v>6.0588235294117645</v>
          </cell>
          <cell r="H416">
            <v>103</v>
          </cell>
          <cell r="I416">
            <v>0</v>
          </cell>
          <cell r="J416">
            <v>0</v>
          </cell>
          <cell r="K416">
            <v>0</v>
          </cell>
          <cell r="L416">
            <v>2</v>
          </cell>
          <cell r="M416">
            <v>8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</row>
        <row r="417">
          <cell r="A417" t="str">
            <v>SCULLI</v>
          </cell>
          <cell r="B417" t="str">
            <v>C</v>
          </cell>
          <cell r="C417" t="str">
            <v>genoa</v>
          </cell>
          <cell r="D417">
            <v>10</v>
          </cell>
          <cell r="E417">
            <v>5.65</v>
          </cell>
          <cell r="F417">
            <v>56.5</v>
          </cell>
          <cell r="G417">
            <v>5.5</v>
          </cell>
          <cell r="H417">
            <v>55</v>
          </cell>
          <cell r="I417">
            <v>0</v>
          </cell>
          <cell r="J417">
            <v>0</v>
          </cell>
          <cell r="K417">
            <v>0</v>
          </cell>
          <cell r="L417">
            <v>1</v>
          </cell>
          <cell r="M417">
            <v>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</row>
        <row r="418">
          <cell r="A418" t="str">
            <v>SESTU</v>
          </cell>
          <cell r="B418" t="str">
            <v>C</v>
          </cell>
          <cell r="C418" t="str">
            <v>sampdoria</v>
          </cell>
          <cell r="D418">
            <v>12</v>
          </cell>
          <cell r="E418">
            <v>5.75</v>
          </cell>
          <cell r="F418">
            <v>69</v>
          </cell>
          <cell r="G418">
            <v>5.708333333333333</v>
          </cell>
          <cell r="H418">
            <v>68.5</v>
          </cell>
          <cell r="I418">
            <v>0</v>
          </cell>
          <cell r="J418">
            <v>0</v>
          </cell>
          <cell r="K418">
            <v>0</v>
          </cell>
          <cell r="L418">
            <v>1</v>
          </cell>
          <cell r="M418">
            <v>3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</row>
        <row r="419">
          <cell r="A419" t="str">
            <v>SORIANO</v>
          </cell>
          <cell r="B419" t="str">
            <v>C</v>
          </cell>
          <cell r="C419" t="str">
            <v>sampdoria</v>
          </cell>
          <cell r="D419">
            <v>27</v>
          </cell>
          <cell r="E419">
            <v>5.9444444444444446</v>
          </cell>
          <cell r="F419">
            <v>160.5</v>
          </cell>
          <cell r="G419">
            <v>6.3888888888888893</v>
          </cell>
          <cell r="H419">
            <v>172.5</v>
          </cell>
          <cell r="I419">
            <v>5</v>
          </cell>
          <cell r="J419">
            <v>0</v>
          </cell>
          <cell r="K419">
            <v>0</v>
          </cell>
          <cell r="L419">
            <v>0</v>
          </cell>
          <cell r="M419">
            <v>4</v>
          </cell>
          <cell r="N419">
            <v>1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</row>
        <row r="420">
          <cell r="A420" t="str">
            <v>STOIAN</v>
          </cell>
          <cell r="B420" t="str">
            <v>C</v>
          </cell>
          <cell r="C420" t="str">
            <v>chievo</v>
          </cell>
          <cell r="D420">
            <v>12</v>
          </cell>
          <cell r="E420">
            <v>5.791666666666667</v>
          </cell>
          <cell r="F420">
            <v>69.5</v>
          </cell>
          <cell r="G420">
            <v>5.708333333333333</v>
          </cell>
          <cell r="H420">
            <v>68.5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2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</row>
        <row r="421">
          <cell r="A421" t="str">
            <v>STROOTMAN</v>
          </cell>
          <cell r="B421" t="str">
            <v>C</v>
          </cell>
          <cell r="C421" t="str">
            <v>roma</v>
          </cell>
          <cell r="D421">
            <v>24</v>
          </cell>
          <cell r="E421">
            <v>6.4375</v>
          </cell>
          <cell r="F421">
            <v>154.5</v>
          </cell>
          <cell r="G421">
            <v>7.104166666666667</v>
          </cell>
          <cell r="H421">
            <v>170.5</v>
          </cell>
          <cell r="I421">
            <v>5</v>
          </cell>
          <cell r="J421">
            <v>0</v>
          </cell>
          <cell r="K421">
            <v>0</v>
          </cell>
          <cell r="L421">
            <v>4</v>
          </cell>
          <cell r="M421">
            <v>6</v>
          </cell>
          <cell r="N421">
            <v>0</v>
          </cell>
          <cell r="O421">
            <v>2</v>
          </cell>
          <cell r="P421">
            <v>0</v>
          </cell>
          <cell r="Q421">
            <v>0</v>
          </cell>
          <cell r="R421">
            <v>0</v>
          </cell>
        </row>
        <row r="422">
          <cell r="A422" t="str">
            <v>STURARO</v>
          </cell>
          <cell r="B422" t="str">
            <v>C</v>
          </cell>
          <cell r="C422" t="str">
            <v>genoa</v>
          </cell>
          <cell r="D422">
            <v>15</v>
          </cell>
          <cell r="E422">
            <v>6.0666666666666664</v>
          </cell>
          <cell r="F422">
            <v>91</v>
          </cell>
          <cell r="G422">
            <v>6.166666666666667</v>
          </cell>
          <cell r="H422">
            <v>92.5</v>
          </cell>
          <cell r="I422">
            <v>1</v>
          </cell>
          <cell r="J422">
            <v>0</v>
          </cell>
          <cell r="K422">
            <v>0</v>
          </cell>
          <cell r="L422">
            <v>2</v>
          </cell>
          <cell r="M422">
            <v>7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</row>
        <row r="423">
          <cell r="A423" t="str">
            <v>TAARABT</v>
          </cell>
          <cell r="B423" t="str">
            <v>C</v>
          </cell>
          <cell r="C423" t="str">
            <v>milan</v>
          </cell>
          <cell r="D423">
            <v>14</v>
          </cell>
          <cell r="E423">
            <v>6.2142857142857144</v>
          </cell>
          <cell r="F423">
            <v>87</v>
          </cell>
          <cell r="G423">
            <v>6.9642857142857144</v>
          </cell>
          <cell r="H423">
            <v>97.5</v>
          </cell>
          <cell r="I423">
            <v>4</v>
          </cell>
          <cell r="J423">
            <v>0</v>
          </cell>
          <cell r="K423">
            <v>0</v>
          </cell>
          <cell r="L423">
            <v>0</v>
          </cell>
          <cell r="M423">
            <v>3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</row>
        <row r="424">
          <cell r="A424" t="str">
            <v>TABANELLI</v>
          </cell>
          <cell r="B424" t="str">
            <v>C</v>
          </cell>
          <cell r="C424" t="str">
            <v>cagliari</v>
          </cell>
          <cell r="D424">
            <v>2</v>
          </cell>
          <cell r="E424">
            <v>6</v>
          </cell>
          <cell r="F424">
            <v>12</v>
          </cell>
          <cell r="G424">
            <v>6</v>
          </cell>
          <cell r="H424">
            <v>12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</row>
        <row r="425">
          <cell r="A425" t="str">
            <v>TACHTSIDIS</v>
          </cell>
          <cell r="B425" t="str">
            <v>C</v>
          </cell>
          <cell r="C425" t="str">
            <v>torino</v>
          </cell>
          <cell r="D425">
            <v>17</v>
          </cell>
          <cell r="E425">
            <v>5.617647058823529</v>
          </cell>
          <cell r="F425">
            <v>95.5</v>
          </cell>
          <cell r="G425">
            <v>5.6470588235294121</v>
          </cell>
          <cell r="H425">
            <v>96</v>
          </cell>
          <cell r="I425">
            <v>1</v>
          </cell>
          <cell r="J425">
            <v>0</v>
          </cell>
          <cell r="K425">
            <v>0</v>
          </cell>
          <cell r="L425">
            <v>0</v>
          </cell>
          <cell r="M425">
            <v>3</v>
          </cell>
          <cell r="N425">
            <v>1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</row>
        <row r="426">
          <cell r="A426" t="str">
            <v>TADDEI</v>
          </cell>
          <cell r="B426" t="str">
            <v>C</v>
          </cell>
          <cell r="C426" t="str">
            <v>roma</v>
          </cell>
          <cell r="D426">
            <v>14</v>
          </cell>
          <cell r="E426">
            <v>5.8928571428571432</v>
          </cell>
          <cell r="F426">
            <v>82.5</v>
          </cell>
          <cell r="G426">
            <v>6.1071428571428568</v>
          </cell>
          <cell r="H426">
            <v>85.5</v>
          </cell>
          <cell r="I426">
            <v>1</v>
          </cell>
          <cell r="J426">
            <v>0</v>
          </cell>
          <cell r="K426">
            <v>0</v>
          </cell>
          <cell r="L426">
            <v>1</v>
          </cell>
          <cell r="M426">
            <v>2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</row>
        <row r="427">
          <cell r="A427" t="str">
            <v>TAIDER</v>
          </cell>
          <cell r="B427" t="str">
            <v>C</v>
          </cell>
          <cell r="C427" t="str">
            <v>inter</v>
          </cell>
          <cell r="D427">
            <v>17</v>
          </cell>
          <cell r="E427">
            <v>5.6470588235294121</v>
          </cell>
          <cell r="F427">
            <v>96</v>
          </cell>
          <cell r="G427">
            <v>5.7941176470588234</v>
          </cell>
          <cell r="H427">
            <v>98.5</v>
          </cell>
          <cell r="I427">
            <v>1</v>
          </cell>
          <cell r="J427">
            <v>0</v>
          </cell>
          <cell r="K427">
            <v>0</v>
          </cell>
          <cell r="L427">
            <v>1</v>
          </cell>
          <cell r="M427">
            <v>3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</row>
        <row r="428">
          <cell r="A428" t="str">
            <v>VALDES</v>
          </cell>
          <cell r="B428" t="str">
            <v>C</v>
          </cell>
          <cell r="C428" t="str">
            <v>parma</v>
          </cell>
          <cell r="D428">
            <v>6</v>
          </cell>
          <cell r="E428">
            <v>5.833333333333333</v>
          </cell>
          <cell r="F428">
            <v>35</v>
          </cell>
          <cell r="G428">
            <v>5.75</v>
          </cell>
          <cell r="H428">
            <v>34.5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</row>
        <row r="429">
          <cell r="A429" t="str">
            <v>VARGAS J.</v>
          </cell>
          <cell r="B429" t="str">
            <v>C</v>
          </cell>
          <cell r="C429" t="str">
            <v>fiorentina</v>
          </cell>
          <cell r="D429">
            <v>22</v>
          </cell>
          <cell r="E429">
            <v>5.9545454545454541</v>
          </cell>
          <cell r="F429">
            <v>131</v>
          </cell>
          <cell r="G429">
            <v>6.4545454545454541</v>
          </cell>
          <cell r="H429">
            <v>142</v>
          </cell>
          <cell r="I429">
            <v>4</v>
          </cell>
          <cell r="J429">
            <v>0</v>
          </cell>
          <cell r="K429">
            <v>0</v>
          </cell>
          <cell r="L429">
            <v>0</v>
          </cell>
          <cell r="M429">
            <v>2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</row>
        <row r="430">
          <cell r="A430" t="str">
            <v>VECINO</v>
          </cell>
          <cell r="B430" t="str">
            <v>C</v>
          </cell>
          <cell r="C430" t="str">
            <v>cagliari</v>
          </cell>
          <cell r="D430">
            <v>12</v>
          </cell>
          <cell r="E430">
            <v>5.958333333333333</v>
          </cell>
          <cell r="F430">
            <v>71.5</v>
          </cell>
          <cell r="G430">
            <v>6.375</v>
          </cell>
          <cell r="H430">
            <v>76.5</v>
          </cell>
          <cell r="I430">
            <v>2</v>
          </cell>
          <cell r="J430">
            <v>0</v>
          </cell>
          <cell r="K430">
            <v>0</v>
          </cell>
          <cell r="L430">
            <v>0</v>
          </cell>
          <cell r="M430">
            <v>2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</row>
        <row r="431">
          <cell r="A431" t="str">
            <v>VIDAL</v>
          </cell>
          <cell r="B431" t="str">
            <v>C</v>
          </cell>
          <cell r="C431" t="str">
            <v>juventus</v>
          </cell>
          <cell r="D431">
            <v>29</v>
          </cell>
          <cell r="E431">
            <v>6.1034482758620694</v>
          </cell>
          <cell r="F431">
            <v>177</v>
          </cell>
          <cell r="G431">
            <v>7.1379310344827589</v>
          </cell>
          <cell r="H431">
            <v>207</v>
          </cell>
          <cell r="I431">
            <v>11</v>
          </cell>
          <cell r="J431">
            <v>0</v>
          </cell>
          <cell r="K431">
            <v>0</v>
          </cell>
          <cell r="L431">
            <v>1</v>
          </cell>
          <cell r="M431">
            <v>8</v>
          </cell>
          <cell r="N431">
            <v>0</v>
          </cell>
          <cell r="O431">
            <v>2</v>
          </cell>
          <cell r="P431">
            <v>0</v>
          </cell>
          <cell r="Q431">
            <v>0</v>
          </cell>
          <cell r="R431">
            <v>0</v>
          </cell>
        </row>
        <row r="432">
          <cell r="A432" t="str">
            <v>VIVES</v>
          </cell>
          <cell r="B432" t="str">
            <v>C</v>
          </cell>
          <cell r="C432" t="str">
            <v>torino</v>
          </cell>
          <cell r="D432">
            <v>33</v>
          </cell>
          <cell r="E432">
            <v>5.9242424242424239</v>
          </cell>
          <cell r="F432">
            <v>195.5</v>
          </cell>
          <cell r="G432">
            <v>5.8484848484848486</v>
          </cell>
          <cell r="H432">
            <v>193</v>
          </cell>
          <cell r="I432">
            <v>1</v>
          </cell>
          <cell r="J432">
            <v>0</v>
          </cell>
          <cell r="K432">
            <v>0</v>
          </cell>
          <cell r="L432">
            <v>2</v>
          </cell>
          <cell r="M432">
            <v>15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</row>
        <row r="433">
          <cell r="A433" t="str">
            <v>WOLSKI R.</v>
          </cell>
          <cell r="B433" t="str">
            <v>C</v>
          </cell>
          <cell r="C433" t="str">
            <v>fiorentina</v>
          </cell>
          <cell r="D433">
            <v>11</v>
          </cell>
          <cell r="E433">
            <v>5.7727272727272725</v>
          </cell>
          <cell r="F433">
            <v>63.5</v>
          </cell>
          <cell r="G433">
            <v>5.9545454545454541</v>
          </cell>
          <cell r="H433">
            <v>65.5</v>
          </cell>
          <cell r="I433">
            <v>1</v>
          </cell>
          <cell r="J433">
            <v>0</v>
          </cell>
          <cell r="K433">
            <v>0</v>
          </cell>
          <cell r="L433">
            <v>0</v>
          </cell>
          <cell r="M433">
            <v>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</row>
        <row r="434">
          <cell r="A434" t="str">
            <v>WSZOLEK</v>
          </cell>
          <cell r="B434" t="str">
            <v>C</v>
          </cell>
          <cell r="C434" t="str">
            <v>sampdoria</v>
          </cell>
          <cell r="D434">
            <v>17</v>
          </cell>
          <cell r="E434">
            <v>5.6470588235294121</v>
          </cell>
          <cell r="F434">
            <v>96</v>
          </cell>
          <cell r="G434">
            <v>5.7352941176470589</v>
          </cell>
          <cell r="H434">
            <v>97.5</v>
          </cell>
          <cell r="I434">
            <v>1</v>
          </cell>
          <cell r="J434">
            <v>0</v>
          </cell>
          <cell r="K434">
            <v>0</v>
          </cell>
          <cell r="L434">
            <v>0</v>
          </cell>
          <cell r="M434">
            <v>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</row>
        <row r="435">
          <cell r="A435" t="str">
            <v>YEBDA</v>
          </cell>
          <cell r="B435" t="str">
            <v>C</v>
          </cell>
          <cell r="C435" t="str">
            <v>udinese</v>
          </cell>
          <cell r="D435">
            <v>5</v>
          </cell>
          <cell r="E435">
            <v>5.5</v>
          </cell>
          <cell r="F435">
            <v>27.5</v>
          </cell>
          <cell r="G435">
            <v>5.4</v>
          </cell>
          <cell r="H435">
            <v>27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1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</row>
        <row r="436">
          <cell r="A436" t="str">
            <v>ZANETTI</v>
          </cell>
          <cell r="B436" t="str">
            <v>C</v>
          </cell>
          <cell r="C436" t="str">
            <v>inter</v>
          </cell>
          <cell r="D436">
            <v>8</v>
          </cell>
          <cell r="E436">
            <v>5.875</v>
          </cell>
          <cell r="F436">
            <v>47</v>
          </cell>
          <cell r="G436">
            <v>5.875</v>
          </cell>
          <cell r="H436">
            <v>47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</row>
        <row r="437">
          <cell r="A437" t="str">
            <v>ZIELINSKI</v>
          </cell>
          <cell r="B437" t="str">
            <v>C</v>
          </cell>
          <cell r="C437" t="str">
            <v>udinese</v>
          </cell>
          <cell r="D437">
            <v>2</v>
          </cell>
          <cell r="E437">
            <v>5</v>
          </cell>
          <cell r="F437">
            <v>10</v>
          </cell>
          <cell r="G437">
            <v>5</v>
          </cell>
          <cell r="H437">
            <v>10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</row>
        <row r="438">
          <cell r="A438" t="str">
            <v>ACQUAFRESCA</v>
          </cell>
          <cell r="B438" t="str">
            <v>A</v>
          </cell>
          <cell r="C438" t="str">
            <v>bologna</v>
          </cell>
          <cell r="D438">
            <v>16</v>
          </cell>
          <cell r="E438">
            <v>5.28125</v>
          </cell>
          <cell r="F438">
            <v>84.5</v>
          </cell>
          <cell r="G438">
            <v>5.21875</v>
          </cell>
          <cell r="H438">
            <v>83.5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</row>
        <row r="439">
          <cell r="A439" t="str">
            <v>ALEXE</v>
          </cell>
          <cell r="B439" t="str">
            <v>A</v>
          </cell>
          <cell r="C439" t="str">
            <v>sassuolo</v>
          </cell>
          <cell r="D439">
            <v>4</v>
          </cell>
          <cell r="E439">
            <v>5.75</v>
          </cell>
          <cell r="F439">
            <v>23</v>
          </cell>
          <cell r="G439">
            <v>5.75</v>
          </cell>
          <cell r="H439">
            <v>23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</row>
        <row r="440">
          <cell r="A440" t="str">
            <v>AMAURI</v>
          </cell>
          <cell r="B440" t="str">
            <v>A</v>
          </cell>
          <cell r="C440" t="str">
            <v>parma</v>
          </cell>
          <cell r="D440">
            <v>26</v>
          </cell>
          <cell r="E440">
            <v>5.9615384615384617</v>
          </cell>
          <cell r="F440">
            <v>155</v>
          </cell>
          <cell r="G440">
            <v>6.6730769230769234</v>
          </cell>
          <cell r="H440">
            <v>173.5</v>
          </cell>
          <cell r="I440">
            <v>8</v>
          </cell>
          <cell r="J440">
            <v>0</v>
          </cell>
          <cell r="K440">
            <v>0</v>
          </cell>
          <cell r="L440">
            <v>0</v>
          </cell>
          <cell r="M440">
            <v>1</v>
          </cell>
          <cell r="N440">
            <v>2</v>
          </cell>
          <cell r="O440">
            <v>2</v>
          </cell>
          <cell r="P440">
            <v>1</v>
          </cell>
          <cell r="Q440">
            <v>0</v>
          </cell>
          <cell r="R440">
            <v>0</v>
          </cell>
        </row>
        <row r="441">
          <cell r="A441" t="str">
            <v>ARDEMAGNI</v>
          </cell>
          <cell r="B441" t="str">
            <v>A</v>
          </cell>
          <cell r="C441" t="str">
            <v>chievo</v>
          </cell>
          <cell r="D441">
            <v>1</v>
          </cell>
          <cell r="E441">
            <v>5.5</v>
          </cell>
          <cell r="F441">
            <v>5.5</v>
          </cell>
          <cell r="G441">
            <v>5.5</v>
          </cell>
          <cell r="H441">
            <v>5.5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</row>
        <row r="442">
          <cell r="A442" t="str">
            <v>BALOTELLI</v>
          </cell>
          <cell r="B442" t="str">
            <v>A</v>
          </cell>
          <cell r="C442" t="str">
            <v>milan</v>
          </cell>
          <cell r="D442">
            <v>30</v>
          </cell>
          <cell r="E442">
            <v>5.916666666666667</v>
          </cell>
          <cell r="F442">
            <v>177.5</v>
          </cell>
          <cell r="G442">
            <v>7.0666666666666664</v>
          </cell>
          <cell r="H442">
            <v>212</v>
          </cell>
          <cell r="I442">
            <v>14</v>
          </cell>
          <cell r="J442">
            <v>0</v>
          </cell>
          <cell r="K442">
            <v>0</v>
          </cell>
          <cell r="L442">
            <v>4</v>
          </cell>
          <cell r="M442">
            <v>9</v>
          </cell>
          <cell r="N442">
            <v>1</v>
          </cell>
          <cell r="O442">
            <v>3</v>
          </cell>
          <cell r="P442">
            <v>2</v>
          </cell>
          <cell r="Q442">
            <v>0</v>
          </cell>
          <cell r="R442">
            <v>0</v>
          </cell>
        </row>
        <row r="443">
          <cell r="A443" t="str">
            <v>GOMEZ T.</v>
          </cell>
          <cell r="B443" t="str">
            <v>A</v>
          </cell>
          <cell r="C443" t="str">
            <v>verona</v>
          </cell>
          <cell r="D443">
            <v>23</v>
          </cell>
          <cell r="E443">
            <v>6.0434782608695654</v>
          </cell>
          <cell r="F443">
            <v>139</v>
          </cell>
          <cell r="G443">
            <v>6.8695652173913047</v>
          </cell>
          <cell r="H443">
            <v>158</v>
          </cell>
          <cell r="I443">
            <v>5</v>
          </cell>
          <cell r="J443">
            <v>0</v>
          </cell>
          <cell r="K443">
            <v>0</v>
          </cell>
          <cell r="L443">
            <v>5</v>
          </cell>
          <cell r="M443">
            <v>2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</row>
        <row r="444">
          <cell r="A444" t="str">
            <v>BELFODIL</v>
          </cell>
          <cell r="B444" t="str">
            <v>A</v>
          </cell>
          <cell r="C444" t="str">
            <v>livorno</v>
          </cell>
          <cell r="D444">
            <v>22</v>
          </cell>
          <cell r="E444">
            <v>5.4545454545454541</v>
          </cell>
          <cell r="F444">
            <v>120</v>
          </cell>
          <cell r="G444">
            <v>5.4318181818181817</v>
          </cell>
          <cell r="H444">
            <v>119.5</v>
          </cell>
          <cell r="I444">
            <v>0</v>
          </cell>
          <cell r="J444">
            <v>0</v>
          </cell>
          <cell r="K444">
            <v>0</v>
          </cell>
          <cell r="L444">
            <v>1</v>
          </cell>
          <cell r="M444">
            <v>1</v>
          </cell>
          <cell r="N444">
            <v>1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</row>
        <row r="445">
          <cell r="A445" t="str">
            <v>BERARDI D.</v>
          </cell>
          <cell r="B445" t="str">
            <v>A</v>
          </cell>
          <cell r="C445" t="str">
            <v>sassuolo</v>
          </cell>
          <cell r="D445">
            <v>29</v>
          </cell>
          <cell r="E445">
            <v>6.1206896551724137</v>
          </cell>
          <cell r="F445">
            <v>177.5</v>
          </cell>
          <cell r="G445">
            <v>7.7068965517241379</v>
          </cell>
          <cell r="H445">
            <v>223.5</v>
          </cell>
          <cell r="I445">
            <v>16</v>
          </cell>
          <cell r="J445">
            <v>0</v>
          </cell>
          <cell r="K445">
            <v>0</v>
          </cell>
          <cell r="L445">
            <v>4</v>
          </cell>
          <cell r="M445">
            <v>10</v>
          </cell>
          <cell r="N445">
            <v>1</v>
          </cell>
          <cell r="O445">
            <v>6</v>
          </cell>
          <cell r="P445">
            <v>0</v>
          </cell>
          <cell r="Q445">
            <v>0</v>
          </cell>
          <cell r="R445">
            <v>0</v>
          </cell>
        </row>
        <row r="446">
          <cell r="A446" t="str">
            <v>BERGESSIO</v>
          </cell>
          <cell r="B446" t="str">
            <v>A</v>
          </cell>
          <cell r="C446" t="str">
            <v>catania</v>
          </cell>
          <cell r="D446">
            <v>29</v>
          </cell>
          <cell r="E446">
            <v>5.7586206896551726</v>
          </cell>
          <cell r="F446">
            <v>167</v>
          </cell>
          <cell r="G446">
            <v>6.7068965517241379</v>
          </cell>
          <cell r="H446">
            <v>194.5</v>
          </cell>
          <cell r="I446">
            <v>10</v>
          </cell>
          <cell r="J446">
            <v>0</v>
          </cell>
          <cell r="K446">
            <v>0</v>
          </cell>
          <cell r="L446">
            <v>2</v>
          </cell>
          <cell r="M446">
            <v>7</v>
          </cell>
          <cell r="N446">
            <v>1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</row>
        <row r="447">
          <cell r="A447" t="str">
            <v>BETANCOURT</v>
          </cell>
          <cell r="B447" t="str">
            <v>A</v>
          </cell>
          <cell r="C447" t="str">
            <v>atalanta</v>
          </cell>
          <cell r="D447">
            <v>2</v>
          </cell>
          <cell r="E447">
            <v>5.75</v>
          </cell>
          <cell r="F447">
            <v>11.5</v>
          </cell>
          <cell r="G447">
            <v>5.75</v>
          </cell>
          <cell r="H447">
            <v>11.5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</row>
        <row r="448">
          <cell r="A448" t="str">
            <v>BIANCHI R.</v>
          </cell>
          <cell r="B448" t="str">
            <v>A</v>
          </cell>
          <cell r="C448" t="str">
            <v>bologna</v>
          </cell>
          <cell r="D448">
            <v>25</v>
          </cell>
          <cell r="E448">
            <v>5.38</v>
          </cell>
          <cell r="F448">
            <v>134.5</v>
          </cell>
          <cell r="G448">
            <v>5.58</v>
          </cell>
          <cell r="H448">
            <v>139.5</v>
          </cell>
          <cell r="I448">
            <v>3</v>
          </cell>
          <cell r="J448">
            <v>0</v>
          </cell>
          <cell r="K448">
            <v>0</v>
          </cell>
          <cell r="L448">
            <v>1</v>
          </cell>
          <cell r="M448">
            <v>4</v>
          </cell>
          <cell r="N448">
            <v>0</v>
          </cell>
          <cell r="O448">
            <v>0</v>
          </cell>
          <cell r="P448">
            <v>1</v>
          </cell>
          <cell r="Q448">
            <v>0</v>
          </cell>
          <cell r="R448">
            <v>0</v>
          </cell>
        </row>
        <row r="449">
          <cell r="A449" t="str">
            <v>DEL GROSSO</v>
          </cell>
          <cell r="B449" t="str">
            <v>D</v>
          </cell>
          <cell r="C449" t="str">
            <v>atalanta</v>
          </cell>
          <cell r="D449">
            <v>19</v>
          </cell>
          <cell r="E449">
            <v>5.8421052631578947</v>
          </cell>
          <cell r="F449">
            <v>111</v>
          </cell>
          <cell r="G449">
            <v>5.7631578947368425</v>
          </cell>
          <cell r="H449">
            <v>109.5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3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</row>
        <row r="450">
          <cell r="A450" t="str">
            <v>BORRIELLO</v>
          </cell>
          <cell r="B450" t="str">
            <v>A</v>
          </cell>
          <cell r="C450" t="str">
            <v>roma</v>
          </cell>
          <cell r="D450">
            <v>8</v>
          </cell>
          <cell r="E450">
            <v>5.9375</v>
          </cell>
          <cell r="F450">
            <v>47.5</v>
          </cell>
          <cell r="G450">
            <v>6.1875</v>
          </cell>
          <cell r="H450">
            <v>49.5</v>
          </cell>
          <cell r="I450">
            <v>1</v>
          </cell>
          <cell r="J450">
            <v>0</v>
          </cell>
          <cell r="K450">
            <v>0</v>
          </cell>
          <cell r="L450">
            <v>0</v>
          </cell>
          <cell r="M450">
            <v>2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</row>
        <row r="451">
          <cell r="A451" t="str">
            <v>CACIA</v>
          </cell>
          <cell r="B451" t="str">
            <v>A</v>
          </cell>
          <cell r="C451" t="str">
            <v>verona</v>
          </cell>
          <cell r="D451">
            <v>8</v>
          </cell>
          <cell r="E451">
            <v>5.6875</v>
          </cell>
          <cell r="F451">
            <v>45.5</v>
          </cell>
          <cell r="G451">
            <v>5.6875</v>
          </cell>
          <cell r="H451">
            <v>45.5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</row>
        <row r="452">
          <cell r="A452" t="str">
            <v>CALAIO'</v>
          </cell>
          <cell r="B452" t="str">
            <v>A</v>
          </cell>
          <cell r="C452" t="str">
            <v>genoa</v>
          </cell>
          <cell r="D452">
            <v>16</v>
          </cell>
          <cell r="E452">
            <v>5.5625</v>
          </cell>
          <cell r="F452">
            <v>89</v>
          </cell>
          <cell r="G452">
            <v>5.78125</v>
          </cell>
          <cell r="H452">
            <v>92.5</v>
          </cell>
          <cell r="I452">
            <v>3</v>
          </cell>
          <cell r="J452">
            <v>0</v>
          </cell>
          <cell r="K452">
            <v>1</v>
          </cell>
          <cell r="L452">
            <v>0</v>
          </cell>
          <cell r="M452">
            <v>1</v>
          </cell>
          <cell r="N452">
            <v>0</v>
          </cell>
          <cell r="O452">
            <v>0</v>
          </cell>
          <cell r="P452">
            <v>1</v>
          </cell>
          <cell r="Q452">
            <v>0</v>
          </cell>
          <cell r="R452">
            <v>0</v>
          </cell>
        </row>
        <row r="453">
          <cell r="A453" t="str">
            <v>CALLEJON</v>
          </cell>
          <cell r="B453" t="str">
            <v>A</v>
          </cell>
          <cell r="C453" t="str">
            <v>napoli</v>
          </cell>
          <cell r="D453">
            <v>37</v>
          </cell>
          <cell r="E453">
            <v>6.1486486486486482</v>
          </cell>
          <cell r="F453">
            <v>227.5</v>
          </cell>
          <cell r="G453">
            <v>7.4054054054054053</v>
          </cell>
          <cell r="H453">
            <v>274</v>
          </cell>
          <cell r="I453">
            <v>15</v>
          </cell>
          <cell r="J453">
            <v>0</v>
          </cell>
          <cell r="K453">
            <v>0</v>
          </cell>
          <cell r="L453">
            <v>5</v>
          </cell>
          <cell r="M453">
            <v>7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</row>
        <row r="454">
          <cell r="A454" t="str">
            <v>CAPRARI</v>
          </cell>
          <cell r="B454" t="str">
            <v>A</v>
          </cell>
          <cell r="C454" t="str">
            <v>roma</v>
          </cell>
          <cell r="D454">
            <v>1</v>
          </cell>
          <cell r="E454">
            <v>5.5</v>
          </cell>
          <cell r="F454">
            <v>5.5</v>
          </cell>
          <cell r="G454">
            <v>5.5</v>
          </cell>
          <cell r="H454">
            <v>5.5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</row>
        <row r="455">
          <cell r="A455" t="str">
            <v>CARUSO</v>
          </cell>
          <cell r="B455" t="str">
            <v>A</v>
          </cell>
          <cell r="C455" t="str">
            <v>catania</v>
          </cell>
          <cell r="D455">
            <v>1</v>
          </cell>
          <cell r="E455">
            <v>6</v>
          </cell>
          <cell r="F455">
            <v>6</v>
          </cell>
          <cell r="G455">
            <v>6</v>
          </cell>
          <cell r="H455">
            <v>6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</row>
        <row r="456">
          <cell r="A456" t="str">
            <v>CASSANO</v>
          </cell>
          <cell r="B456" t="str">
            <v>A</v>
          </cell>
          <cell r="C456" t="str">
            <v>parma</v>
          </cell>
          <cell r="D456">
            <v>33</v>
          </cell>
          <cell r="E456">
            <v>6.3030303030303028</v>
          </cell>
          <cell r="F456">
            <v>208</v>
          </cell>
          <cell r="G456">
            <v>7.3181818181818183</v>
          </cell>
          <cell r="H456">
            <v>241.5</v>
          </cell>
          <cell r="I456">
            <v>12</v>
          </cell>
          <cell r="J456">
            <v>0</v>
          </cell>
          <cell r="K456">
            <v>0</v>
          </cell>
          <cell r="L456">
            <v>6</v>
          </cell>
          <cell r="M456">
            <v>5</v>
          </cell>
          <cell r="N456">
            <v>0</v>
          </cell>
          <cell r="O456">
            <v>1</v>
          </cell>
          <cell r="P456">
            <v>2</v>
          </cell>
          <cell r="Q456">
            <v>0</v>
          </cell>
          <cell r="R456">
            <v>0</v>
          </cell>
        </row>
        <row r="457">
          <cell r="A457" t="str">
            <v>CERRI</v>
          </cell>
          <cell r="B457" t="str">
            <v>A</v>
          </cell>
          <cell r="C457" t="str">
            <v>parma</v>
          </cell>
          <cell r="D457">
            <v>1</v>
          </cell>
          <cell r="E457">
            <v>6</v>
          </cell>
          <cell r="F457">
            <v>6</v>
          </cell>
          <cell r="G457">
            <v>6</v>
          </cell>
          <cell r="H457">
            <v>6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</row>
        <row r="458">
          <cell r="A458" t="str">
            <v>CRISTALDO</v>
          </cell>
          <cell r="B458" t="str">
            <v>A</v>
          </cell>
          <cell r="C458" t="str">
            <v>bologna</v>
          </cell>
          <cell r="D458">
            <v>27</v>
          </cell>
          <cell r="E458">
            <v>5.6296296296296298</v>
          </cell>
          <cell r="F458">
            <v>152</v>
          </cell>
          <cell r="G458">
            <v>6.0925925925925926</v>
          </cell>
          <cell r="H458">
            <v>164.5</v>
          </cell>
          <cell r="I458">
            <v>4</v>
          </cell>
          <cell r="J458">
            <v>0</v>
          </cell>
          <cell r="K458">
            <v>0</v>
          </cell>
          <cell r="L458">
            <v>2</v>
          </cell>
          <cell r="M458">
            <v>1</v>
          </cell>
          <cell r="N458">
            <v>1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</row>
        <row r="459">
          <cell r="A459" t="str">
            <v>DE LUCA</v>
          </cell>
          <cell r="B459" t="str">
            <v>A</v>
          </cell>
          <cell r="C459" t="str">
            <v>atalanta</v>
          </cell>
          <cell r="D459">
            <v>14</v>
          </cell>
          <cell r="E459">
            <v>6.0714285714285712</v>
          </cell>
          <cell r="F459">
            <v>85</v>
          </cell>
          <cell r="G459">
            <v>6.9285714285714288</v>
          </cell>
          <cell r="H459">
            <v>97</v>
          </cell>
          <cell r="I459">
            <v>4</v>
          </cell>
          <cell r="J459">
            <v>0</v>
          </cell>
          <cell r="K459">
            <v>0</v>
          </cell>
          <cell r="L459">
            <v>1</v>
          </cell>
          <cell r="M459">
            <v>2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</row>
        <row r="460">
          <cell r="A460" t="str">
            <v>DENIS</v>
          </cell>
          <cell r="B460" t="str">
            <v>A</v>
          </cell>
          <cell r="C460" t="str">
            <v>atalanta</v>
          </cell>
          <cell r="D460">
            <v>37</v>
          </cell>
          <cell r="E460">
            <v>6.0270270270270272</v>
          </cell>
          <cell r="F460">
            <v>223</v>
          </cell>
          <cell r="G460">
            <v>7.0675675675675675</v>
          </cell>
          <cell r="H460">
            <v>261.5</v>
          </cell>
          <cell r="I460">
            <v>13</v>
          </cell>
          <cell r="J460">
            <v>0</v>
          </cell>
          <cell r="K460">
            <v>0</v>
          </cell>
          <cell r="L460">
            <v>4</v>
          </cell>
          <cell r="M460">
            <v>3</v>
          </cell>
          <cell r="N460">
            <v>0</v>
          </cell>
          <cell r="O460">
            <v>2</v>
          </cell>
          <cell r="P460">
            <v>1</v>
          </cell>
          <cell r="Q460">
            <v>0</v>
          </cell>
          <cell r="R460">
            <v>0</v>
          </cell>
        </row>
        <row r="461">
          <cell r="A461" t="str">
            <v>DESTRO</v>
          </cell>
          <cell r="B461" t="str">
            <v>A</v>
          </cell>
          <cell r="C461" t="str">
            <v>roma</v>
          </cell>
          <cell r="D461">
            <v>18</v>
          </cell>
          <cell r="E461">
            <v>6.333333333333333</v>
          </cell>
          <cell r="F461">
            <v>114</v>
          </cell>
          <cell r="G461">
            <v>8.4166666666666661</v>
          </cell>
          <cell r="H461">
            <v>151.5</v>
          </cell>
          <cell r="I461">
            <v>13</v>
          </cell>
          <cell r="J461">
            <v>0</v>
          </cell>
          <cell r="K461">
            <v>0</v>
          </cell>
          <cell r="L461">
            <v>1</v>
          </cell>
          <cell r="M461">
            <v>5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</row>
        <row r="462">
          <cell r="A462" t="str">
            <v>DI NATALE</v>
          </cell>
          <cell r="B462" t="str">
            <v>A</v>
          </cell>
          <cell r="C462" t="str">
            <v>udinese</v>
          </cell>
          <cell r="D462">
            <v>30</v>
          </cell>
          <cell r="E462">
            <v>6.05</v>
          </cell>
          <cell r="F462">
            <v>181.5</v>
          </cell>
          <cell r="G462">
            <v>7.4333333333333336</v>
          </cell>
          <cell r="H462">
            <v>223</v>
          </cell>
          <cell r="I462">
            <v>16</v>
          </cell>
          <cell r="J462">
            <v>0</v>
          </cell>
          <cell r="K462">
            <v>0</v>
          </cell>
          <cell r="L462">
            <v>0</v>
          </cell>
          <cell r="M462">
            <v>1</v>
          </cell>
          <cell r="N462">
            <v>0</v>
          </cell>
          <cell r="O462">
            <v>4</v>
          </cell>
          <cell r="P462">
            <v>2</v>
          </cell>
          <cell r="Q462">
            <v>0</v>
          </cell>
          <cell r="R462">
            <v>0</v>
          </cell>
        </row>
        <row r="463">
          <cell r="A463" t="str">
            <v>DIONISI</v>
          </cell>
          <cell r="B463" t="str">
            <v>A</v>
          </cell>
          <cell r="C463" t="str">
            <v>livorno</v>
          </cell>
          <cell r="D463">
            <v>1</v>
          </cell>
          <cell r="E463">
            <v>5</v>
          </cell>
          <cell r="F463">
            <v>5</v>
          </cell>
          <cell r="G463">
            <v>5</v>
          </cell>
          <cell r="H463">
            <v>5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</row>
        <row r="464">
          <cell r="A464" t="str">
            <v>DOUKARA</v>
          </cell>
          <cell r="B464" t="str">
            <v>A</v>
          </cell>
          <cell r="C464" t="str">
            <v>catania</v>
          </cell>
          <cell r="D464">
            <v>1</v>
          </cell>
          <cell r="E464">
            <v>5</v>
          </cell>
          <cell r="F464">
            <v>5</v>
          </cell>
          <cell r="G464">
            <v>1.5</v>
          </cell>
          <cell r="H464">
            <v>1.5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1</v>
          </cell>
          <cell r="N464">
            <v>0</v>
          </cell>
          <cell r="O464">
            <v>0</v>
          </cell>
          <cell r="P464">
            <v>1</v>
          </cell>
          <cell r="Q464">
            <v>0</v>
          </cell>
          <cell r="R464">
            <v>0</v>
          </cell>
        </row>
        <row r="465">
          <cell r="A465" t="str">
            <v>EDER</v>
          </cell>
          <cell r="B465" t="str">
            <v>A</v>
          </cell>
          <cell r="C465" t="str">
            <v>sampdoria</v>
          </cell>
          <cell r="D465">
            <v>33</v>
          </cell>
          <cell r="E465">
            <v>6.0757575757575761</v>
          </cell>
          <cell r="F465">
            <v>200.5</v>
          </cell>
          <cell r="G465">
            <v>7.1515151515151514</v>
          </cell>
          <cell r="H465">
            <v>236</v>
          </cell>
          <cell r="I465">
            <v>12</v>
          </cell>
          <cell r="J465">
            <v>0</v>
          </cell>
          <cell r="K465">
            <v>0</v>
          </cell>
          <cell r="L465">
            <v>4</v>
          </cell>
          <cell r="M465">
            <v>7</v>
          </cell>
          <cell r="N465">
            <v>1</v>
          </cell>
          <cell r="O465">
            <v>2</v>
          </cell>
          <cell r="P465">
            <v>0</v>
          </cell>
          <cell r="Q465">
            <v>0</v>
          </cell>
          <cell r="R465">
            <v>0</v>
          </cell>
        </row>
        <row r="466">
          <cell r="A466" t="str">
            <v>EL SHAARAWY</v>
          </cell>
          <cell r="B466" t="str">
            <v>A</v>
          </cell>
          <cell r="C466" t="str">
            <v>milan</v>
          </cell>
          <cell r="D466">
            <v>5</v>
          </cell>
          <cell r="E466">
            <v>5.6</v>
          </cell>
          <cell r="F466">
            <v>28</v>
          </cell>
          <cell r="G466">
            <v>5.5</v>
          </cell>
          <cell r="H466">
            <v>27.5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1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</row>
        <row r="467">
          <cell r="A467" t="str">
            <v>EMEGHARA</v>
          </cell>
          <cell r="B467" t="str">
            <v>A</v>
          </cell>
          <cell r="C467" t="str">
            <v>livorno</v>
          </cell>
          <cell r="D467">
            <v>28</v>
          </cell>
          <cell r="E467">
            <v>5.6428571428571432</v>
          </cell>
          <cell r="F467">
            <v>158</v>
          </cell>
          <cell r="G467">
            <v>6.0892857142857144</v>
          </cell>
          <cell r="H467">
            <v>170.5</v>
          </cell>
          <cell r="I467">
            <v>4</v>
          </cell>
          <cell r="J467">
            <v>0</v>
          </cell>
          <cell r="K467">
            <v>0</v>
          </cell>
          <cell r="L467">
            <v>3</v>
          </cell>
          <cell r="M467">
            <v>3</v>
          </cell>
          <cell r="N467">
            <v>1</v>
          </cell>
          <cell r="O467">
            <v>1</v>
          </cell>
          <cell r="P467">
            <v>0</v>
          </cell>
          <cell r="Q467">
            <v>0</v>
          </cell>
          <cell r="R467">
            <v>0</v>
          </cell>
        </row>
        <row r="468">
          <cell r="A468" t="str">
            <v>FARIAS</v>
          </cell>
          <cell r="B468" t="str">
            <v>A</v>
          </cell>
          <cell r="C468" t="str">
            <v>sassuolo</v>
          </cell>
          <cell r="D468">
            <v>8</v>
          </cell>
          <cell r="E468">
            <v>5.4375</v>
          </cell>
          <cell r="F468">
            <v>43.5</v>
          </cell>
          <cell r="G468">
            <v>5.375</v>
          </cell>
          <cell r="H468">
            <v>43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1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</row>
        <row r="469">
          <cell r="A469" t="str">
            <v>FEDATO</v>
          </cell>
          <cell r="B469" t="str">
            <v>A</v>
          </cell>
          <cell r="C469" t="str">
            <v>catania</v>
          </cell>
          <cell r="D469">
            <v>5</v>
          </cell>
          <cell r="E469">
            <v>5.5</v>
          </cell>
          <cell r="F469">
            <v>27.5</v>
          </cell>
          <cell r="G469">
            <v>5.5</v>
          </cell>
          <cell r="H469">
            <v>27.5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</row>
        <row r="470">
          <cell r="A470" t="str">
            <v>FLOCCARI</v>
          </cell>
          <cell r="B470" t="str">
            <v>A</v>
          </cell>
          <cell r="C470" t="str">
            <v>sassuolo</v>
          </cell>
          <cell r="D470">
            <v>24</v>
          </cell>
          <cell r="E470">
            <v>5.520833333333333</v>
          </cell>
          <cell r="F470">
            <v>132.5</v>
          </cell>
          <cell r="G470">
            <v>5.5</v>
          </cell>
          <cell r="H470">
            <v>132</v>
          </cell>
          <cell r="I470">
            <v>1</v>
          </cell>
          <cell r="J470">
            <v>0</v>
          </cell>
          <cell r="K470">
            <v>0</v>
          </cell>
          <cell r="L470">
            <v>0</v>
          </cell>
          <cell r="M470">
            <v>1</v>
          </cell>
          <cell r="N470">
            <v>0</v>
          </cell>
          <cell r="O470">
            <v>0</v>
          </cell>
          <cell r="P470">
            <v>1</v>
          </cell>
          <cell r="Q470">
            <v>0</v>
          </cell>
          <cell r="R470">
            <v>0</v>
          </cell>
        </row>
        <row r="471">
          <cell r="A471" t="str">
            <v>FLORO FLORES</v>
          </cell>
          <cell r="B471" t="str">
            <v>A</v>
          </cell>
          <cell r="C471" t="str">
            <v>sassuolo</v>
          </cell>
          <cell r="D471">
            <v>27</v>
          </cell>
          <cell r="E471">
            <v>5.9444444444444446</v>
          </cell>
          <cell r="F471">
            <v>160.5</v>
          </cell>
          <cell r="G471">
            <v>6.7592592592592595</v>
          </cell>
          <cell r="H471">
            <v>182.5</v>
          </cell>
          <cell r="I471">
            <v>7</v>
          </cell>
          <cell r="J471">
            <v>0</v>
          </cell>
          <cell r="K471">
            <v>0</v>
          </cell>
          <cell r="L471">
            <v>3</v>
          </cell>
          <cell r="M471">
            <v>4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</row>
        <row r="472">
          <cell r="A472" t="str">
            <v>GABBIADINI</v>
          </cell>
          <cell r="B472" t="str">
            <v>A</v>
          </cell>
          <cell r="C472" t="str">
            <v>sampdoria</v>
          </cell>
          <cell r="D472">
            <v>34</v>
          </cell>
          <cell r="E472">
            <v>5.9705882352941178</v>
          </cell>
          <cell r="F472">
            <v>203</v>
          </cell>
          <cell r="G472">
            <v>6.7647058823529411</v>
          </cell>
          <cell r="H472">
            <v>230</v>
          </cell>
          <cell r="I472">
            <v>9</v>
          </cell>
          <cell r="J472">
            <v>0</v>
          </cell>
          <cell r="K472">
            <v>0</v>
          </cell>
          <cell r="L472">
            <v>3</v>
          </cell>
          <cell r="M472">
            <v>6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</row>
        <row r="473">
          <cell r="A473" t="str">
            <v>GERVINHO</v>
          </cell>
          <cell r="B473" t="str">
            <v>A</v>
          </cell>
          <cell r="C473" t="str">
            <v>roma</v>
          </cell>
          <cell r="D473">
            <v>33</v>
          </cell>
          <cell r="E473">
            <v>6.3030303030303028</v>
          </cell>
          <cell r="F473">
            <v>208</v>
          </cell>
          <cell r="G473">
            <v>7.2727272727272725</v>
          </cell>
          <cell r="H473">
            <v>240</v>
          </cell>
          <cell r="I473">
            <v>8</v>
          </cell>
          <cell r="J473">
            <v>0</v>
          </cell>
          <cell r="K473">
            <v>0</v>
          </cell>
          <cell r="L473">
            <v>9</v>
          </cell>
          <cell r="M473">
            <v>2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</row>
        <row r="474">
          <cell r="A474" t="str">
            <v>GILARDINO</v>
          </cell>
          <cell r="B474" t="str">
            <v>A</v>
          </cell>
          <cell r="C474" t="str">
            <v>genoa</v>
          </cell>
          <cell r="D474">
            <v>35</v>
          </cell>
          <cell r="E474">
            <v>6.1142857142857139</v>
          </cell>
          <cell r="F474">
            <v>214</v>
          </cell>
          <cell r="G474">
            <v>7.0285714285714285</v>
          </cell>
          <cell r="H474">
            <v>246</v>
          </cell>
          <cell r="I474">
            <v>15</v>
          </cell>
          <cell r="J474">
            <v>0</v>
          </cell>
          <cell r="K474">
            <v>0</v>
          </cell>
          <cell r="L474">
            <v>0</v>
          </cell>
          <cell r="M474">
            <v>8</v>
          </cell>
          <cell r="N474">
            <v>0</v>
          </cell>
          <cell r="O474">
            <v>4</v>
          </cell>
          <cell r="P474">
            <v>3</v>
          </cell>
          <cell r="Q474">
            <v>0</v>
          </cell>
          <cell r="R474">
            <v>0</v>
          </cell>
        </row>
        <row r="475">
          <cell r="A475" t="str">
            <v>GIOVINCO</v>
          </cell>
          <cell r="B475" t="str">
            <v>A</v>
          </cell>
          <cell r="C475" t="str">
            <v>juventus</v>
          </cell>
          <cell r="D475">
            <v>10</v>
          </cell>
          <cell r="E475">
            <v>6.15</v>
          </cell>
          <cell r="F475">
            <v>61.5</v>
          </cell>
          <cell r="G475">
            <v>6.75</v>
          </cell>
          <cell r="H475">
            <v>67.5</v>
          </cell>
          <cell r="I475">
            <v>2</v>
          </cell>
          <cell r="J475">
            <v>0</v>
          </cell>
          <cell r="K475">
            <v>0</v>
          </cell>
          <cell r="L475">
            <v>1</v>
          </cell>
          <cell r="M475">
            <v>2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</row>
        <row r="476">
          <cell r="A476" t="str">
            <v>GLIOZZI</v>
          </cell>
          <cell r="B476" t="str">
            <v>A</v>
          </cell>
          <cell r="C476" t="str">
            <v>sassuolo</v>
          </cell>
          <cell r="D476">
            <v>1</v>
          </cell>
          <cell r="E476">
            <v>5.5</v>
          </cell>
          <cell r="F476">
            <v>5.5</v>
          </cell>
          <cell r="G476">
            <v>5.5</v>
          </cell>
          <cell r="H476">
            <v>5.5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</row>
        <row r="477">
          <cell r="A477" t="str">
            <v>GOMEZ M.</v>
          </cell>
          <cell r="B477" t="str">
            <v>A</v>
          </cell>
          <cell r="C477" t="str">
            <v>fiorentina</v>
          </cell>
          <cell r="D477">
            <v>9</v>
          </cell>
          <cell r="E477">
            <v>5.7777777777777777</v>
          </cell>
          <cell r="F477">
            <v>52</v>
          </cell>
          <cell r="G477">
            <v>6.833333333333333</v>
          </cell>
          <cell r="H477">
            <v>61.5</v>
          </cell>
          <cell r="I477">
            <v>3</v>
          </cell>
          <cell r="J477">
            <v>0</v>
          </cell>
          <cell r="K477">
            <v>0</v>
          </cell>
          <cell r="L477">
            <v>1</v>
          </cell>
          <cell r="M477">
            <v>1</v>
          </cell>
          <cell r="N477">
            <v>0</v>
          </cell>
          <cell r="O477">
            <v>1</v>
          </cell>
          <cell r="P477">
            <v>0</v>
          </cell>
          <cell r="Q477">
            <v>0</v>
          </cell>
          <cell r="R477">
            <v>0</v>
          </cell>
        </row>
        <row r="478">
          <cell r="A478" t="str">
            <v>BONAVENTURA</v>
          </cell>
          <cell r="B478" t="str">
            <v>C</v>
          </cell>
          <cell r="C478" t="str">
            <v>atalanta</v>
          </cell>
          <cell r="D478">
            <v>31</v>
          </cell>
          <cell r="E478">
            <v>6.306451612903226</v>
          </cell>
          <cell r="F478">
            <v>195.5</v>
          </cell>
          <cell r="G478">
            <v>6.838709677419355</v>
          </cell>
          <cell r="H478">
            <v>212</v>
          </cell>
          <cell r="I478">
            <v>5</v>
          </cell>
          <cell r="J478">
            <v>0</v>
          </cell>
          <cell r="K478">
            <v>0</v>
          </cell>
          <cell r="L478">
            <v>2</v>
          </cell>
          <cell r="M478">
            <v>1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</row>
        <row r="479">
          <cell r="A479" t="str">
            <v>HIGUAIN</v>
          </cell>
          <cell r="B479" t="str">
            <v>A</v>
          </cell>
          <cell r="C479" t="str">
            <v>napoli</v>
          </cell>
          <cell r="D479">
            <v>31</v>
          </cell>
          <cell r="E479">
            <v>6.435483870967742</v>
          </cell>
          <cell r="F479">
            <v>199.5</v>
          </cell>
          <cell r="G479">
            <v>8.17741935483871</v>
          </cell>
          <cell r="H479">
            <v>253.5</v>
          </cell>
          <cell r="I479">
            <v>17</v>
          </cell>
          <cell r="J479">
            <v>0</v>
          </cell>
          <cell r="K479">
            <v>0</v>
          </cell>
          <cell r="L479">
            <v>6</v>
          </cell>
          <cell r="M479">
            <v>6</v>
          </cell>
          <cell r="N479">
            <v>0</v>
          </cell>
          <cell r="O479">
            <v>5</v>
          </cell>
          <cell r="P479">
            <v>0</v>
          </cell>
          <cell r="Q479">
            <v>0</v>
          </cell>
          <cell r="R479">
            <v>0</v>
          </cell>
        </row>
        <row r="480">
          <cell r="A480" t="str">
            <v>IBARBO</v>
          </cell>
          <cell r="B480" t="str">
            <v>A</v>
          </cell>
          <cell r="C480" t="str">
            <v>cagliari</v>
          </cell>
          <cell r="D480">
            <v>29</v>
          </cell>
          <cell r="E480">
            <v>5.9827586206896548</v>
          </cell>
          <cell r="F480">
            <v>173.5</v>
          </cell>
          <cell r="G480">
            <v>6.2068965517241379</v>
          </cell>
          <cell r="H480">
            <v>180</v>
          </cell>
          <cell r="I480">
            <v>4</v>
          </cell>
          <cell r="J480">
            <v>0</v>
          </cell>
          <cell r="K480">
            <v>0</v>
          </cell>
          <cell r="L480">
            <v>1</v>
          </cell>
          <cell r="M480">
            <v>5</v>
          </cell>
          <cell r="N480">
            <v>1</v>
          </cell>
          <cell r="O480">
            <v>0</v>
          </cell>
          <cell r="P480">
            <v>1</v>
          </cell>
          <cell r="Q480">
            <v>0</v>
          </cell>
          <cell r="R480">
            <v>0</v>
          </cell>
        </row>
        <row r="481">
          <cell r="A481" t="str">
            <v>ICARDI</v>
          </cell>
          <cell r="B481" t="str">
            <v>A</v>
          </cell>
          <cell r="C481" t="str">
            <v>inter</v>
          </cell>
          <cell r="D481">
            <v>20</v>
          </cell>
          <cell r="E481">
            <v>6.1</v>
          </cell>
          <cell r="F481">
            <v>122</v>
          </cell>
          <cell r="G481">
            <v>7.4749999999999996</v>
          </cell>
          <cell r="H481">
            <v>149.5</v>
          </cell>
          <cell r="I481">
            <v>9</v>
          </cell>
          <cell r="J481">
            <v>0</v>
          </cell>
          <cell r="K481">
            <v>0</v>
          </cell>
          <cell r="L481">
            <v>1</v>
          </cell>
          <cell r="M481">
            <v>1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</row>
        <row r="482">
          <cell r="A482" t="str">
            <v>IMMOBILE</v>
          </cell>
          <cell r="B482" t="str">
            <v>A</v>
          </cell>
          <cell r="C482" t="str">
            <v>torino</v>
          </cell>
          <cell r="D482">
            <v>33</v>
          </cell>
          <cell r="E482">
            <v>6.4242424242424239</v>
          </cell>
          <cell r="F482">
            <v>212</v>
          </cell>
          <cell r="G482">
            <v>8.2121212121212128</v>
          </cell>
          <cell r="H482">
            <v>271</v>
          </cell>
          <cell r="I482">
            <v>22</v>
          </cell>
          <cell r="J482">
            <v>0</v>
          </cell>
          <cell r="K482">
            <v>0</v>
          </cell>
          <cell r="L482">
            <v>2</v>
          </cell>
          <cell r="M482">
            <v>10</v>
          </cell>
          <cell r="N482">
            <v>1</v>
          </cell>
          <cell r="O482">
            <v>0</v>
          </cell>
          <cell r="P482">
            <v>1</v>
          </cell>
          <cell r="Q482">
            <v>0</v>
          </cell>
          <cell r="R482">
            <v>0</v>
          </cell>
        </row>
        <row r="483">
          <cell r="A483" t="str">
            <v>INSIGNE</v>
          </cell>
          <cell r="B483" t="str">
            <v>A</v>
          </cell>
          <cell r="C483" t="str">
            <v>napoli</v>
          </cell>
          <cell r="D483">
            <v>35</v>
          </cell>
          <cell r="E483">
            <v>5.9428571428571431</v>
          </cell>
          <cell r="F483">
            <v>208</v>
          </cell>
          <cell r="G483">
            <v>6.2571428571428571</v>
          </cell>
          <cell r="H483">
            <v>219</v>
          </cell>
          <cell r="I483">
            <v>3</v>
          </cell>
          <cell r="J483">
            <v>0</v>
          </cell>
          <cell r="K483">
            <v>0</v>
          </cell>
          <cell r="L483">
            <v>3</v>
          </cell>
          <cell r="M483">
            <v>2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</row>
        <row r="484">
          <cell r="A484" t="str">
            <v>ITURBE</v>
          </cell>
          <cell r="B484" t="str">
            <v>A</v>
          </cell>
          <cell r="C484" t="str">
            <v>verona</v>
          </cell>
          <cell r="D484">
            <v>33</v>
          </cell>
          <cell r="E484">
            <v>6.3484848484848486</v>
          </cell>
          <cell r="F484">
            <v>209.5</v>
          </cell>
          <cell r="G484">
            <v>7.1363636363636367</v>
          </cell>
          <cell r="H484">
            <v>235.5</v>
          </cell>
          <cell r="I484">
            <v>8</v>
          </cell>
          <cell r="J484">
            <v>0</v>
          </cell>
          <cell r="K484">
            <v>0</v>
          </cell>
          <cell r="L484">
            <v>4</v>
          </cell>
          <cell r="M484">
            <v>4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</row>
        <row r="485">
          <cell r="A485" t="str">
            <v>KEITA</v>
          </cell>
          <cell r="B485" t="str">
            <v>A</v>
          </cell>
          <cell r="C485" t="str">
            <v>lazio</v>
          </cell>
          <cell r="D485">
            <v>23</v>
          </cell>
          <cell r="E485">
            <v>6.2826086956521738</v>
          </cell>
          <cell r="F485">
            <v>144.5</v>
          </cell>
          <cell r="G485">
            <v>6.9782608695652177</v>
          </cell>
          <cell r="H485">
            <v>160.5</v>
          </cell>
          <cell r="I485">
            <v>5</v>
          </cell>
          <cell r="J485">
            <v>0</v>
          </cell>
          <cell r="K485">
            <v>0</v>
          </cell>
          <cell r="L485">
            <v>2</v>
          </cell>
          <cell r="M485">
            <v>2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</row>
        <row r="486">
          <cell r="A486" t="str">
            <v>KEKO</v>
          </cell>
          <cell r="B486" t="str">
            <v>A</v>
          </cell>
          <cell r="C486" t="str">
            <v>catania</v>
          </cell>
          <cell r="D486">
            <v>15</v>
          </cell>
          <cell r="E486">
            <v>5.9666666666666668</v>
          </cell>
          <cell r="F486">
            <v>89.5</v>
          </cell>
          <cell r="G486">
            <v>5.9333333333333336</v>
          </cell>
          <cell r="H486">
            <v>89</v>
          </cell>
          <cell r="I486">
            <v>0</v>
          </cell>
          <cell r="J486">
            <v>0</v>
          </cell>
          <cell r="K486">
            <v>0</v>
          </cell>
          <cell r="L486">
            <v>1</v>
          </cell>
          <cell r="M486">
            <v>3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</row>
        <row r="487">
          <cell r="A487" t="str">
            <v>KLOSE</v>
          </cell>
          <cell r="B487" t="str">
            <v>A</v>
          </cell>
          <cell r="C487" t="str">
            <v>lazio</v>
          </cell>
          <cell r="D487">
            <v>24</v>
          </cell>
          <cell r="E487">
            <v>5.791666666666667</v>
          </cell>
          <cell r="F487">
            <v>139</v>
          </cell>
          <cell r="G487">
            <v>6.666666666666667</v>
          </cell>
          <cell r="H487">
            <v>160</v>
          </cell>
          <cell r="I487">
            <v>7</v>
          </cell>
          <cell r="J487">
            <v>0</v>
          </cell>
          <cell r="K487">
            <v>0</v>
          </cell>
          <cell r="L487">
            <v>1</v>
          </cell>
          <cell r="M487">
            <v>2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</row>
        <row r="488">
          <cell r="A488" t="str">
            <v>KONATE'</v>
          </cell>
          <cell r="B488" t="str">
            <v>A</v>
          </cell>
          <cell r="C488" t="str">
            <v>genoa</v>
          </cell>
          <cell r="D488">
            <v>22</v>
          </cell>
          <cell r="E488">
            <v>5.6363636363636367</v>
          </cell>
          <cell r="F488">
            <v>124</v>
          </cell>
          <cell r="G488">
            <v>5.7954545454545459</v>
          </cell>
          <cell r="H488">
            <v>127.5</v>
          </cell>
          <cell r="I488">
            <v>1</v>
          </cell>
          <cell r="J488">
            <v>0</v>
          </cell>
          <cell r="K488">
            <v>0</v>
          </cell>
          <cell r="L488">
            <v>2</v>
          </cell>
          <cell r="M488">
            <v>3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</row>
        <row r="489">
          <cell r="A489" t="str">
            <v>LARRONDO</v>
          </cell>
          <cell r="B489" t="str">
            <v>A</v>
          </cell>
          <cell r="C489" t="str">
            <v>torino</v>
          </cell>
          <cell r="D489">
            <v>4</v>
          </cell>
          <cell r="E489">
            <v>5.75</v>
          </cell>
          <cell r="F489">
            <v>23</v>
          </cell>
          <cell r="G489">
            <v>6.375</v>
          </cell>
          <cell r="H489">
            <v>25.5</v>
          </cell>
          <cell r="I489">
            <v>1</v>
          </cell>
          <cell r="J489">
            <v>0</v>
          </cell>
          <cell r="K489">
            <v>0</v>
          </cell>
          <cell r="L489">
            <v>0</v>
          </cell>
          <cell r="M489">
            <v>1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</row>
        <row r="490">
          <cell r="A490" t="str">
            <v>LETO</v>
          </cell>
          <cell r="B490" t="str">
            <v>A</v>
          </cell>
          <cell r="C490" t="str">
            <v>catania</v>
          </cell>
          <cell r="D490">
            <v>25</v>
          </cell>
          <cell r="E490">
            <v>5.72</v>
          </cell>
          <cell r="F490">
            <v>143</v>
          </cell>
          <cell r="G490">
            <v>6.06</v>
          </cell>
          <cell r="H490">
            <v>151.5</v>
          </cell>
          <cell r="I490">
            <v>3</v>
          </cell>
          <cell r="J490">
            <v>0</v>
          </cell>
          <cell r="K490">
            <v>0</v>
          </cell>
          <cell r="L490">
            <v>1</v>
          </cell>
          <cell r="M490">
            <v>3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</row>
        <row r="491">
          <cell r="A491" t="str">
            <v>LIVAJA</v>
          </cell>
          <cell r="B491" t="str">
            <v>A</v>
          </cell>
          <cell r="C491" t="str">
            <v>atalanta</v>
          </cell>
          <cell r="D491">
            <v>17</v>
          </cell>
          <cell r="E491">
            <v>5.5882352941176467</v>
          </cell>
          <cell r="F491">
            <v>95</v>
          </cell>
          <cell r="G491">
            <v>5.8529411764705879</v>
          </cell>
          <cell r="H491">
            <v>99.5</v>
          </cell>
          <cell r="I491">
            <v>2</v>
          </cell>
          <cell r="J491">
            <v>0</v>
          </cell>
          <cell r="K491">
            <v>0</v>
          </cell>
          <cell r="L491">
            <v>0</v>
          </cell>
          <cell r="M491">
            <v>3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</row>
        <row r="492">
          <cell r="A492" t="str">
            <v>LLORENTE</v>
          </cell>
          <cell r="B492" t="str">
            <v>A</v>
          </cell>
          <cell r="C492" t="str">
            <v>juventus</v>
          </cell>
          <cell r="D492">
            <v>32</v>
          </cell>
          <cell r="E492">
            <v>6.25</v>
          </cell>
          <cell r="F492">
            <v>200</v>
          </cell>
          <cell r="G492">
            <v>7.765625</v>
          </cell>
          <cell r="H492">
            <v>248.5</v>
          </cell>
          <cell r="I492">
            <v>16</v>
          </cell>
          <cell r="J492">
            <v>0</v>
          </cell>
          <cell r="K492">
            <v>0</v>
          </cell>
          <cell r="L492">
            <v>2</v>
          </cell>
          <cell r="M492">
            <v>3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</row>
        <row r="493">
          <cell r="A493" t="str">
            <v>MARILUNGO</v>
          </cell>
          <cell r="B493" t="str">
            <v>A</v>
          </cell>
          <cell r="C493" t="str">
            <v>atalanta</v>
          </cell>
          <cell r="D493">
            <v>5</v>
          </cell>
          <cell r="E493">
            <v>5.3</v>
          </cell>
          <cell r="F493">
            <v>26.5</v>
          </cell>
          <cell r="G493">
            <v>5.3</v>
          </cell>
          <cell r="H493">
            <v>26.5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</row>
        <row r="494">
          <cell r="A494" t="str">
            <v>MASUCCI</v>
          </cell>
          <cell r="B494" t="str">
            <v>A</v>
          </cell>
          <cell r="C494" t="str">
            <v>sassuolo</v>
          </cell>
          <cell r="D494">
            <v>10</v>
          </cell>
          <cell r="E494">
            <v>5.65</v>
          </cell>
          <cell r="F494">
            <v>56.5</v>
          </cell>
          <cell r="G494">
            <v>5.6</v>
          </cell>
          <cell r="H494">
            <v>56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1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</row>
        <row r="495">
          <cell r="A495" t="str">
            <v>MATOS</v>
          </cell>
          <cell r="B495" t="str">
            <v>A</v>
          </cell>
          <cell r="C495" t="str">
            <v>fiorentina</v>
          </cell>
          <cell r="D495">
            <v>15</v>
          </cell>
          <cell r="E495">
            <v>5.7666666666666666</v>
          </cell>
          <cell r="F495">
            <v>86.5</v>
          </cell>
          <cell r="G495">
            <v>5.6333333333333337</v>
          </cell>
          <cell r="H495">
            <v>84.5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4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</row>
        <row r="496">
          <cell r="A496" t="str">
            <v>MATRI</v>
          </cell>
          <cell r="B496" t="str">
            <v>A</v>
          </cell>
          <cell r="C496" t="str">
            <v>fiorentina</v>
          </cell>
          <cell r="D496">
            <v>27</v>
          </cell>
          <cell r="E496">
            <v>5.3703703703703702</v>
          </cell>
          <cell r="F496">
            <v>145</v>
          </cell>
          <cell r="G496">
            <v>5.9444444444444446</v>
          </cell>
          <cell r="H496">
            <v>160.5</v>
          </cell>
          <cell r="I496">
            <v>5</v>
          </cell>
          <cell r="J496">
            <v>0</v>
          </cell>
          <cell r="K496">
            <v>0</v>
          </cell>
          <cell r="L496">
            <v>2</v>
          </cell>
          <cell r="M496">
            <v>3</v>
          </cell>
          <cell r="N496">
            <v>0</v>
          </cell>
          <cell r="O496">
            <v>1</v>
          </cell>
          <cell r="P496">
            <v>0</v>
          </cell>
          <cell r="Q496">
            <v>0</v>
          </cell>
          <cell r="R496">
            <v>0</v>
          </cell>
        </row>
        <row r="497">
          <cell r="A497" t="str">
            <v>MAXI LOPEZ</v>
          </cell>
          <cell r="B497" t="str">
            <v>A</v>
          </cell>
          <cell r="C497" t="str">
            <v>sampdoria</v>
          </cell>
          <cell r="D497">
            <v>20</v>
          </cell>
          <cell r="E497">
            <v>5.5750000000000002</v>
          </cell>
          <cell r="F497">
            <v>111.5</v>
          </cell>
          <cell r="G497">
            <v>5.7</v>
          </cell>
          <cell r="H497">
            <v>114</v>
          </cell>
          <cell r="I497">
            <v>2</v>
          </cell>
          <cell r="J497">
            <v>0</v>
          </cell>
          <cell r="K497">
            <v>0</v>
          </cell>
          <cell r="L497">
            <v>1</v>
          </cell>
          <cell r="M497">
            <v>1</v>
          </cell>
          <cell r="N497">
            <v>1</v>
          </cell>
          <cell r="O497">
            <v>0</v>
          </cell>
          <cell r="P497">
            <v>1</v>
          </cell>
          <cell r="Q497">
            <v>0</v>
          </cell>
          <cell r="R497">
            <v>0</v>
          </cell>
        </row>
        <row r="498">
          <cell r="A498" t="str">
            <v>MEGGIORINI</v>
          </cell>
          <cell r="B498" t="str">
            <v>A</v>
          </cell>
          <cell r="C498" t="str">
            <v>torino</v>
          </cell>
          <cell r="D498">
            <v>20</v>
          </cell>
          <cell r="E498">
            <v>5.9</v>
          </cell>
          <cell r="F498">
            <v>118</v>
          </cell>
          <cell r="G498">
            <v>6.0250000000000004</v>
          </cell>
          <cell r="H498">
            <v>120.5</v>
          </cell>
          <cell r="I498">
            <v>0</v>
          </cell>
          <cell r="J498">
            <v>0</v>
          </cell>
          <cell r="K498">
            <v>0</v>
          </cell>
          <cell r="L498">
            <v>3</v>
          </cell>
          <cell r="M498">
            <v>1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</row>
        <row r="499">
          <cell r="A499" t="str">
            <v>MERTENS</v>
          </cell>
          <cell r="B499" t="str">
            <v>A</v>
          </cell>
          <cell r="C499" t="str">
            <v>napoli</v>
          </cell>
          <cell r="D499">
            <v>30</v>
          </cell>
          <cell r="E499">
            <v>6.2666666666666666</v>
          </cell>
          <cell r="F499">
            <v>188</v>
          </cell>
          <cell r="G499">
            <v>7.4333333333333336</v>
          </cell>
          <cell r="H499">
            <v>223</v>
          </cell>
          <cell r="I499">
            <v>11</v>
          </cell>
          <cell r="J499">
            <v>0</v>
          </cell>
          <cell r="K499">
            <v>0</v>
          </cell>
          <cell r="L499">
            <v>4</v>
          </cell>
          <cell r="M499">
            <v>4</v>
          </cell>
          <cell r="N499">
            <v>0</v>
          </cell>
          <cell r="O499">
            <v>2</v>
          </cell>
          <cell r="P499">
            <v>0</v>
          </cell>
          <cell r="Q499">
            <v>0</v>
          </cell>
          <cell r="R499">
            <v>0</v>
          </cell>
        </row>
        <row r="500">
          <cell r="A500" t="str">
            <v>MIGUEL BORJA</v>
          </cell>
          <cell r="B500" t="str">
            <v>A</v>
          </cell>
          <cell r="C500" t="str">
            <v>livorno</v>
          </cell>
          <cell r="D500">
            <v>4</v>
          </cell>
          <cell r="E500">
            <v>5.125</v>
          </cell>
          <cell r="F500">
            <v>20.5</v>
          </cell>
          <cell r="G500">
            <v>4.875</v>
          </cell>
          <cell r="H500">
            <v>19.5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1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</row>
        <row r="501">
          <cell r="A501" t="str">
            <v>MILITO</v>
          </cell>
          <cell r="B501" t="str">
            <v>A</v>
          </cell>
          <cell r="C501" t="str">
            <v>inter</v>
          </cell>
          <cell r="D501">
            <v>13</v>
          </cell>
          <cell r="E501">
            <v>5.615384615384615</v>
          </cell>
          <cell r="F501">
            <v>73</v>
          </cell>
          <cell r="G501">
            <v>5.9230769230769234</v>
          </cell>
          <cell r="H501">
            <v>77</v>
          </cell>
          <cell r="I501">
            <v>2</v>
          </cell>
          <cell r="J501">
            <v>0</v>
          </cell>
          <cell r="K501">
            <v>0</v>
          </cell>
          <cell r="L501">
            <v>1</v>
          </cell>
          <cell r="M501">
            <v>0</v>
          </cell>
          <cell r="N501">
            <v>0</v>
          </cell>
          <cell r="O501">
            <v>0</v>
          </cell>
          <cell r="P501">
            <v>1</v>
          </cell>
          <cell r="Q501">
            <v>0</v>
          </cell>
          <cell r="R501">
            <v>0</v>
          </cell>
        </row>
        <row r="502">
          <cell r="A502" t="str">
            <v>MOSCARDELLI</v>
          </cell>
          <cell r="B502" t="str">
            <v>A</v>
          </cell>
          <cell r="C502" t="str">
            <v>bologna</v>
          </cell>
          <cell r="D502">
            <v>14</v>
          </cell>
          <cell r="E502">
            <v>5.7142857142857144</v>
          </cell>
          <cell r="F502">
            <v>80</v>
          </cell>
          <cell r="G502">
            <v>5.8214285714285712</v>
          </cell>
          <cell r="H502">
            <v>81.5</v>
          </cell>
          <cell r="I502">
            <v>1</v>
          </cell>
          <cell r="J502">
            <v>0</v>
          </cell>
          <cell r="K502">
            <v>0</v>
          </cell>
          <cell r="L502">
            <v>1</v>
          </cell>
          <cell r="M502">
            <v>5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</row>
        <row r="503">
          <cell r="A503" t="str">
            <v>MURIEL</v>
          </cell>
          <cell r="B503" t="str">
            <v>A</v>
          </cell>
          <cell r="C503" t="str">
            <v>udinese</v>
          </cell>
          <cell r="D503">
            <v>23</v>
          </cell>
          <cell r="E503">
            <v>5.6739130434782608</v>
          </cell>
          <cell r="F503">
            <v>130.5</v>
          </cell>
          <cell r="G503">
            <v>6.1739130434782608</v>
          </cell>
          <cell r="H503">
            <v>142</v>
          </cell>
          <cell r="I503">
            <v>4</v>
          </cell>
          <cell r="J503">
            <v>0</v>
          </cell>
          <cell r="K503">
            <v>0</v>
          </cell>
          <cell r="L503">
            <v>1</v>
          </cell>
          <cell r="M503">
            <v>3</v>
          </cell>
          <cell r="N503">
            <v>0</v>
          </cell>
          <cell r="O503">
            <v>2</v>
          </cell>
          <cell r="P503">
            <v>0</v>
          </cell>
          <cell r="Q503">
            <v>0</v>
          </cell>
          <cell r="R503">
            <v>0</v>
          </cell>
        </row>
        <row r="504">
          <cell r="A504" t="str">
            <v>NENE'</v>
          </cell>
          <cell r="B504" t="str">
            <v>A</v>
          </cell>
          <cell r="C504" t="str">
            <v>cagliari</v>
          </cell>
          <cell r="D504">
            <v>18</v>
          </cell>
          <cell r="E504">
            <v>5.833333333333333</v>
          </cell>
          <cell r="F504">
            <v>105</v>
          </cell>
          <cell r="G504">
            <v>6.5555555555555554</v>
          </cell>
          <cell r="H504">
            <v>118</v>
          </cell>
          <cell r="I504">
            <v>5</v>
          </cell>
          <cell r="J504">
            <v>0</v>
          </cell>
          <cell r="K504">
            <v>0</v>
          </cell>
          <cell r="L504">
            <v>0</v>
          </cell>
          <cell r="M504">
            <v>4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</row>
        <row r="505">
          <cell r="A505" t="str">
            <v>NIANG</v>
          </cell>
          <cell r="B505" t="str">
            <v>A</v>
          </cell>
          <cell r="C505" t="str">
            <v>milan</v>
          </cell>
          <cell r="D505">
            <v>8</v>
          </cell>
          <cell r="E505">
            <v>5.5</v>
          </cell>
          <cell r="F505">
            <v>44</v>
          </cell>
          <cell r="G505">
            <v>5.5625</v>
          </cell>
          <cell r="H505">
            <v>44.5</v>
          </cell>
          <cell r="I505">
            <v>0</v>
          </cell>
          <cell r="J505">
            <v>0</v>
          </cell>
          <cell r="K505">
            <v>0</v>
          </cell>
          <cell r="L505">
            <v>1</v>
          </cell>
          <cell r="M505">
            <v>1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</row>
        <row r="506">
          <cell r="A506" t="str">
            <v>NICO LOPEZ</v>
          </cell>
          <cell r="B506" t="str">
            <v>A</v>
          </cell>
          <cell r="C506" t="str">
            <v>udinese</v>
          </cell>
          <cell r="D506">
            <v>17</v>
          </cell>
          <cell r="E506">
            <v>5.8529411764705879</v>
          </cell>
          <cell r="F506">
            <v>99.5</v>
          </cell>
          <cell r="G506">
            <v>6.1764705882352944</v>
          </cell>
          <cell r="H506">
            <v>105</v>
          </cell>
          <cell r="I506">
            <v>2</v>
          </cell>
          <cell r="J506">
            <v>0</v>
          </cell>
          <cell r="K506">
            <v>0</v>
          </cell>
          <cell r="L506">
            <v>0</v>
          </cell>
          <cell r="M506">
            <v>1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</row>
        <row r="507">
          <cell r="A507" t="str">
            <v>OBINNA</v>
          </cell>
          <cell r="B507" t="str">
            <v>A</v>
          </cell>
          <cell r="C507" t="str">
            <v>chievo</v>
          </cell>
          <cell r="D507">
            <v>9</v>
          </cell>
          <cell r="E507">
            <v>5.833333333333333</v>
          </cell>
          <cell r="F507">
            <v>52.5</v>
          </cell>
          <cell r="G507">
            <v>6.5</v>
          </cell>
          <cell r="H507">
            <v>58.5</v>
          </cell>
          <cell r="I507">
            <v>2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</row>
        <row r="508">
          <cell r="A508" t="str">
            <v>OKAKA</v>
          </cell>
          <cell r="B508" t="str">
            <v>A</v>
          </cell>
          <cell r="C508" t="str">
            <v>sampdoria</v>
          </cell>
          <cell r="D508">
            <v>15</v>
          </cell>
          <cell r="E508">
            <v>6</v>
          </cell>
          <cell r="F508">
            <v>90</v>
          </cell>
          <cell r="G508">
            <v>7.0666666666666664</v>
          </cell>
          <cell r="H508">
            <v>106</v>
          </cell>
          <cell r="I508">
            <v>5</v>
          </cell>
          <cell r="J508">
            <v>0</v>
          </cell>
          <cell r="K508">
            <v>0</v>
          </cell>
          <cell r="L508">
            <v>3</v>
          </cell>
          <cell r="M508">
            <v>4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</row>
        <row r="509">
          <cell r="A509" t="str">
            <v>OSVALDO</v>
          </cell>
          <cell r="B509" t="str">
            <v>A</v>
          </cell>
          <cell r="C509" t="str">
            <v>juventus</v>
          </cell>
          <cell r="D509">
            <v>16</v>
          </cell>
          <cell r="E509">
            <v>5.8125</v>
          </cell>
          <cell r="F509">
            <v>93</v>
          </cell>
          <cell r="G509">
            <v>6.25</v>
          </cell>
          <cell r="H509">
            <v>100</v>
          </cell>
          <cell r="I509">
            <v>2</v>
          </cell>
          <cell r="J509">
            <v>0</v>
          </cell>
          <cell r="K509">
            <v>0</v>
          </cell>
          <cell r="L509">
            <v>2</v>
          </cell>
          <cell r="M509">
            <v>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</row>
        <row r="510">
          <cell r="A510" t="str">
            <v>PALACIO</v>
          </cell>
          <cell r="B510" t="str">
            <v>A</v>
          </cell>
          <cell r="C510" t="str">
            <v>inter</v>
          </cell>
          <cell r="D510">
            <v>37</v>
          </cell>
          <cell r="E510">
            <v>6.1756756756756754</v>
          </cell>
          <cell r="F510">
            <v>228.5</v>
          </cell>
          <cell r="G510">
            <v>7.6351351351351351</v>
          </cell>
          <cell r="H510">
            <v>282.5</v>
          </cell>
          <cell r="I510">
            <v>17</v>
          </cell>
          <cell r="J510">
            <v>0</v>
          </cell>
          <cell r="K510">
            <v>0</v>
          </cell>
          <cell r="L510">
            <v>5</v>
          </cell>
          <cell r="M510">
            <v>4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</row>
        <row r="511">
          <cell r="A511" t="str">
            <v>PALLADINO</v>
          </cell>
          <cell r="B511" t="str">
            <v>A</v>
          </cell>
          <cell r="C511" t="str">
            <v>parma</v>
          </cell>
          <cell r="D511">
            <v>21</v>
          </cell>
          <cell r="E511">
            <v>5.8809523809523814</v>
          </cell>
          <cell r="F511">
            <v>123.5</v>
          </cell>
          <cell r="G511">
            <v>6.3571428571428568</v>
          </cell>
          <cell r="H511">
            <v>133.5</v>
          </cell>
          <cell r="I511">
            <v>3</v>
          </cell>
          <cell r="J511">
            <v>0</v>
          </cell>
          <cell r="K511">
            <v>0</v>
          </cell>
          <cell r="L511">
            <v>1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</row>
        <row r="512">
          <cell r="A512" t="str">
            <v>PALOSCHI</v>
          </cell>
          <cell r="B512" t="str">
            <v>A</v>
          </cell>
          <cell r="C512" t="str">
            <v>chievo</v>
          </cell>
          <cell r="D512">
            <v>33</v>
          </cell>
          <cell r="E512">
            <v>5.9848484848484844</v>
          </cell>
          <cell r="F512">
            <v>197.5</v>
          </cell>
          <cell r="G512">
            <v>7.1515151515151514</v>
          </cell>
          <cell r="H512">
            <v>236</v>
          </cell>
          <cell r="I512">
            <v>13</v>
          </cell>
          <cell r="J512">
            <v>0</v>
          </cell>
          <cell r="K512">
            <v>0</v>
          </cell>
          <cell r="L512">
            <v>1</v>
          </cell>
          <cell r="M512">
            <v>3</v>
          </cell>
          <cell r="N512">
            <v>0</v>
          </cell>
          <cell r="O512">
            <v>4</v>
          </cell>
          <cell r="P512">
            <v>0</v>
          </cell>
          <cell r="Q512">
            <v>0</v>
          </cell>
          <cell r="R512">
            <v>0</v>
          </cell>
        </row>
        <row r="513">
          <cell r="A513" t="str">
            <v>PANDEV</v>
          </cell>
          <cell r="B513" t="str">
            <v>A</v>
          </cell>
          <cell r="C513" t="str">
            <v>napoli</v>
          </cell>
          <cell r="D513">
            <v>24</v>
          </cell>
          <cell r="E513">
            <v>6</v>
          </cell>
          <cell r="F513">
            <v>144</v>
          </cell>
          <cell r="G513">
            <v>6.8125</v>
          </cell>
          <cell r="H513">
            <v>163.5</v>
          </cell>
          <cell r="I513">
            <v>7</v>
          </cell>
          <cell r="J513">
            <v>0</v>
          </cell>
          <cell r="K513">
            <v>0</v>
          </cell>
          <cell r="L513">
            <v>3</v>
          </cell>
          <cell r="M513">
            <v>3</v>
          </cell>
          <cell r="N513">
            <v>0</v>
          </cell>
          <cell r="O513">
            <v>0</v>
          </cell>
          <cell r="P513">
            <v>1</v>
          </cell>
          <cell r="Q513">
            <v>0</v>
          </cell>
          <cell r="R513">
            <v>0</v>
          </cell>
        </row>
        <row r="514">
          <cell r="A514" t="str">
            <v>PAPONI</v>
          </cell>
          <cell r="B514" t="str">
            <v>A</v>
          </cell>
          <cell r="C514" t="str">
            <v>bologna</v>
          </cell>
          <cell r="D514">
            <v>2</v>
          </cell>
          <cell r="E514">
            <v>5.5</v>
          </cell>
          <cell r="F514">
            <v>11</v>
          </cell>
          <cell r="G514">
            <v>5.5</v>
          </cell>
          <cell r="H514">
            <v>11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</row>
        <row r="515">
          <cell r="A515" t="str">
            <v>PAULINHO</v>
          </cell>
          <cell r="B515" t="str">
            <v>A</v>
          </cell>
          <cell r="C515" t="str">
            <v>livorno</v>
          </cell>
          <cell r="D515">
            <v>35</v>
          </cell>
          <cell r="E515">
            <v>6.1</v>
          </cell>
          <cell r="F515">
            <v>213.5</v>
          </cell>
          <cell r="G515">
            <v>7.3</v>
          </cell>
          <cell r="H515">
            <v>255.5</v>
          </cell>
          <cell r="I515">
            <v>15</v>
          </cell>
          <cell r="J515">
            <v>0</v>
          </cell>
          <cell r="K515">
            <v>0</v>
          </cell>
          <cell r="L515">
            <v>1</v>
          </cell>
          <cell r="M515">
            <v>8</v>
          </cell>
          <cell r="N515">
            <v>0</v>
          </cell>
          <cell r="O515">
            <v>3</v>
          </cell>
          <cell r="P515">
            <v>0</v>
          </cell>
          <cell r="Q515">
            <v>0</v>
          </cell>
          <cell r="R515">
            <v>0</v>
          </cell>
        </row>
        <row r="516">
          <cell r="A516" t="str">
            <v>PAVOLETTI</v>
          </cell>
          <cell r="B516" t="str">
            <v>A</v>
          </cell>
          <cell r="C516" t="str">
            <v>sassuolo</v>
          </cell>
          <cell r="D516">
            <v>1</v>
          </cell>
          <cell r="E516">
            <v>6</v>
          </cell>
          <cell r="F516">
            <v>6</v>
          </cell>
          <cell r="G516">
            <v>6</v>
          </cell>
          <cell r="H516">
            <v>6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</row>
        <row r="517">
          <cell r="A517" t="str">
            <v>PAZZINI</v>
          </cell>
          <cell r="B517" t="str">
            <v>A</v>
          </cell>
          <cell r="C517" t="str">
            <v>milan</v>
          </cell>
          <cell r="D517">
            <v>15</v>
          </cell>
          <cell r="E517">
            <v>6</v>
          </cell>
          <cell r="F517">
            <v>90</v>
          </cell>
          <cell r="G517">
            <v>6.3666666666666663</v>
          </cell>
          <cell r="H517">
            <v>95.5</v>
          </cell>
          <cell r="I517">
            <v>2</v>
          </cell>
          <cell r="J517">
            <v>0</v>
          </cell>
          <cell r="K517">
            <v>0</v>
          </cell>
          <cell r="L517">
            <v>0</v>
          </cell>
          <cell r="M517">
            <v>1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</row>
        <row r="518">
          <cell r="A518" t="str">
            <v>PELLISSIER</v>
          </cell>
          <cell r="B518" t="str">
            <v>A</v>
          </cell>
          <cell r="C518" t="str">
            <v>chievo</v>
          </cell>
          <cell r="D518">
            <v>20</v>
          </cell>
          <cell r="E518">
            <v>5.7</v>
          </cell>
          <cell r="F518">
            <v>114</v>
          </cell>
          <cell r="G518">
            <v>5.75</v>
          </cell>
          <cell r="H518">
            <v>115</v>
          </cell>
          <cell r="I518">
            <v>1</v>
          </cell>
          <cell r="J518">
            <v>0</v>
          </cell>
          <cell r="K518">
            <v>0</v>
          </cell>
          <cell r="L518">
            <v>1</v>
          </cell>
          <cell r="M518">
            <v>2</v>
          </cell>
          <cell r="N518">
            <v>2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</row>
        <row r="519">
          <cell r="A519" t="str">
            <v>PEREA</v>
          </cell>
          <cell r="B519" t="str">
            <v>A</v>
          </cell>
          <cell r="C519" t="str">
            <v>lazio</v>
          </cell>
          <cell r="D519">
            <v>13</v>
          </cell>
          <cell r="E519">
            <v>5.4230769230769234</v>
          </cell>
          <cell r="F519">
            <v>70.5</v>
          </cell>
          <cell r="G519">
            <v>5.5384615384615383</v>
          </cell>
          <cell r="H519">
            <v>72</v>
          </cell>
          <cell r="I519">
            <v>1</v>
          </cell>
          <cell r="J519">
            <v>0</v>
          </cell>
          <cell r="K519">
            <v>0</v>
          </cell>
          <cell r="L519">
            <v>0</v>
          </cell>
          <cell r="M519">
            <v>3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</row>
        <row r="520">
          <cell r="A520" t="str">
            <v>PETAGNA</v>
          </cell>
          <cell r="B520" t="str">
            <v>A</v>
          </cell>
          <cell r="C520" t="str">
            <v>milan</v>
          </cell>
          <cell r="D520">
            <v>5</v>
          </cell>
          <cell r="E520">
            <v>5.5</v>
          </cell>
          <cell r="F520">
            <v>27.5</v>
          </cell>
          <cell r="G520">
            <v>5.4</v>
          </cell>
          <cell r="H520">
            <v>27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1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</row>
        <row r="521">
          <cell r="A521" t="str">
            <v>PETKOVIC</v>
          </cell>
          <cell r="B521" t="str">
            <v>A</v>
          </cell>
          <cell r="C521" t="str">
            <v>catania</v>
          </cell>
          <cell r="D521">
            <v>4</v>
          </cell>
          <cell r="E521">
            <v>5.5</v>
          </cell>
          <cell r="F521">
            <v>22</v>
          </cell>
          <cell r="G521">
            <v>5.5</v>
          </cell>
          <cell r="H521">
            <v>22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</row>
        <row r="522">
          <cell r="A522" t="str">
            <v>PINILLA</v>
          </cell>
          <cell r="B522" t="str">
            <v>A</v>
          </cell>
          <cell r="C522" t="str">
            <v>cagliari</v>
          </cell>
          <cell r="D522">
            <v>24</v>
          </cell>
          <cell r="E522">
            <v>5.75</v>
          </cell>
          <cell r="F522">
            <v>138</v>
          </cell>
          <cell r="G522">
            <v>6.166666666666667</v>
          </cell>
          <cell r="H522">
            <v>148</v>
          </cell>
          <cell r="I522">
            <v>7</v>
          </cell>
          <cell r="J522">
            <v>0</v>
          </cell>
          <cell r="K522">
            <v>0</v>
          </cell>
          <cell r="L522">
            <v>0</v>
          </cell>
          <cell r="M522">
            <v>8</v>
          </cell>
          <cell r="N522">
            <v>1</v>
          </cell>
          <cell r="O522">
            <v>4</v>
          </cell>
          <cell r="P522">
            <v>2</v>
          </cell>
          <cell r="Q522">
            <v>0</v>
          </cell>
          <cell r="R522">
            <v>0</v>
          </cell>
        </row>
        <row r="523">
          <cell r="A523" t="str">
            <v>POSTIGA</v>
          </cell>
          <cell r="B523" t="str">
            <v>A</v>
          </cell>
          <cell r="C523" t="str">
            <v>lazio</v>
          </cell>
          <cell r="D523">
            <v>4</v>
          </cell>
          <cell r="E523">
            <v>5.375</v>
          </cell>
          <cell r="F523">
            <v>21.5</v>
          </cell>
          <cell r="G523">
            <v>5.375</v>
          </cell>
          <cell r="H523">
            <v>21.5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</row>
        <row r="524">
          <cell r="A524" t="str">
            <v>POZZI</v>
          </cell>
          <cell r="B524" t="str">
            <v>A</v>
          </cell>
          <cell r="C524" t="str">
            <v>sampdoria</v>
          </cell>
          <cell r="D524">
            <v>12</v>
          </cell>
          <cell r="E524">
            <v>5.708333333333333</v>
          </cell>
          <cell r="F524">
            <v>68.5</v>
          </cell>
          <cell r="G524">
            <v>6.25</v>
          </cell>
          <cell r="H524">
            <v>75</v>
          </cell>
          <cell r="I524">
            <v>2</v>
          </cell>
          <cell r="J524">
            <v>0</v>
          </cell>
          <cell r="K524">
            <v>0</v>
          </cell>
          <cell r="L524">
            <v>2</v>
          </cell>
          <cell r="M524">
            <v>3</v>
          </cell>
          <cell r="N524">
            <v>0</v>
          </cell>
          <cell r="O524">
            <v>1</v>
          </cell>
          <cell r="P524">
            <v>0</v>
          </cell>
          <cell r="Q524">
            <v>0</v>
          </cell>
          <cell r="R524">
            <v>0</v>
          </cell>
        </row>
        <row r="525">
          <cell r="A525" t="str">
            <v>QUAGLIARELLA</v>
          </cell>
          <cell r="B525" t="str">
            <v>A</v>
          </cell>
          <cell r="C525" t="str">
            <v>juventus</v>
          </cell>
          <cell r="D525">
            <v>10</v>
          </cell>
          <cell r="E525">
            <v>6.05</v>
          </cell>
          <cell r="F525">
            <v>60.5</v>
          </cell>
          <cell r="G525">
            <v>6.3</v>
          </cell>
          <cell r="H525">
            <v>63</v>
          </cell>
          <cell r="I525">
            <v>1</v>
          </cell>
          <cell r="J525">
            <v>0</v>
          </cell>
          <cell r="K525">
            <v>0</v>
          </cell>
          <cell r="L525">
            <v>0</v>
          </cell>
          <cell r="M525">
            <v>1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</row>
        <row r="526">
          <cell r="A526" t="str">
            <v>RABUSIC</v>
          </cell>
          <cell r="B526" t="str">
            <v>A</v>
          </cell>
          <cell r="C526" t="str">
            <v>verona</v>
          </cell>
          <cell r="D526">
            <v>3</v>
          </cell>
          <cell r="E526">
            <v>5.5</v>
          </cell>
          <cell r="F526">
            <v>16.5</v>
          </cell>
          <cell r="G526">
            <v>5.5</v>
          </cell>
          <cell r="H526">
            <v>16.5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</row>
        <row r="527">
          <cell r="A527" t="str">
            <v>RANEGIE</v>
          </cell>
          <cell r="B527" t="str">
            <v>A</v>
          </cell>
          <cell r="C527" t="str">
            <v>udinese</v>
          </cell>
          <cell r="D527">
            <v>1</v>
          </cell>
          <cell r="E527">
            <v>5.5</v>
          </cell>
          <cell r="F527">
            <v>5.5</v>
          </cell>
          <cell r="G527">
            <v>5.5</v>
          </cell>
          <cell r="H527">
            <v>5.5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</row>
        <row r="528">
          <cell r="A528" t="str">
            <v>REBIC</v>
          </cell>
          <cell r="B528" t="str">
            <v>A</v>
          </cell>
          <cell r="C528" t="str">
            <v>fiorentina</v>
          </cell>
          <cell r="D528">
            <v>2</v>
          </cell>
          <cell r="E528">
            <v>5.75</v>
          </cell>
          <cell r="F528">
            <v>11.5</v>
          </cell>
          <cell r="G528">
            <v>7.25</v>
          </cell>
          <cell r="H528">
            <v>14.5</v>
          </cell>
          <cell r="I528">
            <v>1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</row>
        <row r="529">
          <cell r="A529" t="str">
            <v>ROBINHO</v>
          </cell>
          <cell r="B529" t="str">
            <v>A</v>
          </cell>
          <cell r="C529" t="str">
            <v>milan</v>
          </cell>
          <cell r="D529">
            <v>21</v>
          </cell>
          <cell r="E529">
            <v>5.4761904761904763</v>
          </cell>
          <cell r="F529">
            <v>115</v>
          </cell>
          <cell r="G529">
            <v>6.0238095238095237</v>
          </cell>
          <cell r="H529">
            <v>126.5</v>
          </cell>
          <cell r="I529">
            <v>3</v>
          </cell>
          <cell r="J529">
            <v>0</v>
          </cell>
          <cell r="K529">
            <v>0</v>
          </cell>
          <cell r="L529">
            <v>3</v>
          </cell>
          <cell r="M529">
            <v>1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</row>
        <row r="530">
          <cell r="A530" t="str">
            <v>RODRIGUEZ</v>
          </cell>
          <cell r="B530" t="str">
            <v>A</v>
          </cell>
          <cell r="C530" t="str">
            <v>bologna</v>
          </cell>
          <cell r="D530">
            <v>1</v>
          </cell>
          <cell r="E530">
            <v>5.5</v>
          </cell>
          <cell r="F530">
            <v>5.5</v>
          </cell>
          <cell r="G530">
            <v>5.5</v>
          </cell>
          <cell r="H530">
            <v>5.5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</row>
        <row r="531">
          <cell r="A531" t="str">
            <v>ROSSI G.</v>
          </cell>
          <cell r="B531" t="str">
            <v>A</v>
          </cell>
          <cell r="C531" t="str">
            <v>fiorentina</v>
          </cell>
          <cell r="D531">
            <v>21</v>
          </cell>
          <cell r="E531">
            <v>6.7619047619047619</v>
          </cell>
          <cell r="F531">
            <v>142</v>
          </cell>
          <cell r="G531">
            <v>9.0714285714285712</v>
          </cell>
          <cell r="H531">
            <v>190.5</v>
          </cell>
          <cell r="I531">
            <v>16</v>
          </cell>
          <cell r="J531">
            <v>0</v>
          </cell>
          <cell r="K531">
            <v>0</v>
          </cell>
          <cell r="L531">
            <v>1</v>
          </cell>
          <cell r="M531">
            <v>1</v>
          </cell>
          <cell r="N531">
            <v>0</v>
          </cell>
          <cell r="O531">
            <v>5</v>
          </cell>
          <cell r="P531">
            <v>0</v>
          </cell>
          <cell r="Q531">
            <v>0</v>
          </cell>
          <cell r="R531">
            <v>0</v>
          </cell>
        </row>
        <row r="532">
          <cell r="A532" t="str">
            <v>SANABRIA</v>
          </cell>
          <cell r="B532" t="str">
            <v>A</v>
          </cell>
          <cell r="C532" t="str">
            <v>sassuolo</v>
          </cell>
          <cell r="D532">
            <v>2</v>
          </cell>
          <cell r="E532">
            <v>5.25</v>
          </cell>
          <cell r="F532">
            <v>10.5</v>
          </cell>
          <cell r="G532">
            <v>5.25</v>
          </cell>
          <cell r="H532">
            <v>10.5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</row>
        <row r="533">
          <cell r="A533" t="str">
            <v>SANSONE G.</v>
          </cell>
          <cell r="B533" t="str">
            <v>A</v>
          </cell>
          <cell r="C533" t="str">
            <v>sampdoria</v>
          </cell>
          <cell r="D533">
            <v>22</v>
          </cell>
          <cell r="E533">
            <v>5.9090909090909092</v>
          </cell>
          <cell r="F533">
            <v>130</v>
          </cell>
          <cell r="G533">
            <v>6.2727272727272725</v>
          </cell>
          <cell r="H533">
            <v>138</v>
          </cell>
          <cell r="I533">
            <v>3</v>
          </cell>
          <cell r="J533">
            <v>0</v>
          </cell>
          <cell r="K533">
            <v>0</v>
          </cell>
          <cell r="L533">
            <v>0</v>
          </cell>
          <cell r="M533">
            <v>2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</row>
        <row r="534">
          <cell r="A534" t="str">
            <v>SANSONE N.</v>
          </cell>
          <cell r="B534" t="str">
            <v>A</v>
          </cell>
          <cell r="C534" t="str">
            <v>sassuolo</v>
          </cell>
          <cell r="D534">
            <v>25</v>
          </cell>
          <cell r="E534">
            <v>6.12</v>
          </cell>
          <cell r="F534">
            <v>153</v>
          </cell>
          <cell r="G534">
            <v>7.04</v>
          </cell>
          <cell r="H534">
            <v>176</v>
          </cell>
          <cell r="I534">
            <v>6</v>
          </cell>
          <cell r="J534">
            <v>0</v>
          </cell>
          <cell r="K534">
            <v>0</v>
          </cell>
          <cell r="L534">
            <v>6</v>
          </cell>
          <cell r="M534">
            <v>2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</row>
        <row r="535">
          <cell r="A535" t="str">
            <v>SAU</v>
          </cell>
          <cell r="B535" t="str">
            <v>A</v>
          </cell>
          <cell r="C535" t="str">
            <v>cagliari</v>
          </cell>
          <cell r="D535">
            <v>30</v>
          </cell>
          <cell r="E535">
            <v>5.8833333333333337</v>
          </cell>
          <cell r="F535">
            <v>176.5</v>
          </cell>
          <cell r="G535">
            <v>6.5</v>
          </cell>
          <cell r="H535">
            <v>195</v>
          </cell>
          <cell r="I535">
            <v>6</v>
          </cell>
          <cell r="J535">
            <v>0</v>
          </cell>
          <cell r="K535">
            <v>0</v>
          </cell>
          <cell r="L535">
            <v>1</v>
          </cell>
          <cell r="M535">
            <v>1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</row>
        <row r="536">
          <cell r="A536" t="str">
            <v>SILIGARDI</v>
          </cell>
          <cell r="B536" t="str">
            <v>A</v>
          </cell>
          <cell r="C536" t="str">
            <v>livorno</v>
          </cell>
          <cell r="D536">
            <v>23</v>
          </cell>
          <cell r="E536">
            <v>5.7608695652173916</v>
          </cell>
          <cell r="F536">
            <v>132.5</v>
          </cell>
          <cell r="G536">
            <v>6.4347826086956523</v>
          </cell>
          <cell r="H536">
            <v>148</v>
          </cell>
          <cell r="I536">
            <v>5</v>
          </cell>
          <cell r="J536">
            <v>0</v>
          </cell>
          <cell r="K536">
            <v>0</v>
          </cell>
          <cell r="L536">
            <v>1</v>
          </cell>
          <cell r="M536">
            <v>1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</row>
        <row r="537">
          <cell r="A537" t="str">
            <v>TEVEZ</v>
          </cell>
          <cell r="B537" t="str">
            <v>A</v>
          </cell>
          <cell r="C537" t="str">
            <v>juventus</v>
          </cell>
          <cell r="D537">
            <v>34</v>
          </cell>
          <cell r="E537">
            <v>6.75</v>
          </cell>
          <cell r="F537">
            <v>229.5</v>
          </cell>
          <cell r="G537">
            <v>8.485294117647058</v>
          </cell>
          <cell r="H537">
            <v>288.5</v>
          </cell>
          <cell r="I537">
            <v>19</v>
          </cell>
          <cell r="J537">
            <v>0</v>
          </cell>
          <cell r="K537">
            <v>0</v>
          </cell>
          <cell r="L537">
            <v>4</v>
          </cell>
          <cell r="M537">
            <v>4</v>
          </cell>
          <cell r="N537">
            <v>0</v>
          </cell>
          <cell r="O537">
            <v>1</v>
          </cell>
          <cell r="P537">
            <v>0</v>
          </cell>
          <cell r="Q537">
            <v>0</v>
          </cell>
          <cell r="R537">
            <v>0</v>
          </cell>
        </row>
        <row r="538">
          <cell r="A538" t="str">
            <v>THEREAU</v>
          </cell>
          <cell r="B538" t="str">
            <v>A</v>
          </cell>
          <cell r="C538" t="str">
            <v>chievo</v>
          </cell>
          <cell r="D538">
            <v>31</v>
          </cell>
          <cell r="E538">
            <v>5.790322580645161</v>
          </cell>
          <cell r="F538">
            <v>179.5</v>
          </cell>
          <cell r="G538">
            <v>6.370967741935484</v>
          </cell>
          <cell r="H538">
            <v>197.5</v>
          </cell>
          <cell r="I538">
            <v>7</v>
          </cell>
          <cell r="J538">
            <v>0</v>
          </cell>
          <cell r="K538">
            <v>0</v>
          </cell>
          <cell r="L538">
            <v>1</v>
          </cell>
          <cell r="M538">
            <v>2</v>
          </cell>
          <cell r="N538">
            <v>0</v>
          </cell>
          <cell r="O538">
            <v>2</v>
          </cell>
          <cell r="P538">
            <v>1</v>
          </cell>
          <cell r="Q538">
            <v>0</v>
          </cell>
          <cell r="R538">
            <v>0</v>
          </cell>
        </row>
        <row r="539">
          <cell r="A539" t="str">
            <v>TONI</v>
          </cell>
          <cell r="B539" t="str">
            <v>A</v>
          </cell>
          <cell r="C539" t="str">
            <v>verona</v>
          </cell>
          <cell r="D539">
            <v>34</v>
          </cell>
          <cell r="E539">
            <v>6.6470588235294121</v>
          </cell>
          <cell r="F539">
            <v>226</v>
          </cell>
          <cell r="G539">
            <v>8.5</v>
          </cell>
          <cell r="H539">
            <v>289</v>
          </cell>
          <cell r="I539">
            <v>20</v>
          </cell>
          <cell r="J539">
            <v>0</v>
          </cell>
          <cell r="K539">
            <v>0</v>
          </cell>
          <cell r="L539">
            <v>5</v>
          </cell>
          <cell r="M539">
            <v>4</v>
          </cell>
          <cell r="N539">
            <v>0</v>
          </cell>
          <cell r="O539">
            <v>3</v>
          </cell>
          <cell r="P539">
            <v>0</v>
          </cell>
          <cell r="Q539">
            <v>0</v>
          </cell>
          <cell r="R539">
            <v>0</v>
          </cell>
        </row>
        <row r="540">
          <cell r="A540" t="str">
            <v>TOTTI</v>
          </cell>
          <cell r="B540" t="str">
            <v>A</v>
          </cell>
          <cell r="C540" t="str">
            <v>roma</v>
          </cell>
          <cell r="D540">
            <v>25</v>
          </cell>
          <cell r="E540">
            <v>6.5</v>
          </cell>
          <cell r="F540">
            <v>162.5</v>
          </cell>
          <cell r="G540">
            <v>7.48</v>
          </cell>
          <cell r="H540">
            <v>187</v>
          </cell>
          <cell r="I540">
            <v>7</v>
          </cell>
          <cell r="J540">
            <v>0</v>
          </cell>
          <cell r="K540">
            <v>0</v>
          </cell>
          <cell r="L540">
            <v>5</v>
          </cell>
          <cell r="M540">
            <v>3</v>
          </cell>
          <cell r="N540">
            <v>0</v>
          </cell>
          <cell r="O540">
            <v>2</v>
          </cell>
          <cell r="P540">
            <v>0</v>
          </cell>
          <cell r="Q540">
            <v>0</v>
          </cell>
          <cell r="R540">
            <v>0</v>
          </cell>
        </row>
        <row r="541">
          <cell r="A541" t="str">
            <v>VUCINIC</v>
          </cell>
          <cell r="B541" t="str">
            <v>A</v>
          </cell>
          <cell r="C541" t="str">
            <v>juventus</v>
          </cell>
          <cell r="D541">
            <v>8</v>
          </cell>
          <cell r="E541">
            <v>5.6875</v>
          </cell>
          <cell r="F541">
            <v>45.5</v>
          </cell>
          <cell r="G541">
            <v>6.3125</v>
          </cell>
          <cell r="H541">
            <v>50.5</v>
          </cell>
          <cell r="I541">
            <v>2</v>
          </cell>
          <cell r="J541">
            <v>0</v>
          </cell>
          <cell r="K541">
            <v>0</v>
          </cell>
          <cell r="L541">
            <v>0</v>
          </cell>
          <cell r="M541">
            <v>2</v>
          </cell>
          <cell r="N541">
            <v>0</v>
          </cell>
          <cell r="O541">
            <v>1</v>
          </cell>
          <cell r="P541">
            <v>0</v>
          </cell>
          <cell r="Q541">
            <v>0</v>
          </cell>
          <cell r="R541">
            <v>0</v>
          </cell>
        </row>
        <row r="542">
          <cell r="A542" t="str">
            <v>YAKOVENKO</v>
          </cell>
          <cell r="B542" t="str">
            <v>A</v>
          </cell>
          <cell r="C542" t="str">
            <v>fiorentina</v>
          </cell>
          <cell r="D542">
            <v>2</v>
          </cell>
          <cell r="E542">
            <v>5.25</v>
          </cell>
          <cell r="F542">
            <v>10.5</v>
          </cell>
          <cell r="G542">
            <v>5.25</v>
          </cell>
          <cell r="H542">
            <v>10.5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</row>
        <row r="543">
          <cell r="A543" t="str">
            <v>ZAPATA D.</v>
          </cell>
          <cell r="B543" t="str">
            <v>A</v>
          </cell>
          <cell r="C543" t="str">
            <v>napoli</v>
          </cell>
          <cell r="D543">
            <v>11</v>
          </cell>
          <cell r="E543">
            <v>6</v>
          </cell>
          <cell r="F543">
            <v>66</v>
          </cell>
          <cell r="G543">
            <v>7.4545454545454541</v>
          </cell>
          <cell r="H543">
            <v>82</v>
          </cell>
          <cell r="I543">
            <v>5</v>
          </cell>
          <cell r="J543">
            <v>0</v>
          </cell>
          <cell r="K543">
            <v>0</v>
          </cell>
          <cell r="L543">
            <v>2</v>
          </cell>
          <cell r="M543">
            <v>2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</row>
        <row r="544">
          <cell r="A544" t="str">
            <v>ZAZA</v>
          </cell>
          <cell r="B544" t="str">
            <v>A</v>
          </cell>
          <cell r="C544" t="str">
            <v>sassuolo</v>
          </cell>
          <cell r="D544">
            <v>33</v>
          </cell>
          <cell r="E544">
            <v>5.8787878787878789</v>
          </cell>
          <cell r="F544">
            <v>194</v>
          </cell>
          <cell r="G544">
            <v>6.5454545454545459</v>
          </cell>
          <cell r="H544">
            <v>216</v>
          </cell>
          <cell r="I544">
            <v>9</v>
          </cell>
          <cell r="J544">
            <v>0</v>
          </cell>
          <cell r="K544">
            <v>0</v>
          </cell>
          <cell r="L544">
            <v>1</v>
          </cell>
          <cell r="M544">
            <v>10</v>
          </cell>
          <cell r="N544">
            <v>1</v>
          </cell>
          <cell r="O544">
            <v>1</v>
          </cell>
          <cell r="P544">
            <v>0</v>
          </cell>
          <cell r="Q544">
            <v>0</v>
          </cell>
          <cell r="R544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68"/>
  <sheetViews>
    <sheetView workbookViewId="0">
      <selection activeCell="L6" sqref="L6"/>
    </sheetView>
  </sheetViews>
  <sheetFormatPr defaultRowHeight="15" x14ac:dyDescent="0.25"/>
  <cols>
    <col min="3" max="3" width="13.5703125" bestFit="1" customWidth="1"/>
    <col min="5" max="7" width="8.85546875" customWidth="1"/>
  </cols>
  <sheetData>
    <row r="1" spans="1:17" x14ac:dyDescent="0.25">
      <c r="A1" s="265" t="s">
        <v>891</v>
      </c>
      <c r="B1" s="265" t="s">
        <v>892</v>
      </c>
      <c r="C1" s="265" t="s">
        <v>893</v>
      </c>
      <c r="D1" s="265" t="s">
        <v>894</v>
      </c>
      <c r="E1" s="265" t="s">
        <v>895</v>
      </c>
      <c r="F1" s="265" t="s">
        <v>896</v>
      </c>
      <c r="G1" s="265" t="s">
        <v>897</v>
      </c>
      <c r="H1" s="265" t="s">
        <v>898</v>
      </c>
      <c r="I1" s="265" t="s">
        <v>899</v>
      </c>
      <c r="J1" s="265" t="s">
        <v>900</v>
      </c>
      <c r="K1" s="265" t="s">
        <v>901</v>
      </c>
      <c r="L1" s="265" t="s">
        <v>902</v>
      </c>
      <c r="M1" s="265" t="s">
        <v>903</v>
      </c>
      <c r="N1" s="265" t="s">
        <v>904</v>
      </c>
      <c r="O1" s="265" t="s">
        <v>905</v>
      </c>
      <c r="P1" s="265" t="s">
        <v>906</v>
      </c>
      <c r="Q1" s="265" t="s">
        <v>907</v>
      </c>
    </row>
    <row r="2" spans="1:17" x14ac:dyDescent="0.25">
      <c r="A2" t="s">
        <v>908</v>
      </c>
      <c r="B2">
        <v>38</v>
      </c>
      <c r="C2" t="s">
        <v>657</v>
      </c>
      <c r="D2" t="s">
        <v>746</v>
      </c>
      <c r="E2" t="str">
        <f>IF($G2="Ammonito",1,"")</f>
        <v/>
      </c>
      <c r="F2" t="str">
        <f>IF($G2="Espulsione",1,"")</f>
        <v/>
      </c>
      <c r="H2">
        <v>6</v>
      </c>
      <c r="J2">
        <v>2</v>
      </c>
      <c r="Q2">
        <v>4</v>
      </c>
    </row>
    <row r="3" spans="1:17" x14ac:dyDescent="0.25">
      <c r="A3" t="s">
        <v>908</v>
      </c>
      <c r="B3">
        <v>38</v>
      </c>
      <c r="C3" t="s">
        <v>659</v>
      </c>
      <c r="D3" t="s">
        <v>760</v>
      </c>
      <c r="E3" t="str">
        <f t="shared" ref="E3:E66" si="0">IF($G3="Ammonito",1,"")</f>
        <v/>
      </c>
      <c r="F3" t="str">
        <f t="shared" ref="F3:F66" si="1">IF($G3="Espulsione",1,"")</f>
        <v/>
      </c>
      <c r="H3">
        <v>6.5</v>
      </c>
      <c r="J3">
        <v>1</v>
      </c>
      <c r="O3">
        <v>1</v>
      </c>
      <c r="Q3">
        <v>5.5</v>
      </c>
    </row>
    <row r="4" spans="1:17" x14ac:dyDescent="0.25">
      <c r="A4" t="s">
        <v>908</v>
      </c>
      <c r="B4">
        <v>38</v>
      </c>
      <c r="C4" t="s">
        <v>655</v>
      </c>
      <c r="D4" t="s">
        <v>633</v>
      </c>
      <c r="E4" t="str">
        <f t="shared" si="0"/>
        <v/>
      </c>
      <c r="F4" t="str">
        <f t="shared" si="1"/>
        <v/>
      </c>
      <c r="H4">
        <v>6.5</v>
      </c>
      <c r="J4">
        <v>3</v>
      </c>
      <c r="K4">
        <v>1</v>
      </c>
      <c r="Q4">
        <v>1.5</v>
      </c>
    </row>
    <row r="5" spans="1:17" x14ac:dyDescent="0.25">
      <c r="A5" t="s">
        <v>908</v>
      </c>
      <c r="B5">
        <v>38</v>
      </c>
      <c r="C5" t="s">
        <v>335</v>
      </c>
      <c r="D5" t="s">
        <v>739</v>
      </c>
      <c r="E5" t="str">
        <f t="shared" si="0"/>
        <v/>
      </c>
      <c r="F5" t="str">
        <f t="shared" si="1"/>
        <v/>
      </c>
      <c r="H5">
        <v>6.5</v>
      </c>
      <c r="J5">
        <v>1</v>
      </c>
      <c r="Q5">
        <v>5.5</v>
      </c>
    </row>
    <row r="6" spans="1:17" x14ac:dyDescent="0.25">
      <c r="A6" t="s">
        <v>908</v>
      </c>
      <c r="B6">
        <v>38</v>
      </c>
      <c r="C6" t="s">
        <v>658</v>
      </c>
      <c r="D6" t="s">
        <v>634</v>
      </c>
      <c r="E6" t="str">
        <f t="shared" si="0"/>
        <v/>
      </c>
      <c r="F6" t="str">
        <f t="shared" si="1"/>
        <v/>
      </c>
      <c r="H6">
        <v>6.5</v>
      </c>
      <c r="J6">
        <v>1</v>
      </c>
      <c r="Q6">
        <v>5.5</v>
      </c>
    </row>
    <row r="7" spans="1:17" x14ac:dyDescent="0.25">
      <c r="A7" t="s">
        <v>908</v>
      </c>
      <c r="B7">
        <v>38</v>
      </c>
      <c r="C7" t="s">
        <v>653</v>
      </c>
      <c r="D7" t="s">
        <v>632</v>
      </c>
      <c r="E7" t="str">
        <f t="shared" si="0"/>
        <v/>
      </c>
      <c r="F7" t="str">
        <f t="shared" si="1"/>
        <v/>
      </c>
      <c r="H7">
        <v>6.5</v>
      </c>
      <c r="J7">
        <v>2</v>
      </c>
      <c r="P7">
        <v>1</v>
      </c>
      <c r="Q7">
        <v>7.5</v>
      </c>
    </row>
    <row r="8" spans="1:17" x14ac:dyDescent="0.25">
      <c r="A8" t="s">
        <v>908</v>
      </c>
      <c r="B8">
        <v>38</v>
      </c>
      <c r="C8" t="s">
        <v>340</v>
      </c>
      <c r="D8" t="s">
        <v>752</v>
      </c>
      <c r="E8" t="str">
        <f t="shared" si="0"/>
        <v/>
      </c>
      <c r="F8" t="str">
        <f t="shared" si="1"/>
        <v/>
      </c>
      <c r="H8">
        <v>6.5</v>
      </c>
      <c r="Q8">
        <v>6.5</v>
      </c>
    </row>
    <row r="9" spans="1:17" x14ac:dyDescent="0.25">
      <c r="A9" t="s">
        <v>908</v>
      </c>
      <c r="B9">
        <v>38</v>
      </c>
      <c r="C9" t="s">
        <v>643</v>
      </c>
      <c r="D9" t="s">
        <v>740</v>
      </c>
      <c r="E9" t="str">
        <f t="shared" si="0"/>
        <v/>
      </c>
      <c r="F9" t="str">
        <f t="shared" si="1"/>
        <v/>
      </c>
      <c r="H9">
        <v>5</v>
      </c>
      <c r="J9">
        <v>2</v>
      </c>
      <c r="Q9">
        <v>3</v>
      </c>
    </row>
    <row r="10" spans="1:17" x14ac:dyDescent="0.25">
      <c r="A10" t="s">
        <v>908</v>
      </c>
      <c r="B10">
        <v>38</v>
      </c>
      <c r="C10" t="s">
        <v>330</v>
      </c>
      <c r="D10" t="s">
        <v>742</v>
      </c>
      <c r="E10" t="str">
        <f t="shared" si="0"/>
        <v/>
      </c>
      <c r="F10" t="str">
        <f t="shared" si="1"/>
        <v/>
      </c>
      <c r="H10">
        <v>7</v>
      </c>
      <c r="Q10">
        <v>7</v>
      </c>
    </row>
    <row r="11" spans="1:17" x14ac:dyDescent="0.25">
      <c r="A11" t="s">
        <v>908</v>
      </c>
      <c r="B11">
        <v>38</v>
      </c>
      <c r="C11" t="s">
        <v>654</v>
      </c>
      <c r="D11" t="s">
        <v>742</v>
      </c>
      <c r="E11" t="str">
        <f t="shared" si="0"/>
        <v/>
      </c>
      <c r="F11" t="str">
        <f t="shared" si="1"/>
        <v/>
      </c>
      <c r="H11">
        <v>6</v>
      </c>
      <c r="Q11">
        <v>6</v>
      </c>
    </row>
    <row r="12" spans="1:17" x14ac:dyDescent="0.25">
      <c r="A12" t="s">
        <v>908</v>
      </c>
      <c r="B12">
        <v>38</v>
      </c>
      <c r="C12" t="s">
        <v>328</v>
      </c>
      <c r="D12" t="s">
        <v>753</v>
      </c>
      <c r="E12" t="str">
        <f t="shared" si="0"/>
        <v/>
      </c>
      <c r="F12" t="str">
        <f t="shared" si="1"/>
        <v/>
      </c>
      <c r="H12">
        <v>6</v>
      </c>
      <c r="Q12">
        <v>6</v>
      </c>
    </row>
    <row r="13" spans="1:17" x14ac:dyDescent="0.25">
      <c r="A13" t="s">
        <v>908</v>
      </c>
      <c r="B13">
        <v>38</v>
      </c>
      <c r="C13" t="s">
        <v>637</v>
      </c>
      <c r="D13" t="s">
        <v>750</v>
      </c>
      <c r="E13" t="str">
        <f t="shared" si="0"/>
        <v/>
      </c>
      <c r="F13" t="str">
        <f t="shared" si="1"/>
        <v/>
      </c>
      <c r="H13">
        <v>6</v>
      </c>
      <c r="Q13">
        <v>6</v>
      </c>
    </row>
    <row r="14" spans="1:17" x14ac:dyDescent="0.25">
      <c r="A14" t="s">
        <v>908</v>
      </c>
      <c r="B14">
        <v>38</v>
      </c>
      <c r="C14" t="s">
        <v>639</v>
      </c>
      <c r="D14" t="s">
        <v>750</v>
      </c>
      <c r="E14" t="str">
        <f t="shared" si="0"/>
        <v/>
      </c>
      <c r="F14" t="str">
        <f t="shared" si="1"/>
        <v/>
      </c>
      <c r="H14">
        <v>6</v>
      </c>
      <c r="J14">
        <v>2</v>
      </c>
      <c r="Q14">
        <v>4</v>
      </c>
    </row>
    <row r="15" spans="1:17" x14ac:dyDescent="0.25">
      <c r="A15" t="s">
        <v>908</v>
      </c>
      <c r="B15">
        <v>38</v>
      </c>
      <c r="C15" t="s">
        <v>323</v>
      </c>
      <c r="D15" t="s">
        <v>754</v>
      </c>
      <c r="E15" t="str">
        <f t="shared" si="0"/>
        <v/>
      </c>
      <c r="F15" t="str">
        <f t="shared" si="1"/>
        <v/>
      </c>
      <c r="H15">
        <v>6</v>
      </c>
      <c r="J15">
        <v>1</v>
      </c>
      <c r="O15">
        <v>1</v>
      </c>
      <c r="Q15">
        <v>5</v>
      </c>
    </row>
    <row r="16" spans="1:17" x14ac:dyDescent="0.25">
      <c r="A16" t="s">
        <v>908</v>
      </c>
      <c r="B16">
        <v>38</v>
      </c>
      <c r="C16" t="s">
        <v>645</v>
      </c>
      <c r="D16" t="s">
        <v>748</v>
      </c>
      <c r="E16" t="str">
        <f t="shared" si="0"/>
        <v/>
      </c>
      <c r="F16" t="str">
        <f t="shared" si="1"/>
        <v/>
      </c>
      <c r="H16">
        <v>6</v>
      </c>
      <c r="J16">
        <v>1</v>
      </c>
      <c r="Q16">
        <v>5</v>
      </c>
    </row>
    <row r="17" spans="1:17" x14ac:dyDescent="0.25">
      <c r="A17" t="s">
        <v>908</v>
      </c>
      <c r="B17">
        <v>38</v>
      </c>
      <c r="C17" t="s">
        <v>663</v>
      </c>
      <c r="D17" t="s">
        <v>661</v>
      </c>
      <c r="E17" t="str">
        <f t="shared" si="0"/>
        <v/>
      </c>
      <c r="F17" t="str">
        <f t="shared" si="1"/>
        <v/>
      </c>
      <c r="H17">
        <v>6</v>
      </c>
      <c r="Q17">
        <v>6</v>
      </c>
    </row>
    <row r="18" spans="1:17" x14ac:dyDescent="0.25">
      <c r="A18" t="s">
        <v>908</v>
      </c>
      <c r="B18">
        <v>38</v>
      </c>
      <c r="C18" t="s">
        <v>650</v>
      </c>
      <c r="D18" t="s">
        <v>661</v>
      </c>
      <c r="E18" t="str">
        <f t="shared" si="0"/>
        <v/>
      </c>
      <c r="F18" t="str">
        <f t="shared" si="1"/>
        <v/>
      </c>
      <c r="H18">
        <v>6</v>
      </c>
      <c r="Q18">
        <v>6</v>
      </c>
    </row>
    <row r="19" spans="1:17" x14ac:dyDescent="0.25">
      <c r="A19" t="s">
        <v>908</v>
      </c>
      <c r="B19">
        <v>38</v>
      </c>
      <c r="C19" t="s">
        <v>656</v>
      </c>
      <c r="D19" t="s">
        <v>631</v>
      </c>
      <c r="E19" t="str">
        <f t="shared" si="0"/>
        <v/>
      </c>
      <c r="F19" t="str">
        <f t="shared" si="1"/>
        <v/>
      </c>
      <c r="H19">
        <v>6.5</v>
      </c>
      <c r="J19">
        <v>1</v>
      </c>
      <c r="Q19">
        <v>5.5</v>
      </c>
    </row>
    <row r="20" spans="1:17" x14ac:dyDescent="0.25">
      <c r="A20" t="s">
        <v>908</v>
      </c>
      <c r="B20">
        <v>38</v>
      </c>
      <c r="C20" t="s">
        <v>646</v>
      </c>
      <c r="D20" t="s">
        <v>745</v>
      </c>
      <c r="E20" t="str">
        <f t="shared" si="0"/>
        <v/>
      </c>
      <c r="F20" t="str">
        <f t="shared" si="1"/>
        <v/>
      </c>
      <c r="H20">
        <v>6.5</v>
      </c>
      <c r="J20">
        <v>3</v>
      </c>
      <c r="Q20">
        <v>3.5</v>
      </c>
    </row>
    <row r="21" spans="1:17" x14ac:dyDescent="0.25">
      <c r="A21" t="s">
        <v>908</v>
      </c>
      <c r="B21">
        <v>38</v>
      </c>
      <c r="C21" t="s">
        <v>651</v>
      </c>
      <c r="D21" t="s">
        <v>635</v>
      </c>
      <c r="E21" t="str">
        <f t="shared" si="0"/>
        <v/>
      </c>
      <c r="F21" t="str">
        <f t="shared" si="1"/>
        <v/>
      </c>
      <c r="H21">
        <v>6</v>
      </c>
      <c r="J21">
        <v>2</v>
      </c>
      <c r="Q21">
        <v>4</v>
      </c>
    </row>
    <row r="22" spans="1:17" x14ac:dyDescent="0.25">
      <c r="A22" t="s">
        <v>908</v>
      </c>
      <c r="B22">
        <v>38</v>
      </c>
      <c r="C22" t="s">
        <v>664</v>
      </c>
      <c r="D22" t="s">
        <v>747</v>
      </c>
      <c r="E22" t="str">
        <f t="shared" si="0"/>
        <v/>
      </c>
      <c r="F22" t="str">
        <f t="shared" si="1"/>
        <v/>
      </c>
      <c r="H22">
        <v>6.5</v>
      </c>
      <c r="J22">
        <v>2</v>
      </c>
      <c r="Q22">
        <v>4.5</v>
      </c>
    </row>
    <row r="23" spans="1:17" x14ac:dyDescent="0.25">
      <c r="A23" t="s">
        <v>908</v>
      </c>
      <c r="B23">
        <v>38</v>
      </c>
      <c r="C23" t="s">
        <v>329</v>
      </c>
      <c r="D23" t="s">
        <v>738</v>
      </c>
      <c r="E23" t="str">
        <f t="shared" si="0"/>
        <v/>
      </c>
      <c r="F23" t="str">
        <f t="shared" si="1"/>
        <v/>
      </c>
      <c r="H23">
        <v>6</v>
      </c>
      <c r="J23">
        <v>3</v>
      </c>
      <c r="Q23">
        <v>3</v>
      </c>
    </row>
    <row r="24" spans="1:17" x14ac:dyDescent="0.25">
      <c r="A24" t="s">
        <v>908</v>
      </c>
      <c r="B24">
        <v>38</v>
      </c>
      <c r="C24" t="s">
        <v>640</v>
      </c>
      <c r="D24" t="s">
        <v>761</v>
      </c>
      <c r="E24" t="str">
        <f t="shared" si="0"/>
        <v/>
      </c>
      <c r="F24" t="str">
        <f t="shared" si="1"/>
        <v/>
      </c>
      <c r="H24">
        <v>4.5</v>
      </c>
      <c r="J24">
        <v>5</v>
      </c>
      <c r="Q24">
        <v>-0.5</v>
      </c>
    </row>
    <row r="25" spans="1:17" x14ac:dyDescent="0.25">
      <c r="A25" t="s">
        <v>909</v>
      </c>
      <c r="B25">
        <v>38</v>
      </c>
      <c r="C25" t="s">
        <v>837</v>
      </c>
      <c r="D25" t="s">
        <v>746</v>
      </c>
      <c r="E25" t="str">
        <f t="shared" si="0"/>
        <v/>
      </c>
      <c r="F25" t="str">
        <f t="shared" si="1"/>
        <v/>
      </c>
      <c r="H25">
        <v>6</v>
      </c>
      <c r="Q25">
        <v>6</v>
      </c>
    </row>
    <row r="26" spans="1:17" x14ac:dyDescent="0.25">
      <c r="A26" t="s">
        <v>909</v>
      </c>
      <c r="B26">
        <v>38</v>
      </c>
      <c r="C26" t="s">
        <v>363</v>
      </c>
      <c r="D26" t="s">
        <v>746</v>
      </c>
      <c r="E26" t="str">
        <f t="shared" si="0"/>
        <v/>
      </c>
      <c r="F26" t="str">
        <f t="shared" si="1"/>
        <v/>
      </c>
      <c r="H26">
        <v>6</v>
      </c>
      <c r="Q26">
        <v>6</v>
      </c>
    </row>
    <row r="27" spans="1:17" x14ac:dyDescent="0.25">
      <c r="A27" t="s">
        <v>909</v>
      </c>
      <c r="B27">
        <v>38</v>
      </c>
      <c r="C27" t="s">
        <v>371</v>
      </c>
      <c r="D27" t="s">
        <v>746</v>
      </c>
      <c r="E27" t="str">
        <f t="shared" si="0"/>
        <v/>
      </c>
      <c r="F27" t="str">
        <f t="shared" si="1"/>
        <v/>
      </c>
      <c r="H27">
        <v>5.5</v>
      </c>
      <c r="Q27">
        <v>5.5</v>
      </c>
    </row>
    <row r="28" spans="1:17" x14ac:dyDescent="0.25">
      <c r="A28" t="s">
        <v>909</v>
      </c>
      <c r="B28">
        <v>38</v>
      </c>
      <c r="C28" t="s">
        <v>456</v>
      </c>
      <c r="D28" t="s">
        <v>746</v>
      </c>
      <c r="E28" t="str">
        <f t="shared" si="0"/>
        <v/>
      </c>
      <c r="F28" t="str">
        <f t="shared" si="1"/>
        <v/>
      </c>
      <c r="H28">
        <v>6</v>
      </c>
      <c r="Q28">
        <v>6</v>
      </c>
    </row>
    <row r="29" spans="1:17" x14ac:dyDescent="0.25">
      <c r="A29" t="s">
        <v>909</v>
      </c>
      <c r="B29">
        <v>38</v>
      </c>
      <c r="C29" t="s">
        <v>354</v>
      </c>
      <c r="D29" t="s">
        <v>760</v>
      </c>
      <c r="E29" t="str">
        <f t="shared" si="0"/>
        <v/>
      </c>
      <c r="F29" t="str">
        <f t="shared" si="1"/>
        <v/>
      </c>
      <c r="H29">
        <v>5.5</v>
      </c>
      <c r="Q29">
        <v>5.5</v>
      </c>
    </row>
    <row r="30" spans="1:17" x14ac:dyDescent="0.25">
      <c r="A30" t="s">
        <v>909</v>
      </c>
      <c r="B30">
        <v>38</v>
      </c>
      <c r="C30" t="s">
        <v>383</v>
      </c>
      <c r="D30" t="s">
        <v>760</v>
      </c>
      <c r="E30" t="str">
        <f t="shared" si="0"/>
        <v/>
      </c>
      <c r="F30" t="str">
        <f t="shared" si="1"/>
        <v/>
      </c>
      <c r="H30">
        <v>6</v>
      </c>
      <c r="Q30">
        <v>6</v>
      </c>
    </row>
    <row r="31" spans="1:17" x14ac:dyDescent="0.25">
      <c r="A31" t="s">
        <v>909</v>
      </c>
      <c r="B31">
        <v>38</v>
      </c>
      <c r="C31" t="s">
        <v>850</v>
      </c>
      <c r="D31" t="s">
        <v>760</v>
      </c>
      <c r="E31" t="str">
        <f t="shared" si="0"/>
        <v/>
      </c>
      <c r="F31" t="str">
        <f t="shared" si="1"/>
        <v/>
      </c>
      <c r="H31">
        <v>6</v>
      </c>
      <c r="Q31">
        <v>6</v>
      </c>
    </row>
    <row r="32" spans="1:17" x14ac:dyDescent="0.25">
      <c r="A32" t="s">
        <v>909</v>
      </c>
      <c r="B32">
        <v>38</v>
      </c>
      <c r="C32" t="s">
        <v>436</v>
      </c>
      <c r="D32" t="s">
        <v>760</v>
      </c>
      <c r="E32" t="str">
        <f t="shared" si="0"/>
        <v/>
      </c>
      <c r="F32" t="str">
        <f t="shared" si="1"/>
        <v/>
      </c>
      <c r="H32">
        <v>5</v>
      </c>
      <c r="Q32">
        <v>5</v>
      </c>
    </row>
    <row r="33" spans="1:17" x14ac:dyDescent="0.25">
      <c r="A33" t="s">
        <v>909</v>
      </c>
      <c r="B33">
        <v>38</v>
      </c>
      <c r="C33" t="s">
        <v>442</v>
      </c>
      <c r="D33" t="s">
        <v>760</v>
      </c>
      <c r="E33" t="str">
        <f t="shared" si="0"/>
        <v/>
      </c>
      <c r="F33" t="str">
        <f t="shared" si="1"/>
        <v/>
      </c>
      <c r="H33">
        <v>6</v>
      </c>
      <c r="Q33">
        <v>6</v>
      </c>
    </row>
    <row r="34" spans="1:17" x14ac:dyDescent="0.25">
      <c r="A34" t="s">
        <v>909</v>
      </c>
      <c r="B34">
        <v>38</v>
      </c>
      <c r="C34" t="s">
        <v>471</v>
      </c>
      <c r="D34" t="s">
        <v>760</v>
      </c>
      <c r="E34" t="str">
        <f t="shared" si="0"/>
        <v/>
      </c>
      <c r="F34" t="str">
        <f t="shared" si="1"/>
        <v/>
      </c>
      <c r="H34">
        <v>6.5</v>
      </c>
      <c r="Q34">
        <v>6.5</v>
      </c>
    </row>
    <row r="35" spans="1:17" x14ac:dyDescent="0.25">
      <c r="A35" t="s">
        <v>909</v>
      </c>
      <c r="B35">
        <v>38</v>
      </c>
      <c r="C35" t="s">
        <v>381</v>
      </c>
      <c r="D35" t="s">
        <v>760</v>
      </c>
      <c r="E35" t="str">
        <f t="shared" si="0"/>
        <v/>
      </c>
      <c r="F35" t="str">
        <f t="shared" si="1"/>
        <v/>
      </c>
      <c r="H35">
        <v>6</v>
      </c>
      <c r="Q35">
        <v>6</v>
      </c>
    </row>
    <row r="36" spans="1:17" x14ac:dyDescent="0.25">
      <c r="A36" t="s">
        <v>909</v>
      </c>
      <c r="B36">
        <v>38</v>
      </c>
      <c r="C36" t="s">
        <v>357</v>
      </c>
      <c r="D36" t="s">
        <v>633</v>
      </c>
      <c r="E36" t="str">
        <f t="shared" si="0"/>
        <v/>
      </c>
      <c r="F36" t="str">
        <f t="shared" si="1"/>
        <v/>
      </c>
      <c r="H36">
        <v>5</v>
      </c>
      <c r="Q36">
        <v>5</v>
      </c>
    </row>
    <row r="37" spans="1:17" x14ac:dyDescent="0.25">
      <c r="A37" t="s">
        <v>909</v>
      </c>
      <c r="B37">
        <v>38</v>
      </c>
      <c r="C37" t="s">
        <v>358</v>
      </c>
      <c r="D37" t="s">
        <v>633</v>
      </c>
      <c r="E37" t="str">
        <f t="shared" si="0"/>
        <v/>
      </c>
      <c r="F37" t="str">
        <f t="shared" si="1"/>
        <v/>
      </c>
      <c r="H37">
        <v>5</v>
      </c>
      <c r="Q37">
        <v>5</v>
      </c>
    </row>
    <row r="38" spans="1:17" x14ac:dyDescent="0.25">
      <c r="A38" t="s">
        <v>909</v>
      </c>
      <c r="B38">
        <v>38</v>
      </c>
      <c r="C38" t="s">
        <v>450</v>
      </c>
      <c r="D38" t="s">
        <v>633</v>
      </c>
      <c r="E38" t="str">
        <f t="shared" si="0"/>
        <v/>
      </c>
      <c r="F38" t="str">
        <f t="shared" si="1"/>
        <v/>
      </c>
      <c r="H38">
        <v>5</v>
      </c>
      <c r="Q38">
        <v>5</v>
      </c>
    </row>
    <row r="39" spans="1:17" x14ac:dyDescent="0.25">
      <c r="A39" t="s">
        <v>909</v>
      </c>
      <c r="B39">
        <v>38</v>
      </c>
      <c r="C39" t="s">
        <v>875</v>
      </c>
      <c r="D39" t="s">
        <v>633</v>
      </c>
      <c r="E39" t="str">
        <f t="shared" si="0"/>
        <v/>
      </c>
      <c r="F39" t="str">
        <f t="shared" si="1"/>
        <v/>
      </c>
      <c r="H39">
        <v>5</v>
      </c>
      <c r="Q39">
        <v>5</v>
      </c>
    </row>
    <row r="40" spans="1:17" x14ac:dyDescent="0.25">
      <c r="A40" t="s">
        <v>909</v>
      </c>
      <c r="B40">
        <v>38</v>
      </c>
      <c r="C40" t="s">
        <v>836</v>
      </c>
      <c r="D40" t="s">
        <v>633</v>
      </c>
      <c r="E40" t="str">
        <f t="shared" si="0"/>
        <v/>
      </c>
      <c r="F40" t="str">
        <f t="shared" si="1"/>
        <v/>
      </c>
      <c r="H40">
        <v>6</v>
      </c>
      <c r="Q40">
        <v>6</v>
      </c>
    </row>
    <row r="41" spans="1:17" x14ac:dyDescent="0.25">
      <c r="A41" t="s">
        <v>909</v>
      </c>
      <c r="B41">
        <v>38</v>
      </c>
      <c r="C41" t="s">
        <v>362</v>
      </c>
      <c r="D41" t="s">
        <v>739</v>
      </c>
      <c r="E41" t="str">
        <f t="shared" si="0"/>
        <v/>
      </c>
      <c r="F41" t="str">
        <f t="shared" si="1"/>
        <v/>
      </c>
      <c r="H41">
        <v>6.5</v>
      </c>
      <c r="Q41">
        <v>6.5</v>
      </c>
    </row>
    <row r="42" spans="1:17" x14ac:dyDescent="0.25">
      <c r="A42" t="s">
        <v>909</v>
      </c>
      <c r="B42">
        <v>38</v>
      </c>
      <c r="C42" t="s">
        <v>844</v>
      </c>
      <c r="D42" t="s">
        <v>739</v>
      </c>
      <c r="E42" t="str">
        <f t="shared" si="0"/>
        <v/>
      </c>
      <c r="F42" t="str">
        <f t="shared" si="1"/>
        <v/>
      </c>
      <c r="H42">
        <v>7</v>
      </c>
      <c r="Q42">
        <v>7</v>
      </c>
    </row>
    <row r="43" spans="1:17" x14ac:dyDescent="0.25">
      <c r="A43" t="s">
        <v>909</v>
      </c>
      <c r="B43">
        <v>38</v>
      </c>
      <c r="C43" t="s">
        <v>411</v>
      </c>
      <c r="D43" t="s">
        <v>739</v>
      </c>
      <c r="E43" t="str">
        <f t="shared" si="0"/>
        <v/>
      </c>
      <c r="F43" t="str">
        <f t="shared" si="1"/>
        <v/>
      </c>
      <c r="H43">
        <v>6.5</v>
      </c>
      <c r="Q43">
        <v>6.5</v>
      </c>
    </row>
    <row r="44" spans="1:17" x14ac:dyDescent="0.25">
      <c r="A44" t="s">
        <v>909</v>
      </c>
      <c r="B44">
        <v>38</v>
      </c>
      <c r="C44" t="s">
        <v>864</v>
      </c>
      <c r="D44" t="s">
        <v>739</v>
      </c>
      <c r="E44" t="str">
        <f t="shared" si="0"/>
        <v/>
      </c>
      <c r="F44" t="str">
        <f t="shared" si="1"/>
        <v/>
      </c>
      <c r="H44">
        <v>6</v>
      </c>
      <c r="Q44">
        <v>6</v>
      </c>
    </row>
    <row r="45" spans="1:17" x14ac:dyDescent="0.25">
      <c r="A45" t="s">
        <v>909</v>
      </c>
      <c r="B45">
        <v>38</v>
      </c>
      <c r="C45" t="s">
        <v>365</v>
      </c>
      <c r="D45" t="s">
        <v>634</v>
      </c>
      <c r="E45" t="str">
        <f t="shared" si="0"/>
        <v/>
      </c>
      <c r="F45" t="str">
        <f t="shared" si="1"/>
        <v/>
      </c>
      <c r="H45">
        <v>6</v>
      </c>
      <c r="Q45">
        <v>6</v>
      </c>
    </row>
    <row r="46" spans="1:17" x14ac:dyDescent="0.25">
      <c r="A46" t="s">
        <v>909</v>
      </c>
      <c r="B46">
        <v>38</v>
      </c>
      <c r="C46" t="s">
        <v>388</v>
      </c>
      <c r="D46" t="s">
        <v>634</v>
      </c>
      <c r="E46" t="str">
        <f t="shared" si="0"/>
        <v/>
      </c>
      <c r="F46" t="str">
        <f t="shared" si="1"/>
        <v/>
      </c>
      <c r="H46">
        <v>6</v>
      </c>
      <c r="Q46">
        <v>6</v>
      </c>
    </row>
    <row r="47" spans="1:17" x14ac:dyDescent="0.25">
      <c r="A47" t="s">
        <v>909</v>
      </c>
      <c r="B47">
        <v>38</v>
      </c>
      <c r="C47" t="s">
        <v>398</v>
      </c>
      <c r="D47" t="s">
        <v>634</v>
      </c>
      <c r="E47">
        <f t="shared" si="0"/>
        <v>1</v>
      </c>
      <c r="F47" t="str">
        <f t="shared" si="1"/>
        <v/>
      </c>
      <c r="G47" t="s">
        <v>910</v>
      </c>
      <c r="H47">
        <v>6</v>
      </c>
      <c r="Q47">
        <v>5.5</v>
      </c>
    </row>
    <row r="48" spans="1:17" x14ac:dyDescent="0.25">
      <c r="A48" t="s">
        <v>909</v>
      </c>
      <c r="B48">
        <v>38</v>
      </c>
      <c r="C48" t="s">
        <v>402</v>
      </c>
      <c r="D48" t="s">
        <v>634</v>
      </c>
      <c r="E48">
        <f t="shared" si="0"/>
        <v>1</v>
      </c>
      <c r="F48" t="str">
        <f t="shared" si="1"/>
        <v/>
      </c>
      <c r="G48" t="s">
        <v>910</v>
      </c>
      <c r="H48">
        <v>6</v>
      </c>
      <c r="Q48">
        <v>5.5</v>
      </c>
    </row>
    <row r="49" spans="1:17" x14ac:dyDescent="0.25">
      <c r="A49" t="s">
        <v>909</v>
      </c>
      <c r="B49">
        <v>38</v>
      </c>
      <c r="C49" t="s">
        <v>877</v>
      </c>
      <c r="D49" t="s">
        <v>634</v>
      </c>
      <c r="E49" t="str">
        <f t="shared" si="0"/>
        <v/>
      </c>
      <c r="F49" t="str">
        <f t="shared" si="1"/>
        <v/>
      </c>
      <c r="H49">
        <v>6</v>
      </c>
      <c r="Q49">
        <v>6</v>
      </c>
    </row>
    <row r="50" spans="1:17" x14ac:dyDescent="0.25">
      <c r="A50" t="s">
        <v>909</v>
      </c>
      <c r="B50">
        <v>38</v>
      </c>
      <c r="C50" t="s">
        <v>858</v>
      </c>
      <c r="D50" t="s">
        <v>632</v>
      </c>
      <c r="E50" t="str">
        <f t="shared" si="0"/>
        <v/>
      </c>
      <c r="F50" t="str">
        <f t="shared" si="1"/>
        <v/>
      </c>
      <c r="H50">
        <v>6</v>
      </c>
      <c r="Q50">
        <v>6</v>
      </c>
    </row>
    <row r="51" spans="1:17" x14ac:dyDescent="0.25">
      <c r="A51" t="s">
        <v>909</v>
      </c>
      <c r="B51">
        <v>38</v>
      </c>
      <c r="C51" t="s">
        <v>447</v>
      </c>
      <c r="D51" t="s">
        <v>632</v>
      </c>
      <c r="E51" t="str">
        <f t="shared" si="0"/>
        <v/>
      </c>
      <c r="F51" t="str">
        <f t="shared" si="1"/>
        <v/>
      </c>
      <c r="H51">
        <v>5.5</v>
      </c>
      <c r="Q51">
        <v>5.5</v>
      </c>
    </row>
    <row r="52" spans="1:17" x14ac:dyDescent="0.25">
      <c r="A52" t="s">
        <v>909</v>
      </c>
      <c r="B52">
        <v>38</v>
      </c>
      <c r="C52" t="s">
        <v>462</v>
      </c>
      <c r="D52" t="s">
        <v>632</v>
      </c>
      <c r="E52">
        <f t="shared" si="0"/>
        <v>1</v>
      </c>
      <c r="F52" t="str">
        <f t="shared" si="1"/>
        <v/>
      </c>
      <c r="G52" t="s">
        <v>910</v>
      </c>
      <c r="H52">
        <v>6</v>
      </c>
      <c r="Q52">
        <v>5.5</v>
      </c>
    </row>
    <row r="53" spans="1:17" x14ac:dyDescent="0.25">
      <c r="A53" t="s">
        <v>909</v>
      </c>
      <c r="B53">
        <v>38</v>
      </c>
      <c r="C53" t="s">
        <v>466</v>
      </c>
      <c r="D53" t="s">
        <v>632</v>
      </c>
      <c r="E53">
        <f t="shared" si="0"/>
        <v>1</v>
      </c>
      <c r="F53" t="str">
        <f t="shared" si="1"/>
        <v/>
      </c>
      <c r="G53" t="s">
        <v>910</v>
      </c>
      <c r="H53">
        <v>6</v>
      </c>
      <c r="Q53">
        <v>5.5</v>
      </c>
    </row>
    <row r="54" spans="1:17" x14ac:dyDescent="0.25">
      <c r="A54" t="s">
        <v>909</v>
      </c>
      <c r="B54">
        <v>38</v>
      </c>
      <c r="C54" t="s">
        <v>843</v>
      </c>
      <c r="D54" t="s">
        <v>752</v>
      </c>
      <c r="E54" t="str">
        <f t="shared" si="0"/>
        <v/>
      </c>
      <c r="F54" t="str">
        <f t="shared" si="1"/>
        <v/>
      </c>
      <c r="H54">
        <v>6</v>
      </c>
      <c r="Q54">
        <v>6</v>
      </c>
    </row>
    <row r="55" spans="1:17" x14ac:dyDescent="0.25">
      <c r="A55" t="s">
        <v>909</v>
      </c>
      <c r="B55">
        <v>38</v>
      </c>
      <c r="C55" t="s">
        <v>392</v>
      </c>
      <c r="D55" t="s">
        <v>752</v>
      </c>
      <c r="E55" t="str">
        <f t="shared" si="0"/>
        <v/>
      </c>
      <c r="F55" t="str">
        <f t="shared" si="1"/>
        <v/>
      </c>
      <c r="H55">
        <v>6</v>
      </c>
      <c r="Q55">
        <v>6</v>
      </c>
    </row>
    <row r="56" spans="1:17" x14ac:dyDescent="0.25">
      <c r="A56" t="s">
        <v>909</v>
      </c>
      <c r="B56">
        <v>38</v>
      </c>
      <c r="C56" t="s">
        <v>428</v>
      </c>
      <c r="D56" t="s">
        <v>752</v>
      </c>
      <c r="E56" t="str">
        <f t="shared" si="0"/>
        <v/>
      </c>
      <c r="F56" t="str">
        <f t="shared" si="1"/>
        <v/>
      </c>
      <c r="H56">
        <v>6</v>
      </c>
      <c r="Q56">
        <v>6</v>
      </c>
    </row>
    <row r="57" spans="1:17" x14ac:dyDescent="0.25">
      <c r="A57" t="s">
        <v>909</v>
      </c>
      <c r="B57">
        <v>38</v>
      </c>
      <c r="C57" t="s">
        <v>454</v>
      </c>
      <c r="D57" t="s">
        <v>752</v>
      </c>
      <c r="E57" t="str">
        <f t="shared" si="0"/>
        <v/>
      </c>
      <c r="F57" t="str">
        <f t="shared" si="1"/>
        <v/>
      </c>
      <c r="H57">
        <v>6</v>
      </c>
      <c r="Q57">
        <v>6</v>
      </c>
    </row>
    <row r="58" spans="1:17" x14ac:dyDescent="0.25">
      <c r="A58" t="s">
        <v>909</v>
      </c>
      <c r="B58">
        <v>38</v>
      </c>
      <c r="C58" t="s">
        <v>477</v>
      </c>
      <c r="D58" t="s">
        <v>752</v>
      </c>
      <c r="E58" t="str">
        <f t="shared" si="0"/>
        <v/>
      </c>
      <c r="F58" t="str">
        <f t="shared" si="1"/>
        <v/>
      </c>
      <c r="H58">
        <v>5.5</v>
      </c>
      <c r="Q58">
        <v>5.5</v>
      </c>
    </row>
    <row r="59" spans="1:17" x14ac:dyDescent="0.25">
      <c r="A59" t="s">
        <v>909</v>
      </c>
      <c r="B59">
        <v>38</v>
      </c>
      <c r="C59" t="s">
        <v>835</v>
      </c>
      <c r="D59" t="s">
        <v>740</v>
      </c>
      <c r="E59">
        <f t="shared" si="0"/>
        <v>1</v>
      </c>
      <c r="F59" t="str">
        <f t="shared" si="1"/>
        <v/>
      </c>
      <c r="G59" t="s">
        <v>910</v>
      </c>
      <c r="H59">
        <v>6.5</v>
      </c>
      <c r="I59">
        <v>1</v>
      </c>
      <c r="Q59">
        <v>9</v>
      </c>
    </row>
    <row r="60" spans="1:17" x14ac:dyDescent="0.25">
      <c r="A60" t="s">
        <v>909</v>
      </c>
      <c r="B60">
        <v>38</v>
      </c>
      <c r="C60" t="s">
        <v>374</v>
      </c>
      <c r="D60" t="s">
        <v>740</v>
      </c>
      <c r="E60" t="str">
        <f t="shared" si="0"/>
        <v/>
      </c>
      <c r="F60" t="str">
        <f t="shared" si="1"/>
        <v/>
      </c>
      <c r="H60">
        <v>6</v>
      </c>
      <c r="Q60">
        <v>6</v>
      </c>
    </row>
    <row r="61" spans="1:17" x14ac:dyDescent="0.25">
      <c r="A61" t="s">
        <v>909</v>
      </c>
      <c r="B61">
        <v>38</v>
      </c>
      <c r="C61" t="s">
        <v>389</v>
      </c>
      <c r="D61" t="s">
        <v>740</v>
      </c>
      <c r="E61" t="str">
        <f t="shared" si="0"/>
        <v/>
      </c>
      <c r="F61" t="str">
        <f t="shared" si="1"/>
        <v/>
      </c>
      <c r="H61">
        <v>6</v>
      </c>
      <c r="Q61">
        <v>6</v>
      </c>
    </row>
    <row r="62" spans="1:17" x14ac:dyDescent="0.25">
      <c r="A62" t="s">
        <v>909</v>
      </c>
      <c r="B62">
        <v>38</v>
      </c>
      <c r="C62" t="s">
        <v>458</v>
      </c>
      <c r="D62" t="s">
        <v>740</v>
      </c>
      <c r="E62" t="str">
        <f t="shared" si="0"/>
        <v/>
      </c>
      <c r="F62" t="str">
        <f t="shared" si="1"/>
        <v/>
      </c>
      <c r="H62">
        <v>6</v>
      </c>
      <c r="Q62">
        <v>6</v>
      </c>
    </row>
    <row r="63" spans="1:17" x14ac:dyDescent="0.25">
      <c r="A63" t="s">
        <v>909</v>
      </c>
      <c r="B63">
        <v>38</v>
      </c>
      <c r="C63" t="s">
        <v>369</v>
      </c>
      <c r="D63" t="s">
        <v>742</v>
      </c>
      <c r="E63" t="str">
        <f t="shared" si="0"/>
        <v/>
      </c>
      <c r="F63" t="str">
        <f t="shared" si="1"/>
        <v/>
      </c>
      <c r="H63">
        <v>6</v>
      </c>
      <c r="Q63">
        <v>6</v>
      </c>
    </row>
    <row r="64" spans="1:17" x14ac:dyDescent="0.25">
      <c r="A64" t="s">
        <v>909</v>
      </c>
      <c r="B64">
        <v>38</v>
      </c>
      <c r="C64" t="s">
        <v>373</v>
      </c>
      <c r="D64" t="s">
        <v>742</v>
      </c>
      <c r="E64" t="str">
        <f t="shared" si="0"/>
        <v/>
      </c>
      <c r="F64" t="str">
        <f t="shared" si="1"/>
        <v/>
      </c>
      <c r="H64">
        <v>6</v>
      </c>
      <c r="Q64">
        <v>6</v>
      </c>
    </row>
    <row r="65" spans="1:17" x14ac:dyDescent="0.25">
      <c r="A65" t="s">
        <v>909</v>
      </c>
      <c r="B65">
        <v>38</v>
      </c>
      <c r="C65" t="s">
        <v>418</v>
      </c>
      <c r="D65" t="s">
        <v>742</v>
      </c>
      <c r="E65" t="str">
        <f t="shared" si="0"/>
        <v/>
      </c>
      <c r="F65" t="str">
        <f t="shared" si="1"/>
        <v/>
      </c>
      <c r="H65">
        <v>6</v>
      </c>
      <c r="Q65">
        <v>6</v>
      </c>
    </row>
    <row r="66" spans="1:17" x14ac:dyDescent="0.25">
      <c r="A66" t="s">
        <v>909</v>
      </c>
      <c r="B66">
        <v>38</v>
      </c>
      <c r="C66" t="s">
        <v>444</v>
      </c>
      <c r="D66" t="s">
        <v>742</v>
      </c>
      <c r="E66" t="str">
        <f t="shared" si="0"/>
        <v/>
      </c>
      <c r="F66" t="str">
        <f t="shared" si="1"/>
        <v/>
      </c>
      <c r="H66">
        <v>6</v>
      </c>
      <c r="Q66">
        <v>6</v>
      </c>
    </row>
    <row r="67" spans="1:17" x14ac:dyDescent="0.25">
      <c r="A67" t="s">
        <v>909</v>
      </c>
      <c r="B67">
        <v>38</v>
      </c>
      <c r="C67" t="s">
        <v>840</v>
      </c>
      <c r="D67" t="s">
        <v>753</v>
      </c>
      <c r="E67" t="str">
        <f t="shared" ref="E67:E130" si="2">IF($G67="Ammonito",1,"")</f>
        <v/>
      </c>
      <c r="F67" t="str">
        <f t="shared" ref="F67:F130" si="3">IF($G67="Espulsione",1,"")</f>
        <v/>
      </c>
      <c r="H67">
        <v>6</v>
      </c>
      <c r="Q67">
        <v>6</v>
      </c>
    </row>
    <row r="68" spans="1:17" x14ac:dyDescent="0.25">
      <c r="A68" t="s">
        <v>909</v>
      </c>
      <c r="B68">
        <v>38</v>
      </c>
      <c r="C68" t="s">
        <v>395</v>
      </c>
      <c r="D68" t="s">
        <v>753</v>
      </c>
      <c r="E68" t="str">
        <f t="shared" si="2"/>
        <v/>
      </c>
      <c r="F68" t="str">
        <f t="shared" si="3"/>
        <v/>
      </c>
      <c r="H68">
        <v>6</v>
      </c>
      <c r="Q68">
        <v>6</v>
      </c>
    </row>
    <row r="69" spans="1:17" x14ac:dyDescent="0.25">
      <c r="A69" t="s">
        <v>909</v>
      </c>
      <c r="B69">
        <v>38</v>
      </c>
      <c r="C69" t="s">
        <v>871</v>
      </c>
      <c r="D69" t="s">
        <v>753</v>
      </c>
      <c r="E69">
        <f t="shared" si="2"/>
        <v>1</v>
      </c>
      <c r="F69" t="str">
        <f t="shared" si="3"/>
        <v/>
      </c>
      <c r="G69" t="s">
        <v>910</v>
      </c>
      <c r="H69">
        <v>6</v>
      </c>
      <c r="Q69">
        <v>5.5</v>
      </c>
    </row>
    <row r="70" spans="1:17" x14ac:dyDescent="0.25">
      <c r="A70" t="s">
        <v>909</v>
      </c>
      <c r="B70">
        <v>38</v>
      </c>
      <c r="C70" t="s">
        <v>455</v>
      </c>
      <c r="D70" t="s">
        <v>753</v>
      </c>
      <c r="E70" t="str">
        <f t="shared" si="2"/>
        <v/>
      </c>
      <c r="F70" t="str">
        <f t="shared" si="3"/>
        <v/>
      </c>
      <c r="H70">
        <v>6</v>
      </c>
      <c r="Q70">
        <v>6</v>
      </c>
    </row>
    <row r="71" spans="1:17" x14ac:dyDescent="0.25">
      <c r="A71" t="s">
        <v>909</v>
      </c>
      <c r="B71">
        <v>38</v>
      </c>
      <c r="C71" t="s">
        <v>380</v>
      </c>
      <c r="D71" t="s">
        <v>750</v>
      </c>
      <c r="E71">
        <f t="shared" si="2"/>
        <v>1</v>
      </c>
      <c r="F71" t="str">
        <f t="shared" si="3"/>
        <v/>
      </c>
      <c r="G71" t="s">
        <v>910</v>
      </c>
      <c r="H71">
        <v>5</v>
      </c>
      <c r="Q71">
        <v>4.5</v>
      </c>
    </row>
    <row r="72" spans="1:17" x14ac:dyDescent="0.25">
      <c r="A72" t="s">
        <v>909</v>
      </c>
      <c r="B72">
        <v>38</v>
      </c>
      <c r="C72" t="s">
        <v>399</v>
      </c>
      <c r="D72" t="s">
        <v>750</v>
      </c>
      <c r="E72">
        <f t="shared" si="2"/>
        <v>1</v>
      </c>
      <c r="F72" t="str">
        <f t="shared" si="3"/>
        <v/>
      </c>
      <c r="G72" t="s">
        <v>910</v>
      </c>
      <c r="H72">
        <v>6</v>
      </c>
      <c r="Q72">
        <v>5.5</v>
      </c>
    </row>
    <row r="73" spans="1:17" x14ac:dyDescent="0.25">
      <c r="A73" t="s">
        <v>909</v>
      </c>
      <c r="B73">
        <v>38</v>
      </c>
      <c r="C73" t="s">
        <v>857</v>
      </c>
      <c r="D73" t="s">
        <v>750</v>
      </c>
      <c r="E73" t="str">
        <f t="shared" si="2"/>
        <v/>
      </c>
      <c r="F73" t="str">
        <f t="shared" si="3"/>
        <v/>
      </c>
      <c r="H73">
        <v>5</v>
      </c>
      <c r="Q73">
        <v>5</v>
      </c>
    </row>
    <row r="74" spans="1:17" x14ac:dyDescent="0.25">
      <c r="A74" t="s">
        <v>909</v>
      </c>
      <c r="B74">
        <v>38</v>
      </c>
      <c r="C74" t="s">
        <v>452</v>
      </c>
      <c r="D74" t="s">
        <v>750</v>
      </c>
      <c r="E74" t="str">
        <f t="shared" si="2"/>
        <v/>
      </c>
      <c r="F74" t="str">
        <f t="shared" si="3"/>
        <v/>
      </c>
      <c r="H74">
        <v>6</v>
      </c>
      <c r="Q74">
        <v>6</v>
      </c>
    </row>
    <row r="75" spans="1:17" x14ac:dyDescent="0.25">
      <c r="A75" t="s">
        <v>909</v>
      </c>
      <c r="B75">
        <v>38</v>
      </c>
      <c r="C75" t="s">
        <v>461</v>
      </c>
      <c r="D75" t="s">
        <v>750</v>
      </c>
      <c r="E75">
        <f t="shared" si="2"/>
        <v>1</v>
      </c>
      <c r="F75" t="str">
        <f t="shared" si="3"/>
        <v/>
      </c>
      <c r="G75" t="s">
        <v>910</v>
      </c>
      <c r="H75">
        <v>5</v>
      </c>
      <c r="Q75">
        <v>4.5</v>
      </c>
    </row>
    <row r="76" spans="1:17" x14ac:dyDescent="0.25">
      <c r="A76" t="s">
        <v>909</v>
      </c>
      <c r="B76">
        <v>38</v>
      </c>
      <c r="C76" t="s">
        <v>849</v>
      </c>
      <c r="D76" t="s">
        <v>754</v>
      </c>
      <c r="E76" t="str">
        <f t="shared" si="2"/>
        <v/>
      </c>
      <c r="F76" t="str">
        <f t="shared" si="3"/>
        <v/>
      </c>
      <c r="H76">
        <v>6</v>
      </c>
      <c r="Q76">
        <v>6</v>
      </c>
    </row>
    <row r="77" spans="1:17" x14ac:dyDescent="0.25">
      <c r="A77" t="s">
        <v>909</v>
      </c>
      <c r="B77">
        <v>38</v>
      </c>
      <c r="C77" t="s">
        <v>393</v>
      </c>
      <c r="D77" t="s">
        <v>754</v>
      </c>
      <c r="E77" t="str">
        <f t="shared" si="2"/>
        <v/>
      </c>
      <c r="F77">
        <f t="shared" si="3"/>
        <v>1</v>
      </c>
      <c r="G77" t="s">
        <v>911</v>
      </c>
      <c r="H77">
        <v>6</v>
      </c>
      <c r="Q77">
        <v>5</v>
      </c>
    </row>
    <row r="78" spans="1:17" x14ac:dyDescent="0.25">
      <c r="A78" t="s">
        <v>909</v>
      </c>
      <c r="B78">
        <v>38</v>
      </c>
      <c r="C78" t="s">
        <v>433</v>
      </c>
      <c r="D78" t="s">
        <v>754</v>
      </c>
      <c r="E78" t="str">
        <f t="shared" si="2"/>
        <v/>
      </c>
      <c r="F78">
        <f t="shared" si="3"/>
        <v>1</v>
      </c>
      <c r="G78" t="s">
        <v>911</v>
      </c>
      <c r="H78">
        <v>5</v>
      </c>
      <c r="Q78">
        <v>4</v>
      </c>
    </row>
    <row r="79" spans="1:17" x14ac:dyDescent="0.25">
      <c r="A79" t="s">
        <v>909</v>
      </c>
      <c r="B79">
        <v>38</v>
      </c>
      <c r="C79" t="s">
        <v>888</v>
      </c>
      <c r="D79" t="s">
        <v>754</v>
      </c>
      <c r="E79" t="str">
        <f t="shared" si="2"/>
        <v/>
      </c>
      <c r="F79" t="str">
        <f t="shared" si="3"/>
        <v/>
      </c>
      <c r="H79">
        <v>6</v>
      </c>
      <c r="Q79">
        <v>6</v>
      </c>
    </row>
    <row r="80" spans="1:17" x14ac:dyDescent="0.25">
      <c r="A80" t="s">
        <v>909</v>
      </c>
      <c r="B80">
        <v>38</v>
      </c>
      <c r="C80" t="s">
        <v>457</v>
      </c>
      <c r="D80" t="s">
        <v>754</v>
      </c>
      <c r="E80" t="str">
        <f t="shared" si="2"/>
        <v/>
      </c>
      <c r="F80" t="str">
        <f t="shared" si="3"/>
        <v/>
      </c>
      <c r="H80">
        <v>6.5</v>
      </c>
      <c r="Q80">
        <v>6.5</v>
      </c>
    </row>
    <row r="81" spans="1:17" x14ac:dyDescent="0.25">
      <c r="A81" t="s">
        <v>909</v>
      </c>
      <c r="B81">
        <v>38</v>
      </c>
      <c r="C81" t="s">
        <v>370</v>
      </c>
      <c r="D81" t="s">
        <v>748</v>
      </c>
      <c r="E81" t="str">
        <f t="shared" si="2"/>
        <v/>
      </c>
      <c r="F81" t="str">
        <f t="shared" si="3"/>
        <v/>
      </c>
      <c r="H81">
        <v>6</v>
      </c>
      <c r="Q81">
        <v>6</v>
      </c>
    </row>
    <row r="82" spans="1:17" x14ac:dyDescent="0.25">
      <c r="A82" t="s">
        <v>909</v>
      </c>
      <c r="B82">
        <v>38</v>
      </c>
      <c r="C82" t="s">
        <v>422</v>
      </c>
      <c r="D82" t="s">
        <v>748</v>
      </c>
      <c r="E82" t="str">
        <f t="shared" si="2"/>
        <v/>
      </c>
      <c r="F82" t="str">
        <f t="shared" si="3"/>
        <v/>
      </c>
      <c r="H82">
        <v>6</v>
      </c>
      <c r="Q82">
        <v>6</v>
      </c>
    </row>
    <row r="83" spans="1:17" x14ac:dyDescent="0.25">
      <c r="A83" t="s">
        <v>909</v>
      </c>
      <c r="B83">
        <v>38</v>
      </c>
      <c r="C83" t="s">
        <v>889</v>
      </c>
      <c r="D83" t="s">
        <v>748</v>
      </c>
      <c r="E83" t="str">
        <f t="shared" si="2"/>
        <v/>
      </c>
      <c r="F83" t="str">
        <f t="shared" si="3"/>
        <v/>
      </c>
      <c r="H83">
        <v>6</v>
      </c>
      <c r="Q83">
        <v>6</v>
      </c>
    </row>
    <row r="84" spans="1:17" x14ac:dyDescent="0.25">
      <c r="A84" t="s">
        <v>909</v>
      </c>
      <c r="B84">
        <v>38</v>
      </c>
      <c r="C84" t="s">
        <v>407</v>
      </c>
      <c r="D84" t="s">
        <v>748</v>
      </c>
      <c r="E84" t="str">
        <f t="shared" si="2"/>
        <v/>
      </c>
      <c r="F84" t="str">
        <f t="shared" si="3"/>
        <v/>
      </c>
      <c r="H84">
        <v>6</v>
      </c>
      <c r="Q84">
        <v>6</v>
      </c>
    </row>
    <row r="85" spans="1:17" x14ac:dyDescent="0.25">
      <c r="A85" t="s">
        <v>909</v>
      </c>
      <c r="B85">
        <v>38</v>
      </c>
      <c r="C85" t="s">
        <v>412</v>
      </c>
      <c r="D85" t="s">
        <v>748</v>
      </c>
      <c r="E85" t="str">
        <f t="shared" si="2"/>
        <v/>
      </c>
      <c r="F85" t="str">
        <f t="shared" si="3"/>
        <v/>
      </c>
      <c r="H85">
        <v>6.5</v>
      </c>
      <c r="Q85">
        <v>6.5</v>
      </c>
    </row>
    <row r="86" spans="1:17" x14ac:dyDescent="0.25">
      <c r="A86" t="s">
        <v>909</v>
      </c>
      <c r="B86">
        <v>38</v>
      </c>
      <c r="C86" t="s">
        <v>845</v>
      </c>
      <c r="D86" t="s">
        <v>661</v>
      </c>
      <c r="E86" t="str">
        <f t="shared" si="2"/>
        <v/>
      </c>
      <c r="F86" t="str">
        <f t="shared" si="3"/>
        <v/>
      </c>
      <c r="H86">
        <v>6</v>
      </c>
      <c r="Q86">
        <v>6</v>
      </c>
    </row>
    <row r="87" spans="1:17" x14ac:dyDescent="0.25">
      <c r="A87" t="s">
        <v>909</v>
      </c>
      <c r="B87">
        <v>38</v>
      </c>
      <c r="C87" t="s">
        <v>409</v>
      </c>
      <c r="D87" t="s">
        <v>661</v>
      </c>
      <c r="E87" t="str">
        <f t="shared" si="2"/>
        <v/>
      </c>
      <c r="F87" t="str">
        <f t="shared" si="3"/>
        <v/>
      </c>
      <c r="H87">
        <v>6</v>
      </c>
      <c r="Q87">
        <v>6</v>
      </c>
    </row>
    <row r="88" spans="1:17" x14ac:dyDescent="0.25">
      <c r="A88" t="s">
        <v>909</v>
      </c>
      <c r="B88">
        <v>38</v>
      </c>
      <c r="C88" t="s">
        <v>445</v>
      </c>
      <c r="D88" t="s">
        <v>661</v>
      </c>
      <c r="E88" t="str">
        <f t="shared" si="2"/>
        <v/>
      </c>
      <c r="F88" t="str">
        <f t="shared" si="3"/>
        <v/>
      </c>
      <c r="H88">
        <v>6.5</v>
      </c>
      <c r="Q88">
        <v>6.5</v>
      </c>
    </row>
    <row r="89" spans="1:17" x14ac:dyDescent="0.25">
      <c r="A89" t="s">
        <v>909</v>
      </c>
      <c r="B89">
        <v>38</v>
      </c>
      <c r="C89" t="s">
        <v>434</v>
      </c>
      <c r="D89" t="s">
        <v>661</v>
      </c>
      <c r="E89" t="str">
        <f t="shared" si="2"/>
        <v/>
      </c>
      <c r="F89" t="str">
        <f t="shared" si="3"/>
        <v/>
      </c>
      <c r="H89">
        <v>6.5</v>
      </c>
      <c r="Q89">
        <v>6.5</v>
      </c>
    </row>
    <row r="90" spans="1:17" x14ac:dyDescent="0.25">
      <c r="A90" t="s">
        <v>909</v>
      </c>
      <c r="B90">
        <v>38</v>
      </c>
      <c r="C90" t="s">
        <v>364</v>
      </c>
      <c r="D90" t="s">
        <v>631</v>
      </c>
      <c r="E90" t="str">
        <f t="shared" si="2"/>
        <v/>
      </c>
      <c r="F90" t="str">
        <f t="shared" si="3"/>
        <v/>
      </c>
      <c r="H90">
        <v>6.5</v>
      </c>
      <c r="Q90">
        <v>6.5</v>
      </c>
    </row>
    <row r="91" spans="1:17" x14ac:dyDescent="0.25">
      <c r="A91" t="s">
        <v>909</v>
      </c>
      <c r="B91">
        <v>38</v>
      </c>
      <c r="C91" t="s">
        <v>846</v>
      </c>
      <c r="D91" t="s">
        <v>631</v>
      </c>
      <c r="E91" t="str">
        <f t="shared" si="2"/>
        <v/>
      </c>
      <c r="F91" t="str">
        <f t="shared" si="3"/>
        <v/>
      </c>
      <c r="H91">
        <v>6</v>
      </c>
      <c r="Q91">
        <v>6</v>
      </c>
    </row>
    <row r="92" spans="1:17" x14ac:dyDescent="0.25">
      <c r="A92" t="s">
        <v>909</v>
      </c>
      <c r="B92">
        <v>38</v>
      </c>
      <c r="C92" t="s">
        <v>396</v>
      </c>
      <c r="D92" t="s">
        <v>631</v>
      </c>
      <c r="E92" t="str">
        <f t="shared" si="2"/>
        <v/>
      </c>
      <c r="F92" t="str">
        <f t="shared" si="3"/>
        <v/>
      </c>
      <c r="H92">
        <v>5.5</v>
      </c>
      <c r="Q92">
        <v>5.5</v>
      </c>
    </row>
    <row r="93" spans="1:17" x14ac:dyDescent="0.25">
      <c r="A93" t="s">
        <v>909</v>
      </c>
      <c r="B93">
        <v>38</v>
      </c>
      <c r="C93" t="s">
        <v>860</v>
      </c>
      <c r="D93" t="s">
        <v>631</v>
      </c>
      <c r="E93">
        <f t="shared" si="2"/>
        <v>1</v>
      </c>
      <c r="F93" t="str">
        <f t="shared" si="3"/>
        <v/>
      </c>
      <c r="G93" t="s">
        <v>910</v>
      </c>
      <c r="H93">
        <v>5</v>
      </c>
      <c r="Q93">
        <v>4.5</v>
      </c>
    </row>
    <row r="94" spans="1:17" x14ac:dyDescent="0.25">
      <c r="A94" t="s">
        <v>909</v>
      </c>
      <c r="B94">
        <v>38</v>
      </c>
      <c r="C94" t="s">
        <v>394</v>
      </c>
      <c r="D94" t="s">
        <v>745</v>
      </c>
      <c r="E94" t="str">
        <f t="shared" si="2"/>
        <v/>
      </c>
      <c r="F94" t="str">
        <f t="shared" si="3"/>
        <v/>
      </c>
      <c r="H94">
        <v>6</v>
      </c>
      <c r="Q94">
        <v>6</v>
      </c>
    </row>
    <row r="95" spans="1:17" x14ac:dyDescent="0.25">
      <c r="A95" t="s">
        <v>909</v>
      </c>
      <c r="B95">
        <v>38</v>
      </c>
      <c r="C95" t="s">
        <v>405</v>
      </c>
      <c r="D95" t="s">
        <v>745</v>
      </c>
      <c r="E95" t="str">
        <f t="shared" si="2"/>
        <v/>
      </c>
      <c r="F95" t="str">
        <f t="shared" si="3"/>
        <v/>
      </c>
      <c r="H95">
        <v>5.5</v>
      </c>
      <c r="Q95">
        <v>5.5</v>
      </c>
    </row>
    <row r="96" spans="1:17" x14ac:dyDescent="0.25">
      <c r="A96" t="s">
        <v>909</v>
      </c>
      <c r="B96">
        <v>38</v>
      </c>
      <c r="C96" t="s">
        <v>439</v>
      </c>
      <c r="D96" t="s">
        <v>745</v>
      </c>
      <c r="E96">
        <f t="shared" si="2"/>
        <v>1</v>
      </c>
      <c r="F96" t="str">
        <f t="shared" si="3"/>
        <v/>
      </c>
      <c r="G96" t="s">
        <v>910</v>
      </c>
      <c r="H96">
        <v>5</v>
      </c>
      <c r="Q96">
        <v>4.5</v>
      </c>
    </row>
    <row r="97" spans="1:17" x14ac:dyDescent="0.25">
      <c r="A97" t="s">
        <v>909</v>
      </c>
      <c r="B97">
        <v>38</v>
      </c>
      <c r="C97" t="s">
        <v>446</v>
      </c>
      <c r="D97" t="s">
        <v>745</v>
      </c>
      <c r="E97" t="str">
        <f t="shared" si="2"/>
        <v/>
      </c>
      <c r="F97" t="str">
        <f t="shared" si="3"/>
        <v/>
      </c>
      <c r="H97">
        <v>5.5</v>
      </c>
      <c r="Q97">
        <v>5.5</v>
      </c>
    </row>
    <row r="98" spans="1:17" x14ac:dyDescent="0.25">
      <c r="A98" t="s">
        <v>909</v>
      </c>
      <c r="B98">
        <v>38</v>
      </c>
      <c r="C98" t="s">
        <v>459</v>
      </c>
      <c r="D98" t="s">
        <v>745</v>
      </c>
      <c r="E98" t="str">
        <f t="shared" si="2"/>
        <v/>
      </c>
      <c r="F98" t="str">
        <f t="shared" si="3"/>
        <v/>
      </c>
      <c r="H98">
        <v>6</v>
      </c>
      <c r="Q98">
        <v>6</v>
      </c>
    </row>
    <row r="99" spans="1:17" x14ac:dyDescent="0.25">
      <c r="A99" t="s">
        <v>909</v>
      </c>
      <c r="B99">
        <v>38</v>
      </c>
      <c r="C99" t="s">
        <v>355</v>
      </c>
      <c r="D99" t="s">
        <v>635</v>
      </c>
      <c r="E99">
        <f t="shared" si="2"/>
        <v>1</v>
      </c>
      <c r="F99" t="str">
        <f t="shared" si="3"/>
        <v/>
      </c>
      <c r="G99" t="s">
        <v>910</v>
      </c>
      <c r="H99">
        <v>5</v>
      </c>
      <c r="Q99">
        <v>4.5</v>
      </c>
    </row>
    <row r="100" spans="1:17" x14ac:dyDescent="0.25">
      <c r="A100" t="s">
        <v>909</v>
      </c>
      <c r="B100">
        <v>38</v>
      </c>
      <c r="C100" t="s">
        <v>377</v>
      </c>
      <c r="D100" t="s">
        <v>635</v>
      </c>
      <c r="E100" t="str">
        <f t="shared" si="2"/>
        <v/>
      </c>
      <c r="F100">
        <f t="shared" si="3"/>
        <v>1</v>
      </c>
      <c r="G100" t="s">
        <v>911</v>
      </c>
      <c r="H100">
        <v>5</v>
      </c>
      <c r="Q100">
        <v>4</v>
      </c>
    </row>
    <row r="101" spans="1:17" x14ac:dyDescent="0.25">
      <c r="A101" t="s">
        <v>909</v>
      </c>
      <c r="B101">
        <v>38</v>
      </c>
      <c r="C101" t="s">
        <v>419</v>
      </c>
      <c r="D101" t="s">
        <v>635</v>
      </c>
      <c r="E101" t="str">
        <f t="shared" si="2"/>
        <v/>
      </c>
      <c r="F101" t="str">
        <f t="shared" si="3"/>
        <v/>
      </c>
      <c r="H101">
        <v>6</v>
      </c>
      <c r="Q101">
        <v>6</v>
      </c>
    </row>
    <row r="102" spans="1:17" x14ac:dyDescent="0.25">
      <c r="A102" t="s">
        <v>909</v>
      </c>
      <c r="B102">
        <v>38</v>
      </c>
      <c r="C102" t="s">
        <v>449</v>
      </c>
      <c r="D102" t="s">
        <v>635</v>
      </c>
      <c r="E102" t="str">
        <f t="shared" si="2"/>
        <v/>
      </c>
      <c r="F102" t="str">
        <f t="shared" si="3"/>
        <v/>
      </c>
      <c r="H102">
        <v>5.5</v>
      </c>
      <c r="Q102">
        <v>5.5</v>
      </c>
    </row>
    <row r="103" spans="1:17" x14ac:dyDescent="0.25">
      <c r="A103" t="s">
        <v>909</v>
      </c>
      <c r="B103">
        <v>38</v>
      </c>
      <c r="C103" t="s">
        <v>390</v>
      </c>
      <c r="D103" t="s">
        <v>747</v>
      </c>
      <c r="E103">
        <f t="shared" si="2"/>
        <v>1</v>
      </c>
      <c r="F103" t="str">
        <f t="shared" si="3"/>
        <v/>
      </c>
      <c r="G103" t="s">
        <v>910</v>
      </c>
      <c r="H103">
        <v>6</v>
      </c>
      <c r="Q103">
        <v>5.5</v>
      </c>
    </row>
    <row r="104" spans="1:17" x14ac:dyDescent="0.25">
      <c r="A104" t="s">
        <v>909</v>
      </c>
      <c r="B104">
        <v>38</v>
      </c>
      <c r="C104" t="s">
        <v>408</v>
      </c>
      <c r="D104" t="s">
        <v>747</v>
      </c>
      <c r="E104" t="str">
        <f t="shared" si="2"/>
        <v/>
      </c>
      <c r="F104" t="str">
        <f t="shared" si="3"/>
        <v/>
      </c>
      <c r="H104">
        <v>6</v>
      </c>
      <c r="Q104">
        <v>6</v>
      </c>
    </row>
    <row r="105" spans="1:17" x14ac:dyDescent="0.25">
      <c r="A105" t="s">
        <v>909</v>
      </c>
      <c r="B105">
        <v>38</v>
      </c>
      <c r="C105" t="s">
        <v>425</v>
      </c>
      <c r="D105" t="s">
        <v>747</v>
      </c>
      <c r="E105" t="str">
        <f t="shared" si="2"/>
        <v/>
      </c>
      <c r="F105" t="str">
        <f t="shared" si="3"/>
        <v/>
      </c>
      <c r="H105">
        <v>5.5</v>
      </c>
      <c r="Q105">
        <v>5.5</v>
      </c>
    </row>
    <row r="106" spans="1:17" x14ac:dyDescent="0.25">
      <c r="A106" t="s">
        <v>909</v>
      </c>
      <c r="B106">
        <v>38</v>
      </c>
      <c r="C106" t="s">
        <v>865</v>
      </c>
      <c r="D106" t="s">
        <v>747</v>
      </c>
      <c r="E106" t="str">
        <f t="shared" si="2"/>
        <v/>
      </c>
      <c r="F106" t="str">
        <f t="shared" si="3"/>
        <v/>
      </c>
      <c r="H106">
        <v>6</v>
      </c>
      <c r="Q106">
        <v>6</v>
      </c>
    </row>
    <row r="107" spans="1:17" x14ac:dyDescent="0.25">
      <c r="A107" t="s">
        <v>909</v>
      </c>
      <c r="B107">
        <v>38</v>
      </c>
      <c r="C107" t="s">
        <v>842</v>
      </c>
      <c r="D107" t="s">
        <v>738</v>
      </c>
      <c r="E107" t="str">
        <f t="shared" si="2"/>
        <v/>
      </c>
      <c r="F107" t="str">
        <f t="shared" si="3"/>
        <v/>
      </c>
      <c r="H107">
        <v>5</v>
      </c>
      <c r="Q107">
        <v>5</v>
      </c>
    </row>
    <row r="108" spans="1:17" x14ac:dyDescent="0.25">
      <c r="A108" t="s">
        <v>909</v>
      </c>
      <c r="B108">
        <v>38</v>
      </c>
      <c r="C108" t="s">
        <v>397</v>
      </c>
      <c r="D108" t="s">
        <v>738</v>
      </c>
      <c r="E108">
        <f t="shared" si="2"/>
        <v>1</v>
      </c>
      <c r="F108" t="str">
        <f t="shared" si="3"/>
        <v/>
      </c>
      <c r="G108" t="s">
        <v>910</v>
      </c>
      <c r="H108">
        <v>6</v>
      </c>
      <c r="Q108">
        <v>5.5</v>
      </c>
    </row>
    <row r="109" spans="1:17" x14ac:dyDescent="0.25">
      <c r="A109" t="s">
        <v>909</v>
      </c>
      <c r="B109">
        <v>38</v>
      </c>
      <c r="C109" t="s">
        <v>403</v>
      </c>
      <c r="D109" t="s">
        <v>738</v>
      </c>
      <c r="E109" t="str">
        <f t="shared" si="2"/>
        <v/>
      </c>
      <c r="F109" t="str">
        <f t="shared" si="3"/>
        <v/>
      </c>
      <c r="H109">
        <v>5.5</v>
      </c>
      <c r="Q109">
        <v>5.5</v>
      </c>
    </row>
    <row r="110" spans="1:17" x14ac:dyDescent="0.25">
      <c r="A110" t="s">
        <v>909</v>
      </c>
      <c r="B110">
        <v>38</v>
      </c>
      <c r="C110" t="s">
        <v>441</v>
      </c>
      <c r="D110" t="s">
        <v>738</v>
      </c>
      <c r="E110" t="str">
        <f t="shared" si="2"/>
        <v/>
      </c>
      <c r="F110" t="str">
        <f t="shared" si="3"/>
        <v/>
      </c>
      <c r="H110">
        <v>4.5</v>
      </c>
      <c r="Q110">
        <v>4.5</v>
      </c>
    </row>
    <row r="111" spans="1:17" x14ac:dyDescent="0.25">
      <c r="A111" t="s">
        <v>909</v>
      </c>
      <c r="B111">
        <v>38</v>
      </c>
      <c r="C111" t="s">
        <v>478</v>
      </c>
      <c r="D111" t="s">
        <v>738</v>
      </c>
      <c r="E111" t="str">
        <f t="shared" si="2"/>
        <v/>
      </c>
      <c r="F111" t="str">
        <f t="shared" si="3"/>
        <v/>
      </c>
      <c r="H111">
        <v>6</v>
      </c>
      <c r="Q111">
        <v>6</v>
      </c>
    </row>
    <row r="112" spans="1:17" x14ac:dyDescent="0.25">
      <c r="A112" t="s">
        <v>909</v>
      </c>
      <c r="B112">
        <v>38</v>
      </c>
      <c r="C112" t="s">
        <v>347</v>
      </c>
      <c r="D112" t="s">
        <v>761</v>
      </c>
      <c r="E112">
        <f t="shared" si="2"/>
        <v>1</v>
      </c>
      <c r="F112" t="str">
        <f t="shared" si="3"/>
        <v/>
      </c>
      <c r="G112" t="s">
        <v>910</v>
      </c>
      <c r="H112">
        <v>5</v>
      </c>
      <c r="Q112">
        <v>4.5</v>
      </c>
    </row>
    <row r="113" spans="1:17" x14ac:dyDescent="0.25">
      <c r="A113" t="s">
        <v>909</v>
      </c>
      <c r="B113">
        <v>38</v>
      </c>
      <c r="C113" t="s">
        <v>348</v>
      </c>
      <c r="D113" t="s">
        <v>761</v>
      </c>
      <c r="E113" t="str">
        <f t="shared" si="2"/>
        <v/>
      </c>
      <c r="F113" t="str">
        <f t="shared" si="3"/>
        <v/>
      </c>
      <c r="H113">
        <v>4.5</v>
      </c>
      <c r="Q113">
        <v>4.5</v>
      </c>
    </row>
    <row r="114" spans="1:17" x14ac:dyDescent="0.25">
      <c r="A114" t="s">
        <v>909</v>
      </c>
      <c r="B114">
        <v>38</v>
      </c>
      <c r="C114" t="s">
        <v>372</v>
      </c>
      <c r="D114" t="s">
        <v>761</v>
      </c>
      <c r="E114" t="str">
        <f t="shared" si="2"/>
        <v/>
      </c>
      <c r="F114" t="str">
        <f t="shared" si="3"/>
        <v/>
      </c>
      <c r="H114">
        <v>5</v>
      </c>
      <c r="Q114">
        <v>5</v>
      </c>
    </row>
    <row r="115" spans="1:17" x14ac:dyDescent="0.25">
      <c r="A115" t="s">
        <v>909</v>
      </c>
      <c r="B115">
        <v>38</v>
      </c>
      <c r="C115" t="s">
        <v>435</v>
      </c>
      <c r="D115" t="s">
        <v>761</v>
      </c>
      <c r="E115" t="str">
        <f t="shared" si="2"/>
        <v/>
      </c>
      <c r="F115" t="str">
        <f t="shared" si="3"/>
        <v/>
      </c>
      <c r="H115">
        <v>4.5</v>
      </c>
      <c r="Q115">
        <v>4.5</v>
      </c>
    </row>
    <row r="116" spans="1:17" x14ac:dyDescent="0.25">
      <c r="A116" t="s">
        <v>909</v>
      </c>
      <c r="B116">
        <v>38</v>
      </c>
      <c r="C116" t="s">
        <v>429</v>
      </c>
      <c r="D116" t="s">
        <v>761</v>
      </c>
      <c r="E116" t="str">
        <f t="shared" si="2"/>
        <v/>
      </c>
      <c r="F116" t="str">
        <f t="shared" si="3"/>
        <v/>
      </c>
      <c r="H116">
        <v>5</v>
      </c>
      <c r="Q116">
        <v>5</v>
      </c>
    </row>
    <row r="117" spans="1:17" x14ac:dyDescent="0.25">
      <c r="A117" t="s">
        <v>912</v>
      </c>
      <c r="B117">
        <v>38</v>
      </c>
      <c r="C117" t="s">
        <v>491</v>
      </c>
      <c r="D117" t="s">
        <v>746</v>
      </c>
      <c r="E117" t="str">
        <f t="shared" si="2"/>
        <v/>
      </c>
      <c r="F117" t="str">
        <f t="shared" si="3"/>
        <v/>
      </c>
      <c r="H117">
        <v>5.5</v>
      </c>
      <c r="Q117">
        <v>5.5</v>
      </c>
    </row>
    <row r="118" spans="1:17" x14ac:dyDescent="0.25">
      <c r="A118" t="s">
        <v>912</v>
      </c>
      <c r="B118">
        <v>38</v>
      </c>
      <c r="C118" t="s">
        <v>505</v>
      </c>
      <c r="D118" t="s">
        <v>746</v>
      </c>
      <c r="E118" t="str">
        <f t="shared" si="2"/>
        <v/>
      </c>
      <c r="F118" t="str">
        <f t="shared" si="3"/>
        <v/>
      </c>
      <c r="H118">
        <v>6</v>
      </c>
      <c r="Q118">
        <v>6</v>
      </c>
    </row>
    <row r="119" spans="1:17" x14ac:dyDescent="0.25">
      <c r="A119" t="s">
        <v>912</v>
      </c>
      <c r="B119">
        <v>38</v>
      </c>
      <c r="C119" t="s">
        <v>515</v>
      </c>
      <c r="D119" t="s">
        <v>746</v>
      </c>
      <c r="E119">
        <f t="shared" si="2"/>
        <v>1</v>
      </c>
      <c r="F119" t="str">
        <f t="shared" si="3"/>
        <v/>
      </c>
      <c r="G119" t="s">
        <v>910</v>
      </c>
      <c r="H119">
        <v>6</v>
      </c>
      <c r="Q119">
        <v>5.5</v>
      </c>
    </row>
    <row r="120" spans="1:17" x14ac:dyDescent="0.25">
      <c r="A120" t="s">
        <v>912</v>
      </c>
      <c r="B120">
        <v>38</v>
      </c>
      <c r="C120" t="s">
        <v>779</v>
      </c>
      <c r="D120" t="s">
        <v>746</v>
      </c>
      <c r="E120">
        <f t="shared" si="2"/>
        <v>1</v>
      </c>
      <c r="F120" t="str">
        <f t="shared" si="3"/>
        <v/>
      </c>
      <c r="G120" t="s">
        <v>910</v>
      </c>
      <c r="H120">
        <v>6.5</v>
      </c>
      <c r="I120">
        <v>1</v>
      </c>
      <c r="Q120">
        <v>9</v>
      </c>
    </row>
    <row r="121" spans="1:17" x14ac:dyDescent="0.25">
      <c r="A121" t="s">
        <v>912</v>
      </c>
      <c r="B121">
        <v>38</v>
      </c>
      <c r="C121" t="s">
        <v>585</v>
      </c>
      <c r="D121" t="s">
        <v>746</v>
      </c>
      <c r="E121" t="str">
        <f t="shared" si="2"/>
        <v/>
      </c>
      <c r="F121" t="str">
        <f t="shared" si="3"/>
        <v/>
      </c>
      <c r="H121">
        <v>5.5</v>
      </c>
      <c r="Q121">
        <v>5.5</v>
      </c>
    </row>
    <row r="122" spans="1:17" x14ac:dyDescent="0.25">
      <c r="A122" t="s">
        <v>912</v>
      </c>
      <c r="B122">
        <v>38</v>
      </c>
      <c r="C122" t="s">
        <v>565</v>
      </c>
      <c r="D122" t="s">
        <v>760</v>
      </c>
      <c r="E122" t="str">
        <f t="shared" si="2"/>
        <v/>
      </c>
      <c r="F122" t="str">
        <f t="shared" si="3"/>
        <v/>
      </c>
      <c r="H122">
        <v>5.5</v>
      </c>
      <c r="Q122">
        <v>5.5</v>
      </c>
    </row>
    <row r="123" spans="1:17" x14ac:dyDescent="0.25">
      <c r="A123" t="s">
        <v>912</v>
      </c>
      <c r="B123">
        <v>38</v>
      </c>
      <c r="C123" t="s">
        <v>591</v>
      </c>
      <c r="D123" t="s">
        <v>760</v>
      </c>
      <c r="E123">
        <f t="shared" si="2"/>
        <v>1</v>
      </c>
      <c r="F123" t="str">
        <f t="shared" si="3"/>
        <v/>
      </c>
      <c r="G123" t="s">
        <v>910</v>
      </c>
      <c r="H123">
        <v>5.5</v>
      </c>
      <c r="Q123">
        <v>5</v>
      </c>
    </row>
    <row r="124" spans="1:17" x14ac:dyDescent="0.25">
      <c r="A124" t="s">
        <v>912</v>
      </c>
      <c r="B124">
        <v>38</v>
      </c>
      <c r="C124" t="s">
        <v>776</v>
      </c>
      <c r="D124" t="s">
        <v>760</v>
      </c>
      <c r="E124" t="str">
        <f t="shared" si="2"/>
        <v/>
      </c>
      <c r="F124" t="str">
        <f t="shared" si="3"/>
        <v/>
      </c>
      <c r="H124">
        <v>5.5</v>
      </c>
      <c r="Q124">
        <v>5.5</v>
      </c>
    </row>
    <row r="125" spans="1:17" x14ac:dyDescent="0.25">
      <c r="A125" t="s">
        <v>912</v>
      </c>
      <c r="B125">
        <v>38</v>
      </c>
      <c r="C125" t="s">
        <v>518</v>
      </c>
      <c r="D125" t="s">
        <v>633</v>
      </c>
      <c r="E125" t="str">
        <f t="shared" si="2"/>
        <v/>
      </c>
      <c r="F125" t="str">
        <f t="shared" si="3"/>
        <v/>
      </c>
      <c r="H125">
        <v>5</v>
      </c>
      <c r="Q125">
        <v>5</v>
      </c>
    </row>
    <row r="126" spans="1:17" x14ac:dyDescent="0.25">
      <c r="A126" t="s">
        <v>912</v>
      </c>
      <c r="B126">
        <v>38</v>
      </c>
      <c r="C126" t="s">
        <v>519</v>
      </c>
      <c r="D126" t="s">
        <v>633</v>
      </c>
      <c r="E126" t="str">
        <f t="shared" si="2"/>
        <v/>
      </c>
      <c r="F126" t="str">
        <f t="shared" si="3"/>
        <v/>
      </c>
      <c r="H126">
        <v>6</v>
      </c>
      <c r="Q126">
        <v>6</v>
      </c>
    </row>
    <row r="127" spans="1:17" x14ac:dyDescent="0.25">
      <c r="A127" t="s">
        <v>912</v>
      </c>
      <c r="B127">
        <v>38</v>
      </c>
      <c r="C127" t="s">
        <v>523</v>
      </c>
      <c r="D127" t="s">
        <v>633</v>
      </c>
      <c r="E127" t="str">
        <f t="shared" si="2"/>
        <v/>
      </c>
      <c r="F127" t="str">
        <f t="shared" si="3"/>
        <v/>
      </c>
      <c r="H127">
        <v>5</v>
      </c>
      <c r="Q127">
        <v>5</v>
      </c>
    </row>
    <row r="128" spans="1:17" x14ac:dyDescent="0.25">
      <c r="A128" t="s">
        <v>912</v>
      </c>
      <c r="B128">
        <v>38</v>
      </c>
      <c r="C128" t="s">
        <v>775</v>
      </c>
      <c r="D128" t="s">
        <v>633</v>
      </c>
      <c r="E128" t="str">
        <f t="shared" si="2"/>
        <v/>
      </c>
      <c r="F128" t="str">
        <f t="shared" si="3"/>
        <v/>
      </c>
      <c r="H128">
        <v>5.5</v>
      </c>
      <c r="Q128">
        <v>5.5</v>
      </c>
    </row>
    <row r="129" spans="1:17" x14ac:dyDescent="0.25">
      <c r="A129" t="s">
        <v>912</v>
      </c>
      <c r="B129">
        <v>38</v>
      </c>
      <c r="C129" t="s">
        <v>794</v>
      </c>
      <c r="D129" t="s">
        <v>633</v>
      </c>
      <c r="E129" t="str">
        <f t="shared" si="2"/>
        <v/>
      </c>
      <c r="F129" t="str">
        <f t="shared" si="3"/>
        <v/>
      </c>
      <c r="H129">
        <v>5.5</v>
      </c>
      <c r="Q129">
        <v>5.5</v>
      </c>
    </row>
    <row r="130" spans="1:17" x14ac:dyDescent="0.25">
      <c r="A130" t="s">
        <v>912</v>
      </c>
      <c r="B130">
        <v>38</v>
      </c>
      <c r="C130" t="s">
        <v>510</v>
      </c>
      <c r="D130" t="s">
        <v>739</v>
      </c>
      <c r="E130" t="str">
        <f t="shared" si="2"/>
        <v/>
      </c>
      <c r="F130" t="str">
        <f t="shared" si="3"/>
        <v/>
      </c>
      <c r="H130">
        <v>6</v>
      </c>
      <c r="Q130">
        <v>6</v>
      </c>
    </row>
    <row r="131" spans="1:17" x14ac:dyDescent="0.25">
      <c r="A131" t="s">
        <v>912</v>
      </c>
      <c r="B131">
        <v>38</v>
      </c>
      <c r="C131" t="s">
        <v>553</v>
      </c>
      <c r="D131" t="s">
        <v>739</v>
      </c>
      <c r="E131">
        <f t="shared" ref="E131:E194" si="4">IF($G131="Ammonito",1,"")</f>
        <v>1</v>
      </c>
      <c r="F131" t="str">
        <f t="shared" ref="F131:F194" si="5">IF($G131="Espulsione",1,"")</f>
        <v/>
      </c>
      <c r="G131" t="s">
        <v>910</v>
      </c>
      <c r="H131">
        <v>6</v>
      </c>
      <c r="Q131">
        <v>5.5</v>
      </c>
    </row>
    <row r="132" spans="1:17" x14ac:dyDescent="0.25">
      <c r="A132" t="s">
        <v>912</v>
      </c>
      <c r="B132">
        <v>38</v>
      </c>
      <c r="C132" t="s">
        <v>570</v>
      </c>
      <c r="D132" t="s">
        <v>739</v>
      </c>
      <c r="E132" t="str">
        <f t="shared" si="4"/>
        <v/>
      </c>
      <c r="F132" t="str">
        <f t="shared" si="5"/>
        <v/>
      </c>
      <c r="H132">
        <v>6.5</v>
      </c>
      <c r="I132">
        <v>1</v>
      </c>
      <c r="Q132">
        <v>9.5</v>
      </c>
    </row>
    <row r="133" spans="1:17" x14ac:dyDescent="0.25">
      <c r="A133" t="s">
        <v>912</v>
      </c>
      <c r="B133">
        <v>38</v>
      </c>
      <c r="C133" t="s">
        <v>603</v>
      </c>
      <c r="D133" t="s">
        <v>739</v>
      </c>
      <c r="E133" t="str">
        <f t="shared" si="4"/>
        <v/>
      </c>
      <c r="F133" t="str">
        <f t="shared" si="5"/>
        <v/>
      </c>
      <c r="H133">
        <v>6.5</v>
      </c>
      <c r="Q133">
        <v>6.5</v>
      </c>
    </row>
    <row r="134" spans="1:17" x14ac:dyDescent="0.25">
      <c r="A134" t="s">
        <v>912</v>
      </c>
      <c r="B134">
        <v>38</v>
      </c>
      <c r="C134" t="s">
        <v>496</v>
      </c>
      <c r="D134" t="s">
        <v>634</v>
      </c>
      <c r="E134" t="str">
        <f t="shared" si="4"/>
        <v/>
      </c>
      <c r="F134" t="str">
        <f t="shared" si="5"/>
        <v/>
      </c>
      <c r="H134">
        <v>6.5</v>
      </c>
      <c r="Q134">
        <v>6.5</v>
      </c>
    </row>
    <row r="135" spans="1:17" x14ac:dyDescent="0.25">
      <c r="A135" t="s">
        <v>912</v>
      </c>
      <c r="B135">
        <v>38</v>
      </c>
      <c r="C135" t="s">
        <v>548</v>
      </c>
      <c r="D135" t="s">
        <v>634</v>
      </c>
      <c r="E135" t="str">
        <f t="shared" si="4"/>
        <v/>
      </c>
      <c r="F135" t="str">
        <f t="shared" si="5"/>
        <v/>
      </c>
      <c r="H135">
        <v>6</v>
      </c>
      <c r="Q135">
        <v>6</v>
      </c>
    </row>
    <row r="136" spans="1:17" x14ac:dyDescent="0.25">
      <c r="A136" t="s">
        <v>912</v>
      </c>
      <c r="B136">
        <v>38</v>
      </c>
      <c r="C136" t="s">
        <v>566</v>
      </c>
      <c r="D136" t="s">
        <v>634</v>
      </c>
      <c r="E136" t="str">
        <f t="shared" si="4"/>
        <v/>
      </c>
      <c r="F136" t="str">
        <f t="shared" si="5"/>
        <v/>
      </c>
      <c r="H136">
        <v>7</v>
      </c>
      <c r="L136">
        <v>1</v>
      </c>
      <c r="Q136">
        <v>8</v>
      </c>
    </row>
    <row r="137" spans="1:17" x14ac:dyDescent="0.25">
      <c r="A137" t="s">
        <v>912</v>
      </c>
      <c r="B137">
        <v>38</v>
      </c>
      <c r="C137" t="s">
        <v>600</v>
      </c>
      <c r="D137" t="s">
        <v>634</v>
      </c>
      <c r="E137" t="str">
        <f t="shared" si="4"/>
        <v/>
      </c>
      <c r="F137" t="str">
        <f t="shared" si="5"/>
        <v/>
      </c>
      <c r="H137">
        <v>6</v>
      </c>
      <c r="Q137">
        <v>6</v>
      </c>
    </row>
    <row r="138" spans="1:17" x14ac:dyDescent="0.25">
      <c r="A138" t="s">
        <v>912</v>
      </c>
      <c r="B138">
        <v>38</v>
      </c>
      <c r="C138" t="s">
        <v>780</v>
      </c>
      <c r="D138" t="s">
        <v>634</v>
      </c>
      <c r="E138" t="str">
        <f t="shared" si="4"/>
        <v/>
      </c>
      <c r="F138" t="str">
        <f t="shared" si="5"/>
        <v/>
      </c>
      <c r="H138">
        <v>6</v>
      </c>
      <c r="Q138">
        <v>6</v>
      </c>
    </row>
    <row r="139" spans="1:17" x14ac:dyDescent="0.25">
      <c r="A139" t="s">
        <v>912</v>
      </c>
      <c r="B139">
        <v>38</v>
      </c>
      <c r="C139" t="s">
        <v>487</v>
      </c>
      <c r="D139" t="s">
        <v>632</v>
      </c>
      <c r="E139" t="str">
        <f t="shared" si="4"/>
        <v/>
      </c>
      <c r="F139" t="str">
        <f t="shared" si="5"/>
        <v/>
      </c>
      <c r="H139">
        <v>6</v>
      </c>
      <c r="Q139">
        <v>6</v>
      </c>
    </row>
    <row r="140" spans="1:17" x14ac:dyDescent="0.25">
      <c r="A140" t="s">
        <v>912</v>
      </c>
      <c r="B140">
        <v>38</v>
      </c>
      <c r="C140" t="s">
        <v>504</v>
      </c>
      <c r="D140" t="s">
        <v>632</v>
      </c>
      <c r="E140" t="str">
        <f t="shared" si="4"/>
        <v/>
      </c>
      <c r="F140" t="str">
        <f t="shared" si="5"/>
        <v/>
      </c>
      <c r="H140">
        <v>6</v>
      </c>
      <c r="Q140">
        <v>6</v>
      </c>
    </row>
    <row r="141" spans="1:17" x14ac:dyDescent="0.25">
      <c r="A141" t="s">
        <v>912</v>
      </c>
      <c r="B141">
        <v>38</v>
      </c>
      <c r="C141" t="s">
        <v>520</v>
      </c>
      <c r="D141" t="s">
        <v>632</v>
      </c>
      <c r="E141">
        <f t="shared" si="4"/>
        <v>1</v>
      </c>
      <c r="F141" t="str">
        <f t="shared" si="5"/>
        <v/>
      </c>
      <c r="G141" t="s">
        <v>910</v>
      </c>
      <c r="H141">
        <v>6.5</v>
      </c>
      <c r="L141">
        <v>1</v>
      </c>
      <c r="Q141">
        <v>7</v>
      </c>
    </row>
    <row r="142" spans="1:17" x14ac:dyDescent="0.25">
      <c r="A142" t="s">
        <v>912</v>
      </c>
      <c r="B142">
        <v>38</v>
      </c>
      <c r="C142" t="s">
        <v>555</v>
      </c>
      <c r="D142" t="s">
        <v>632</v>
      </c>
      <c r="E142" t="str">
        <f t="shared" si="4"/>
        <v/>
      </c>
      <c r="F142" t="str">
        <f t="shared" si="5"/>
        <v/>
      </c>
      <c r="H142">
        <v>6</v>
      </c>
      <c r="Q142">
        <v>6</v>
      </c>
    </row>
    <row r="143" spans="1:17" x14ac:dyDescent="0.25">
      <c r="A143" t="s">
        <v>912</v>
      </c>
      <c r="B143">
        <v>38</v>
      </c>
      <c r="C143" t="s">
        <v>596</v>
      </c>
      <c r="D143" t="s">
        <v>632</v>
      </c>
      <c r="E143">
        <f t="shared" si="4"/>
        <v>1</v>
      </c>
      <c r="F143" t="str">
        <f t="shared" si="5"/>
        <v/>
      </c>
      <c r="G143" t="s">
        <v>910</v>
      </c>
      <c r="H143">
        <v>6</v>
      </c>
      <c r="Q143">
        <v>5.5</v>
      </c>
    </row>
    <row r="144" spans="1:17" x14ac:dyDescent="0.25">
      <c r="A144" t="s">
        <v>912</v>
      </c>
      <c r="B144">
        <v>38</v>
      </c>
      <c r="C144" t="s">
        <v>618</v>
      </c>
      <c r="D144" t="s">
        <v>632</v>
      </c>
      <c r="E144">
        <f t="shared" si="4"/>
        <v>1</v>
      </c>
      <c r="F144" t="str">
        <f t="shared" si="5"/>
        <v/>
      </c>
      <c r="G144" t="s">
        <v>910</v>
      </c>
      <c r="H144">
        <v>6</v>
      </c>
      <c r="Q144">
        <v>5.5</v>
      </c>
    </row>
    <row r="145" spans="1:17" x14ac:dyDescent="0.25">
      <c r="A145" t="s">
        <v>912</v>
      </c>
      <c r="B145">
        <v>38</v>
      </c>
      <c r="C145" t="s">
        <v>608</v>
      </c>
      <c r="D145" t="s">
        <v>752</v>
      </c>
      <c r="E145" t="str">
        <f t="shared" si="4"/>
        <v/>
      </c>
      <c r="F145" t="str">
        <f t="shared" si="5"/>
        <v/>
      </c>
      <c r="H145">
        <v>6</v>
      </c>
      <c r="Q145">
        <v>6</v>
      </c>
    </row>
    <row r="146" spans="1:17" x14ac:dyDescent="0.25">
      <c r="A146" t="s">
        <v>912</v>
      </c>
      <c r="B146">
        <v>38</v>
      </c>
      <c r="C146" t="s">
        <v>613</v>
      </c>
      <c r="D146" t="s">
        <v>752</v>
      </c>
      <c r="E146" t="str">
        <f t="shared" si="4"/>
        <v/>
      </c>
      <c r="F146" t="str">
        <f t="shared" si="5"/>
        <v/>
      </c>
      <c r="H146">
        <v>6.5</v>
      </c>
      <c r="Q146">
        <v>6.5</v>
      </c>
    </row>
    <row r="147" spans="1:17" x14ac:dyDescent="0.25">
      <c r="A147" t="s">
        <v>912</v>
      </c>
      <c r="B147">
        <v>38</v>
      </c>
      <c r="C147" t="s">
        <v>511</v>
      </c>
      <c r="D147" t="s">
        <v>752</v>
      </c>
      <c r="E147" t="str">
        <f t="shared" si="4"/>
        <v/>
      </c>
      <c r="F147" t="str">
        <f t="shared" si="5"/>
        <v/>
      </c>
      <c r="H147">
        <v>6.5</v>
      </c>
      <c r="Q147">
        <v>6.5</v>
      </c>
    </row>
    <row r="148" spans="1:17" x14ac:dyDescent="0.25">
      <c r="A148" t="s">
        <v>912</v>
      </c>
      <c r="B148">
        <v>38</v>
      </c>
      <c r="C148" t="s">
        <v>538</v>
      </c>
      <c r="D148" t="s">
        <v>752</v>
      </c>
      <c r="E148" t="str">
        <f t="shared" si="4"/>
        <v/>
      </c>
      <c r="F148" t="str">
        <f t="shared" si="5"/>
        <v/>
      </c>
      <c r="H148">
        <v>7</v>
      </c>
      <c r="I148">
        <v>1</v>
      </c>
      <c r="Q148">
        <v>10</v>
      </c>
    </row>
    <row r="149" spans="1:17" x14ac:dyDescent="0.25">
      <c r="A149" t="s">
        <v>912</v>
      </c>
      <c r="B149">
        <v>38</v>
      </c>
      <c r="C149" t="s">
        <v>758</v>
      </c>
      <c r="D149" t="s">
        <v>752</v>
      </c>
      <c r="E149" t="str">
        <f t="shared" si="4"/>
        <v/>
      </c>
      <c r="F149" t="str">
        <f t="shared" si="5"/>
        <v/>
      </c>
      <c r="H149">
        <v>5</v>
      </c>
      <c r="Q149">
        <v>5</v>
      </c>
    </row>
    <row r="150" spans="1:17" x14ac:dyDescent="0.25">
      <c r="A150" t="s">
        <v>912</v>
      </c>
      <c r="B150">
        <v>38</v>
      </c>
      <c r="C150" t="s">
        <v>485</v>
      </c>
      <c r="D150" t="s">
        <v>740</v>
      </c>
      <c r="E150" t="str">
        <f t="shared" si="4"/>
        <v/>
      </c>
      <c r="F150" t="str">
        <f t="shared" si="5"/>
        <v/>
      </c>
      <c r="H150">
        <v>6</v>
      </c>
      <c r="Q150">
        <v>6</v>
      </c>
    </row>
    <row r="151" spans="1:17" x14ac:dyDescent="0.25">
      <c r="A151" t="s">
        <v>912</v>
      </c>
      <c r="B151">
        <v>38</v>
      </c>
      <c r="C151" t="s">
        <v>755</v>
      </c>
      <c r="D151" t="s">
        <v>740</v>
      </c>
      <c r="E151" t="str">
        <f t="shared" si="4"/>
        <v/>
      </c>
      <c r="F151" t="str">
        <f t="shared" si="5"/>
        <v/>
      </c>
      <c r="H151">
        <v>6</v>
      </c>
      <c r="Q151">
        <v>6</v>
      </c>
    </row>
    <row r="152" spans="1:17" x14ac:dyDescent="0.25">
      <c r="A152" t="s">
        <v>912</v>
      </c>
      <c r="B152">
        <v>38</v>
      </c>
      <c r="C152" t="s">
        <v>507</v>
      </c>
      <c r="D152" t="s">
        <v>740</v>
      </c>
      <c r="E152" t="str">
        <f t="shared" si="4"/>
        <v/>
      </c>
      <c r="F152" t="str">
        <f t="shared" si="5"/>
        <v/>
      </c>
      <c r="H152">
        <v>6.5</v>
      </c>
      <c r="Q152">
        <v>6.5</v>
      </c>
    </row>
    <row r="153" spans="1:17" x14ac:dyDescent="0.25">
      <c r="A153" t="s">
        <v>912</v>
      </c>
      <c r="B153">
        <v>38</v>
      </c>
      <c r="C153" t="s">
        <v>559</v>
      </c>
      <c r="D153" t="s">
        <v>740</v>
      </c>
      <c r="E153" t="str">
        <f t="shared" si="4"/>
        <v/>
      </c>
      <c r="F153" t="str">
        <f t="shared" si="5"/>
        <v/>
      </c>
      <c r="H153">
        <v>6.5</v>
      </c>
      <c r="Q153">
        <v>6.5</v>
      </c>
    </row>
    <row r="154" spans="1:17" x14ac:dyDescent="0.25">
      <c r="A154" t="s">
        <v>912</v>
      </c>
      <c r="B154">
        <v>38</v>
      </c>
      <c r="C154" t="s">
        <v>617</v>
      </c>
      <c r="D154" t="s">
        <v>740</v>
      </c>
      <c r="E154" t="str">
        <f t="shared" si="4"/>
        <v/>
      </c>
      <c r="F154" t="str">
        <f t="shared" si="5"/>
        <v/>
      </c>
      <c r="H154">
        <v>6</v>
      </c>
      <c r="Q154">
        <v>6</v>
      </c>
    </row>
    <row r="155" spans="1:17" x14ac:dyDescent="0.25">
      <c r="A155" t="s">
        <v>912</v>
      </c>
      <c r="B155">
        <v>38</v>
      </c>
      <c r="C155" t="s">
        <v>797</v>
      </c>
      <c r="D155" t="s">
        <v>740</v>
      </c>
      <c r="E155" t="str">
        <f t="shared" si="4"/>
        <v/>
      </c>
      <c r="F155" t="str">
        <f t="shared" si="5"/>
        <v/>
      </c>
      <c r="H155">
        <v>6</v>
      </c>
      <c r="Q155">
        <v>6</v>
      </c>
    </row>
    <row r="156" spans="1:17" x14ac:dyDescent="0.25">
      <c r="A156" t="s">
        <v>912</v>
      </c>
      <c r="B156">
        <v>38</v>
      </c>
      <c r="C156" t="s">
        <v>488</v>
      </c>
      <c r="D156" t="s">
        <v>742</v>
      </c>
      <c r="E156" t="str">
        <f t="shared" si="4"/>
        <v/>
      </c>
      <c r="F156" t="str">
        <f t="shared" si="5"/>
        <v/>
      </c>
      <c r="H156">
        <v>6</v>
      </c>
      <c r="Q156">
        <v>6</v>
      </c>
    </row>
    <row r="157" spans="1:17" x14ac:dyDescent="0.25">
      <c r="A157" t="s">
        <v>912</v>
      </c>
      <c r="B157">
        <v>38</v>
      </c>
      <c r="C157" t="s">
        <v>576</v>
      </c>
      <c r="D157" t="s">
        <v>742</v>
      </c>
      <c r="E157" t="str">
        <f t="shared" si="4"/>
        <v/>
      </c>
      <c r="F157" t="str">
        <f t="shared" si="5"/>
        <v/>
      </c>
      <c r="H157">
        <v>7</v>
      </c>
      <c r="I157">
        <v>1</v>
      </c>
      <c r="Q157">
        <v>10</v>
      </c>
    </row>
    <row r="158" spans="1:17" x14ac:dyDescent="0.25">
      <c r="A158" t="s">
        <v>912</v>
      </c>
      <c r="B158">
        <v>38</v>
      </c>
      <c r="C158" t="s">
        <v>595</v>
      </c>
      <c r="D158" t="s">
        <v>742</v>
      </c>
      <c r="E158" t="str">
        <f t="shared" si="4"/>
        <v/>
      </c>
      <c r="F158" t="str">
        <f t="shared" si="5"/>
        <v/>
      </c>
      <c r="H158">
        <v>7</v>
      </c>
      <c r="Q158">
        <v>7</v>
      </c>
    </row>
    <row r="159" spans="1:17" x14ac:dyDescent="0.25">
      <c r="A159" t="s">
        <v>912</v>
      </c>
      <c r="B159">
        <v>38</v>
      </c>
      <c r="C159" t="s">
        <v>790</v>
      </c>
      <c r="D159" t="s">
        <v>742</v>
      </c>
      <c r="E159" t="str">
        <f t="shared" si="4"/>
        <v/>
      </c>
      <c r="F159" t="str">
        <f t="shared" si="5"/>
        <v/>
      </c>
      <c r="H159">
        <v>7</v>
      </c>
      <c r="Q159">
        <v>7</v>
      </c>
    </row>
    <row r="160" spans="1:17" x14ac:dyDescent="0.25">
      <c r="A160" t="s">
        <v>912</v>
      </c>
      <c r="B160">
        <v>38</v>
      </c>
      <c r="C160" t="s">
        <v>500</v>
      </c>
      <c r="D160" t="s">
        <v>753</v>
      </c>
      <c r="E160" t="str">
        <f t="shared" si="4"/>
        <v/>
      </c>
      <c r="F160" t="str">
        <f t="shared" si="5"/>
        <v/>
      </c>
      <c r="H160">
        <v>6.5</v>
      </c>
      <c r="I160">
        <v>1</v>
      </c>
      <c r="M160">
        <v>1</v>
      </c>
      <c r="Q160">
        <v>9.5</v>
      </c>
    </row>
    <row r="161" spans="1:17" x14ac:dyDescent="0.25">
      <c r="A161" t="s">
        <v>912</v>
      </c>
      <c r="B161">
        <v>38</v>
      </c>
      <c r="C161" t="s">
        <v>508</v>
      </c>
      <c r="D161" t="s">
        <v>753</v>
      </c>
      <c r="E161" t="str">
        <f t="shared" si="4"/>
        <v/>
      </c>
      <c r="F161" t="str">
        <f t="shared" si="5"/>
        <v/>
      </c>
      <c r="H161">
        <v>6.5</v>
      </c>
      <c r="Q161">
        <v>6.5</v>
      </c>
    </row>
    <row r="162" spans="1:17" x14ac:dyDescent="0.25">
      <c r="A162" t="s">
        <v>912</v>
      </c>
      <c r="B162">
        <v>38</v>
      </c>
      <c r="C162" t="s">
        <v>535</v>
      </c>
      <c r="D162" t="s">
        <v>753</v>
      </c>
      <c r="E162">
        <f t="shared" si="4"/>
        <v>1</v>
      </c>
      <c r="F162" t="str">
        <f t="shared" si="5"/>
        <v/>
      </c>
      <c r="G162" t="s">
        <v>910</v>
      </c>
      <c r="H162">
        <v>6</v>
      </c>
      <c r="Q162">
        <v>5.5</v>
      </c>
    </row>
    <row r="163" spans="1:17" x14ac:dyDescent="0.25">
      <c r="A163" t="s">
        <v>912</v>
      </c>
      <c r="B163">
        <v>38</v>
      </c>
      <c r="C163" t="s">
        <v>568</v>
      </c>
      <c r="D163" t="s">
        <v>753</v>
      </c>
      <c r="E163" t="str">
        <f t="shared" si="4"/>
        <v/>
      </c>
      <c r="F163" t="str">
        <f t="shared" si="5"/>
        <v/>
      </c>
      <c r="H163">
        <v>6</v>
      </c>
      <c r="Q163">
        <v>6</v>
      </c>
    </row>
    <row r="164" spans="1:17" x14ac:dyDescent="0.25">
      <c r="A164" t="s">
        <v>912</v>
      </c>
      <c r="B164">
        <v>38</v>
      </c>
      <c r="C164" t="s">
        <v>572</v>
      </c>
      <c r="D164" t="s">
        <v>753</v>
      </c>
      <c r="E164" t="str">
        <f t="shared" si="4"/>
        <v/>
      </c>
      <c r="F164" t="str">
        <f t="shared" si="5"/>
        <v/>
      </c>
      <c r="H164">
        <v>5.5</v>
      </c>
      <c r="Q164">
        <v>5.5</v>
      </c>
    </row>
    <row r="165" spans="1:17" x14ac:dyDescent="0.25">
      <c r="A165" t="s">
        <v>912</v>
      </c>
      <c r="B165">
        <v>38</v>
      </c>
      <c r="C165" t="s">
        <v>499</v>
      </c>
      <c r="D165" t="s">
        <v>750</v>
      </c>
      <c r="E165" t="str">
        <f t="shared" si="4"/>
        <v/>
      </c>
      <c r="F165" t="str">
        <f t="shared" si="5"/>
        <v/>
      </c>
      <c r="H165">
        <v>6</v>
      </c>
      <c r="Q165">
        <v>6</v>
      </c>
    </row>
    <row r="166" spans="1:17" x14ac:dyDescent="0.25">
      <c r="A166" t="s">
        <v>912</v>
      </c>
      <c r="B166">
        <v>38</v>
      </c>
      <c r="C166" t="s">
        <v>526</v>
      </c>
      <c r="D166" t="s">
        <v>750</v>
      </c>
      <c r="E166" t="str">
        <f t="shared" si="4"/>
        <v/>
      </c>
      <c r="F166" t="str">
        <f t="shared" si="5"/>
        <v/>
      </c>
      <c r="H166">
        <v>6</v>
      </c>
      <c r="Q166">
        <v>6</v>
      </c>
    </row>
    <row r="167" spans="1:17" x14ac:dyDescent="0.25">
      <c r="A167" t="s">
        <v>912</v>
      </c>
      <c r="B167">
        <v>38</v>
      </c>
      <c r="C167" t="s">
        <v>784</v>
      </c>
      <c r="D167" t="s">
        <v>750</v>
      </c>
      <c r="E167" t="str">
        <f t="shared" si="4"/>
        <v/>
      </c>
      <c r="F167" t="str">
        <f t="shared" si="5"/>
        <v/>
      </c>
      <c r="H167">
        <v>6.5</v>
      </c>
      <c r="Q167">
        <v>6.5</v>
      </c>
    </row>
    <row r="168" spans="1:17" x14ac:dyDescent="0.25">
      <c r="A168" t="s">
        <v>912</v>
      </c>
      <c r="B168">
        <v>38</v>
      </c>
      <c r="C168" t="s">
        <v>521</v>
      </c>
      <c r="D168" t="s">
        <v>754</v>
      </c>
      <c r="E168" t="str">
        <f t="shared" si="4"/>
        <v/>
      </c>
      <c r="F168" t="str">
        <f t="shared" si="5"/>
        <v/>
      </c>
      <c r="H168">
        <v>6.5</v>
      </c>
      <c r="I168">
        <v>1</v>
      </c>
      <c r="Q168">
        <v>9.5</v>
      </c>
    </row>
    <row r="169" spans="1:17" x14ac:dyDescent="0.25">
      <c r="A169" t="s">
        <v>912</v>
      </c>
      <c r="B169">
        <v>38</v>
      </c>
      <c r="C169" t="s">
        <v>584</v>
      </c>
      <c r="D169" t="s">
        <v>754</v>
      </c>
      <c r="E169" t="str">
        <f t="shared" si="4"/>
        <v/>
      </c>
      <c r="F169" t="str">
        <f t="shared" si="5"/>
        <v/>
      </c>
      <c r="H169">
        <v>6</v>
      </c>
      <c r="Q169">
        <v>6</v>
      </c>
    </row>
    <row r="170" spans="1:17" x14ac:dyDescent="0.25">
      <c r="A170" t="s">
        <v>912</v>
      </c>
      <c r="B170">
        <v>38</v>
      </c>
      <c r="C170" t="s">
        <v>586</v>
      </c>
      <c r="D170" t="s">
        <v>754</v>
      </c>
      <c r="E170" t="str">
        <f t="shared" si="4"/>
        <v/>
      </c>
      <c r="F170" t="str">
        <f t="shared" si="5"/>
        <v/>
      </c>
      <c r="H170">
        <v>6.5</v>
      </c>
      <c r="I170">
        <v>1</v>
      </c>
      <c r="Q170">
        <v>9.5</v>
      </c>
    </row>
    <row r="171" spans="1:17" x14ac:dyDescent="0.25">
      <c r="A171" t="s">
        <v>912</v>
      </c>
      <c r="B171">
        <v>38</v>
      </c>
      <c r="C171" t="s">
        <v>557</v>
      </c>
      <c r="D171" t="s">
        <v>754</v>
      </c>
      <c r="E171" t="str">
        <f t="shared" si="4"/>
        <v/>
      </c>
      <c r="F171" t="str">
        <f t="shared" si="5"/>
        <v/>
      </c>
      <c r="H171">
        <v>5.5</v>
      </c>
      <c r="Q171">
        <v>5.5</v>
      </c>
    </row>
    <row r="172" spans="1:17" x14ac:dyDescent="0.25">
      <c r="A172" t="s">
        <v>912</v>
      </c>
      <c r="B172">
        <v>38</v>
      </c>
      <c r="C172" t="s">
        <v>614</v>
      </c>
      <c r="D172" t="s">
        <v>754</v>
      </c>
      <c r="E172" t="str">
        <f t="shared" si="4"/>
        <v/>
      </c>
      <c r="F172" t="str">
        <f t="shared" si="5"/>
        <v/>
      </c>
      <c r="H172">
        <v>5.5</v>
      </c>
      <c r="Q172">
        <v>5.5</v>
      </c>
    </row>
    <row r="173" spans="1:17" x14ac:dyDescent="0.25">
      <c r="A173" t="s">
        <v>912</v>
      </c>
      <c r="B173">
        <v>38</v>
      </c>
      <c r="C173" t="s">
        <v>527</v>
      </c>
      <c r="D173" t="s">
        <v>748</v>
      </c>
      <c r="E173" t="str">
        <f t="shared" si="4"/>
        <v/>
      </c>
      <c r="F173" t="str">
        <f t="shared" si="5"/>
        <v/>
      </c>
      <c r="H173">
        <v>6.5</v>
      </c>
      <c r="Q173">
        <v>6.5</v>
      </c>
    </row>
    <row r="174" spans="1:17" x14ac:dyDescent="0.25">
      <c r="A174" t="s">
        <v>912</v>
      </c>
      <c r="B174">
        <v>38</v>
      </c>
      <c r="C174" t="s">
        <v>556</v>
      </c>
      <c r="D174" t="s">
        <v>748</v>
      </c>
      <c r="E174" t="str">
        <f t="shared" si="4"/>
        <v/>
      </c>
      <c r="F174" t="str">
        <f t="shared" si="5"/>
        <v/>
      </c>
      <c r="H174">
        <v>6.5</v>
      </c>
      <c r="Q174">
        <v>6.5</v>
      </c>
    </row>
    <row r="175" spans="1:17" x14ac:dyDescent="0.25">
      <c r="A175" t="s">
        <v>912</v>
      </c>
      <c r="B175">
        <v>38</v>
      </c>
      <c r="C175" t="s">
        <v>791</v>
      </c>
      <c r="D175" t="s">
        <v>748</v>
      </c>
      <c r="E175">
        <f t="shared" si="4"/>
        <v>1</v>
      </c>
      <c r="F175" t="str">
        <f t="shared" si="5"/>
        <v/>
      </c>
      <c r="G175" t="s">
        <v>910</v>
      </c>
      <c r="H175">
        <v>6</v>
      </c>
      <c r="Q175">
        <v>5.5</v>
      </c>
    </row>
    <row r="176" spans="1:17" x14ac:dyDescent="0.25">
      <c r="A176" t="s">
        <v>912</v>
      </c>
      <c r="B176">
        <v>38</v>
      </c>
      <c r="C176" t="s">
        <v>482</v>
      </c>
      <c r="D176" t="s">
        <v>661</v>
      </c>
      <c r="E176" t="str">
        <f t="shared" si="4"/>
        <v/>
      </c>
      <c r="F176" t="str">
        <f t="shared" si="5"/>
        <v/>
      </c>
      <c r="H176">
        <v>6.5</v>
      </c>
      <c r="Q176">
        <v>6.5</v>
      </c>
    </row>
    <row r="177" spans="1:17" x14ac:dyDescent="0.25">
      <c r="A177" t="s">
        <v>912</v>
      </c>
      <c r="B177">
        <v>38</v>
      </c>
      <c r="C177" t="s">
        <v>498</v>
      </c>
      <c r="D177" t="s">
        <v>661</v>
      </c>
      <c r="E177" t="str">
        <f t="shared" si="4"/>
        <v/>
      </c>
      <c r="F177" t="str">
        <f t="shared" si="5"/>
        <v/>
      </c>
      <c r="H177">
        <v>7</v>
      </c>
      <c r="Q177">
        <v>7</v>
      </c>
    </row>
    <row r="178" spans="1:17" x14ac:dyDescent="0.25">
      <c r="A178" t="s">
        <v>912</v>
      </c>
      <c r="B178">
        <v>38</v>
      </c>
      <c r="C178" t="s">
        <v>575</v>
      </c>
      <c r="D178" t="s">
        <v>661</v>
      </c>
      <c r="E178" t="str">
        <f t="shared" si="4"/>
        <v/>
      </c>
      <c r="F178" t="str">
        <f t="shared" si="5"/>
        <v/>
      </c>
      <c r="H178">
        <v>6</v>
      </c>
      <c r="Q178">
        <v>6</v>
      </c>
    </row>
    <row r="179" spans="1:17" x14ac:dyDescent="0.25">
      <c r="A179" t="s">
        <v>912</v>
      </c>
      <c r="B179">
        <v>38</v>
      </c>
      <c r="C179" t="s">
        <v>789</v>
      </c>
      <c r="D179" t="s">
        <v>661</v>
      </c>
      <c r="E179" t="str">
        <f t="shared" si="4"/>
        <v/>
      </c>
      <c r="F179" t="str">
        <f t="shared" si="5"/>
        <v/>
      </c>
      <c r="H179">
        <v>6.5</v>
      </c>
      <c r="Q179">
        <v>6.5</v>
      </c>
    </row>
    <row r="180" spans="1:17" x14ac:dyDescent="0.25">
      <c r="A180" t="s">
        <v>912</v>
      </c>
      <c r="B180">
        <v>38</v>
      </c>
      <c r="C180" t="s">
        <v>606</v>
      </c>
      <c r="D180" t="s">
        <v>661</v>
      </c>
      <c r="E180" t="str">
        <f t="shared" si="4"/>
        <v/>
      </c>
      <c r="F180" t="str">
        <f t="shared" si="5"/>
        <v/>
      </c>
      <c r="H180">
        <v>6</v>
      </c>
      <c r="Q180">
        <v>6</v>
      </c>
    </row>
    <row r="181" spans="1:17" x14ac:dyDescent="0.25">
      <c r="A181" t="s">
        <v>912</v>
      </c>
      <c r="B181">
        <v>38</v>
      </c>
      <c r="C181" t="s">
        <v>539</v>
      </c>
      <c r="D181" t="s">
        <v>631</v>
      </c>
      <c r="E181" t="str">
        <f t="shared" si="4"/>
        <v/>
      </c>
      <c r="F181" t="str">
        <f t="shared" si="5"/>
        <v/>
      </c>
      <c r="H181">
        <v>5.5</v>
      </c>
      <c r="Q181">
        <v>5.5</v>
      </c>
    </row>
    <row r="182" spans="1:17" x14ac:dyDescent="0.25">
      <c r="A182" t="s">
        <v>912</v>
      </c>
      <c r="B182">
        <v>38</v>
      </c>
      <c r="C182" t="s">
        <v>569</v>
      </c>
      <c r="D182" t="s">
        <v>631</v>
      </c>
      <c r="E182" t="str">
        <f t="shared" si="4"/>
        <v/>
      </c>
      <c r="F182" t="str">
        <f t="shared" si="5"/>
        <v/>
      </c>
      <c r="H182">
        <v>6</v>
      </c>
      <c r="Q182">
        <v>6</v>
      </c>
    </row>
    <row r="183" spans="1:17" x14ac:dyDescent="0.25">
      <c r="A183" t="s">
        <v>912</v>
      </c>
      <c r="B183">
        <v>38</v>
      </c>
      <c r="C183" t="s">
        <v>587</v>
      </c>
      <c r="D183" t="s">
        <v>631</v>
      </c>
      <c r="E183" t="str">
        <f t="shared" si="4"/>
        <v/>
      </c>
      <c r="F183" t="str">
        <f t="shared" si="5"/>
        <v/>
      </c>
      <c r="H183">
        <v>6</v>
      </c>
      <c r="Q183">
        <v>6</v>
      </c>
    </row>
    <row r="184" spans="1:17" x14ac:dyDescent="0.25">
      <c r="A184" t="s">
        <v>912</v>
      </c>
      <c r="B184">
        <v>38</v>
      </c>
      <c r="C184" t="s">
        <v>616</v>
      </c>
      <c r="D184" t="s">
        <v>631</v>
      </c>
      <c r="E184" t="str">
        <f t="shared" si="4"/>
        <v/>
      </c>
      <c r="F184" t="str">
        <f t="shared" si="5"/>
        <v/>
      </c>
      <c r="H184">
        <v>5</v>
      </c>
      <c r="Q184">
        <v>5</v>
      </c>
    </row>
    <row r="185" spans="1:17" x14ac:dyDescent="0.25">
      <c r="A185" t="s">
        <v>912</v>
      </c>
      <c r="B185">
        <v>38</v>
      </c>
      <c r="C185" t="s">
        <v>493</v>
      </c>
      <c r="D185" t="s">
        <v>631</v>
      </c>
      <c r="E185" t="str">
        <f t="shared" si="4"/>
        <v/>
      </c>
      <c r="F185" t="str">
        <f t="shared" si="5"/>
        <v/>
      </c>
      <c r="H185">
        <v>5.5</v>
      </c>
      <c r="Q185">
        <v>5.5</v>
      </c>
    </row>
    <row r="186" spans="1:17" x14ac:dyDescent="0.25">
      <c r="A186" t="s">
        <v>912</v>
      </c>
      <c r="B186">
        <v>38</v>
      </c>
      <c r="C186" t="s">
        <v>561</v>
      </c>
      <c r="D186" t="s">
        <v>745</v>
      </c>
      <c r="E186" t="str">
        <f t="shared" si="4"/>
        <v/>
      </c>
      <c r="F186" t="str">
        <f t="shared" si="5"/>
        <v/>
      </c>
      <c r="H186">
        <v>5.5</v>
      </c>
      <c r="Q186">
        <v>5.5</v>
      </c>
    </row>
    <row r="187" spans="1:17" x14ac:dyDescent="0.25">
      <c r="A187" t="s">
        <v>912</v>
      </c>
      <c r="B187">
        <v>38</v>
      </c>
      <c r="C187" t="s">
        <v>601</v>
      </c>
      <c r="D187" t="s">
        <v>745</v>
      </c>
      <c r="E187" t="str">
        <f t="shared" si="4"/>
        <v/>
      </c>
      <c r="F187" t="str">
        <f t="shared" si="5"/>
        <v/>
      </c>
      <c r="H187">
        <v>6</v>
      </c>
      <c r="Q187">
        <v>6</v>
      </c>
    </row>
    <row r="188" spans="1:17" x14ac:dyDescent="0.25">
      <c r="A188" t="s">
        <v>912</v>
      </c>
      <c r="B188">
        <v>38</v>
      </c>
      <c r="C188" t="s">
        <v>610</v>
      </c>
      <c r="D188" t="s">
        <v>745</v>
      </c>
      <c r="E188" t="str">
        <f t="shared" si="4"/>
        <v/>
      </c>
      <c r="F188" t="str">
        <f t="shared" si="5"/>
        <v/>
      </c>
      <c r="H188">
        <v>6.5</v>
      </c>
      <c r="I188">
        <v>1</v>
      </c>
      <c r="Q188">
        <v>9.5</v>
      </c>
    </row>
    <row r="189" spans="1:17" x14ac:dyDescent="0.25">
      <c r="A189" t="s">
        <v>912</v>
      </c>
      <c r="B189">
        <v>38</v>
      </c>
      <c r="C189" t="s">
        <v>623</v>
      </c>
      <c r="D189" t="s">
        <v>745</v>
      </c>
      <c r="E189" t="str">
        <f t="shared" si="4"/>
        <v/>
      </c>
      <c r="F189" t="str">
        <f t="shared" si="5"/>
        <v/>
      </c>
      <c r="H189">
        <v>5</v>
      </c>
      <c r="Q189">
        <v>5</v>
      </c>
    </row>
    <row r="190" spans="1:17" x14ac:dyDescent="0.25">
      <c r="A190" t="s">
        <v>912</v>
      </c>
      <c r="B190">
        <v>38</v>
      </c>
      <c r="C190" t="s">
        <v>501</v>
      </c>
      <c r="D190" t="s">
        <v>635</v>
      </c>
      <c r="E190" t="str">
        <f t="shared" si="4"/>
        <v/>
      </c>
      <c r="F190" t="str">
        <f t="shared" si="5"/>
        <v/>
      </c>
      <c r="H190">
        <v>6</v>
      </c>
      <c r="Q190">
        <v>6</v>
      </c>
    </row>
    <row r="191" spans="1:17" x14ac:dyDescent="0.25">
      <c r="A191" t="s">
        <v>912</v>
      </c>
      <c r="B191">
        <v>38</v>
      </c>
      <c r="C191" t="s">
        <v>513</v>
      </c>
      <c r="D191" t="s">
        <v>635</v>
      </c>
      <c r="E191" t="str">
        <f t="shared" si="4"/>
        <v/>
      </c>
      <c r="F191" t="str">
        <f t="shared" si="5"/>
        <v/>
      </c>
      <c r="H191">
        <v>5.5</v>
      </c>
      <c r="Q191">
        <v>5.5</v>
      </c>
    </row>
    <row r="192" spans="1:17" x14ac:dyDescent="0.25">
      <c r="A192" t="s">
        <v>912</v>
      </c>
      <c r="B192">
        <v>38</v>
      </c>
      <c r="C192" t="s">
        <v>573</v>
      </c>
      <c r="D192" t="s">
        <v>635</v>
      </c>
      <c r="E192" t="str">
        <f t="shared" si="4"/>
        <v/>
      </c>
      <c r="F192" t="str">
        <f t="shared" si="5"/>
        <v/>
      </c>
      <c r="H192">
        <v>5.5</v>
      </c>
      <c r="Q192">
        <v>5.5</v>
      </c>
    </row>
    <row r="193" spans="1:17" x14ac:dyDescent="0.25">
      <c r="A193" t="s">
        <v>912</v>
      </c>
      <c r="B193">
        <v>38</v>
      </c>
      <c r="C193" t="s">
        <v>583</v>
      </c>
      <c r="D193" t="s">
        <v>635</v>
      </c>
      <c r="E193" t="str">
        <f t="shared" si="4"/>
        <v/>
      </c>
      <c r="F193" t="str">
        <f t="shared" si="5"/>
        <v/>
      </c>
      <c r="H193">
        <v>5</v>
      </c>
      <c r="Q193">
        <v>5</v>
      </c>
    </row>
    <row r="194" spans="1:17" x14ac:dyDescent="0.25">
      <c r="A194" t="s">
        <v>912</v>
      </c>
      <c r="B194">
        <v>38</v>
      </c>
      <c r="C194" t="s">
        <v>512</v>
      </c>
      <c r="D194" t="s">
        <v>747</v>
      </c>
      <c r="E194" t="str">
        <f t="shared" si="4"/>
        <v/>
      </c>
      <c r="F194" t="str">
        <f t="shared" si="5"/>
        <v/>
      </c>
      <c r="H194">
        <v>5.5</v>
      </c>
      <c r="L194">
        <v>1</v>
      </c>
      <c r="N194">
        <v>1</v>
      </c>
      <c r="Q194">
        <v>3.5</v>
      </c>
    </row>
    <row r="195" spans="1:17" x14ac:dyDescent="0.25">
      <c r="A195" t="s">
        <v>912</v>
      </c>
      <c r="B195">
        <v>38</v>
      </c>
      <c r="C195" t="s">
        <v>530</v>
      </c>
      <c r="D195" t="s">
        <v>747</v>
      </c>
      <c r="E195" t="str">
        <f t="shared" ref="E195:E258" si="6">IF($G195="Ammonito",1,"")</f>
        <v/>
      </c>
      <c r="F195" t="str">
        <f t="shared" ref="F195:F258" si="7">IF($G195="Espulsione",1,"")</f>
        <v/>
      </c>
      <c r="H195">
        <v>5.5</v>
      </c>
      <c r="Q195">
        <v>5.5</v>
      </c>
    </row>
    <row r="196" spans="1:17" x14ac:dyDescent="0.25">
      <c r="A196" t="s">
        <v>912</v>
      </c>
      <c r="B196">
        <v>38</v>
      </c>
      <c r="C196" t="s">
        <v>563</v>
      </c>
      <c r="D196" t="s">
        <v>747</v>
      </c>
      <c r="E196" t="str">
        <f t="shared" si="6"/>
        <v/>
      </c>
      <c r="F196" t="str">
        <f t="shared" si="7"/>
        <v/>
      </c>
      <c r="H196">
        <v>6</v>
      </c>
      <c r="I196">
        <v>1</v>
      </c>
      <c r="Q196">
        <v>9</v>
      </c>
    </row>
    <row r="197" spans="1:17" x14ac:dyDescent="0.25">
      <c r="A197" t="s">
        <v>912</v>
      </c>
      <c r="B197">
        <v>38</v>
      </c>
      <c r="C197" t="s">
        <v>615</v>
      </c>
      <c r="D197" t="s">
        <v>747</v>
      </c>
      <c r="E197" t="str">
        <f t="shared" si="6"/>
        <v/>
      </c>
      <c r="F197" t="str">
        <f t="shared" si="7"/>
        <v/>
      </c>
      <c r="H197">
        <v>5</v>
      </c>
      <c r="Q197">
        <v>5</v>
      </c>
    </row>
    <row r="198" spans="1:17" x14ac:dyDescent="0.25">
      <c r="A198" t="s">
        <v>912</v>
      </c>
      <c r="B198">
        <v>38</v>
      </c>
      <c r="C198" t="s">
        <v>621</v>
      </c>
      <c r="D198" t="s">
        <v>747</v>
      </c>
      <c r="E198">
        <f t="shared" si="6"/>
        <v>1</v>
      </c>
      <c r="F198" t="str">
        <f t="shared" si="7"/>
        <v/>
      </c>
      <c r="G198" t="s">
        <v>910</v>
      </c>
      <c r="H198">
        <v>5</v>
      </c>
      <c r="Q198">
        <v>4.5</v>
      </c>
    </row>
    <row r="199" spans="1:17" x14ac:dyDescent="0.25">
      <c r="A199" t="s">
        <v>912</v>
      </c>
      <c r="B199">
        <v>38</v>
      </c>
      <c r="C199" t="s">
        <v>483</v>
      </c>
      <c r="D199" t="s">
        <v>738</v>
      </c>
      <c r="E199" t="str">
        <f t="shared" si="6"/>
        <v/>
      </c>
      <c r="F199" t="str">
        <f t="shared" si="7"/>
        <v/>
      </c>
      <c r="H199">
        <v>6</v>
      </c>
      <c r="Q199">
        <v>6</v>
      </c>
    </row>
    <row r="200" spans="1:17" x14ac:dyDescent="0.25">
      <c r="A200" t="s">
        <v>912</v>
      </c>
      <c r="B200">
        <v>38</v>
      </c>
      <c r="C200" t="s">
        <v>489</v>
      </c>
      <c r="D200" t="s">
        <v>738</v>
      </c>
      <c r="E200" t="str">
        <f t="shared" si="6"/>
        <v/>
      </c>
      <c r="F200" t="str">
        <f t="shared" si="7"/>
        <v/>
      </c>
      <c r="H200">
        <v>6.5</v>
      </c>
      <c r="Q200">
        <v>6.5</v>
      </c>
    </row>
    <row r="201" spans="1:17" x14ac:dyDescent="0.25">
      <c r="A201" t="s">
        <v>912</v>
      </c>
      <c r="B201">
        <v>38</v>
      </c>
      <c r="C201" t="s">
        <v>536</v>
      </c>
      <c r="D201" t="s">
        <v>738</v>
      </c>
      <c r="E201" t="str">
        <f t="shared" si="6"/>
        <v/>
      </c>
      <c r="F201" t="str">
        <f t="shared" si="7"/>
        <v/>
      </c>
      <c r="H201">
        <v>7</v>
      </c>
      <c r="Q201">
        <v>7</v>
      </c>
    </row>
    <row r="202" spans="1:17" x14ac:dyDescent="0.25">
      <c r="A202" t="s">
        <v>912</v>
      </c>
      <c r="B202">
        <v>38</v>
      </c>
      <c r="C202" t="s">
        <v>567</v>
      </c>
      <c r="D202" t="s">
        <v>738</v>
      </c>
      <c r="E202" t="str">
        <f t="shared" si="6"/>
        <v/>
      </c>
      <c r="F202" t="str">
        <f t="shared" si="7"/>
        <v/>
      </c>
      <c r="H202">
        <v>6</v>
      </c>
      <c r="Q202">
        <v>6</v>
      </c>
    </row>
    <row r="203" spans="1:17" x14ac:dyDescent="0.25">
      <c r="A203" t="s">
        <v>912</v>
      </c>
      <c r="B203">
        <v>38</v>
      </c>
      <c r="C203" t="s">
        <v>592</v>
      </c>
      <c r="D203" t="s">
        <v>738</v>
      </c>
      <c r="E203" t="str">
        <f t="shared" si="6"/>
        <v/>
      </c>
      <c r="F203" t="str">
        <f t="shared" si="7"/>
        <v/>
      </c>
      <c r="H203">
        <v>7</v>
      </c>
      <c r="L203">
        <v>1</v>
      </c>
      <c r="Q203">
        <v>8</v>
      </c>
    </row>
    <row r="204" spans="1:17" x14ac:dyDescent="0.25">
      <c r="A204" t="s">
        <v>912</v>
      </c>
      <c r="B204">
        <v>38</v>
      </c>
      <c r="C204" t="s">
        <v>594</v>
      </c>
      <c r="D204" t="s">
        <v>738</v>
      </c>
      <c r="E204">
        <f t="shared" si="6"/>
        <v>1</v>
      </c>
      <c r="F204" t="str">
        <f t="shared" si="7"/>
        <v/>
      </c>
      <c r="G204" t="s">
        <v>910</v>
      </c>
      <c r="H204">
        <v>6</v>
      </c>
      <c r="Q204">
        <v>5.5</v>
      </c>
    </row>
    <row r="205" spans="1:17" x14ac:dyDescent="0.25">
      <c r="A205" t="s">
        <v>912</v>
      </c>
      <c r="B205">
        <v>38</v>
      </c>
      <c r="C205" t="s">
        <v>524</v>
      </c>
      <c r="D205" t="s">
        <v>761</v>
      </c>
      <c r="E205" t="str">
        <f t="shared" si="6"/>
        <v/>
      </c>
      <c r="F205" t="str">
        <f t="shared" si="7"/>
        <v/>
      </c>
      <c r="H205">
        <v>5</v>
      </c>
      <c r="Q205">
        <v>5</v>
      </c>
    </row>
    <row r="206" spans="1:17" x14ac:dyDescent="0.25">
      <c r="A206" t="s">
        <v>912</v>
      </c>
      <c r="B206">
        <v>38</v>
      </c>
      <c r="C206" t="s">
        <v>545</v>
      </c>
      <c r="D206" t="s">
        <v>761</v>
      </c>
      <c r="E206" t="str">
        <f t="shared" si="6"/>
        <v/>
      </c>
      <c r="F206" t="str">
        <f t="shared" si="7"/>
        <v/>
      </c>
      <c r="H206">
        <v>5</v>
      </c>
      <c r="Q206">
        <v>5</v>
      </c>
    </row>
    <row r="207" spans="1:17" x14ac:dyDescent="0.25">
      <c r="A207" t="s">
        <v>912</v>
      </c>
      <c r="B207">
        <v>38</v>
      </c>
      <c r="C207" t="s">
        <v>577</v>
      </c>
      <c r="D207" t="s">
        <v>761</v>
      </c>
      <c r="E207" t="str">
        <f t="shared" si="6"/>
        <v/>
      </c>
      <c r="F207" t="str">
        <f t="shared" si="7"/>
        <v/>
      </c>
      <c r="H207">
        <v>5</v>
      </c>
      <c r="Q207">
        <v>5</v>
      </c>
    </row>
    <row r="208" spans="1:17" x14ac:dyDescent="0.25">
      <c r="A208" t="s">
        <v>912</v>
      </c>
      <c r="B208">
        <v>38</v>
      </c>
      <c r="C208" t="s">
        <v>605</v>
      </c>
      <c r="D208" t="s">
        <v>761</v>
      </c>
      <c r="E208" t="str">
        <f t="shared" si="6"/>
        <v/>
      </c>
      <c r="F208" t="str">
        <f t="shared" si="7"/>
        <v/>
      </c>
      <c r="H208">
        <v>5.5</v>
      </c>
      <c r="Q208">
        <v>5.5</v>
      </c>
    </row>
    <row r="209" spans="1:17" x14ac:dyDescent="0.25">
      <c r="A209" t="s">
        <v>913</v>
      </c>
      <c r="B209">
        <v>38</v>
      </c>
      <c r="C209" t="s">
        <v>263</v>
      </c>
      <c r="D209" t="s">
        <v>746</v>
      </c>
      <c r="E209" t="str">
        <f t="shared" si="6"/>
        <v/>
      </c>
      <c r="F209" t="str">
        <f t="shared" si="7"/>
        <v/>
      </c>
      <c r="H209">
        <v>5.5</v>
      </c>
      <c r="Q209">
        <v>5.5</v>
      </c>
    </row>
    <row r="210" spans="1:17" x14ac:dyDescent="0.25">
      <c r="A210" t="s">
        <v>913</v>
      </c>
      <c r="B210">
        <v>38</v>
      </c>
      <c r="C210" t="s">
        <v>803</v>
      </c>
      <c r="D210" t="s">
        <v>746</v>
      </c>
      <c r="E210" t="str">
        <f t="shared" si="6"/>
        <v/>
      </c>
      <c r="F210" t="str">
        <f t="shared" si="7"/>
        <v/>
      </c>
      <c r="H210">
        <v>5.5</v>
      </c>
      <c r="Q210">
        <v>5.5</v>
      </c>
    </row>
    <row r="211" spans="1:17" x14ac:dyDescent="0.25">
      <c r="A211" t="s">
        <v>913</v>
      </c>
      <c r="B211">
        <v>38</v>
      </c>
      <c r="C211" t="s">
        <v>250</v>
      </c>
      <c r="D211" t="s">
        <v>760</v>
      </c>
      <c r="E211" t="str">
        <f t="shared" si="6"/>
        <v/>
      </c>
      <c r="F211" t="str">
        <f t="shared" si="7"/>
        <v/>
      </c>
      <c r="H211">
        <v>5</v>
      </c>
      <c r="Q211">
        <v>5</v>
      </c>
    </row>
    <row r="212" spans="1:17" x14ac:dyDescent="0.25">
      <c r="A212" t="s">
        <v>913</v>
      </c>
      <c r="B212">
        <v>38</v>
      </c>
      <c r="C212" t="s">
        <v>294</v>
      </c>
      <c r="D212" t="s">
        <v>760</v>
      </c>
      <c r="E212" t="str">
        <f t="shared" si="6"/>
        <v/>
      </c>
      <c r="F212" t="str">
        <f t="shared" si="7"/>
        <v/>
      </c>
      <c r="H212">
        <v>6</v>
      </c>
      <c r="Q212">
        <v>6</v>
      </c>
    </row>
    <row r="213" spans="1:17" x14ac:dyDescent="0.25">
      <c r="A213" t="s">
        <v>913</v>
      </c>
      <c r="B213">
        <v>38</v>
      </c>
      <c r="C213" t="s">
        <v>829</v>
      </c>
      <c r="D213" t="s">
        <v>760</v>
      </c>
      <c r="E213" t="str">
        <f t="shared" si="6"/>
        <v/>
      </c>
      <c r="F213" t="str">
        <f t="shared" si="7"/>
        <v/>
      </c>
      <c r="H213">
        <v>5.5</v>
      </c>
      <c r="Q213">
        <v>5.5</v>
      </c>
    </row>
    <row r="214" spans="1:17" x14ac:dyDescent="0.25">
      <c r="A214" t="s">
        <v>913</v>
      </c>
      <c r="B214">
        <v>38</v>
      </c>
      <c r="C214" t="s">
        <v>275</v>
      </c>
      <c r="D214" t="s">
        <v>633</v>
      </c>
      <c r="E214" t="str">
        <f t="shared" si="6"/>
        <v/>
      </c>
      <c r="F214" t="str">
        <f t="shared" si="7"/>
        <v/>
      </c>
      <c r="H214">
        <v>6.5</v>
      </c>
      <c r="Q214">
        <v>6.5</v>
      </c>
    </row>
    <row r="215" spans="1:17" x14ac:dyDescent="0.25">
      <c r="A215" t="s">
        <v>913</v>
      </c>
      <c r="B215">
        <v>38</v>
      </c>
      <c r="C215" t="s">
        <v>308</v>
      </c>
      <c r="D215" t="s">
        <v>633</v>
      </c>
      <c r="E215" t="str">
        <f t="shared" si="6"/>
        <v/>
      </c>
      <c r="F215" t="str">
        <f t="shared" si="7"/>
        <v/>
      </c>
      <c r="H215">
        <v>5</v>
      </c>
      <c r="Q215">
        <v>5</v>
      </c>
    </row>
    <row r="216" spans="1:17" x14ac:dyDescent="0.25">
      <c r="A216" t="s">
        <v>913</v>
      </c>
      <c r="B216">
        <v>38</v>
      </c>
      <c r="C216" t="s">
        <v>256</v>
      </c>
      <c r="D216" t="s">
        <v>739</v>
      </c>
      <c r="E216" t="str">
        <f t="shared" si="6"/>
        <v/>
      </c>
      <c r="F216" t="str">
        <f t="shared" si="7"/>
        <v/>
      </c>
      <c r="H216">
        <v>6</v>
      </c>
      <c r="I216">
        <v>1</v>
      </c>
      <c r="L216">
        <v>1</v>
      </c>
      <c r="Q216">
        <v>10</v>
      </c>
    </row>
    <row r="217" spans="1:17" x14ac:dyDescent="0.25">
      <c r="A217" t="s">
        <v>913</v>
      </c>
      <c r="B217">
        <v>38</v>
      </c>
      <c r="C217" t="s">
        <v>284</v>
      </c>
      <c r="D217" t="s">
        <v>739</v>
      </c>
      <c r="E217" t="str">
        <f t="shared" si="6"/>
        <v/>
      </c>
      <c r="F217" t="str">
        <f t="shared" si="7"/>
        <v/>
      </c>
      <c r="H217">
        <v>6</v>
      </c>
      <c r="Q217">
        <v>6</v>
      </c>
    </row>
    <row r="218" spans="1:17" x14ac:dyDescent="0.25">
      <c r="A218" t="s">
        <v>913</v>
      </c>
      <c r="B218">
        <v>38</v>
      </c>
      <c r="C218" t="s">
        <v>813</v>
      </c>
      <c r="D218" t="s">
        <v>739</v>
      </c>
      <c r="E218" t="str">
        <f t="shared" si="6"/>
        <v/>
      </c>
      <c r="F218" t="str">
        <f t="shared" si="7"/>
        <v/>
      </c>
      <c r="H218">
        <v>6</v>
      </c>
      <c r="Q218">
        <v>6</v>
      </c>
    </row>
    <row r="219" spans="1:17" x14ac:dyDescent="0.25">
      <c r="A219" t="s">
        <v>913</v>
      </c>
      <c r="B219">
        <v>38</v>
      </c>
      <c r="C219" t="s">
        <v>302</v>
      </c>
      <c r="D219" t="s">
        <v>634</v>
      </c>
      <c r="E219" t="str">
        <f t="shared" si="6"/>
        <v/>
      </c>
      <c r="F219" t="str">
        <f t="shared" si="7"/>
        <v/>
      </c>
      <c r="H219">
        <v>6</v>
      </c>
      <c r="Q219">
        <v>6</v>
      </c>
    </row>
    <row r="220" spans="1:17" x14ac:dyDescent="0.25">
      <c r="A220" t="s">
        <v>913</v>
      </c>
      <c r="B220">
        <v>38</v>
      </c>
      <c r="C220" t="s">
        <v>820</v>
      </c>
      <c r="D220" t="s">
        <v>634</v>
      </c>
      <c r="E220" t="str">
        <f t="shared" si="6"/>
        <v/>
      </c>
      <c r="F220" t="str">
        <f t="shared" si="7"/>
        <v/>
      </c>
      <c r="H220">
        <v>7</v>
      </c>
      <c r="I220">
        <v>2</v>
      </c>
      <c r="Q220">
        <v>13</v>
      </c>
    </row>
    <row r="221" spans="1:17" x14ac:dyDescent="0.25">
      <c r="A221" t="s">
        <v>913</v>
      </c>
      <c r="B221">
        <v>38</v>
      </c>
      <c r="C221" t="s">
        <v>312</v>
      </c>
      <c r="D221" t="s">
        <v>632</v>
      </c>
      <c r="E221" t="str">
        <f t="shared" si="6"/>
        <v/>
      </c>
      <c r="F221" t="str">
        <f t="shared" si="7"/>
        <v/>
      </c>
      <c r="H221">
        <v>6.5</v>
      </c>
      <c r="I221">
        <v>1</v>
      </c>
      <c r="Q221">
        <v>9.5</v>
      </c>
    </row>
    <row r="222" spans="1:17" x14ac:dyDescent="0.25">
      <c r="A222" t="s">
        <v>913</v>
      </c>
      <c r="B222">
        <v>38</v>
      </c>
      <c r="C222" t="s">
        <v>828</v>
      </c>
      <c r="D222" t="s">
        <v>632</v>
      </c>
      <c r="E222" t="str">
        <f t="shared" si="6"/>
        <v/>
      </c>
      <c r="F222" t="str">
        <f t="shared" si="7"/>
        <v/>
      </c>
      <c r="H222">
        <v>6</v>
      </c>
      <c r="I222">
        <v>1</v>
      </c>
      <c r="Q222">
        <v>9</v>
      </c>
    </row>
    <row r="223" spans="1:17" x14ac:dyDescent="0.25">
      <c r="A223" t="s">
        <v>913</v>
      </c>
      <c r="B223">
        <v>38</v>
      </c>
      <c r="C223" t="s">
        <v>258</v>
      </c>
      <c r="D223" t="s">
        <v>752</v>
      </c>
      <c r="E223" t="str">
        <f t="shared" si="6"/>
        <v/>
      </c>
      <c r="F223" t="str">
        <f t="shared" si="7"/>
        <v/>
      </c>
      <c r="H223">
        <v>5</v>
      </c>
      <c r="Q223">
        <v>5</v>
      </c>
    </row>
    <row r="224" spans="1:17" x14ac:dyDescent="0.25">
      <c r="A224" t="s">
        <v>913</v>
      </c>
      <c r="B224">
        <v>38</v>
      </c>
      <c r="C224" t="s">
        <v>283</v>
      </c>
      <c r="D224" t="s">
        <v>752</v>
      </c>
      <c r="E224" t="str">
        <f t="shared" si="6"/>
        <v/>
      </c>
      <c r="F224" t="str">
        <f t="shared" si="7"/>
        <v/>
      </c>
      <c r="H224">
        <v>6</v>
      </c>
      <c r="Q224">
        <v>6</v>
      </c>
    </row>
    <row r="225" spans="1:17" x14ac:dyDescent="0.25">
      <c r="A225" t="s">
        <v>913</v>
      </c>
      <c r="B225">
        <v>38</v>
      </c>
      <c r="C225" t="s">
        <v>293</v>
      </c>
      <c r="D225" t="s">
        <v>740</v>
      </c>
      <c r="E225" t="str">
        <f t="shared" si="6"/>
        <v/>
      </c>
      <c r="F225" t="str">
        <f t="shared" si="7"/>
        <v/>
      </c>
      <c r="H225">
        <v>6</v>
      </c>
      <c r="Q225">
        <v>6</v>
      </c>
    </row>
    <row r="226" spans="1:17" x14ac:dyDescent="0.25">
      <c r="A226" t="s">
        <v>913</v>
      </c>
      <c r="B226">
        <v>38</v>
      </c>
      <c r="C226" t="s">
        <v>286</v>
      </c>
      <c r="D226" t="s">
        <v>742</v>
      </c>
      <c r="E226" t="str">
        <f t="shared" si="6"/>
        <v/>
      </c>
      <c r="F226" t="str">
        <f t="shared" si="7"/>
        <v/>
      </c>
      <c r="H226">
        <v>6.5</v>
      </c>
      <c r="I226">
        <v>1</v>
      </c>
      <c r="Q226">
        <v>9.5</v>
      </c>
    </row>
    <row r="227" spans="1:17" x14ac:dyDescent="0.25">
      <c r="A227" t="s">
        <v>913</v>
      </c>
      <c r="B227">
        <v>38</v>
      </c>
      <c r="C227" t="s">
        <v>317</v>
      </c>
      <c r="D227" t="s">
        <v>742</v>
      </c>
      <c r="E227" t="str">
        <f t="shared" si="6"/>
        <v/>
      </c>
      <c r="F227" t="str">
        <f t="shared" si="7"/>
        <v/>
      </c>
      <c r="H227">
        <v>6</v>
      </c>
      <c r="Q227">
        <v>6</v>
      </c>
    </row>
    <row r="228" spans="1:17" x14ac:dyDescent="0.25">
      <c r="A228" t="s">
        <v>913</v>
      </c>
      <c r="B228">
        <v>38</v>
      </c>
      <c r="C228" t="s">
        <v>299</v>
      </c>
      <c r="D228" t="s">
        <v>742</v>
      </c>
      <c r="E228" t="str">
        <f t="shared" si="6"/>
        <v/>
      </c>
      <c r="F228" t="str">
        <f t="shared" si="7"/>
        <v/>
      </c>
      <c r="H228">
        <v>6</v>
      </c>
      <c r="Q228">
        <v>6</v>
      </c>
    </row>
    <row r="229" spans="1:17" x14ac:dyDescent="0.25">
      <c r="A229" t="s">
        <v>913</v>
      </c>
      <c r="B229">
        <v>38</v>
      </c>
      <c r="C229" t="s">
        <v>299</v>
      </c>
      <c r="D229" t="s">
        <v>742</v>
      </c>
      <c r="E229" t="str">
        <f t="shared" si="6"/>
        <v/>
      </c>
      <c r="F229" t="str">
        <f t="shared" si="7"/>
        <v/>
      </c>
      <c r="H229">
        <v>6</v>
      </c>
      <c r="Q229">
        <v>6</v>
      </c>
    </row>
    <row r="230" spans="1:17" x14ac:dyDescent="0.25">
      <c r="A230" t="s">
        <v>913</v>
      </c>
      <c r="B230">
        <v>38</v>
      </c>
      <c r="C230" t="s">
        <v>282</v>
      </c>
      <c r="D230" t="s">
        <v>753</v>
      </c>
      <c r="E230" t="str">
        <f t="shared" si="6"/>
        <v/>
      </c>
      <c r="F230" t="str">
        <f t="shared" si="7"/>
        <v/>
      </c>
      <c r="H230">
        <v>5.5</v>
      </c>
      <c r="Q230">
        <v>5.5</v>
      </c>
    </row>
    <row r="231" spans="1:17" x14ac:dyDescent="0.25">
      <c r="A231" t="s">
        <v>913</v>
      </c>
      <c r="B231">
        <v>38</v>
      </c>
      <c r="C231" t="s">
        <v>280</v>
      </c>
      <c r="D231" t="s">
        <v>753</v>
      </c>
      <c r="E231" t="str">
        <f t="shared" si="6"/>
        <v/>
      </c>
      <c r="F231" t="str">
        <f t="shared" si="7"/>
        <v/>
      </c>
      <c r="H231">
        <v>6</v>
      </c>
      <c r="Q231">
        <v>6</v>
      </c>
    </row>
    <row r="232" spans="1:17" x14ac:dyDescent="0.25">
      <c r="A232" t="s">
        <v>913</v>
      </c>
      <c r="B232">
        <v>38</v>
      </c>
      <c r="C232" t="s">
        <v>254</v>
      </c>
      <c r="D232" t="s">
        <v>750</v>
      </c>
      <c r="E232" t="str">
        <f t="shared" si="6"/>
        <v/>
      </c>
      <c r="F232" t="str">
        <f t="shared" si="7"/>
        <v/>
      </c>
      <c r="H232">
        <v>5</v>
      </c>
      <c r="Q232">
        <v>5</v>
      </c>
    </row>
    <row r="233" spans="1:17" x14ac:dyDescent="0.25">
      <c r="A233" t="s">
        <v>913</v>
      </c>
      <c r="B233">
        <v>38</v>
      </c>
      <c r="C233" t="s">
        <v>304</v>
      </c>
      <c r="D233" t="s">
        <v>750</v>
      </c>
      <c r="E233" t="str">
        <f t="shared" si="6"/>
        <v/>
      </c>
      <c r="F233" t="str">
        <f t="shared" si="7"/>
        <v/>
      </c>
      <c r="H233">
        <v>6</v>
      </c>
      <c r="Q233">
        <v>6</v>
      </c>
    </row>
    <row r="234" spans="1:17" x14ac:dyDescent="0.25">
      <c r="A234" t="s">
        <v>913</v>
      </c>
      <c r="B234">
        <v>38</v>
      </c>
      <c r="C234" t="s">
        <v>316</v>
      </c>
      <c r="D234" t="s">
        <v>750</v>
      </c>
      <c r="E234" t="str">
        <f t="shared" si="6"/>
        <v/>
      </c>
      <c r="F234" t="str">
        <f t="shared" si="7"/>
        <v/>
      </c>
      <c r="H234">
        <v>5</v>
      </c>
      <c r="Q234">
        <v>5</v>
      </c>
    </row>
    <row r="235" spans="1:17" x14ac:dyDescent="0.25">
      <c r="A235" t="s">
        <v>913</v>
      </c>
      <c r="B235">
        <v>38</v>
      </c>
      <c r="C235" t="s">
        <v>252</v>
      </c>
      <c r="D235" t="s">
        <v>754</v>
      </c>
      <c r="E235" t="str">
        <f t="shared" si="6"/>
        <v/>
      </c>
      <c r="F235" t="str">
        <f t="shared" si="7"/>
        <v/>
      </c>
      <c r="H235">
        <v>5.5</v>
      </c>
      <c r="Q235">
        <v>5.5</v>
      </c>
    </row>
    <row r="236" spans="1:17" x14ac:dyDescent="0.25">
      <c r="A236" t="s">
        <v>913</v>
      </c>
      <c r="B236">
        <v>38</v>
      </c>
      <c r="C236" t="s">
        <v>811</v>
      </c>
      <c r="D236" t="s">
        <v>754</v>
      </c>
      <c r="E236" t="str">
        <f t="shared" si="6"/>
        <v/>
      </c>
      <c r="F236" t="str">
        <f t="shared" si="7"/>
        <v/>
      </c>
      <c r="H236">
        <v>6.5</v>
      </c>
      <c r="Q236">
        <v>6.5</v>
      </c>
    </row>
    <row r="237" spans="1:17" x14ac:dyDescent="0.25">
      <c r="A237" t="s">
        <v>913</v>
      </c>
      <c r="B237">
        <v>38</v>
      </c>
      <c r="C237" t="s">
        <v>305</v>
      </c>
      <c r="D237" t="s">
        <v>754</v>
      </c>
      <c r="E237" t="str">
        <f t="shared" si="6"/>
        <v/>
      </c>
      <c r="F237" t="str">
        <f t="shared" si="7"/>
        <v/>
      </c>
      <c r="H237">
        <v>6</v>
      </c>
      <c r="Q237">
        <v>6</v>
      </c>
    </row>
    <row r="238" spans="1:17" x14ac:dyDescent="0.25">
      <c r="A238" t="s">
        <v>913</v>
      </c>
      <c r="B238">
        <v>38</v>
      </c>
      <c r="C238" t="s">
        <v>259</v>
      </c>
      <c r="D238" t="s">
        <v>748</v>
      </c>
      <c r="E238">
        <f t="shared" si="6"/>
        <v>1</v>
      </c>
      <c r="F238" t="str">
        <f t="shared" si="7"/>
        <v/>
      </c>
      <c r="G238" t="s">
        <v>910</v>
      </c>
      <c r="H238">
        <v>7</v>
      </c>
      <c r="I238">
        <v>1</v>
      </c>
      <c r="L238">
        <v>1</v>
      </c>
      <c r="Q238">
        <v>10.5</v>
      </c>
    </row>
    <row r="239" spans="1:17" x14ac:dyDescent="0.25">
      <c r="A239" t="s">
        <v>913</v>
      </c>
      <c r="B239">
        <v>38</v>
      </c>
      <c r="C239" t="s">
        <v>278</v>
      </c>
      <c r="D239" t="s">
        <v>748</v>
      </c>
      <c r="E239" t="str">
        <f t="shared" si="6"/>
        <v/>
      </c>
      <c r="F239" t="str">
        <f t="shared" si="7"/>
        <v/>
      </c>
      <c r="H239">
        <v>6.5</v>
      </c>
      <c r="Q239">
        <v>6.5</v>
      </c>
    </row>
    <row r="240" spans="1:17" x14ac:dyDescent="0.25">
      <c r="A240" t="s">
        <v>913</v>
      </c>
      <c r="B240">
        <v>38</v>
      </c>
      <c r="C240" t="s">
        <v>292</v>
      </c>
      <c r="D240" t="s">
        <v>748</v>
      </c>
      <c r="E240" t="str">
        <f t="shared" si="6"/>
        <v/>
      </c>
      <c r="F240" t="str">
        <f t="shared" si="7"/>
        <v/>
      </c>
      <c r="H240">
        <v>7.5</v>
      </c>
      <c r="I240">
        <v>2</v>
      </c>
      <c r="L240">
        <v>2</v>
      </c>
      <c r="Q240">
        <v>15.5</v>
      </c>
    </row>
    <row r="241" spans="1:17" x14ac:dyDescent="0.25">
      <c r="A241" t="s">
        <v>913</v>
      </c>
      <c r="B241">
        <v>38</v>
      </c>
      <c r="C241" t="s">
        <v>321</v>
      </c>
      <c r="D241" t="s">
        <v>748</v>
      </c>
      <c r="E241" t="str">
        <f t="shared" si="6"/>
        <v/>
      </c>
      <c r="F241" t="str">
        <f t="shared" si="7"/>
        <v/>
      </c>
      <c r="H241">
        <v>7</v>
      </c>
      <c r="I241">
        <v>2</v>
      </c>
      <c r="Q241">
        <v>13</v>
      </c>
    </row>
    <row r="242" spans="1:17" x14ac:dyDescent="0.25">
      <c r="A242" t="s">
        <v>913</v>
      </c>
      <c r="B242">
        <v>38</v>
      </c>
      <c r="C242" t="s">
        <v>251</v>
      </c>
      <c r="D242" t="s">
        <v>661</v>
      </c>
      <c r="E242" t="str">
        <f t="shared" si="6"/>
        <v/>
      </c>
      <c r="F242" t="str">
        <f t="shared" si="7"/>
        <v/>
      </c>
      <c r="H242">
        <v>8</v>
      </c>
      <c r="I242">
        <v>2</v>
      </c>
      <c r="Q242">
        <v>14</v>
      </c>
    </row>
    <row r="243" spans="1:17" x14ac:dyDescent="0.25">
      <c r="A243" t="s">
        <v>913</v>
      </c>
      <c r="B243">
        <v>38</v>
      </c>
      <c r="C243" t="s">
        <v>260</v>
      </c>
      <c r="D243" t="s">
        <v>661</v>
      </c>
      <c r="E243" t="str">
        <f t="shared" si="6"/>
        <v/>
      </c>
      <c r="F243" t="str">
        <f t="shared" si="7"/>
        <v/>
      </c>
      <c r="H243">
        <v>7</v>
      </c>
      <c r="L243">
        <v>1</v>
      </c>
      <c r="Q243">
        <v>8</v>
      </c>
    </row>
    <row r="244" spans="1:17" x14ac:dyDescent="0.25">
      <c r="A244" t="s">
        <v>913</v>
      </c>
      <c r="B244">
        <v>38</v>
      </c>
      <c r="C244" t="s">
        <v>264</v>
      </c>
      <c r="D244" t="s">
        <v>631</v>
      </c>
      <c r="E244" t="str">
        <f t="shared" si="6"/>
        <v/>
      </c>
      <c r="F244" t="str">
        <f t="shared" si="7"/>
        <v/>
      </c>
      <c r="H244">
        <v>5</v>
      </c>
      <c r="Q244">
        <v>5</v>
      </c>
    </row>
    <row r="245" spans="1:17" x14ac:dyDescent="0.25">
      <c r="A245" t="s">
        <v>913</v>
      </c>
      <c r="B245">
        <v>38</v>
      </c>
      <c r="C245" t="s">
        <v>320</v>
      </c>
      <c r="D245" t="s">
        <v>631</v>
      </c>
      <c r="E245" t="str">
        <f t="shared" si="6"/>
        <v/>
      </c>
      <c r="F245" t="str">
        <f t="shared" si="7"/>
        <v/>
      </c>
      <c r="H245">
        <v>5.5</v>
      </c>
      <c r="Q245">
        <v>5.5</v>
      </c>
    </row>
    <row r="246" spans="1:17" x14ac:dyDescent="0.25">
      <c r="A246" t="s">
        <v>913</v>
      </c>
      <c r="B246">
        <v>38</v>
      </c>
      <c r="C246" t="s">
        <v>266</v>
      </c>
      <c r="D246" t="s">
        <v>745</v>
      </c>
      <c r="E246">
        <f t="shared" si="6"/>
        <v>1</v>
      </c>
      <c r="F246" t="str">
        <f t="shared" si="7"/>
        <v/>
      </c>
      <c r="G246" t="s">
        <v>910</v>
      </c>
      <c r="H246">
        <v>7</v>
      </c>
      <c r="I246">
        <v>1</v>
      </c>
      <c r="Q246">
        <v>9.5</v>
      </c>
    </row>
    <row r="247" spans="1:17" x14ac:dyDescent="0.25">
      <c r="A247" t="s">
        <v>913</v>
      </c>
      <c r="B247">
        <v>38</v>
      </c>
      <c r="C247" t="s">
        <v>270</v>
      </c>
      <c r="D247" t="s">
        <v>745</v>
      </c>
      <c r="E247" t="str">
        <f t="shared" si="6"/>
        <v/>
      </c>
      <c r="F247" t="str">
        <f t="shared" si="7"/>
        <v/>
      </c>
      <c r="H247">
        <v>6.5</v>
      </c>
      <c r="L247">
        <v>1</v>
      </c>
      <c r="Q247">
        <v>7.5</v>
      </c>
    </row>
    <row r="248" spans="1:17" x14ac:dyDescent="0.25">
      <c r="A248" t="s">
        <v>913</v>
      </c>
      <c r="B248">
        <v>38</v>
      </c>
      <c r="C248" t="s">
        <v>298</v>
      </c>
      <c r="D248" t="s">
        <v>745</v>
      </c>
      <c r="E248" t="str">
        <f t="shared" si="6"/>
        <v/>
      </c>
      <c r="F248" t="str">
        <f t="shared" si="7"/>
        <v/>
      </c>
      <c r="H248">
        <v>7</v>
      </c>
      <c r="I248">
        <v>1</v>
      </c>
      <c r="L248">
        <v>2</v>
      </c>
      <c r="Q248">
        <v>12</v>
      </c>
    </row>
    <row r="249" spans="1:17" x14ac:dyDescent="0.25">
      <c r="A249" t="s">
        <v>913</v>
      </c>
      <c r="B249">
        <v>38</v>
      </c>
      <c r="C249" t="s">
        <v>313</v>
      </c>
      <c r="D249" t="s">
        <v>745</v>
      </c>
      <c r="E249" t="str">
        <f t="shared" si="6"/>
        <v/>
      </c>
      <c r="F249" t="str">
        <f t="shared" si="7"/>
        <v/>
      </c>
      <c r="H249">
        <v>5.5</v>
      </c>
      <c r="Q249">
        <v>5.5</v>
      </c>
    </row>
    <row r="250" spans="1:17" x14ac:dyDescent="0.25">
      <c r="A250" t="s">
        <v>913</v>
      </c>
      <c r="B250">
        <v>38</v>
      </c>
      <c r="C250" t="s">
        <v>255</v>
      </c>
      <c r="D250" t="s">
        <v>635</v>
      </c>
      <c r="E250" t="str">
        <f t="shared" si="6"/>
        <v/>
      </c>
      <c r="F250" t="str">
        <f t="shared" si="7"/>
        <v/>
      </c>
      <c r="H250">
        <v>5</v>
      </c>
      <c r="Q250">
        <v>5</v>
      </c>
    </row>
    <row r="251" spans="1:17" x14ac:dyDescent="0.25">
      <c r="A251" t="s">
        <v>913</v>
      </c>
      <c r="B251">
        <v>38</v>
      </c>
      <c r="C251" t="s">
        <v>287</v>
      </c>
      <c r="D251" t="s">
        <v>635</v>
      </c>
      <c r="E251" t="str">
        <f t="shared" si="6"/>
        <v/>
      </c>
      <c r="F251" t="str">
        <f t="shared" si="7"/>
        <v/>
      </c>
      <c r="H251">
        <v>6</v>
      </c>
      <c r="Q251">
        <v>6</v>
      </c>
    </row>
    <row r="252" spans="1:17" x14ac:dyDescent="0.25">
      <c r="A252" t="s">
        <v>913</v>
      </c>
      <c r="B252">
        <v>38</v>
      </c>
      <c r="C252" t="s">
        <v>314</v>
      </c>
      <c r="D252" t="s">
        <v>635</v>
      </c>
      <c r="E252" t="str">
        <f t="shared" si="6"/>
        <v/>
      </c>
      <c r="F252" t="str">
        <f t="shared" si="7"/>
        <v/>
      </c>
      <c r="H252">
        <v>5</v>
      </c>
      <c r="Q252">
        <v>5</v>
      </c>
    </row>
    <row r="253" spans="1:17" x14ac:dyDescent="0.25">
      <c r="A253" t="s">
        <v>913</v>
      </c>
      <c r="B253">
        <v>38</v>
      </c>
      <c r="C253" t="s">
        <v>322</v>
      </c>
      <c r="D253" t="s">
        <v>635</v>
      </c>
      <c r="E253" t="str">
        <f t="shared" si="6"/>
        <v/>
      </c>
      <c r="F253" t="str">
        <f t="shared" si="7"/>
        <v/>
      </c>
      <c r="H253">
        <v>5.5</v>
      </c>
      <c r="I253">
        <v>1</v>
      </c>
      <c r="M253">
        <v>1</v>
      </c>
      <c r="Q253">
        <v>8.5</v>
      </c>
    </row>
    <row r="254" spans="1:17" x14ac:dyDescent="0.25">
      <c r="A254" t="s">
        <v>913</v>
      </c>
      <c r="B254">
        <v>38</v>
      </c>
      <c r="C254" t="s">
        <v>249</v>
      </c>
      <c r="D254" t="s">
        <v>747</v>
      </c>
      <c r="E254" t="str">
        <f t="shared" si="6"/>
        <v/>
      </c>
      <c r="F254" t="str">
        <f t="shared" si="7"/>
        <v/>
      </c>
      <c r="H254">
        <v>5.5</v>
      </c>
      <c r="Q254">
        <v>5.5</v>
      </c>
    </row>
    <row r="255" spans="1:17" x14ac:dyDescent="0.25">
      <c r="A255" t="s">
        <v>913</v>
      </c>
      <c r="B255">
        <v>38</v>
      </c>
      <c r="C255" t="s">
        <v>816</v>
      </c>
      <c r="D255" t="s">
        <v>747</v>
      </c>
      <c r="E255" t="str">
        <f t="shared" si="6"/>
        <v/>
      </c>
      <c r="F255" t="str">
        <f t="shared" si="7"/>
        <v/>
      </c>
      <c r="H255">
        <v>6</v>
      </c>
      <c r="I255">
        <v>1</v>
      </c>
      <c r="Q255">
        <v>9</v>
      </c>
    </row>
    <row r="256" spans="1:17" x14ac:dyDescent="0.25">
      <c r="A256" t="s">
        <v>913</v>
      </c>
      <c r="B256">
        <v>38</v>
      </c>
      <c r="C256" t="s">
        <v>291</v>
      </c>
      <c r="D256" t="s">
        <v>747</v>
      </c>
      <c r="E256" t="str">
        <f t="shared" si="6"/>
        <v/>
      </c>
      <c r="F256" t="str">
        <f t="shared" si="7"/>
        <v/>
      </c>
      <c r="H256">
        <v>5</v>
      </c>
      <c r="Q256">
        <v>5</v>
      </c>
    </row>
    <row r="257" spans="1:17" x14ac:dyDescent="0.25">
      <c r="A257" t="s">
        <v>913</v>
      </c>
      <c r="B257">
        <v>38</v>
      </c>
      <c r="C257" t="s">
        <v>265</v>
      </c>
      <c r="D257" t="s">
        <v>738</v>
      </c>
      <c r="E257" t="str">
        <f t="shared" si="6"/>
        <v/>
      </c>
      <c r="F257" t="str">
        <f t="shared" si="7"/>
        <v/>
      </c>
      <c r="H257">
        <v>8.5</v>
      </c>
      <c r="I257">
        <v>3</v>
      </c>
      <c r="Q257">
        <v>17.5</v>
      </c>
    </row>
    <row r="258" spans="1:17" x14ac:dyDescent="0.25">
      <c r="A258" t="s">
        <v>913</v>
      </c>
      <c r="B258">
        <v>38</v>
      </c>
      <c r="C258" t="s">
        <v>297</v>
      </c>
      <c r="D258" t="s">
        <v>738</v>
      </c>
      <c r="E258">
        <f t="shared" si="6"/>
        <v>1</v>
      </c>
      <c r="F258" t="str">
        <f t="shared" si="7"/>
        <v/>
      </c>
      <c r="G258" t="s">
        <v>910</v>
      </c>
      <c r="H258">
        <v>6</v>
      </c>
      <c r="Q258">
        <v>5.5</v>
      </c>
    </row>
    <row r="259" spans="1:17" x14ac:dyDescent="0.25">
      <c r="A259" t="s">
        <v>913</v>
      </c>
      <c r="B259">
        <v>38</v>
      </c>
      <c r="C259" t="s">
        <v>253</v>
      </c>
      <c r="D259" t="s">
        <v>761</v>
      </c>
      <c r="E259" t="str">
        <f t="shared" ref="E259:E322" si="8">IF($G259="Ammonito",1,"")</f>
        <v/>
      </c>
      <c r="F259" t="str">
        <f t="shared" ref="F259:F322" si="9">IF($G259="Espulsione",1,"")</f>
        <v/>
      </c>
      <c r="H259">
        <v>5</v>
      </c>
      <c r="Q259">
        <v>5</v>
      </c>
    </row>
    <row r="260" spans="1:17" x14ac:dyDescent="0.25">
      <c r="A260" t="s">
        <v>913</v>
      </c>
      <c r="B260">
        <v>38</v>
      </c>
      <c r="C260" t="s">
        <v>319</v>
      </c>
      <c r="D260" t="s">
        <v>761</v>
      </c>
      <c r="E260" t="str">
        <f t="shared" si="8"/>
        <v/>
      </c>
      <c r="F260" t="str">
        <f t="shared" si="9"/>
        <v/>
      </c>
      <c r="H260">
        <v>5</v>
      </c>
      <c r="Q260">
        <v>5</v>
      </c>
    </row>
    <row r="261" spans="1:17" x14ac:dyDescent="0.25">
      <c r="A261" t="s">
        <v>913</v>
      </c>
      <c r="B261">
        <v>38</v>
      </c>
      <c r="C261" t="s">
        <v>279</v>
      </c>
      <c r="D261" t="s">
        <v>761</v>
      </c>
      <c r="E261" t="str">
        <f t="shared" si="8"/>
        <v/>
      </c>
      <c r="F261" t="str">
        <f t="shared" si="9"/>
        <v/>
      </c>
      <c r="H261">
        <v>6</v>
      </c>
      <c r="I261">
        <v>1</v>
      </c>
      <c r="Q261">
        <v>9</v>
      </c>
    </row>
    <row r="262" spans="1:17" x14ac:dyDescent="0.25">
      <c r="A262" t="s">
        <v>913</v>
      </c>
      <c r="B262">
        <v>38</v>
      </c>
      <c r="C262" t="s">
        <v>826</v>
      </c>
      <c r="D262" t="s">
        <v>761</v>
      </c>
      <c r="E262" t="str">
        <f t="shared" si="8"/>
        <v/>
      </c>
      <c r="F262" t="str">
        <f t="shared" si="9"/>
        <v/>
      </c>
      <c r="H262">
        <v>5</v>
      </c>
      <c r="Q262">
        <v>5</v>
      </c>
    </row>
    <row r="263" spans="1:17" x14ac:dyDescent="0.25">
      <c r="A263" t="s">
        <v>908</v>
      </c>
      <c r="B263">
        <v>37</v>
      </c>
      <c r="C263" t="s">
        <v>331</v>
      </c>
      <c r="D263" t="s">
        <v>746</v>
      </c>
      <c r="E263" t="str">
        <f t="shared" si="8"/>
        <v/>
      </c>
      <c r="F263" t="str">
        <f t="shared" si="9"/>
        <v/>
      </c>
      <c r="H263">
        <v>5.5</v>
      </c>
      <c r="J263">
        <v>1</v>
      </c>
      <c r="Q263">
        <v>4.5</v>
      </c>
    </row>
    <row r="264" spans="1:17" x14ac:dyDescent="0.25">
      <c r="A264" t="s">
        <v>908</v>
      </c>
      <c r="B264">
        <v>37</v>
      </c>
      <c r="C264" t="s">
        <v>332</v>
      </c>
      <c r="D264" t="s">
        <v>760</v>
      </c>
      <c r="E264" t="str">
        <f t="shared" si="8"/>
        <v/>
      </c>
      <c r="F264" t="str">
        <f t="shared" si="9"/>
        <v/>
      </c>
      <c r="H264">
        <v>5</v>
      </c>
      <c r="J264">
        <v>2</v>
      </c>
      <c r="Q264">
        <v>3</v>
      </c>
    </row>
    <row r="265" spans="1:17" x14ac:dyDescent="0.25">
      <c r="A265" t="s">
        <v>908</v>
      </c>
      <c r="B265">
        <v>37</v>
      </c>
      <c r="C265" t="s">
        <v>326</v>
      </c>
      <c r="D265" t="s">
        <v>633</v>
      </c>
      <c r="E265" t="str">
        <f t="shared" si="8"/>
        <v/>
      </c>
      <c r="F265" t="str">
        <f t="shared" si="9"/>
        <v/>
      </c>
      <c r="H265">
        <v>6</v>
      </c>
      <c r="J265">
        <v>1</v>
      </c>
      <c r="Q265">
        <v>5</v>
      </c>
    </row>
    <row r="266" spans="1:17" x14ac:dyDescent="0.25">
      <c r="A266" t="s">
        <v>908</v>
      </c>
      <c r="B266">
        <v>37</v>
      </c>
      <c r="C266" t="s">
        <v>335</v>
      </c>
      <c r="D266" t="s">
        <v>739</v>
      </c>
      <c r="E266">
        <f t="shared" si="8"/>
        <v>1</v>
      </c>
      <c r="F266" t="str">
        <f t="shared" si="9"/>
        <v/>
      </c>
      <c r="G266" t="s">
        <v>910</v>
      </c>
      <c r="H266">
        <v>6.5</v>
      </c>
      <c r="J266">
        <v>1</v>
      </c>
      <c r="Q266">
        <v>5</v>
      </c>
    </row>
    <row r="267" spans="1:17" x14ac:dyDescent="0.25">
      <c r="A267" t="s">
        <v>908</v>
      </c>
      <c r="B267">
        <v>37</v>
      </c>
      <c r="C267" t="s">
        <v>324</v>
      </c>
      <c r="D267" t="s">
        <v>634</v>
      </c>
      <c r="E267" t="str">
        <f t="shared" si="8"/>
        <v/>
      </c>
      <c r="F267" t="str">
        <f t="shared" si="9"/>
        <v/>
      </c>
      <c r="H267">
        <v>7</v>
      </c>
      <c r="Q267">
        <v>7</v>
      </c>
    </row>
    <row r="268" spans="1:17" x14ac:dyDescent="0.25">
      <c r="A268" t="s">
        <v>908</v>
      </c>
      <c r="B268">
        <v>37</v>
      </c>
      <c r="C268" t="s">
        <v>653</v>
      </c>
      <c r="D268" t="s">
        <v>632</v>
      </c>
      <c r="E268" t="str">
        <f t="shared" si="8"/>
        <v/>
      </c>
      <c r="F268" t="str">
        <f t="shared" si="9"/>
        <v/>
      </c>
      <c r="H268">
        <v>6.5</v>
      </c>
      <c r="Q268">
        <v>6.5</v>
      </c>
    </row>
    <row r="269" spans="1:17" x14ac:dyDescent="0.25">
      <c r="A269" t="s">
        <v>908</v>
      </c>
      <c r="B269">
        <v>37</v>
      </c>
      <c r="C269" t="s">
        <v>340</v>
      </c>
      <c r="D269" t="s">
        <v>752</v>
      </c>
      <c r="E269" t="str">
        <f t="shared" si="8"/>
        <v/>
      </c>
      <c r="F269" t="str">
        <f t="shared" si="9"/>
        <v/>
      </c>
      <c r="H269">
        <v>7</v>
      </c>
      <c r="J269">
        <v>4</v>
      </c>
      <c r="Q269">
        <v>3</v>
      </c>
    </row>
    <row r="270" spans="1:17" x14ac:dyDescent="0.25">
      <c r="A270" t="s">
        <v>908</v>
      </c>
      <c r="B270">
        <v>37</v>
      </c>
      <c r="C270" t="s">
        <v>662</v>
      </c>
      <c r="D270" t="s">
        <v>740</v>
      </c>
      <c r="E270" t="str">
        <f t="shared" si="8"/>
        <v/>
      </c>
      <c r="F270" t="str">
        <f t="shared" si="9"/>
        <v/>
      </c>
      <c r="H270">
        <v>7</v>
      </c>
      <c r="J270">
        <v>1</v>
      </c>
      <c r="Q270">
        <v>6</v>
      </c>
    </row>
    <row r="271" spans="1:17" x14ac:dyDescent="0.25">
      <c r="A271" t="s">
        <v>908</v>
      </c>
      <c r="B271">
        <v>37</v>
      </c>
      <c r="C271" t="s">
        <v>660</v>
      </c>
      <c r="D271" t="s">
        <v>742</v>
      </c>
      <c r="E271" t="str">
        <f t="shared" si="8"/>
        <v/>
      </c>
      <c r="F271" t="str">
        <f t="shared" si="9"/>
        <v/>
      </c>
      <c r="H271">
        <v>7.5</v>
      </c>
      <c r="Q271">
        <v>7.5</v>
      </c>
    </row>
    <row r="272" spans="1:17" x14ac:dyDescent="0.25">
      <c r="A272" t="s">
        <v>908</v>
      </c>
      <c r="B272">
        <v>37</v>
      </c>
      <c r="C272" t="s">
        <v>328</v>
      </c>
      <c r="D272" t="s">
        <v>753</v>
      </c>
      <c r="E272" t="str">
        <f t="shared" si="8"/>
        <v/>
      </c>
      <c r="F272" t="str">
        <f t="shared" si="9"/>
        <v/>
      </c>
      <c r="H272">
        <v>5</v>
      </c>
      <c r="J272">
        <v>4</v>
      </c>
      <c r="Q272">
        <v>1</v>
      </c>
    </row>
    <row r="273" spans="1:17" x14ac:dyDescent="0.25">
      <c r="A273" t="s">
        <v>908</v>
      </c>
      <c r="B273">
        <v>37</v>
      </c>
      <c r="C273" t="s">
        <v>639</v>
      </c>
      <c r="D273" t="s">
        <v>750</v>
      </c>
      <c r="E273" t="str">
        <f t="shared" si="8"/>
        <v/>
      </c>
      <c r="F273" t="str">
        <f t="shared" si="9"/>
        <v/>
      </c>
      <c r="H273">
        <v>6</v>
      </c>
      <c r="J273">
        <v>1</v>
      </c>
      <c r="Q273">
        <v>5</v>
      </c>
    </row>
    <row r="274" spans="1:17" x14ac:dyDescent="0.25">
      <c r="A274" t="s">
        <v>908</v>
      </c>
      <c r="B274">
        <v>37</v>
      </c>
      <c r="C274" t="s">
        <v>638</v>
      </c>
      <c r="D274" t="s">
        <v>754</v>
      </c>
      <c r="E274" t="str">
        <f t="shared" si="8"/>
        <v/>
      </c>
      <c r="F274" t="str">
        <f t="shared" si="9"/>
        <v/>
      </c>
      <c r="H274">
        <v>6</v>
      </c>
      <c r="J274">
        <v>2</v>
      </c>
      <c r="O274">
        <v>1</v>
      </c>
      <c r="Q274">
        <v>4</v>
      </c>
    </row>
    <row r="275" spans="1:17" x14ac:dyDescent="0.25">
      <c r="A275" t="s">
        <v>908</v>
      </c>
      <c r="B275">
        <v>37</v>
      </c>
      <c r="C275" t="s">
        <v>343</v>
      </c>
      <c r="D275" t="s">
        <v>748</v>
      </c>
      <c r="E275" t="str">
        <f t="shared" si="8"/>
        <v/>
      </c>
      <c r="F275" t="str">
        <f t="shared" si="9"/>
        <v/>
      </c>
      <c r="H275">
        <v>6.5</v>
      </c>
      <c r="J275">
        <v>1</v>
      </c>
      <c r="Q275">
        <v>5.5</v>
      </c>
    </row>
    <row r="276" spans="1:17" x14ac:dyDescent="0.25">
      <c r="A276" t="s">
        <v>908</v>
      </c>
      <c r="B276">
        <v>37</v>
      </c>
      <c r="C276" t="s">
        <v>645</v>
      </c>
      <c r="D276" t="s">
        <v>748</v>
      </c>
      <c r="E276" t="str">
        <f t="shared" si="8"/>
        <v/>
      </c>
      <c r="F276" t="str">
        <f t="shared" si="9"/>
        <v/>
      </c>
      <c r="H276">
        <v>6</v>
      </c>
      <c r="J276">
        <v>1</v>
      </c>
      <c r="Q276">
        <v>5</v>
      </c>
    </row>
    <row r="277" spans="1:17" x14ac:dyDescent="0.25">
      <c r="A277" t="s">
        <v>908</v>
      </c>
      <c r="B277">
        <v>37</v>
      </c>
      <c r="C277" t="s">
        <v>663</v>
      </c>
      <c r="D277" t="s">
        <v>661</v>
      </c>
      <c r="E277" t="str">
        <f t="shared" si="8"/>
        <v/>
      </c>
      <c r="F277" t="str">
        <f t="shared" si="9"/>
        <v/>
      </c>
      <c r="H277">
        <v>6</v>
      </c>
      <c r="J277">
        <v>1</v>
      </c>
      <c r="Q277">
        <v>5</v>
      </c>
    </row>
    <row r="278" spans="1:17" x14ac:dyDescent="0.25">
      <c r="A278" t="s">
        <v>908</v>
      </c>
      <c r="B278">
        <v>37</v>
      </c>
      <c r="C278" t="s">
        <v>656</v>
      </c>
      <c r="D278" t="s">
        <v>631</v>
      </c>
      <c r="E278" t="str">
        <f t="shared" si="8"/>
        <v/>
      </c>
      <c r="F278" t="str">
        <f t="shared" si="9"/>
        <v/>
      </c>
      <c r="H278">
        <v>7</v>
      </c>
      <c r="J278">
        <v>1</v>
      </c>
      <c r="Q278">
        <v>6</v>
      </c>
    </row>
    <row r="279" spans="1:17" x14ac:dyDescent="0.25">
      <c r="A279" t="s">
        <v>908</v>
      </c>
      <c r="B279">
        <v>37</v>
      </c>
      <c r="C279" t="s">
        <v>646</v>
      </c>
      <c r="D279" t="s">
        <v>745</v>
      </c>
      <c r="E279" t="str">
        <f t="shared" si="8"/>
        <v/>
      </c>
      <c r="F279" t="str">
        <f t="shared" si="9"/>
        <v/>
      </c>
      <c r="H279">
        <v>4.5</v>
      </c>
      <c r="J279">
        <v>5</v>
      </c>
      <c r="Q279">
        <v>-0.5</v>
      </c>
    </row>
    <row r="280" spans="1:17" x14ac:dyDescent="0.25">
      <c r="A280" t="s">
        <v>908</v>
      </c>
      <c r="B280">
        <v>37</v>
      </c>
      <c r="C280" t="s">
        <v>339</v>
      </c>
      <c r="D280" t="s">
        <v>635</v>
      </c>
      <c r="E280" t="str">
        <f t="shared" si="8"/>
        <v/>
      </c>
      <c r="F280" t="str">
        <f t="shared" si="9"/>
        <v/>
      </c>
      <c r="H280">
        <v>7</v>
      </c>
      <c r="J280">
        <v>2</v>
      </c>
      <c r="P280">
        <v>1</v>
      </c>
      <c r="Q280">
        <v>8</v>
      </c>
    </row>
    <row r="281" spans="1:17" x14ac:dyDescent="0.25">
      <c r="A281" t="s">
        <v>908</v>
      </c>
      <c r="B281">
        <v>37</v>
      </c>
      <c r="C281" t="s">
        <v>664</v>
      </c>
      <c r="D281" t="s">
        <v>747</v>
      </c>
      <c r="E281" t="str">
        <f t="shared" si="8"/>
        <v/>
      </c>
      <c r="F281" t="str">
        <f t="shared" si="9"/>
        <v/>
      </c>
      <c r="H281">
        <v>7</v>
      </c>
      <c r="J281">
        <v>1</v>
      </c>
      <c r="P281">
        <v>1</v>
      </c>
      <c r="Q281">
        <v>9</v>
      </c>
    </row>
    <row r="282" spans="1:17" x14ac:dyDescent="0.25">
      <c r="A282" t="s">
        <v>908</v>
      </c>
      <c r="B282">
        <v>37</v>
      </c>
      <c r="C282" t="s">
        <v>344</v>
      </c>
      <c r="D282" t="s">
        <v>738</v>
      </c>
      <c r="E282" t="str">
        <f t="shared" si="8"/>
        <v/>
      </c>
      <c r="F282" t="str">
        <f t="shared" si="9"/>
        <v/>
      </c>
      <c r="H282">
        <v>5</v>
      </c>
      <c r="J282">
        <v>2</v>
      </c>
      <c r="O282">
        <v>1</v>
      </c>
      <c r="Q282">
        <v>3</v>
      </c>
    </row>
    <row r="283" spans="1:17" x14ac:dyDescent="0.25">
      <c r="A283" t="s">
        <v>908</v>
      </c>
      <c r="B283">
        <v>37</v>
      </c>
      <c r="C283" t="s">
        <v>342</v>
      </c>
      <c r="D283" t="s">
        <v>761</v>
      </c>
      <c r="E283" t="str">
        <f t="shared" si="8"/>
        <v/>
      </c>
      <c r="F283" t="str">
        <f t="shared" si="9"/>
        <v/>
      </c>
      <c r="H283">
        <v>6.5</v>
      </c>
      <c r="J283">
        <v>2</v>
      </c>
      <c r="Q283">
        <v>4.5</v>
      </c>
    </row>
    <row r="284" spans="1:17" x14ac:dyDescent="0.25">
      <c r="A284" t="s">
        <v>909</v>
      </c>
      <c r="B284">
        <v>37</v>
      </c>
      <c r="C284" t="s">
        <v>837</v>
      </c>
      <c r="D284" t="s">
        <v>746</v>
      </c>
      <c r="E284" t="str">
        <f t="shared" si="8"/>
        <v/>
      </c>
      <c r="F284" t="str">
        <f t="shared" si="9"/>
        <v/>
      </c>
      <c r="H284">
        <v>5.5</v>
      </c>
      <c r="K284">
        <v>1</v>
      </c>
      <c r="Q284">
        <v>3.5</v>
      </c>
    </row>
    <row r="285" spans="1:17" x14ac:dyDescent="0.25">
      <c r="A285" t="s">
        <v>909</v>
      </c>
      <c r="B285">
        <v>37</v>
      </c>
      <c r="C285" t="s">
        <v>363</v>
      </c>
      <c r="D285" t="s">
        <v>746</v>
      </c>
      <c r="E285" t="str">
        <f t="shared" si="8"/>
        <v/>
      </c>
      <c r="F285" t="str">
        <f t="shared" si="9"/>
        <v/>
      </c>
      <c r="H285">
        <v>6.5</v>
      </c>
      <c r="Q285">
        <v>6.5</v>
      </c>
    </row>
    <row r="286" spans="1:17" x14ac:dyDescent="0.25">
      <c r="A286" t="s">
        <v>909</v>
      </c>
      <c r="B286">
        <v>37</v>
      </c>
      <c r="C286" t="s">
        <v>371</v>
      </c>
      <c r="D286" t="s">
        <v>746</v>
      </c>
      <c r="E286" t="str">
        <f t="shared" si="8"/>
        <v/>
      </c>
      <c r="F286" t="str">
        <f t="shared" si="9"/>
        <v/>
      </c>
      <c r="H286">
        <v>6.5</v>
      </c>
      <c r="Q286">
        <v>6.5</v>
      </c>
    </row>
    <row r="287" spans="1:17" x14ac:dyDescent="0.25">
      <c r="A287" t="s">
        <v>909</v>
      </c>
      <c r="B287">
        <v>37</v>
      </c>
      <c r="C287" t="s">
        <v>456</v>
      </c>
      <c r="D287" t="s">
        <v>746</v>
      </c>
      <c r="E287">
        <f t="shared" si="8"/>
        <v>1</v>
      </c>
      <c r="F287" t="str">
        <f t="shared" si="9"/>
        <v/>
      </c>
      <c r="G287" t="s">
        <v>910</v>
      </c>
      <c r="H287">
        <v>6.5</v>
      </c>
      <c r="Q287">
        <v>6</v>
      </c>
    </row>
    <row r="288" spans="1:17" x14ac:dyDescent="0.25">
      <c r="A288" t="s">
        <v>909</v>
      </c>
      <c r="B288">
        <v>37</v>
      </c>
      <c r="C288" t="s">
        <v>354</v>
      </c>
      <c r="D288" t="s">
        <v>760</v>
      </c>
      <c r="E288" t="str">
        <f t="shared" si="8"/>
        <v/>
      </c>
      <c r="F288" t="str">
        <f t="shared" si="9"/>
        <v/>
      </c>
      <c r="H288">
        <v>5</v>
      </c>
      <c r="Q288">
        <v>5</v>
      </c>
    </row>
    <row r="289" spans="1:17" x14ac:dyDescent="0.25">
      <c r="A289" t="s">
        <v>909</v>
      </c>
      <c r="B289">
        <v>37</v>
      </c>
      <c r="C289" t="s">
        <v>404</v>
      </c>
      <c r="D289" t="s">
        <v>760</v>
      </c>
      <c r="E289" t="str">
        <f t="shared" si="8"/>
        <v/>
      </c>
      <c r="F289" t="str">
        <f t="shared" si="9"/>
        <v/>
      </c>
      <c r="H289">
        <v>4.5</v>
      </c>
      <c r="Q289">
        <v>4.5</v>
      </c>
    </row>
    <row r="290" spans="1:17" x14ac:dyDescent="0.25">
      <c r="A290" t="s">
        <v>909</v>
      </c>
      <c r="B290">
        <v>37</v>
      </c>
      <c r="C290" t="s">
        <v>436</v>
      </c>
      <c r="D290" t="s">
        <v>760</v>
      </c>
      <c r="E290">
        <f t="shared" si="8"/>
        <v>1</v>
      </c>
      <c r="F290" t="str">
        <f t="shared" si="9"/>
        <v/>
      </c>
      <c r="G290" t="s">
        <v>910</v>
      </c>
      <c r="H290">
        <v>6</v>
      </c>
      <c r="I290">
        <v>1</v>
      </c>
      <c r="Q290">
        <v>8.5</v>
      </c>
    </row>
    <row r="291" spans="1:17" x14ac:dyDescent="0.25">
      <c r="A291" t="s">
        <v>909</v>
      </c>
      <c r="B291">
        <v>37</v>
      </c>
      <c r="C291" t="s">
        <v>442</v>
      </c>
      <c r="D291" t="s">
        <v>760</v>
      </c>
      <c r="E291" t="str">
        <f t="shared" si="8"/>
        <v/>
      </c>
      <c r="F291" t="str">
        <f t="shared" si="9"/>
        <v/>
      </c>
      <c r="H291">
        <v>5</v>
      </c>
      <c r="Q291">
        <v>5</v>
      </c>
    </row>
    <row r="292" spans="1:17" x14ac:dyDescent="0.25">
      <c r="A292" t="s">
        <v>909</v>
      </c>
      <c r="B292">
        <v>37</v>
      </c>
      <c r="C292" t="s">
        <v>471</v>
      </c>
      <c r="D292" t="s">
        <v>760</v>
      </c>
      <c r="E292" t="str">
        <f t="shared" si="8"/>
        <v/>
      </c>
      <c r="F292" t="str">
        <f t="shared" si="9"/>
        <v/>
      </c>
      <c r="H292">
        <v>5</v>
      </c>
      <c r="Q292">
        <v>5</v>
      </c>
    </row>
    <row r="293" spans="1:17" x14ac:dyDescent="0.25">
      <c r="A293" t="s">
        <v>909</v>
      </c>
      <c r="B293">
        <v>37</v>
      </c>
      <c r="C293" t="s">
        <v>357</v>
      </c>
      <c r="D293" t="s">
        <v>633</v>
      </c>
      <c r="E293" t="str">
        <f t="shared" si="8"/>
        <v/>
      </c>
      <c r="F293" t="str">
        <f t="shared" si="9"/>
        <v/>
      </c>
      <c r="H293">
        <v>6</v>
      </c>
      <c r="Q293">
        <v>6</v>
      </c>
    </row>
    <row r="294" spans="1:17" x14ac:dyDescent="0.25">
      <c r="A294" t="s">
        <v>909</v>
      </c>
      <c r="B294">
        <v>37</v>
      </c>
      <c r="C294" t="s">
        <v>358</v>
      </c>
      <c r="D294" t="s">
        <v>633</v>
      </c>
      <c r="E294" t="str">
        <f t="shared" si="8"/>
        <v/>
      </c>
      <c r="F294" t="str">
        <f t="shared" si="9"/>
        <v/>
      </c>
      <c r="H294">
        <v>6</v>
      </c>
      <c r="Q294">
        <v>6</v>
      </c>
    </row>
    <row r="295" spans="1:17" x14ac:dyDescent="0.25">
      <c r="A295" t="s">
        <v>909</v>
      </c>
      <c r="B295">
        <v>37</v>
      </c>
      <c r="C295" t="s">
        <v>438</v>
      </c>
      <c r="D295" t="s">
        <v>633</v>
      </c>
      <c r="E295">
        <f t="shared" si="8"/>
        <v>1</v>
      </c>
      <c r="F295" t="str">
        <f t="shared" si="9"/>
        <v/>
      </c>
      <c r="G295" t="s">
        <v>910</v>
      </c>
      <c r="H295">
        <v>5</v>
      </c>
      <c r="Q295">
        <v>4.5</v>
      </c>
    </row>
    <row r="296" spans="1:17" x14ac:dyDescent="0.25">
      <c r="A296" t="s">
        <v>909</v>
      </c>
      <c r="B296">
        <v>37</v>
      </c>
      <c r="C296" t="s">
        <v>450</v>
      </c>
      <c r="D296" t="s">
        <v>633</v>
      </c>
      <c r="E296" t="str">
        <f t="shared" si="8"/>
        <v/>
      </c>
      <c r="F296" t="str">
        <f t="shared" si="9"/>
        <v/>
      </c>
      <c r="H296">
        <v>6.5</v>
      </c>
      <c r="Q296">
        <v>6.5</v>
      </c>
    </row>
    <row r="297" spans="1:17" x14ac:dyDescent="0.25">
      <c r="A297" t="s">
        <v>909</v>
      </c>
      <c r="B297">
        <v>37</v>
      </c>
      <c r="C297" t="s">
        <v>875</v>
      </c>
      <c r="D297" t="s">
        <v>633</v>
      </c>
      <c r="E297" t="str">
        <f t="shared" si="8"/>
        <v/>
      </c>
      <c r="F297" t="str">
        <f t="shared" si="9"/>
        <v/>
      </c>
      <c r="H297">
        <v>6</v>
      </c>
      <c r="Q297">
        <v>6</v>
      </c>
    </row>
    <row r="298" spans="1:17" x14ac:dyDescent="0.25">
      <c r="A298" t="s">
        <v>909</v>
      </c>
      <c r="B298">
        <v>37</v>
      </c>
      <c r="C298" t="s">
        <v>362</v>
      </c>
      <c r="D298" t="s">
        <v>739</v>
      </c>
      <c r="E298" t="str">
        <f t="shared" si="8"/>
        <v/>
      </c>
      <c r="F298" t="str">
        <f t="shared" si="9"/>
        <v/>
      </c>
      <c r="H298">
        <v>6</v>
      </c>
      <c r="Q298">
        <v>6</v>
      </c>
    </row>
    <row r="299" spans="1:17" x14ac:dyDescent="0.25">
      <c r="A299" t="s">
        <v>909</v>
      </c>
      <c r="B299">
        <v>37</v>
      </c>
      <c r="C299" t="s">
        <v>411</v>
      </c>
      <c r="D299" t="s">
        <v>739</v>
      </c>
      <c r="E299" t="str">
        <f t="shared" si="8"/>
        <v/>
      </c>
      <c r="F299" t="str">
        <f t="shared" si="9"/>
        <v/>
      </c>
      <c r="H299">
        <v>6.5</v>
      </c>
      <c r="Q299">
        <v>6.5</v>
      </c>
    </row>
    <row r="300" spans="1:17" x14ac:dyDescent="0.25">
      <c r="A300" t="s">
        <v>909</v>
      </c>
      <c r="B300">
        <v>37</v>
      </c>
      <c r="C300" t="s">
        <v>864</v>
      </c>
      <c r="D300" t="s">
        <v>739</v>
      </c>
      <c r="E300" t="str">
        <f t="shared" si="8"/>
        <v/>
      </c>
      <c r="F300" t="str">
        <f t="shared" si="9"/>
        <v/>
      </c>
      <c r="H300">
        <v>7</v>
      </c>
      <c r="I300">
        <v>1</v>
      </c>
      <c r="Q300">
        <v>10</v>
      </c>
    </row>
    <row r="301" spans="1:17" x14ac:dyDescent="0.25">
      <c r="A301" t="s">
        <v>909</v>
      </c>
      <c r="B301">
        <v>37</v>
      </c>
      <c r="C301" t="s">
        <v>464</v>
      </c>
      <c r="D301" t="s">
        <v>739</v>
      </c>
      <c r="E301" t="str">
        <f t="shared" si="8"/>
        <v/>
      </c>
      <c r="F301" t="str">
        <f t="shared" si="9"/>
        <v/>
      </c>
      <c r="H301">
        <v>6.5</v>
      </c>
      <c r="Q301">
        <v>6.5</v>
      </c>
    </row>
    <row r="302" spans="1:17" x14ac:dyDescent="0.25">
      <c r="A302" t="s">
        <v>909</v>
      </c>
      <c r="B302">
        <v>37</v>
      </c>
      <c r="C302" t="s">
        <v>451</v>
      </c>
      <c r="D302" t="s">
        <v>739</v>
      </c>
      <c r="E302" t="str">
        <f t="shared" si="8"/>
        <v/>
      </c>
      <c r="F302">
        <f t="shared" si="9"/>
        <v>1</v>
      </c>
      <c r="G302" t="s">
        <v>911</v>
      </c>
      <c r="H302">
        <v>4</v>
      </c>
      <c r="Q302">
        <v>3</v>
      </c>
    </row>
    <row r="303" spans="1:17" x14ac:dyDescent="0.25">
      <c r="A303" t="s">
        <v>909</v>
      </c>
      <c r="B303">
        <v>37</v>
      </c>
      <c r="C303" t="s">
        <v>382</v>
      </c>
      <c r="D303" t="s">
        <v>634</v>
      </c>
      <c r="E303" t="str">
        <f t="shared" si="8"/>
        <v/>
      </c>
      <c r="F303" t="str">
        <f t="shared" si="9"/>
        <v/>
      </c>
      <c r="H303">
        <v>5.5</v>
      </c>
      <c r="Q303">
        <v>5.5</v>
      </c>
    </row>
    <row r="304" spans="1:17" x14ac:dyDescent="0.25">
      <c r="A304" t="s">
        <v>909</v>
      </c>
      <c r="B304">
        <v>37</v>
      </c>
      <c r="C304" t="s">
        <v>388</v>
      </c>
      <c r="D304" t="s">
        <v>634</v>
      </c>
      <c r="E304" t="str">
        <f t="shared" si="8"/>
        <v/>
      </c>
      <c r="F304" t="str">
        <f t="shared" si="9"/>
        <v/>
      </c>
      <c r="H304">
        <v>7</v>
      </c>
      <c r="I304">
        <v>1</v>
      </c>
      <c r="Q304">
        <v>10</v>
      </c>
    </row>
    <row r="305" spans="1:17" x14ac:dyDescent="0.25">
      <c r="A305" t="s">
        <v>909</v>
      </c>
      <c r="B305">
        <v>37</v>
      </c>
      <c r="C305" t="s">
        <v>398</v>
      </c>
      <c r="D305" t="s">
        <v>634</v>
      </c>
      <c r="E305" t="str">
        <f t="shared" si="8"/>
        <v/>
      </c>
      <c r="F305" t="str">
        <f t="shared" si="9"/>
        <v/>
      </c>
      <c r="H305">
        <v>6.5</v>
      </c>
      <c r="Q305">
        <v>6.5</v>
      </c>
    </row>
    <row r="306" spans="1:17" x14ac:dyDescent="0.25">
      <c r="A306" t="s">
        <v>909</v>
      </c>
      <c r="B306">
        <v>37</v>
      </c>
      <c r="C306" t="s">
        <v>402</v>
      </c>
      <c r="D306" t="s">
        <v>634</v>
      </c>
      <c r="E306" t="str">
        <f t="shared" si="8"/>
        <v/>
      </c>
      <c r="F306" t="str">
        <f t="shared" si="9"/>
        <v/>
      </c>
      <c r="H306">
        <v>6</v>
      </c>
      <c r="Q306">
        <v>6</v>
      </c>
    </row>
    <row r="307" spans="1:17" x14ac:dyDescent="0.25">
      <c r="A307" t="s">
        <v>909</v>
      </c>
      <c r="B307">
        <v>37</v>
      </c>
      <c r="C307" t="s">
        <v>462</v>
      </c>
      <c r="D307" t="s">
        <v>632</v>
      </c>
      <c r="E307" t="str">
        <f t="shared" si="8"/>
        <v/>
      </c>
      <c r="F307" t="str">
        <f t="shared" si="9"/>
        <v/>
      </c>
      <c r="H307">
        <v>6</v>
      </c>
      <c r="Q307">
        <v>6</v>
      </c>
    </row>
    <row r="308" spans="1:17" x14ac:dyDescent="0.25">
      <c r="A308" t="s">
        <v>909</v>
      </c>
      <c r="B308">
        <v>37</v>
      </c>
      <c r="C308" t="s">
        <v>466</v>
      </c>
      <c r="D308" t="s">
        <v>632</v>
      </c>
      <c r="E308">
        <f t="shared" si="8"/>
        <v>1</v>
      </c>
      <c r="F308" t="str">
        <f t="shared" si="9"/>
        <v/>
      </c>
      <c r="G308" t="s">
        <v>910</v>
      </c>
      <c r="H308">
        <v>5.5</v>
      </c>
      <c r="Q308">
        <v>5</v>
      </c>
    </row>
    <row r="309" spans="1:17" x14ac:dyDescent="0.25">
      <c r="A309" t="s">
        <v>909</v>
      </c>
      <c r="B309">
        <v>37</v>
      </c>
      <c r="C309" t="s">
        <v>470</v>
      </c>
      <c r="D309" t="s">
        <v>632</v>
      </c>
      <c r="E309" t="str">
        <f t="shared" si="8"/>
        <v/>
      </c>
      <c r="F309" t="str">
        <f t="shared" si="9"/>
        <v/>
      </c>
      <c r="H309">
        <v>6</v>
      </c>
      <c r="Q309">
        <v>6</v>
      </c>
    </row>
    <row r="310" spans="1:17" x14ac:dyDescent="0.25">
      <c r="A310" t="s">
        <v>909</v>
      </c>
      <c r="B310">
        <v>37</v>
      </c>
      <c r="C310" t="s">
        <v>352</v>
      </c>
      <c r="D310" t="s">
        <v>752</v>
      </c>
      <c r="E310">
        <f t="shared" si="8"/>
        <v>1</v>
      </c>
      <c r="F310" t="str">
        <f t="shared" si="9"/>
        <v/>
      </c>
      <c r="G310" t="s">
        <v>910</v>
      </c>
      <c r="H310">
        <v>5.5</v>
      </c>
      <c r="Q310">
        <v>5</v>
      </c>
    </row>
    <row r="311" spans="1:17" x14ac:dyDescent="0.25">
      <c r="A311" t="s">
        <v>909</v>
      </c>
      <c r="B311">
        <v>37</v>
      </c>
      <c r="C311" t="s">
        <v>353</v>
      </c>
      <c r="D311" t="s">
        <v>752</v>
      </c>
      <c r="E311" t="str">
        <f t="shared" si="8"/>
        <v/>
      </c>
      <c r="F311" t="str">
        <f t="shared" si="9"/>
        <v/>
      </c>
      <c r="H311">
        <v>4.5</v>
      </c>
      <c r="Q311">
        <v>4.5</v>
      </c>
    </row>
    <row r="312" spans="1:17" x14ac:dyDescent="0.25">
      <c r="A312" t="s">
        <v>909</v>
      </c>
      <c r="B312">
        <v>37</v>
      </c>
      <c r="C312" t="s">
        <v>843</v>
      </c>
      <c r="D312" t="s">
        <v>752</v>
      </c>
      <c r="E312">
        <f t="shared" si="8"/>
        <v>1</v>
      </c>
      <c r="F312" t="str">
        <f t="shared" si="9"/>
        <v/>
      </c>
      <c r="G312" t="s">
        <v>910</v>
      </c>
      <c r="H312">
        <v>5.5</v>
      </c>
      <c r="Q312">
        <v>5</v>
      </c>
    </row>
    <row r="313" spans="1:17" x14ac:dyDescent="0.25">
      <c r="A313" t="s">
        <v>909</v>
      </c>
      <c r="B313">
        <v>37</v>
      </c>
      <c r="C313" t="s">
        <v>392</v>
      </c>
      <c r="D313" t="s">
        <v>752</v>
      </c>
      <c r="E313" t="str">
        <f t="shared" si="8"/>
        <v/>
      </c>
      <c r="F313" t="str">
        <f t="shared" si="9"/>
        <v/>
      </c>
      <c r="H313">
        <v>5</v>
      </c>
      <c r="Q313">
        <v>5</v>
      </c>
    </row>
    <row r="314" spans="1:17" x14ac:dyDescent="0.25">
      <c r="A314" t="s">
        <v>909</v>
      </c>
      <c r="B314">
        <v>37</v>
      </c>
      <c r="C314" t="s">
        <v>856</v>
      </c>
      <c r="D314" t="s">
        <v>752</v>
      </c>
      <c r="E314" t="str">
        <f t="shared" si="8"/>
        <v/>
      </c>
      <c r="F314" t="str">
        <f t="shared" si="9"/>
        <v/>
      </c>
      <c r="H314">
        <v>5.5</v>
      </c>
      <c r="Q314">
        <v>5.5</v>
      </c>
    </row>
    <row r="315" spans="1:17" x14ac:dyDescent="0.25">
      <c r="A315" t="s">
        <v>909</v>
      </c>
      <c r="B315">
        <v>37</v>
      </c>
      <c r="C315" t="s">
        <v>477</v>
      </c>
      <c r="D315" t="s">
        <v>752</v>
      </c>
      <c r="E315" t="str">
        <f t="shared" si="8"/>
        <v/>
      </c>
      <c r="F315" t="str">
        <f t="shared" si="9"/>
        <v/>
      </c>
      <c r="H315">
        <v>5.5</v>
      </c>
      <c r="K315">
        <v>1</v>
      </c>
      <c r="Q315">
        <v>3.5</v>
      </c>
    </row>
    <row r="316" spans="1:17" x14ac:dyDescent="0.25">
      <c r="A316" t="s">
        <v>909</v>
      </c>
      <c r="B316">
        <v>37</v>
      </c>
      <c r="C316" t="s">
        <v>414</v>
      </c>
      <c r="D316" t="s">
        <v>740</v>
      </c>
      <c r="E316" t="str">
        <f t="shared" si="8"/>
        <v/>
      </c>
      <c r="F316" t="str">
        <f t="shared" si="9"/>
        <v/>
      </c>
      <c r="H316">
        <v>6</v>
      </c>
      <c r="Q316">
        <v>6</v>
      </c>
    </row>
    <row r="317" spans="1:17" x14ac:dyDescent="0.25">
      <c r="A317" t="s">
        <v>909</v>
      </c>
      <c r="B317">
        <v>37</v>
      </c>
      <c r="C317" t="s">
        <v>440</v>
      </c>
      <c r="D317" t="s">
        <v>740</v>
      </c>
      <c r="E317" t="str">
        <f t="shared" si="8"/>
        <v/>
      </c>
      <c r="F317" t="str">
        <f t="shared" si="9"/>
        <v/>
      </c>
      <c r="H317">
        <v>7</v>
      </c>
      <c r="Q317">
        <v>7</v>
      </c>
    </row>
    <row r="318" spans="1:17" x14ac:dyDescent="0.25">
      <c r="A318" t="s">
        <v>909</v>
      </c>
      <c r="B318">
        <v>37</v>
      </c>
      <c r="C318" t="s">
        <v>458</v>
      </c>
      <c r="D318" t="s">
        <v>740</v>
      </c>
      <c r="E318" t="str">
        <f t="shared" si="8"/>
        <v/>
      </c>
      <c r="F318" t="str">
        <f t="shared" si="9"/>
        <v/>
      </c>
      <c r="H318">
        <v>7</v>
      </c>
      <c r="Q318">
        <v>7</v>
      </c>
    </row>
    <row r="319" spans="1:17" x14ac:dyDescent="0.25">
      <c r="A319" t="s">
        <v>909</v>
      </c>
      <c r="B319">
        <v>37</v>
      </c>
      <c r="C319" t="s">
        <v>468</v>
      </c>
      <c r="D319" t="s">
        <v>740</v>
      </c>
      <c r="E319" t="str">
        <f t="shared" si="8"/>
        <v/>
      </c>
      <c r="F319" t="str">
        <f t="shared" si="9"/>
        <v/>
      </c>
      <c r="H319">
        <v>6.5</v>
      </c>
      <c r="Q319">
        <v>6.5</v>
      </c>
    </row>
    <row r="320" spans="1:17" x14ac:dyDescent="0.25">
      <c r="A320" t="s">
        <v>909</v>
      </c>
      <c r="B320">
        <v>37</v>
      </c>
      <c r="C320" t="s">
        <v>463</v>
      </c>
      <c r="D320" t="s">
        <v>740</v>
      </c>
      <c r="E320" t="str">
        <f t="shared" si="8"/>
        <v/>
      </c>
      <c r="F320" t="str">
        <f t="shared" si="9"/>
        <v/>
      </c>
      <c r="H320">
        <v>6</v>
      </c>
      <c r="Q320">
        <v>6</v>
      </c>
    </row>
    <row r="321" spans="1:17" x14ac:dyDescent="0.25">
      <c r="A321" t="s">
        <v>909</v>
      </c>
      <c r="B321">
        <v>37</v>
      </c>
      <c r="C321" t="s">
        <v>360</v>
      </c>
      <c r="D321" t="s">
        <v>742</v>
      </c>
      <c r="E321" t="str">
        <f t="shared" si="8"/>
        <v/>
      </c>
      <c r="F321" t="str">
        <f t="shared" si="9"/>
        <v/>
      </c>
      <c r="H321">
        <v>6</v>
      </c>
      <c r="Q321">
        <v>6</v>
      </c>
    </row>
    <row r="322" spans="1:17" x14ac:dyDescent="0.25">
      <c r="A322" t="s">
        <v>909</v>
      </c>
      <c r="B322">
        <v>37</v>
      </c>
      <c r="C322" t="s">
        <v>369</v>
      </c>
      <c r="D322" t="s">
        <v>742</v>
      </c>
      <c r="E322" t="str">
        <f t="shared" si="8"/>
        <v/>
      </c>
      <c r="F322" t="str">
        <f t="shared" si="9"/>
        <v/>
      </c>
      <c r="H322">
        <v>6</v>
      </c>
      <c r="Q322">
        <v>6</v>
      </c>
    </row>
    <row r="323" spans="1:17" x14ac:dyDescent="0.25">
      <c r="A323" t="s">
        <v>909</v>
      </c>
      <c r="B323">
        <v>37</v>
      </c>
      <c r="C323" t="s">
        <v>373</v>
      </c>
      <c r="D323" t="s">
        <v>742</v>
      </c>
      <c r="E323" t="str">
        <f t="shared" ref="E323:E386" si="10">IF($G323="Ammonito",1,"")</f>
        <v/>
      </c>
      <c r="F323" t="str">
        <f t="shared" ref="F323:F386" si="11">IF($G323="Espulsione",1,"")</f>
        <v/>
      </c>
      <c r="H323">
        <v>6</v>
      </c>
      <c r="Q323">
        <v>6</v>
      </c>
    </row>
    <row r="324" spans="1:17" x14ac:dyDescent="0.25">
      <c r="A324" t="s">
        <v>909</v>
      </c>
      <c r="B324">
        <v>37</v>
      </c>
      <c r="C324" t="s">
        <v>384</v>
      </c>
      <c r="D324" t="s">
        <v>742</v>
      </c>
      <c r="E324">
        <f t="shared" si="10"/>
        <v>1</v>
      </c>
      <c r="F324" t="str">
        <f t="shared" si="11"/>
        <v/>
      </c>
      <c r="G324" t="s">
        <v>910</v>
      </c>
      <c r="H324">
        <v>6</v>
      </c>
      <c r="Q324">
        <v>5.5</v>
      </c>
    </row>
    <row r="325" spans="1:17" x14ac:dyDescent="0.25">
      <c r="A325" t="s">
        <v>909</v>
      </c>
      <c r="B325">
        <v>37</v>
      </c>
      <c r="C325" t="s">
        <v>418</v>
      </c>
      <c r="D325" t="s">
        <v>742</v>
      </c>
      <c r="E325" t="str">
        <f t="shared" si="10"/>
        <v/>
      </c>
      <c r="F325" t="str">
        <f t="shared" si="11"/>
        <v/>
      </c>
      <c r="H325">
        <v>7</v>
      </c>
      <c r="L325">
        <v>1</v>
      </c>
      <c r="Q325">
        <v>8</v>
      </c>
    </row>
    <row r="326" spans="1:17" x14ac:dyDescent="0.25">
      <c r="A326" t="s">
        <v>909</v>
      </c>
      <c r="B326">
        <v>37</v>
      </c>
      <c r="C326" t="s">
        <v>840</v>
      </c>
      <c r="D326" t="s">
        <v>753</v>
      </c>
      <c r="E326" t="str">
        <f t="shared" si="10"/>
        <v/>
      </c>
      <c r="F326" t="str">
        <f t="shared" si="11"/>
        <v/>
      </c>
      <c r="H326">
        <v>6.5</v>
      </c>
      <c r="I326">
        <v>1</v>
      </c>
      <c r="Q326">
        <v>9.5</v>
      </c>
    </row>
    <row r="327" spans="1:17" x14ac:dyDescent="0.25">
      <c r="A327" t="s">
        <v>909</v>
      </c>
      <c r="B327">
        <v>37</v>
      </c>
      <c r="C327" t="s">
        <v>375</v>
      </c>
      <c r="D327" t="s">
        <v>753</v>
      </c>
      <c r="E327" t="str">
        <f t="shared" si="10"/>
        <v/>
      </c>
      <c r="F327" t="str">
        <f t="shared" si="11"/>
        <v/>
      </c>
      <c r="H327">
        <v>5</v>
      </c>
      <c r="L327">
        <v>1</v>
      </c>
      <c r="Q327">
        <v>6</v>
      </c>
    </row>
    <row r="328" spans="1:17" x14ac:dyDescent="0.25">
      <c r="A328" t="s">
        <v>909</v>
      </c>
      <c r="B328">
        <v>37</v>
      </c>
      <c r="C328" t="s">
        <v>395</v>
      </c>
      <c r="D328" t="s">
        <v>753</v>
      </c>
      <c r="E328" t="str">
        <f t="shared" si="10"/>
        <v/>
      </c>
      <c r="F328" t="str">
        <f t="shared" si="11"/>
        <v/>
      </c>
      <c r="H328">
        <v>4</v>
      </c>
      <c r="Q328">
        <v>4</v>
      </c>
    </row>
    <row r="329" spans="1:17" x14ac:dyDescent="0.25">
      <c r="A329" t="s">
        <v>909</v>
      </c>
      <c r="B329">
        <v>37</v>
      </c>
      <c r="C329" t="s">
        <v>871</v>
      </c>
      <c r="D329" t="s">
        <v>753</v>
      </c>
      <c r="E329" t="str">
        <f t="shared" si="10"/>
        <v/>
      </c>
      <c r="F329" t="str">
        <f t="shared" si="11"/>
        <v/>
      </c>
      <c r="H329">
        <v>5</v>
      </c>
      <c r="Q329">
        <v>5</v>
      </c>
    </row>
    <row r="330" spans="1:17" x14ac:dyDescent="0.25">
      <c r="A330" t="s">
        <v>909</v>
      </c>
      <c r="B330">
        <v>37</v>
      </c>
      <c r="C330" t="s">
        <v>378</v>
      </c>
      <c r="D330" t="s">
        <v>750</v>
      </c>
      <c r="E330">
        <f t="shared" si="10"/>
        <v>1</v>
      </c>
      <c r="F330" t="str">
        <f t="shared" si="11"/>
        <v/>
      </c>
      <c r="G330" t="s">
        <v>910</v>
      </c>
      <c r="H330">
        <v>5</v>
      </c>
      <c r="Q330">
        <v>4.5</v>
      </c>
    </row>
    <row r="331" spans="1:17" x14ac:dyDescent="0.25">
      <c r="A331" t="s">
        <v>909</v>
      </c>
      <c r="B331">
        <v>37</v>
      </c>
      <c r="C331" t="s">
        <v>380</v>
      </c>
      <c r="D331" t="s">
        <v>750</v>
      </c>
      <c r="E331">
        <f t="shared" si="10"/>
        <v>1</v>
      </c>
      <c r="F331" t="str">
        <f t="shared" si="11"/>
        <v/>
      </c>
      <c r="G331" t="s">
        <v>910</v>
      </c>
      <c r="H331">
        <v>5.5</v>
      </c>
      <c r="Q331">
        <v>5</v>
      </c>
    </row>
    <row r="332" spans="1:17" x14ac:dyDescent="0.25">
      <c r="A332" t="s">
        <v>909</v>
      </c>
      <c r="B332">
        <v>37</v>
      </c>
      <c r="C332" t="s">
        <v>399</v>
      </c>
      <c r="D332" t="s">
        <v>750</v>
      </c>
      <c r="E332" t="str">
        <f t="shared" si="10"/>
        <v/>
      </c>
      <c r="F332" t="str">
        <f t="shared" si="11"/>
        <v/>
      </c>
      <c r="H332">
        <v>6</v>
      </c>
      <c r="Q332">
        <v>6</v>
      </c>
    </row>
    <row r="333" spans="1:17" x14ac:dyDescent="0.25">
      <c r="A333" t="s">
        <v>909</v>
      </c>
      <c r="B333">
        <v>37</v>
      </c>
      <c r="C333" t="s">
        <v>431</v>
      </c>
      <c r="D333" t="s">
        <v>750</v>
      </c>
      <c r="E333" t="str">
        <f t="shared" si="10"/>
        <v/>
      </c>
      <c r="F333" t="str">
        <f t="shared" si="11"/>
        <v/>
      </c>
      <c r="H333">
        <v>5</v>
      </c>
      <c r="Q333">
        <v>5</v>
      </c>
    </row>
    <row r="334" spans="1:17" x14ac:dyDescent="0.25">
      <c r="A334" t="s">
        <v>909</v>
      </c>
      <c r="B334">
        <v>37</v>
      </c>
      <c r="C334" t="s">
        <v>452</v>
      </c>
      <c r="D334" t="s">
        <v>750</v>
      </c>
      <c r="E334" t="str">
        <f t="shared" si="10"/>
        <v/>
      </c>
      <c r="F334" t="str">
        <f t="shared" si="11"/>
        <v/>
      </c>
      <c r="H334">
        <v>6</v>
      </c>
      <c r="Q334">
        <v>6</v>
      </c>
    </row>
    <row r="335" spans="1:17" x14ac:dyDescent="0.25">
      <c r="A335" t="s">
        <v>909</v>
      </c>
      <c r="B335">
        <v>37</v>
      </c>
      <c r="C335" t="s">
        <v>461</v>
      </c>
      <c r="D335" t="s">
        <v>750</v>
      </c>
      <c r="E335" t="str">
        <f t="shared" si="10"/>
        <v/>
      </c>
      <c r="F335" t="str">
        <f t="shared" si="11"/>
        <v/>
      </c>
      <c r="H335">
        <v>6</v>
      </c>
      <c r="Q335">
        <v>6</v>
      </c>
    </row>
    <row r="336" spans="1:17" x14ac:dyDescent="0.25">
      <c r="A336" t="s">
        <v>909</v>
      </c>
      <c r="B336">
        <v>37</v>
      </c>
      <c r="C336" t="s">
        <v>849</v>
      </c>
      <c r="D336" t="s">
        <v>754</v>
      </c>
      <c r="E336" t="str">
        <f t="shared" si="10"/>
        <v/>
      </c>
      <c r="F336" t="str">
        <f t="shared" si="11"/>
        <v/>
      </c>
      <c r="H336">
        <v>4.5</v>
      </c>
      <c r="Q336">
        <v>4.5</v>
      </c>
    </row>
    <row r="337" spans="1:17" x14ac:dyDescent="0.25">
      <c r="A337" t="s">
        <v>909</v>
      </c>
      <c r="B337">
        <v>37</v>
      </c>
      <c r="C337" t="s">
        <v>393</v>
      </c>
      <c r="D337" t="s">
        <v>754</v>
      </c>
      <c r="E337" t="str">
        <f t="shared" si="10"/>
        <v/>
      </c>
      <c r="F337" t="str">
        <f t="shared" si="11"/>
        <v/>
      </c>
      <c r="H337">
        <v>5</v>
      </c>
      <c r="Q337">
        <v>5</v>
      </c>
    </row>
    <row r="338" spans="1:17" x14ac:dyDescent="0.25">
      <c r="A338" t="s">
        <v>909</v>
      </c>
      <c r="B338">
        <v>37</v>
      </c>
      <c r="C338" t="s">
        <v>433</v>
      </c>
      <c r="D338" t="s">
        <v>754</v>
      </c>
      <c r="E338">
        <f t="shared" si="10"/>
        <v>1</v>
      </c>
      <c r="F338" t="str">
        <f t="shared" si="11"/>
        <v/>
      </c>
      <c r="G338" t="s">
        <v>910</v>
      </c>
      <c r="H338">
        <v>5</v>
      </c>
      <c r="Q338">
        <v>4.5</v>
      </c>
    </row>
    <row r="339" spans="1:17" x14ac:dyDescent="0.25">
      <c r="A339" t="s">
        <v>909</v>
      </c>
      <c r="B339">
        <v>37</v>
      </c>
      <c r="C339" t="s">
        <v>457</v>
      </c>
      <c r="D339" t="s">
        <v>754</v>
      </c>
      <c r="E339" t="str">
        <f t="shared" si="10"/>
        <v/>
      </c>
      <c r="F339" t="str">
        <f t="shared" si="11"/>
        <v/>
      </c>
      <c r="H339">
        <v>5</v>
      </c>
      <c r="Q339">
        <v>5</v>
      </c>
    </row>
    <row r="340" spans="1:17" x14ac:dyDescent="0.25">
      <c r="A340" t="s">
        <v>909</v>
      </c>
      <c r="B340">
        <v>37</v>
      </c>
      <c r="C340" t="s">
        <v>401</v>
      </c>
      <c r="D340" t="s">
        <v>748</v>
      </c>
      <c r="E340" t="str">
        <f t="shared" si="10"/>
        <v/>
      </c>
      <c r="F340" t="str">
        <f t="shared" si="11"/>
        <v/>
      </c>
      <c r="H340">
        <v>6</v>
      </c>
      <c r="Q340">
        <v>6</v>
      </c>
    </row>
    <row r="341" spans="1:17" x14ac:dyDescent="0.25">
      <c r="A341" t="s">
        <v>909</v>
      </c>
      <c r="B341">
        <v>37</v>
      </c>
      <c r="C341" t="s">
        <v>422</v>
      </c>
      <c r="D341" t="s">
        <v>748</v>
      </c>
      <c r="E341" t="str">
        <f t="shared" si="10"/>
        <v/>
      </c>
      <c r="F341" t="str">
        <f t="shared" si="11"/>
        <v/>
      </c>
      <c r="H341">
        <v>6.5</v>
      </c>
      <c r="Q341">
        <v>6.5</v>
      </c>
    </row>
    <row r="342" spans="1:17" x14ac:dyDescent="0.25">
      <c r="A342" t="s">
        <v>909</v>
      </c>
      <c r="B342">
        <v>37</v>
      </c>
      <c r="C342" t="s">
        <v>432</v>
      </c>
      <c r="D342" t="s">
        <v>748</v>
      </c>
      <c r="E342" t="str">
        <f t="shared" si="10"/>
        <v/>
      </c>
      <c r="F342" t="str">
        <f t="shared" si="11"/>
        <v/>
      </c>
      <c r="H342">
        <v>6</v>
      </c>
      <c r="Q342">
        <v>6</v>
      </c>
    </row>
    <row r="343" spans="1:17" x14ac:dyDescent="0.25">
      <c r="A343" t="s">
        <v>909</v>
      </c>
      <c r="B343">
        <v>37</v>
      </c>
      <c r="C343" t="s">
        <v>460</v>
      </c>
      <c r="D343" t="s">
        <v>748</v>
      </c>
      <c r="E343" t="str">
        <f t="shared" si="10"/>
        <v/>
      </c>
      <c r="F343" t="str">
        <f t="shared" si="11"/>
        <v/>
      </c>
      <c r="H343">
        <v>6</v>
      </c>
      <c r="Q343">
        <v>6</v>
      </c>
    </row>
    <row r="344" spans="1:17" x14ac:dyDescent="0.25">
      <c r="A344" t="s">
        <v>909</v>
      </c>
      <c r="B344">
        <v>37</v>
      </c>
      <c r="C344" t="s">
        <v>845</v>
      </c>
      <c r="D344" t="s">
        <v>661</v>
      </c>
      <c r="E344" t="str">
        <f t="shared" si="10"/>
        <v/>
      </c>
      <c r="F344" t="str">
        <f t="shared" si="11"/>
        <v/>
      </c>
      <c r="H344">
        <v>6.5</v>
      </c>
      <c r="Q344">
        <v>6.5</v>
      </c>
    </row>
    <row r="345" spans="1:17" x14ac:dyDescent="0.25">
      <c r="A345" t="s">
        <v>909</v>
      </c>
      <c r="B345">
        <v>37</v>
      </c>
      <c r="C345" t="s">
        <v>409</v>
      </c>
      <c r="D345" t="s">
        <v>661</v>
      </c>
      <c r="E345" t="str">
        <f t="shared" si="10"/>
        <v/>
      </c>
      <c r="F345" t="str">
        <f t="shared" si="11"/>
        <v/>
      </c>
      <c r="H345">
        <v>6.5</v>
      </c>
      <c r="Q345">
        <v>6.5</v>
      </c>
    </row>
    <row r="346" spans="1:17" x14ac:dyDescent="0.25">
      <c r="A346" t="s">
        <v>909</v>
      </c>
      <c r="B346">
        <v>37</v>
      </c>
      <c r="C346" t="s">
        <v>420</v>
      </c>
      <c r="D346" t="s">
        <v>661</v>
      </c>
      <c r="E346" t="str">
        <f t="shared" si="10"/>
        <v/>
      </c>
      <c r="F346">
        <f t="shared" si="11"/>
        <v>1</v>
      </c>
      <c r="G346" t="s">
        <v>911</v>
      </c>
      <c r="H346">
        <v>5</v>
      </c>
      <c r="Q346">
        <v>4</v>
      </c>
    </row>
    <row r="347" spans="1:17" x14ac:dyDescent="0.25">
      <c r="A347" t="s">
        <v>909</v>
      </c>
      <c r="B347">
        <v>37</v>
      </c>
      <c r="C347" t="s">
        <v>445</v>
      </c>
      <c r="D347" t="s">
        <v>661</v>
      </c>
      <c r="E347" t="str">
        <f t="shared" si="10"/>
        <v/>
      </c>
      <c r="F347" t="str">
        <f t="shared" si="11"/>
        <v/>
      </c>
      <c r="H347">
        <v>5</v>
      </c>
      <c r="Q347">
        <v>5</v>
      </c>
    </row>
    <row r="348" spans="1:17" x14ac:dyDescent="0.25">
      <c r="A348" t="s">
        <v>909</v>
      </c>
      <c r="B348">
        <v>37</v>
      </c>
      <c r="C348" t="s">
        <v>434</v>
      </c>
      <c r="D348" t="s">
        <v>661</v>
      </c>
      <c r="E348" t="str">
        <f t="shared" si="10"/>
        <v/>
      </c>
      <c r="F348" t="str">
        <f t="shared" si="11"/>
        <v/>
      </c>
      <c r="H348">
        <v>5</v>
      </c>
      <c r="Q348">
        <v>5</v>
      </c>
    </row>
    <row r="349" spans="1:17" x14ac:dyDescent="0.25">
      <c r="A349" t="s">
        <v>909</v>
      </c>
      <c r="B349">
        <v>37</v>
      </c>
      <c r="C349" t="s">
        <v>364</v>
      </c>
      <c r="D349" t="s">
        <v>631</v>
      </c>
      <c r="E349" t="str">
        <f t="shared" si="10"/>
        <v/>
      </c>
      <c r="F349" t="str">
        <f t="shared" si="11"/>
        <v/>
      </c>
      <c r="H349">
        <v>5.5</v>
      </c>
      <c r="Q349">
        <v>5.5</v>
      </c>
    </row>
    <row r="350" spans="1:17" x14ac:dyDescent="0.25">
      <c r="A350" t="s">
        <v>909</v>
      </c>
      <c r="B350">
        <v>37</v>
      </c>
      <c r="C350" t="s">
        <v>846</v>
      </c>
      <c r="D350" t="s">
        <v>631</v>
      </c>
      <c r="E350" t="str">
        <f t="shared" si="10"/>
        <v/>
      </c>
      <c r="F350" t="str">
        <f t="shared" si="11"/>
        <v/>
      </c>
      <c r="H350">
        <v>6.5</v>
      </c>
      <c r="Q350">
        <v>6.5</v>
      </c>
    </row>
    <row r="351" spans="1:17" x14ac:dyDescent="0.25">
      <c r="A351" t="s">
        <v>909</v>
      </c>
      <c r="B351">
        <v>37</v>
      </c>
      <c r="C351" t="s">
        <v>475</v>
      </c>
      <c r="D351" t="s">
        <v>631</v>
      </c>
      <c r="E351">
        <f t="shared" si="10"/>
        <v>1</v>
      </c>
      <c r="F351" t="str">
        <f t="shared" si="11"/>
        <v/>
      </c>
      <c r="G351" t="s">
        <v>910</v>
      </c>
      <c r="H351">
        <v>6.5</v>
      </c>
      <c r="Q351">
        <v>6</v>
      </c>
    </row>
    <row r="352" spans="1:17" x14ac:dyDescent="0.25">
      <c r="A352" t="s">
        <v>909</v>
      </c>
      <c r="B352">
        <v>37</v>
      </c>
      <c r="C352" t="s">
        <v>883</v>
      </c>
      <c r="D352" t="s">
        <v>631</v>
      </c>
      <c r="E352" t="str">
        <f t="shared" si="10"/>
        <v/>
      </c>
      <c r="F352" t="str">
        <f t="shared" si="11"/>
        <v/>
      </c>
      <c r="H352">
        <v>6</v>
      </c>
      <c r="Q352">
        <v>6</v>
      </c>
    </row>
    <row r="353" spans="1:17" x14ac:dyDescent="0.25">
      <c r="A353" t="s">
        <v>909</v>
      </c>
      <c r="B353">
        <v>37</v>
      </c>
      <c r="C353" t="s">
        <v>394</v>
      </c>
      <c r="D353" t="s">
        <v>745</v>
      </c>
      <c r="E353" t="str">
        <f t="shared" si="10"/>
        <v/>
      </c>
      <c r="F353" t="str">
        <f t="shared" si="11"/>
        <v/>
      </c>
      <c r="H353">
        <v>5</v>
      </c>
      <c r="Q353">
        <v>5</v>
      </c>
    </row>
    <row r="354" spans="1:17" x14ac:dyDescent="0.25">
      <c r="A354" t="s">
        <v>909</v>
      </c>
      <c r="B354">
        <v>37</v>
      </c>
      <c r="C354" t="s">
        <v>405</v>
      </c>
      <c r="D354" t="s">
        <v>745</v>
      </c>
      <c r="E354" t="str">
        <f t="shared" si="10"/>
        <v/>
      </c>
      <c r="F354" t="str">
        <f t="shared" si="11"/>
        <v/>
      </c>
      <c r="H354">
        <v>5</v>
      </c>
      <c r="Q354">
        <v>5</v>
      </c>
    </row>
    <row r="355" spans="1:17" x14ac:dyDescent="0.25">
      <c r="A355" t="s">
        <v>909</v>
      </c>
      <c r="B355">
        <v>37</v>
      </c>
      <c r="C355" t="s">
        <v>439</v>
      </c>
      <c r="D355" t="s">
        <v>745</v>
      </c>
      <c r="E355">
        <f t="shared" si="10"/>
        <v>1</v>
      </c>
      <c r="F355" t="str">
        <f t="shared" si="11"/>
        <v/>
      </c>
      <c r="G355" t="s">
        <v>910</v>
      </c>
      <c r="H355">
        <v>5</v>
      </c>
      <c r="K355">
        <v>1</v>
      </c>
      <c r="Q355">
        <v>2.5</v>
      </c>
    </row>
    <row r="356" spans="1:17" x14ac:dyDescent="0.25">
      <c r="A356" t="s">
        <v>909</v>
      </c>
      <c r="B356">
        <v>37</v>
      </c>
      <c r="C356" t="s">
        <v>446</v>
      </c>
      <c r="D356" t="s">
        <v>745</v>
      </c>
      <c r="E356" t="str">
        <f t="shared" si="10"/>
        <v/>
      </c>
      <c r="F356" t="str">
        <f t="shared" si="11"/>
        <v/>
      </c>
      <c r="H356">
        <v>5.5</v>
      </c>
      <c r="Q356">
        <v>5.5</v>
      </c>
    </row>
    <row r="357" spans="1:17" x14ac:dyDescent="0.25">
      <c r="A357" t="s">
        <v>909</v>
      </c>
      <c r="B357">
        <v>37</v>
      </c>
      <c r="C357" t="s">
        <v>459</v>
      </c>
      <c r="D357" t="s">
        <v>745</v>
      </c>
      <c r="E357" t="str">
        <f t="shared" si="10"/>
        <v/>
      </c>
      <c r="F357" t="str">
        <f t="shared" si="11"/>
        <v/>
      </c>
      <c r="H357">
        <v>5</v>
      </c>
      <c r="Q357">
        <v>5</v>
      </c>
    </row>
    <row r="358" spans="1:17" x14ac:dyDescent="0.25">
      <c r="A358" t="s">
        <v>909</v>
      </c>
      <c r="B358">
        <v>37</v>
      </c>
      <c r="C358" t="s">
        <v>351</v>
      </c>
      <c r="D358" t="s">
        <v>635</v>
      </c>
      <c r="E358">
        <f t="shared" si="10"/>
        <v>1</v>
      </c>
      <c r="F358" t="str">
        <f t="shared" si="11"/>
        <v/>
      </c>
      <c r="G358" t="s">
        <v>910</v>
      </c>
      <c r="H358">
        <v>5.5</v>
      </c>
      <c r="Q358">
        <v>5</v>
      </c>
    </row>
    <row r="359" spans="1:17" x14ac:dyDescent="0.25">
      <c r="A359" t="s">
        <v>909</v>
      </c>
      <c r="B359">
        <v>37</v>
      </c>
      <c r="C359" t="s">
        <v>377</v>
      </c>
      <c r="D359" t="s">
        <v>635</v>
      </c>
      <c r="E359" t="str">
        <f t="shared" si="10"/>
        <v/>
      </c>
      <c r="F359" t="str">
        <f t="shared" si="11"/>
        <v/>
      </c>
      <c r="H359">
        <v>6</v>
      </c>
      <c r="Q359">
        <v>6</v>
      </c>
    </row>
    <row r="360" spans="1:17" x14ac:dyDescent="0.25">
      <c r="A360" t="s">
        <v>909</v>
      </c>
      <c r="B360">
        <v>37</v>
      </c>
      <c r="C360" t="s">
        <v>449</v>
      </c>
      <c r="D360" t="s">
        <v>635</v>
      </c>
      <c r="E360" t="str">
        <f t="shared" si="10"/>
        <v/>
      </c>
      <c r="F360" t="str">
        <f t="shared" si="11"/>
        <v/>
      </c>
      <c r="H360">
        <v>6</v>
      </c>
      <c r="Q360">
        <v>6</v>
      </c>
    </row>
    <row r="361" spans="1:17" x14ac:dyDescent="0.25">
      <c r="A361" t="s">
        <v>909</v>
      </c>
      <c r="B361">
        <v>37</v>
      </c>
      <c r="C361" t="s">
        <v>467</v>
      </c>
      <c r="D361" t="s">
        <v>635</v>
      </c>
      <c r="E361" t="str">
        <f t="shared" si="10"/>
        <v/>
      </c>
      <c r="F361" t="str">
        <f t="shared" si="11"/>
        <v/>
      </c>
      <c r="H361">
        <v>5.5</v>
      </c>
      <c r="Q361">
        <v>5.5</v>
      </c>
    </row>
    <row r="362" spans="1:17" x14ac:dyDescent="0.25">
      <c r="A362" t="s">
        <v>909</v>
      </c>
      <c r="B362">
        <v>37</v>
      </c>
      <c r="C362" t="s">
        <v>481</v>
      </c>
      <c r="D362" t="s">
        <v>635</v>
      </c>
      <c r="E362" t="str">
        <f t="shared" si="10"/>
        <v/>
      </c>
      <c r="F362" t="str">
        <f t="shared" si="11"/>
        <v/>
      </c>
      <c r="H362">
        <v>6</v>
      </c>
      <c r="Q362">
        <v>6</v>
      </c>
    </row>
    <row r="363" spans="1:17" x14ac:dyDescent="0.25">
      <c r="A363" t="s">
        <v>909</v>
      </c>
      <c r="B363">
        <v>37</v>
      </c>
      <c r="C363" t="s">
        <v>841</v>
      </c>
      <c r="D363" t="s">
        <v>747</v>
      </c>
      <c r="E363">
        <f t="shared" si="10"/>
        <v>1</v>
      </c>
      <c r="F363" t="str">
        <f t="shared" si="11"/>
        <v/>
      </c>
      <c r="G363" t="s">
        <v>910</v>
      </c>
      <c r="H363">
        <v>6.5</v>
      </c>
      <c r="Q363">
        <v>6</v>
      </c>
    </row>
    <row r="364" spans="1:17" x14ac:dyDescent="0.25">
      <c r="A364" t="s">
        <v>909</v>
      </c>
      <c r="B364">
        <v>37</v>
      </c>
      <c r="C364" t="s">
        <v>390</v>
      </c>
      <c r="D364" t="s">
        <v>747</v>
      </c>
      <c r="E364" t="str">
        <f t="shared" si="10"/>
        <v/>
      </c>
      <c r="F364" t="str">
        <f t="shared" si="11"/>
        <v/>
      </c>
      <c r="H364">
        <v>6</v>
      </c>
      <c r="Q364">
        <v>6</v>
      </c>
    </row>
    <row r="365" spans="1:17" x14ac:dyDescent="0.25">
      <c r="A365" t="s">
        <v>909</v>
      </c>
      <c r="B365">
        <v>37</v>
      </c>
      <c r="C365" t="s">
        <v>408</v>
      </c>
      <c r="D365" t="s">
        <v>747</v>
      </c>
      <c r="E365">
        <f t="shared" si="10"/>
        <v>1</v>
      </c>
      <c r="F365" t="str">
        <f t="shared" si="11"/>
        <v/>
      </c>
      <c r="G365" t="s">
        <v>910</v>
      </c>
      <c r="H365">
        <v>5</v>
      </c>
      <c r="Q365">
        <v>4.5</v>
      </c>
    </row>
    <row r="366" spans="1:17" x14ac:dyDescent="0.25">
      <c r="A366" t="s">
        <v>909</v>
      </c>
      <c r="B366">
        <v>37</v>
      </c>
      <c r="C366" t="s">
        <v>425</v>
      </c>
      <c r="D366" t="s">
        <v>747</v>
      </c>
      <c r="E366" t="str">
        <f t="shared" si="10"/>
        <v/>
      </c>
      <c r="F366" t="str">
        <f t="shared" si="11"/>
        <v/>
      </c>
      <c r="H366">
        <v>5.5</v>
      </c>
      <c r="Q366">
        <v>5.5</v>
      </c>
    </row>
    <row r="367" spans="1:17" x14ac:dyDescent="0.25">
      <c r="A367" t="s">
        <v>909</v>
      </c>
      <c r="B367">
        <v>37</v>
      </c>
      <c r="C367" t="s">
        <v>865</v>
      </c>
      <c r="D367" t="s">
        <v>747</v>
      </c>
      <c r="E367" t="str">
        <f t="shared" si="10"/>
        <v/>
      </c>
      <c r="F367" t="str">
        <f t="shared" si="11"/>
        <v/>
      </c>
      <c r="H367">
        <v>6</v>
      </c>
      <c r="Q367">
        <v>6</v>
      </c>
    </row>
    <row r="368" spans="1:17" x14ac:dyDescent="0.25">
      <c r="A368" t="s">
        <v>909</v>
      </c>
      <c r="B368">
        <v>37</v>
      </c>
      <c r="C368" t="s">
        <v>851</v>
      </c>
      <c r="D368" t="s">
        <v>738</v>
      </c>
      <c r="E368">
        <f t="shared" si="10"/>
        <v>1</v>
      </c>
      <c r="F368" t="str">
        <f t="shared" si="11"/>
        <v/>
      </c>
      <c r="G368" t="s">
        <v>910</v>
      </c>
      <c r="H368">
        <v>6</v>
      </c>
      <c r="Q368">
        <v>5.5</v>
      </c>
    </row>
    <row r="369" spans="1:17" x14ac:dyDescent="0.25">
      <c r="A369" t="s">
        <v>909</v>
      </c>
      <c r="B369">
        <v>37</v>
      </c>
      <c r="C369" t="s">
        <v>397</v>
      </c>
      <c r="D369" t="s">
        <v>738</v>
      </c>
      <c r="E369">
        <f t="shared" si="10"/>
        <v>1</v>
      </c>
      <c r="F369" t="str">
        <f t="shared" si="11"/>
        <v/>
      </c>
      <c r="G369" t="s">
        <v>910</v>
      </c>
      <c r="H369">
        <v>5.5</v>
      </c>
      <c r="Q369">
        <v>5</v>
      </c>
    </row>
    <row r="370" spans="1:17" x14ac:dyDescent="0.25">
      <c r="A370" t="s">
        <v>909</v>
      </c>
      <c r="B370">
        <v>37</v>
      </c>
      <c r="C370" t="s">
        <v>403</v>
      </c>
      <c r="D370" t="s">
        <v>738</v>
      </c>
      <c r="E370" t="str">
        <f t="shared" si="10"/>
        <v/>
      </c>
      <c r="F370" t="str">
        <f t="shared" si="11"/>
        <v/>
      </c>
      <c r="H370">
        <v>5</v>
      </c>
      <c r="Q370">
        <v>5</v>
      </c>
    </row>
    <row r="371" spans="1:17" x14ac:dyDescent="0.25">
      <c r="A371" t="s">
        <v>909</v>
      </c>
      <c r="B371">
        <v>37</v>
      </c>
      <c r="C371" t="s">
        <v>413</v>
      </c>
      <c r="D371" t="s">
        <v>738</v>
      </c>
      <c r="E371">
        <f t="shared" si="10"/>
        <v>1</v>
      </c>
      <c r="F371" t="str">
        <f t="shared" si="11"/>
        <v/>
      </c>
      <c r="G371" t="s">
        <v>910</v>
      </c>
      <c r="H371">
        <v>5</v>
      </c>
      <c r="Q371">
        <v>4.5</v>
      </c>
    </row>
    <row r="372" spans="1:17" x14ac:dyDescent="0.25">
      <c r="A372" t="s">
        <v>909</v>
      </c>
      <c r="B372">
        <v>37</v>
      </c>
      <c r="C372" t="s">
        <v>478</v>
      </c>
      <c r="D372" t="s">
        <v>738</v>
      </c>
      <c r="E372" t="str">
        <f t="shared" si="10"/>
        <v/>
      </c>
      <c r="F372" t="str">
        <f t="shared" si="11"/>
        <v/>
      </c>
      <c r="H372">
        <v>6</v>
      </c>
      <c r="Q372">
        <v>6</v>
      </c>
    </row>
    <row r="373" spans="1:17" x14ac:dyDescent="0.25">
      <c r="A373" t="s">
        <v>909</v>
      </c>
      <c r="B373">
        <v>37</v>
      </c>
      <c r="C373" t="s">
        <v>347</v>
      </c>
      <c r="D373" t="s">
        <v>761</v>
      </c>
      <c r="E373" t="str">
        <f t="shared" si="10"/>
        <v/>
      </c>
      <c r="F373" t="str">
        <f t="shared" si="11"/>
        <v/>
      </c>
      <c r="H373">
        <v>6.5</v>
      </c>
      <c r="Q373">
        <v>6.5</v>
      </c>
    </row>
    <row r="374" spans="1:17" x14ac:dyDescent="0.25">
      <c r="A374" t="s">
        <v>909</v>
      </c>
      <c r="B374">
        <v>37</v>
      </c>
      <c r="C374" t="s">
        <v>372</v>
      </c>
      <c r="D374" t="s">
        <v>761</v>
      </c>
      <c r="E374" t="str">
        <f t="shared" si="10"/>
        <v/>
      </c>
      <c r="F374" t="str">
        <f t="shared" si="11"/>
        <v/>
      </c>
      <c r="H374">
        <v>6</v>
      </c>
      <c r="Q374">
        <v>6</v>
      </c>
    </row>
    <row r="375" spans="1:17" x14ac:dyDescent="0.25">
      <c r="A375" t="s">
        <v>909</v>
      </c>
      <c r="B375">
        <v>37</v>
      </c>
      <c r="C375" t="s">
        <v>435</v>
      </c>
      <c r="D375" t="s">
        <v>761</v>
      </c>
      <c r="E375" t="str">
        <f t="shared" si="10"/>
        <v/>
      </c>
      <c r="F375" t="str">
        <f t="shared" si="11"/>
        <v/>
      </c>
      <c r="H375">
        <v>6.5</v>
      </c>
      <c r="Q375">
        <v>6.5</v>
      </c>
    </row>
    <row r="376" spans="1:17" x14ac:dyDescent="0.25">
      <c r="A376" t="s">
        <v>909</v>
      </c>
      <c r="B376">
        <v>37</v>
      </c>
      <c r="C376" t="s">
        <v>429</v>
      </c>
      <c r="D376" t="s">
        <v>761</v>
      </c>
      <c r="E376" t="str">
        <f t="shared" si="10"/>
        <v/>
      </c>
      <c r="F376" t="str">
        <f t="shared" si="11"/>
        <v/>
      </c>
      <c r="H376">
        <v>5.5</v>
      </c>
      <c r="Q376">
        <v>5.5</v>
      </c>
    </row>
    <row r="377" spans="1:17" x14ac:dyDescent="0.25">
      <c r="A377" t="s">
        <v>909</v>
      </c>
      <c r="B377">
        <v>37</v>
      </c>
      <c r="C377" t="s">
        <v>872</v>
      </c>
      <c r="D377" t="s">
        <v>761</v>
      </c>
      <c r="E377" t="str">
        <f t="shared" si="10"/>
        <v/>
      </c>
      <c r="F377" t="str">
        <f t="shared" si="11"/>
        <v/>
      </c>
      <c r="H377">
        <v>6</v>
      </c>
      <c r="Q377">
        <v>6</v>
      </c>
    </row>
    <row r="378" spans="1:17" x14ac:dyDescent="0.25">
      <c r="A378" t="s">
        <v>912</v>
      </c>
      <c r="B378">
        <v>37</v>
      </c>
      <c r="C378" t="s">
        <v>491</v>
      </c>
      <c r="D378" t="s">
        <v>746</v>
      </c>
      <c r="E378" t="str">
        <f t="shared" si="10"/>
        <v/>
      </c>
      <c r="F378" t="str">
        <f t="shared" si="11"/>
        <v/>
      </c>
      <c r="H378">
        <v>6.5</v>
      </c>
      <c r="Q378">
        <v>6.5</v>
      </c>
    </row>
    <row r="379" spans="1:17" x14ac:dyDescent="0.25">
      <c r="A379" t="s">
        <v>912</v>
      </c>
      <c r="B379">
        <v>37</v>
      </c>
      <c r="C379" t="s">
        <v>624</v>
      </c>
      <c r="D379" t="s">
        <v>746</v>
      </c>
      <c r="E379" t="str">
        <f t="shared" si="10"/>
        <v/>
      </c>
      <c r="F379" t="str">
        <f t="shared" si="11"/>
        <v/>
      </c>
      <c r="H379">
        <v>6.5</v>
      </c>
      <c r="Q379">
        <v>6.5</v>
      </c>
    </row>
    <row r="380" spans="1:17" x14ac:dyDescent="0.25">
      <c r="A380" t="s">
        <v>912</v>
      </c>
      <c r="B380">
        <v>37</v>
      </c>
      <c r="C380" t="s">
        <v>505</v>
      </c>
      <c r="D380" t="s">
        <v>746</v>
      </c>
      <c r="E380" t="str">
        <f t="shared" si="10"/>
        <v/>
      </c>
      <c r="F380" t="str">
        <f t="shared" si="11"/>
        <v/>
      </c>
      <c r="H380">
        <v>7</v>
      </c>
      <c r="I380">
        <v>1</v>
      </c>
      <c r="Q380">
        <v>10</v>
      </c>
    </row>
    <row r="381" spans="1:17" x14ac:dyDescent="0.25">
      <c r="A381" t="s">
        <v>912</v>
      </c>
      <c r="B381">
        <v>37</v>
      </c>
      <c r="C381" t="s">
        <v>509</v>
      </c>
      <c r="D381" t="s">
        <v>746</v>
      </c>
      <c r="E381" t="str">
        <f t="shared" si="10"/>
        <v/>
      </c>
      <c r="F381" t="str">
        <f t="shared" si="11"/>
        <v/>
      </c>
      <c r="H381">
        <v>6</v>
      </c>
      <c r="Q381">
        <v>6</v>
      </c>
    </row>
    <row r="382" spans="1:17" x14ac:dyDescent="0.25">
      <c r="A382" t="s">
        <v>912</v>
      </c>
      <c r="B382">
        <v>37</v>
      </c>
      <c r="C382" t="s">
        <v>515</v>
      </c>
      <c r="D382" t="s">
        <v>746</v>
      </c>
      <c r="E382" t="str">
        <f t="shared" si="10"/>
        <v/>
      </c>
      <c r="F382" t="str">
        <f t="shared" si="11"/>
        <v/>
      </c>
      <c r="H382">
        <v>6.5</v>
      </c>
      <c r="Q382">
        <v>6.5</v>
      </c>
    </row>
    <row r="383" spans="1:17" x14ac:dyDescent="0.25">
      <c r="A383" t="s">
        <v>912</v>
      </c>
      <c r="B383">
        <v>37</v>
      </c>
      <c r="C383" t="s">
        <v>582</v>
      </c>
      <c r="D383" t="s">
        <v>746</v>
      </c>
      <c r="E383">
        <f t="shared" si="10"/>
        <v>1</v>
      </c>
      <c r="F383" t="str">
        <f t="shared" si="11"/>
        <v/>
      </c>
      <c r="G383" t="s">
        <v>910</v>
      </c>
      <c r="H383">
        <v>6</v>
      </c>
      <c r="L383">
        <v>1</v>
      </c>
      <c r="Q383">
        <v>6.5</v>
      </c>
    </row>
    <row r="384" spans="1:17" x14ac:dyDescent="0.25">
      <c r="A384" t="s">
        <v>912</v>
      </c>
      <c r="B384">
        <v>37</v>
      </c>
      <c r="C384" t="s">
        <v>585</v>
      </c>
      <c r="D384" t="s">
        <v>746</v>
      </c>
      <c r="E384" t="str">
        <f t="shared" si="10"/>
        <v/>
      </c>
      <c r="F384" t="str">
        <f t="shared" si="11"/>
        <v/>
      </c>
      <c r="H384">
        <v>6</v>
      </c>
      <c r="Q384">
        <v>6</v>
      </c>
    </row>
    <row r="385" spans="1:17" x14ac:dyDescent="0.25">
      <c r="A385" t="s">
        <v>912</v>
      </c>
      <c r="B385">
        <v>37</v>
      </c>
      <c r="C385" t="s">
        <v>514</v>
      </c>
      <c r="D385" t="s">
        <v>760</v>
      </c>
      <c r="E385">
        <f t="shared" si="10"/>
        <v>1</v>
      </c>
      <c r="F385" t="str">
        <f t="shared" si="11"/>
        <v/>
      </c>
      <c r="G385" t="s">
        <v>910</v>
      </c>
      <c r="H385">
        <v>5</v>
      </c>
      <c r="Q385">
        <v>4.5</v>
      </c>
    </row>
    <row r="386" spans="1:17" x14ac:dyDescent="0.25">
      <c r="A386" t="s">
        <v>912</v>
      </c>
      <c r="B386">
        <v>37</v>
      </c>
      <c r="C386" t="s">
        <v>558</v>
      </c>
      <c r="D386" t="s">
        <v>760</v>
      </c>
      <c r="E386">
        <f t="shared" si="10"/>
        <v>1</v>
      </c>
      <c r="F386" t="str">
        <f t="shared" si="11"/>
        <v/>
      </c>
      <c r="G386" t="s">
        <v>910</v>
      </c>
      <c r="H386">
        <v>5</v>
      </c>
      <c r="Q386">
        <v>4.5</v>
      </c>
    </row>
    <row r="387" spans="1:17" x14ac:dyDescent="0.25">
      <c r="A387" t="s">
        <v>912</v>
      </c>
      <c r="B387">
        <v>37</v>
      </c>
      <c r="C387" t="s">
        <v>560</v>
      </c>
      <c r="D387" t="s">
        <v>760</v>
      </c>
      <c r="E387" t="str">
        <f t="shared" ref="E387:E450" si="12">IF($G387="Ammonito",1,"")</f>
        <v/>
      </c>
      <c r="F387" t="str">
        <f t="shared" ref="F387:F450" si="13">IF($G387="Espulsione",1,"")</f>
        <v/>
      </c>
      <c r="H387">
        <v>5</v>
      </c>
      <c r="Q387">
        <v>5</v>
      </c>
    </row>
    <row r="388" spans="1:17" x14ac:dyDescent="0.25">
      <c r="A388" t="s">
        <v>912</v>
      </c>
      <c r="B388">
        <v>37</v>
      </c>
      <c r="C388" t="s">
        <v>776</v>
      </c>
      <c r="D388" t="s">
        <v>760</v>
      </c>
      <c r="E388" t="str">
        <f t="shared" si="12"/>
        <v/>
      </c>
      <c r="F388" t="str">
        <f t="shared" si="13"/>
        <v/>
      </c>
      <c r="H388">
        <v>5</v>
      </c>
      <c r="Q388">
        <v>5</v>
      </c>
    </row>
    <row r="389" spans="1:17" x14ac:dyDescent="0.25">
      <c r="A389" t="s">
        <v>912</v>
      </c>
      <c r="B389">
        <v>37</v>
      </c>
      <c r="C389" t="s">
        <v>768</v>
      </c>
      <c r="D389" t="s">
        <v>760</v>
      </c>
      <c r="E389" t="str">
        <f t="shared" si="12"/>
        <v/>
      </c>
      <c r="F389" t="str">
        <f t="shared" si="13"/>
        <v/>
      </c>
      <c r="H389">
        <v>5</v>
      </c>
      <c r="Q389">
        <v>5</v>
      </c>
    </row>
    <row r="390" spans="1:17" x14ac:dyDescent="0.25">
      <c r="A390" t="s">
        <v>912</v>
      </c>
      <c r="B390">
        <v>37</v>
      </c>
      <c r="C390" t="s">
        <v>519</v>
      </c>
      <c r="D390" t="s">
        <v>633</v>
      </c>
      <c r="E390" t="str">
        <f t="shared" si="12"/>
        <v/>
      </c>
      <c r="F390" t="str">
        <f t="shared" si="13"/>
        <v/>
      </c>
      <c r="H390">
        <v>7</v>
      </c>
      <c r="Q390">
        <v>7</v>
      </c>
    </row>
    <row r="391" spans="1:17" x14ac:dyDescent="0.25">
      <c r="A391" t="s">
        <v>912</v>
      </c>
      <c r="B391">
        <v>37</v>
      </c>
      <c r="C391" t="s">
        <v>523</v>
      </c>
      <c r="D391" t="s">
        <v>633</v>
      </c>
      <c r="E391" t="str">
        <f t="shared" si="12"/>
        <v/>
      </c>
      <c r="F391" t="str">
        <f t="shared" si="13"/>
        <v/>
      </c>
      <c r="H391">
        <v>6</v>
      </c>
      <c r="Q391">
        <v>6</v>
      </c>
    </row>
    <row r="392" spans="1:17" x14ac:dyDescent="0.25">
      <c r="A392" t="s">
        <v>912</v>
      </c>
      <c r="B392">
        <v>37</v>
      </c>
      <c r="C392" t="s">
        <v>532</v>
      </c>
      <c r="D392" t="s">
        <v>633</v>
      </c>
      <c r="E392" t="str">
        <f t="shared" si="12"/>
        <v/>
      </c>
      <c r="F392" t="str">
        <f t="shared" si="13"/>
        <v/>
      </c>
      <c r="H392">
        <v>5.5</v>
      </c>
      <c r="Q392">
        <v>5.5</v>
      </c>
    </row>
    <row r="393" spans="1:17" x14ac:dyDescent="0.25">
      <c r="A393" t="s">
        <v>912</v>
      </c>
      <c r="B393">
        <v>37</v>
      </c>
      <c r="C393" t="s">
        <v>794</v>
      </c>
      <c r="D393" t="s">
        <v>633</v>
      </c>
      <c r="E393" t="str">
        <f t="shared" si="12"/>
        <v/>
      </c>
      <c r="F393" t="str">
        <f t="shared" si="13"/>
        <v/>
      </c>
      <c r="H393">
        <v>6.5</v>
      </c>
      <c r="Q393">
        <v>6.5</v>
      </c>
    </row>
    <row r="394" spans="1:17" x14ac:dyDescent="0.25">
      <c r="A394" t="s">
        <v>912</v>
      </c>
      <c r="B394">
        <v>37</v>
      </c>
      <c r="C394" t="s">
        <v>490</v>
      </c>
      <c r="D394" t="s">
        <v>739</v>
      </c>
      <c r="E394" t="str">
        <f t="shared" si="12"/>
        <v/>
      </c>
      <c r="F394" t="str">
        <f t="shared" si="13"/>
        <v/>
      </c>
      <c r="H394">
        <v>5.5</v>
      </c>
      <c r="Q394">
        <v>5.5</v>
      </c>
    </row>
    <row r="395" spans="1:17" x14ac:dyDescent="0.25">
      <c r="A395" t="s">
        <v>912</v>
      </c>
      <c r="B395">
        <v>37</v>
      </c>
      <c r="C395" t="s">
        <v>510</v>
      </c>
      <c r="D395" t="s">
        <v>739</v>
      </c>
      <c r="E395" t="str">
        <f t="shared" si="12"/>
        <v/>
      </c>
      <c r="F395" t="str">
        <f t="shared" si="13"/>
        <v/>
      </c>
      <c r="H395">
        <v>5.5</v>
      </c>
      <c r="Q395">
        <v>5.5</v>
      </c>
    </row>
    <row r="396" spans="1:17" x14ac:dyDescent="0.25">
      <c r="A396" t="s">
        <v>912</v>
      </c>
      <c r="B396">
        <v>37</v>
      </c>
      <c r="C396" t="s">
        <v>553</v>
      </c>
      <c r="D396" t="s">
        <v>739</v>
      </c>
      <c r="E396" t="str">
        <f t="shared" si="12"/>
        <v/>
      </c>
      <c r="F396" t="str">
        <f t="shared" si="13"/>
        <v/>
      </c>
      <c r="H396">
        <v>7</v>
      </c>
      <c r="Q396">
        <v>7</v>
      </c>
    </row>
    <row r="397" spans="1:17" x14ac:dyDescent="0.25">
      <c r="A397" t="s">
        <v>912</v>
      </c>
      <c r="B397">
        <v>37</v>
      </c>
      <c r="C397" t="s">
        <v>598</v>
      </c>
      <c r="D397" t="s">
        <v>739</v>
      </c>
      <c r="E397" t="str">
        <f t="shared" si="12"/>
        <v/>
      </c>
      <c r="F397" t="str">
        <f t="shared" si="13"/>
        <v/>
      </c>
      <c r="H397">
        <v>6</v>
      </c>
      <c r="Q397">
        <v>6</v>
      </c>
    </row>
    <row r="398" spans="1:17" x14ac:dyDescent="0.25">
      <c r="A398" t="s">
        <v>912</v>
      </c>
      <c r="B398">
        <v>37</v>
      </c>
      <c r="C398" t="s">
        <v>603</v>
      </c>
      <c r="D398" t="s">
        <v>739</v>
      </c>
      <c r="E398">
        <f t="shared" si="12"/>
        <v>1</v>
      </c>
      <c r="F398" t="str">
        <f t="shared" si="13"/>
        <v/>
      </c>
      <c r="G398" t="s">
        <v>910</v>
      </c>
      <c r="H398">
        <v>6.5</v>
      </c>
      <c r="Q398">
        <v>6</v>
      </c>
    </row>
    <row r="399" spans="1:17" x14ac:dyDescent="0.25">
      <c r="A399" t="s">
        <v>912</v>
      </c>
      <c r="B399">
        <v>37</v>
      </c>
      <c r="C399" t="s">
        <v>774</v>
      </c>
      <c r="D399" t="s">
        <v>634</v>
      </c>
      <c r="E399" t="str">
        <f t="shared" si="12"/>
        <v/>
      </c>
      <c r="F399" t="str">
        <f t="shared" si="13"/>
        <v/>
      </c>
      <c r="H399">
        <v>6</v>
      </c>
      <c r="Q399">
        <v>6</v>
      </c>
    </row>
    <row r="400" spans="1:17" x14ac:dyDescent="0.25">
      <c r="A400" t="s">
        <v>912</v>
      </c>
      <c r="B400">
        <v>37</v>
      </c>
      <c r="C400" t="s">
        <v>548</v>
      </c>
      <c r="D400" t="s">
        <v>634</v>
      </c>
      <c r="E400" t="str">
        <f t="shared" si="12"/>
        <v/>
      </c>
      <c r="F400" t="str">
        <f t="shared" si="13"/>
        <v/>
      </c>
      <c r="H400">
        <v>6</v>
      </c>
      <c r="Q400">
        <v>6</v>
      </c>
    </row>
    <row r="401" spans="1:17" x14ac:dyDescent="0.25">
      <c r="A401" t="s">
        <v>912</v>
      </c>
      <c r="B401">
        <v>37</v>
      </c>
      <c r="C401" t="s">
        <v>600</v>
      </c>
      <c r="D401" t="s">
        <v>634</v>
      </c>
      <c r="E401" t="str">
        <f t="shared" si="12"/>
        <v/>
      </c>
      <c r="F401" t="str">
        <f t="shared" si="13"/>
        <v/>
      </c>
      <c r="H401">
        <v>6</v>
      </c>
      <c r="L401">
        <v>1</v>
      </c>
      <c r="Q401">
        <v>7</v>
      </c>
    </row>
    <row r="402" spans="1:17" x14ac:dyDescent="0.25">
      <c r="A402" t="s">
        <v>912</v>
      </c>
      <c r="B402">
        <v>37</v>
      </c>
      <c r="C402" t="s">
        <v>602</v>
      </c>
      <c r="D402" t="s">
        <v>634</v>
      </c>
      <c r="E402">
        <f t="shared" si="12"/>
        <v>1</v>
      </c>
      <c r="F402" t="str">
        <f t="shared" si="13"/>
        <v/>
      </c>
      <c r="G402" t="s">
        <v>910</v>
      </c>
      <c r="H402">
        <v>6</v>
      </c>
      <c r="Q402">
        <v>5.5</v>
      </c>
    </row>
    <row r="403" spans="1:17" x14ac:dyDescent="0.25">
      <c r="A403" t="s">
        <v>912</v>
      </c>
      <c r="B403">
        <v>37</v>
      </c>
      <c r="C403" t="s">
        <v>543</v>
      </c>
      <c r="D403" t="s">
        <v>634</v>
      </c>
      <c r="E403" t="str">
        <f t="shared" si="12"/>
        <v/>
      </c>
      <c r="F403" t="str">
        <f t="shared" si="13"/>
        <v/>
      </c>
      <c r="H403">
        <v>6</v>
      </c>
      <c r="Q403">
        <v>6</v>
      </c>
    </row>
    <row r="404" spans="1:17" x14ac:dyDescent="0.25">
      <c r="A404" t="s">
        <v>912</v>
      </c>
      <c r="B404">
        <v>37</v>
      </c>
      <c r="C404" t="s">
        <v>486</v>
      </c>
      <c r="D404" t="s">
        <v>632</v>
      </c>
      <c r="E404" t="str">
        <f t="shared" si="12"/>
        <v/>
      </c>
      <c r="F404" t="str">
        <f t="shared" si="13"/>
        <v/>
      </c>
      <c r="H404">
        <v>5.5</v>
      </c>
      <c r="Q404">
        <v>5.5</v>
      </c>
    </row>
    <row r="405" spans="1:17" x14ac:dyDescent="0.25">
      <c r="A405" t="s">
        <v>912</v>
      </c>
      <c r="B405">
        <v>37</v>
      </c>
      <c r="C405" t="s">
        <v>487</v>
      </c>
      <c r="D405" t="s">
        <v>632</v>
      </c>
      <c r="E405" t="str">
        <f t="shared" si="12"/>
        <v/>
      </c>
      <c r="F405" t="str">
        <f t="shared" si="13"/>
        <v/>
      </c>
      <c r="H405">
        <v>6</v>
      </c>
      <c r="Q405">
        <v>6</v>
      </c>
    </row>
    <row r="406" spans="1:17" x14ac:dyDescent="0.25">
      <c r="A406" t="s">
        <v>912</v>
      </c>
      <c r="B406">
        <v>37</v>
      </c>
      <c r="C406" t="s">
        <v>504</v>
      </c>
      <c r="D406" t="s">
        <v>632</v>
      </c>
      <c r="E406" t="str">
        <f t="shared" si="12"/>
        <v/>
      </c>
      <c r="F406" t="str">
        <f t="shared" si="13"/>
        <v/>
      </c>
      <c r="H406">
        <v>5.5</v>
      </c>
      <c r="Q406">
        <v>5.5</v>
      </c>
    </row>
    <row r="407" spans="1:17" x14ac:dyDescent="0.25">
      <c r="A407" t="s">
        <v>912</v>
      </c>
      <c r="B407">
        <v>37</v>
      </c>
      <c r="C407" t="s">
        <v>520</v>
      </c>
      <c r="D407" t="s">
        <v>632</v>
      </c>
      <c r="E407" t="str">
        <f t="shared" si="12"/>
        <v/>
      </c>
      <c r="F407" t="str">
        <f t="shared" si="13"/>
        <v/>
      </c>
      <c r="H407">
        <v>7</v>
      </c>
      <c r="I407">
        <v>1</v>
      </c>
      <c r="Q407">
        <v>10</v>
      </c>
    </row>
    <row r="408" spans="1:17" x14ac:dyDescent="0.25">
      <c r="A408" t="s">
        <v>912</v>
      </c>
      <c r="B408">
        <v>37</v>
      </c>
      <c r="C408" t="s">
        <v>550</v>
      </c>
      <c r="D408" t="s">
        <v>632</v>
      </c>
      <c r="E408" t="str">
        <f t="shared" si="12"/>
        <v/>
      </c>
      <c r="F408" t="str">
        <f t="shared" si="13"/>
        <v/>
      </c>
      <c r="H408">
        <v>5</v>
      </c>
      <c r="Q408">
        <v>5</v>
      </c>
    </row>
    <row r="409" spans="1:17" x14ac:dyDescent="0.25">
      <c r="A409" t="s">
        <v>912</v>
      </c>
      <c r="B409">
        <v>37</v>
      </c>
      <c r="C409" t="s">
        <v>596</v>
      </c>
      <c r="D409" t="s">
        <v>632</v>
      </c>
      <c r="E409" t="str">
        <f t="shared" si="12"/>
        <v/>
      </c>
      <c r="F409" t="str">
        <f t="shared" si="13"/>
        <v/>
      </c>
      <c r="H409">
        <v>6.5</v>
      </c>
      <c r="Q409">
        <v>6.5</v>
      </c>
    </row>
    <row r="410" spans="1:17" x14ac:dyDescent="0.25">
      <c r="A410" t="s">
        <v>912</v>
      </c>
      <c r="B410">
        <v>37</v>
      </c>
      <c r="C410" t="s">
        <v>618</v>
      </c>
      <c r="D410" t="s">
        <v>632</v>
      </c>
      <c r="E410">
        <f t="shared" si="12"/>
        <v>1</v>
      </c>
      <c r="F410" t="str">
        <f t="shared" si="13"/>
        <v/>
      </c>
      <c r="G410" t="s">
        <v>910</v>
      </c>
      <c r="H410">
        <v>6</v>
      </c>
      <c r="Q410">
        <v>5.5</v>
      </c>
    </row>
    <row r="411" spans="1:17" x14ac:dyDescent="0.25">
      <c r="A411" t="s">
        <v>912</v>
      </c>
      <c r="B411">
        <v>37</v>
      </c>
      <c r="C411" t="s">
        <v>497</v>
      </c>
      <c r="D411" t="s">
        <v>752</v>
      </c>
      <c r="E411">
        <f t="shared" si="12"/>
        <v>1</v>
      </c>
      <c r="F411" t="str">
        <f t="shared" si="13"/>
        <v/>
      </c>
      <c r="G411" t="s">
        <v>910</v>
      </c>
      <c r="H411">
        <v>5.5</v>
      </c>
      <c r="Q411">
        <v>5</v>
      </c>
    </row>
    <row r="412" spans="1:17" x14ac:dyDescent="0.25">
      <c r="A412" t="s">
        <v>912</v>
      </c>
      <c r="B412">
        <v>37</v>
      </c>
      <c r="C412" t="s">
        <v>511</v>
      </c>
      <c r="D412" t="s">
        <v>752</v>
      </c>
      <c r="E412" t="str">
        <f t="shared" si="12"/>
        <v/>
      </c>
      <c r="F412" t="str">
        <f t="shared" si="13"/>
        <v/>
      </c>
      <c r="H412">
        <v>5</v>
      </c>
      <c r="Q412">
        <v>5</v>
      </c>
    </row>
    <row r="413" spans="1:17" x14ac:dyDescent="0.25">
      <c r="A413" t="s">
        <v>912</v>
      </c>
      <c r="B413">
        <v>37</v>
      </c>
      <c r="C413" t="s">
        <v>538</v>
      </c>
      <c r="D413" t="s">
        <v>752</v>
      </c>
      <c r="E413" t="str">
        <f t="shared" si="12"/>
        <v/>
      </c>
      <c r="F413" t="str">
        <f t="shared" si="13"/>
        <v/>
      </c>
      <c r="H413">
        <v>5.5</v>
      </c>
      <c r="Q413">
        <v>5.5</v>
      </c>
    </row>
    <row r="414" spans="1:17" x14ac:dyDescent="0.25">
      <c r="A414" t="s">
        <v>912</v>
      </c>
      <c r="B414">
        <v>37</v>
      </c>
      <c r="C414" t="s">
        <v>758</v>
      </c>
      <c r="D414" t="s">
        <v>752</v>
      </c>
      <c r="E414">
        <f t="shared" si="12"/>
        <v>1</v>
      </c>
      <c r="F414" t="str">
        <f t="shared" si="13"/>
        <v/>
      </c>
      <c r="G414" t="s">
        <v>910</v>
      </c>
      <c r="H414">
        <v>5</v>
      </c>
      <c r="Q414">
        <v>4.5</v>
      </c>
    </row>
    <row r="415" spans="1:17" x14ac:dyDescent="0.25">
      <c r="A415" t="s">
        <v>912</v>
      </c>
      <c r="B415">
        <v>37</v>
      </c>
      <c r="C415" t="s">
        <v>547</v>
      </c>
      <c r="D415" t="s">
        <v>740</v>
      </c>
      <c r="E415" t="str">
        <f t="shared" si="12"/>
        <v/>
      </c>
      <c r="F415" t="str">
        <f t="shared" si="13"/>
        <v/>
      </c>
      <c r="H415">
        <v>6</v>
      </c>
      <c r="I415">
        <v>1</v>
      </c>
      <c r="Q415">
        <v>9</v>
      </c>
    </row>
    <row r="416" spans="1:17" x14ac:dyDescent="0.25">
      <c r="A416" t="s">
        <v>912</v>
      </c>
      <c r="B416">
        <v>37</v>
      </c>
      <c r="C416" t="s">
        <v>559</v>
      </c>
      <c r="D416" t="s">
        <v>740</v>
      </c>
      <c r="E416" t="str">
        <f t="shared" si="12"/>
        <v/>
      </c>
      <c r="F416" t="str">
        <f t="shared" si="13"/>
        <v/>
      </c>
      <c r="H416">
        <v>8</v>
      </c>
      <c r="L416">
        <v>2</v>
      </c>
      <c r="Q416">
        <v>10</v>
      </c>
    </row>
    <row r="417" spans="1:17" x14ac:dyDescent="0.25">
      <c r="A417" t="s">
        <v>912</v>
      </c>
      <c r="B417">
        <v>37</v>
      </c>
      <c r="C417" t="s">
        <v>564</v>
      </c>
      <c r="D417" t="s">
        <v>740</v>
      </c>
      <c r="E417" t="str">
        <f t="shared" si="12"/>
        <v/>
      </c>
      <c r="F417" t="str">
        <f t="shared" si="13"/>
        <v/>
      </c>
      <c r="H417">
        <v>6</v>
      </c>
      <c r="Q417">
        <v>6</v>
      </c>
    </row>
    <row r="418" spans="1:17" x14ac:dyDescent="0.25">
      <c r="A418" t="s">
        <v>912</v>
      </c>
      <c r="B418">
        <v>37</v>
      </c>
      <c r="C418" t="s">
        <v>617</v>
      </c>
      <c r="D418" t="s">
        <v>740</v>
      </c>
      <c r="E418" t="str">
        <f t="shared" si="12"/>
        <v/>
      </c>
      <c r="F418" t="str">
        <f t="shared" si="13"/>
        <v/>
      </c>
      <c r="H418">
        <v>6</v>
      </c>
      <c r="Q418">
        <v>6</v>
      </c>
    </row>
    <row r="419" spans="1:17" x14ac:dyDescent="0.25">
      <c r="A419" t="s">
        <v>912</v>
      </c>
      <c r="B419">
        <v>37</v>
      </c>
      <c r="C419" t="s">
        <v>797</v>
      </c>
      <c r="D419" t="s">
        <v>740</v>
      </c>
      <c r="E419" t="str">
        <f t="shared" si="12"/>
        <v/>
      </c>
      <c r="F419" t="str">
        <f t="shared" si="13"/>
        <v/>
      </c>
      <c r="H419">
        <v>7</v>
      </c>
      <c r="Q419">
        <v>7</v>
      </c>
    </row>
    <row r="420" spans="1:17" x14ac:dyDescent="0.25">
      <c r="A420" t="s">
        <v>912</v>
      </c>
      <c r="B420">
        <v>37</v>
      </c>
      <c r="C420" t="s">
        <v>488</v>
      </c>
      <c r="D420" t="s">
        <v>742</v>
      </c>
      <c r="E420" t="str">
        <f t="shared" si="12"/>
        <v/>
      </c>
      <c r="F420" t="str">
        <f t="shared" si="13"/>
        <v/>
      </c>
      <c r="H420">
        <v>5.5</v>
      </c>
      <c r="Q420">
        <v>5.5</v>
      </c>
    </row>
    <row r="421" spans="1:17" x14ac:dyDescent="0.25">
      <c r="A421" t="s">
        <v>912</v>
      </c>
      <c r="B421">
        <v>37</v>
      </c>
      <c r="C421" t="s">
        <v>590</v>
      </c>
      <c r="D421" t="s">
        <v>742</v>
      </c>
      <c r="E421" t="str">
        <f t="shared" si="12"/>
        <v/>
      </c>
      <c r="F421" t="str">
        <f t="shared" si="13"/>
        <v/>
      </c>
      <c r="H421">
        <v>6</v>
      </c>
      <c r="Q421">
        <v>6</v>
      </c>
    </row>
    <row r="422" spans="1:17" x14ac:dyDescent="0.25">
      <c r="A422" t="s">
        <v>912</v>
      </c>
      <c r="B422">
        <v>37</v>
      </c>
      <c r="C422" t="s">
        <v>595</v>
      </c>
      <c r="D422" t="s">
        <v>742</v>
      </c>
      <c r="E422" t="str">
        <f t="shared" si="12"/>
        <v/>
      </c>
      <c r="F422" t="str">
        <f t="shared" si="13"/>
        <v/>
      </c>
      <c r="H422">
        <v>5.5</v>
      </c>
      <c r="Q422">
        <v>5.5</v>
      </c>
    </row>
    <row r="423" spans="1:17" x14ac:dyDescent="0.25">
      <c r="A423" t="s">
        <v>912</v>
      </c>
      <c r="B423">
        <v>37</v>
      </c>
      <c r="C423" t="s">
        <v>790</v>
      </c>
      <c r="D423" t="s">
        <v>742</v>
      </c>
      <c r="E423" t="str">
        <f t="shared" si="12"/>
        <v/>
      </c>
      <c r="F423" t="str">
        <f t="shared" si="13"/>
        <v/>
      </c>
      <c r="H423">
        <v>7</v>
      </c>
      <c r="Q423">
        <v>7</v>
      </c>
    </row>
    <row r="424" spans="1:17" x14ac:dyDescent="0.25">
      <c r="A424" t="s">
        <v>912</v>
      </c>
      <c r="B424">
        <v>37</v>
      </c>
      <c r="C424" t="s">
        <v>500</v>
      </c>
      <c r="D424" t="s">
        <v>753</v>
      </c>
      <c r="E424" t="str">
        <f t="shared" si="12"/>
        <v/>
      </c>
      <c r="F424" t="str">
        <f t="shared" si="13"/>
        <v/>
      </c>
      <c r="H424">
        <v>6</v>
      </c>
      <c r="Q424">
        <v>6</v>
      </c>
    </row>
    <row r="425" spans="1:17" x14ac:dyDescent="0.25">
      <c r="A425" t="s">
        <v>912</v>
      </c>
      <c r="B425">
        <v>37</v>
      </c>
      <c r="C425" t="s">
        <v>508</v>
      </c>
      <c r="D425" t="s">
        <v>753</v>
      </c>
      <c r="E425" t="str">
        <f t="shared" si="12"/>
        <v/>
      </c>
      <c r="F425" t="str">
        <f t="shared" si="13"/>
        <v/>
      </c>
      <c r="H425">
        <v>6.5</v>
      </c>
      <c r="Q425">
        <v>6.5</v>
      </c>
    </row>
    <row r="426" spans="1:17" x14ac:dyDescent="0.25">
      <c r="A426" t="s">
        <v>912</v>
      </c>
      <c r="B426">
        <v>37</v>
      </c>
      <c r="C426" t="s">
        <v>535</v>
      </c>
      <c r="D426" t="s">
        <v>753</v>
      </c>
      <c r="E426" t="str">
        <f t="shared" si="12"/>
        <v/>
      </c>
      <c r="F426" t="str">
        <f t="shared" si="13"/>
        <v/>
      </c>
      <c r="H426">
        <v>6.5</v>
      </c>
      <c r="Q426">
        <v>6.5</v>
      </c>
    </row>
    <row r="427" spans="1:17" x14ac:dyDescent="0.25">
      <c r="A427" t="s">
        <v>912</v>
      </c>
      <c r="B427">
        <v>37</v>
      </c>
      <c r="C427" t="s">
        <v>541</v>
      </c>
      <c r="D427" t="s">
        <v>753</v>
      </c>
      <c r="E427" t="str">
        <f t="shared" si="12"/>
        <v/>
      </c>
      <c r="F427" t="str">
        <f t="shared" si="13"/>
        <v/>
      </c>
      <c r="H427">
        <v>4.5</v>
      </c>
      <c r="Q427">
        <v>4.5</v>
      </c>
    </row>
    <row r="428" spans="1:17" x14ac:dyDescent="0.25">
      <c r="A428" t="s">
        <v>912</v>
      </c>
      <c r="B428">
        <v>37</v>
      </c>
      <c r="C428" t="s">
        <v>568</v>
      </c>
      <c r="D428" t="s">
        <v>753</v>
      </c>
      <c r="E428" t="str">
        <f t="shared" si="12"/>
        <v/>
      </c>
      <c r="F428" t="str">
        <f t="shared" si="13"/>
        <v/>
      </c>
      <c r="H428">
        <v>5.5</v>
      </c>
      <c r="Q428">
        <v>5.5</v>
      </c>
    </row>
    <row r="429" spans="1:17" x14ac:dyDescent="0.25">
      <c r="A429" t="s">
        <v>912</v>
      </c>
      <c r="B429">
        <v>37</v>
      </c>
      <c r="C429" t="s">
        <v>589</v>
      </c>
      <c r="D429" t="s">
        <v>753</v>
      </c>
      <c r="E429">
        <f t="shared" si="12"/>
        <v>1</v>
      </c>
      <c r="F429" t="str">
        <f t="shared" si="13"/>
        <v/>
      </c>
      <c r="G429" t="s">
        <v>910</v>
      </c>
      <c r="H429">
        <v>5</v>
      </c>
      <c r="Q429">
        <v>4.5</v>
      </c>
    </row>
    <row r="430" spans="1:17" x14ac:dyDescent="0.25">
      <c r="A430" t="s">
        <v>912</v>
      </c>
      <c r="B430">
        <v>37</v>
      </c>
      <c r="C430" t="s">
        <v>495</v>
      </c>
      <c r="D430" t="s">
        <v>750</v>
      </c>
      <c r="E430">
        <f t="shared" si="12"/>
        <v>1</v>
      </c>
      <c r="F430" t="str">
        <f t="shared" si="13"/>
        <v/>
      </c>
      <c r="G430" t="s">
        <v>910</v>
      </c>
      <c r="H430">
        <v>5.5</v>
      </c>
      <c r="Q430">
        <v>5</v>
      </c>
    </row>
    <row r="431" spans="1:17" x14ac:dyDescent="0.25">
      <c r="A431" t="s">
        <v>912</v>
      </c>
      <c r="B431">
        <v>37</v>
      </c>
      <c r="C431" t="s">
        <v>499</v>
      </c>
      <c r="D431" t="s">
        <v>750</v>
      </c>
      <c r="E431" t="str">
        <f t="shared" si="12"/>
        <v/>
      </c>
      <c r="F431" t="str">
        <f t="shared" si="13"/>
        <v/>
      </c>
      <c r="H431">
        <v>6</v>
      </c>
      <c r="Q431">
        <v>6</v>
      </c>
    </row>
    <row r="432" spans="1:17" x14ac:dyDescent="0.25">
      <c r="A432" t="s">
        <v>912</v>
      </c>
      <c r="B432">
        <v>37</v>
      </c>
      <c r="C432" t="s">
        <v>526</v>
      </c>
      <c r="D432" t="s">
        <v>750</v>
      </c>
      <c r="E432" t="str">
        <f t="shared" si="12"/>
        <v/>
      </c>
      <c r="F432" t="str">
        <f t="shared" si="13"/>
        <v/>
      </c>
      <c r="H432">
        <v>5.5</v>
      </c>
      <c r="Q432">
        <v>5.5</v>
      </c>
    </row>
    <row r="433" spans="1:17" x14ac:dyDescent="0.25">
      <c r="A433" t="s">
        <v>912</v>
      </c>
      <c r="B433">
        <v>37</v>
      </c>
      <c r="C433" t="s">
        <v>784</v>
      </c>
      <c r="D433" t="s">
        <v>750</v>
      </c>
      <c r="E433">
        <f t="shared" si="12"/>
        <v>1</v>
      </c>
      <c r="F433" t="str">
        <f t="shared" si="13"/>
        <v/>
      </c>
      <c r="G433" t="s">
        <v>910</v>
      </c>
      <c r="H433">
        <v>6</v>
      </c>
      <c r="Q433">
        <v>5.5</v>
      </c>
    </row>
    <row r="434" spans="1:17" x14ac:dyDescent="0.25">
      <c r="A434" t="s">
        <v>912</v>
      </c>
      <c r="B434">
        <v>37</v>
      </c>
      <c r="C434" t="s">
        <v>521</v>
      </c>
      <c r="D434" t="s">
        <v>754</v>
      </c>
      <c r="E434" t="str">
        <f t="shared" si="12"/>
        <v/>
      </c>
      <c r="F434" t="str">
        <f t="shared" si="13"/>
        <v/>
      </c>
      <c r="H434">
        <v>6</v>
      </c>
      <c r="Q434">
        <v>6</v>
      </c>
    </row>
    <row r="435" spans="1:17" x14ac:dyDescent="0.25">
      <c r="A435" t="s">
        <v>912</v>
      </c>
      <c r="B435">
        <v>37</v>
      </c>
      <c r="C435" t="s">
        <v>584</v>
      </c>
      <c r="D435" t="s">
        <v>754</v>
      </c>
      <c r="E435" t="str">
        <f t="shared" si="12"/>
        <v/>
      </c>
      <c r="F435" t="str">
        <f t="shared" si="13"/>
        <v/>
      </c>
      <c r="H435">
        <v>6.5</v>
      </c>
      <c r="Q435">
        <v>6.5</v>
      </c>
    </row>
    <row r="436" spans="1:17" x14ac:dyDescent="0.25">
      <c r="A436" t="s">
        <v>912</v>
      </c>
      <c r="B436">
        <v>37</v>
      </c>
      <c r="C436" t="s">
        <v>586</v>
      </c>
      <c r="D436" t="s">
        <v>754</v>
      </c>
      <c r="E436" t="str">
        <f t="shared" si="12"/>
        <v/>
      </c>
      <c r="F436" t="str">
        <f t="shared" si="13"/>
        <v/>
      </c>
      <c r="H436">
        <v>5.5</v>
      </c>
      <c r="Q436">
        <v>5.5</v>
      </c>
    </row>
    <row r="437" spans="1:17" x14ac:dyDescent="0.25">
      <c r="A437" t="s">
        <v>912</v>
      </c>
      <c r="B437">
        <v>37</v>
      </c>
      <c r="C437" t="s">
        <v>557</v>
      </c>
      <c r="D437" t="s">
        <v>754</v>
      </c>
      <c r="E437" t="str">
        <f t="shared" si="12"/>
        <v/>
      </c>
      <c r="F437" t="str">
        <f t="shared" si="13"/>
        <v/>
      </c>
      <c r="H437">
        <v>5</v>
      </c>
      <c r="Q437">
        <v>5</v>
      </c>
    </row>
    <row r="438" spans="1:17" x14ac:dyDescent="0.25">
      <c r="A438" t="s">
        <v>912</v>
      </c>
      <c r="B438">
        <v>37</v>
      </c>
      <c r="C438" t="s">
        <v>549</v>
      </c>
      <c r="D438" t="s">
        <v>754</v>
      </c>
      <c r="E438" t="str">
        <f t="shared" si="12"/>
        <v/>
      </c>
      <c r="F438" t="str">
        <f t="shared" si="13"/>
        <v/>
      </c>
      <c r="H438">
        <v>4.5</v>
      </c>
      <c r="Q438">
        <v>4.5</v>
      </c>
    </row>
    <row r="439" spans="1:17" x14ac:dyDescent="0.25">
      <c r="A439" t="s">
        <v>912</v>
      </c>
      <c r="B439">
        <v>37</v>
      </c>
      <c r="C439" t="s">
        <v>614</v>
      </c>
      <c r="D439" t="s">
        <v>754</v>
      </c>
      <c r="E439">
        <f t="shared" si="12"/>
        <v>1</v>
      </c>
      <c r="F439" t="str">
        <f t="shared" si="13"/>
        <v/>
      </c>
      <c r="G439" t="s">
        <v>910</v>
      </c>
      <c r="H439">
        <v>5</v>
      </c>
      <c r="Q439">
        <v>4.5</v>
      </c>
    </row>
    <row r="440" spans="1:17" x14ac:dyDescent="0.25">
      <c r="A440" t="s">
        <v>912</v>
      </c>
      <c r="B440">
        <v>37</v>
      </c>
      <c r="C440" t="s">
        <v>546</v>
      </c>
      <c r="D440" t="s">
        <v>748</v>
      </c>
      <c r="E440" t="str">
        <f t="shared" si="12"/>
        <v/>
      </c>
      <c r="F440" t="str">
        <f t="shared" si="13"/>
        <v/>
      </c>
      <c r="H440">
        <v>6.5</v>
      </c>
      <c r="I440">
        <v>1</v>
      </c>
      <c r="Q440">
        <v>9.5</v>
      </c>
    </row>
    <row r="441" spans="1:17" x14ac:dyDescent="0.25">
      <c r="A441" t="s">
        <v>912</v>
      </c>
      <c r="B441">
        <v>37</v>
      </c>
      <c r="C441" t="s">
        <v>551</v>
      </c>
      <c r="D441" t="s">
        <v>748</v>
      </c>
      <c r="E441" t="str">
        <f t="shared" si="12"/>
        <v/>
      </c>
      <c r="F441" t="str">
        <f t="shared" si="13"/>
        <v/>
      </c>
      <c r="H441">
        <v>6.5</v>
      </c>
      <c r="Q441">
        <v>6.5</v>
      </c>
    </row>
    <row r="442" spans="1:17" x14ac:dyDescent="0.25">
      <c r="A442" t="s">
        <v>912</v>
      </c>
      <c r="B442">
        <v>37</v>
      </c>
      <c r="C442" t="s">
        <v>556</v>
      </c>
      <c r="D442" t="s">
        <v>748</v>
      </c>
      <c r="E442" t="str">
        <f t="shared" si="12"/>
        <v/>
      </c>
      <c r="F442" t="str">
        <f t="shared" si="13"/>
        <v/>
      </c>
      <c r="H442">
        <v>6.5</v>
      </c>
      <c r="Q442">
        <v>6.5</v>
      </c>
    </row>
    <row r="443" spans="1:17" x14ac:dyDescent="0.25">
      <c r="A443" t="s">
        <v>912</v>
      </c>
      <c r="B443">
        <v>37</v>
      </c>
      <c r="C443" t="s">
        <v>482</v>
      </c>
      <c r="D443" t="s">
        <v>661</v>
      </c>
      <c r="E443">
        <f t="shared" si="12"/>
        <v>1</v>
      </c>
      <c r="F443" t="str">
        <f t="shared" si="13"/>
        <v/>
      </c>
      <c r="G443" t="s">
        <v>910</v>
      </c>
      <c r="H443">
        <v>6.5</v>
      </c>
      <c r="Q443">
        <v>6</v>
      </c>
    </row>
    <row r="444" spans="1:17" x14ac:dyDescent="0.25">
      <c r="A444" t="s">
        <v>912</v>
      </c>
      <c r="B444">
        <v>37</v>
      </c>
      <c r="C444" t="s">
        <v>498</v>
      </c>
      <c r="D444" t="s">
        <v>661</v>
      </c>
      <c r="E444" t="str">
        <f t="shared" si="12"/>
        <v/>
      </c>
      <c r="F444" t="str">
        <f t="shared" si="13"/>
        <v/>
      </c>
      <c r="H444">
        <v>6.5</v>
      </c>
      <c r="I444">
        <v>1</v>
      </c>
      <c r="Q444">
        <v>9.5</v>
      </c>
    </row>
    <row r="445" spans="1:17" x14ac:dyDescent="0.25">
      <c r="A445" t="s">
        <v>912</v>
      </c>
      <c r="B445">
        <v>37</v>
      </c>
      <c r="C445" t="s">
        <v>575</v>
      </c>
      <c r="D445" t="s">
        <v>661</v>
      </c>
      <c r="E445" t="str">
        <f t="shared" si="12"/>
        <v/>
      </c>
      <c r="F445" t="str">
        <f t="shared" si="13"/>
        <v/>
      </c>
      <c r="H445">
        <v>5.5</v>
      </c>
      <c r="Q445">
        <v>5.5</v>
      </c>
    </row>
    <row r="446" spans="1:17" x14ac:dyDescent="0.25">
      <c r="A446" t="s">
        <v>912</v>
      </c>
      <c r="B446">
        <v>37</v>
      </c>
      <c r="C446" t="s">
        <v>789</v>
      </c>
      <c r="D446" t="s">
        <v>661</v>
      </c>
      <c r="E446">
        <f t="shared" si="12"/>
        <v>1</v>
      </c>
      <c r="F446" t="str">
        <f t="shared" si="13"/>
        <v/>
      </c>
      <c r="G446" t="s">
        <v>910</v>
      </c>
      <c r="H446">
        <v>6.5</v>
      </c>
      <c r="Q446">
        <v>6</v>
      </c>
    </row>
    <row r="447" spans="1:17" x14ac:dyDescent="0.25">
      <c r="A447" t="s">
        <v>912</v>
      </c>
      <c r="B447">
        <v>37</v>
      </c>
      <c r="C447" t="s">
        <v>606</v>
      </c>
      <c r="D447" t="s">
        <v>661</v>
      </c>
      <c r="E447" t="str">
        <f t="shared" si="12"/>
        <v/>
      </c>
      <c r="F447" t="str">
        <f t="shared" si="13"/>
        <v/>
      </c>
      <c r="H447">
        <v>6.5</v>
      </c>
      <c r="Q447">
        <v>6.5</v>
      </c>
    </row>
    <row r="448" spans="1:17" x14ac:dyDescent="0.25">
      <c r="A448" t="s">
        <v>912</v>
      </c>
      <c r="B448">
        <v>37</v>
      </c>
      <c r="C448" t="s">
        <v>522</v>
      </c>
      <c r="D448" t="s">
        <v>631</v>
      </c>
      <c r="E448" t="str">
        <f t="shared" si="12"/>
        <v/>
      </c>
      <c r="F448" t="str">
        <f t="shared" si="13"/>
        <v/>
      </c>
      <c r="H448">
        <v>6</v>
      </c>
      <c r="Q448">
        <v>6</v>
      </c>
    </row>
    <row r="449" spans="1:17" x14ac:dyDescent="0.25">
      <c r="A449" t="s">
        <v>912</v>
      </c>
      <c r="B449">
        <v>37</v>
      </c>
      <c r="C449" t="s">
        <v>587</v>
      </c>
      <c r="D449" t="s">
        <v>631</v>
      </c>
      <c r="E449" t="str">
        <f t="shared" si="12"/>
        <v/>
      </c>
      <c r="F449" t="str">
        <f t="shared" si="13"/>
        <v/>
      </c>
      <c r="H449">
        <v>6.5</v>
      </c>
      <c r="Q449">
        <v>6.5</v>
      </c>
    </row>
    <row r="450" spans="1:17" x14ac:dyDescent="0.25">
      <c r="A450" t="s">
        <v>912</v>
      </c>
      <c r="B450">
        <v>37</v>
      </c>
      <c r="C450" t="s">
        <v>597</v>
      </c>
      <c r="D450" t="s">
        <v>631</v>
      </c>
      <c r="E450">
        <f t="shared" si="12"/>
        <v>1</v>
      </c>
      <c r="F450" t="str">
        <f t="shared" si="13"/>
        <v/>
      </c>
      <c r="G450" t="s">
        <v>910</v>
      </c>
      <c r="H450">
        <v>6</v>
      </c>
      <c r="Q450">
        <v>5.5</v>
      </c>
    </row>
    <row r="451" spans="1:17" x14ac:dyDescent="0.25">
      <c r="A451" t="s">
        <v>912</v>
      </c>
      <c r="B451">
        <v>37</v>
      </c>
      <c r="C451" t="s">
        <v>616</v>
      </c>
      <c r="D451" t="s">
        <v>631</v>
      </c>
      <c r="E451" t="str">
        <f t="shared" ref="E451:E514" si="14">IF($G451="Ammonito",1,"")</f>
        <v/>
      </c>
      <c r="F451" t="str">
        <f t="shared" ref="F451:F514" si="15">IF($G451="Espulsione",1,"")</f>
        <v/>
      </c>
      <c r="H451">
        <v>6</v>
      </c>
      <c r="Q451">
        <v>6</v>
      </c>
    </row>
    <row r="452" spans="1:17" x14ac:dyDescent="0.25">
      <c r="A452" t="s">
        <v>912</v>
      </c>
      <c r="B452">
        <v>37</v>
      </c>
      <c r="C452" t="s">
        <v>493</v>
      </c>
      <c r="D452" t="s">
        <v>631</v>
      </c>
      <c r="E452" t="str">
        <f t="shared" si="14"/>
        <v/>
      </c>
      <c r="F452" t="str">
        <f t="shared" si="15"/>
        <v/>
      </c>
      <c r="H452">
        <v>5</v>
      </c>
      <c r="Q452">
        <v>5</v>
      </c>
    </row>
    <row r="453" spans="1:17" x14ac:dyDescent="0.25">
      <c r="A453" t="s">
        <v>912</v>
      </c>
      <c r="B453">
        <v>37</v>
      </c>
      <c r="C453" t="s">
        <v>561</v>
      </c>
      <c r="D453" t="s">
        <v>745</v>
      </c>
      <c r="E453" t="str">
        <f t="shared" si="14"/>
        <v/>
      </c>
      <c r="F453" t="str">
        <f t="shared" si="15"/>
        <v/>
      </c>
      <c r="H453">
        <v>5.5</v>
      </c>
      <c r="Q453">
        <v>5.5</v>
      </c>
    </row>
    <row r="454" spans="1:17" x14ac:dyDescent="0.25">
      <c r="A454" t="s">
        <v>912</v>
      </c>
      <c r="B454">
        <v>37</v>
      </c>
      <c r="C454" t="s">
        <v>601</v>
      </c>
      <c r="D454" t="s">
        <v>745</v>
      </c>
      <c r="E454" t="str">
        <f t="shared" si="14"/>
        <v/>
      </c>
      <c r="F454" t="str">
        <f t="shared" si="15"/>
        <v/>
      </c>
      <c r="H454">
        <v>5</v>
      </c>
      <c r="Q454">
        <v>5</v>
      </c>
    </row>
    <row r="455" spans="1:17" x14ac:dyDescent="0.25">
      <c r="A455" t="s">
        <v>912</v>
      </c>
      <c r="B455">
        <v>37</v>
      </c>
      <c r="C455" t="s">
        <v>610</v>
      </c>
      <c r="D455" t="s">
        <v>745</v>
      </c>
      <c r="E455" t="str">
        <f t="shared" si="14"/>
        <v/>
      </c>
      <c r="F455" t="str">
        <f t="shared" si="15"/>
        <v/>
      </c>
      <c r="H455">
        <v>5.5</v>
      </c>
      <c r="Q455">
        <v>5.5</v>
      </c>
    </row>
    <row r="456" spans="1:17" x14ac:dyDescent="0.25">
      <c r="A456" t="s">
        <v>912</v>
      </c>
      <c r="B456">
        <v>37</v>
      </c>
      <c r="C456" t="s">
        <v>623</v>
      </c>
      <c r="D456" t="s">
        <v>745</v>
      </c>
      <c r="E456" t="str">
        <f t="shared" si="14"/>
        <v/>
      </c>
      <c r="F456" t="str">
        <f t="shared" si="15"/>
        <v/>
      </c>
      <c r="H456">
        <v>6</v>
      </c>
      <c r="I456">
        <v>1</v>
      </c>
      <c r="Q456">
        <v>9</v>
      </c>
    </row>
    <row r="457" spans="1:17" x14ac:dyDescent="0.25">
      <c r="A457" t="s">
        <v>912</v>
      </c>
      <c r="B457">
        <v>37</v>
      </c>
      <c r="C457" t="s">
        <v>501</v>
      </c>
      <c r="D457" t="s">
        <v>635</v>
      </c>
      <c r="E457" t="str">
        <f t="shared" si="14"/>
        <v/>
      </c>
      <c r="F457" t="str">
        <f t="shared" si="15"/>
        <v/>
      </c>
      <c r="H457">
        <v>6.5</v>
      </c>
      <c r="I457">
        <v>1</v>
      </c>
      <c r="Q457">
        <v>9.5</v>
      </c>
    </row>
    <row r="458" spans="1:17" x14ac:dyDescent="0.25">
      <c r="A458" t="s">
        <v>912</v>
      </c>
      <c r="B458">
        <v>37</v>
      </c>
      <c r="C458" t="s">
        <v>757</v>
      </c>
      <c r="D458" t="s">
        <v>635</v>
      </c>
      <c r="E458" t="str">
        <f t="shared" si="14"/>
        <v/>
      </c>
      <c r="F458" t="str">
        <f t="shared" si="15"/>
        <v/>
      </c>
      <c r="H458">
        <v>6</v>
      </c>
      <c r="Q458">
        <v>6</v>
      </c>
    </row>
    <row r="459" spans="1:17" x14ac:dyDescent="0.25">
      <c r="A459" t="s">
        <v>912</v>
      </c>
      <c r="B459">
        <v>37</v>
      </c>
      <c r="C459" t="s">
        <v>573</v>
      </c>
      <c r="D459" t="s">
        <v>635</v>
      </c>
      <c r="E459" t="str">
        <f t="shared" si="14"/>
        <v/>
      </c>
      <c r="F459" t="str">
        <f t="shared" si="15"/>
        <v/>
      </c>
      <c r="H459">
        <v>5.5</v>
      </c>
      <c r="Q459">
        <v>5.5</v>
      </c>
    </row>
    <row r="460" spans="1:17" x14ac:dyDescent="0.25">
      <c r="A460" t="s">
        <v>912</v>
      </c>
      <c r="B460">
        <v>37</v>
      </c>
      <c r="C460" t="s">
        <v>512</v>
      </c>
      <c r="D460" t="s">
        <v>747</v>
      </c>
      <c r="E460" t="str">
        <f t="shared" si="14"/>
        <v/>
      </c>
      <c r="F460" t="str">
        <f t="shared" si="15"/>
        <v/>
      </c>
      <c r="H460">
        <v>6</v>
      </c>
      <c r="Q460">
        <v>6</v>
      </c>
    </row>
    <row r="461" spans="1:17" x14ac:dyDescent="0.25">
      <c r="A461" t="s">
        <v>912</v>
      </c>
      <c r="B461">
        <v>37</v>
      </c>
      <c r="C461" t="s">
        <v>530</v>
      </c>
      <c r="D461" t="s">
        <v>747</v>
      </c>
      <c r="E461" t="str">
        <f t="shared" si="14"/>
        <v/>
      </c>
      <c r="F461" t="str">
        <f t="shared" si="15"/>
        <v/>
      </c>
      <c r="H461">
        <v>6</v>
      </c>
      <c r="Q461">
        <v>6</v>
      </c>
    </row>
    <row r="462" spans="1:17" x14ac:dyDescent="0.25">
      <c r="A462" t="s">
        <v>912</v>
      </c>
      <c r="B462">
        <v>37</v>
      </c>
      <c r="C462" t="s">
        <v>563</v>
      </c>
      <c r="D462" t="s">
        <v>747</v>
      </c>
      <c r="E462" t="str">
        <f t="shared" si="14"/>
        <v/>
      </c>
      <c r="F462" t="str">
        <f t="shared" si="15"/>
        <v/>
      </c>
      <c r="H462">
        <v>6</v>
      </c>
      <c r="Q462">
        <v>6</v>
      </c>
    </row>
    <row r="463" spans="1:17" x14ac:dyDescent="0.25">
      <c r="A463" t="s">
        <v>912</v>
      </c>
      <c r="B463">
        <v>37</v>
      </c>
      <c r="C463" t="s">
        <v>621</v>
      </c>
      <c r="D463" t="s">
        <v>747</v>
      </c>
      <c r="E463" t="str">
        <f t="shared" si="14"/>
        <v/>
      </c>
      <c r="F463" t="str">
        <f t="shared" si="15"/>
        <v/>
      </c>
      <c r="H463">
        <v>5.5</v>
      </c>
      <c r="Q463">
        <v>5.5</v>
      </c>
    </row>
    <row r="464" spans="1:17" x14ac:dyDescent="0.25">
      <c r="A464" t="s">
        <v>912</v>
      </c>
      <c r="B464">
        <v>37</v>
      </c>
      <c r="C464" t="s">
        <v>483</v>
      </c>
      <c r="D464" t="s">
        <v>738</v>
      </c>
      <c r="E464">
        <f t="shared" si="14"/>
        <v>1</v>
      </c>
      <c r="F464" t="str">
        <f t="shared" si="15"/>
        <v/>
      </c>
      <c r="G464" t="s">
        <v>910</v>
      </c>
      <c r="H464">
        <v>5.5</v>
      </c>
      <c r="Q464">
        <v>5</v>
      </c>
    </row>
    <row r="465" spans="1:17" x14ac:dyDescent="0.25">
      <c r="A465" t="s">
        <v>912</v>
      </c>
      <c r="B465">
        <v>37</v>
      </c>
      <c r="C465" t="s">
        <v>489</v>
      </c>
      <c r="D465" t="s">
        <v>738</v>
      </c>
      <c r="E465" t="str">
        <f t="shared" si="14"/>
        <v/>
      </c>
      <c r="F465" t="str">
        <f t="shared" si="15"/>
        <v/>
      </c>
      <c r="H465">
        <v>6.5</v>
      </c>
      <c r="I465">
        <v>1</v>
      </c>
      <c r="Q465">
        <v>9.5</v>
      </c>
    </row>
    <row r="466" spans="1:17" x14ac:dyDescent="0.25">
      <c r="A466" t="s">
        <v>912</v>
      </c>
      <c r="B466">
        <v>37</v>
      </c>
      <c r="C466" t="s">
        <v>567</v>
      </c>
      <c r="D466" t="s">
        <v>738</v>
      </c>
      <c r="E466" t="str">
        <f t="shared" si="14"/>
        <v/>
      </c>
      <c r="F466" t="str">
        <f t="shared" si="15"/>
        <v/>
      </c>
      <c r="H466">
        <v>6.5</v>
      </c>
      <c r="L466">
        <v>1</v>
      </c>
      <c r="Q466">
        <v>7.5</v>
      </c>
    </row>
    <row r="467" spans="1:17" x14ac:dyDescent="0.25">
      <c r="A467" t="s">
        <v>912</v>
      </c>
      <c r="B467">
        <v>37</v>
      </c>
      <c r="C467" t="s">
        <v>592</v>
      </c>
      <c r="D467" t="s">
        <v>738</v>
      </c>
      <c r="E467" t="str">
        <f t="shared" si="14"/>
        <v/>
      </c>
      <c r="F467" t="str">
        <f t="shared" si="15"/>
        <v/>
      </c>
      <c r="H467">
        <v>6.5</v>
      </c>
      <c r="L467">
        <v>1</v>
      </c>
      <c r="Q467">
        <v>7.5</v>
      </c>
    </row>
    <row r="468" spans="1:17" x14ac:dyDescent="0.25">
      <c r="A468" t="s">
        <v>912</v>
      </c>
      <c r="B468">
        <v>37</v>
      </c>
      <c r="C468" t="s">
        <v>594</v>
      </c>
      <c r="D468" t="s">
        <v>738</v>
      </c>
      <c r="E468" t="str">
        <f t="shared" si="14"/>
        <v/>
      </c>
      <c r="F468" t="str">
        <f t="shared" si="15"/>
        <v/>
      </c>
      <c r="H468">
        <v>6</v>
      </c>
      <c r="Q468">
        <v>6</v>
      </c>
    </row>
    <row r="469" spans="1:17" x14ac:dyDescent="0.25">
      <c r="A469" t="s">
        <v>912</v>
      </c>
      <c r="B469">
        <v>37</v>
      </c>
      <c r="C469" t="s">
        <v>796</v>
      </c>
      <c r="D469" t="s">
        <v>738</v>
      </c>
      <c r="E469" t="str">
        <f t="shared" si="14"/>
        <v/>
      </c>
      <c r="F469" t="str">
        <f t="shared" si="15"/>
        <v/>
      </c>
      <c r="H469">
        <v>6</v>
      </c>
      <c r="Q469">
        <v>6</v>
      </c>
    </row>
    <row r="470" spans="1:17" x14ac:dyDescent="0.25">
      <c r="A470" t="s">
        <v>912</v>
      </c>
      <c r="B470">
        <v>37</v>
      </c>
      <c r="C470" t="s">
        <v>516</v>
      </c>
      <c r="D470" t="s">
        <v>761</v>
      </c>
      <c r="E470" t="str">
        <f t="shared" si="14"/>
        <v/>
      </c>
      <c r="F470" t="str">
        <f t="shared" si="15"/>
        <v/>
      </c>
      <c r="H470">
        <v>5.5</v>
      </c>
      <c r="Q470">
        <v>5.5</v>
      </c>
    </row>
    <row r="471" spans="1:17" x14ac:dyDescent="0.25">
      <c r="A471" t="s">
        <v>912</v>
      </c>
      <c r="B471">
        <v>37</v>
      </c>
      <c r="C471" t="s">
        <v>524</v>
      </c>
      <c r="D471" t="s">
        <v>761</v>
      </c>
      <c r="E471">
        <f t="shared" si="14"/>
        <v>1</v>
      </c>
      <c r="F471" t="str">
        <f t="shared" si="15"/>
        <v/>
      </c>
      <c r="G471" t="s">
        <v>910</v>
      </c>
      <c r="H471">
        <v>5.5</v>
      </c>
      <c r="Q471">
        <v>5</v>
      </c>
    </row>
    <row r="472" spans="1:17" x14ac:dyDescent="0.25">
      <c r="A472" t="s">
        <v>912</v>
      </c>
      <c r="B472">
        <v>37</v>
      </c>
      <c r="C472" t="s">
        <v>545</v>
      </c>
      <c r="D472" t="s">
        <v>761</v>
      </c>
      <c r="E472" t="str">
        <f t="shared" si="14"/>
        <v/>
      </c>
      <c r="F472" t="str">
        <f t="shared" si="15"/>
        <v/>
      </c>
      <c r="H472">
        <v>7.5</v>
      </c>
      <c r="I472">
        <v>1</v>
      </c>
      <c r="Q472">
        <v>10.5</v>
      </c>
    </row>
    <row r="473" spans="1:17" x14ac:dyDescent="0.25">
      <c r="A473" t="s">
        <v>912</v>
      </c>
      <c r="B473">
        <v>37</v>
      </c>
      <c r="C473" t="s">
        <v>577</v>
      </c>
      <c r="D473" t="s">
        <v>761</v>
      </c>
      <c r="E473" t="str">
        <f t="shared" si="14"/>
        <v/>
      </c>
      <c r="F473" t="str">
        <f t="shared" si="15"/>
        <v/>
      </c>
      <c r="H473">
        <v>6</v>
      </c>
      <c r="Q473">
        <v>6</v>
      </c>
    </row>
    <row r="474" spans="1:17" x14ac:dyDescent="0.25">
      <c r="A474" t="s">
        <v>912</v>
      </c>
      <c r="B474">
        <v>37</v>
      </c>
      <c r="C474" t="s">
        <v>605</v>
      </c>
      <c r="D474" t="s">
        <v>761</v>
      </c>
      <c r="E474" t="str">
        <f t="shared" si="14"/>
        <v/>
      </c>
      <c r="F474" t="str">
        <f t="shared" si="15"/>
        <v/>
      </c>
      <c r="H474">
        <v>6</v>
      </c>
      <c r="Q474">
        <v>6</v>
      </c>
    </row>
    <row r="475" spans="1:17" x14ac:dyDescent="0.25">
      <c r="A475" t="s">
        <v>913</v>
      </c>
      <c r="B475">
        <v>37</v>
      </c>
      <c r="C475" t="s">
        <v>262</v>
      </c>
      <c r="D475" t="s">
        <v>746</v>
      </c>
      <c r="E475" t="str">
        <f t="shared" si="14"/>
        <v/>
      </c>
      <c r="F475" t="str">
        <f t="shared" si="15"/>
        <v/>
      </c>
      <c r="H475">
        <v>6</v>
      </c>
      <c r="Q475">
        <v>6</v>
      </c>
    </row>
    <row r="476" spans="1:17" x14ac:dyDescent="0.25">
      <c r="A476" t="s">
        <v>913</v>
      </c>
      <c r="B476">
        <v>37</v>
      </c>
      <c r="C476" t="s">
        <v>263</v>
      </c>
      <c r="D476" t="s">
        <v>746</v>
      </c>
      <c r="E476" t="str">
        <f t="shared" si="14"/>
        <v/>
      </c>
      <c r="F476" t="str">
        <f t="shared" si="15"/>
        <v/>
      </c>
      <c r="H476">
        <v>7</v>
      </c>
      <c r="I476">
        <v>1</v>
      </c>
      <c r="M476">
        <v>1</v>
      </c>
      <c r="Q476">
        <v>10</v>
      </c>
    </row>
    <row r="477" spans="1:17" x14ac:dyDescent="0.25">
      <c r="A477" t="s">
        <v>913</v>
      </c>
      <c r="B477">
        <v>37</v>
      </c>
      <c r="C477" t="s">
        <v>250</v>
      </c>
      <c r="D477" t="s">
        <v>760</v>
      </c>
      <c r="E477" t="str">
        <f t="shared" si="14"/>
        <v/>
      </c>
      <c r="F477" t="str">
        <f t="shared" si="15"/>
        <v/>
      </c>
      <c r="H477">
        <v>4</v>
      </c>
      <c r="Q477">
        <v>4</v>
      </c>
    </row>
    <row r="478" spans="1:17" x14ac:dyDescent="0.25">
      <c r="A478" t="s">
        <v>913</v>
      </c>
      <c r="B478">
        <v>37</v>
      </c>
      <c r="C478" t="s">
        <v>257</v>
      </c>
      <c r="D478" t="s">
        <v>760</v>
      </c>
      <c r="E478">
        <f t="shared" si="14"/>
        <v>1</v>
      </c>
      <c r="F478" t="str">
        <f t="shared" si="15"/>
        <v/>
      </c>
      <c r="G478" t="s">
        <v>910</v>
      </c>
      <c r="H478">
        <v>4</v>
      </c>
      <c r="Q478">
        <v>3.5</v>
      </c>
    </row>
    <row r="479" spans="1:17" x14ac:dyDescent="0.25">
      <c r="A479" t="s">
        <v>913</v>
      </c>
      <c r="B479">
        <v>37</v>
      </c>
      <c r="C479" t="s">
        <v>261</v>
      </c>
      <c r="D479" t="s">
        <v>760</v>
      </c>
      <c r="E479" t="str">
        <f t="shared" si="14"/>
        <v/>
      </c>
      <c r="F479" t="str">
        <f t="shared" si="15"/>
        <v/>
      </c>
      <c r="H479">
        <v>4</v>
      </c>
      <c r="Q479">
        <v>4</v>
      </c>
    </row>
    <row r="480" spans="1:17" x14ac:dyDescent="0.25">
      <c r="A480" t="s">
        <v>913</v>
      </c>
      <c r="B480">
        <v>37</v>
      </c>
      <c r="C480" t="s">
        <v>275</v>
      </c>
      <c r="D480" t="s">
        <v>633</v>
      </c>
      <c r="E480">
        <f t="shared" si="14"/>
        <v>1</v>
      </c>
      <c r="F480" t="str">
        <f t="shared" si="15"/>
        <v/>
      </c>
      <c r="G480" t="s">
        <v>910</v>
      </c>
      <c r="H480">
        <v>6</v>
      </c>
      <c r="Q480">
        <v>5.5</v>
      </c>
    </row>
    <row r="481" spans="1:17" x14ac:dyDescent="0.25">
      <c r="A481" t="s">
        <v>913</v>
      </c>
      <c r="B481">
        <v>37</v>
      </c>
      <c r="C481" t="s">
        <v>315</v>
      </c>
      <c r="D481" t="s">
        <v>633</v>
      </c>
      <c r="E481" t="str">
        <f t="shared" si="14"/>
        <v/>
      </c>
      <c r="F481" t="str">
        <f t="shared" si="15"/>
        <v/>
      </c>
      <c r="H481">
        <v>5</v>
      </c>
      <c r="Q481">
        <v>5</v>
      </c>
    </row>
    <row r="482" spans="1:17" x14ac:dyDescent="0.25">
      <c r="A482" t="s">
        <v>913</v>
      </c>
      <c r="B482">
        <v>37</v>
      </c>
      <c r="C482" t="s">
        <v>256</v>
      </c>
      <c r="D482" t="s">
        <v>739</v>
      </c>
      <c r="E482" t="str">
        <f t="shared" si="14"/>
        <v/>
      </c>
      <c r="F482" t="str">
        <f t="shared" si="15"/>
        <v/>
      </c>
      <c r="H482">
        <v>7</v>
      </c>
      <c r="I482">
        <v>1</v>
      </c>
      <c r="Q482">
        <v>10</v>
      </c>
    </row>
    <row r="483" spans="1:17" x14ac:dyDescent="0.25">
      <c r="A483" t="s">
        <v>913</v>
      </c>
      <c r="B483">
        <v>37</v>
      </c>
      <c r="C483" t="s">
        <v>284</v>
      </c>
      <c r="D483" t="s">
        <v>739</v>
      </c>
      <c r="E483" t="str">
        <f t="shared" si="14"/>
        <v/>
      </c>
      <c r="F483" t="str">
        <f t="shared" si="15"/>
        <v/>
      </c>
      <c r="H483">
        <v>6.5</v>
      </c>
      <c r="Q483">
        <v>6.5</v>
      </c>
    </row>
    <row r="484" spans="1:17" x14ac:dyDescent="0.25">
      <c r="A484" t="s">
        <v>913</v>
      </c>
      <c r="B484">
        <v>37</v>
      </c>
      <c r="C484" t="s">
        <v>302</v>
      </c>
      <c r="D484" t="s">
        <v>634</v>
      </c>
      <c r="E484">
        <f t="shared" si="14"/>
        <v>1</v>
      </c>
      <c r="F484" t="str">
        <f t="shared" si="15"/>
        <v/>
      </c>
      <c r="G484" t="s">
        <v>910</v>
      </c>
      <c r="H484">
        <v>6</v>
      </c>
      <c r="Q484">
        <v>5.5</v>
      </c>
    </row>
    <row r="485" spans="1:17" x14ac:dyDescent="0.25">
      <c r="A485" t="s">
        <v>913</v>
      </c>
      <c r="B485">
        <v>37</v>
      </c>
      <c r="C485" t="s">
        <v>318</v>
      </c>
      <c r="D485" t="s">
        <v>634</v>
      </c>
      <c r="E485" t="str">
        <f t="shared" si="14"/>
        <v/>
      </c>
      <c r="F485" t="str">
        <f t="shared" si="15"/>
        <v/>
      </c>
      <c r="H485">
        <v>5.5</v>
      </c>
      <c r="Q485">
        <v>5.5</v>
      </c>
    </row>
    <row r="486" spans="1:17" x14ac:dyDescent="0.25">
      <c r="A486" t="s">
        <v>913</v>
      </c>
      <c r="B486">
        <v>37</v>
      </c>
      <c r="C486" t="s">
        <v>312</v>
      </c>
      <c r="D486" t="s">
        <v>632</v>
      </c>
      <c r="E486" t="str">
        <f t="shared" si="14"/>
        <v/>
      </c>
      <c r="F486" t="str">
        <f t="shared" si="15"/>
        <v/>
      </c>
      <c r="H486">
        <v>6.5</v>
      </c>
      <c r="Q486">
        <v>6.5</v>
      </c>
    </row>
    <row r="487" spans="1:17" x14ac:dyDescent="0.25">
      <c r="A487" t="s">
        <v>913</v>
      </c>
      <c r="B487">
        <v>37</v>
      </c>
      <c r="C487" t="s">
        <v>288</v>
      </c>
      <c r="D487" t="s">
        <v>632</v>
      </c>
      <c r="E487">
        <f t="shared" si="14"/>
        <v>1</v>
      </c>
      <c r="F487" t="str">
        <f t="shared" si="15"/>
        <v/>
      </c>
      <c r="G487" t="s">
        <v>910</v>
      </c>
      <c r="H487">
        <v>5</v>
      </c>
      <c r="Q487">
        <v>4.5</v>
      </c>
    </row>
    <row r="488" spans="1:17" x14ac:dyDescent="0.25">
      <c r="A488" t="s">
        <v>913</v>
      </c>
      <c r="B488">
        <v>37</v>
      </c>
      <c r="C488" t="s">
        <v>258</v>
      </c>
      <c r="D488" t="s">
        <v>752</v>
      </c>
      <c r="E488" t="str">
        <f t="shared" si="14"/>
        <v/>
      </c>
      <c r="F488" t="str">
        <f t="shared" si="15"/>
        <v/>
      </c>
      <c r="H488">
        <v>6</v>
      </c>
      <c r="I488">
        <v>1</v>
      </c>
      <c r="Q488">
        <v>9</v>
      </c>
    </row>
    <row r="489" spans="1:17" x14ac:dyDescent="0.25">
      <c r="A489" t="s">
        <v>913</v>
      </c>
      <c r="B489">
        <v>37</v>
      </c>
      <c r="C489" t="s">
        <v>272</v>
      </c>
      <c r="D489" t="s">
        <v>752</v>
      </c>
      <c r="E489">
        <f t="shared" si="14"/>
        <v>1</v>
      </c>
      <c r="F489" t="str">
        <f t="shared" si="15"/>
        <v/>
      </c>
      <c r="G489" t="s">
        <v>910</v>
      </c>
      <c r="H489">
        <v>5.5</v>
      </c>
      <c r="I489">
        <v>1</v>
      </c>
      <c r="N489">
        <v>1</v>
      </c>
      <c r="Q489">
        <v>5</v>
      </c>
    </row>
    <row r="490" spans="1:17" x14ac:dyDescent="0.25">
      <c r="A490" t="s">
        <v>913</v>
      </c>
      <c r="B490">
        <v>37</v>
      </c>
      <c r="C490" t="s">
        <v>283</v>
      </c>
      <c r="D490" t="s">
        <v>752</v>
      </c>
      <c r="E490" t="str">
        <f t="shared" si="14"/>
        <v/>
      </c>
      <c r="F490" t="str">
        <f t="shared" si="15"/>
        <v/>
      </c>
      <c r="H490">
        <v>5</v>
      </c>
      <c r="Q490">
        <v>5</v>
      </c>
    </row>
    <row r="491" spans="1:17" x14ac:dyDescent="0.25">
      <c r="A491" t="s">
        <v>913</v>
      </c>
      <c r="B491">
        <v>37</v>
      </c>
      <c r="C491" t="s">
        <v>276</v>
      </c>
      <c r="D491" t="s">
        <v>740</v>
      </c>
      <c r="E491" t="str">
        <f t="shared" si="14"/>
        <v/>
      </c>
      <c r="F491" t="str">
        <f t="shared" si="15"/>
        <v/>
      </c>
      <c r="H491">
        <v>6.5</v>
      </c>
      <c r="I491">
        <v>1</v>
      </c>
      <c r="Q491">
        <v>9.5</v>
      </c>
    </row>
    <row r="492" spans="1:17" x14ac:dyDescent="0.25">
      <c r="A492" t="s">
        <v>913</v>
      </c>
      <c r="B492">
        <v>37</v>
      </c>
      <c r="C492" t="s">
        <v>293</v>
      </c>
      <c r="D492" t="s">
        <v>740</v>
      </c>
      <c r="E492" t="str">
        <f t="shared" si="14"/>
        <v/>
      </c>
      <c r="F492" t="str">
        <f t="shared" si="15"/>
        <v/>
      </c>
      <c r="H492">
        <v>6</v>
      </c>
      <c r="Q492">
        <v>6</v>
      </c>
    </row>
    <row r="493" spans="1:17" x14ac:dyDescent="0.25">
      <c r="A493" t="s">
        <v>913</v>
      </c>
      <c r="B493">
        <v>37</v>
      </c>
      <c r="C493" t="s">
        <v>300</v>
      </c>
      <c r="D493" t="s">
        <v>740</v>
      </c>
      <c r="E493">
        <f t="shared" si="14"/>
        <v>1</v>
      </c>
      <c r="F493" t="str">
        <f t="shared" si="15"/>
        <v/>
      </c>
      <c r="G493" t="s">
        <v>910</v>
      </c>
      <c r="H493">
        <v>7.5</v>
      </c>
      <c r="I493">
        <v>2</v>
      </c>
      <c r="Q493">
        <v>13</v>
      </c>
    </row>
    <row r="494" spans="1:17" x14ac:dyDescent="0.25">
      <c r="A494" t="s">
        <v>913</v>
      </c>
      <c r="B494">
        <v>37</v>
      </c>
      <c r="C494" t="s">
        <v>286</v>
      </c>
      <c r="D494" t="s">
        <v>742</v>
      </c>
      <c r="E494" t="str">
        <f t="shared" si="14"/>
        <v/>
      </c>
      <c r="F494" t="str">
        <f t="shared" si="15"/>
        <v/>
      </c>
      <c r="H494">
        <v>6</v>
      </c>
      <c r="Q494">
        <v>6</v>
      </c>
    </row>
    <row r="495" spans="1:17" x14ac:dyDescent="0.25">
      <c r="A495" t="s">
        <v>913</v>
      </c>
      <c r="B495">
        <v>37</v>
      </c>
      <c r="C495" t="s">
        <v>317</v>
      </c>
      <c r="D495" t="s">
        <v>742</v>
      </c>
      <c r="E495" t="str">
        <f t="shared" si="14"/>
        <v/>
      </c>
      <c r="F495" t="str">
        <f t="shared" si="15"/>
        <v/>
      </c>
      <c r="H495">
        <v>5.5</v>
      </c>
      <c r="Q495">
        <v>5.5</v>
      </c>
    </row>
    <row r="496" spans="1:17" x14ac:dyDescent="0.25">
      <c r="A496" t="s">
        <v>913</v>
      </c>
      <c r="B496">
        <v>37</v>
      </c>
      <c r="C496" t="s">
        <v>299</v>
      </c>
      <c r="D496" t="s">
        <v>742</v>
      </c>
      <c r="E496" t="str">
        <f t="shared" si="14"/>
        <v/>
      </c>
      <c r="F496" t="str">
        <f t="shared" si="15"/>
        <v/>
      </c>
      <c r="H496">
        <v>7</v>
      </c>
      <c r="I496">
        <v>1</v>
      </c>
      <c r="Q496">
        <v>10</v>
      </c>
    </row>
    <row r="497" spans="1:17" x14ac:dyDescent="0.25">
      <c r="A497" t="s">
        <v>913</v>
      </c>
      <c r="B497">
        <v>37</v>
      </c>
      <c r="C497" t="s">
        <v>299</v>
      </c>
      <c r="D497" t="s">
        <v>742</v>
      </c>
      <c r="E497" t="str">
        <f t="shared" si="14"/>
        <v/>
      </c>
      <c r="F497" t="str">
        <f t="shared" si="15"/>
        <v/>
      </c>
      <c r="H497">
        <v>7</v>
      </c>
      <c r="I497">
        <v>1</v>
      </c>
      <c r="Q497">
        <v>10</v>
      </c>
    </row>
    <row r="498" spans="1:17" x14ac:dyDescent="0.25">
      <c r="A498" t="s">
        <v>913</v>
      </c>
      <c r="B498">
        <v>37</v>
      </c>
      <c r="C498" t="s">
        <v>282</v>
      </c>
      <c r="D498" t="s">
        <v>753</v>
      </c>
      <c r="E498" t="str">
        <f t="shared" si="14"/>
        <v/>
      </c>
      <c r="F498" t="str">
        <f t="shared" si="15"/>
        <v/>
      </c>
      <c r="H498">
        <v>5</v>
      </c>
      <c r="Q498">
        <v>5</v>
      </c>
    </row>
    <row r="499" spans="1:17" x14ac:dyDescent="0.25">
      <c r="A499" t="s">
        <v>913</v>
      </c>
      <c r="B499">
        <v>37</v>
      </c>
      <c r="C499" t="s">
        <v>280</v>
      </c>
      <c r="D499" t="s">
        <v>753</v>
      </c>
      <c r="E499" t="str">
        <f t="shared" si="14"/>
        <v/>
      </c>
      <c r="F499" t="str">
        <f t="shared" si="15"/>
        <v/>
      </c>
      <c r="H499">
        <v>7</v>
      </c>
      <c r="Q499">
        <v>7</v>
      </c>
    </row>
    <row r="500" spans="1:17" x14ac:dyDescent="0.25">
      <c r="A500" t="s">
        <v>913</v>
      </c>
      <c r="B500">
        <v>37</v>
      </c>
      <c r="C500" t="s">
        <v>254</v>
      </c>
      <c r="D500" t="s">
        <v>750</v>
      </c>
      <c r="E500">
        <f t="shared" si="14"/>
        <v>1</v>
      </c>
      <c r="F500" t="str">
        <f t="shared" si="15"/>
        <v/>
      </c>
      <c r="G500" t="s">
        <v>910</v>
      </c>
      <c r="H500">
        <v>5</v>
      </c>
      <c r="Q500">
        <v>4.5</v>
      </c>
    </row>
    <row r="501" spans="1:17" x14ac:dyDescent="0.25">
      <c r="A501" t="s">
        <v>913</v>
      </c>
      <c r="B501">
        <v>37</v>
      </c>
      <c r="C501" t="s">
        <v>316</v>
      </c>
      <c r="D501" t="s">
        <v>750</v>
      </c>
      <c r="E501" t="str">
        <f t="shared" si="14"/>
        <v/>
      </c>
      <c r="F501" t="str">
        <f t="shared" si="15"/>
        <v/>
      </c>
      <c r="H501">
        <v>6</v>
      </c>
      <c r="Q501">
        <v>6</v>
      </c>
    </row>
    <row r="502" spans="1:17" x14ac:dyDescent="0.25">
      <c r="A502" t="s">
        <v>913</v>
      </c>
      <c r="B502">
        <v>37</v>
      </c>
      <c r="C502" t="s">
        <v>818</v>
      </c>
      <c r="D502" t="s">
        <v>750</v>
      </c>
      <c r="E502" t="str">
        <f t="shared" si="14"/>
        <v/>
      </c>
      <c r="F502">
        <f t="shared" si="15"/>
        <v>1</v>
      </c>
      <c r="G502" t="s">
        <v>911</v>
      </c>
      <c r="H502">
        <v>4</v>
      </c>
      <c r="Q502">
        <v>3</v>
      </c>
    </row>
    <row r="503" spans="1:17" x14ac:dyDescent="0.25">
      <c r="A503" t="s">
        <v>913</v>
      </c>
      <c r="B503">
        <v>37</v>
      </c>
      <c r="C503" t="s">
        <v>252</v>
      </c>
      <c r="D503" t="s">
        <v>754</v>
      </c>
      <c r="E503" t="str">
        <f t="shared" si="14"/>
        <v/>
      </c>
      <c r="F503" t="str">
        <f t="shared" si="15"/>
        <v/>
      </c>
      <c r="H503">
        <v>6.5</v>
      </c>
      <c r="Q503">
        <v>6.5</v>
      </c>
    </row>
    <row r="504" spans="1:17" x14ac:dyDescent="0.25">
      <c r="A504" t="s">
        <v>913</v>
      </c>
      <c r="B504">
        <v>37</v>
      </c>
      <c r="C504" t="s">
        <v>811</v>
      </c>
      <c r="D504" t="s">
        <v>754</v>
      </c>
      <c r="E504" t="str">
        <f t="shared" si="14"/>
        <v/>
      </c>
      <c r="F504" t="str">
        <f t="shared" si="15"/>
        <v/>
      </c>
      <c r="H504">
        <v>6</v>
      </c>
      <c r="Q504">
        <v>6</v>
      </c>
    </row>
    <row r="505" spans="1:17" x14ac:dyDescent="0.25">
      <c r="A505" t="s">
        <v>913</v>
      </c>
      <c r="B505">
        <v>37</v>
      </c>
      <c r="C505" t="s">
        <v>305</v>
      </c>
      <c r="D505" t="s">
        <v>754</v>
      </c>
      <c r="E505" t="str">
        <f t="shared" si="14"/>
        <v/>
      </c>
      <c r="F505" t="str">
        <f t="shared" si="15"/>
        <v/>
      </c>
      <c r="H505">
        <v>5</v>
      </c>
      <c r="Q505">
        <v>5</v>
      </c>
    </row>
    <row r="506" spans="1:17" x14ac:dyDescent="0.25">
      <c r="A506" t="s">
        <v>913</v>
      </c>
      <c r="B506">
        <v>37</v>
      </c>
      <c r="C506" t="s">
        <v>259</v>
      </c>
      <c r="D506" t="s">
        <v>748</v>
      </c>
      <c r="E506" t="str">
        <f t="shared" si="14"/>
        <v/>
      </c>
      <c r="F506" t="str">
        <f t="shared" si="15"/>
        <v/>
      </c>
      <c r="H506">
        <v>7</v>
      </c>
      <c r="I506">
        <v>1</v>
      </c>
      <c r="Q506">
        <v>10</v>
      </c>
    </row>
    <row r="507" spans="1:17" x14ac:dyDescent="0.25">
      <c r="A507" t="s">
        <v>913</v>
      </c>
      <c r="B507">
        <v>37</v>
      </c>
      <c r="C507" t="s">
        <v>278</v>
      </c>
      <c r="D507" t="s">
        <v>748</v>
      </c>
      <c r="E507" t="str">
        <f t="shared" si="14"/>
        <v/>
      </c>
      <c r="F507" t="str">
        <f t="shared" si="15"/>
        <v/>
      </c>
      <c r="H507">
        <v>7</v>
      </c>
      <c r="I507">
        <v>1</v>
      </c>
      <c r="Q507">
        <v>10</v>
      </c>
    </row>
    <row r="508" spans="1:17" x14ac:dyDescent="0.25">
      <c r="A508" t="s">
        <v>913</v>
      </c>
      <c r="B508">
        <v>37</v>
      </c>
      <c r="C508" t="s">
        <v>292</v>
      </c>
      <c r="D508" t="s">
        <v>748</v>
      </c>
      <c r="E508" t="str">
        <f t="shared" si="14"/>
        <v/>
      </c>
      <c r="F508" t="str">
        <f t="shared" si="15"/>
        <v/>
      </c>
      <c r="H508">
        <v>6</v>
      </c>
      <c r="Q508">
        <v>6</v>
      </c>
    </row>
    <row r="509" spans="1:17" x14ac:dyDescent="0.25">
      <c r="A509" t="s">
        <v>913</v>
      </c>
      <c r="B509">
        <v>37</v>
      </c>
      <c r="C509" t="s">
        <v>321</v>
      </c>
      <c r="D509" t="s">
        <v>748</v>
      </c>
      <c r="E509" t="str">
        <f t="shared" si="14"/>
        <v/>
      </c>
      <c r="F509" t="str">
        <f t="shared" si="15"/>
        <v/>
      </c>
      <c r="H509">
        <v>6.5</v>
      </c>
      <c r="I509">
        <v>1</v>
      </c>
      <c r="L509">
        <v>1</v>
      </c>
      <c r="Q509">
        <v>10.5</v>
      </c>
    </row>
    <row r="510" spans="1:17" x14ac:dyDescent="0.25">
      <c r="A510" t="s">
        <v>913</v>
      </c>
      <c r="B510">
        <v>37</v>
      </c>
      <c r="C510" t="s">
        <v>260</v>
      </c>
      <c r="D510" t="s">
        <v>661</v>
      </c>
      <c r="E510" t="str">
        <f t="shared" si="14"/>
        <v/>
      </c>
      <c r="F510" t="str">
        <f t="shared" si="15"/>
        <v/>
      </c>
      <c r="H510">
        <v>5</v>
      </c>
      <c r="N510">
        <v>1</v>
      </c>
      <c r="Q510">
        <v>2</v>
      </c>
    </row>
    <row r="511" spans="1:17" x14ac:dyDescent="0.25">
      <c r="A511" t="s">
        <v>913</v>
      </c>
      <c r="B511">
        <v>37</v>
      </c>
      <c r="C511" t="s">
        <v>264</v>
      </c>
      <c r="D511" t="s">
        <v>631</v>
      </c>
      <c r="E511">
        <f t="shared" si="14"/>
        <v>1</v>
      </c>
      <c r="F511" t="str">
        <f t="shared" si="15"/>
        <v/>
      </c>
      <c r="G511" t="s">
        <v>910</v>
      </c>
      <c r="H511">
        <v>5</v>
      </c>
      <c r="Q511">
        <v>4.5</v>
      </c>
    </row>
    <row r="512" spans="1:17" x14ac:dyDescent="0.25">
      <c r="A512" t="s">
        <v>913</v>
      </c>
      <c r="B512">
        <v>37</v>
      </c>
      <c r="C512" t="s">
        <v>320</v>
      </c>
      <c r="D512" t="s">
        <v>631</v>
      </c>
      <c r="E512">
        <f t="shared" si="14"/>
        <v>1</v>
      </c>
      <c r="F512" t="str">
        <f t="shared" si="15"/>
        <v/>
      </c>
      <c r="G512" t="s">
        <v>910</v>
      </c>
      <c r="H512">
        <v>6</v>
      </c>
      <c r="Q512">
        <v>5.5</v>
      </c>
    </row>
    <row r="513" spans="1:17" x14ac:dyDescent="0.25">
      <c r="A513" t="s">
        <v>913</v>
      </c>
      <c r="B513">
        <v>37</v>
      </c>
      <c r="C513" t="s">
        <v>271</v>
      </c>
      <c r="D513" t="s">
        <v>631</v>
      </c>
      <c r="E513" t="str">
        <f t="shared" si="14"/>
        <v/>
      </c>
      <c r="F513" t="str">
        <f t="shared" si="15"/>
        <v/>
      </c>
      <c r="H513">
        <v>6</v>
      </c>
      <c r="Q513">
        <v>6</v>
      </c>
    </row>
    <row r="514" spans="1:17" x14ac:dyDescent="0.25">
      <c r="A514" t="s">
        <v>913</v>
      </c>
      <c r="B514">
        <v>37</v>
      </c>
      <c r="C514" t="s">
        <v>266</v>
      </c>
      <c r="D514" t="s">
        <v>745</v>
      </c>
      <c r="E514" t="str">
        <f t="shared" si="14"/>
        <v/>
      </c>
      <c r="F514" t="str">
        <f t="shared" si="15"/>
        <v/>
      </c>
      <c r="H514">
        <v>6</v>
      </c>
      <c r="I514">
        <v>1</v>
      </c>
      <c r="Q514">
        <v>9</v>
      </c>
    </row>
    <row r="515" spans="1:17" x14ac:dyDescent="0.25">
      <c r="A515" t="s">
        <v>913</v>
      </c>
      <c r="B515">
        <v>37</v>
      </c>
      <c r="C515" t="s">
        <v>270</v>
      </c>
      <c r="D515" t="s">
        <v>745</v>
      </c>
      <c r="E515" t="str">
        <f t="shared" ref="E515:E578" si="16">IF($G515="Ammonito",1,"")</f>
        <v/>
      </c>
      <c r="F515" t="str">
        <f t="shared" ref="F515:F578" si="17">IF($G515="Espulsione",1,"")</f>
        <v/>
      </c>
      <c r="H515">
        <v>5</v>
      </c>
      <c r="Q515">
        <v>5</v>
      </c>
    </row>
    <row r="516" spans="1:17" x14ac:dyDescent="0.25">
      <c r="A516" t="s">
        <v>913</v>
      </c>
      <c r="B516">
        <v>37</v>
      </c>
      <c r="C516" t="s">
        <v>290</v>
      </c>
      <c r="D516" t="s">
        <v>745</v>
      </c>
      <c r="E516" t="str">
        <f t="shared" si="16"/>
        <v/>
      </c>
      <c r="F516" t="str">
        <f t="shared" si="17"/>
        <v/>
      </c>
      <c r="H516">
        <v>5</v>
      </c>
      <c r="Q516">
        <v>5</v>
      </c>
    </row>
    <row r="517" spans="1:17" x14ac:dyDescent="0.25">
      <c r="A517" t="s">
        <v>913</v>
      </c>
      <c r="B517">
        <v>37</v>
      </c>
      <c r="C517" t="s">
        <v>313</v>
      </c>
      <c r="D517" t="s">
        <v>745</v>
      </c>
      <c r="E517" t="str">
        <f t="shared" si="16"/>
        <v/>
      </c>
      <c r="F517" t="str">
        <f t="shared" si="17"/>
        <v/>
      </c>
      <c r="H517">
        <v>5.5</v>
      </c>
      <c r="Q517">
        <v>5.5</v>
      </c>
    </row>
    <row r="518" spans="1:17" x14ac:dyDescent="0.25">
      <c r="A518" t="s">
        <v>913</v>
      </c>
      <c r="B518">
        <v>37</v>
      </c>
      <c r="C518" t="s">
        <v>255</v>
      </c>
      <c r="D518" t="s">
        <v>635</v>
      </c>
      <c r="E518">
        <f t="shared" si="16"/>
        <v>1</v>
      </c>
      <c r="F518" t="str">
        <f t="shared" si="17"/>
        <v/>
      </c>
      <c r="G518" t="s">
        <v>910</v>
      </c>
      <c r="H518">
        <v>7</v>
      </c>
      <c r="L518">
        <v>1</v>
      </c>
      <c r="Q518">
        <v>7.5</v>
      </c>
    </row>
    <row r="519" spans="1:17" x14ac:dyDescent="0.25">
      <c r="A519" t="s">
        <v>913</v>
      </c>
      <c r="B519">
        <v>37</v>
      </c>
      <c r="C519" t="s">
        <v>269</v>
      </c>
      <c r="D519" t="s">
        <v>635</v>
      </c>
      <c r="E519" t="str">
        <f t="shared" si="16"/>
        <v/>
      </c>
      <c r="F519" t="str">
        <f t="shared" si="17"/>
        <v/>
      </c>
      <c r="H519">
        <v>7.5</v>
      </c>
      <c r="I519">
        <v>2</v>
      </c>
      <c r="Q519">
        <v>13.5</v>
      </c>
    </row>
    <row r="520" spans="1:17" x14ac:dyDescent="0.25">
      <c r="A520" t="s">
        <v>913</v>
      </c>
      <c r="B520">
        <v>37</v>
      </c>
      <c r="C520" t="s">
        <v>314</v>
      </c>
      <c r="D520" t="s">
        <v>635</v>
      </c>
      <c r="E520" t="str">
        <f t="shared" si="16"/>
        <v/>
      </c>
      <c r="F520" t="str">
        <f t="shared" si="17"/>
        <v/>
      </c>
      <c r="H520">
        <v>6</v>
      </c>
      <c r="Q520">
        <v>6</v>
      </c>
    </row>
    <row r="521" spans="1:17" x14ac:dyDescent="0.25">
      <c r="A521" t="s">
        <v>913</v>
      </c>
      <c r="B521">
        <v>37</v>
      </c>
      <c r="C521" t="s">
        <v>322</v>
      </c>
      <c r="D521" t="s">
        <v>635</v>
      </c>
      <c r="E521" t="str">
        <f t="shared" si="16"/>
        <v/>
      </c>
      <c r="F521" t="str">
        <f t="shared" si="17"/>
        <v/>
      </c>
      <c r="H521">
        <v>7</v>
      </c>
      <c r="Q521">
        <v>7</v>
      </c>
    </row>
    <row r="522" spans="1:17" x14ac:dyDescent="0.25">
      <c r="A522" t="s">
        <v>913</v>
      </c>
      <c r="B522">
        <v>37</v>
      </c>
      <c r="C522" t="s">
        <v>277</v>
      </c>
      <c r="D522" t="s">
        <v>747</v>
      </c>
      <c r="E522" t="str">
        <f t="shared" si="16"/>
        <v/>
      </c>
      <c r="F522">
        <f t="shared" si="17"/>
        <v>1</v>
      </c>
      <c r="G522" t="s">
        <v>911</v>
      </c>
      <c r="H522">
        <v>5.5</v>
      </c>
      <c r="I522">
        <v>1</v>
      </c>
      <c r="Q522">
        <v>7.5</v>
      </c>
    </row>
    <row r="523" spans="1:17" x14ac:dyDescent="0.25">
      <c r="A523" t="s">
        <v>913</v>
      </c>
      <c r="B523">
        <v>37</v>
      </c>
      <c r="C523" t="s">
        <v>265</v>
      </c>
      <c r="D523" t="s">
        <v>738</v>
      </c>
      <c r="E523" t="str">
        <f t="shared" si="16"/>
        <v/>
      </c>
      <c r="F523" t="str">
        <f t="shared" si="17"/>
        <v/>
      </c>
      <c r="H523">
        <v>7</v>
      </c>
      <c r="I523">
        <v>1</v>
      </c>
      <c r="Q523">
        <v>10</v>
      </c>
    </row>
    <row r="524" spans="1:17" x14ac:dyDescent="0.25">
      <c r="A524" t="s">
        <v>913</v>
      </c>
      <c r="B524">
        <v>37</v>
      </c>
      <c r="C524" t="s">
        <v>297</v>
      </c>
      <c r="D524" t="s">
        <v>738</v>
      </c>
      <c r="E524" t="str">
        <f t="shared" si="16"/>
        <v/>
      </c>
      <c r="F524" t="str">
        <f t="shared" si="17"/>
        <v/>
      </c>
      <c r="H524">
        <v>5.5</v>
      </c>
      <c r="Q524">
        <v>5.5</v>
      </c>
    </row>
    <row r="525" spans="1:17" x14ac:dyDescent="0.25">
      <c r="A525" t="s">
        <v>913</v>
      </c>
      <c r="B525">
        <v>37</v>
      </c>
      <c r="C525" t="s">
        <v>253</v>
      </c>
      <c r="D525" t="s">
        <v>761</v>
      </c>
      <c r="E525">
        <f t="shared" si="16"/>
        <v>1</v>
      </c>
      <c r="F525" t="str">
        <f t="shared" si="17"/>
        <v/>
      </c>
      <c r="G525" t="s">
        <v>910</v>
      </c>
      <c r="H525">
        <v>6.5</v>
      </c>
      <c r="L525">
        <v>1</v>
      </c>
      <c r="Q525">
        <v>7</v>
      </c>
    </row>
    <row r="526" spans="1:17" x14ac:dyDescent="0.25">
      <c r="A526" t="s">
        <v>913</v>
      </c>
      <c r="B526">
        <v>37</v>
      </c>
      <c r="C526" t="s">
        <v>319</v>
      </c>
      <c r="D526" t="s">
        <v>761</v>
      </c>
      <c r="E526" t="str">
        <f t="shared" si="16"/>
        <v/>
      </c>
      <c r="F526" t="str">
        <f t="shared" si="17"/>
        <v/>
      </c>
      <c r="H526">
        <v>7</v>
      </c>
      <c r="I526">
        <v>1</v>
      </c>
      <c r="M526">
        <v>1</v>
      </c>
      <c r="Q526">
        <v>10</v>
      </c>
    </row>
    <row r="527" spans="1:17" x14ac:dyDescent="0.25">
      <c r="A527" t="s">
        <v>908</v>
      </c>
      <c r="B527">
        <v>36</v>
      </c>
      <c r="C527" t="s">
        <v>331</v>
      </c>
      <c r="D527" t="s">
        <v>746</v>
      </c>
      <c r="E527" t="str">
        <f t="shared" si="16"/>
        <v/>
      </c>
      <c r="F527" t="str">
        <f t="shared" si="17"/>
        <v/>
      </c>
      <c r="H527">
        <v>6.5</v>
      </c>
      <c r="J527">
        <v>1</v>
      </c>
      <c r="Q527">
        <v>5.5</v>
      </c>
    </row>
    <row r="528" spans="1:17" x14ac:dyDescent="0.25">
      <c r="A528" t="s">
        <v>908</v>
      </c>
      <c r="B528">
        <v>36</v>
      </c>
      <c r="C528" t="s">
        <v>332</v>
      </c>
      <c r="D528" t="s">
        <v>760</v>
      </c>
      <c r="E528" t="str">
        <f t="shared" si="16"/>
        <v/>
      </c>
      <c r="F528" t="str">
        <f t="shared" si="17"/>
        <v/>
      </c>
      <c r="H528">
        <v>6</v>
      </c>
      <c r="Q528">
        <v>6</v>
      </c>
    </row>
    <row r="529" spans="1:17" x14ac:dyDescent="0.25">
      <c r="A529" t="s">
        <v>908</v>
      </c>
      <c r="B529">
        <v>36</v>
      </c>
      <c r="C529" t="s">
        <v>326</v>
      </c>
      <c r="D529" t="s">
        <v>633</v>
      </c>
      <c r="E529" t="str">
        <f t="shared" si="16"/>
        <v/>
      </c>
      <c r="F529" t="str">
        <f t="shared" si="17"/>
        <v/>
      </c>
      <c r="H529">
        <v>6</v>
      </c>
      <c r="J529">
        <v>1</v>
      </c>
      <c r="Q529">
        <v>5</v>
      </c>
    </row>
    <row r="530" spans="1:17" x14ac:dyDescent="0.25">
      <c r="A530" t="s">
        <v>908</v>
      </c>
      <c r="B530">
        <v>36</v>
      </c>
      <c r="C530" t="s">
        <v>655</v>
      </c>
      <c r="D530" t="s">
        <v>633</v>
      </c>
      <c r="E530" t="str">
        <f t="shared" si="16"/>
        <v/>
      </c>
      <c r="F530">
        <f t="shared" si="17"/>
        <v>1</v>
      </c>
      <c r="G530" t="s">
        <v>911</v>
      </c>
      <c r="H530">
        <v>5</v>
      </c>
      <c r="J530">
        <v>2</v>
      </c>
      <c r="O530">
        <v>1</v>
      </c>
      <c r="Q530">
        <v>2</v>
      </c>
    </row>
    <row r="531" spans="1:17" x14ac:dyDescent="0.25">
      <c r="A531" t="s">
        <v>908</v>
      </c>
      <c r="B531">
        <v>36</v>
      </c>
      <c r="C531" t="s">
        <v>335</v>
      </c>
      <c r="D531" t="s">
        <v>739</v>
      </c>
      <c r="E531" t="str">
        <f t="shared" si="16"/>
        <v/>
      </c>
      <c r="F531" t="str">
        <f t="shared" si="17"/>
        <v/>
      </c>
      <c r="H531">
        <v>6.5</v>
      </c>
      <c r="J531">
        <v>1</v>
      </c>
      <c r="Q531">
        <v>5.5</v>
      </c>
    </row>
    <row r="532" spans="1:17" x14ac:dyDescent="0.25">
      <c r="A532" t="s">
        <v>908</v>
      </c>
      <c r="B532">
        <v>36</v>
      </c>
      <c r="C532" t="s">
        <v>324</v>
      </c>
      <c r="D532" t="s">
        <v>634</v>
      </c>
      <c r="E532" t="str">
        <f t="shared" si="16"/>
        <v/>
      </c>
      <c r="F532" t="str">
        <f t="shared" si="17"/>
        <v/>
      </c>
      <c r="H532">
        <v>5.5</v>
      </c>
      <c r="J532">
        <v>1</v>
      </c>
      <c r="Q532">
        <v>4.5</v>
      </c>
    </row>
    <row r="533" spans="1:17" x14ac:dyDescent="0.25">
      <c r="A533" t="s">
        <v>908</v>
      </c>
      <c r="B533">
        <v>36</v>
      </c>
      <c r="C533" t="s">
        <v>653</v>
      </c>
      <c r="D533" t="s">
        <v>632</v>
      </c>
      <c r="E533" t="str">
        <f t="shared" si="16"/>
        <v/>
      </c>
      <c r="F533" t="str">
        <f t="shared" si="17"/>
        <v/>
      </c>
      <c r="H533">
        <v>5</v>
      </c>
      <c r="J533">
        <v>4</v>
      </c>
      <c r="O533">
        <v>1</v>
      </c>
      <c r="Q533">
        <v>1</v>
      </c>
    </row>
    <row r="534" spans="1:17" x14ac:dyDescent="0.25">
      <c r="A534" t="s">
        <v>908</v>
      </c>
      <c r="B534">
        <v>36</v>
      </c>
      <c r="C534" t="s">
        <v>340</v>
      </c>
      <c r="D534" t="s">
        <v>752</v>
      </c>
      <c r="E534" t="str">
        <f t="shared" si="16"/>
        <v/>
      </c>
      <c r="F534" t="str">
        <f t="shared" si="17"/>
        <v/>
      </c>
      <c r="H534">
        <v>6</v>
      </c>
      <c r="Q534">
        <v>6</v>
      </c>
    </row>
    <row r="535" spans="1:17" x14ac:dyDescent="0.25">
      <c r="A535" t="s">
        <v>908</v>
      </c>
      <c r="B535">
        <v>36</v>
      </c>
      <c r="C535" t="s">
        <v>662</v>
      </c>
      <c r="D535" t="s">
        <v>740</v>
      </c>
      <c r="E535" t="str">
        <f t="shared" si="16"/>
        <v/>
      </c>
      <c r="F535" t="str">
        <f t="shared" si="17"/>
        <v/>
      </c>
      <c r="H535">
        <v>6</v>
      </c>
      <c r="J535">
        <v>1</v>
      </c>
      <c r="Q535">
        <v>5</v>
      </c>
    </row>
    <row r="536" spans="1:17" x14ac:dyDescent="0.25">
      <c r="A536" t="s">
        <v>908</v>
      </c>
      <c r="B536">
        <v>36</v>
      </c>
      <c r="C536" t="s">
        <v>660</v>
      </c>
      <c r="D536" t="s">
        <v>742</v>
      </c>
      <c r="E536" t="str">
        <f t="shared" si="16"/>
        <v/>
      </c>
      <c r="F536" t="str">
        <f t="shared" si="17"/>
        <v/>
      </c>
      <c r="H536">
        <v>6</v>
      </c>
      <c r="Q536">
        <v>6</v>
      </c>
    </row>
    <row r="537" spans="1:17" x14ac:dyDescent="0.25">
      <c r="A537" t="s">
        <v>908</v>
      </c>
      <c r="B537">
        <v>36</v>
      </c>
      <c r="C537" t="s">
        <v>328</v>
      </c>
      <c r="D537" t="s">
        <v>753</v>
      </c>
      <c r="E537" t="str">
        <f t="shared" si="16"/>
        <v/>
      </c>
      <c r="F537" t="str">
        <f t="shared" si="17"/>
        <v/>
      </c>
      <c r="H537">
        <v>7</v>
      </c>
      <c r="J537">
        <v>3</v>
      </c>
      <c r="Q537">
        <v>4</v>
      </c>
    </row>
    <row r="538" spans="1:17" x14ac:dyDescent="0.25">
      <c r="A538" t="s">
        <v>908</v>
      </c>
      <c r="B538">
        <v>36</v>
      </c>
      <c r="C538" t="s">
        <v>639</v>
      </c>
      <c r="D538" t="s">
        <v>750</v>
      </c>
      <c r="E538" t="str">
        <f t="shared" si="16"/>
        <v/>
      </c>
      <c r="F538" t="str">
        <f t="shared" si="17"/>
        <v/>
      </c>
      <c r="H538">
        <v>5.5</v>
      </c>
      <c r="J538">
        <v>5</v>
      </c>
      <c r="P538">
        <v>1</v>
      </c>
      <c r="Q538">
        <v>3.5</v>
      </c>
    </row>
    <row r="539" spans="1:17" x14ac:dyDescent="0.25">
      <c r="A539" t="s">
        <v>908</v>
      </c>
      <c r="B539">
        <v>36</v>
      </c>
      <c r="C539" t="s">
        <v>323</v>
      </c>
      <c r="D539" t="s">
        <v>754</v>
      </c>
      <c r="E539">
        <f t="shared" si="16"/>
        <v>1</v>
      </c>
      <c r="F539" t="str">
        <f t="shared" si="17"/>
        <v/>
      </c>
      <c r="G539" t="s">
        <v>910</v>
      </c>
      <c r="H539">
        <v>6</v>
      </c>
      <c r="Q539">
        <v>5.5</v>
      </c>
    </row>
    <row r="540" spans="1:17" x14ac:dyDescent="0.25">
      <c r="A540" t="s">
        <v>908</v>
      </c>
      <c r="B540">
        <v>36</v>
      </c>
      <c r="C540" t="s">
        <v>644</v>
      </c>
      <c r="D540" t="s">
        <v>748</v>
      </c>
      <c r="E540" t="str">
        <f t="shared" si="16"/>
        <v/>
      </c>
      <c r="F540" t="str">
        <f t="shared" si="17"/>
        <v/>
      </c>
      <c r="H540">
        <v>6</v>
      </c>
      <c r="Q540">
        <v>6</v>
      </c>
    </row>
    <row r="541" spans="1:17" x14ac:dyDescent="0.25">
      <c r="A541" t="s">
        <v>908</v>
      </c>
      <c r="B541">
        <v>36</v>
      </c>
      <c r="C541" t="s">
        <v>343</v>
      </c>
      <c r="D541" t="s">
        <v>748</v>
      </c>
      <c r="E541" t="str">
        <f t="shared" si="16"/>
        <v/>
      </c>
      <c r="F541" t="str">
        <f t="shared" si="17"/>
        <v/>
      </c>
      <c r="H541">
        <v>6</v>
      </c>
      <c r="Q541">
        <v>6</v>
      </c>
    </row>
    <row r="542" spans="1:17" x14ac:dyDescent="0.25">
      <c r="A542" t="s">
        <v>908</v>
      </c>
      <c r="B542">
        <v>36</v>
      </c>
      <c r="C542" t="s">
        <v>641</v>
      </c>
      <c r="D542" t="s">
        <v>661</v>
      </c>
      <c r="E542" t="str">
        <f t="shared" si="16"/>
        <v/>
      </c>
      <c r="F542" t="str">
        <f t="shared" si="17"/>
        <v/>
      </c>
      <c r="H542">
        <v>6</v>
      </c>
      <c r="Q542">
        <v>6</v>
      </c>
    </row>
    <row r="543" spans="1:17" x14ac:dyDescent="0.25">
      <c r="A543" t="s">
        <v>908</v>
      </c>
      <c r="B543">
        <v>36</v>
      </c>
      <c r="C543" t="s">
        <v>334</v>
      </c>
      <c r="D543" t="s">
        <v>631</v>
      </c>
      <c r="E543" t="str">
        <f t="shared" si="16"/>
        <v/>
      </c>
      <c r="F543" t="str">
        <f t="shared" si="17"/>
        <v/>
      </c>
      <c r="H543">
        <v>5</v>
      </c>
      <c r="J543">
        <v>4</v>
      </c>
      <c r="Q543">
        <v>1</v>
      </c>
    </row>
    <row r="544" spans="1:17" x14ac:dyDescent="0.25">
      <c r="A544" t="s">
        <v>908</v>
      </c>
      <c r="B544">
        <v>36</v>
      </c>
      <c r="C544" t="s">
        <v>646</v>
      </c>
      <c r="D544" t="s">
        <v>745</v>
      </c>
      <c r="E544" t="str">
        <f t="shared" si="16"/>
        <v/>
      </c>
      <c r="F544" t="str">
        <f t="shared" si="17"/>
        <v/>
      </c>
      <c r="H544">
        <v>6.5</v>
      </c>
      <c r="J544">
        <v>2</v>
      </c>
      <c r="Q544">
        <v>4.5</v>
      </c>
    </row>
    <row r="545" spans="1:17" x14ac:dyDescent="0.25">
      <c r="A545" t="s">
        <v>908</v>
      </c>
      <c r="B545">
        <v>36</v>
      </c>
      <c r="C545" t="s">
        <v>339</v>
      </c>
      <c r="D545" t="s">
        <v>635</v>
      </c>
      <c r="E545" t="str">
        <f t="shared" si="16"/>
        <v/>
      </c>
      <c r="F545" t="str">
        <f t="shared" si="17"/>
        <v/>
      </c>
      <c r="H545">
        <v>7</v>
      </c>
      <c r="J545">
        <v>3</v>
      </c>
      <c r="O545">
        <v>1</v>
      </c>
      <c r="Q545">
        <v>4</v>
      </c>
    </row>
    <row r="546" spans="1:17" x14ac:dyDescent="0.25">
      <c r="A546" t="s">
        <v>908</v>
      </c>
      <c r="B546">
        <v>36</v>
      </c>
      <c r="C546" t="s">
        <v>664</v>
      </c>
      <c r="D546" t="s">
        <v>747</v>
      </c>
      <c r="E546" t="str">
        <f t="shared" si="16"/>
        <v/>
      </c>
      <c r="F546" t="str">
        <f t="shared" si="17"/>
        <v/>
      </c>
      <c r="H546">
        <v>6</v>
      </c>
      <c r="Q546">
        <v>6</v>
      </c>
    </row>
    <row r="547" spans="1:17" x14ac:dyDescent="0.25">
      <c r="A547" t="s">
        <v>908</v>
      </c>
      <c r="B547">
        <v>36</v>
      </c>
      <c r="C547" t="s">
        <v>344</v>
      </c>
      <c r="D547" t="s">
        <v>738</v>
      </c>
      <c r="E547" t="str">
        <f t="shared" si="16"/>
        <v/>
      </c>
      <c r="F547" t="str">
        <f t="shared" si="17"/>
        <v/>
      </c>
      <c r="H547">
        <v>6</v>
      </c>
      <c r="J547">
        <v>3</v>
      </c>
      <c r="Q547">
        <v>3</v>
      </c>
    </row>
    <row r="548" spans="1:17" x14ac:dyDescent="0.25">
      <c r="A548" t="s">
        <v>908</v>
      </c>
      <c r="B548">
        <v>36</v>
      </c>
      <c r="C548" t="s">
        <v>342</v>
      </c>
      <c r="D548" t="s">
        <v>761</v>
      </c>
      <c r="E548">
        <f t="shared" si="16"/>
        <v>1</v>
      </c>
      <c r="F548" t="str">
        <f t="shared" si="17"/>
        <v/>
      </c>
      <c r="G548" t="s">
        <v>910</v>
      </c>
      <c r="H548">
        <v>7</v>
      </c>
      <c r="J548">
        <v>3</v>
      </c>
      <c r="P548">
        <v>1</v>
      </c>
      <c r="Q548">
        <v>6.5</v>
      </c>
    </row>
    <row r="549" spans="1:17" x14ac:dyDescent="0.25">
      <c r="A549" t="s">
        <v>909</v>
      </c>
      <c r="B549">
        <v>36</v>
      </c>
      <c r="C549" t="s">
        <v>837</v>
      </c>
      <c r="D549" t="s">
        <v>746</v>
      </c>
      <c r="E549" t="str">
        <f t="shared" si="16"/>
        <v/>
      </c>
      <c r="F549" t="str">
        <f t="shared" si="17"/>
        <v/>
      </c>
      <c r="H549">
        <v>6</v>
      </c>
      <c r="Q549">
        <v>6</v>
      </c>
    </row>
    <row r="550" spans="1:17" x14ac:dyDescent="0.25">
      <c r="A550" t="s">
        <v>909</v>
      </c>
      <c r="B550">
        <v>36</v>
      </c>
      <c r="C550" t="s">
        <v>363</v>
      </c>
      <c r="D550" t="s">
        <v>746</v>
      </c>
      <c r="E550" t="str">
        <f t="shared" si="16"/>
        <v/>
      </c>
      <c r="F550" t="str">
        <f t="shared" si="17"/>
        <v/>
      </c>
      <c r="H550">
        <v>6</v>
      </c>
      <c r="Q550">
        <v>6</v>
      </c>
    </row>
    <row r="551" spans="1:17" x14ac:dyDescent="0.25">
      <c r="A551" t="s">
        <v>909</v>
      </c>
      <c r="B551">
        <v>36</v>
      </c>
      <c r="C551" t="s">
        <v>371</v>
      </c>
      <c r="D551" t="s">
        <v>746</v>
      </c>
      <c r="E551" t="str">
        <f t="shared" si="16"/>
        <v/>
      </c>
      <c r="F551" t="str">
        <f t="shared" si="17"/>
        <v/>
      </c>
      <c r="H551">
        <v>6</v>
      </c>
      <c r="Q551">
        <v>6</v>
      </c>
    </row>
    <row r="552" spans="1:17" x14ac:dyDescent="0.25">
      <c r="A552" t="s">
        <v>909</v>
      </c>
      <c r="B552">
        <v>36</v>
      </c>
      <c r="C552" t="s">
        <v>421</v>
      </c>
      <c r="D552" t="s">
        <v>746</v>
      </c>
      <c r="E552" t="str">
        <f t="shared" si="16"/>
        <v/>
      </c>
      <c r="F552" t="str">
        <f t="shared" si="17"/>
        <v/>
      </c>
      <c r="H552">
        <v>6</v>
      </c>
      <c r="Q552">
        <v>6</v>
      </c>
    </row>
    <row r="553" spans="1:17" x14ac:dyDescent="0.25">
      <c r="A553" t="s">
        <v>909</v>
      </c>
      <c r="B553">
        <v>36</v>
      </c>
      <c r="C553" t="s">
        <v>456</v>
      </c>
      <c r="D553" t="s">
        <v>746</v>
      </c>
      <c r="E553" t="str">
        <f t="shared" si="16"/>
        <v/>
      </c>
      <c r="F553" t="str">
        <f t="shared" si="17"/>
        <v/>
      </c>
      <c r="H553">
        <v>6</v>
      </c>
      <c r="Q553">
        <v>6</v>
      </c>
    </row>
    <row r="554" spans="1:17" x14ac:dyDescent="0.25">
      <c r="A554" t="s">
        <v>909</v>
      </c>
      <c r="B554">
        <v>36</v>
      </c>
      <c r="C554" t="s">
        <v>479</v>
      </c>
      <c r="D554" t="s">
        <v>746</v>
      </c>
      <c r="E554" t="str">
        <f t="shared" si="16"/>
        <v/>
      </c>
      <c r="F554" t="str">
        <f t="shared" si="17"/>
        <v/>
      </c>
      <c r="H554">
        <v>6</v>
      </c>
      <c r="Q554">
        <v>6</v>
      </c>
    </row>
    <row r="555" spans="1:17" x14ac:dyDescent="0.25">
      <c r="A555" t="s">
        <v>909</v>
      </c>
      <c r="B555">
        <v>36</v>
      </c>
      <c r="C555" t="s">
        <v>354</v>
      </c>
      <c r="D555" t="s">
        <v>760</v>
      </c>
      <c r="E555" t="str">
        <f t="shared" si="16"/>
        <v/>
      </c>
      <c r="F555" t="str">
        <f t="shared" si="17"/>
        <v/>
      </c>
      <c r="H555">
        <v>6</v>
      </c>
      <c r="Q555">
        <v>6</v>
      </c>
    </row>
    <row r="556" spans="1:17" x14ac:dyDescent="0.25">
      <c r="A556" t="s">
        <v>909</v>
      </c>
      <c r="B556">
        <v>36</v>
      </c>
      <c r="C556" t="s">
        <v>383</v>
      </c>
      <c r="D556" t="s">
        <v>760</v>
      </c>
      <c r="E556">
        <f t="shared" si="16"/>
        <v>1</v>
      </c>
      <c r="F556" t="str">
        <f t="shared" si="17"/>
        <v/>
      </c>
      <c r="G556" t="s">
        <v>910</v>
      </c>
      <c r="H556">
        <v>5.5</v>
      </c>
      <c r="Q556">
        <v>5</v>
      </c>
    </row>
    <row r="557" spans="1:17" x14ac:dyDescent="0.25">
      <c r="A557" t="s">
        <v>909</v>
      </c>
      <c r="B557">
        <v>36</v>
      </c>
      <c r="C557" t="s">
        <v>404</v>
      </c>
      <c r="D557" t="s">
        <v>760</v>
      </c>
      <c r="E557" t="str">
        <f t="shared" si="16"/>
        <v/>
      </c>
      <c r="F557" t="str">
        <f t="shared" si="17"/>
        <v/>
      </c>
      <c r="H557">
        <v>5.5</v>
      </c>
      <c r="Q557">
        <v>5.5</v>
      </c>
    </row>
    <row r="558" spans="1:17" x14ac:dyDescent="0.25">
      <c r="A558" t="s">
        <v>909</v>
      </c>
      <c r="B558">
        <v>36</v>
      </c>
      <c r="C558" t="s">
        <v>436</v>
      </c>
      <c r="D558" t="s">
        <v>760</v>
      </c>
      <c r="E558" t="str">
        <f t="shared" si="16"/>
        <v/>
      </c>
      <c r="F558" t="str">
        <f t="shared" si="17"/>
        <v/>
      </c>
      <c r="H558">
        <v>5</v>
      </c>
      <c r="Q558">
        <v>5</v>
      </c>
    </row>
    <row r="559" spans="1:17" x14ac:dyDescent="0.25">
      <c r="A559" t="s">
        <v>909</v>
      </c>
      <c r="B559">
        <v>36</v>
      </c>
      <c r="C559" t="s">
        <v>442</v>
      </c>
      <c r="D559" t="s">
        <v>760</v>
      </c>
      <c r="E559">
        <f t="shared" si="16"/>
        <v>1</v>
      </c>
      <c r="F559" t="str">
        <f t="shared" si="17"/>
        <v/>
      </c>
      <c r="G559" t="s">
        <v>910</v>
      </c>
      <c r="H559">
        <v>5</v>
      </c>
      <c r="Q559">
        <v>4.5</v>
      </c>
    </row>
    <row r="560" spans="1:17" x14ac:dyDescent="0.25">
      <c r="A560" t="s">
        <v>909</v>
      </c>
      <c r="B560">
        <v>36</v>
      </c>
      <c r="C560" t="s">
        <v>357</v>
      </c>
      <c r="D560" t="s">
        <v>633</v>
      </c>
      <c r="E560" t="str">
        <f t="shared" si="16"/>
        <v/>
      </c>
      <c r="F560" t="str">
        <f t="shared" si="17"/>
        <v/>
      </c>
      <c r="H560">
        <v>5</v>
      </c>
      <c r="Q560">
        <v>5</v>
      </c>
    </row>
    <row r="561" spans="1:17" x14ac:dyDescent="0.25">
      <c r="A561" t="s">
        <v>909</v>
      </c>
      <c r="B561">
        <v>36</v>
      </c>
      <c r="C561" t="s">
        <v>358</v>
      </c>
      <c r="D561" t="s">
        <v>633</v>
      </c>
      <c r="E561" t="str">
        <f t="shared" si="16"/>
        <v/>
      </c>
      <c r="F561" t="str">
        <f t="shared" si="17"/>
        <v/>
      </c>
      <c r="H561">
        <v>5</v>
      </c>
      <c r="Q561">
        <v>5</v>
      </c>
    </row>
    <row r="562" spans="1:17" x14ac:dyDescent="0.25">
      <c r="A562" t="s">
        <v>909</v>
      </c>
      <c r="B562">
        <v>36</v>
      </c>
      <c r="C562" t="s">
        <v>438</v>
      </c>
      <c r="D562" t="s">
        <v>633</v>
      </c>
      <c r="E562" t="str">
        <f t="shared" si="16"/>
        <v/>
      </c>
      <c r="F562" t="str">
        <f t="shared" si="17"/>
        <v/>
      </c>
      <c r="H562">
        <v>5</v>
      </c>
      <c r="Q562">
        <v>5</v>
      </c>
    </row>
    <row r="563" spans="1:17" x14ac:dyDescent="0.25">
      <c r="A563" t="s">
        <v>909</v>
      </c>
      <c r="B563">
        <v>36</v>
      </c>
      <c r="C563" t="s">
        <v>450</v>
      </c>
      <c r="D563" t="s">
        <v>633</v>
      </c>
      <c r="E563" t="str">
        <f t="shared" si="16"/>
        <v/>
      </c>
      <c r="F563" t="str">
        <f t="shared" si="17"/>
        <v/>
      </c>
      <c r="H563">
        <v>5</v>
      </c>
      <c r="Q563">
        <v>5</v>
      </c>
    </row>
    <row r="564" spans="1:17" x14ac:dyDescent="0.25">
      <c r="A564" t="s">
        <v>909</v>
      </c>
      <c r="B564">
        <v>36</v>
      </c>
      <c r="C564" t="s">
        <v>453</v>
      </c>
      <c r="D564" t="s">
        <v>633</v>
      </c>
      <c r="E564" t="str">
        <f t="shared" si="16"/>
        <v/>
      </c>
      <c r="F564" t="str">
        <f t="shared" si="17"/>
        <v/>
      </c>
      <c r="H564">
        <v>5.5</v>
      </c>
      <c r="Q564">
        <v>5.5</v>
      </c>
    </row>
    <row r="565" spans="1:17" x14ac:dyDescent="0.25">
      <c r="A565" t="s">
        <v>909</v>
      </c>
      <c r="B565">
        <v>36</v>
      </c>
      <c r="C565" t="s">
        <v>875</v>
      </c>
      <c r="D565" t="s">
        <v>633</v>
      </c>
      <c r="E565">
        <f t="shared" si="16"/>
        <v>1</v>
      </c>
      <c r="F565" t="str">
        <f t="shared" si="17"/>
        <v/>
      </c>
      <c r="G565" t="s">
        <v>910</v>
      </c>
      <c r="H565">
        <v>5</v>
      </c>
      <c r="Q565">
        <v>4.5</v>
      </c>
    </row>
    <row r="566" spans="1:17" x14ac:dyDescent="0.25">
      <c r="A566" t="s">
        <v>909</v>
      </c>
      <c r="B566">
        <v>36</v>
      </c>
      <c r="C566" t="s">
        <v>411</v>
      </c>
      <c r="D566" t="s">
        <v>739</v>
      </c>
      <c r="E566" t="str">
        <f t="shared" si="16"/>
        <v/>
      </c>
      <c r="F566" t="str">
        <f t="shared" si="17"/>
        <v/>
      </c>
      <c r="H566">
        <v>6.5</v>
      </c>
      <c r="Q566">
        <v>6.5</v>
      </c>
    </row>
    <row r="567" spans="1:17" x14ac:dyDescent="0.25">
      <c r="A567" t="s">
        <v>909</v>
      </c>
      <c r="B567">
        <v>36</v>
      </c>
      <c r="C567" t="s">
        <v>864</v>
      </c>
      <c r="D567" t="s">
        <v>739</v>
      </c>
      <c r="E567" t="str">
        <f t="shared" si="16"/>
        <v/>
      </c>
      <c r="F567" t="str">
        <f t="shared" si="17"/>
        <v/>
      </c>
      <c r="H567">
        <v>6</v>
      </c>
      <c r="Q567">
        <v>6</v>
      </c>
    </row>
    <row r="568" spans="1:17" x14ac:dyDescent="0.25">
      <c r="A568" t="s">
        <v>909</v>
      </c>
      <c r="B568">
        <v>36</v>
      </c>
      <c r="C568" t="s">
        <v>464</v>
      </c>
      <c r="D568" t="s">
        <v>739</v>
      </c>
      <c r="E568" t="str">
        <f t="shared" si="16"/>
        <v/>
      </c>
      <c r="F568" t="str">
        <f t="shared" si="17"/>
        <v/>
      </c>
      <c r="H568">
        <v>6</v>
      </c>
      <c r="Q568">
        <v>6</v>
      </c>
    </row>
    <row r="569" spans="1:17" x14ac:dyDescent="0.25">
      <c r="A569" t="s">
        <v>909</v>
      </c>
      <c r="B569">
        <v>36</v>
      </c>
      <c r="C569" t="s">
        <v>451</v>
      </c>
      <c r="D569" t="s">
        <v>739</v>
      </c>
      <c r="E569" t="str">
        <f t="shared" si="16"/>
        <v/>
      </c>
      <c r="F569" t="str">
        <f t="shared" si="17"/>
        <v/>
      </c>
      <c r="H569">
        <v>6</v>
      </c>
      <c r="Q569">
        <v>6</v>
      </c>
    </row>
    <row r="570" spans="1:17" x14ac:dyDescent="0.25">
      <c r="A570" t="s">
        <v>909</v>
      </c>
      <c r="B570">
        <v>36</v>
      </c>
      <c r="C570" t="s">
        <v>365</v>
      </c>
      <c r="D570" t="s">
        <v>634</v>
      </c>
      <c r="E570" t="str">
        <f t="shared" si="16"/>
        <v/>
      </c>
      <c r="F570" t="str">
        <f t="shared" si="17"/>
        <v/>
      </c>
      <c r="H570">
        <v>5.5</v>
      </c>
      <c r="Q570">
        <v>5.5</v>
      </c>
    </row>
    <row r="571" spans="1:17" x14ac:dyDescent="0.25">
      <c r="A571" t="s">
        <v>909</v>
      </c>
      <c r="B571">
        <v>36</v>
      </c>
      <c r="C571" t="s">
        <v>376</v>
      </c>
      <c r="D571" t="s">
        <v>634</v>
      </c>
      <c r="E571" t="str">
        <f t="shared" si="16"/>
        <v/>
      </c>
      <c r="F571" t="str">
        <f t="shared" si="17"/>
        <v/>
      </c>
      <c r="H571">
        <v>6</v>
      </c>
      <c r="Q571">
        <v>6</v>
      </c>
    </row>
    <row r="572" spans="1:17" x14ac:dyDescent="0.25">
      <c r="A572" t="s">
        <v>909</v>
      </c>
      <c r="B572">
        <v>36</v>
      </c>
      <c r="C572" t="s">
        <v>388</v>
      </c>
      <c r="D572" t="s">
        <v>634</v>
      </c>
      <c r="E572">
        <f t="shared" si="16"/>
        <v>1</v>
      </c>
      <c r="F572" t="str">
        <f t="shared" si="17"/>
        <v/>
      </c>
      <c r="G572" t="s">
        <v>910</v>
      </c>
      <c r="H572">
        <v>5.5</v>
      </c>
      <c r="Q572">
        <v>5</v>
      </c>
    </row>
    <row r="573" spans="1:17" x14ac:dyDescent="0.25">
      <c r="A573" t="s">
        <v>909</v>
      </c>
      <c r="B573">
        <v>36</v>
      </c>
      <c r="C573" t="s">
        <v>398</v>
      </c>
      <c r="D573" t="s">
        <v>634</v>
      </c>
      <c r="E573" t="str">
        <f t="shared" si="16"/>
        <v/>
      </c>
      <c r="F573" t="str">
        <f t="shared" si="17"/>
        <v/>
      </c>
      <c r="H573">
        <v>6</v>
      </c>
      <c r="Q573">
        <v>6</v>
      </c>
    </row>
    <row r="574" spans="1:17" x14ac:dyDescent="0.25">
      <c r="A574" t="s">
        <v>909</v>
      </c>
      <c r="B574">
        <v>36</v>
      </c>
      <c r="C574" t="s">
        <v>469</v>
      </c>
      <c r="D574" t="s">
        <v>634</v>
      </c>
      <c r="E574" t="str">
        <f t="shared" si="16"/>
        <v/>
      </c>
      <c r="F574" t="str">
        <f t="shared" si="17"/>
        <v/>
      </c>
      <c r="H574">
        <v>5</v>
      </c>
      <c r="K574">
        <v>1</v>
      </c>
      <c r="Q574">
        <v>3</v>
      </c>
    </row>
    <row r="575" spans="1:17" x14ac:dyDescent="0.25">
      <c r="A575" t="s">
        <v>909</v>
      </c>
      <c r="B575">
        <v>36</v>
      </c>
      <c r="C575" t="s">
        <v>847</v>
      </c>
      <c r="D575" t="s">
        <v>634</v>
      </c>
      <c r="E575" t="str">
        <f t="shared" si="16"/>
        <v/>
      </c>
      <c r="F575" t="str">
        <f t="shared" si="17"/>
        <v/>
      </c>
      <c r="H575">
        <v>5.5</v>
      </c>
      <c r="Q575">
        <v>5.5</v>
      </c>
    </row>
    <row r="576" spans="1:17" x14ac:dyDescent="0.25">
      <c r="A576" t="s">
        <v>909</v>
      </c>
      <c r="B576">
        <v>36</v>
      </c>
      <c r="C576" t="s">
        <v>447</v>
      </c>
      <c r="D576" t="s">
        <v>632</v>
      </c>
      <c r="E576">
        <f t="shared" si="16"/>
        <v>1</v>
      </c>
      <c r="F576" t="str">
        <f t="shared" si="17"/>
        <v/>
      </c>
      <c r="G576" t="s">
        <v>910</v>
      </c>
      <c r="H576">
        <v>4.5</v>
      </c>
      <c r="Q576">
        <v>4</v>
      </c>
    </row>
    <row r="577" spans="1:17" x14ac:dyDescent="0.25">
      <c r="A577" t="s">
        <v>909</v>
      </c>
      <c r="B577">
        <v>36</v>
      </c>
      <c r="C577" t="s">
        <v>462</v>
      </c>
      <c r="D577" t="s">
        <v>632</v>
      </c>
      <c r="E577" t="str">
        <f t="shared" si="16"/>
        <v/>
      </c>
      <c r="F577" t="str">
        <f t="shared" si="17"/>
        <v/>
      </c>
      <c r="H577">
        <v>4.5</v>
      </c>
      <c r="I577">
        <v>1</v>
      </c>
      <c r="M577">
        <v>1</v>
      </c>
      <c r="Q577">
        <v>7.5</v>
      </c>
    </row>
    <row r="578" spans="1:17" x14ac:dyDescent="0.25">
      <c r="A578" t="s">
        <v>909</v>
      </c>
      <c r="B578">
        <v>36</v>
      </c>
      <c r="C578" t="s">
        <v>470</v>
      </c>
      <c r="D578" t="s">
        <v>632</v>
      </c>
      <c r="E578" t="str">
        <f t="shared" si="16"/>
        <v/>
      </c>
      <c r="F578" t="str">
        <f t="shared" si="17"/>
        <v/>
      </c>
      <c r="H578">
        <v>5</v>
      </c>
      <c r="Q578">
        <v>5</v>
      </c>
    </row>
    <row r="579" spans="1:17" x14ac:dyDescent="0.25">
      <c r="A579" t="s">
        <v>909</v>
      </c>
      <c r="B579">
        <v>36</v>
      </c>
      <c r="C579" t="s">
        <v>474</v>
      </c>
      <c r="D579" t="s">
        <v>632</v>
      </c>
      <c r="E579" t="str">
        <f t="shared" ref="E579:E642" si="18">IF($G579="Ammonito",1,"")</f>
        <v/>
      </c>
      <c r="F579" t="str">
        <f t="shared" ref="F579:F642" si="19">IF($G579="Espulsione",1,"")</f>
        <v/>
      </c>
      <c r="H579">
        <v>6</v>
      </c>
      <c r="Q579">
        <v>6</v>
      </c>
    </row>
    <row r="580" spans="1:17" x14ac:dyDescent="0.25">
      <c r="A580" t="s">
        <v>909</v>
      </c>
      <c r="B580">
        <v>36</v>
      </c>
      <c r="C580" t="s">
        <v>853</v>
      </c>
      <c r="D580" t="s">
        <v>632</v>
      </c>
      <c r="E580" t="str">
        <f t="shared" si="18"/>
        <v/>
      </c>
      <c r="F580" t="str">
        <f t="shared" si="19"/>
        <v/>
      </c>
      <c r="H580">
        <v>4</v>
      </c>
      <c r="Q580">
        <v>4</v>
      </c>
    </row>
    <row r="581" spans="1:17" x14ac:dyDescent="0.25">
      <c r="A581" t="s">
        <v>909</v>
      </c>
      <c r="B581">
        <v>36</v>
      </c>
      <c r="C581" t="s">
        <v>352</v>
      </c>
      <c r="D581" t="s">
        <v>752</v>
      </c>
      <c r="E581" t="str">
        <f t="shared" si="18"/>
        <v/>
      </c>
      <c r="F581" t="str">
        <f t="shared" si="19"/>
        <v/>
      </c>
      <c r="H581">
        <v>5.5</v>
      </c>
      <c r="Q581">
        <v>5.5</v>
      </c>
    </row>
    <row r="582" spans="1:17" x14ac:dyDescent="0.25">
      <c r="A582" t="s">
        <v>909</v>
      </c>
      <c r="B582">
        <v>36</v>
      </c>
      <c r="C582" t="s">
        <v>353</v>
      </c>
      <c r="D582" t="s">
        <v>752</v>
      </c>
      <c r="E582" t="str">
        <f t="shared" si="18"/>
        <v/>
      </c>
      <c r="F582" t="str">
        <f t="shared" si="19"/>
        <v/>
      </c>
      <c r="H582">
        <v>6</v>
      </c>
      <c r="Q582">
        <v>6</v>
      </c>
    </row>
    <row r="583" spans="1:17" x14ac:dyDescent="0.25">
      <c r="A583" t="s">
        <v>909</v>
      </c>
      <c r="B583">
        <v>36</v>
      </c>
      <c r="C583" t="s">
        <v>843</v>
      </c>
      <c r="D583" t="s">
        <v>752</v>
      </c>
      <c r="E583">
        <f t="shared" si="18"/>
        <v>1</v>
      </c>
      <c r="F583" t="str">
        <f t="shared" si="19"/>
        <v/>
      </c>
      <c r="G583" t="s">
        <v>910</v>
      </c>
      <c r="H583">
        <v>6</v>
      </c>
      <c r="Q583">
        <v>5.5</v>
      </c>
    </row>
    <row r="584" spans="1:17" x14ac:dyDescent="0.25">
      <c r="A584" t="s">
        <v>909</v>
      </c>
      <c r="B584">
        <v>36</v>
      </c>
      <c r="C584" t="s">
        <v>428</v>
      </c>
      <c r="D584" t="s">
        <v>752</v>
      </c>
      <c r="E584" t="str">
        <f t="shared" si="18"/>
        <v/>
      </c>
      <c r="F584" t="str">
        <f t="shared" si="19"/>
        <v/>
      </c>
      <c r="H584">
        <v>6</v>
      </c>
      <c r="Q584">
        <v>6</v>
      </c>
    </row>
    <row r="585" spans="1:17" x14ac:dyDescent="0.25">
      <c r="A585" t="s">
        <v>909</v>
      </c>
      <c r="B585">
        <v>36</v>
      </c>
      <c r="C585" t="s">
        <v>477</v>
      </c>
      <c r="D585" t="s">
        <v>752</v>
      </c>
      <c r="E585" t="str">
        <f t="shared" si="18"/>
        <v/>
      </c>
      <c r="F585" t="str">
        <f t="shared" si="19"/>
        <v/>
      </c>
      <c r="H585">
        <v>5.5</v>
      </c>
      <c r="Q585">
        <v>5.5</v>
      </c>
    </row>
    <row r="586" spans="1:17" x14ac:dyDescent="0.25">
      <c r="A586" t="s">
        <v>909</v>
      </c>
      <c r="B586">
        <v>36</v>
      </c>
      <c r="C586" t="s">
        <v>414</v>
      </c>
      <c r="D586" t="s">
        <v>740</v>
      </c>
      <c r="E586" t="str">
        <f t="shared" si="18"/>
        <v/>
      </c>
      <c r="F586" t="str">
        <f t="shared" si="19"/>
        <v/>
      </c>
      <c r="H586">
        <v>5</v>
      </c>
      <c r="Q586">
        <v>5</v>
      </c>
    </row>
    <row r="587" spans="1:17" x14ac:dyDescent="0.25">
      <c r="A587" t="s">
        <v>909</v>
      </c>
      <c r="B587">
        <v>36</v>
      </c>
      <c r="C587" t="s">
        <v>440</v>
      </c>
      <c r="D587" t="s">
        <v>740</v>
      </c>
      <c r="E587" t="str">
        <f t="shared" si="18"/>
        <v/>
      </c>
      <c r="F587" t="str">
        <f t="shared" si="19"/>
        <v/>
      </c>
      <c r="H587">
        <v>5</v>
      </c>
      <c r="Q587">
        <v>5</v>
      </c>
    </row>
    <row r="588" spans="1:17" x14ac:dyDescent="0.25">
      <c r="A588" t="s">
        <v>909</v>
      </c>
      <c r="B588">
        <v>36</v>
      </c>
      <c r="C588" t="s">
        <v>458</v>
      </c>
      <c r="D588" t="s">
        <v>740</v>
      </c>
      <c r="E588">
        <f t="shared" si="18"/>
        <v>1</v>
      </c>
      <c r="F588" t="str">
        <f t="shared" si="19"/>
        <v/>
      </c>
      <c r="G588" t="s">
        <v>910</v>
      </c>
      <c r="H588">
        <v>6</v>
      </c>
      <c r="Q588">
        <v>5.5</v>
      </c>
    </row>
    <row r="589" spans="1:17" x14ac:dyDescent="0.25">
      <c r="A589" t="s">
        <v>909</v>
      </c>
      <c r="B589">
        <v>36</v>
      </c>
      <c r="C589" t="s">
        <v>468</v>
      </c>
      <c r="D589" t="s">
        <v>740</v>
      </c>
      <c r="E589">
        <f t="shared" si="18"/>
        <v>1</v>
      </c>
      <c r="F589" t="str">
        <f t="shared" si="19"/>
        <v/>
      </c>
      <c r="G589" t="s">
        <v>910</v>
      </c>
      <c r="H589">
        <v>5</v>
      </c>
      <c r="Q589">
        <v>4.5</v>
      </c>
    </row>
    <row r="590" spans="1:17" x14ac:dyDescent="0.25">
      <c r="A590" t="s">
        <v>909</v>
      </c>
      <c r="B590">
        <v>36</v>
      </c>
      <c r="C590" t="s">
        <v>463</v>
      </c>
      <c r="D590" t="s">
        <v>740</v>
      </c>
      <c r="E590" t="str">
        <f t="shared" si="18"/>
        <v/>
      </c>
      <c r="F590" t="str">
        <f t="shared" si="19"/>
        <v/>
      </c>
      <c r="H590">
        <v>5</v>
      </c>
      <c r="Q590">
        <v>5</v>
      </c>
    </row>
    <row r="591" spans="1:17" x14ac:dyDescent="0.25">
      <c r="A591" t="s">
        <v>909</v>
      </c>
      <c r="B591">
        <v>36</v>
      </c>
      <c r="C591" t="s">
        <v>360</v>
      </c>
      <c r="D591" t="s">
        <v>742</v>
      </c>
      <c r="E591" t="str">
        <f t="shared" si="18"/>
        <v/>
      </c>
      <c r="F591" t="str">
        <f t="shared" si="19"/>
        <v/>
      </c>
      <c r="H591">
        <v>6</v>
      </c>
      <c r="Q591">
        <v>6</v>
      </c>
    </row>
    <row r="592" spans="1:17" x14ac:dyDescent="0.25">
      <c r="A592" t="s">
        <v>909</v>
      </c>
      <c r="B592">
        <v>36</v>
      </c>
      <c r="C592" t="s">
        <v>384</v>
      </c>
      <c r="D592" t="s">
        <v>742</v>
      </c>
      <c r="E592" t="str">
        <f t="shared" si="18"/>
        <v/>
      </c>
      <c r="F592" t="str">
        <f t="shared" si="19"/>
        <v/>
      </c>
      <c r="H592">
        <v>6</v>
      </c>
      <c r="Q592">
        <v>6</v>
      </c>
    </row>
    <row r="593" spans="1:17" x14ac:dyDescent="0.25">
      <c r="A593" t="s">
        <v>909</v>
      </c>
      <c r="B593">
        <v>36</v>
      </c>
      <c r="C593" t="s">
        <v>418</v>
      </c>
      <c r="D593" t="s">
        <v>742</v>
      </c>
      <c r="E593" t="str">
        <f t="shared" si="18"/>
        <v/>
      </c>
      <c r="F593" t="str">
        <f t="shared" si="19"/>
        <v/>
      </c>
      <c r="H593">
        <v>6</v>
      </c>
      <c r="Q593">
        <v>6</v>
      </c>
    </row>
    <row r="594" spans="1:17" x14ac:dyDescent="0.25">
      <c r="A594" t="s">
        <v>909</v>
      </c>
      <c r="B594">
        <v>36</v>
      </c>
      <c r="C594" t="s">
        <v>444</v>
      </c>
      <c r="D594" t="s">
        <v>742</v>
      </c>
      <c r="E594" t="str">
        <f t="shared" si="18"/>
        <v/>
      </c>
      <c r="F594" t="str">
        <f t="shared" si="19"/>
        <v/>
      </c>
      <c r="H594">
        <v>6</v>
      </c>
      <c r="Q594">
        <v>6</v>
      </c>
    </row>
    <row r="595" spans="1:17" x14ac:dyDescent="0.25">
      <c r="A595" t="s">
        <v>909</v>
      </c>
      <c r="B595">
        <v>36</v>
      </c>
      <c r="C595" t="s">
        <v>869</v>
      </c>
      <c r="D595" t="s">
        <v>742</v>
      </c>
      <c r="E595" t="str">
        <f t="shared" si="18"/>
        <v/>
      </c>
      <c r="F595" t="str">
        <f t="shared" si="19"/>
        <v/>
      </c>
      <c r="H595">
        <v>6</v>
      </c>
      <c r="Q595">
        <v>6</v>
      </c>
    </row>
    <row r="596" spans="1:17" x14ac:dyDescent="0.25">
      <c r="A596" t="s">
        <v>909</v>
      </c>
      <c r="B596">
        <v>36</v>
      </c>
      <c r="C596" t="s">
        <v>840</v>
      </c>
      <c r="D596" t="s">
        <v>753</v>
      </c>
      <c r="E596" t="str">
        <f t="shared" si="18"/>
        <v/>
      </c>
      <c r="F596" t="str">
        <f t="shared" si="19"/>
        <v/>
      </c>
      <c r="H596">
        <v>5</v>
      </c>
      <c r="Q596">
        <v>5</v>
      </c>
    </row>
    <row r="597" spans="1:17" x14ac:dyDescent="0.25">
      <c r="A597" t="s">
        <v>909</v>
      </c>
      <c r="B597">
        <v>36</v>
      </c>
      <c r="C597" t="s">
        <v>375</v>
      </c>
      <c r="D597" t="s">
        <v>753</v>
      </c>
      <c r="E597" t="str">
        <f t="shared" si="18"/>
        <v/>
      </c>
      <c r="F597" t="str">
        <f t="shared" si="19"/>
        <v/>
      </c>
      <c r="H597">
        <v>5.5</v>
      </c>
      <c r="Q597">
        <v>5.5</v>
      </c>
    </row>
    <row r="598" spans="1:17" x14ac:dyDescent="0.25">
      <c r="A598" t="s">
        <v>909</v>
      </c>
      <c r="B598">
        <v>36</v>
      </c>
      <c r="C598" t="s">
        <v>416</v>
      </c>
      <c r="D598" t="s">
        <v>753</v>
      </c>
      <c r="E598" t="str">
        <f t="shared" si="18"/>
        <v/>
      </c>
      <c r="F598" t="str">
        <f t="shared" si="19"/>
        <v/>
      </c>
      <c r="H598">
        <v>5.5</v>
      </c>
      <c r="Q598">
        <v>5.5</v>
      </c>
    </row>
    <row r="599" spans="1:17" x14ac:dyDescent="0.25">
      <c r="A599" t="s">
        <v>909</v>
      </c>
      <c r="B599">
        <v>36</v>
      </c>
      <c r="C599" t="s">
        <v>455</v>
      </c>
      <c r="D599" t="s">
        <v>753</v>
      </c>
      <c r="E599">
        <f t="shared" si="18"/>
        <v>1</v>
      </c>
      <c r="F599" t="str">
        <f t="shared" si="19"/>
        <v/>
      </c>
      <c r="G599" t="s">
        <v>910</v>
      </c>
      <c r="H599">
        <v>4</v>
      </c>
      <c r="Q599">
        <v>3.5</v>
      </c>
    </row>
    <row r="600" spans="1:17" x14ac:dyDescent="0.25">
      <c r="A600" t="s">
        <v>909</v>
      </c>
      <c r="B600">
        <v>36</v>
      </c>
      <c r="C600" t="s">
        <v>386</v>
      </c>
      <c r="D600" t="s">
        <v>750</v>
      </c>
      <c r="E600" t="str">
        <f t="shared" si="18"/>
        <v/>
      </c>
      <c r="F600" t="str">
        <f t="shared" si="19"/>
        <v/>
      </c>
      <c r="H600">
        <v>4.5</v>
      </c>
      <c r="Q600">
        <v>4.5</v>
      </c>
    </row>
    <row r="601" spans="1:17" x14ac:dyDescent="0.25">
      <c r="A601" t="s">
        <v>909</v>
      </c>
      <c r="B601">
        <v>36</v>
      </c>
      <c r="C601" t="s">
        <v>399</v>
      </c>
      <c r="D601" t="s">
        <v>750</v>
      </c>
      <c r="E601" t="str">
        <f t="shared" si="18"/>
        <v/>
      </c>
      <c r="F601" t="str">
        <f t="shared" si="19"/>
        <v/>
      </c>
      <c r="H601">
        <v>5</v>
      </c>
      <c r="Q601">
        <v>5</v>
      </c>
    </row>
    <row r="602" spans="1:17" x14ac:dyDescent="0.25">
      <c r="A602" t="s">
        <v>909</v>
      </c>
      <c r="B602">
        <v>36</v>
      </c>
      <c r="C602" t="s">
        <v>431</v>
      </c>
      <c r="D602" t="s">
        <v>750</v>
      </c>
      <c r="E602">
        <f t="shared" si="18"/>
        <v>1</v>
      </c>
      <c r="F602" t="str">
        <f t="shared" si="19"/>
        <v/>
      </c>
      <c r="G602" t="s">
        <v>910</v>
      </c>
      <c r="H602">
        <v>5.5</v>
      </c>
      <c r="I602">
        <v>1</v>
      </c>
      <c r="Q602">
        <v>8</v>
      </c>
    </row>
    <row r="603" spans="1:17" x14ac:dyDescent="0.25">
      <c r="A603" t="s">
        <v>909</v>
      </c>
      <c r="B603">
        <v>36</v>
      </c>
      <c r="C603" t="s">
        <v>452</v>
      </c>
      <c r="D603" t="s">
        <v>750</v>
      </c>
      <c r="E603" t="str">
        <f t="shared" si="18"/>
        <v/>
      </c>
      <c r="F603" t="str">
        <f t="shared" si="19"/>
        <v/>
      </c>
      <c r="H603">
        <v>4.5</v>
      </c>
      <c r="Q603">
        <v>4.5</v>
      </c>
    </row>
    <row r="604" spans="1:17" x14ac:dyDescent="0.25">
      <c r="A604" t="s">
        <v>909</v>
      </c>
      <c r="B604">
        <v>36</v>
      </c>
      <c r="C604" t="s">
        <v>849</v>
      </c>
      <c r="D604" t="s">
        <v>754</v>
      </c>
      <c r="E604" t="str">
        <f t="shared" si="18"/>
        <v/>
      </c>
      <c r="F604" t="str">
        <f t="shared" si="19"/>
        <v/>
      </c>
      <c r="H604">
        <v>6</v>
      </c>
      <c r="Q604">
        <v>6</v>
      </c>
    </row>
    <row r="605" spans="1:17" x14ac:dyDescent="0.25">
      <c r="A605" t="s">
        <v>909</v>
      </c>
      <c r="B605">
        <v>36</v>
      </c>
      <c r="C605" t="s">
        <v>393</v>
      </c>
      <c r="D605" t="s">
        <v>754</v>
      </c>
      <c r="E605" t="str">
        <f t="shared" si="18"/>
        <v/>
      </c>
      <c r="F605" t="str">
        <f t="shared" si="19"/>
        <v/>
      </c>
      <c r="H605">
        <v>5.5</v>
      </c>
      <c r="Q605">
        <v>5.5</v>
      </c>
    </row>
    <row r="606" spans="1:17" x14ac:dyDescent="0.25">
      <c r="A606" t="s">
        <v>909</v>
      </c>
      <c r="B606">
        <v>36</v>
      </c>
      <c r="C606" t="s">
        <v>433</v>
      </c>
      <c r="D606" t="s">
        <v>754</v>
      </c>
      <c r="E606">
        <f t="shared" si="18"/>
        <v>1</v>
      </c>
      <c r="F606" t="str">
        <f t="shared" si="19"/>
        <v/>
      </c>
      <c r="G606" t="s">
        <v>910</v>
      </c>
      <c r="H606">
        <v>6.5</v>
      </c>
      <c r="Q606">
        <v>6</v>
      </c>
    </row>
    <row r="607" spans="1:17" x14ac:dyDescent="0.25">
      <c r="A607" t="s">
        <v>909</v>
      </c>
      <c r="B607">
        <v>36</v>
      </c>
      <c r="C607" t="s">
        <v>457</v>
      </c>
      <c r="D607" t="s">
        <v>754</v>
      </c>
      <c r="E607" t="str">
        <f t="shared" si="18"/>
        <v/>
      </c>
      <c r="F607" t="str">
        <f t="shared" si="19"/>
        <v/>
      </c>
      <c r="H607">
        <v>6</v>
      </c>
      <c r="Q607">
        <v>6</v>
      </c>
    </row>
    <row r="608" spans="1:17" x14ac:dyDescent="0.25">
      <c r="A608" t="s">
        <v>909</v>
      </c>
      <c r="B608">
        <v>36</v>
      </c>
      <c r="C608" t="s">
        <v>370</v>
      </c>
      <c r="D608" t="s">
        <v>748</v>
      </c>
      <c r="E608">
        <f t="shared" si="18"/>
        <v>1</v>
      </c>
      <c r="F608" t="str">
        <f t="shared" si="19"/>
        <v/>
      </c>
      <c r="G608" t="s">
        <v>910</v>
      </c>
      <c r="H608">
        <v>6</v>
      </c>
      <c r="Q608">
        <v>5.5</v>
      </c>
    </row>
    <row r="609" spans="1:17" x14ac:dyDescent="0.25">
      <c r="A609" t="s">
        <v>909</v>
      </c>
      <c r="B609">
        <v>36</v>
      </c>
      <c r="C609" t="s">
        <v>401</v>
      </c>
      <c r="D609" t="s">
        <v>748</v>
      </c>
      <c r="E609" t="str">
        <f t="shared" si="18"/>
        <v/>
      </c>
      <c r="F609" t="str">
        <f t="shared" si="19"/>
        <v/>
      </c>
      <c r="H609">
        <v>6</v>
      </c>
      <c r="Q609">
        <v>6</v>
      </c>
    </row>
    <row r="610" spans="1:17" x14ac:dyDescent="0.25">
      <c r="A610" t="s">
        <v>909</v>
      </c>
      <c r="B610">
        <v>36</v>
      </c>
      <c r="C610" t="s">
        <v>432</v>
      </c>
      <c r="D610" t="s">
        <v>748</v>
      </c>
      <c r="E610">
        <f t="shared" si="18"/>
        <v>1</v>
      </c>
      <c r="F610" t="str">
        <f t="shared" si="19"/>
        <v/>
      </c>
      <c r="G610" t="s">
        <v>910</v>
      </c>
      <c r="H610">
        <v>6</v>
      </c>
      <c r="Q610">
        <v>5.5</v>
      </c>
    </row>
    <row r="611" spans="1:17" x14ac:dyDescent="0.25">
      <c r="A611" t="s">
        <v>909</v>
      </c>
      <c r="B611">
        <v>36</v>
      </c>
      <c r="C611" t="s">
        <v>407</v>
      </c>
      <c r="D611" t="s">
        <v>748</v>
      </c>
      <c r="E611" t="str">
        <f t="shared" si="18"/>
        <v/>
      </c>
      <c r="F611" t="str">
        <f t="shared" si="19"/>
        <v/>
      </c>
      <c r="H611">
        <v>6</v>
      </c>
      <c r="Q611">
        <v>6</v>
      </c>
    </row>
    <row r="612" spans="1:17" x14ac:dyDescent="0.25">
      <c r="A612" t="s">
        <v>909</v>
      </c>
      <c r="B612">
        <v>36</v>
      </c>
      <c r="C612" t="s">
        <v>845</v>
      </c>
      <c r="D612" t="s">
        <v>661</v>
      </c>
      <c r="E612" t="str">
        <f t="shared" si="18"/>
        <v/>
      </c>
      <c r="F612" t="str">
        <f t="shared" si="19"/>
        <v/>
      </c>
      <c r="H612">
        <v>6</v>
      </c>
      <c r="Q612">
        <v>6</v>
      </c>
    </row>
    <row r="613" spans="1:17" x14ac:dyDescent="0.25">
      <c r="A613" t="s">
        <v>909</v>
      </c>
      <c r="B613">
        <v>36</v>
      </c>
      <c r="C613" t="s">
        <v>420</v>
      </c>
      <c r="D613" t="s">
        <v>661</v>
      </c>
      <c r="E613" t="str">
        <f t="shared" si="18"/>
        <v/>
      </c>
      <c r="F613" t="str">
        <f t="shared" si="19"/>
        <v/>
      </c>
      <c r="H613">
        <v>6.5</v>
      </c>
      <c r="Q613">
        <v>6.5</v>
      </c>
    </row>
    <row r="614" spans="1:17" x14ac:dyDescent="0.25">
      <c r="A614" t="s">
        <v>909</v>
      </c>
      <c r="B614">
        <v>36</v>
      </c>
      <c r="C614" t="s">
        <v>445</v>
      </c>
      <c r="D614" t="s">
        <v>661</v>
      </c>
      <c r="E614">
        <f t="shared" si="18"/>
        <v>1</v>
      </c>
      <c r="F614" t="str">
        <f t="shared" si="19"/>
        <v/>
      </c>
      <c r="G614" t="s">
        <v>910</v>
      </c>
      <c r="H614">
        <v>6.5</v>
      </c>
      <c r="Q614">
        <v>6</v>
      </c>
    </row>
    <row r="615" spans="1:17" x14ac:dyDescent="0.25">
      <c r="A615" t="s">
        <v>909</v>
      </c>
      <c r="B615">
        <v>36</v>
      </c>
      <c r="C615" t="s">
        <v>434</v>
      </c>
      <c r="D615" t="s">
        <v>661</v>
      </c>
      <c r="E615">
        <f t="shared" si="18"/>
        <v>1</v>
      </c>
      <c r="F615" t="str">
        <f t="shared" si="19"/>
        <v/>
      </c>
      <c r="G615" t="s">
        <v>910</v>
      </c>
      <c r="H615">
        <v>6</v>
      </c>
      <c r="L615">
        <v>1</v>
      </c>
      <c r="Q615">
        <v>6.5</v>
      </c>
    </row>
    <row r="616" spans="1:17" x14ac:dyDescent="0.25">
      <c r="A616" t="s">
        <v>909</v>
      </c>
      <c r="B616">
        <v>36</v>
      </c>
      <c r="C616" t="s">
        <v>364</v>
      </c>
      <c r="D616" t="s">
        <v>631</v>
      </c>
      <c r="E616" t="str">
        <f t="shared" si="18"/>
        <v/>
      </c>
      <c r="F616" t="str">
        <f t="shared" si="19"/>
        <v/>
      </c>
      <c r="H616">
        <v>6</v>
      </c>
      <c r="Q616">
        <v>6</v>
      </c>
    </row>
    <row r="617" spans="1:17" x14ac:dyDescent="0.25">
      <c r="A617" t="s">
        <v>909</v>
      </c>
      <c r="B617">
        <v>36</v>
      </c>
      <c r="C617" t="s">
        <v>846</v>
      </c>
      <c r="D617" t="s">
        <v>631</v>
      </c>
      <c r="E617" t="str">
        <f t="shared" si="18"/>
        <v/>
      </c>
      <c r="F617" t="str">
        <f t="shared" si="19"/>
        <v/>
      </c>
      <c r="H617">
        <v>5</v>
      </c>
      <c r="Q617">
        <v>5</v>
      </c>
    </row>
    <row r="618" spans="1:17" x14ac:dyDescent="0.25">
      <c r="A618" t="s">
        <v>909</v>
      </c>
      <c r="B618">
        <v>36</v>
      </c>
      <c r="C618" t="s">
        <v>396</v>
      </c>
      <c r="D618" t="s">
        <v>631</v>
      </c>
      <c r="E618">
        <f t="shared" si="18"/>
        <v>1</v>
      </c>
      <c r="F618" t="str">
        <f t="shared" si="19"/>
        <v/>
      </c>
      <c r="G618" t="s">
        <v>910</v>
      </c>
      <c r="H618">
        <v>5</v>
      </c>
      <c r="Q618">
        <v>4.5</v>
      </c>
    </row>
    <row r="619" spans="1:17" x14ac:dyDescent="0.25">
      <c r="A619" t="s">
        <v>909</v>
      </c>
      <c r="B619">
        <v>36</v>
      </c>
      <c r="C619" t="s">
        <v>423</v>
      </c>
      <c r="D619" t="s">
        <v>631</v>
      </c>
      <c r="E619" t="str">
        <f t="shared" si="18"/>
        <v/>
      </c>
      <c r="F619" t="str">
        <f t="shared" si="19"/>
        <v/>
      </c>
      <c r="H619">
        <v>6</v>
      </c>
      <c r="Q619">
        <v>6</v>
      </c>
    </row>
    <row r="620" spans="1:17" x14ac:dyDescent="0.25">
      <c r="A620" t="s">
        <v>909</v>
      </c>
      <c r="B620">
        <v>36</v>
      </c>
      <c r="C620" t="s">
        <v>465</v>
      </c>
      <c r="D620" t="s">
        <v>631</v>
      </c>
      <c r="E620">
        <f t="shared" si="18"/>
        <v>1</v>
      </c>
      <c r="F620" t="str">
        <f t="shared" si="19"/>
        <v/>
      </c>
      <c r="G620" t="s">
        <v>910</v>
      </c>
      <c r="H620">
        <v>5.5</v>
      </c>
      <c r="Q620">
        <v>5</v>
      </c>
    </row>
    <row r="621" spans="1:17" x14ac:dyDescent="0.25">
      <c r="A621" t="s">
        <v>909</v>
      </c>
      <c r="B621">
        <v>36</v>
      </c>
      <c r="C621" t="s">
        <v>394</v>
      </c>
      <c r="D621" t="s">
        <v>745</v>
      </c>
      <c r="E621" t="str">
        <f t="shared" si="18"/>
        <v/>
      </c>
      <c r="F621" t="str">
        <f t="shared" si="19"/>
        <v/>
      </c>
      <c r="H621">
        <v>6</v>
      </c>
      <c r="Q621">
        <v>6</v>
      </c>
    </row>
    <row r="622" spans="1:17" x14ac:dyDescent="0.25">
      <c r="A622" t="s">
        <v>909</v>
      </c>
      <c r="B622">
        <v>36</v>
      </c>
      <c r="C622" t="s">
        <v>855</v>
      </c>
      <c r="D622" t="s">
        <v>745</v>
      </c>
      <c r="E622" t="str">
        <f t="shared" si="18"/>
        <v/>
      </c>
      <c r="F622" t="str">
        <f t="shared" si="19"/>
        <v/>
      </c>
      <c r="H622">
        <v>6</v>
      </c>
      <c r="Q622">
        <v>6</v>
      </c>
    </row>
    <row r="623" spans="1:17" x14ac:dyDescent="0.25">
      <c r="A623" t="s">
        <v>909</v>
      </c>
      <c r="B623">
        <v>36</v>
      </c>
      <c r="C623" t="s">
        <v>405</v>
      </c>
      <c r="D623" t="s">
        <v>745</v>
      </c>
      <c r="E623" t="str">
        <f t="shared" si="18"/>
        <v/>
      </c>
      <c r="F623" t="str">
        <f t="shared" si="19"/>
        <v/>
      </c>
      <c r="H623">
        <v>5.5</v>
      </c>
      <c r="Q623">
        <v>5.5</v>
      </c>
    </row>
    <row r="624" spans="1:17" x14ac:dyDescent="0.25">
      <c r="A624" t="s">
        <v>909</v>
      </c>
      <c r="B624">
        <v>36</v>
      </c>
      <c r="C624" t="s">
        <v>446</v>
      </c>
      <c r="D624" t="s">
        <v>745</v>
      </c>
      <c r="E624" t="str">
        <f t="shared" si="18"/>
        <v/>
      </c>
      <c r="F624" t="str">
        <f t="shared" si="19"/>
        <v/>
      </c>
      <c r="H624">
        <v>6.5</v>
      </c>
      <c r="Q624">
        <v>6.5</v>
      </c>
    </row>
    <row r="625" spans="1:17" x14ac:dyDescent="0.25">
      <c r="A625" t="s">
        <v>909</v>
      </c>
      <c r="B625">
        <v>36</v>
      </c>
      <c r="C625" t="s">
        <v>459</v>
      </c>
      <c r="D625" t="s">
        <v>745</v>
      </c>
      <c r="E625" t="str">
        <f t="shared" si="18"/>
        <v/>
      </c>
      <c r="F625" t="str">
        <f t="shared" si="19"/>
        <v/>
      </c>
      <c r="H625">
        <v>5</v>
      </c>
      <c r="Q625">
        <v>5</v>
      </c>
    </row>
    <row r="626" spans="1:17" x14ac:dyDescent="0.25">
      <c r="A626" t="s">
        <v>909</v>
      </c>
      <c r="B626">
        <v>36</v>
      </c>
      <c r="C626" t="s">
        <v>351</v>
      </c>
      <c r="D626" t="s">
        <v>635</v>
      </c>
      <c r="E626" t="str">
        <f t="shared" si="18"/>
        <v/>
      </c>
      <c r="F626" t="str">
        <f t="shared" si="19"/>
        <v/>
      </c>
      <c r="H626">
        <v>5.5</v>
      </c>
      <c r="Q626">
        <v>5.5</v>
      </c>
    </row>
    <row r="627" spans="1:17" x14ac:dyDescent="0.25">
      <c r="A627" t="s">
        <v>909</v>
      </c>
      <c r="B627">
        <v>36</v>
      </c>
      <c r="C627" t="s">
        <v>377</v>
      </c>
      <c r="D627" t="s">
        <v>635</v>
      </c>
      <c r="E627" t="str">
        <f t="shared" si="18"/>
        <v/>
      </c>
      <c r="F627" t="str">
        <f t="shared" si="19"/>
        <v/>
      </c>
      <c r="H627">
        <v>6.5</v>
      </c>
      <c r="Q627">
        <v>6.5</v>
      </c>
    </row>
    <row r="628" spans="1:17" x14ac:dyDescent="0.25">
      <c r="A628" t="s">
        <v>909</v>
      </c>
      <c r="B628">
        <v>36</v>
      </c>
      <c r="C628" t="s">
        <v>406</v>
      </c>
      <c r="D628" t="s">
        <v>635</v>
      </c>
      <c r="E628">
        <f t="shared" si="18"/>
        <v>1</v>
      </c>
      <c r="F628" t="str">
        <f t="shared" si="19"/>
        <v/>
      </c>
      <c r="G628" t="s">
        <v>910</v>
      </c>
      <c r="H628">
        <v>6</v>
      </c>
      <c r="Q628">
        <v>5.5</v>
      </c>
    </row>
    <row r="629" spans="1:17" x14ac:dyDescent="0.25">
      <c r="A629" t="s">
        <v>909</v>
      </c>
      <c r="B629">
        <v>36</v>
      </c>
      <c r="C629" t="s">
        <v>419</v>
      </c>
      <c r="D629" t="s">
        <v>635</v>
      </c>
      <c r="E629">
        <f t="shared" si="18"/>
        <v>1</v>
      </c>
      <c r="F629" t="str">
        <f t="shared" si="19"/>
        <v/>
      </c>
      <c r="G629" t="s">
        <v>910</v>
      </c>
      <c r="H629">
        <v>5</v>
      </c>
      <c r="Q629">
        <v>4.5</v>
      </c>
    </row>
    <row r="630" spans="1:17" x14ac:dyDescent="0.25">
      <c r="A630" t="s">
        <v>909</v>
      </c>
      <c r="B630">
        <v>36</v>
      </c>
      <c r="C630" t="s">
        <v>481</v>
      </c>
      <c r="D630" t="s">
        <v>635</v>
      </c>
      <c r="E630" t="str">
        <f t="shared" si="18"/>
        <v/>
      </c>
      <c r="F630" t="str">
        <f t="shared" si="19"/>
        <v/>
      </c>
      <c r="H630">
        <v>6</v>
      </c>
      <c r="Q630">
        <v>6</v>
      </c>
    </row>
    <row r="631" spans="1:17" x14ac:dyDescent="0.25">
      <c r="A631" t="s">
        <v>909</v>
      </c>
      <c r="B631">
        <v>36</v>
      </c>
      <c r="C631" t="s">
        <v>841</v>
      </c>
      <c r="D631" t="s">
        <v>747</v>
      </c>
      <c r="E631" t="str">
        <f t="shared" si="18"/>
        <v/>
      </c>
      <c r="F631" t="str">
        <f t="shared" si="19"/>
        <v/>
      </c>
      <c r="H631">
        <v>6</v>
      </c>
      <c r="Q631">
        <v>6</v>
      </c>
    </row>
    <row r="632" spans="1:17" x14ac:dyDescent="0.25">
      <c r="A632" t="s">
        <v>909</v>
      </c>
      <c r="B632">
        <v>36</v>
      </c>
      <c r="C632" t="s">
        <v>390</v>
      </c>
      <c r="D632" t="s">
        <v>747</v>
      </c>
      <c r="E632">
        <f t="shared" si="18"/>
        <v>1</v>
      </c>
      <c r="F632" t="str">
        <f t="shared" si="19"/>
        <v/>
      </c>
      <c r="G632" t="s">
        <v>910</v>
      </c>
      <c r="H632">
        <v>6</v>
      </c>
      <c r="Q632">
        <v>5.5</v>
      </c>
    </row>
    <row r="633" spans="1:17" x14ac:dyDescent="0.25">
      <c r="A633" t="s">
        <v>909</v>
      </c>
      <c r="B633">
        <v>36</v>
      </c>
      <c r="C633" t="s">
        <v>408</v>
      </c>
      <c r="D633" t="s">
        <v>747</v>
      </c>
      <c r="E633" t="str">
        <f t="shared" si="18"/>
        <v/>
      </c>
      <c r="F633" t="str">
        <f t="shared" si="19"/>
        <v/>
      </c>
      <c r="H633">
        <v>6.5</v>
      </c>
      <c r="Q633">
        <v>6.5</v>
      </c>
    </row>
    <row r="634" spans="1:17" x14ac:dyDescent="0.25">
      <c r="A634" t="s">
        <v>909</v>
      </c>
      <c r="B634">
        <v>36</v>
      </c>
      <c r="C634" t="s">
        <v>425</v>
      </c>
      <c r="D634" t="s">
        <v>747</v>
      </c>
      <c r="E634" t="str">
        <f t="shared" si="18"/>
        <v/>
      </c>
      <c r="F634" t="str">
        <f t="shared" si="19"/>
        <v/>
      </c>
      <c r="H634">
        <v>6</v>
      </c>
      <c r="Q634">
        <v>6</v>
      </c>
    </row>
    <row r="635" spans="1:17" x14ac:dyDescent="0.25">
      <c r="A635" t="s">
        <v>909</v>
      </c>
      <c r="B635">
        <v>36</v>
      </c>
      <c r="C635" t="s">
        <v>865</v>
      </c>
      <c r="D635" t="s">
        <v>747</v>
      </c>
      <c r="E635" t="str">
        <f t="shared" si="18"/>
        <v/>
      </c>
      <c r="F635" t="str">
        <f t="shared" si="19"/>
        <v/>
      </c>
      <c r="H635">
        <v>6</v>
      </c>
      <c r="Q635">
        <v>6</v>
      </c>
    </row>
    <row r="636" spans="1:17" x14ac:dyDescent="0.25">
      <c r="A636" t="s">
        <v>909</v>
      </c>
      <c r="B636">
        <v>36</v>
      </c>
      <c r="C636" t="s">
        <v>851</v>
      </c>
      <c r="D636" t="s">
        <v>738</v>
      </c>
      <c r="E636">
        <f t="shared" si="18"/>
        <v>1</v>
      </c>
      <c r="F636" t="str">
        <f t="shared" si="19"/>
        <v/>
      </c>
      <c r="G636" t="s">
        <v>910</v>
      </c>
      <c r="H636">
        <v>5</v>
      </c>
      <c r="Q636">
        <v>4.5</v>
      </c>
    </row>
    <row r="637" spans="1:17" x14ac:dyDescent="0.25">
      <c r="A637" t="s">
        <v>909</v>
      </c>
      <c r="B637">
        <v>36</v>
      </c>
      <c r="C637" t="s">
        <v>397</v>
      </c>
      <c r="D637" t="s">
        <v>738</v>
      </c>
      <c r="E637" t="str">
        <f t="shared" si="18"/>
        <v/>
      </c>
      <c r="F637" t="str">
        <f t="shared" si="19"/>
        <v/>
      </c>
      <c r="H637">
        <v>6</v>
      </c>
      <c r="Q637">
        <v>6</v>
      </c>
    </row>
    <row r="638" spans="1:17" x14ac:dyDescent="0.25">
      <c r="A638" t="s">
        <v>909</v>
      </c>
      <c r="B638">
        <v>36</v>
      </c>
      <c r="C638" t="s">
        <v>403</v>
      </c>
      <c r="D638" t="s">
        <v>738</v>
      </c>
      <c r="E638" t="str">
        <f t="shared" si="18"/>
        <v/>
      </c>
      <c r="F638" t="str">
        <f t="shared" si="19"/>
        <v/>
      </c>
      <c r="H638">
        <v>6.5</v>
      </c>
      <c r="I638">
        <v>1</v>
      </c>
      <c r="L638">
        <v>1</v>
      </c>
      <c r="Q638">
        <v>10.5</v>
      </c>
    </row>
    <row r="639" spans="1:17" x14ac:dyDescent="0.25">
      <c r="A639" t="s">
        <v>909</v>
      </c>
      <c r="B639">
        <v>36</v>
      </c>
      <c r="C639" t="s">
        <v>478</v>
      </c>
      <c r="D639" t="s">
        <v>738</v>
      </c>
      <c r="E639" t="str">
        <f t="shared" si="18"/>
        <v/>
      </c>
      <c r="F639" t="str">
        <f t="shared" si="19"/>
        <v/>
      </c>
      <c r="H639">
        <v>6</v>
      </c>
      <c r="Q639">
        <v>6</v>
      </c>
    </row>
    <row r="640" spans="1:17" x14ac:dyDescent="0.25">
      <c r="A640" t="s">
        <v>909</v>
      </c>
      <c r="B640">
        <v>36</v>
      </c>
      <c r="C640" t="s">
        <v>348</v>
      </c>
      <c r="D640" t="s">
        <v>761</v>
      </c>
      <c r="E640" t="str">
        <f t="shared" si="18"/>
        <v/>
      </c>
      <c r="F640">
        <f t="shared" si="19"/>
        <v>1</v>
      </c>
      <c r="G640" t="s">
        <v>911</v>
      </c>
      <c r="H640">
        <v>5.5</v>
      </c>
      <c r="Q640">
        <v>4.5</v>
      </c>
    </row>
    <row r="641" spans="1:17" x14ac:dyDescent="0.25">
      <c r="A641" t="s">
        <v>909</v>
      </c>
      <c r="B641">
        <v>36</v>
      </c>
      <c r="C641" t="s">
        <v>435</v>
      </c>
      <c r="D641" t="s">
        <v>761</v>
      </c>
      <c r="E641" t="str">
        <f t="shared" si="18"/>
        <v/>
      </c>
      <c r="F641" t="str">
        <f t="shared" si="19"/>
        <v/>
      </c>
      <c r="H641">
        <v>5</v>
      </c>
      <c r="Q641">
        <v>5</v>
      </c>
    </row>
    <row r="642" spans="1:17" x14ac:dyDescent="0.25">
      <c r="A642" t="s">
        <v>909</v>
      </c>
      <c r="B642">
        <v>36</v>
      </c>
      <c r="C642" t="s">
        <v>429</v>
      </c>
      <c r="D642" t="s">
        <v>761</v>
      </c>
      <c r="E642" t="str">
        <f t="shared" si="18"/>
        <v/>
      </c>
      <c r="F642" t="str">
        <f t="shared" si="19"/>
        <v/>
      </c>
      <c r="H642">
        <v>5</v>
      </c>
      <c r="Q642">
        <v>5</v>
      </c>
    </row>
    <row r="643" spans="1:17" x14ac:dyDescent="0.25">
      <c r="A643" t="s">
        <v>909</v>
      </c>
      <c r="B643">
        <v>36</v>
      </c>
      <c r="C643" t="s">
        <v>872</v>
      </c>
      <c r="D643" t="s">
        <v>761</v>
      </c>
      <c r="E643" t="str">
        <f t="shared" ref="E643:E706" si="20">IF($G643="Ammonito",1,"")</f>
        <v/>
      </c>
      <c r="F643" t="str">
        <f t="shared" ref="F643:F706" si="21">IF($G643="Espulsione",1,"")</f>
        <v/>
      </c>
      <c r="H643">
        <v>6.5</v>
      </c>
      <c r="Q643">
        <v>6.5</v>
      </c>
    </row>
    <row r="644" spans="1:17" x14ac:dyDescent="0.25">
      <c r="A644" t="s">
        <v>912</v>
      </c>
      <c r="B644">
        <v>36</v>
      </c>
      <c r="C644" t="s">
        <v>491</v>
      </c>
      <c r="D644" t="s">
        <v>746</v>
      </c>
      <c r="E644" t="str">
        <f t="shared" si="20"/>
        <v/>
      </c>
      <c r="F644" t="str">
        <f t="shared" si="21"/>
        <v/>
      </c>
      <c r="H644">
        <v>6</v>
      </c>
      <c r="Q644">
        <v>6</v>
      </c>
    </row>
    <row r="645" spans="1:17" x14ac:dyDescent="0.25">
      <c r="A645" t="s">
        <v>912</v>
      </c>
      <c r="B645">
        <v>36</v>
      </c>
      <c r="C645" t="s">
        <v>624</v>
      </c>
      <c r="D645" t="s">
        <v>746</v>
      </c>
      <c r="E645" t="str">
        <f t="shared" si="20"/>
        <v/>
      </c>
      <c r="F645" t="str">
        <f t="shared" si="21"/>
        <v/>
      </c>
      <c r="H645">
        <v>6.5</v>
      </c>
      <c r="Q645">
        <v>6.5</v>
      </c>
    </row>
    <row r="646" spans="1:17" x14ac:dyDescent="0.25">
      <c r="A646" t="s">
        <v>912</v>
      </c>
      <c r="B646">
        <v>36</v>
      </c>
      <c r="C646" t="s">
        <v>509</v>
      </c>
      <c r="D646" t="s">
        <v>746</v>
      </c>
      <c r="E646" t="str">
        <f t="shared" si="20"/>
        <v/>
      </c>
      <c r="F646" t="str">
        <f t="shared" si="21"/>
        <v/>
      </c>
      <c r="H646">
        <v>5.5</v>
      </c>
      <c r="Q646">
        <v>5.5</v>
      </c>
    </row>
    <row r="647" spans="1:17" x14ac:dyDescent="0.25">
      <c r="A647" t="s">
        <v>912</v>
      </c>
      <c r="B647">
        <v>36</v>
      </c>
      <c r="C647" t="s">
        <v>585</v>
      </c>
      <c r="D647" t="s">
        <v>746</v>
      </c>
      <c r="E647" t="str">
        <f t="shared" si="20"/>
        <v/>
      </c>
      <c r="F647" t="str">
        <f t="shared" si="21"/>
        <v/>
      </c>
      <c r="H647">
        <v>5.5</v>
      </c>
      <c r="Q647">
        <v>5.5</v>
      </c>
    </row>
    <row r="648" spans="1:17" x14ac:dyDescent="0.25">
      <c r="A648" t="s">
        <v>912</v>
      </c>
      <c r="B648">
        <v>36</v>
      </c>
      <c r="C648" t="s">
        <v>533</v>
      </c>
      <c r="D648" t="s">
        <v>746</v>
      </c>
      <c r="E648">
        <f t="shared" si="20"/>
        <v>1</v>
      </c>
      <c r="F648" t="str">
        <f t="shared" si="21"/>
        <v/>
      </c>
      <c r="G648" t="s">
        <v>910</v>
      </c>
      <c r="H648">
        <v>5.5</v>
      </c>
      <c r="Q648">
        <v>5</v>
      </c>
    </row>
    <row r="649" spans="1:17" x14ac:dyDescent="0.25">
      <c r="A649" t="s">
        <v>912</v>
      </c>
      <c r="B649">
        <v>36</v>
      </c>
      <c r="C649" t="s">
        <v>514</v>
      </c>
      <c r="D649" t="s">
        <v>760</v>
      </c>
      <c r="E649" t="str">
        <f t="shared" si="20"/>
        <v/>
      </c>
      <c r="F649" t="str">
        <f t="shared" si="21"/>
        <v/>
      </c>
      <c r="H649">
        <v>6</v>
      </c>
      <c r="Q649">
        <v>6</v>
      </c>
    </row>
    <row r="650" spans="1:17" x14ac:dyDescent="0.25">
      <c r="A650" t="s">
        <v>912</v>
      </c>
      <c r="B650">
        <v>36</v>
      </c>
      <c r="C650" t="s">
        <v>558</v>
      </c>
      <c r="D650" t="s">
        <v>760</v>
      </c>
      <c r="E650">
        <f t="shared" si="20"/>
        <v>1</v>
      </c>
      <c r="F650" t="str">
        <f t="shared" si="21"/>
        <v/>
      </c>
      <c r="G650" t="s">
        <v>910</v>
      </c>
      <c r="H650">
        <v>5.5</v>
      </c>
      <c r="Q650">
        <v>5</v>
      </c>
    </row>
    <row r="651" spans="1:17" x14ac:dyDescent="0.25">
      <c r="A651" t="s">
        <v>912</v>
      </c>
      <c r="B651">
        <v>36</v>
      </c>
      <c r="C651" t="s">
        <v>560</v>
      </c>
      <c r="D651" t="s">
        <v>760</v>
      </c>
      <c r="E651" t="str">
        <f t="shared" si="20"/>
        <v/>
      </c>
      <c r="F651" t="str">
        <f t="shared" si="21"/>
        <v/>
      </c>
      <c r="H651">
        <v>5.5</v>
      </c>
      <c r="Q651">
        <v>5.5</v>
      </c>
    </row>
    <row r="652" spans="1:17" x14ac:dyDescent="0.25">
      <c r="A652" t="s">
        <v>912</v>
      </c>
      <c r="B652">
        <v>36</v>
      </c>
      <c r="C652" t="s">
        <v>591</v>
      </c>
      <c r="D652" t="s">
        <v>760</v>
      </c>
      <c r="E652" t="str">
        <f t="shared" si="20"/>
        <v/>
      </c>
      <c r="F652" t="str">
        <f t="shared" si="21"/>
        <v/>
      </c>
      <c r="H652">
        <v>6</v>
      </c>
      <c r="Q652">
        <v>6</v>
      </c>
    </row>
    <row r="653" spans="1:17" x14ac:dyDescent="0.25">
      <c r="A653" t="s">
        <v>912</v>
      </c>
      <c r="B653">
        <v>36</v>
      </c>
      <c r="C653" t="s">
        <v>768</v>
      </c>
      <c r="D653" t="s">
        <v>760</v>
      </c>
      <c r="E653" t="str">
        <f t="shared" si="20"/>
        <v/>
      </c>
      <c r="F653" t="str">
        <f t="shared" si="21"/>
        <v/>
      </c>
      <c r="H653">
        <v>5.5</v>
      </c>
      <c r="Q653">
        <v>5.5</v>
      </c>
    </row>
    <row r="654" spans="1:17" x14ac:dyDescent="0.25">
      <c r="A654" t="s">
        <v>912</v>
      </c>
      <c r="B654">
        <v>36</v>
      </c>
      <c r="C654" t="s">
        <v>518</v>
      </c>
      <c r="D654" t="s">
        <v>633</v>
      </c>
      <c r="E654">
        <f t="shared" si="20"/>
        <v>1</v>
      </c>
      <c r="F654" t="str">
        <f t="shared" si="21"/>
        <v/>
      </c>
      <c r="G654" t="s">
        <v>910</v>
      </c>
      <c r="H654">
        <v>5</v>
      </c>
      <c r="Q654">
        <v>4.5</v>
      </c>
    </row>
    <row r="655" spans="1:17" x14ac:dyDescent="0.25">
      <c r="A655" t="s">
        <v>912</v>
      </c>
      <c r="B655">
        <v>36</v>
      </c>
      <c r="C655" t="s">
        <v>523</v>
      </c>
      <c r="D655" t="s">
        <v>633</v>
      </c>
      <c r="E655">
        <f t="shared" si="20"/>
        <v>1</v>
      </c>
      <c r="F655" t="str">
        <f t="shared" si="21"/>
        <v/>
      </c>
      <c r="G655" t="s">
        <v>910</v>
      </c>
      <c r="H655">
        <v>5.5</v>
      </c>
      <c r="Q655">
        <v>5</v>
      </c>
    </row>
    <row r="656" spans="1:17" x14ac:dyDescent="0.25">
      <c r="A656" t="s">
        <v>912</v>
      </c>
      <c r="B656">
        <v>36</v>
      </c>
      <c r="C656" t="s">
        <v>532</v>
      </c>
      <c r="D656" t="s">
        <v>633</v>
      </c>
      <c r="E656" t="str">
        <f t="shared" si="20"/>
        <v/>
      </c>
      <c r="F656" t="str">
        <f t="shared" si="21"/>
        <v/>
      </c>
      <c r="H656">
        <v>6</v>
      </c>
      <c r="Q656">
        <v>6</v>
      </c>
    </row>
    <row r="657" spans="1:17" x14ac:dyDescent="0.25">
      <c r="A657" t="s">
        <v>912</v>
      </c>
      <c r="B657">
        <v>36</v>
      </c>
      <c r="C657" t="s">
        <v>775</v>
      </c>
      <c r="D657" t="s">
        <v>633</v>
      </c>
      <c r="E657" t="str">
        <f t="shared" si="20"/>
        <v/>
      </c>
      <c r="F657" t="str">
        <f t="shared" si="21"/>
        <v/>
      </c>
      <c r="H657">
        <v>5</v>
      </c>
      <c r="Q657">
        <v>5</v>
      </c>
    </row>
    <row r="658" spans="1:17" x14ac:dyDescent="0.25">
      <c r="A658" t="s">
        <v>912</v>
      </c>
      <c r="B658">
        <v>36</v>
      </c>
      <c r="C658" t="s">
        <v>490</v>
      </c>
      <c r="D658" t="s">
        <v>739</v>
      </c>
      <c r="E658" t="str">
        <f t="shared" si="20"/>
        <v/>
      </c>
      <c r="F658" t="str">
        <f t="shared" si="21"/>
        <v/>
      </c>
      <c r="H658">
        <v>7</v>
      </c>
      <c r="I658">
        <v>1</v>
      </c>
      <c r="Q658">
        <v>10</v>
      </c>
    </row>
    <row r="659" spans="1:17" x14ac:dyDescent="0.25">
      <c r="A659" t="s">
        <v>912</v>
      </c>
      <c r="B659">
        <v>36</v>
      </c>
      <c r="C659" t="s">
        <v>510</v>
      </c>
      <c r="D659" t="s">
        <v>739</v>
      </c>
      <c r="E659" t="str">
        <f t="shared" si="20"/>
        <v/>
      </c>
      <c r="F659" t="str">
        <f t="shared" si="21"/>
        <v/>
      </c>
      <c r="H659">
        <v>6.5</v>
      </c>
      <c r="Q659">
        <v>6.5</v>
      </c>
    </row>
    <row r="660" spans="1:17" x14ac:dyDescent="0.25">
      <c r="A660" t="s">
        <v>912</v>
      </c>
      <c r="B660">
        <v>36</v>
      </c>
      <c r="C660" t="s">
        <v>553</v>
      </c>
      <c r="D660" t="s">
        <v>739</v>
      </c>
      <c r="E660" t="str">
        <f t="shared" si="20"/>
        <v/>
      </c>
      <c r="F660" t="str">
        <f t="shared" si="21"/>
        <v/>
      </c>
      <c r="H660">
        <v>7.5</v>
      </c>
      <c r="I660">
        <v>2</v>
      </c>
      <c r="Q660">
        <v>13.5</v>
      </c>
    </row>
    <row r="661" spans="1:17" x14ac:dyDescent="0.25">
      <c r="A661" t="s">
        <v>912</v>
      </c>
      <c r="B661">
        <v>36</v>
      </c>
      <c r="C661" t="s">
        <v>598</v>
      </c>
      <c r="D661" t="s">
        <v>739</v>
      </c>
      <c r="E661" t="str">
        <f t="shared" si="20"/>
        <v/>
      </c>
      <c r="F661" t="str">
        <f t="shared" si="21"/>
        <v/>
      </c>
      <c r="H661">
        <v>6</v>
      </c>
      <c r="Q661">
        <v>6</v>
      </c>
    </row>
    <row r="662" spans="1:17" x14ac:dyDescent="0.25">
      <c r="A662" t="s">
        <v>912</v>
      </c>
      <c r="B662">
        <v>36</v>
      </c>
      <c r="C662" t="s">
        <v>603</v>
      </c>
      <c r="D662" t="s">
        <v>739</v>
      </c>
      <c r="E662">
        <f t="shared" si="20"/>
        <v>1</v>
      </c>
      <c r="F662" t="str">
        <f t="shared" si="21"/>
        <v/>
      </c>
      <c r="G662" t="s">
        <v>910</v>
      </c>
      <c r="H662">
        <v>6.5</v>
      </c>
      <c r="Q662">
        <v>6</v>
      </c>
    </row>
    <row r="663" spans="1:17" x14ac:dyDescent="0.25">
      <c r="A663" t="s">
        <v>912</v>
      </c>
      <c r="B663">
        <v>36</v>
      </c>
      <c r="C663" t="s">
        <v>774</v>
      </c>
      <c r="D663" t="s">
        <v>634</v>
      </c>
      <c r="E663">
        <f t="shared" si="20"/>
        <v>1</v>
      </c>
      <c r="F663" t="str">
        <f t="shared" si="21"/>
        <v/>
      </c>
      <c r="G663" t="s">
        <v>910</v>
      </c>
      <c r="H663">
        <v>5.5</v>
      </c>
      <c r="Q663">
        <v>5</v>
      </c>
    </row>
    <row r="664" spans="1:17" x14ac:dyDescent="0.25">
      <c r="A664" t="s">
        <v>912</v>
      </c>
      <c r="B664">
        <v>36</v>
      </c>
      <c r="C664" t="s">
        <v>600</v>
      </c>
      <c r="D664" t="s">
        <v>634</v>
      </c>
      <c r="E664" t="str">
        <f t="shared" si="20"/>
        <v/>
      </c>
      <c r="F664" t="str">
        <f t="shared" si="21"/>
        <v/>
      </c>
      <c r="H664">
        <v>6</v>
      </c>
      <c r="Q664">
        <v>6</v>
      </c>
    </row>
    <row r="665" spans="1:17" x14ac:dyDescent="0.25">
      <c r="A665" t="s">
        <v>912</v>
      </c>
      <c r="B665">
        <v>36</v>
      </c>
      <c r="C665" t="s">
        <v>602</v>
      </c>
      <c r="D665" t="s">
        <v>634</v>
      </c>
      <c r="E665">
        <f t="shared" si="20"/>
        <v>1</v>
      </c>
      <c r="F665" t="str">
        <f t="shared" si="21"/>
        <v/>
      </c>
      <c r="G665" t="s">
        <v>910</v>
      </c>
      <c r="H665">
        <v>5.5</v>
      </c>
      <c r="Q665">
        <v>5</v>
      </c>
    </row>
    <row r="666" spans="1:17" x14ac:dyDescent="0.25">
      <c r="A666" t="s">
        <v>912</v>
      </c>
      <c r="B666">
        <v>36</v>
      </c>
      <c r="C666" t="s">
        <v>504</v>
      </c>
      <c r="D666" t="s">
        <v>632</v>
      </c>
      <c r="E666">
        <f t="shared" si="20"/>
        <v>1</v>
      </c>
      <c r="F666" t="str">
        <f t="shared" si="21"/>
        <v/>
      </c>
      <c r="G666" t="s">
        <v>910</v>
      </c>
      <c r="H666">
        <v>6</v>
      </c>
      <c r="L666">
        <v>1</v>
      </c>
      <c r="Q666">
        <v>6.5</v>
      </c>
    </row>
    <row r="667" spans="1:17" x14ac:dyDescent="0.25">
      <c r="A667" t="s">
        <v>912</v>
      </c>
      <c r="B667">
        <v>36</v>
      </c>
      <c r="C667" t="s">
        <v>520</v>
      </c>
      <c r="D667" t="s">
        <v>632</v>
      </c>
      <c r="E667">
        <f t="shared" si="20"/>
        <v>1</v>
      </c>
      <c r="F667" t="str">
        <f t="shared" si="21"/>
        <v/>
      </c>
      <c r="G667" t="s">
        <v>910</v>
      </c>
      <c r="H667">
        <v>7</v>
      </c>
      <c r="I667">
        <v>1</v>
      </c>
      <c r="Q667">
        <v>9.5</v>
      </c>
    </row>
    <row r="668" spans="1:17" x14ac:dyDescent="0.25">
      <c r="A668" t="s">
        <v>912</v>
      </c>
      <c r="B668">
        <v>36</v>
      </c>
      <c r="C668" t="s">
        <v>537</v>
      </c>
      <c r="D668" t="s">
        <v>632</v>
      </c>
      <c r="E668" t="str">
        <f t="shared" si="20"/>
        <v/>
      </c>
      <c r="F668" t="str">
        <f t="shared" si="21"/>
        <v/>
      </c>
      <c r="H668">
        <v>5</v>
      </c>
      <c r="Q668">
        <v>5</v>
      </c>
    </row>
    <row r="669" spans="1:17" x14ac:dyDescent="0.25">
      <c r="A669" t="s">
        <v>912</v>
      </c>
      <c r="B669">
        <v>36</v>
      </c>
      <c r="C669" t="s">
        <v>555</v>
      </c>
      <c r="D669" t="s">
        <v>632</v>
      </c>
      <c r="E669" t="str">
        <f t="shared" si="20"/>
        <v/>
      </c>
      <c r="F669" t="str">
        <f t="shared" si="21"/>
        <v/>
      </c>
      <c r="H669">
        <v>6.5</v>
      </c>
      <c r="Q669">
        <v>6.5</v>
      </c>
    </row>
    <row r="670" spans="1:17" x14ac:dyDescent="0.25">
      <c r="A670" t="s">
        <v>912</v>
      </c>
      <c r="B670">
        <v>36</v>
      </c>
      <c r="C670" t="s">
        <v>596</v>
      </c>
      <c r="D670" t="s">
        <v>632</v>
      </c>
      <c r="E670" t="str">
        <f t="shared" si="20"/>
        <v/>
      </c>
      <c r="F670" t="str">
        <f t="shared" si="21"/>
        <v/>
      </c>
      <c r="H670">
        <v>6</v>
      </c>
      <c r="L670">
        <v>1</v>
      </c>
      <c r="Q670">
        <v>7</v>
      </c>
    </row>
    <row r="671" spans="1:17" x14ac:dyDescent="0.25">
      <c r="A671" t="s">
        <v>912</v>
      </c>
      <c r="B671">
        <v>36</v>
      </c>
      <c r="C671" t="s">
        <v>622</v>
      </c>
      <c r="D671" t="s">
        <v>632</v>
      </c>
      <c r="E671" t="str">
        <f t="shared" si="20"/>
        <v/>
      </c>
      <c r="F671" t="str">
        <f t="shared" si="21"/>
        <v/>
      </c>
      <c r="H671">
        <v>4.5</v>
      </c>
      <c r="Q671">
        <v>4.5</v>
      </c>
    </row>
    <row r="672" spans="1:17" x14ac:dyDescent="0.25">
      <c r="A672" t="s">
        <v>912</v>
      </c>
      <c r="B672">
        <v>36</v>
      </c>
      <c r="C672" t="s">
        <v>497</v>
      </c>
      <c r="D672" t="s">
        <v>752</v>
      </c>
      <c r="E672" t="str">
        <f t="shared" si="20"/>
        <v/>
      </c>
      <c r="F672" t="str">
        <f t="shared" si="21"/>
        <v/>
      </c>
      <c r="H672">
        <v>5.5</v>
      </c>
      <c r="Q672">
        <v>5.5</v>
      </c>
    </row>
    <row r="673" spans="1:17" x14ac:dyDescent="0.25">
      <c r="A673" t="s">
        <v>912</v>
      </c>
      <c r="B673">
        <v>36</v>
      </c>
      <c r="C673" t="s">
        <v>517</v>
      </c>
      <c r="D673" t="s">
        <v>752</v>
      </c>
      <c r="E673">
        <f t="shared" si="20"/>
        <v>1</v>
      </c>
      <c r="F673" t="str">
        <f t="shared" si="21"/>
        <v/>
      </c>
      <c r="G673" t="s">
        <v>910</v>
      </c>
      <c r="H673">
        <v>5.5</v>
      </c>
      <c r="Q673">
        <v>5</v>
      </c>
    </row>
    <row r="674" spans="1:17" x14ac:dyDescent="0.25">
      <c r="A674" t="s">
        <v>912</v>
      </c>
      <c r="B674">
        <v>36</v>
      </c>
      <c r="C674" t="s">
        <v>608</v>
      </c>
      <c r="D674" t="s">
        <v>752</v>
      </c>
      <c r="E674">
        <f t="shared" si="20"/>
        <v>1</v>
      </c>
      <c r="F674" t="str">
        <f t="shared" si="21"/>
        <v/>
      </c>
      <c r="G674" t="s">
        <v>910</v>
      </c>
      <c r="H674">
        <v>5.5</v>
      </c>
      <c r="Q674">
        <v>5</v>
      </c>
    </row>
    <row r="675" spans="1:17" x14ac:dyDescent="0.25">
      <c r="A675" t="s">
        <v>912</v>
      </c>
      <c r="B675">
        <v>36</v>
      </c>
      <c r="C675" t="s">
        <v>613</v>
      </c>
      <c r="D675" t="s">
        <v>752</v>
      </c>
      <c r="E675" t="str">
        <f t="shared" si="20"/>
        <v/>
      </c>
      <c r="F675" t="str">
        <f t="shared" si="21"/>
        <v/>
      </c>
      <c r="H675">
        <v>6</v>
      </c>
      <c r="Q675">
        <v>6</v>
      </c>
    </row>
    <row r="676" spans="1:17" x14ac:dyDescent="0.25">
      <c r="A676" t="s">
        <v>912</v>
      </c>
      <c r="B676">
        <v>36</v>
      </c>
      <c r="C676" t="s">
        <v>511</v>
      </c>
      <c r="D676" t="s">
        <v>752</v>
      </c>
      <c r="E676" t="str">
        <f t="shared" si="20"/>
        <v/>
      </c>
      <c r="F676" t="str">
        <f t="shared" si="21"/>
        <v/>
      </c>
      <c r="H676">
        <v>6</v>
      </c>
      <c r="Q676">
        <v>6</v>
      </c>
    </row>
    <row r="677" spans="1:17" x14ac:dyDescent="0.25">
      <c r="A677" t="s">
        <v>912</v>
      </c>
      <c r="B677">
        <v>36</v>
      </c>
      <c r="C677" t="s">
        <v>538</v>
      </c>
      <c r="D677" t="s">
        <v>752</v>
      </c>
      <c r="E677" t="str">
        <f t="shared" si="20"/>
        <v/>
      </c>
      <c r="F677" t="str">
        <f t="shared" si="21"/>
        <v/>
      </c>
      <c r="H677">
        <v>6</v>
      </c>
      <c r="Q677">
        <v>6</v>
      </c>
    </row>
    <row r="678" spans="1:17" x14ac:dyDescent="0.25">
      <c r="A678" t="s">
        <v>912</v>
      </c>
      <c r="B678">
        <v>36</v>
      </c>
      <c r="C678" t="s">
        <v>485</v>
      </c>
      <c r="D678" t="s">
        <v>740</v>
      </c>
      <c r="E678" t="str">
        <f t="shared" si="20"/>
        <v/>
      </c>
      <c r="F678" t="str">
        <f t="shared" si="21"/>
        <v/>
      </c>
      <c r="H678">
        <v>5.5</v>
      </c>
      <c r="Q678">
        <v>5.5</v>
      </c>
    </row>
    <row r="679" spans="1:17" x14ac:dyDescent="0.25">
      <c r="A679" t="s">
        <v>912</v>
      </c>
      <c r="B679">
        <v>36</v>
      </c>
      <c r="C679" t="s">
        <v>507</v>
      </c>
      <c r="D679" t="s">
        <v>740</v>
      </c>
      <c r="E679">
        <f t="shared" si="20"/>
        <v>1</v>
      </c>
      <c r="F679" t="str">
        <f t="shared" si="21"/>
        <v/>
      </c>
      <c r="G679" t="s">
        <v>910</v>
      </c>
      <c r="H679">
        <v>5</v>
      </c>
      <c r="Q679">
        <v>4.5</v>
      </c>
    </row>
    <row r="680" spans="1:17" x14ac:dyDescent="0.25">
      <c r="A680" t="s">
        <v>912</v>
      </c>
      <c r="B680">
        <v>36</v>
      </c>
      <c r="C680" t="s">
        <v>544</v>
      </c>
      <c r="D680" t="s">
        <v>740</v>
      </c>
      <c r="E680" t="str">
        <f t="shared" si="20"/>
        <v/>
      </c>
      <c r="F680" t="str">
        <f t="shared" si="21"/>
        <v/>
      </c>
      <c r="H680">
        <v>5</v>
      </c>
      <c r="Q680">
        <v>5</v>
      </c>
    </row>
    <row r="681" spans="1:17" x14ac:dyDescent="0.25">
      <c r="A681" t="s">
        <v>912</v>
      </c>
      <c r="B681">
        <v>36</v>
      </c>
      <c r="C681" t="s">
        <v>547</v>
      </c>
      <c r="D681" t="s">
        <v>740</v>
      </c>
      <c r="E681" t="str">
        <f t="shared" si="20"/>
        <v/>
      </c>
      <c r="F681" t="str">
        <f t="shared" si="21"/>
        <v/>
      </c>
      <c r="H681">
        <v>4.5</v>
      </c>
      <c r="Q681">
        <v>4.5</v>
      </c>
    </row>
    <row r="682" spans="1:17" x14ac:dyDescent="0.25">
      <c r="A682" t="s">
        <v>912</v>
      </c>
      <c r="B682">
        <v>36</v>
      </c>
      <c r="C682" t="s">
        <v>559</v>
      </c>
      <c r="D682" t="s">
        <v>740</v>
      </c>
      <c r="E682" t="str">
        <f t="shared" si="20"/>
        <v/>
      </c>
      <c r="F682" t="str">
        <f t="shared" si="21"/>
        <v/>
      </c>
      <c r="H682">
        <v>5.5</v>
      </c>
      <c r="Q682">
        <v>5.5</v>
      </c>
    </row>
    <row r="683" spans="1:17" x14ac:dyDescent="0.25">
      <c r="A683" t="s">
        <v>912</v>
      </c>
      <c r="B683">
        <v>36</v>
      </c>
      <c r="C683" t="s">
        <v>576</v>
      </c>
      <c r="D683" t="s">
        <v>742</v>
      </c>
      <c r="E683" t="str">
        <f t="shared" si="20"/>
        <v/>
      </c>
      <c r="F683" t="str">
        <f t="shared" si="21"/>
        <v/>
      </c>
      <c r="H683">
        <v>6</v>
      </c>
      <c r="Q683">
        <v>6</v>
      </c>
    </row>
    <row r="684" spans="1:17" x14ac:dyDescent="0.25">
      <c r="A684" t="s">
        <v>912</v>
      </c>
      <c r="B684">
        <v>36</v>
      </c>
      <c r="C684" t="s">
        <v>590</v>
      </c>
      <c r="D684" t="s">
        <v>742</v>
      </c>
      <c r="E684" t="str">
        <f t="shared" si="20"/>
        <v/>
      </c>
      <c r="F684" t="str">
        <f t="shared" si="21"/>
        <v/>
      </c>
      <c r="H684">
        <v>6.5</v>
      </c>
      <c r="I684">
        <v>1</v>
      </c>
      <c r="Q684">
        <v>9.5</v>
      </c>
    </row>
    <row r="685" spans="1:17" x14ac:dyDescent="0.25">
      <c r="A685" t="s">
        <v>912</v>
      </c>
      <c r="B685">
        <v>36</v>
      </c>
      <c r="C685" t="s">
        <v>790</v>
      </c>
      <c r="D685" t="s">
        <v>742</v>
      </c>
      <c r="E685" t="str">
        <f t="shared" si="20"/>
        <v/>
      </c>
      <c r="F685" t="str">
        <f t="shared" si="21"/>
        <v/>
      </c>
      <c r="H685">
        <v>6.5</v>
      </c>
      <c r="L685">
        <v>1</v>
      </c>
      <c r="Q685">
        <v>7.5</v>
      </c>
    </row>
    <row r="686" spans="1:17" x14ac:dyDescent="0.25">
      <c r="A686" t="s">
        <v>912</v>
      </c>
      <c r="B686">
        <v>36</v>
      </c>
      <c r="C686" t="s">
        <v>500</v>
      </c>
      <c r="D686" t="s">
        <v>753</v>
      </c>
      <c r="E686" t="str">
        <f t="shared" si="20"/>
        <v/>
      </c>
      <c r="F686" t="str">
        <f t="shared" si="21"/>
        <v/>
      </c>
      <c r="H686">
        <v>5</v>
      </c>
      <c r="Q686">
        <v>5</v>
      </c>
    </row>
    <row r="687" spans="1:17" x14ac:dyDescent="0.25">
      <c r="A687" t="s">
        <v>912</v>
      </c>
      <c r="B687">
        <v>36</v>
      </c>
      <c r="C687" t="s">
        <v>508</v>
      </c>
      <c r="D687" t="s">
        <v>753</v>
      </c>
      <c r="E687" t="str">
        <f t="shared" si="20"/>
        <v/>
      </c>
      <c r="F687" t="str">
        <f t="shared" si="21"/>
        <v/>
      </c>
      <c r="H687">
        <v>6</v>
      </c>
      <c r="L687">
        <v>1</v>
      </c>
      <c r="Q687">
        <v>7</v>
      </c>
    </row>
    <row r="688" spans="1:17" x14ac:dyDescent="0.25">
      <c r="A688" t="s">
        <v>912</v>
      </c>
      <c r="B688">
        <v>36</v>
      </c>
      <c r="C688" t="s">
        <v>568</v>
      </c>
      <c r="D688" t="s">
        <v>753</v>
      </c>
      <c r="E688" t="str">
        <f t="shared" si="20"/>
        <v/>
      </c>
      <c r="F688" t="str">
        <f t="shared" si="21"/>
        <v/>
      </c>
      <c r="H688">
        <v>6</v>
      </c>
      <c r="Q688">
        <v>6</v>
      </c>
    </row>
    <row r="689" spans="1:17" x14ac:dyDescent="0.25">
      <c r="A689" t="s">
        <v>912</v>
      </c>
      <c r="B689">
        <v>36</v>
      </c>
      <c r="C689" t="s">
        <v>572</v>
      </c>
      <c r="D689" t="s">
        <v>753</v>
      </c>
      <c r="E689" t="str">
        <f t="shared" si="20"/>
        <v/>
      </c>
      <c r="F689">
        <f t="shared" si="21"/>
        <v>1</v>
      </c>
      <c r="G689" t="s">
        <v>911</v>
      </c>
      <c r="H689">
        <v>5</v>
      </c>
      <c r="I689">
        <v>1</v>
      </c>
      <c r="Q689">
        <v>7</v>
      </c>
    </row>
    <row r="690" spans="1:17" x14ac:dyDescent="0.25">
      <c r="A690" t="s">
        <v>912</v>
      </c>
      <c r="B690">
        <v>36</v>
      </c>
      <c r="C690" t="s">
        <v>581</v>
      </c>
      <c r="D690" t="s">
        <v>753</v>
      </c>
      <c r="E690" t="str">
        <f t="shared" si="20"/>
        <v/>
      </c>
      <c r="F690" t="str">
        <f t="shared" si="21"/>
        <v/>
      </c>
      <c r="H690">
        <v>7</v>
      </c>
      <c r="I690">
        <v>1</v>
      </c>
      <c r="N690">
        <v>1</v>
      </c>
      <c r="Q690">
        <v>7</v>
      </c>
    </row>
    <row r="691" spans="1:17" x14ac:dyDescent="0.25">
      <c r="A691" t="s">
        <v>912</v>
      </c>
      <c r="B691">
        <v>36</v>
      </c>
      <c r="C691" t="s">
        <v>495</v>
      </c>
      <c r="D691" t="s">
        <v>750</v>
      </c>
      <c r="E691" t="str">
        <f t="shared" si="20"/>
        <v/>
      </c>
      <c r="F691" t="str">
        <f t="shared" si="21"/>
        <v/>
      </c>
      <c r="H691">
        <v>5</v>
      </c>
      <c r="Q691">
        <v>5</v>
      </c>
    </row>
    <row r="692" spans="1:17" x14ac:dyDescent="0.25">
      <c r="A692" t="s">
        <v>912</v>
      </c>
      <c r="B692">
        <v>36</v>
      </c>
      <c r="C692" t="s">
        <v>499</v>
      </c>
      <c r="D692" t="s">
        <v>750</v>
      </c>
      <c r="E692" t="str">
        <f t="shared" si="20"/>
        <v/>
      </c>
      <c r="F692" t="str">
        <f t="shared" si="21"/>
        <v/>
      </c>
      <c r="H692">
        <v>5.5</v>
      </c>
      <c r="Q692">
        <v>5.5</v>
      </c>
    </row>
    <row r="693" spans="1:17" x14ac:dyDescent="0.25">
      <c r="A693" t="s">
        <v>912</v>
      </c>
      <c r="B693">
        <v>36</v>
      </c>
      <c r="C693" t="s">
        <v>542</v>
      </c>
      <c r="D693" t="s">
        <v>750</v>
      </c>
      <c r="E693">
        <f t="shared" si="20"/>
        <v>1</v>
      </c>
      <c r="F693" t="str">
        <f t="shared" si="21"/>
        <v/>
      </c>
      <c r="G693" t="s">
        <v>910</v>
      </c>
      <c r="H693">
        <v>5</v>
      </c>
      <c r="Q693">
        <v>4.5</v>
      </c>
    </row>
    <row r="694" spans="1:17" x14ac:dyDescent="0.25">
      <c r="A694" t="s">
        <v>912</v>
      </c>
      <c r="B694">
        <v>36</v>
      </c>
      <c r="C694" t="s">
        <v>526</v>
      </c>
      <c r="D694" t="s">
        <v>750</v>
      </c>
      <c r="E694" t="str">
        <f t="shared" si="20"/>
        <v/>
      </c>
      <c r="F694" t="str">
        <f t="shared" si="21"/>
        <v/>
      </c>
      <c r="H694">
        <v>5</v>
      </c>
      <c r="Q694">
        <v>5</v>
      </c>
    </row>
    <row r="695" spans="1:17" x14ac:dyDescent="0.25">
      <c r="A695" t="s">
        <v>912</v>
      </c>
      <c r="B695">
        <v>36</v>
      </c>
      <c r="C695" t="s">
        <v>784</v>
      </c>
      <c r="D695" t="s">
        <v>750</v>
      </c>
      <c r="E695" t="str">
        <f t="shared" si="20"/>
        <v/>
      </c>
      <c r="F695" t="str">
        <f t="shared" si="21"/>
        <v/>
      </c>
      <c r="H695">
        <v>6</v>
      </c>
      <c r="Q695">
        <v>6</v>
      </c>
    </row>
    <row r="696" spans="1:17" x14ac:dyDescent="0.25">
      <c r="A696" t="s">
        <v>912</v>
      </c>
      <c r="B696">
        <v>36</v>
      </c>
      <c r="C696" t="s">
        <v>521</v>
      </c>
      <c r="D696" t="s">
        <v>754</v>
      </c>
      <c r="E696">
        <f t="shared" si="20"/>
        <v>1</v>
      </c>
      <c r="F696" t="str">
        <f t="shared" si="21"/>
        <v/>
      </c>
      <c r="G696" t="s">
        <v>910</v>
      </c>
      <c r="H696">
        <v>7</v>
      </c>
      <c r="I696">
        <v>1</v>
      </c>
      <c r="Q696">
        <v>9.5</v>
      </c>
    </row>
    <row r="697" spans="1:17" x14ac:dyDescent="0.25">
      <c r="A697" t="s">
        <v>912</v>
      </c>
      <c r="B697">
        <v>36</v>
      </c>
      <c r="C697" t="s">
        <v>584</v>
      </c>
      <c r="D697" t="s">
        <v>754</v>
      </c>
      <c r="E697" t="str">
        <f t="shared" si="20"/>
        <v/>
      </c>
      <c r="F697" t="str">
        <f t="shared" si="21"/>
        <v/>
      </c>
      <c r="H697">
        <v>6</v>
      </c>
      <c r="Q697">
        <v>6</v>
      </c>
    </row>
    <row r="698" spans="1:17" x14ac:dyDescent="0.25">
      <c r="A698" t="s">
        <v>912</v>
      </c>
      <c r="B698">
        <v>36</v>
      </c>
      <c r="C698" t="s">
        <v>586</v>
      </c>
      <c r="D698" t="s">
        <v>754</v>
      </c>
      <c r="E698" t="str">
        <f t="shared" si="20"/>
        <v/>
      </c>
      <c r="F698" t="str">
        <f t="shared" si="21"/>
        <v/>
      </c>
      <c r="H698">
        <v>6</v>
      </c>
      <c r="Q698">
        <v>6</v>
      </c>
    </row>
    <row r="699" spans="1:17" x14ac:dyDescent="0.25">
      <c r="A699" t="s">
        <v>912</v>
      </c>
      <c r="B699">
        <v>36</v>
      </c>
      <c r="C699" t="s">
        <v>599</v>
      </c>
      <c r="D699" t="s">
        <v>754</v>
      </c>
      <c r="E699" t="str">
        <f t="shared" si="20"/>
        <v/>
      </c>
      <c r="F699" t="str">
        <f t="shared" si="21"/>
        <v/>
      </c>
      <c r="H699">
        <v>6</v>
      </c>
      <c r="Q699">
        <v>6</v>
      </c>
    </row>
    <row r="700" spans="1:17" x14ac:dyDescent="0.25">
      <c r="A700" t="s">
        <v>912</v>
      </c>
      <c r="B700">
        <v>36</v>
      </c>
      <c r="C700" t="s">
        <v>557</v>
      </c>
      <c r="D700" t="s">
        <v>754</v>
      </c>
      <c r="E700" t="str">
        <f t="shared" si="20"/>
        <v/>
      </c>
      <c r="F700" t="str">
        <f t="shared" si="21"/>
        <v/>
      </c>
      <c r="H700">
        <v>6.5</v>
      </c>
      <c r="Q700">
        <v>6.5</v>
      </c>
    </row>
    <row r="701" spans="1:17" x14ac:dyDescent="0.25">
      <c r="A701" t="s">
        <v>912</v>
      </c>
      <c r="B701">
        <v>36</v>
      </c>
      <c r="C701" t="s">
        <v>614</v>
      </c>
      <c r="D701" t="s">
        <v>754</v>
      </c>
      <c r="E701" t="str">
        <f t="shared" si="20"/>
        <v/>
      </c>
      <c r="F701" t="str">
        <f t="shared" si="21"/>
        <v/>
      </c>
      <c r="H701">
        <v>6</v>
      </c>
      <c r="Q701">
        <v>6</v>
      </c>
    </row>
    <row r="702" spans="1:17" x14ac:dyDescent="0.25">
      <c r="A702" t="s">
        <v>912</v>
      </c>
      <c r="B702">
        <v>36</v>
      </c>
      <c r="C702" t="s">
        <v>527</v>
      </c>
      <c r="D702" t="s">
        <v>748</v>
      </c>
      <c r="E702">
        <f t="shared" si="20"/>
        <v>1</v>
      </c>
      <c r="F702" t="str">
        <f t="shared" si="21"/>
        <v/>
      </c>
      <c r="G702" t="s">
        <v>910</v>
      </c>
      <c r="H702">
        <v>6.5</v>
      </c>
      <c r="I702">
        <v>1</v>
      </c>
      <c r="Q702">
        <v>9</v>
      </c>
    </row>
    <row r="703" spans="1:17" x14ac:dyDescent="0.25">
      <c r="A703" t="s">
        <v>912</v>
      </c>
      <c r="B703">
        <v>36</v>
      </c>
      <c r="C703" t="s">
        <v>546</v>
      </c>
      <c r="D703" t="s">
        <v>748</v>
      </c>
      <c r="E703" t="str">
        <f t="shared" si="20"/>
        <v/>
      </c>
      <c r="F703" t="str">
        <f t="shared" si="21"/>
        <v/>
      </c>
      <c r="H703">
        <v>5.5</v>
      </c>
      <c r="N703">
        <v>1</v>
      </c>
      <c r="Q703">
        <v>2.5</v>
      </c>
    </row>
    <row r="704" spans="1:17" x14ac:dyDescent="0.25">
      <c r="A704" t="s">
        <v>912</v>
      </c>
      <c r="B704">
        <v>36</v>
      </c>
      <c r="C704" t="s">
        <v>551</v>
      </c>
      <c r="D704" t="s">
        <v>748</v>
      </c>
      <c r="E704" t="str">
        <f t="shared" si="20"/>
        <v/>
      </c>
      <c r="F704" t="str">
        <f t="shared" si="21"/>
        <v/>
      </c>
      <c r="H704">
        <v>6</v>
      </c>
      <c r="Q704">
        <v>6</v>
      </c>
    </row>
    <row r="705" spans="1:17" x14ac:dyDescent="0.25">
      <c r="A705" t="s">
        <v>912</v>
      </c>
      <c r="B705">
        <v>36</v>
      </c>
      <c r="C705" t="s">
        <v>791</v>
      </c>
      <c r="D705" t="s">
        <v>748</v>
      </c>
      <c r="E705" t="str">
        <f t="shared" si="20"/>
        <v/>
      </c>
      <c r="F705" t="str">
        <f t="shared" si="21"/>
        <v/>
      </c>
      <c r="H705">
        <v>5.5</v>
      </c>
      <c r="Q705">
        <v>5.5</v>
      </c>
    </row>
    <row r="706" spans="1:17" x14ac:dyDescent="0.25">
      <c r="A706" t="s">
        <v>912</v>
      </c>
      <c r="B706">
        <v>36</v>
      </c>
      <c r="C706" t="s">
        <v>482</v>
      </c>
      <c r="D706" t="s">
        <v>661</v>
      </c>
      <c r="E706" t="str">
        <f t="shared" si="20"/>
        <v/>
      </c>
      <c r="F706" t="str">
        <f t="shared" si="21"/>
        <v/>
      </c>
      <c r="H706">
        <v>6.5</v>
      </c>
      <c r="Q706">
        <v>6.5</v>
      </c>
    </row>
    <row r="707" spans="1:17" x14ac:dyDescent="0.25">
      <c r="A707" t="s">
        <v>912</v>
      </c>
      <c r="B707">
        <v>36</v>
      </c>
      <c r="C707" t="s">
        <v>498</v>
      </c>
      <c r="D707" t="s">
        <v>661</v>
      </c>
      <c r="E707" t="str">
        <f t="shared" ref="E707:E770" si="22">IF($G707="Ammonito",1,"")</f>
        <v/>
      </c>
      <c r="F707" t="str">
        <f t="shared" ref="F707:F770" si="23">IF($G707="Espulsione",1,"")</f>
        <v/>
      </c>
      <c r="H707">
        <v>7</v>
      </c>
      <c r="Q707">
        <v>7</v>
      </c>
    </row>
    <row r="708" spans="1:17" x14ac:dyDescent="0.25">
      <c r="A708" t="s">
        <v>912</v>
      </c>
      <c r="B708">
        <v>36</v>
      </c>
      <c r="C708" t="s">
        <v>540</v>
      </c>
      <c r="D708" t="s">
        <v>661</v>
      </c>
      <c r="E708" t="str">
        <f t="shared" si="22"/>
        <v/>
      </c>
      <c r="F708" t="str">
        <f t="shared" si="23"/>
        <v/>
      </c>
      <c r="H708">
        <v>5.5</v>
      </c>
      <c r="Q708">
        <v>5.5</v>
      </c>
    </row>
    <row r="709" spans="1:17" x14ac:dyDescent="0.25">
      <c r="A709" t="s">
        <v>912</v>
      </c>
      <c r="B709">
        <v>36</v>
      </c>
      <c r="C709" t="s">
        <v>575</v>
      </c>
      <c r="D709" t="s">
        <v>661</v>
      </c>
      <c r="E709" t="str">
        <f t="shared" si="22"/>
        <v/>
      </c>
      <c r="F709" t="str">
        <f t="shared" si="23"/>
        <v/>
      </c>
      <c r="H709">
        <v>6.5</v>
      </c>
      <c r="Q709">
        <v>6.5</v>
      </c>
    </row>
    <row r="710" spans="1:17" x14ac:dyDescent="0.25">
      <c r="A710" t="s">
        <v>912</v>
      </c>
      <c r="B710">
        <v>36</v>
      </c>
      <c r="C710" t="s">
        <v>789</v>
      </c>
      <c r="D710" t="s">
        <v>661</v>
      </c>
      <c r="E710" t="str">
        <f t="shared" si="22"/>
        <v/>
      </c>
      <c r="F710" t="str">
        <f t="shared" si="23"/>
        <v/>
      </c>
      <c r="H710">
        <v>6</v>
      </c>
      <c r="Q710">
        <v>6</v>
      </c>
    </row>
    <row r="711" spans="1:17" x14ac:dyDescent="0.25">
      <c r="A711" t="s">
        <v>912</v>
      </c>
      <c r="B711">
        <v>36</v>
      </c>
      <c r="C711" t="s">
        <v>606</v>
      </c>
      <c r="D711" t="s">
        <v>661</v>
      </c>
      <c r="E711">
        <f t="shared" si="22"/>
        <v>1</v>
      </c>
      <c r="F711" t="str">
        <f t="shared" si="23"/>
        <v/>
      </c>
      <c r="G711" t="s">
        <v>910</v>
      </c>
      <c r="H711">
        <v>5.5</v>
      </c>
      <c r="I711">
        <v>1</v>
      </c>
      <c r="Q711">
        <v>8</v>
      </c>
    </row>
    <row r="712" spans="1:17" x14ac:dyDescent="0.25">
      <c r="A712" t="s">
        <v>912</v>
      </c>
      <c r="B712">
        <v>36</v>
      </c>
      <c r="C712" t="s">
        <v>522</v>
      </c>
      <c r="D712" t="s">
        <v>631</v>
      </c>
      <c r="E712" t="str">
        <f t="shared" si="22"/>
        <v/>
      </c>
      <c r="F712" t="str">
        <f t="shared" si="23"/>
        <v/>
      </c>
      <c r="H712">
        <v>5.5</v>
      </c>
      <c r="Q712">
        <v>5.5</v>
      </c>
    </row>
    <row r="713" spans="1:17" x14ac:dyDescent="0.25">
      <c r="A713" t="s">
        <v>912</v>
      </c>
      <c r="B713">
        <v>36</v>
      </c>
      <c r="C713" t="s">
        <v>539</v>
      </c>
      <c r="D713" t="s">
        <v>631</v>
      </c>
      <c r="E713" t="str">
        <f t="shared" si="22"/>
        <v/>
      </c>
      <c r="F713" t="str">
        <f t="shared" si="23"/>
        <v/>
      </c>
      <c r="H713">
        <v>6</v>
      </c>
      <c r="L713">
        <v>1</v>
      </c>
      <c r="Q713">
        <v>7</v>
      </c>
    </row>
    <row r="714" spans="1:17" x14ac:dyDescent="0.25">
      <c r="A714" t="s">
        <v>912</v>
      </c>
      <c r="B714">
        <v>36</v>
      </c>
      <c r="C714" t="s">
        <v>569</v>
      </c>
      <c r="D714" t="s">
        <v>631</v>
      </c>
      <c r="E714" t="str">
        <f t="shared" si="22"/>
        <v/>
      </c>
      <c r="F714" t="str">
        <f t="shared" si="23"/>
        <v/>
      </c>
      <c r="H714">
        <v>5</v>
      </c>
      <c r="Q714">
        <v>5</v>
      </c>
    </row>
    <row r="715" spans="1:17" x14ac:dyDescent="0.25">
      <c r="A715" t="s">
        <v>912</v>
      </c>
      <c r="B715">
        <v>36</v>
      </c>
      <c r="C715" t="s">
        <v>597</v>
      </c>
      <c r="D715" t="s">
        <v>631</v>
      </c>
      <c r="E715">
        <f t="shared" si="22"/>
        <v>1</v>
      </c>
      <c r="F715" t="str">
        <f t="shared" si="23"/>
        <v/>
      </c>
      <c r="G715" t="s">
        <v>910</v>
      </c>
      <c r="H715">
        <v>5.5</v>
      </c>
      <c r="Q715">
        <v>5</v>
      </c>
    </row>
    <row r="716" spans="1:17" x14ac:dyDescent="0.25">
      <c r="A716" t="s">
        <v>912</v>
      </c>
      <c r="B716">
        <v>36</v>
      </c>
      <c r="C716" t="s">
        <v>616</v>
      </c>
      <c r="D716" t="s">
        <v>631</v>
      </c>
      <c r="E716" t="str">
        <f t="shared" si="22"/>
        <v/>
      </c>
      <c r="F716" t="str">
        <f t="shared" si="23"/>
        <v/>
      </c>
      <c r="H716">
        <v>5.5</v>
      </c>
      <c r="Q716">
        <v>5.5</v>
      </c>
    </row>
    <row r="717" spans="1:17" x14ac:dyDescent="0.25">
      <c r="A717" t="s">
        <v>912</v>
      </c>
      <c r="B717">
        <v>36</v>
      </c>
      <c r="C717" t="s">
        <v>493</v>
      </c>
      <c r="D717" t="s">
        <v>631</v>
      </c>
      <c r="E717" t="str">
        <f t="shared" si="22"/>
        <v/>
      </c>
      <c r="F717" t="str">
        <f t="shared" si="23"/>
        <v/>
      </c>
      <c r="H717">
        <v>6</v>
      </c>
      <c r="Q717">
        <v>6</v>
      </c>
    </row>
    <row r="718" spans="1:17" x14ac:dyDescent="0.25">
      <c r="A718" t="s">
        <v>912</v>
      </c>
      <c r="B718">
        <v>36</v>
      </c>
      <c r="C718" t="s">
        <v>561</v>
      </c>
      <c r="D718" t="s">
        <v>745</v>
      </c>
      <c r="E718" t="str">
        <f t="shared" si="22"/>
        <v/>
      </c>
      <c r="F718" t="str">
        <f t="shared" si="23"/>
        <v/>
      </c>
      <c r="H718">
        <v>6</v>
      </c>
      <c r="Q718">
        <v>6</v>
      </c>
    </row>
    <row r="719" spans="1:17" x14ac:dyDescent="0.25">
      <c r="A719" t="s">
        <v>912</v>
      </c>
      <c r="B719">
        <v>36</v>
      </c>
      <c r="C719" t="s">
        <v>609</v>
      </c>
      <c r="D719" t="s">
        <v>745</v>
      </c>
      <c r="E719" t="str">
        <f t="shared" si="22"/>
        <v/>
      </c>
      <c r="F719" t="str">
        <f t="shared" si="23"/>
        <v/>
      </c>
      <c r="H719">
        <v>5.5</v>
      </c>
      <c r="Q719">
        <v>5.5</v>
      </c>
    </row>
    <row r="720" spans="1:17" x14ac:dyDescent="0.25">
      <c r="A720" t="s">
        <v>912</v>
      </c>
      <c r="B720">
        <v>36</v>
      </c>
      <c r="C720" t="s">
        <v>610</v>
      </c>
      <c r="D720" t="s">
        <v>745</v>
      </c>
      <c r="E720" t="str">
        <f t="shared" si="22"/>
        <v/>
      </c>
      <c r="F720" t="str">
        <f t="shared" si="23"/>
        <v/>
      </c>
      <c r="H720">
        <v>5</v>
      </c>
      <c r="Q720">
        <v>5</v>
      </c>
    </row>
    <row r="721" spans="1:17" x14ac:dyDescent="0.25">
      <c r="A721" t="s">
        <v>912</v>
      </c>
      <c r="B721">
        <v>36</v>
      </c>
      <c r="C721" t="s">
        <v>501</v>
      </c>
      <c r="D721" t="s">
        <v>635</v>
      </c>
      <c r="E721" t="str">
        <f t="shared" si="22"/>
        <v/>
      </c>
      <c r="F721" t="str">
        <f t="shared" si="23"/>
        <v/>
      </c>
      <c r="H721">
        <v>6.5</v>
      </c>
      <c r="Q721">
        <v>6.5</v>
      </c>
    </row>
    <row r="722" spans="1:17" x14ac:dyDescent="0.25">
      <c r="A722" t="s">
        <v>912</v>
      </c>
      <c r="B722">
        <v>36</v>
      </c>
      <c r="C722" t="s">
        <v>513</v>
      </c>
      <c r="D722" t="s">
        <v>635</v>
      </c>
      <c r="E722" t="str">
        <f t="shared" si="22"/>
        <v/>
      </c>
      <c r="F722" t="str">
        <f t="shared" si="23"/>
        <v/>
      </c>
      <c r="H722">
        <v>6</v>
      </c>
      <c r="Q722">
        <v>6</v>
      </c>
    </row>
    <row r="723" spans="1:17" x14ac:dyDescent="0.25">
      <c r="A723" t="s">
        <v>912</v>
      </c>
      <c r="B723">
        <v>36</v>
      </c>
      <c r="C723" t="s">
        <v>583</v>
      </c>
      <c r="D723" t="s">
        <v>635</v>
      </c>
      <c r="E723" t="str">
        <f t="shared" si="22"/>
        <v/>
      </c>
      <c r="F723" t="str">
        <f t="shared" si="23"/>
        <v/>
      </c>
      <c r="H723">
        <v>5.5</v>
      </c>
      <c r="Q723">
        <v>5.5</v>
      </c>
    </row>
    <row r="724" spans="1:17" x14ac:dyDescent="0.25">
      <c r="A724" t="s">
        <v>912</v>
      </c>
      <c r="B724">
        <v>36</v>
      </c>
      <c r="C724" t="s">
        <v>512</v>
      </c>
      <c r="D724" t="s">
        <v>747</v>
      </c>
      <c r="E724" t="str">
        <f t="shared" si="22"/>
        <v/>
      </c>
      <c r="F724" t="str">
        <f t="shared" si="23"/>
        <v/>
      </c>
      <c r="H724">
        <v>6</v>
      </c>
      <c r="Q724">
        <v>6</v>
      </c>
    </row>
    <row r="725" spans="1:17" x14ac:dyDescent="0.25">
      <c r="A725" t="s">
        <v>912</v>
      </c>
      <c r="B725">
        <v>36</v>
      </c>
      <c r="C725" t="s">
        <v>530</v>
      </c>
      <c r="D725" t="s">
        <v>747</v>
      </c>
      <c r="E725" t="str">
        <f t="shared" si="22"/>
        <v/>
      </c>
      <c r="F725" t="str">
        <f t="shared" si="23"/>
        <v/>
      </c>
      <c r="H725">
        <v>6.5</v>
      </c>
      <c r="Q725">
        <v>6.5</v>
      </c>
    </row>
    <row r="726" spans="1:17" x14ac:dyDescent="0.25">
      <c r="A726" t="s">
        <v>912</v>
      </c>
      <c r="B726">
        <v>36</v>
      </c>
      <c r="C726" t="s">
        <v>563</v>
      </c>
      <c r="D726" t="s">
        <v>747</v>
      </c>
      <c r="E726" t="str">
        <f t="shared" si="22"/>
        <v/>
      </c>
      <c r="F726" t="str">
        <f t="shared" si="23"/>
        <v/>
      </c>
      <c r="H726">
        <v>6.5</v>
      </c>
      <c r="Q726">
        <v>6.5</v>
      </c>
    </row>
    <row r="727" spans="1:17" x14ac:dyDescent="0.25">
      <c r="A727" t="s">
        <v>912</v>
      </c>
      <c r="B727">
        <v>36</v>
      </c>
      <c r="C727" t="s">
        <v>621</v>
      </c>
      <c r="D727" t="s">
        <v>747</v>
      </c>
      <c r="E727" t="str">
        <f t="shared" si="22"/>
        <v/>
      </c>
      <c r="F727" t="str">
        <f t="shared" si="23"/>
        <v/>
      </c>
      <c r="H727">
        <v>6</v>
      </c>
      <c r="Q727">
        <v>6</v>
      </c>
    </row>
    <row r="728" spans="1:17" x14ac:dyDescent="0.25">
      <c r="A728" t="s">
        <v>912</v>
      </c>
      <c r="B728">
        <v>36</v>
      </c>
      <c r="C728" t="s">
        <v>483</v>
      </c>
      <c r="D728" t="s">
        <v>738</v>
      </c>
      <c r="E728" t="str">
        <f t="shared" si="22"/>
        <v/>
      </c>
      <c r="F728" t="str">
        <f t="shared" si="23"/>
        <v/>
      </c>
      <c r="H728">
        <v>6.5</v>
      </c>
      <c r="L728">
        <v>1</v>
      </c>
      <c r="Q728">
        <v>7.5</v>
      </c>
    </row>
    <row r="729" spans="1:17" x14ac:dyDescent="0.25">
      <c r="A729" t="s">
        <v>912</v>
      </c>
      <c r="B729">
        <v>36</v>
      </c>
      <c r="C729" t="s">
        <v>489</v>
      </c>
      <c r="D729" t="s">
        <v>738</v>
      </c>
      <c r="E729" t="str">
        <f t="shared" si="22"/>
        <v/>
      </c>
      <c r="F729" t="str">
        <f t="shared" si="23"/>
        <v/>
      </c>
      <c r="H729">
        <v>7</v>
      </c>
      <c r="I729">
        <v>1</v>
      </c>
      <c r="Q729">
        <v>10</v>
      </c>
    </row>
    <row r="730" spans="1:17" x14ac:dyDescent="0.25">
      <c r="A730" t="s">
        <v>912</v>
      </c>
      <c r="B730">
        <v>36</v>
      </c>
      <c r="C730" t="s">
        <v>536</v>
      </c>
      <c r="D730" t="s">
        <v>738</v>
      </c>
      <c r="E730" t="str">
        <f t="shared" si="22"/>
        <v/>
      </c>
      <c r="F730" t="str">
        <f t="shared" si="23"/>
        <v/>
      </c>
      <c r="H730">
        <v>6</v>
      </c>
      <c r="L730">
        <v>1</v>
      </c>
      <c r="Q730">
        <v>7</v>
      </c>
    </row>
    <row r="731" spans="1:17" x14ac:dyDescent="0.25">
      <c r="A731" t="s">
        <v>912</v>
      </c>
      <c r="B731">
        <v>36</v>
      </c>
      <c r="C731" t="s">
        <v>592</v>
      </c>
      <c r="D731" t="s">
        <v>738</v>
      </c>
      <c r="E731" t="str">
        <f t="shared" si="22"/>
        <v/>
      </c>
      <c r="F731" t="str">
        <f t="shared" si="23"/>
        <v/>
      </c>
      <c r="H731">
        <v>7</v>
      </c>
      <c r="I731">
        <v>1</v>
      </c>
      <c r="Q731">
        <v>10</v>
      </c>
    </row>
    <row r="732" spans="1:17" x14ac:dyDescent="0.25">
      <c r="A732" t="s">
        <v>912</v>
      </c>
      <c r="B732">
        <v>36</v>
      </c>
      <c r="C732" t="s">
        <v>594</v>
      </c>
      <c r="D732" t="s">
        <v>738</v>
      </c>
      <c r="E732" t="str">
        <f t="shared" si="22"/>
        <v/>
      </c>
      <c r="F732" t="str">
        <f t="shared" si="23"/>
        <v/>
      </c>
      <c r="H732">
        <v>6.5</v>
      </c>
      <c r="L732">
        <v>1</v>
      </c>
      <c r="Q732">
        <v>7.5</v>
      </c>
    </row>
    <row r="733" spans="1:17" x14ac:dyDescent="0.25">
      <c r="A733" t="s">
        <v>912</v>
      </c>
      <c r="B733">
        <v>36</v>
      </c>
      <c r="C733" t="s">
        <v>516</v>
      </c>
      <c r="D733" t="s">
        <v>761</v>
      </c>
      <c r="E733" t="str">
        <f t="shared" si="22"/>
        <v/>
      </c>
      <c r="F733" t="str">
        <f t="shared" si="23"/>
        <v/>
      </c>
      <c r="H733">
        <v>6</v>
      </c>
      <c r="Q733">
        <v>6</v>
      </c>
    </row>
    <row r="734" spans="1:17" x14ac:dyDescent="0.25">
      <c r="A734" t="s">
        <v>912</v>
      </c>
      <c r="B734">
        <v>36</v>
      </c>
      <c r="C734" t="s">
        <v>524</v>
      </c>
      <c r="D734" t="s">
        <v>761</v>
      </c>
      <c r="E734">
        <f t="shared" si="22"/>
        <v>1</v>
      </c>
      <c r="F734" t="str">
        <f t="shared" si="23"/>
        <v/>
      </c>
      <c r="G734" t="s">
        <v>910</v>
      </c>
      <c r="H734">
        <v>5.5</v>
      </c>
      <c r="Q734">
        <v>5</v>
      </c>
    </row>
    <row r="735" spans="1:17" x14ac:dyDescent="0.25">
      <c r="A735" t="s">
        <v>912</v>
      </c>
      <c r="B735">
        <v>36</v>
      </c>
      <c r="C735" t="s">
        <v>545</v>
      </c>
      <c r="D735" t="s">
        <v>761</v>
      </c>
      <c r="E735">
        <f t="shared" si="22"/>
        <v>1</v>
      </c>
      <c r="F735" t="str">
        <f t="shared" si="23"/>
        <v/>
      </c>
      <c r="G735" t="s">
        <v>910</v>
      </c>
      <c r="H735">
        <v>7</v>
      </c>
      <c r="L735">
        <v>2</v>
      </c>
      <c r="Q735">
        <v>8.5</v>
      </c>
    </row>
    <row r="736" spans="1:17" x14ac:dyDescent="0.25">
      <c r="A736" t="s">
        <v>912</v>
      </c>
      <c r="B736">
        <v>36</v>
      </c>
      <c r="C736" t="s">
        <v>577</v>
      </c>
      <c r="D736" t="s">
        <v>761</v>
      </c>
      <c r="E736">
        <f t="shared" si="22"/>
        <v>1</v>
      </c>
      <c r="F736" t="str">
        <f t="shared" si="23"/>
        <v/>
      </c>
      <c r="G736" t="s">
        <v>910</v>
      </c>
      <c r="H736">
        <v>6</v>
      </c>
      <c r="I736">
        <v>1</v>
      </c>
      <c r="Q736">
        <v>8.5</v>
      </c>
    </row>
    <row r="737" spans="1:17" x14ac:dyDescent="0.25">
      <c r="A737" t="s">
        <v>912</v>
      </c>
      <c r="B737">
        <v>36</v>
      </c>
      <c r="C737" t="s">
        <v>604</v>
      </c>
      <c r="D737" t="s">
        <v>761</v>
      </c>
      <c r="E737" t="str">
        <f t="shared" si="22"/>
        <v/>
      </c>
      <c r="F737" t="str">
        <f t="shared" si="23"/>
        <v/>
      </c>
      <c r="H737">
        <v>7</v>
      </c>
      <c r="I737">
        <v>1</v>
      </c>
      <c r="Q737">
        <v>10</v>
      </c>
    </row>
    <row r="738" spans="1:17" x14ac:dyDescent="0.25">
      <c r="A738" t="s">
        <v>912</v>
      </c>
      <c r="B738">
        <v>36</v>
      </c>
      <c r="C738" t="s">
        <v>605</v>
      </c>
      <c r="D738" t="s">
        <v>761</v>
      </c>
      <c r="E738" t="str">
        <f t="shared" si="22"/>
        <v/>
      </c>
      <c r="F738" t="str">
        <f t="shared" si="23"/>
        <v/>
      </c>
      <c r="H738">
        <v>6.5</v>
      </c>
      <c r="L738">
        <v>1</v>
      </c>
      <c r="Q738">
        <v>7.5</v>
      </c>
    </row>
    <row r="739" spans="1:17" x14ac:dyDescent="0.25">
      <c r="A739" t="s">
        <v>913</v>
      </c>
      <c r="B739">
        <v>36</v>
      </c>
      <c r="C739" t="s">
        <v>263</v>
      </c>
      <c r="D739" t="s">
        <v>746</v>
      </c>
      <c r="E739" t="str">
        <f t="shared" si="22"/>
        <v/>
      </c>
      <c r="F739" t="str">
        <f t="shared" si="23"/>
        <v/>
      </c>
      <c r="H739">
        <v>5.5</v>
      </c>
      <c r="Q739">
        <v>5.5</v>
      </c>
    </row>
    <row r="740" spans="1:17" x14ac:dyDescent="0.25">
      <c r="A740" t="s">
        <v>913</v>
      </c>
      <c r="B740">
        <v>36</v>
      </c>
      <c r="C740" t="s">
        <v>257</v>
      </c>
      <c r="D740" t="s">
        <v>760</v>
      </c>
      <c r="E740">
        <f t="shared" si="22"/>
        <v>1</v>
      </c>
      <c r="F740" t="str">
        <f t="shared" si="23"/>
        <v/>
      </c>
      <c r="G740" t="s">
        <v>910</v>
      </c>
      <c r="H740">
        <v>5.5</v>
      </c>
      <c r="Q740">
        <v>5</v>
      </c>
    </row>
    <row r="741" spans="1:17" x14ac:dyDescent="0.25">
      <c r="A741" t="s">
        <v>913</v>
      </c>
      <c r="B741">
        <v>36</v>
      </c>
      <c r="C741" t="s">
        <v>821</v>
      </c>
      <c r="D741" t="s">
        <v>760</v>
      </c>
      <c r="E741" t="str">
        <f t="shared" si="22"/>
        <v/>
      </c>
      <c r="F741" t="str">
        <f t="shared" si="23"/>
        <v/>
      </c>
      <c r="H741">
        <v>5.5</v>
      </c>
      <c r="Q741">
        <v>5.5</v>
      </c>
    </row>
    <row r="742" spans="1:17" x14ac:dyDescent="0.25">
      <c r="A742" t="s">
        <v>913</v>
      </c>
      <c r="B742">
        <v>36</v>
      </c>
      <c r="C742" t="s">
        <v>275</v>
      </c>
      <c r="D742" t="s">
        <v>633</v>
      </c>
      <c r="E742" t="str">
        <f t="shared" si="22"/>
        <v/>
      </c>
      <c r="F742" t="str">
        <f t="shared" si="23"/>
        <v/>
      </c>
      <c r="H742">
        <v>5.5</v>
      </c>
      <c r="Q742">
        <v>5.5</v>
      </c>
    </row>
    <row r="743" spans="1:17" x14ac:dyDescent="0.25">
      <c r="A743" t="s">
        <v>913</v>
      </c>
      <c r="B743">
        <v>36</v>
      </c>
      <c r="C743" t="s">
        <v>315</v>
      </c>
      <c r="D743" t="s">
        <v>633</v>
      </c>
      <c r="E743" t="str">
        <f t="shared" si="22"/>
        <v/>
      </c>
      <c r="F743" t="str">
        <f t="shared" si="23"/>
        <v/>
      </c>
      <c r="H743">
        <v>5</v>
      </c>
      <c r="Q743">
        <v>5</v>
      </c>
    </row>
    <row r="744" spans="1:17" x14ac:dyDescent="0.25">
      <c r="A744" t="s">
        <v>913</v>
      </c>
      <c r="B744">
        <v>36</v>
      </c>
      <c r="C744" t="s">
        <v>256</v>
      </c>
      <c r="D744" t="s">
        <v>739</v>
      </c>
      <c r="E744" t="str">
        <f t="shared" si="22"/>
        <v/>
      </c>
      <c r="F744" t="str">
        <f t="shared" si="23"/>
        <v/>
      </c>
      <c r="H744">
        <v>6.5</v>
      </c>
      <c r="I744">
        <v>1</v>
      </c>
      <c r="L744">
        <v>1</v>
      </c>
      <c r="Q744">
        <v>10.5</v>
      </c>
    </row>
    <row r="745" spans="1:17" x14ac:dyDescent="0.25">
      <c r="A745" t="s">
        <v>913</v>
      </c>
      <c r="B745">
        <v>36</v>
      </c>
      <c r="C745" t="s">
        <v>284</v>
      </c>
      <c r="D745" t="s">
        <v>739</v>
      </c>
      <c r="E745" t="str">
        <f t="shared" si="22"/>
        <v/>
      </c>
      <c r="F745" t="str">
        <f t="shared" si="23"/>
        <v/>
      </c>
      <c r="H745">
        <v>7</v>
      </c>
      <c r="L745">
        <v>1</v>
      </c>
      <c r="Q745">
        <v>8</v>
      </c>
    </row>
    <row r="746" spans="1:17" x14ac:dyDescent="0.25">
      <c r="A746" t="s">
        <v>913</v>
      </c>
      <c r="B746">
        <v>36</v>
      </c>
      <c r="C746" t="s">
        <v>302</v>
      </c>
      <c r="D746" t="s">
        <v>634</v>
      </c>
      <c r="E746" t="str">
        <f t="shared" si="22"/>
        <v/>
      </c>
      <c r="F746" t="str">
        <f t="shared" si="23"/>
        <v/>
      </c>
      <c r="H746">
        <v>5.5</v>
      </c>
      <c r="Q746">
        <v>5.5</v>
      </c>
    </row>
    <row r="747" spans="1:17" x14ac:dyDescent="0.25">
      <c r="A747" t="s">
        <v>913</v>
      </c>
      <c r="B747">
        <v>36</v>
      </c>
      <c r="C747" t="s">
        <v>306</v>
      </c>
      <c r="D747" t="s">
        <v>634</v>
      </c>
      <c r="E747" t="str">
        <f t="shared" si="22"/>
        <v/>
      </c>
      <c r="F747">
        <f t="shared" si="23"/>
        <v>1</v>
      </c>
      <c r="G747" t="s">
        <v>911</v>
      </c>
      <c r="H747">
        <v>5</v>
      </c>
      <c r="Q747">
        <v>4</v>
      </c>
    </row>
    <row r="748" spans="1:17" x14ac:dyDescent="0.25">
      <c r="A748" t="s">
        <v>913</v>
      </c>
      <c r="B748">
        <v>36</v>
      </c>
      <c r="C748" t="s">
        <v>318</v>
      </c>
      <c r="D748" t="s">
        <v>634</v>
      </c>
      <c r="E748" t="str">
        <f t="shared" si="22"/>
        <v/>
      </c>
      <c r="F748" t="str">
        <f t="shared" si="23"/>
        <v/>
      </c>
      <c r="H748">
        <v>5</v>
      </c>
      <c r="Q748">
        <v>5</v>
      </c>
    </row>
    <row r="749" spans="1:17" x14ac:dyDescent="0.25">
      <c r="A749" t="s">
        <v>913</v>
      </c>
      <c r="B749">
        <v>36</v>
      </c>
      <c r="C749" t="s">
        <v>289</v>
      </c>
      <c r="D749" t="s">
        <v>632</v>
      </c>
      <c r="E749" t="str">
        <f t="shared" si="22"/>
        <v/>
      </c>
      <c r="F749" t="str">
        <f t="shared" si="23"/>
        <v/>
      </c>
      <c r="H749">
        <v>4</v>
      </c>
      <c r="Q749">
        <v>4</v>
      </c>
    </row>
    <row r="750" spans="1:17" x14ac:dyDescent="0.25">
      <c r="A750" t="s">
        <v>913</v>
      </c>
      <c r="B750">
        <v>36</v>
      </c>
      <c r="C750" t="s">
        <v>312</v>
      </c>
      <c r="D750" t="s">
        <v>632</v>
      </c>
      <c r="E750" t="str">
        <f t="shared" si="22"/>
        <v/>
      </c>
      <c r="F750" t="str">
        <f t="shared" si="23"/>
        <v/>
      </c>
      <c r="H750">
        <v>7</v>
      </c>
      <c r="I750">
        <v>1</v>
      </c>
      <c r="Q750">
        <v>10</v>
      </c>
    </row>
    <row r="751" spans="1:17" x14ac:dyDescent="0.25">
      <c r="A751" t="s">
        <v>913</v>
      </c>
      <c r="B751">
        <v>36</v>
      </c>
      <c r="C751" t="s">
        <v>272</v>
      </c>
      <c r="D751" t="s">
        <v>752</v>
      </c>
      <c r="E751" t="str">
        <f t="shared" si="22"/>
        <v/>
      </c>
      <c r="F751" t="str">
        <f t="shared" si="23"/>
        <v/>
      </c>
      <c r="H751">
        <v>5.5</v>
      </c>
      <c r="Q751">
        <v>5.5</v>
      </c>
    </row>
    <row r="752" spans="1:17" x14ac:dyDescent="0.25">
      <c r="A752" t="s">
        <v>913</v>
      </c>
      <c r="B752">
        <v>36</v>
      </c>
      <c r="C752" t="s">
        <v>283</v>
      </c>
      <c r="D752" t="s">
        <v>752</v>
      </c>
      <c r="E752" t="str">
        <f t="shared" si="22"/>
        <v/>
      </c>
      <c r="F752" t="str">
        <f t="shared" si="23"/>
        <v/>
      </c>
      <c r="H752">
        <v>4.5</v>
      </c>
      <c r="Q752">
        <v>4.5</v>
      </c>
    </row>
    <row r="753" spans="1:17" x14ac:dyDescent="0.25">
      <c r="A753" t="s">
        <v>913</v>
      </c>
      <c r="B753">
        <v>36</v>
      </c>
      <c r="C753" t="s">
        <v>276</v>
      </c>
      <c r="D753" t="s">
        <v>740</v>
      </c>
      <c r="E753" t="str">
        <f t="shared" si="22"/>
        <v/>
      </c>
      <c r="F753" t="str">
        <f t="shared" si="23"/>
        <v/>
      </c>
      <c r="H753">
        <v>4.5</v>
      </c>
      <c r="Q753">
        <v>4.5</v>
      </c>
    </row>
    <row r="754" spans="1:17" x14ac:dyDescent="0.25">
      <c r="A754" t="s">
        <v>913</v>
      </c>
      <c r="B754">
        <v>36</v>
      </c>
      <c r="C754" t="s">
        <v>300</v>
      </c>
      <c r="D754" t="s">
        <v>740</v>
      </c>
      <c r="E754" t="str">
        <f t="shared" si="22"/>
        <v/>
      </c>
      <c r="F754" t="str">
        <f t="shared" si="23"/>
        <v/>
      </c>
      <c r="H754">
        <v>4.5</v>
      </c>
      <c r="Q754">
        <v>4.5</v>
      </c>
    </row>
    <row r="755" spans="1:17" x14ac:dyDescent="0.25">
      <c r="A755" t="s">
        <v>913</v>
      </c>
      <c r="B755">
        <v>36</v>
      </c>
      <c r="C755" t="s">
        <v>273</v>
      </c>
      <c r="D755" t="s">
        <v>742</v>
      </c>
      <c r="E755" t="str">
        <f t="shared" si="22"/>
        <v/>
      </c>
      <c r="F755" t="str">
        <f t="shared" si="23"/>
        <v/>
      </c>
      <c r="H755">
        <v>6</v>
      </c>
      <c r="Q755">
        <v>6</v>
      </c>
    </row>
    <row r="756" spans="1:17" x14ac:dyDescent="0.25">
      <c r="A756" t="s">
        <v>913</v>
      </c>
      <c r="B756">
        <v>36</v>
      </c>
      <c r="C756" t="s">
        <v>310</v>
      </c>
      <c r="D756" t="s">
        <v>742</v>
      </c>
      <c r="E756" t="str">
        <f t="shared" si="22"/>
        <v/>
      </c>
      <c r="F756" t="str">
        <f t="shared" si="23"/>
        <v/>
      </c>
      <c r="H756">
        <v>6.5</v>
      </c>
      <c r="Q756">
        <v>6.5</v>
      </c>
    </row>
    <row r="757" spans="1:17" x14ac:dyDescent="0.25">
      <c r="A757" t="s">
        <v>913</v>
      </c>
      <c r="B757">
        <v>36</v>
      </c>
      <c r="C757" t="s">
        <v>317</v>
      </c>
      <c r="D757" t="s">
        <v>742</v>
      </c>
      <c r="E757" t="str">
        <f t="shared" si="22"/>
        <v/>
      </c>
      <c r="F757" t="str">
        <f t="shared" si="23"/>
        <v/>
      </c>
      <c r="H757">
        <v>6</v>
      </c>
      <c r="Q757">
        <v>6</v>
      </c>
    </row>
    <row r="758" spans="1:17" x14ac:dyDescent="0.25">
      <c r="A758" t="s">
        <v>913</v>
      </c>
      <c r="B758">
        <v>36</v>
      </c>
      <c r="C758" t="s">
        <v>299</v>
      </c>
      <c r="D758" t="s">
        <v>742</v>
      </c>
      <c r="E758" t="str">
        <f t="shared" si="22"/>
        <v/>
      </c>
      <c r="F758" t="str">
        <f t="shared" si="23"/>
        <v/>
      </c>
      <c r="H758">
        <v>5.5</v>
      </c>
      <c r="Q758">
        <v>5.5</v>
      </c>
    </row>
    <row r="759" spans="1:17" x14ac:dyDescent="0.25">
      <c r="A759" t="s">
        <v>913</v>
      </c>
      <c r="B759">
        <v>36</v>
      </c>
      <c r="C759" t="s">
        <v>299</v>
      </c>
      <c r="D759" t="s">
        <v>742</v>
      </c>
      <c r="E759" t="str">
        <f t="shared" si="22"/>
        <v/>
      </c>
      <c r="F759" t="str">
        <f t="shared" si="23"/>
        <v/>
      </c>
      <c r="H759">
        <v>5.5</v>
      </c>
      <c r="Q759">
        <v>5.5</v>
      </c>
    </row>
    <row r="760" spans="1:17" x14ac:dyDescent="0.25">
      <c r="A760" t="s">
        <v>913</v>
      </c>
      <c r="B760">
        <v>36</v>
      </c>
      <c r="C760" t="s">
        <v>282</v>
      </c>
      <c r="D760" t="s">
        <v>753</v>
      </c>
      <c r="E760" t="str">
        <f t="shared" si="22"/>
        <v/>
      </c>
      <c r="F760" t="str">
        <f t="shared" si="23"/>
        <v/>
      </c>
      <c r="H760">
        <v>6.5</v>
      </c>
      <c r="Q760">
        <v>6.5</v>
      </c>
    </row>
    <row r="761" spans="1:17" x14ac:dyDescent="0.25">
      <c r="A761" t="s">
        <v>913</v>
      </c>
      <c r="B761">
        <v>36</v>
      </c>
      <c r="C761" t="s">
        <v>280</v>
      </c>
      <c r="D761" t="s">
        <v>753</v>
      </c>
      <c r="E761" t="str">
        <f t="shared" si="22"/>
        <v/>
      </c>
      <c r="F761" t="str">
        <f t="shared" si="23"/>
        <v/>
      </c>
      <c r="H761">
        <v>6.5</v>
      </c>
      <c r="I761">
        <v>1</v>
      </c>
      <c r="Q761">
        <v>9.5</v>
      </c>
    </row>
    <row r="762" spans="1:17" x14ac:dyDescent="0.25">
      <c r="A762" t="s">
        <v>913</v>
      </c>
      <c r="B762">
        <v>36</v>
      </c>
      <c r="C762" t="s">
        <v>254</v>
      </c>
      <c r="D762" t="s">
        <v>750</v>
      </c>
      <c r="E762" t="str">
        <f t="shared" si="22"/>
        <v/>
      </c>
      <c r="F762" t="str">
        <f t="shared" si="23"/>
        <v/>
      </c>
      <c r="H762">
        <v>5</v>
      </c>
      <c r="Q762">
        <v>5</v>
      </c>
    </row>
    <row r="763" spans="1:17" x14ac:dyDescent="0.25">
      <c r="A763" t="s">
        <v>913</v>
      </c>
      <c r="B763">
        <v>36</v>
      </c>
      <c r="C763" t="s">
        <v>304</v>
      </c>
      <c r="D763" t="s">
        <v>750</v>
      </c>
      <c r="E763">
        <f t="shared" si="22"/>
        <v>1</v>
      </c>
      <c r="F763" t="str">
        <f t="shared" si="23"/>
        <v/>
      </c>
      <c r="G763" t="s">
        <v>910</v>
      </c>
      <c r="H763">
        <v>7</v>
      </c>
      <c r="I763">
        <v>2</v>
      </c>
      <c r="Q763">
        <v>12.5</v>
      </c>
    </row>
    <row r="764" spans="1:17" x14ac:dyDescent="0.25">
      <c r="A764" t="s">
        <v>913</v>
      </c>
      <c r="B764">
        <v>36</v>
      </c>
      <c r="C764" t="s">
        <v>316</v>
      </c>
      <c r="D764" t="s">
        <v>750</v>
      </c>
      <c r="E764" t="str">
        <f t="shared" si="22"/>
        <v/>
      </c>
      <c r="F764" t="str">
        <f t="shared" si="23"/>
        <v/>
      </c>
      <c r="H764">
        <v>5</v>
      </c>
      <c r="Q764">
        <v>5</v>
      </c>
    </row>
    <row r="765" spans="1:17" x14ac:dyDescent="0.25">
      <c r="A765" t="s">
        <v>913</v>
      </c>
      <c r="B765">
        <v>36</v>
      </c>
      <c r="C765" t="s">
        <v>252</v>
      </c>
      <c r="D765" t="s">
        <v>754</v>
      </c>
      <c r="E765" t="str">
        <f t="shared" si="22"/>
        <v/>
      </c>
      <c r="F765" t="str">
        <f t="shared" si="23"/>
        <v/>
      </c>
      <c r="H765">
        <v>6.5</v>
      </c>
      <c r="L765">
        <v>1</v>
      </c>
      <c r="Q765">
        <v>7.5</v>
      </c>
    </row>
    <row r="766" spans="1:17" x14ac:dyDescent="0.25">
      <c r="A766" t="s">
        <v>913</v>
      </c>
      <c r="B766">
        <v>36</v>
      </c>
      <c r="C766" t="s">
        <v>259</v>
      </c>
      <c r="D766" t="s">
        <v>748</v>
      </c>
      <c r="E766" t="str">
        <f t="shared" si="22"/>
        <v/>
      </c>
      <c r="F766" t="str">
        <f t="shared" si="23"/>
        <v/>
      </c>
      <c r="H766">
        <v>6</v>
      </c>
      <c r="L766">
        <v>1</v>
      </c>
      <c r="Q766">
        <v>7</v>
      </c>
    </row>
    <row r="767" spans="1:17" x14ac:dyDescent="0.25">
      <c r="A767" t="s">
        <v>913</v>
      </c>
      <c r="B767">
        <v>36</v>
      </c>
      <c r="C767" t="s">
        <v>292</v>
      </c>
      <c r="D767" t="s">
        <v>748</v>
      </c>
      <c r="E767" t="str">
        <f t="shared" si="22"/>
        <v/>
      </c>
      <c r="F767" t="str">
        <f t="shared" si="23"/>
        <v/>
      </c>
      <c r="H767">
        <v>6</v>
      </c>
      <c r="I767">
        <v>1</v>
      </c>
      <c r="M767">
        <v>1</v>
      </c>
      <c r="Q767">
        <v>9</v>
      </c>
    </row>
    <row r="768" spans="1:17" x14ac:dyDescent="0.25">
      <c r="A768" t="s">
        <v>913</v>
      </c>
      <c r="B768">
        <v>36</v>
      </c>
      <c r="C768" t="s">
        <v>303</v>
      </c>
      <c r="D768" t="s">
        <v>748</v>
      </c>
      <c r="E768" t="str">
        <f t="shared" si="22"/>
        <v/>
      </c>
      <c r="F768" t="str">
        <f t="shared" si="23"/>
        <v/>
      </c>
      <c r="H768">
        <v>7</v>
      </c>
      <c r="I768">
        <v>1</v>
      </c>
      <c r="Q768">
        <v>10</v>
      </c>
    </row>
    <row r="769" spans="1:17" x14ac:dyDescent="0.25">
      <c r="A769" t="s">
        <v>913</v>
      </c>
      <c r="B769">
        <v>36</v>
      </c>
      <c r="C769" t="s">
        <v>321</v>
      </c>
      <c r="D769" t="s">
        <v>748</v>
      </c>
      <c r="E769" t="str">
        <f t="shared" si="22"/>
        <v/>
      </c>
      <c r="F769" t="str">
        <f t="shared" si="23"/>
        <v/>
      </c>
      <c r="H769">
        <v>5.5</v>
      </c>
      <c r="Q769">
        <v>5.5</v>
      </c>
    </row>
    <row r="770" spans="1:17" x14ac:dyDescent="0.25">
      <c r="A770" t="s">
        <v>913</v>
      </c>
      <c r="B770">
        <v>36</v>
      </c>
      <c r="C770" t="s">
        <v>251</v>
      </c>
      <c r="D770" t="s">
        <v>661</v>
      </c>
      <c r="E770" t="str">
        <f t="shared" si="22"/>
        <v/>
      </c>
      <c r="F770" t="str">
        <f t="shared" si="23"/>
        <v/>
      </c>
      <c r="H770">
        <v>5</v>
      </c>
      <c r="Q770">
        <v>5</v>
      </c>
    </row>
    <row r="771" spans="1:17" x14ac:dyDescent="0.25">
      <c r="A771" t="s">
        <v>913</v>
      </c>
      <c r="B771">
        <v>36</v>
      </c>
      <c r="C771" t="s">
        <v>260</v>
      </c>
      <c r="D771" t="s">
        <v>661</v>
      </c>
      <c r="E771" t="str">
        <f t="shared" ref="E771:E834" si="24">IF($G771="Ammonito",1,"")</f>
        <v/>
      </c>
      <c r="F771" t="str">
        <f t="shared" ref="F771:F834" si="25">IF($G771="Espulsione",1,"")</f>
        <v/>
      </c>
      <c r="H771">
        <v>7</v>
      </c>
      <c r="I771">
        <v>1</v>
      </c>
      <c r="Q771">
        <v>10</v>
      </c>
    </row>
    <row r="772" spans="1:17" x14ac:dyDescent="0.25">
      <c r="A772" t="s">
        <v>913</v>
      </c>
      <c r="B772">
        <v>36</v>
      </c>
      <c r="C772" t="s">
        <v>320</v>
      </c>
      <c r="D772" t="s">
        <v>631</v>
      </c>
      <c r="E772">
        <f t="shared" si="24"/>
        <v>1</v>
      </c>
      <c r="F772" t="str">
        <f t="shared" si="25"/>
        <v/>
      </c>
      <c r="G772" t="s">
        <v>910</v>
      </c>
      <c r="H772">
        <v>6.5</v>
      </c>
      <c r="I772">
        <v>1</v>
      </c>
      <c r="Q772">
        <v>9</v>
      </c>
    </row>
    <row r="773" spans="1:17" x14ac:dyDescent="0.25">
      <c r="A773" t="s">
        <v>913</v>
      </c>
      <c r="B773">
        <v>36</v>
      </c>
      <c r="C773" t="s">
        <v>271</v>
      </c>
      <c r="D773" t="s">
        <v>631</v>
      </c>
      <c r="E773">
        <f t="shared" si="24"/>
        <v>1</v>
      </c>
      <c r="F773" t="str">
        <f t="shared" si="25"/>
        <v/>
      </c>
      <c r="G773" t="s">
        <v>910</v>
      </c>
      <c r="H773">
        <v>5.5</v>
      </c>
      <c r="Q773">
        <v>5</v>
      </c>
    </row>
    <row r="774" spans="1:17" x14ac:dyDescent="0.25">
      <c r="A774" t="s">
        <v>913</v>
      </c>
      <c r="B774">
        <v>36</v>
      </c>
      <c r="C774" t="s">
        <v>266</v>
      </c>
      <c r="D774" t="s">
        <v>745</v>
      </c>
      <c r="E774" t="str">
        <f t="shared" si="24"/>
        <v/>
      </c>
      <c r="F774" t="str">
        <f t="shared" si="25"/>
        <v/>
      </c>
      <c r="H774">
        <v>5</v>
      </c>
      <c r="Q774">
        <v>5</v>
      </c>
    </row>
    <row r="775" spans="1:17" x14ac:dyDescent="0.25">
      <c r="A775" t="s">
        <v>913</v>
      </c>
      <c r="B775">
        <v>36</v>
      </c>
      <c r="C775" t="s">
        <v>270</v>
      </c>
      <c r="D775" t="s">
        <v>745</v>
      </c>
      <c r="E775" t="str">
        <f t="shared" si="24"/>
        <v/>
      </c>
      <c r="F775" t="str">
        <f t="shared" si="25"/>
        <v/>
      </c>
      <c r="H775">
        <v>6</v>
      </c>
      <c r="Q775">
        <v>6</v>
      </c>
    </row>
    <row r="776" spans="1:17" x14ac:dyDescent="0.25">
      <c r="A776" t="s">
        <v>913</v>
      </c>
      <c r="B776">
        <v>36</v>
      </c>
      <c r="C776" t="s">
        <v>298</v>
      </c>
      <c r="D776" t="s">
        <v>745</v>
      </c>
      <c r="E776">
        <f t="shared" si="24"/>
        <v>1</v>
      </c>
      <c r="F776" t="str">
        <f t="shared" si="25"/>
        <v/>
      </c>
      <c r="G776" t="s">
        <v>910</v>
      </c>
      <c r="H776">
        <v>5</v>
      </c>
      <c r="Q776">
        <v>4.5</v>
      </c>
    </row>
    <row r="777" spans="1:17" x14ac:dyDescent="0.25">
      <c r="A777" t="s">
        <v>913</v>
      </c>
      <c r="B777">
        <v>36</v>
      </c>
      <c r="C777" t="s">
        <v>313</v>
      </c>
      <c r="D777" t="s">
        <v>745</v>
      </c>
      <c r="E777" t="str">
        <f t="shared" si="24"/>
        <v/>
      </c>
      <c r="F777" t="str">
        <f t="shared" si="25"/>
        <v/>
      </c>
      <c r="H777">
        <v>6</v>
      </c>
      <c r="Q777">
        <v>6</v>
      </c>
    </row>
    <row r="778" spans="1:17" x14ac:dyDescent="0.25">
      <c r="A778" t="s">
        <v>913</v>
      </c>
      <c r="B778">
        <v>36</v>
      </c>
      <c r="C778" t="s">
        <v>255</v>
      </c>
      <c r="D778" t="s">
        <v>635</v>
      </c>
      <c r="E778">
        <f t="shared" si="24"/>
        <v>1</v>
      </c>
      <c r="F778" t="str">
        <f t="shared" si="25"/>
        <v/>
      </c>
      <c r="G778" t="s">
        <v>910</v>
      </c>
      <c r="H778">
        <v>8</v>
      </c>
      <c r="I778">
        <v>3</v>
      </c>
      <c r="M778">
        <v>1</v>
      </c>
      <c r="Q778">
        <v>16.5</v>
      </c>
    </row>
    <row r="779" spans="1:17" x14ac:dyDescent="0.25">
      <c r="A779" t="s">
        <v>913</v>
      </c>
      <c r="B779">
        <v>36</v>
      </c>
      <c r="C779" t="s">
        <v>268</v>
      </c>
      <c r="D779" t="s">
        <v>635</v>
      </c>
      <c r="E779" t="str">
        <f t="shared" si="24"/>
        <v/>
      </c>
      <c r="F779" t="str">
        <f t="shared" si="25"/>
        <v/>
      </c>
      <c r="H779">
        <v>5.5</v>
      </c>
      <c r="Q779">
        <v>5.5</v>
      </c>
    </row>
    <row r="780" spans="1:17" x14ac:dyDescent="0.25">
      <c r="A780" t="s">
        <v>913</v>
      </c>
      <c r="B780">
        <v>36</v>
      </c>
      <c r="C780" t="s">
        <v>314</v>
      </c>
      <c r="D780" t="s">
        <v>635</v>
      </c>
      <c r="E780" t="str">
        <f t="shared" si="24"/>
        <v/>
      </c>
      <c r="F780" t="str">
        <f t="shared" si="25"/>
        <v/>
      </c>
      <c r="H780">
        <v>7.5</v>
      </c>
      <c r="I780">
        <v>1</v>
      </c>
      <c r="L780">
        <v>1</v>
      </c>
      <c r="Q780">
        <v>11.5</v>
      </c>
    </row>
    <row r="781" spans="1:17" x14ac:dyDescent="0.25">
      <c r="A781" t="s">
        <v>913</v>
      </c>
      <c r="B781">
        <v>36</v>
      </c>
      <c r="C781" t="s">
        <v>322</v>
      </c>
      <c r="D781" t="s">
        <v>635</v>
      </c>
      <c r="E781" t="str">
        <f t="shared" si="24"/>
        <v/>
      </c>
      <c r="F781" t="str">
        <f t="shared" si="25"/>
        <v/>
      </c>
      <c r="H781">
        <v>6.5</v>
      </c>
      <c r="Q781">
        <v>6.5</v>
      </c>
    </row>
    <row r="782" spans="1:17" x14ac:dyDescent="0.25">
      <c r="A782" t="s">
        <v>913</v>
      </c>
      <c r="B782">
        <v>36</v>
      </c>
      <c r="C782" t="s">
        <v>277</v>
      </c>
      <c r="D782" t="s">
        <v>747</v>
      </c>
      <c r="E782" t="str">
        <f t="shared" si="24"/>
        <v/>
      </c>
      <c r="F782" t="str">
        <f t="shared" si="25"/>
        <v/>
      </c>
      <c r="H782">
        <v>6.5</v>
      </c>
      <c r="Q782">
        <v>6.5</v>
      </c>
    </row>
    <row r="783" spans="1:17" x14ac:dyDescent="0.25">
      <c r="A783" t="s">
        <v>913</v>
      </c>
      <c r="B783">
        <v>36</v>
      </c>
      <c r="C783" t="s">
        <v>265</v>
      </c>
      <c r="D783" t="s">
        <v>738</v>
      </c>
      <c r="E783" t="str">
        <f t="shared" si="24"/>
        <v/>
      </c>
      <c r="F783" t="str">
        <f t="shared" si="25"/>
        <v/>
      </c>
      <c r="H783">
        <v>8.5</v>
      </c>
      <c r="I783">
        <v>2</v>
      </c>
      <c r="N783">
        <v>1</v>
      </c>
      <c r="Q783">
        <v>11.5</v>
      </c>
    </row>
    <row r="784" spans="1:17" x14ac:dyDescent="0.25">
      <c r="A784" t="s">
        <v>913</v>
      </c>
      <c r="B784">
        <v>36</v>
      </c>
      <c r="C784" t="s">
        <v>297</v>
      </c>
      <c r="D784" t="s">
        <v>738</v>
      </c>
      <c r="E784" t="str">
        <f t="shared" si="24"/>
        <v/>
      </c>
      <c r="F784" t="str">
        <f t="shared" si="25"/>
        <v/>
      </c>
      <c r="H784">
        <v>6</v>
      </c>
      <c r="Q784">
        <v>6</v>
      </c>
    </row>
    <row r="785" spans="1:17" x14ac:dyDescent="0.25">
      <c r="A785" t="s">
        <v>913</v>
      </c>
      <c r="B785">
        <v>36</v>
      </c>
      <c r="C785" t="s">
        <v>319</v>
      </c>
      <c r="D785" t="s">
        <v>761</v>
      </c>
      <c r="E785" t="str">
        <f t="shared" si="24"/>
        <v/>
      </c>
      <c r="F785" t="str">
        <f t="shared" si="25"/>
        <v/>
      </c>
      <c r="H785">
        <v>5</v>
      </c>
      <c r="Q785">
        <v>5</v>
      </c>
    </row>
    <row r="786" spans="1:17" x14ac:dyDescent="0.25">
      <c r="A786" t="s">
        <v>913</v>
      </c>
      <c r="B786">
        <v>36</v>
      </c>
      <c r="C786" t="s">
        <v>279</v>
      </c>
      <c r="D786" t="s">
        <v>761</v>
      </c>
      <c r="E786">
        <f t="shared" si="24"/>
        <v>1</v>
      </c>
      <c r="F786" t="str">
        <f t="shared" si="25"/>
        <v/>
      </c>
      <c r="G786" t="s">
        <v>910</v>
      </c>
      <c r="H786">
        <v>7.5</v>
      </c>
      <c r="I786">
        <v>1</v>
      </c>
      <c r="Q786">
        <v>10</v>
      </c>
    </row>
    <row r="787" spans="1:17" x14ac:dyDescent="0.25">
      <c r="A787" t="s">
        <v>908</v>
      </c>
      <c r="B787">
        <v>35</v>
      </c>
      <c r="C787" t="s">
        <v>331</v>
      </c>
      <c r="D787" t="s">
        <v>746</v>
      </c>
      <c r="E787" t="str">
        <f t="shared" si="24"/>
        <v/>
      </c>
      <c r="F787" t="str">
        <f t="shared" si="25"/>
        <v/>
      </c>
      <c r="H787">
        <v>6</v>
      </c>
      <c r="J787">
        <v>1</v>
      </c>
      <c r="Q787">
        <v>5</v>
      </c>
    </row>
    <row r="788" spans="1:17" x14ac:dyDescent="0.25">
      <c r="A788" t="s">
        <v>908</v>
      </c>
      <c r="B788">
        <v>35</v>
      </c>
      <c r="C788" t="s">
        <v>332</v>
      </c>
      <c r="D788" t="s">
        <v>760</v>
      </c>
      <c r="E788" t="str">
        <f t="shared" si="24"/>
        <v/>
      </c>
      <c r="F788" t="str">
        <f t="shared" si="25"/>
        <v/>
      </c>
      <c r="H788">
        <v>5.5</v>
      </c>
      <c r="J788">
        <v>3</v>
      </c>
      <c r="Q788">
        <v>2.5</v>
      </c>
    </row>
    <row r="789" spans="1:17" x14ac:dyDescent="0.25">
      <c r="A789" t="s">
        <v>908</v>
      </c>
      <c r="B789">
        <v>35</v>
      </c>
      <c r="C789" t="s">
        <v>655</v>
      </c>
      <c r="D789" t="s">
        <v>633</v>
      </c>
      <c r="E789" t="str">
        <f t="shared" si="24"/>
        <v/>
      </c>
      <c r="F789" t="str">
        <f t="shared" si="25"/>
        <v/>
      </c>
      <c r="H789">
        <v>7</v>
      </c>
      <c r="Q789">
        <v>7</v>
      </c>
    </row>
    <row r="790" spans="1:17" x14ac:dyDescent="0.25">
      <c r="A790" t="s">
        <v>908</v>
      </c>
      <c r="B790">
        <v>35</v>
      </c>
      <c r="C790" t="s">
        <v>335</v>
      </c>
      <c r="D790" t="s">
        <v>739</v>
      </c>
      <c r="E790" t="str">
        <f t="shared" si="24"/>
        <v/>
      </c>
      <c r="F790" t="str">
        <f t="shared" si="25"/>
        <v/>
      </c>
      <c r="H790">
        <v>5</v>
      </c>
      <c r="J790">
        <v>4</v>
      </c>
      <c r="K790">
        <v>1</v>
      </c>
      <c r="Q790">
        <v>-1</v>
      </c>
    </row>
    <row r="791" spans="1:17" x14ac:dyDescent="0.25">
      <c r="A791" t="s">
        <v>908</v>
      </c>
      <c r="B791">
        <v>35</v>
      </c>
      <c r="C791" t="s">
        <v>324</v>
      </c>
      <c r="D791" t="s">
        <v>634</v>
      </c>
      <c r="E791" t="str">
        <f t="shared" si="24"/>
        <v/>
      </c>
      <c r="F791" t="str">
        <f t="shared" si="25"/>
        <v/>
      </c>
      <c r="H791">
        <v>5.5</v>
      </c>
      <c r="J791">
        <v>2</v>
      </c>
      <c r="Q791">
        <v>3.5</v>
      </c>
    </row>
    <row r="792" spans="1:17" x14ac:dyDescent="0.25">
      <c r="A792" t="s">
        <v>908</v>
      </c>
      <c r="B792">
        <v>35</v>
      </c>
      <c r="C792" t="s">
        <v>338</v>
      </c>
      <c r="D792" t="s">
        <v>632</v>
      </c>
      <c r="E792" t="str">
        <f t="shared" si="24"/>
        <v/>
      </c>
      <c r="F792" t="str">
        <f t="shared" si="25"/>
        <v/>
      </c>
      <c r="H792">
        <v>6.5</v>
      </c>
      <c r="Q792">
        <v>6.5</v>
      </c>
    </row>
    <row r="793" spans="1:17" x14ac:dyDescent="0.25">
      <c r="A793" t="s">
        <v>908</v>
      </c>
      <c r="B793">
        <v>35</v>
      </c>
      <c r="C793" t="s">
        <v>340</v>
      </c>
      <c r="D793" t="s">
        <v>752</v>
      </c>
      <c r="E793">
        <f t="shared" si="24"/>
        <v>1</v>
      </c>
      <c r="F793" t="str">
        <f t="shared" si="25"/>
        <v/>
      </c>
      <c r="G793" t="s">
        <v>910</v>
      </c>
      <c r="H793">
        <v>7</v>
      </c>
      <c r="J793">
        <v>1</v>
      </c>
      <c r="P793">
        <v>1</v>
      </c>
      <c r="Q793">
        <v>8.5</v>
      </c>
    </row>
    <row r="794" spans="1:17" x14ac:dyDescent="0.25">
      <c r="A794" t="s">
        <v>908</v>
      </c>
      <c r="B794">
        <v>35</v>
      </c>
      <c r="C794" t="s">
        <v>662</v>
      </c>
      <c r="D794" t="s">
        <v>740</v>
      </c>
      <c r="E794" t="str">
        <f t="shared" si="24"/>
        <v/>
      </c>
      <c r="F794" t="str">
        <f t="shared" si="25"/>
        <v/>
      </c>
      <c r="H794">
        <v>6</v>
      </c>
      <c r="Q794">
        <v>6</v>
      </c>
    </row>
    <row r="795" spans="1:17" x14ac:dyDescent="0.25">
      <c r="A795" t="s">
        <v>908</v>
      </c>
      <c r="B795">
        <v>35</v>
      </c>
      <c r="C795" t="s">
        <v>330</v>
      </c>
      <c r="D795" t="s">
        <v>742</v>
      </c>
      <c r="E795" t="str">
        <f t="shared" si="24"/>
        <v/>
      </c>
      <c r="F795" t="str">
        <f t="shared" si="25"/>
        <v/>
      </c>
      <c r="H795">
        <v>7</v>
      </c>
      <c r="J795">
        <v>1</v>
      </c>
      <c r="Q795">
        <v>6</v>
      </c>
    </row>
    <row r="796" spans="1:17" x14ac:dyDescent="0.25">
      <c r="A796" t="s">
        <v>908</v>
      </c>
      <c r="B796">
        <v>35</v>
      </c>
      <c r="C796" t="s">
        <v>328</v>
      </c>
      <c r="D796" t="s">
        <v>753</v>
      </c>
      <c r="E796" t="str">
        <f t="shared" si="24"/>
        <v/>
      </c>
      <c r="F796" t="str">
        <f t="shared" si="25"/>
        <v/>
      </c>
      <c r="H796">
        <v>6.5</v>
      </c>
      <c r="Q796">
        <v>6.5</v>
      </c>
    </row>
    <row r="797" spans="1:17" x14ac:dyDescent="0.25">
      <c r="A797" t="s">
        <v>908</v>
      </c>
      <c r="B797">
        <v>35</v>
      </c>
      <c r="C797" t="s">
        <v>327</v>
      </c>
      <c r="D797" t="s">
        <v>750</v>
      </c>
      <c r="E797">
        <f t="shared" si="24"/>
        <v>1</v>
      </c>
      <c r="F797" t="str">
        <f t="shared" si="25"/>
        <v/>
      </c>
      <c r="G797" t="s">
        <v>910</v>
      </c>
      <c r="H797">
        <v>5</v>
      </c>
      <c r="J797">
        <v>2</v>
      </c>
      <c r="O797">
        <v>1</v>
      </c>
      <c r="Q797">
        <v>2.5</v>
      </c>
    </row>
    <row r="798" spans="1:17" x14ac:dyDescent="0.25">
      <c r="A798" t="s">
        <v>908</v>
      </c>
      <c r="B798">
        <v>35</v>
      </c>
      <c r="C798" t="s">
        <v>323</v>
      </c>
      <c r="D798" t="s">
        <v>754</v>
      </c>
      <c r="E798" t="str">
        <f t="shared" si="24"/>
        <v/>
      </c>
      <c r="F798" t="str">
        <f t="shared" si="25"/>
        <v/>
      </c>
      <c r="H798">
        <v>5.5</v>
      </c>
      <c r="J798">
        <v>2</v>
      </c>
      <c r="Q798">
        <v>3.5</v>
      </c>
    </row>
    <row r="799" spans="1:17" x14ac:dyDescent="0.25">
      <c r="A799" t="s">
        <v>908</v>
      </c>
      <c r="B799">
        <v>35</v>
      </c>
      <c r="C799" t="s">
        <v>343</v>
      </c>
      <c r="D799" t="s">
        <v>748</v>
      </c>
      <c r="E799" t="str">
        <f t="shared" si="24"/>
        <v/>
      </c>
      <c r="F799" t="str">
        <f t="shared" si="25"/>
        <v/>
      </c>
      <c r="H799">
        <v>6.5</v>
      </c>
      <c r="Q799">
        <v>6.5</v>
      </c>
    </row>
    <row r="800" spans="1:17" x14ac:dyDescent="0.25">
      <c r="A800" t="s">
        <v>908</v>
      </c>
      <c r="B800">
        <v>35</v>
      </c>
      <c r="C800" t="s">
        <v>663</v>
      </c>
      <c r="D800" t="s">
        <v>661</v>
      </c>
      <c r="E800" t="str">
        <f t="shared" si="24"/>
        <v/>
      </c>
      <c r="F800" t="str">
        <f t="shared" si="25"/>
        <v/>
      </c>
      <c r="H800">
        <v>6.5</v>
      </c>
      <c r="J800">
        <v>1</v>
      </c>
      <c r="O800">
        <v>1</v>
      </c>
      <c r="Q800">
        <v>5.5</v>
      </c>
    </row>
    <row r="801" spans="1:17" x14ac:dyDescent="0.25">
      <c r="A801" t="s">
        <v>908</v>
      </c>
      <c r="B801">
        <v>35</v>
      </c>
      <c r="C801" t="s">
        <v>334</v>
      </c>
      <c r="D801" t="s">
        <v>631</v>
      </c>
      <c r="E801" t="str">
        <f t="shared" si="24"/>
        <v/>
      </c>
      <c r="F801" t="str">
        <f t="shared" si="25"/>
        <v/>
      </c>
      <c r="H801">
        <v>6</v>
      </c>
      <c r="Q801">
        <v>6</v>
      </c>
    </row>
    <row r="802" spans="1:17" x14ac:dyDescent="0.25">
      <c r="A802" t="s">
        <v>908</v>
      </c>
      <c r="B802">
        <v>35</v>
      </c>
      <c r="C802" t="s">
        <v>646</v>
      </c>
      <c r="D802" t="s">
        <v>745</v>
      </c>
      <c r="E802" t="str">
        <f t="shared" si="24"/>
        <v/>
      </c>
      <c r="F802" t="str">
        <f t="shared" si="25"/>
        <v/>
      </c>
      <c r="H802">
        <v>6</v>
      </c>
      <c r="J802">
        <v>1</v>
      </c>
      <c r="O802">
        <v>1</v>
      </c>
      <c r="Q802">
        <v>5</v>
      </c>
    </row>
    <row r="803" spans="1:17" x14ac:dyDescent="0.25">
      <c r="A803" t="s">
        <v>908</v>
      </c>
      <c r="B803">
        <v>35</v>
      </c>
      <c r="C803" t="s">
        <v>339</v>
      </c>
      <c r="D803" t="s">
        <v>635</v>
      </c>
      <c r="E803" t="str">
        <f t="shared" si="24"/>
        <v/>
      </c>
      <c r="F803" t="str">
        <f t="shared" si="25"/>
        <v/>
      </c>
      <c r="H803">
        <v>6</v>
      </c>
      <c r="J803">
        <v>3</v>
      </c>
      <c r="Q803">
        <v>3</v>
      </c>
    </row>
    <row r="804" spans="1:17" x14ac:dyDescent="0.25">
      <c r="A804" t="s">
        <v>908</v>
      </c>
      <c r="B804">
        <v>35</v>
      </c>
      <c r="C804" t="s">
        <v>664</v>
      </c>
      <c r="D804" t="s">
        <v>747</v>
      </c>
      <c r="E804" t="str">
        <f t="shared" si="24"/>
        <v/>
      </c>
      <c r="F804" t="str">
        <f t="shared" si="25"/>
        <v/>
      </c>
      <c r="H804">
        <v>6</v>
      </c>
      <c r="Q804">
        <v>6</v>
      </c>
    </row>
    <row r="805" spans="1:17" x14ac:dyDescent="0.25">
      <c r="A805" t="s">
        <v>908</v>
      </c>
      <c r="B805">
        <v>35</v>
      </c>
      <c r="C805" t="s">
        <v>344</v>
      </c>
      <c r="D805" t="s">
        <v>738</v>
      </c>
      <c r="E805" t="str">
        <f t="shared" si="24"/>
        <v/>
      </c>
      <c r="F805" t="str">
        <f t="shared" si="25"/>
        <v/>
      </c>
      <c r="H805">
        <v>5.5</v>
      </c>
      <c r="J805">
        <v>2</v>
      </c>
      <c r="Q805">
        <v>3.5</v>
      </c>
    </row>
    <row r="806" spans="1:17" x14ac:dyDescent="0.25">
      <c r="A806" t="s">
        <v>908</v>
      </c>
      <c r="B806">
        <v>35</v>
      </c>
      <c r="C806" t="s">
        <v>342</v>
      </c>
      <c r="D806" t="s">
        <v>761</v>
      </c>
      <c r="E806" t="str">
        <f t="shared" si="24"/>
        <v/>
      </c>
      <c r="F806" t="str">
        <f t="shared" si="25"/>
        <v/>
      </c>
      <c r="H806">
        <v>6.5</v>
      </c>
      <c r="Q806">
        <v>6.5</v>
      </c>
    </row>
    <row r="807" spans="1:17" x14ac:dyDescent="0.25">
      <c r="A807" t="s">
        <v>909</v>
      </c>
      <c r="B807">
        <v>35</v>
      </c>
      <c r="C807" t="s">
        <v>363</v>
      </c>
      <c r="D807" t="s">
        <v>746</v>
      </c>
      <c r="E807" t="str">
        <f t="shared" si="24"/>
        <v/>
      </c>
      <c r="F807" t="str">
        <f t="shared" si="25"/>
        <v/>
      </c>
      <c r="H807">
        <v>6</v>
      </c>
      <c r="Q807">
        <v>6</v>
      </c>
    </row>
    <row r="808" spans="1:17" x14ac:dyDescent="0.25">
      <c r="A808" t="s">
        <v>909</v>
      </c>
      <c r="B808">
        <v>35</v>
      </c>
      <c r="C808" t="s">
        <v>890</v>
      </c>
      <c r="D808" t="s">
        <v>746</v>
      </c>
      <c r="E808" t="str">
        <f t="shared" si="24"/>
        <v/>
      </c>
      <c r="F808" t="str">
        <f t="shared" si="25"/>
        <v/>
      </c>
      <c r="H808">
        <v>5.5</v>
      </c>
      <c r="Q808">
        <v>5.5</v>
      </c>
    </row>
    <row r="809" spans="1:17" x14ac:dyDescent="0.25">
      <c r="A809" t="s">
        <v>909</v>
      </c>
      <c r="B809">
        <v>35</v>
      </c>
      <c r="C809" t="s">
        <v>421</v>
      </c>
      <c r="D809" t="s">
        <v>746</v>
      </c>
      <c r="E809" t="str">
        <f t="shared" si="24"/>
        <v/>
      </c>
      <c r="F809" t="str">
        <f t="shared" si="25"/>
        <v/>
      </c>
      <c r="H809">
        <v>5</v>
      </c>
      <c r="Q809">
        <v>5</v>
      </c>
    </row>
    <row r="810" spans="1:17" x14ac:dyDescent="0.25">
      <c r="A810" t="s">
        <v>909</v>
      </c>
      <c r="B810">
        <v>35</v>
      </c>
      <c r="C810" t="s">
        <v>473</v>
      </c>
      <c r="D810" t="s">
        <v>746</v>
      </c>
      <c r="E810" t="str">
        <f t="shared" si="24"/>
        <v/>
      </c>
      <c r="F810" t="str">
        <f t="shared" si="25"/>
        <v/>
      </c>
      <c r="H810">
        <v>6</v>
      </c>
      <c r="Q810">
        <v>6</v>
      </c>
    </row>
    <row r="811" spans="1:17" x14ac:dyDescent="0.25">
      <c r="A811" t="s">
        <v>909</v>
      </c>
      <c r="B811">
        <v>35</v>
      </c>
      <c r="C811" t="s">
        <v>354</v>
      </c>
      <c r="D811" t="s">
        <v>760</v>
      </c>
      <c r="E811" t="str">
        <f t="shared" si="24"/>
        <v/>
      </c>
      <c r="F811" t="str">
        <f t="shared" si="25"/>
        <v/>
      </c>
      <c r="H811">
        <v>5.5</v>
      </c>
      <c r="Q811">
        <v>5.5</v>
      </c>
    </row>
    <row r="812" spans="1:17" x14ac:dyDescent="0.25">
      <c r="A812" t="s">
        <v>909</v>
      </c>
      <c r="B812">
        <v>35</v>
      </c>
      <c r="C812" t="s">
        <v>383</v>
      </c>
      <c r="D812" t="s">
        <v>760</v>
      </c>
      <c r="E812" t="str">
        <f t="shared" si="24"/>
        <v/>
      </c>
      <c r="F812" t="str">
        <f t="shared" si="25"/>
        <v/>
      </c>
      <c r="H812">
        <v>4.5</v>
      </c>
      <c r="Q812">
        <v>4.5</v>
      </c>
    </row>
    <row r="813" spans="1:17" x14ac:dyDescent="0.25">
      <c r="A813" t="s">
        <v>909</v>
      </c>
      <c r="B813">
        <v>35</v>
      </c>
      <c r="C813" t="s">
        <v>404</v>
      </c>
      <c r="D813" t="s">
        <v>760</v>
      </c>
      <c r="E813" t="str">
        <f t="shared" si="24"/>
        <v/>
      </c>
      <c r="F813" t="str">
        <f t="shared" si="25"/>
        <v/>
      </c>
      <c r="H813">
        <v>5</v>
      </c>
      <c r="Q813">
        <v>5</v>
      </c>
    </row>
    <row r="814" spans="1:17" x14ac:dyDescent="0.25">
      <c r="A814" t="s">
        <v>909</v>
      </c>
      <c r="B814">
        <v>35</v>
      </c>
      <c r="C814" t="s">
        <v>436</v>
      </c>
      <c r="D814" t="s">
        <v>760</v>
      </c>
      <c r="E814" t="str">
        <f t="shared" si="24"/>
        <v/>
      </c>
      <c r="F814" t="str">
        <f t="shared" si="25"/>
        <v/>
      </c>
      <c r="H814">
        <v>5.5</v>
      </c>
      <c r="Q814">
        <v>5.5</v>
      </c>
    </row>
    <row r="815" spans="1:17" x14ac:dyDescent="0.25">
      <c r="A815" t="s">
        <v>909</v>
      </c>
      <c r="B815">
        <v>35</v>
      </c>
      <c r="C815" t="s">
        <v>442</v>
      </c>
      <c r="D815" t="s">
        <v>760</v>
      </c>
      <c r="E815" t="str">
        <f t="shared" si="24"/>
        <v/>
      </c>
      <c r="F815" t="str">
        <f t="shared" si="25"/>
        <v/>
      </c>
      <c r="H815">
        <v>5</v>
      </c>
      <c r="Q815">
        <v>5</v>
      </c>
    </row>
    <row r="816" spans="1:17" x14ac:dyDescent="0.25">
      <c r="A816" t="s">
        <v>909</v>
      </c>
      <c r="B816">
        <v>35</v>
      </c>
      <c r="C816" t="s">
        <v>381</v>
      </c>
      <c r="D816" t="s">
        <v>760</v>
      </c>
      <c r="E816" t="str">
        <f t="shared" si="24"/>
        <v/>
      </c>
      <c r="F816" t="str">
        <f t="shared" si="25"/>
        <v/>
      </c>
      <c r="H816">
        <v>5.5</v>
      </c>
      <c r="Q816">
        <v>5.5</v>
      </c>
    </row>
    <row r="817" spans="1:17" x14ac:dyDescent="0.25">
      <c r="A817" t="s">
        <v>909</v>
      </c>
      <c r="B817">
        <v>35</v>
      </c>
      <c r="C817" t="s">
        <v>357</v>
      </c>
      <c r="D817" t="s">
        <v>633</v>
      </c>
      <c r="E817" t="str">
        <f t="shared" si="24"/>
        <v/>
      </c>
      <c r="F817" t="str">
        <f t="shared" si="25"/>
        <v/>
      </c>
      <c r="H817">
        <v>6</v>
      </c>
      <c r="Q817">
        <v>6</v>
      </c>
    </row>
    <row r="818" spans="1:17" x14ac:dyDescent="0.25">
      <c r="A818" t="s">
        <v>909</v>
      </c>
      <c r="B818">
        <v>35</v>
      </c>
      <c r="C818" t="s">
        <v>358</v>
      </c>
      <c r="D818" t="s">
        <v>633</v>
      </c>
      <c r="E818" t="str">
        <f t="shared" si="24"/>
        <v/>
      </c>
      <c r="F818" t="str">
        <f t="shared" si="25"/>
        <v/>
      </c>
      <c r="H818">
        <v>5</v>
      </c>
      <c r="Q818">
        <v>5</v>
      </c>
    </row>
    <row r="819" spans="1:17" x14ac:dyDescent="0.25">
      <c r="A819" t="s">
        <v>909</v>
      </c>
      <c r="B819">
        <v>35</v>
      </c>
      <c r="C819" t="s">
        <v>450</v>
      </c>
      <c r="D819" t="s">
        <v>633</v>
      </c>
      <c r="E819" t="str">
        <f t="shared" si="24"/>
        <v/>
      </c>
      <c r="F819" t="str">
        <f t="shared" si="25"/>
        <v/>
      </c>
      <c r="H819">
        <v>6</v>
      </c>
      <c r="Q819">
        <v>6</v>
      </c>
    </row>
    <row r="820" spans="1:17" x14ac:dyDescent="0.25">
      <c r="A820" t="s">
        <v>909</v>
      </c>
      <c r="B820">
        <v>35</v>
      </c>
      <c r="C820" t="s">
        <v>453</v>
      </c>
      <c r="D820" t="s">
        <v>633</v>
      </c>
      <c r="E820" t="str">
        <f t="shared" si="24"/>
        <v/>
      </c>
      <c r="F820" t="str">
        <f t="shared" si="25"/>
        <v/>
      </c>
      <c r="H820">
        <v>6</v>
      </c>
      <c r="Q820">
        <v>6</v>
      </c>
    </row>
    <row r="821" spans="1:17" x14ac:dyDescent="0.25">
      <c r="A821" t="s">
        <v>909</v>
      </c>
      <c r="B821">
        <v>35</v>
      </c>
      <c r="C821" t="s">
        <v>875</v>
      </c>
      <c r="D821" t="s">
        <v>633</v>
      </c>
      <c r="E821">
        <f t="shared" si="24"/>
        <v>1</v>
      </c>
      <c r="F821" t="str">
        <f t="shared" si="25"/>
        <v/>
      </c>
      <c r="G821" t="s">
        <v>910</v>
      </c>
      <c r="H821">
        <v>6.5</v>
      </c>
      <c r="Q821">
        <v>6</v>
      </c>
    </row>
    <row r="822" spans="1:17" x14ac:dyDescent="0.25">
      <c r="A822" t="s">
        <v>909</v>
      </c>
      <c r="B822">
        <v>35</v>
      </c>
      <c r="C822" t="s">
        <v>411</v>
      </c>
      <c r="D822" t="s">
        <v>739</v>
      </c>
      <c r="E822" t="str">
        <f t="shared" si="24"/>
        <v/>
      </c>
      <c r="F822" t="str">
        <f t="shared" si="25"/>
        <v/>
      </c>
      <c r="H822">
        <v>5.5</v>
      </c>
      <c r="Q822">
        <v>5.5</v>
      </c>
    </row>
    <row r="823" spans="1:17" x14ac:dyDescent="0.25">
      <c r="A823" t="s">
        <v>909</v>
      </c>
      <c r="B823">
        <v>35</v>
      </c>
      <c r="C823" t="s">
        <v>864</v>
      </c>
      <c r="D823" t="s">
        <v>739</v>
      </c>
      <c r="E823">
        <f t="shared" si="24"/>
        <v>1</v>
      </c>
      <c r="F823" t="str">
        <f t="shared" si="25"/>
        <v/>
      </c>
      <c r="G823" t="s">
        <v>910</v>
      </c>
      <c r="H823">
        <v>5</v>
      </c>
      <c r="Q823">
        <v>4.5</v>
      </c>
    </row>
    <row r="824" spans="1:17" x14ac:dyDescent="0.25">
      <c r="A824" t="s">
        <v>909</v>
      </c>
      <c r="B824">
        <v>35</v>
      </c>
      <c r="C824" t="s">
        <v>464</v>
      </c>
      <c r="D824" t="s">
        <v>739</v>
      </c>
      <c r="E824">
        <f t="shared" si="24"/>
        <v>1</v>
      </c>
      <c r="F824" t="str">
        <f t="shared" si="25"/>
        <v/>
      </c>
      <c r="G824" t="s">
        <v>910</v>
      </c>
      <c r="H824">
        <v>4.5</v>
      </c>
      <c r="Q824">
        <v>4</v>
      </c>
    </row>
    <row r="825" spans="1:17" x14ac:dyDescent="0.25">
      <c r="A825" t="s">
        <v>909</v>
      </c>
      <c r="B825">
        <v>35</v>
      </c>
      <c r="C825" t="s">
        <v>472</v>
      </c>
      <c r="D825" t="s">
        <v>739</v>
      </c>
      <c r="E825" t="str">
        <f t="shared" si="24"/>
        <v/>
      </c>
      <c r="F825" t="str">
        <f t="shared" si="25"/>
        <v/>
      </c>
      <c r="H825">
        <v>5</v>
      </c>
      <c r="Q825">
        <v>5</v>
      </c>
    </row>
    <row r="826" spans="1:17" x14ac:dyDescent="0.25">
      <c r="A826" t="s">
        <v>909</v>
      </c>
      <c r="B826">
        <v>35</v>
      </c>
      <c r="C826" t="s">
        <v>451</v>
      </c>
      <c r="D826" t="s">
        <v>739</v>
      </c>
      <c r="E826" t="str">
        <f t="shared" si="24"/>
        <v/>
      </c>
      <c r="F826" t="str">
        <f t="shared" si="25"/>
        <v/>
      </c>
      <c r="H826">
        <v>5</v>
      </c>
      <c r="Q826">
        <v>5</v>
      </c>
    </row>
    <row r="827" spans="1:17" x14ac:dyDescent="0.25">
      <c r="A827" t="s">
        <v>909</v>
      </c>
      <c r="B827">
        <v>35</v>
      </c>
      <c r="C827" t="s">
        <v>382</v>
      </c>
      <c r="D827" t="s">
        <v>634</v>
      </c>
      <c r="E827">
        <f t="shared" si="24"/>
        <v>1</v>
      </c>
      <c r="F827" t="str">
        <f t="shared" si="25"/>
        <v/>
      </c>
      <c r="G827" t="s">
        <v>910</v>
      </c>
      <c r="H827">
        <v>5.5</v>
      </c>
      <c r="Q827">
        <v>5</v>
      </c>
    </row>
    <row r="828" spans="1:17" x14ac:dyDescent="0.25">
      <c r="A828" t="s">
        <v>909</v>
      </c>
      <c r="B828">
        <v>35</v>
      </c>
      <c r="C828" t="s">
        <v>388</v>
      </c>
      <c r="D828" t="s">
        <v>634</v>
      </c>
      <c r="E828" t="str">
        <f t="shared" si="24"/>
        <v/>
      </c>
      <c r="F828" t="str">
        <f t="shared" si="25"/>
        <v/>
      </c>
      <c r="H828">
        <v>5.5</v>
      </c>
      <c r="Q828">
        <v>5.5</v>
      </c>
    </row>
    <row r="829" spans="1:17" x14ac:dyDescent="0.25">
      <c r="A829" t="s">
        <v>909</v>
      </c>
      <c r="B829">
        <v>35</v>
      </c>
      <c r="C829" t="s">
        <v>469</v>
      </c>
      <c r="D829" t="s">
        <v>634</v>
      </c>
      <c r="E829" t="str">
        <f t="shared" si="24"/>
        <v/>
      </c>
      <c r="F829" t="str">
        <f t="shared" si="25"/>
        <v/>
      </c>
      <c r="H829">
        <v>5.5</v>
      </c>
      <c r="Q829">
        <v>5.5</v>
      </c>
    </row>
    <row r="830" spans="1:17" x14ac:dyDescent="0.25">
      <c r="A830" t="s">
        <v>909</v>
      </c>
      <c r="B830">
        <v>35</v>
      </c>
      <c r="C830" t="s">
        <v>402</v>
      </c>
      <c r="D830" t="s">
        <v>634</v>
      </c>
      <c r="E830">
        <f t="shared" si="24"/>
        <v>1</v>
      </c>
      <c r="F830" t="str">
        <f t="shared" si="25"/>
        <v/>
      </c>
      <c r="G830" t="s">
        <v>910</v>
      </c>
      <c r="H830">
        <v>4.5</v>
      </c>
      <c r="Q830">
        <v>4</v>
      </c>
    </row>
    <row r="831" spans="1:17" x14ac:dyDescent="0.25">
      <c r="A831" t="s">
        <v>909</v>
      </c>
      <c r="B831">
        <v>35</v>
      </c>
      <c r="C831" t="s">
        <v>462</v>
      </c>
      <c r="D831" t="s">
        <v>632</v>
      </c>
      <c r="E831" t="str">
        <f t="shared" si="24"/>
        <v/>
      </c>
      <c r="F831" t="str">
        <f t="shared" si="25"/>
        <v/>
      </c>
      <c r="H831">
        <v>6.5</v>
      </c>
      <c r="Q831">
        <v>6.5</v>
      </c>
    </row>
    <row r="832" spans="1:17" x14ac:dyDescent="0.25">
      <c r="A832" t="s">
        <v>909</v>
      </c>
      <c r="B832">
        <v>35</v>
      </c>
      <c r="C832" t="s">
        <v>474</v>
      </c>
      <c r="D832" t="s">
        <v>632</v>
      </c>
      <c r="E832" t="str">
        <f t="shared" si="24"/>
        <v/>
      </c>
      <c r="F832" t="str">
        <f t="shared" si="25"/>
        <v/>
      </c>
      <c r="H832">
        <v>6.5</v>
      </c>
      <c r="Q832">
        <v>6.5</v>
      </c>
    </row>
    <row r="833" spans="1:17" x14ac:dyDescent="0.25">
      <c r="A833" t="s">
        <v>909</v>
      </c>
      <c r="B833">
        <v>35</v>
      </c>
      <c r="C833" t="s">
        <v>853</v>
      </c>
      <c r="D833" t="s">
        <v>632</v>
      </c>
      <c r="E833">
        <f t="shared" si="24"/>
        <v>1</v>
      </c>
      <c r="F833" t="str">
        <f t="shared" si="25"/>
        <v/>
      </c>
      <c r="G833" t="s">
        <v>910</v>
      </c>
      <c r="H833">
        <v>6</v>
      </c>
      <c r="Q833">
        <v>5.5</v>
      </c>
    </row>
    <row r="834" spans="1:17" x14ac:dyDescent="0.25">
      <c r="A834" t="s">
        <v>909</v>
      </c>
      <c r="B834">
        <v>35</v>
      </c>
      <c r="C834" t="s">
        <v>352</v>
      </c>
      <c r="D834" t="s">
        <v>752</v>
      </c>
      <c r="E834" t="str">
        <f t="shared" si="24"/>
        <v/>
      </c>
      <c r="F834" t="str">
        <f t="shared" si="25"/>
        <v/>
      </c>
      <c r="H834">
        <v>6</v>
      </c>
      <c r="L834">
        <v>1</v>
      </c>
      <c r="Q834">
        <v>7</v>
      </c>
    </row>
    <row r="835" spans="1:17" x14ac:dyDescent="0.25">
      <c r="A835" t="s">
        <v>909</v>
      </c>
      <c r="B835">
        <v>35</v>
      </c>
      <c r="C835" t="s">
        <v>353</v>
      </c>
      <c r="D835" t="s">
        <v>752</v>
      </c>
      <c r="E835">
        <f t="shared" ref="E835:E898" si="26">IF($G835="Ammonito",1,"")</f>
        <v>1</v>
      </c>
      <c r="F835" t="str">
        <f t="shared" ref="F835:F898" si="27">IF($G835="Espulsione",1,"")</f>
        <v/>
      </c>
      <c r="G835" t="s">
        <v>910</v>
      </c>
      <c r="H835">
        <v>6</v>
      </c>
      <c r="Q835">
        <v>5.5</v>
      </c>
    </row>
    <row r="836" spans="1:17" x14ac:dyDescent="0.25">
      <c r="A836" t="s">
        <v>909</v>
      </c>
      <c r="B836">
        <v>35</v>
      </c>
      <c r="C836" t="s">
        <v>843</v>
      </c>
      <c r="D836" t="s">
        <v>752</v>
      </c>
      <c r="E836" t="str">
        <f t="shared" si="26"/>
        <v/>
      </c>
      <c r="F836" t="str">
        <f t="shared" si="27"/>
        <v/>
      </c>
      <c r="H836">
        <v>6</v>
      </c>
      <c r="Q836">
        <v>6</v>
      </c>
    </row>
    <row r="837" spans="1:17" x14ac:dyDescent="0.25">
      <c r="A837" t="s">
        <v>909</v>
      </c>
      <c r="B837">
        <v>35</v>
      </c>
      <c r="C837" t="s">
        <v>391</v>
      </c>
      <c r="D837" t="s">
        <v>752</v>
      </c>
      <c r="E837" t="str">
        <f t="shared" si="26"/>
        <v/>
      </c>
      <c r="F837" t="str">
        <f t="shared" si="27"/>
        <v/>
      </c>
      <c r="H837">
        <v>6.5</v>
      </c>
      <c r="I837">
        <v>1</v>
      </c>
      <c r="Q837">
        <v>9.5</v>
      </c>
    </row>
    <row r="838" spans="1:17" x14ac:dyDescent="0.25">
      <c r="A838" t="s">
        <v>909</v>
      </c>
      <c r="B838">
        <v>35</v>
      </c>
      <c r="C838" t="s">
        <v>392</v>
      </c>
      <c r="D838" t="s">
        <v>752</v>
      </c>
      <c r="E838" t="str">
        <f t="shared" si="26"/>
        <v/>
      </c>
      <c r="F838" t="str">
        <f t="shared" si="27"/>
        <v/>
      </c>
      <c r="H838">
        <v>5.5</v>
      </c>
      <c r="Q838">
        <v>5.5</v>
      </c>
    </row>
    <row r="839" spans="1:17" x14ac:dyDescent="0.25">
      <c r="A839" t="s">
        <v>909</v>
      </c>
      <c r="B839">
        <v>35</v>
      </c>
      <c r="C839" t="s">
        <v>856</v>
      </c>
      <c r="D839" t="s">
        <v>752</v>
      </c>
      <c r="E839" t="str">
        <f t="shared" si="26"/>
        <v/>
      </c>
      <c r="F839" t="str">
        <f t="shared" si="27"/>
        <v/>
      </c>
      <c r="H839">
        <v>5.5</v>
      </c>
      <c r="Q839">
        <v>5.5</v>
      </c>
    </row>
    <row r="840" spans="1:17" x14ac:dyDescent="0.25">
      <c r="A840" t="s">
        <v>909</v>
      </c>
      <c r="B840">
        <v>35</v>
      </c>
      <c r="C840" t="s">
        <v>428</v>
      </c>
      <c r="D840" t="s">
        <v>752</v>
      </c>
      <c r="E840">
        <f t="shared" si="26"/>
        <v>1</v>
      </c>
      <c r="F840" t="str">
        <f t="shared" si="27"/>
        <v/>
      </c>
      <c r="G840" t="s">
        <v>910</v>
      </c>
      <c r="H840">
        <v>5</v>
      </c>
      <c r="Q840">
        <v>4.5</v>
      </c>
    </row>
    <row r="841" spans="1:17" x14ac:dyDescent="0.25">
      <c r="A841" t="s">
        <v>909</v>
      </c>
      <c r="B841">
        <v>35</v>
      </c>
      <c r="C841" t="s">
        <v>454</v>
      </c>
      <c r="D841" t="s">
        <v>752</v>
      </c>
      <c r="E841" t="str">
        <f t="shared" si="26"/>
        <v/>
      </c>
      <c r="F841">
        <f t="shared" si="27"/>
        <v>1</v>
      </c>
      <c r="G841" t="s">
        <v>911</v>
      </c>
      <c r="H841">
        <v>6</v>
      </c>
      <c r="Q841">
        <v>5</v>
      </c>
    </row>
    <row r="842" spans="1:17" x14ac:dyDescent="0.25">
      <c r="A842" t="s">
        <v>909</v>
      </c>
      <c r="B842">
        <v>35</v>
      </c>
      <c r="C842" t="s">
        <v>477</v>
      </c>
      <c r="D842" t="s">
        <v>752</v>
      </c>
      <c r="E842" t="str">
        <f t="shared" si="26"/>
        <v/>
      </c>
      <c r="F842" t="str">
        <f t="shared" si="27"/>
        <v/>
      </c>
      <c r="H842">
        <v>5</v>
      </c>
      <c r="Q842">
        <v>5</v>
      </c>
    </row>
    <row r="843" spans="1:17" x14ac:dyDescent="0.25">
      <c r="A843" t="s">
        <v>909</v>
      </c>
      <c r="B843">
        <v>35</v>
      </c>
      <c r="C843" t="s">
        <v>835</v>
      </c>
      <c r="D843" t="s">
        <v>740</v>
      </c>
      <c r="E843" t="str">
        <f t="shared" si="26"/>
        <v/>
      </c>
      <c r="F843" t="str">
        <f t="shared" si="27"/>
        <v/>
      </c>
      <c r="H843">
        <v>6</v>
      </c>
      <c r="Q843">
        <v>6</v>
      </c>
    </row>
    <row r="844" spans="1:17" x14ac:dyDescent="0.25">
      <c r="A844" t="s">
        <v>909</v>
      </c>
      <c r="B844">
        <v>35</v>
      </c>
      <c r="C844" t="s">
        <v>374</v>
      </c>
      <c r="D844" t="s">
        <v>740</v>
      </c>
      <c r="E844" t="str">
        <f t="shared" si="26"/>
        <v/>
      </c>
      <c r="F844" t="str">
        <f t="shared" si="27"/>
        <v/>
      </c>
      <c r="H844">
        <v>6</v>
      </c>
      <c r="Q844">
        <v>6</v>
      </c>
    </row>
    <row r="845" spans="1:17" x14ac:dyDescent="0.25">
      <c r="A845" t="s">
        <v>909</v>
      </c>
      <c r="B845">
        <v>35</v>
      </c>
      <c r="C845" t="s">
        <v>389</v>
      </c>
      <c r="D845" t="s">
        <v>740</v>
      </c>
      <c r="E845" t="str">
        <f t="shared" si="26"/>
        <v/>
      </c>
      <c r="F845" t="str">
        <f t="shared" si="27"/>
        <v/>
      </c>
      <c r="H845">
        <v>5</v>
      </c>
      <c r="Q845">
        <v>5</v>
      </c>
    </row>
    <row r="846" spans="1:17" x14ac:dyDescent="0.25">
      <c r="A846" t="s">
        <v>909</v>
      </c>
      <c r="B846">
        <v>35</v>
      </c>
      <c r="C846" t="s">
        <v>440</v>
      </c>
      <c r="D846" t="s">
        <v>740</v>
      </c>
      <c r="E846" t="str">
        <f t="shared" si="26"/>
        <v/>
      </c>
      <c r="F846" t="str">
        <f t="shared" si="27"/>
        <v/>
      </c>
      <c r="H846">
        <v>6</v>
      </c>
      <c r="Q846">
        <v>6</v>
      </c>
    </row>
    <row r="847" spans="1:17" x14ac:dyDescent="0.25">
      <c r="A847" t="s">
        <v>909</v>
      </c>
      <c r="B847">
        <v>35</v>
      </c>
      <c r="C847" t="s">
        <v>458</v>
      </c>
      <c r="D847" t="s">
        <v>740</v>
      </c>
      <c r="E847" t="str">
        <f t="shared" si="26"/>
        <v/>
      </c>
      <c r="F847" t="str">
        <f t="shared" si="27"/>
        <v/>
      </c>
      <c r="H847">
        <v>7</v>
      </c>
      <c r="Q847">
        <v>7</v>
      </c>
    </row>
    <row r="848" spans="1:17" x14ac:dyDescent="0.25">
      <c r="A848" t="s">
        <v>909</v>
      </c>
      <c r="B848">
        <v>35</v>
      </c>
      <c r="C848" t="s">
        <v>360</v>
      </c>
      <c r="D848" t="s">
        <v>742</v>
      </c>
      <c r="E848" t="str">
        <f t="shared" si="26"/>
        <v/>
      </c>
      <c r="F848" t="str">
        <f t="shared" si="27"/>
        <v/>
      </c>
      <c r="H848">
        <v>5.5</v>
      </c>
      <c r="Q848">
        <v>5.5</v>
      </c>
    </row>
    <row r="849" spans="1:17" x14ac:dyDescent="0.25">
      <c r="A849" t="s">
        <v>909</v>
      </c>
      <c r="B849">
        <v>35</v>
      </c>
      <c r="C849" t="s">
        <v>369</v>
      </c>
      <c r="D849" t="s">
        <v>742</v>
      </c>
      <c r="E849" t="str">
        <f t="shared" si="26"/>
        <v/>
      </c>
      <c r="F849" t="str">
        <f t="shared" si="27"/>
        <v/>
      </c>
      <c r="H849">
        <v>6</v>
      </c>
      <c r="Q849">
        <v>6</v>
      </c>
    </row>
    <row r="850" spans="1:17" x14ac:dyDescent="0.25">
      <c r="A850" t="s">
        <v>909</v>
      </c>
      <c r="B850">
        <v>35</v>
      </c>
      <c r="C850" t="s">
        <v>384</v>
      </c>
      <c r="D850" t="s">
        <v>742</v>
      </c>
      <c r="E850" t="str">
        <f t="shared" si="26"/>
        <v/>
      </c>
      <c r="F850" t="str">
        <f t="shared" si="27"/>
        <v/>
      </c>
      <c r="H850">
        <v>6.5</v>
      </c>
      <c r="Q850">
        <v>6.5</v>
      </c>
    </row>
    <row r="851" spans="1:17" x14ac:dyDescent="0.25">
      <c r="A851" t="s">
        <v>909</v>
      </c>
      <c r="B851">
        <v>35</v>
      </c>
      <c r="C851" t="s">
        <v>418</v>
      </c>
      <c r="D851" t="s">
        <v>742</v>
      </c>
      <c r="E851" t="str">
        <f t="shared" si="26"/>
        <v/>
      </c>
      <c r="F851" t="str">
        <f t="shared" si="27"/>
        <v/>
      </c>
      <c r="H851">
        <v>6.5</v>
      </c>
      <c r="L851">
        <v>1</v>
      </c>
      <c r="Q851">
        <v>7.5</v>
      </c>
    </row>
    <row r="852" spans="1:17" x14ac:dyDescent="0.25">
      <c r="A852" t="s">
        <v>909</v>
      </c>
      <c r="B852">
        <v>35</v>
      </c>
      <c r="C852" t="s">
        <v>444</v>
      </c>
      <c r="D852" t="s">
        <v>742</v>
      </c>
      <c r="E852">
        <f t="shared" si="26"/>
        <v>1</v>
      </c>
      <c r="F852" t="str">
        <f t="shared" si="27"/>
        <v/>
      </c>
      <c r="G852" t="s">
        <v>910</v>
      </c>
      <c r="H852">
        <v>4.5</v>
      </c>
      <c r="Q852">
        <v>4</v>
      </c>
    </row>
    <row r="853" spans="1:17" x14ac:dyDescent="0.25">
      <c r="A853" t="s">
        <v>909</v>
      </c>
      <c r="B853">
        <v>35</v>
      </c>
      <c r="C853" t="s">
        <v>375</v>
      </c>
      <c r="D853" t="s">
        <v>753</v>
      </c>
      <c r="E853" t="str">
        <f t="shared" si="26"/>
        <v/>
      </c>
      <c r="F853" t="str">
        <f t="shared" si="27"/>
        <v/>
      </c>
      <c r="H853">
        <v>6</v>
      </c>
      <c r="Q853">
        <v>6</v>
      </c>
    </row>
    <row r="854" spans="1:17" x14ac:dyDescent="0.25">
      <c r="A854" t="s">
        <v>909</v>
      </c>
      <c r="B854">
        <v>35</v>
      </c>
      <c r="C854" t="s">
        <v>385</v>
      </c>
      <c r="D854" t="s">
        <v>753</v>
      </c>
      <c r="E854" t="str">
        <f t="shared" si="26"/>
        <v/>
      </c>
      <c r="F854" t="str">
        <f t="shared" si="27"/>
        <v/>
      </c>
      <c r="H854">
        <v>6.5</v>
      </c>
      <c r="Q854">
        <v>6.5</v>
      </c>
    </row>
    <row r="855" spans="1:17" x14ac:dyDescent="0.25">
      <c r="A855" t="s">
        <v>909</v>
      </c>
      <c r="B855">
        <v>35</v>
      </c>
      <c r="C855" t="s">
        <v>871</v>
      </c>
      <c r="D855" t="s">
        <v>753</v>
      </c>
      <c r="E855">
        <f t="shared" si="26"/>
        <v>1</v>
      </c>
      <c r="F855" t="str">
        <f t="shared" si="27"/>
        <v/>
      </c>
      <c r="G855" t="s">
        <v>910</v>
      </c>
      <c r="H855">
        <v>6.5</v>
      </c>
      <c r="Q855">
        <v>6</v>
      </c>
    </row>
    <row r="856" spans="1:17" x14ac:dyDescent="0.25">
      <c r="A856" t="s">
        <v>909</v>
      </c>
      <c r="B856">
        <v>35</v>
      </c>
      <c r="C856" t="s">
        <v>378</v>
      </c>
      <c r="D856" t="s">
        <v>750</v>
      </c>
      <c r="E856" t="str">
        <f t="shared" si="26"/>
        <v/>
      </c>
      <c r="F856" t="str">
        <f t="shared" si="27"/>
        <v/>
      </c>
      <c r="H856">
        <v>5</v>
      </c>
      <c r="Q856">
        <v>5</v>
      </c>
    </row>
    <row r="857" spans="1:17" x14ac:dyDescent="0.25">
      <c r="A857" t="s">
        <v>909</v>
      </c>
      <c r="B857">
        <v>35</v>
      </c>
      <c r="C857" t="s">
        <v>399</v>
      </c>
      <c r="D857" t="s">
        <v>750</v>
      </c>
      <c r="E857" t="str">
        <f t="shared" si="26"/>
        <v/>
      </c>
      <c r="F857" t="str">
        <f t="shared" si="27"/>
        <v/>
      </c>
      <c r="H857">
        <v>5.5</v>
      </c>
      <c r="Q857">
        <v>5.5</v>
      </c>
    </row>
    <row r="858" spans="1:17" x14ac:dyDescent="0.25">
      <c r="A858" t="s">
        <v>909</v>
      </c>
      <c r="B858">
        <v>35</v>
      </c>
      <c r="C858" t="s">
        <v>431</v>
      </c>
      <c r="D858" t="s">
        <v>750</v>
      </c>
      <c r="E858">
        <f t="shared" si="26"/>
        <v>1</v>
      </c>
      <c r="F858" t="str">
        <f t="shared" si="27"/>
        <v/>
      </c>
      <c r="G858" t="s">
        <v>910</v>
      </c>
      <c r="H858">
        <v>5.5</v>
      </c>
      <c r="Q858">
        <v>5</v>
      </c>
    </row>
    <row r="859" spans="1:17" x14ac:dyDescent="0.25">
      <c r="A859" t="s">
        <v>909</v>
      </c>
      <c r="B859">
        <v>35</v>
      </c>
      <c r="C859" t="s">
        <v>452</v>
      </c>
      <c r="D859" t="s">
        <v>750</v>
      </c>
      <c r="E859" t="str">
        <f t="shared" si="26"/>
        <v/>
      </c>
      <c r="F859" t="str">
        <f t="shared" si="27"/>
        <v/>
      </c>
      <c r="H859">
        <v>6</v>
      </c>
      <c r="Q859">
        <v>6</v>
      </c>
    </row>
    <row r="860" spans="1:17" x14ac:dyDescent="0.25">
      <c r="A860" t="s">
        <v>909</v>
      </c>
      <c r="B860">
        <v>35</v>
      </c>
      <c r="C860" t="s">
        <v>476</v>
      </c>
      <c r="D860" t="s">
        <v>750</v>
      </c>
      <c r="E860" t="str">
        <f t="shared" si="26"/>
        <v/>
      </c>
      <c r="F860" t="str">
        <f t="shared" si="27"/>
        <v/>
      </c>
      <c r="H860">
        <v>5</v>
      </c>
      <c r="Q860">
        <v>5</v>
      </c>
    </row>
    <row r="861" spans="1:17" x14ac:dyDescent="0.25">
      <c r="A861" t="s">
        <v>909</v>
      </c>
      <c r="B861">
        <v>35</v>
      </c>
      <c r="C861" t="s">
        <v>461</v>
      </c>
      <c r="D861" t="s">
        <v>750</v>
      </c>
      <c r="E861">
        <f t="shared" si="26"/>
        <v>1</v>
      </c>
      <c r="F861" t="str">
        <f t="shared" si="27"/>
        <v/>
      </c>
      <c r="G861" t="s">
        <v>910</v>
      </c>
      <c r="H861">
        <v>6</v>
      </c>
      <c r="Q861">
        <v>5.5</v>
      </c>
    </row>
    <row r="862" spans="1:17" x14ac:dyDescent="0.25">
      <c r="A862" t="s">
        <v>909</v>
      </c>
      <c r="B862">
        <v>35</v>
      </c>
      <c r="C862" t="s">
        <v>368</v>
      </c>
      <c r="D862" t="s">
        <v>754</v>
      </c>
      <c r="E862" t="str">
        <f t="shared" si="26"/>
        <v/>
      </c>
      <c r="F862" t="str">
        <f t="shared" si="27"/>
        <v/>
      </c>
      <c r="H862">
        <v>6</v>
      </c>
      <c r="Q862">
        <v>6</v>
      </c>
    </row>
    <row r="863" spans="1:17" x14ac:dyDescent="0.25">
      <c r="A863" t="s">
        <v>909</v>
      </c>
      <c r="B863">
        <v>35</v>
      </c>
      <c r="C863" t="s">
        <v>849</v>
      </c>
      <c r="D863" t="s">
        <v>754</v>
      </c>
      <c r="E863" t="str">
        <f t="shared" si="26"/>
        <v/>
      </c>
      <c r="F863" t="str">
        <f t="shared" si="27"/>
        <v/>
      </c>
      <c r="H863">
        <v>5</v>
      </c>
      <c r="Q863">
        <v>5</v>
      </c>
    </row>
    <row r="864" spans="1:17" x14ac:dyDescent="0.25">
      <c r="A864" t="s">
        <v>909</v>
      </c>
      <c r="B864">
        <v>35</v>
      </c>
      <c r="C864" t="s">
        <v>433</v>
      </c>
      <c r="D864" t="s">
        <v>754</v>
      </c>
      <c r="E864" t="str">
        <f t="shared" si="26"/>
        <v/>
      </c>
      <c r="F864" t="str">
        <f t="shared" si="27"/>
        <v/>
      </c>
      <c r="H864">
        <v>5</v>
      </c>
      <c r="Q864">
        <v>5</v>
      </c>
    </row>
    <row r="865" spans="1:17" x14ac:dyDescent="0.25">
      <c r="A865" t="s">
        <v>909</v>
      </c>
      <c r="B865">
        <v>35</v>
      </c>
      <c r="C865" t="s">
        <v>457</v>
      </c>
      <c r="D865" t="s">
        <v>754</v>
      </c>
      <c r="E865">
        <f t="shared" si="26"/>
        <v>1</v>
      </c>
      <c r="F865" t="str">
        <f t="shared" si="27"/>
        <v/>
      </c>
      <c r="G865" t="s">
        <v>910</v>
      </c>
      <c r="H865">
        <v>5</v>
      </c>
      <c r="Q865">
        <v>4.5</v>
      </c>
    </row>
    <row r="866" spans="1:17" x14ac:dyDescent="0.25">
      <c r="A866" t="s">
        <v>909</v>
      </c>
      <c r="B866">
        <v>35</v>
      </c>
      <c r="C866" t="s">
        <v>349</v>
      </c>
      <c r="D866" t="s">
        <v>748</v>
      </c>
      <c r="E866" t="str">
        <f t="shared" si="26"/>
        <v/>
      </c>
      <c r="F866" t="str">
        <f t="shared" si="27"/>
        <v/>
      </c>
      <c r="H866">
        <v>6</v>
      </c>
      <c r="Q866">
        <v>6</v>
      </c>
    </row>
    <row r="867" spans="1:17" x14ac:dyDescent="0.25">
      <c r="A867" t="s">
        <v>909</v>
      </c>
      <c r="B867">
        <v>35</v>
      </c>
      <c r="C867" t="s">
        <v>370</v>
      </c>
      <c r="D867" t="s">
        <v>748</v>
      </c>
      <c r="E867">
        <f t="shared" si="26"/>
        <v>1</v>
      </c>
      <c r="F867" t="str">
        <f t="shared" si="27"/>
        <v/>
      </c>
      <c r="G867" t="s">
        <v>910</v>
      </c>
      <c r="H867">
        <v>5.5</v>
      </c>
      <c r="Q867">
        <v>5</v>
      </c>
    </row>
    <row r="868" spans="1:17" x14ac:dyDescent="0.25">
      <c r="A868" t="s">
        <v>909</v>
      </c>
      <c r="B868">
        <v>35</v>
      </c>
      <c r="C868" t="s">
        <v>407</v>
      </c>
      <c r="D868" t="s">
        <v>748</v>
      </c>
      <c r="E868">
        <f t="shared" si="26"/>
        <v>1</v>
      </c>
      <c r="F868" t="str">
        <f t="shared" si="27"/>
        <v/>
      </c>
      <c r="G868" t="s">
        <v>910</v>
      </c>
      <c r="H868">
        <v>5.5</v>
      </c>
      <c r="Q868">
        <v>5</v>
      </c>
    </row>
    <row r="869" spans="1:17" x14ac:dyDescent="0.25">
      <c r="A869" t="s">
        <v>909</v>
      </c>
      <c r="B869">
        <v>35</v>
      </c>
      <c r="C869" t="s">
        <v>412</v>
      </c>
      <c r="D869" t="s">
        <v>748</v>
      </c>
      <c r="E869">
        <f t="shared" si="26"/>
        <v>1</v>
      </c>
      <c r="F869" t="str">
        <f t="shared" si="27"/>
        <v/>
      </c>
      <c r="G869" t="s">
        <v>910</v>
      </c>
      <c r="H869">
        <v>6</v>
      </c>
      <c r="Q869">
        <v>5.5</v>
      </c>
    </row>
    <row r="870" spans="1:17" x14ac:dyDescent="0.25">
      <c r="A870" t="s">
        <v>909</v>
      </c>
      <c r="B870">
        <v>35</v>
      </c>
      <c r="C870" t="s">
        <v>845</v>
      </c>
      <c r="D870" t="s">
        <v>661</v>
      </c>
      <c r="E870">
        <f t="shared" si="26"/>
        <v>1</v>
      </c>
      <c r="F870" t="str">
        <f t="shared" si="27"/>
        <v/>
      </c>
      <c r="G870" t="s">
        <v>910</v>
      </c>
      <c r="H870">
        <v>6.5</v>
      </c>
      <c r="Q870">
        <v>6</v>
      </c>
    </row>
    <row r="871" spans="1:17" x14ac:dyDescent="0.25">
      <c r="A871" t="s">
        <v>909</v>
      </c>
      <c r="B871">
        <v>35</v>
      </c>
      <c r="C871" t="s">
        <v>400</v>
      </c>
      <c r="D871" t="s">
        <v>661</v>
      </c>
      <c r="E871" t="str">
        <f t="shared" si="26"/>
        <v/>
      </c>
      <c r="F871">
        <f t="shared" si="27"/>
        <v>1</v>
      </c>
      <c r="G871" t="s">
        <v>911</v>
      </c>
      <c r="H871">
        <v>3</v>
      </c>
      <c r="Q871">
        <v>2</v>
      </c>
    </row>
    <row r="872" spans="1:17" x14ac:dyDescent="0.25">
      <c r="A872" t="s">
        <v>909</v>
      </c>
      <c r="B872">
        <v>35</v>
      </c>
      <c r="C872" t="s">
        <v>409</v>
      </c>
      <c r="D872" t="s">
        <v>661</v>
      </c>
      <c r="E872">
        <f t="shared" si="26"/>
        <v>1</v>
      </c>
      <c r="F872" t="str">
        <f t="shared" si="27"/>
        <v/>
      </c>
      <c r="G872" t="s">
        <v>910</v>
      </c>
      <c r="H872">
        <v>5.5</v>
      </c>
      <c r="Q872">
        <v>5</v>
      </c>
    </row>
    <row r="873" spans="1:17" x14ac:dyDescent="0.25">
      <c r="A873" t="s">
        <v>909</v>
      </c>
      <c r="B873">
        <v>35</v>
      </c>
      <c r="C873" t="s">
        <v>420</v>
      </c>
      <c r="D873" t="s">
        <v>661</v>
      </c>
      <c r="E873" t="str">
        <f t="shared" si="26"/>
        <v/>
      </c>
      <c r="F873" t="str">
        <f t="shared" si="27"/>
        <v/>
      </c>
      <c r="H873">
        <v>5.5</v>
      </c>
      <c r="Q873">
        <v>5.5</v>
      </c>
    </row>
    <row r="874" spans="1:17" x14ac:dyDescent="0.25">
      <c r="A874" t="s">
        <v>909</v>
      </c>
      <c r="B874">
        <v>35</v>
      </c>
      <c r="C874" t="s">
        <v>434</v>
      </c>
      <c r="D874" t="s">
        <v>661</v>
      </c>
      <c r="E874" t="str">
        <f t="shared" si="26"/>
        <v/>
      </c>
      <c r="F874" t="str">
        <f t="shared" si="27"/>
        <v/>
      </c>
      <c r="H874">
        <v>6</v>
      </c>
      <c r="Q874">
        <v>6</v>
      </c>
    </row>
    <row r="875" spans="1:17" x14ac:dyDescent="0.25">
      <c r="A875" t="s">
        <v>909</v>
      </c>
      <c r="B875">
        <v>35</v>
      </c>
      <c r="C875" t="s">
        <v>846</v>
      </c>
      <c r="D875" t="s">
        <v>631</v>
      </c>
      <c r="E875" t="str">
        <f t="shared" si="26"/>
        <v/>
      </c>
      <c r="F875" t="str">
        <f t="shared" si="27"/>
        <v/>
      </c>
      <c r="H875">
        <v>7</v>
      </c>
      <c r="Q875">
        <v>7</v>
      </c>
    </row>
    <row r="876" spans="1:17" x14ac:dyDescent="0.25">
      <c r="A876" t="s">
        <v>909</v>
      </c>
      <c r="B876">
        <v>35</v>
      </c>
      <c r="C876" t="s">
        <v>396</v>
      </c>
      <c r="D876" t="s">
        <v>631</v>
      </c>
      <c r="E876" t="str">
        <f t="shared" si="26"/>
        <v/>
      </c>
      <c r="F876" t="str">
        <f t="shared" si="27"/>
        <v/>
      </c>
      <c r="H876">
        <v>6.5</v>
      </c>
      <c r="Q876">
        <v>6.5</v>
      </c>
    </row>
    <row r="877" spans="1:17" x14ac:dyDescent="0.25">
      <c r="A877" t="s">
        <v>909</v>
      </c>
      <c r="B877">
        <v>35</v>
      </c>
      <c r="C877" t="s">
        <v>423</v>
      </c>
      <c r="D877" t="s">
        <v>631</v>
      </c>
      <c r="E877" t="str">
        <f t="shared" si="26"/>
        <v/>
      </c>
      <c r="F877" t="str">
        <f t="shared" si="27"/>
        <v/>
      </c>
      <c r="H877">
        <v>6.5</v>
      </c>
      <c r="Q877">
        <v>6.5</v>
      </c>
    </row>
    <row r="878" spans="1:17" x14ac:dyDescent="0.25">
      <c r="A878" t="s">
        <v>909</v>
      </c>
      <c r="B878">
        <v>35</v>
      </c>
      <c r="C878" t="s">
        <v>883</v>
      </c>
      <c r="D878" t="s">
        <v>631</v>
      </c>
      <c r="E878" t="str">
        <f t="shared" si="26"/>
        <v/>
      </c>
      <c r="F878" t="str">
        <f t="shared" si="27"/>
        <v/>
      </c>
      <c r="H878">
        <v>7</v>
      </c>
      <c r="Q878">
        <v>7</v>
      </c>
    </row>
    <row r="879" spans="1:17" x14ac:dyDescent="0.25">
      <c r="A879" t="s">
        <v>909</v>
      </c>
      <c r="B879">
        <v>35</v>
      </c>
      <c r="C879" t="s">
        <v>394</v>
      </c>
      <c r="D879" t="s">
        <v>745</v>
      </c>
      <c r="E879">
        <f t="shared" si="26"/>
        <v>1</v>
      </c>
      <c r="F879" t="str">
        <f t="shared" si="27"/>
        <v/>
      </c>
      <c r="G879" t="s">
        <v>910</v>
      </c>
      <c r="H879">
        <v>6</v>
      </c>
      <c r="Q879">
        <v>5.5</v>
      </c>
    </row>
    <row r="880" spans="1:17" x14ac:dyDescent="0.25">
      <c r="A880" t="s">
        <v>909</v>
      </c>
      <c r="B880">
        <v>35</v>
      </c>
      <c r="C880" t="s">
        <v>855</v>
      </c>
      <c r="D880" t="s">
        <v>745</v>
      </c>
      <c r="E880" t="str">
        <f t="shared" si="26"/>
        <v/>
      </c>
      <c r="F880" t="str">
        <f t="shared" si="27"/>
        <v/>
      </c>
      <c r="H880">
        <v>6</v>
      </c>
      <c r="Q880">
        <v>6</v>
      </c>
    </row>
    <row r="881" spans="1:17" x14ac:dyDescent="0.25">
      <c r="A881" t="s">
        <v>909</v>
      </c>
      <c r="B881">
        <v>35</v>
      </c>
      <c r="C881" t="s">
        <v>405</v>
      </c>
      <c r="D881" t="s">
        <v>745</v>
      </c>
      <c r="E881" t="str">
        <f t="shared" si="26"/>
        <v/>
      </c>
      <c r="F881" t="str">
        <f t="shared" si="27"/>
        <v/>
      </c>
      <c r="H881">
        <v>6</v>
      </c>
      <c r="Q881">
        <v>6</v>
      </c>
    </row>
    <row r="882" spans="1:17" x14ac:dyDescent="0.25">
      <c r="A882" t="s">
        <v>909</v>
      </c>
      <c r="B882">
        <v>35</v>
      </c>
      <c r="C882" t="s">
        <v>439</v>
      </c>
      <c r="D882" t="s">
        <v>745</v>
      </c>
      <c r="E882" t="str">
        <f t="shared" si="26"/>
        <v/>
      </c>
      <c r="F882">
        <f t="shared" si="27"/>
        <v>1</v>
      </c>
      <c r="G882" t="s">
        <v>911</v>
      </c>
      <c r="H882">
        <v>5</v>
      </c>
      <c r="Q882">
        <v>4</v>
      </c>
    </row>
    <row r="883" spans="1:17" x14ac:dyDescent="0.25">
      <c r="A883" t="s">
        <v>909</v>
      </c>
      <c r="B883">
        <v>35</v>
      </c>
      <c r="C883" t="s">
        <v>446</v>
      </c>
      <c r="D883" t="s">
        <v>745</v>
      </c>
      <c r="E883" t="str">
        <f t="shared" si="26"/>
        <v/>
      </c>
      <c r="F883" t="str">
        <f t="shared" si="27"/>
        <v/>
      </c>
      <c r="H883">
        <v>6</v>
      </c>
      <c r="Q883">
        <v>6</v>
      </c>
    </row>
    <row r="884" spans="1:17" x14ac:dyDescent="0.25">
      <c r="A884" t="s">
        <v>909</v>
      </c>
      <c r="B884">
        <v>35</v>
      </c>
      <c r="C884" t="s">
        <v>459</v>
      </c>
      <c r="D884" t="s">
        <v>745</v>
      </c>
      <c r="E884" t="str">
        <f t="shared" si="26"/>
        <v/>
      </c>
      <c r="F884" t="str">
        <f t="shared" si="27"/>
        <v/>
      </c>
      <c r="H884">
        <v>6.5</v>
      </c>
      <c r="Q884">
        <v>6.5</v>
      </c>
    </row>
    <row r="885" spans="1:17" x14ac:dyDescent="0.25">
      <c r="A885" t="s">
        <v>909</v>
      </c>
      <c r="B885">
        <v>35</v>
      </c>
      <c r="C885" t="s">
        <v>351</v>
      </c>
      <c r="D885" t="s">
        <v>635</v>
      </c>
      <c r="E885" t="str">
        <f t="shared" si="26"/>
        <v/>
      </c>
      <c r="F885" t="str">
        <f t="shared" si="27"/>
        <v/>
      </c>
      <c r="H885">
        <v>5</v>
      </c>
      <c r="Q885">
        <v>5</v>
      </c>
    </row>
    <row r="886" spans="1:17" x14ac:dyDescent="0.25">
      <c r="A886" t="s">
        <v>909</v>
      </c>
      <c r="B886">
        <v>35</v>
      </c>
      <c r="C886" t="s">
        <v>377</v>
      </c>
      <c r="D886" t="s">
        <v>635</v>
      </c>
      <c r="E886" t="str">
        <f t="shared" si="26"/>
        <v/>
      </c>
      <c r="F886" t="str">
        <f t="shared" si="27"/>
        <v/>
      </c>
      <c r="H886">
        <v>6</v>
      </c>
      <c r="Q886">
        <v>6</v>
      </c>
    </row>
    <row r="887" spans="1:17" x14ac:dyDescent="0.25">
      <c r="A887" t="s">
        <v>909</v>
      </c>
      <c r="B887">
        <v>35</v>
      </c>
      <c r="C887" t="s">
        <v>406</v>
      </c>
      <c r="D887" t="s">
        <v>635</v>
      </c>
      <c r="E887" t="str">
        <f t="shared" si="26"/>
        <v/>
      </c>
      <c r="F887" t="str">
        <f t="shared" si="27"/>
        <v/>
      </c>
      <c r="H887">
        <v>6</v>
      </c>
      <c r="Q887">
        <v>6</v>
      </c>
    </row>
    <row r="888" spans="1:17" x14ac:dyDescent="0.25">
      <c r="A888" t="s">
        <v>909</v>
      </c>
      <c r="B888">
        <v>35</v>
      </c>
      <c r="C888" t="s">
        <v>419</v>
      </c>
      <c r="D888" t="s">
        <v>635</v>
      </c>
      <c r="E888" t="str">
        <f t="shared" si="26"/>
        <v/>
      </c>
      <c r="F888" t="str">
        <f t="shared" si="27"/>
        <v/>
      </c>
      <c r="H888">
        <v>5</v>
      </c>
      <c r="Q888">
        <v>5</v>
      </c>
    </row>
    <row r="889" spans="1:17" x14ac:dyDescent="0.25">
      <c r="A889" t="s">
        <v>909</v>
      </c>
      <c r="B889">
        <v>35</v>
      </c>
      <c r="C889" t="s">
        <v>481</v>
      </c>
      <c r="D889" t="s">
        <v>635</v>
      </c>
      <c r="E889" t="str">
        <f t="shared" si="26"/>
        <v/>
      </c>
      <c r="F889" t="str">
        <f t="shared" si="27"/>
        <v/>
      </c>
      <c r="H889">
        <v>6</v>
      </c>
      <c r="Q889">
        <v>6</v>
      </c>
    </row>
    <row r="890" spans="1:17" x14ac:dyDescent="0.25">
      <c r="A890" t="s">
        <v>909</v>
      </c>
      <c r="B890">
        <v>35</v>
      </c>
      <c r="C890" t="s">
        <v>841</v>
      </c>
      <c r="D890" t="s">
        <v>747</v>
      </c>
      <c r="E890" t="str">
        <f t="shared" si="26"/>
        <v/>
      </c>
      <c r="F890" t="str">
        <f t="shared" si="27"/>
        <v/>
      </c>
      <c r="H890">
        <v>6.5</v>
      </c>
      <c r="Q890">
        <v>6.5</v>
      </c>
    </row>
    <row r="891" spans="1:17" x14ac:dyDescent="0.25">
      <c r="A891" t="s">
        <v>909</v>
      </c>
      <c r="B891">
        <v>35</v>
      </c>
      <c r="C891" t="s">
        <v>390</v>
      </c>
      <c r="D891" t="s">
        <v>747</v>
      </c>
      <c r="E891" t="str">
        <f t="shared" si="26"/>
        <v/>
      </c>
      <c r="F891" t="str">
        <f t="shared" si="27"/>
        <v/>
      </c>
      <c r="H891">
        <v>6.5</v>
      </c>
      <c r="Q891">
        <v>6.5</v>
      </c>
    </row>
    <row r="892" spans="1:17" x14ac:dyDescent="0.25">
      <c r="A892" t="s">
        <v>909</v>
      </c>
      <c r="B892">
        <v>35</v>
      </c>
      <c r="C892" t="s">
        <v>408</v>
      </c>
      <c r="D892" t="s">
        <v>747</v>
      </c>
      <c r="E892" t="str">
        <f t="shared" si="26"/>
        <v/>
      </c>
      <c r="F892" t="str">
        <f t="shared" si="27"/>
        <v/>
      </c>
      <c r="H892">
        <v>6.5</v>
      </c>
      <c r="Q892">
        <v>6.5</v>
      </c>
    </row>
    <row r="893" spans="1:17" x14ac:dyDescent="0.25">
      <c r="A893" t="s">
        <v>909</v>
      </c>
      <c r="B893">
        <v>35</v>
      </c>
      <c r="C893" t="s">
        <v>425</v>
      </c>
      <c r="D893" t="s">
        <v>747</v>
      </c>
      <c r="E893" t="str">
        <f t="shared" si="26"/>
        <v/>
      </c>
      <c r="F893" t="str">
        <f t="shared" si="27"/>
        <v/>
      </c>
      <c r="H893">
        <v>6.5</v>
      </c>
      <c r="L893">
        <v>1</v>
      </c>
      <c r="Q893">
        <v>7.5</v>
      </c>
    </row>
    <row r="894" spans="1:17" x14ac:dyDescent="0.25">
      <c r="A894" t="s">
        <v>909</v>
      </c>
      <c r="B894">
        <v>35</v>
      </c>
      <c r="C894" t="s">
        <v>865</v>
      </c>
      <c r="D894" t="s">
        <v>747</v>
      </c>
      <c r="E894" t="str">
        <f t="shared" si="26"/>
        <v/>
      </c>
      <c r="F894" t="str">
        <f t="shared" si="27"/>
        <v/>
      </c>
      <c r="H894">
        <v>6.5</v>
      </c>
      <c r="Q894">
        <v>6.5</v>
      </c>
    </row>
    <row r="895" spans="1:17" x14ac:dyDescent="0.25">
      <c r="A895" t="s">
        <v>909</v>
      </c>
      <c r="B895">
        <v>35</v>
      </c>
      <c r="C895" t="s">
        <v>361</v>
      </c>
      <c r="D895" t="s">
        <v>738</v>
      </c>
      <c r="E895" t="str">
        <f t="shared" si="26"/>
        <v/>
      </c>
      <c r="F895" t="str">
        <f t="shared" si="27"/>
        <v/>
      </c>
      <c r="H895">
        <v>5.5</v>
      </c>
      <c r="Q895">
        <v>5.5</v>
      </c>
    </row>
    <row r="896" spans="1:17" x14ac:dyDescent="0.25">
      <c r="A896" t="s">
        <v>909</v>
      </c>
      <c r="B896">
        <v>35</v>
      </c>
      <c r="C896" t="s">
        <v>842</v>
      </c>
      <c r="D896" t="s">
        <v>738</v>
      </c>
      <c r="E896" t="str">
        <f t="shared" si="26"/>
        <v/>
      </c>
      <c r="F896" t="str">
        <f t="shared" si="27"/>
        <v/>
      </c>
      <c r="H896">
        <v>5.5</v>
      </c>
      <c r="Q896">
        <v>5.5</v>
      </c>
    </row>
    <row r="897" spans="1:17" x14ac:dyDescent="0.25">
      <c r="A897" t="s">
        <v>909</v>
      </c>
      <c r="B897">
        <v>35</v>
      </c>
      <c r="C897" t="s">
        <v>851</v>
      </c>
      <c r="D897" t="s">
        <v>738</v>
      </c>
      <c r="E897" t="str">
        <f t="shared" si="26"/>
        <v/>
      </c>
      <c r="F897" t="str">
        <f t="shared" si="27"/>
        <v/>
      </c>
      <c r="H897">
        <v>5</v>
      </c>
      <c r="Q897">
        <v>5</v>
      </c>
    </row>
    <row r="898" spans="1:17" x14ac:dyDescent="0.25">
      <c r="A898" t="s">
        <v>909</v>
      </c>
      <c r="B898">
        <v>35</v>
      </c>
      <c r="C898" t="s">
        <v>403</v>
      </c>
      <c r="D898" t="s">
        <v>738</v>
      </c>
      <c r="E898" t="str">
        <f t="shared" si="26"/>
        <v/>
      </c>
      <c r="F898" t="str">
        <f t="shared" si="27"/>
        <v/>
      </c>
      <c r="H898">
        <v>5.5</v>
      </c>
      <c r="Q898">
        <v>5.5</v>
      </c>
    </row>
    <row r="899" spans="1:17" x14ac:dyDescent="0.25">
      <c r="A899" t="s">
        <v>909</v>
      </c>
      <c r="B899">
        <v>35</v>
      </c>
      <c r="C899" t="s">
        <v>413</v>
      </c>
      <c r="D899" t="s">
        <v>738</v>
      </c>
      <c r="E899">
        <f t="shared" ref="E899:E962" si="28">IF($G899="Ammonito",1,"")</f>
        <v>1</v>
      </c>
      <c r="F899" t="str">
        <f t="shared" ref="F899:F962" si="29">IF($G899="Espulsione",1,"")</f>
        <v/>
      </c>
      <c r="G899" t="s">
        <v>910</v>
      </c>
      <c r="H899">
        <v>5</v>
      </c>
      <c r="Q899">
        <v>4.5</v>
      </c>
    </row>
    <row r="900" spans="1:17" x14ac:dyDescent="0.25">
      <c r="A900" t="s">
        <v>909</v>
      </c>
      <c r="B900">
        <v>35</v>
      </c>
      <c r="C900" t="s">
        <v>348</v>
      </c>
      <c r="D900" t="s">
        <v>761</v>
      </c>
      <c r="E900" t="str">
        <f t="shared" si="28"/>
        <v/>
      </c>
      <c r="F900" t="str">
        <f t="shared" si="29"/>
        <v/>
      </c>
      <c r="H900">
        <v>6</v>
      </c>
      <c r="Q900">
        <v>6</v>
      </c>
    </row>
    <row r="901" spans="1:17" x14ac:dyDescent="0.25">
      <c r="A901" t="s">
        <v>909</v>
      </c>
      <c r="B901">
        <v>35</v>
      </c>
      <c r="C901" t="s">
        <v>435</v>
      </c>
      <c r="D901" t="s">
        <v>761</v>
      </c>
      <c r="E901" t="str">
        <f t="shared" si="28"/>
        <v/>
      </c>
      <c r="F901" t="str">
        <f t="shared" si="29"/>
        <v/>
      </c>
      <c r="H901">
        <v>6.5</v>
      </c>
      <c r="Q901">
        <v>6.5</v>
      </c>
    </row>
    <row r="902" spans="1:17" x14ac:dyDescent="0.25">
      <c r="A902" t="s">
        <v>909</v>
      </c>
      <c r="B902">
        <v>35</v>
      </c>
      <c r="C902" t="s">
        <v>429</v>
      </c>
      <c r="D902" t="s">
        <v>761</v>
      </c>
      <c r="E902" t="str">
        <f t="shared" si="28"/>
        <v/>
      </c>
      <c r="F902" t="str">
        <f t="shared" si="29"/>
        <v/>
      </c>
      <c r="H902">
        <v>6</v>
      </c>
      <c r="Q902">
        <v>6</v>
      </c>
    </row>
    <row r="903" spans="1:17" x14ac:dyDescent="0.25">
      <c r="A903" t="s">
        <v>909</v>
      </c>
      <c r="B903">
        <v>35</v>
      </c>
      <c r="C903" t="s">
        <v>872</v>
      </c>
      <c r="D903" t="s">
        <v>761</v>
      </c>
      <c r="E903" t="str">
        <f t="shared" si="28"/>
        <v/>
      </c>
      <c r="F903" t="str">
        <f t="shared" si="29"/>
        <v/>
      </c>
      <c r="H903">
        <v>6</v>
      </c>
      <c r="Q903">
        <v>6</v>
      </c>
    </row>
    <row r="904" spans="1:17" x14ac:dyDescent="0.25">
      <c r="A904" t="s">
        <v>912</v>
      </c>
      <c r="B904">
        <v>35</v>
      </c>
      <c r="C904" t="s">
        <v>491</v>
      </c>
      <c r="D904" t="s">
        <v>746</v>
      </c>
      <c r="E904" t="str">
        <f t="shared" si="28"/>
        <v/>
      </c>
      <c r="F904" t="str">
        <f t="shared" si="29"/>
        <v/>
      </c>
      <c r="H904">
        <v>5.5</v>
      </c>
      <c r="Q904">
        <v>5.5</v>
      </c>
    </row>
    <row r="905" spans="1:17" x14ac:dyDescent="0.25">
      <c r="A905" t="s">
        <v>912</v>
      </c>
      <c r="B905">
        <v>35</v>
      </c>
      <c r="C905" t="s">
        <v>624</v>
      </c>
      <c r="D905" t="s">
        <v>746</v>
      </c>
      <c r="E905">
        <f t="shared" si="28"/>
        <v>1</v>
      </c>
      <c r="F905" t="str">
        <f t="shared" si="29"/>
        <v/>
      </c>
      <c r="G905" t="s">
        <v>910</v>
      </c>
      <c r="H905">
        <v>5.5</v>
      </c>
      <c r="Q905">
        <v>5</v>
      </c>
    </row>
    <row r="906" spans="1:17" x14ac:dyDescent="0.25">
      <c r="A906" t="s">
        <v>912</v>
      </c>
      <c r="B906">
        <v>35</v>
      </c>
      <c r="C906" t="s">
        <v>515</v>
      </c>
      <c r="D906" t="s">
        <v>746</v>
      </c>
      <c r="E906">
        <f t="shared" si="28"/>
        <v>1</v>
      </c>
      <c r="F906" t="str">
        <f t="shared" si="29"/>
        <v/>
      </c>
      <c r="G906" t="s">
        <v>910</v>
      </c>
      <c r="H906">
        <v>6</v>
      </c>
      <c r="Q906">
        <v>5.5</v>
      </c>
    </row>
    <row r="907" spans="1:17" x14ac:dyDescent="0.25">
      <c r="A907" t="s">
        <v>912</v>
      </c>
      <c r="B907">
        <v>35</v>
      </c>
      <c r="C907" t="s">
        <v>582</v>
      </c>
      <c r="D907" t="s">
        <v>746</v>
      </c>
      <c r="E907" t="str">
        <f t="shared" si="28"/>
        <v/>
      </c>
      <c r="F907" t="str">
        <f t="shared" si="29"/>
        <v/>
      </c>
      <c r="H907">
        <v>6</v>
      </c>
      <c r="Q907">
        <v>6</v>
      </c>
    </row>
    <row r="908" spans="1:17" x14ac:dyDescent="0.25">
      <c r="A908" t="s">
        <v>912</v>
      </c>
      <c r="B908">
        <v>35</v>
      </c>
      <c r="C908" t="s">
        <v>514</v>
      </c>
      <c r="D908" t="s">
        <v>760</v>
      </c>
      <c r="E908" t="str">
        <f t="shared" si="28"/>
        <v/>
      </c>
      <c r="F908" t="str">
        <f t="shared" si="29"/>
        <v/>
      </c>
      <c r="H908">
        <v>5</v>
      </c>
      <c r="Q908">
        <v>5</v>
      </c>
    </row>
    <row r="909" spans="1:17" x14ac:dyDescent="0.25">
      <c r="A909" t="s">
        <v>912</v>
      </c>
      <c r="B909">
        <v>35</v>
      </c>
      <c r="C909" t="s">
        <v>558</v>
      </c>
      <c r="D909" t="s">
        <v>760</v>
      </c>
      <c r="E909">
        <f t="shared" si="28"/>
        <v>1</v>
      </c>
      <c r="F909" t="str">
        <f t="shared" si="29"/>
        <v/>
      </c>
      <c r="G909" t="s">
        <v>910</v>
      </c>
      <c r="H909">
        <v>6</v>
      </c>
      <c r="Q909">
        <v>5.5</v>
      </c>
    </row>
    <row r="910" spans="1:17" x14ac:dyDescent="0.25">
      <c r="A910" t="s">
        <v>912</v>
      </c>
      <c r="B910">
        <v>35</v>
      </c>
      <c r="C910" t="s">
        <v>560</v>
      </c>
      <c r="D910" t="s">
        <v>760</v>
      </c>
      <c r="E910" t="str">
        <f t="shared" si="28"/>
        <v/>
      </c>
      <c r="F910" t="str">
        <f t="shared" si="29"/>
        <v/>
      </c>
      <c r="H910">
        <v>6</v>
      </c>
      <c r="Q910">
        <v>6</v>
      </c>
    </row>
    <row r="911" spans="1:17" x14ac:dyDescent="0.25">
      <c r="A911" t="s">
        <v>912</v>
      </c>
      <c r="B911">
        <v>35</v>
      </c>
      <c r="C911" t="s">
        <v>591</v>
      </c>
      <c r="D911" t="s">
        <v>760</v>
      </c>
      <c r="E911" t="str">
        <f t="shared" si="28"/>
        <v/>
      </c>
      <c r="F911" t="str">
        <f t="shared" si="29"/>
        <v/>
      </c>
      <c r="H911">
        <v>5.5</v>
      </c>
      <c r="Q911">
        <v>5.5</v>
      </c>
    </row>
    <row r="912" spans="1:17" x14ac:dyDescent="0.25">
      <c r="A912" t="s">
        <v>912</v>
      </c>
      <c r="B912">
        <v>35</v>
      </c>
      <c r="C912" t="s">
        <v>768</v>
      </c>
      <c r="D912" t="s">
        <v>760</v>
      </c>
      <c r="E912" t="str">
        <f t="shared" si="28"/>
        <v/>
      </c>
      <c r="F912" t="str">
        <f t="shared" si="29"/>
        <v/>
      </c>
      <c r="H912">
        <v>5.5</v>
      </c>
      <c r="Q912">
        <v>5.5</v>
      </c>
    </row>
    <row r="913" spans="1:17" x14ac:dyDescent="0.25">
      <c r="A913" t="s">
        <v>912</v>
      </c>
      <c r="B913">
        <v>35</v>
      </c>
      <c r="C913" t="s">
        <v>518</v>
      </c>
      <c r="D913" t="s">
        <v>633</v>
      </c>
      <c r="E913" t="str">
        <f t="shared" si="28"/>
        <v/>
      </c>
      <c r="F913" t="str">
        <f t="shared" si="29"/>
        <v/>
      </c>
      <c r="H913">
        <v>6</v>
      </c>
      <c r="Q913">
        <v>6</v>
      </c>
    </row>
    <row r="914" spans="1:17" x14ac:dyDescent="0.25">
      <c r="A914" t="s">
        <v>912</v>
      </c>
      <c r="B914">
        <v>35</v>
      </c>
      <c r="C914" t="s">
        <v>523</v>
      </c>
      <c r="D914" t="s">
        <v>633</v>
      </c>
      <c r="E914" t="str">
        <f t="shared" si="28"/>
        <v/>
      </c>
      <c r="F914" t="str">
        <f t="shared" si="29"/>
        <v/>
      </c>
      <c r="H914">
        <v>6</v>
      </c>
      <c r="Q914">
        <v>6</v>
      </c>
    </row>
    <row r="915" spans="1:17" x14ac:dyDescent="0.25">
      <c r="A915" t="s">
        <v>912</v>
      </c>
      <c r="B915">
        <v>35</v>
      </c>
      <c r="C915" t="s">
        <v>532</v>
      </c>
      <c r="D915" t="s">
        <v>633</v>
      </c>
      <c r="E915" t="str">
        <f t="shared" si="28"/>
        <v/>
      </c>
      <c r="F915" t="str">
        <f t="shared" si="29"/>
        <v/>
      </c>
      <c r="H915">
        <v>6</v>
      </c>
      <c r="Q915">
        <v>6</v>
      </c>
    </row>
    <row r="916" spans="1:17" x14ac:dyDescent="0.25">
      <c r="A916" t="s">
        <v>912</v>
      </c>
      <c r="B916">
        <v>35</v>
      </c>
      <c r="C916" t="s">
        <v>775</v>
      </c>
      <c r="D916" t="s">
        <v>633</v>
      </c>
      <c r="E916" t="str">
        <f t="shared" si="28"/>
        <v/>
      </c>
      <c r="F916" t="str">
        <f t="shared" si="29"/>
        <v/>
      </c>
      <c r="H916">
        <v>5.5</v>
      </c>
      <c r="Q916">
        <v>5.5</v>
      </c>
    </row>
    <row r="917" spans="1:17" x14ac:dyDescent="0.25">
      <c r="A917" t="s">
        <v>912</v>
      </c>
      <c r="B917">
        <v>35</v>
      </c>
      <c r="C917" t="s">
        <v>490</v>
      </c>
      <c r="D917" t="s">
        <v>739</v>
      </c>
      <c r="E917" t="str">
        <f t="shared" si="28"/>
        <v/>
      </c>
      <c r="F917" t="str">
        <f t="shared" si="29"/>
        <v/>
      </c>
      <c r="H917">
        <v>5</v>
      </c>
      <c r="Q917">
        <v>5</v>
      </c>
    </row>
    <row r="918" spans="1:17" x14ac:dyDescent="0.25">
      <c r="A918" t="s">
        <v>912</v>
      </c>
      <c r="B918">
        <v>35</v>
      </c>
      <c r="C918" t="s">
        <v>570</v>
      </c>
      <c r="D918" t="s">
        <v>739</v>
      </c>
      <c r="E918" t="str">
        <f t="shared" si="28"/>
        <v/>
      </c>
      <c r="F918" t="str">
        <f t="shared" si="29"/>
        <v/>
      </c>
      <c r="H918">
        <v>5</v>
      </c>
      <c r="Q918">
        <v>5</v>
      </c>
    </row>
    <row r="919" spans="1:17" x14ac:dyDescent="0.25">
      <c r="A919" t="s">
        <v>912</v>
      </c>
      <c r="B919">
        <v>35</v>
      </c>
      <c r="C919" t="s">
        <v>598</v>
      </c>
      <c r="D919" t="s">
        <v>739</v>
      </c>
      <c r="E919" t="str">
        <f t="shared" si="28"/>
        <v/>
      </c>
      <c r="F919" t="str">
        <f t="shared" si="29"/>
        <v/>
      </c>
      <c r="H919">
        <v>5</v>
      </c>
      <c r="Q919">
        <v>5</v>
      </c>
    </row>
    <row r="920" spans="1:17" x14ac:dyDescent="0.25">
      <c r="A920" t="s">
        <v>912</v>
      </c>
      <c r="B920">
        <v>35</v>
      </c>
      <c r="C920" t="s">
        <v>603</v>
      </c>
      <c r="D920" t="s">
        <v>739</v>
      </c>
      <c r="E920">
        <f t="shared" si="28"/>
        <v>1</v>
      </c>
      <c r="F920" t="str">
        <f t="shared" si="29"/>
        <v/>
      </c>
      <c r="G920" t="s">
        <v>910</v>
      </c>
      <c r="H920">
        <v>4.5</v>
      </c>
      <c r="Q920">
        <v>4</v>
      </c>
    </row>
    <row r="921" spans="1:17" x14ac:dyDescent="0.25">
      <c r="A921" t="s">
        <v>912</v>
      </c>
      <c r="B921">
        <v>35</v>
      </c>
      <c r="C921" t="s">
        <v>548</v>
      </c>
      <c r="D921" t="s">
        <v>634</v>
      </c>
      <c r="E921">
        <f t="shared" si="28"/>
        <v>1</v>
      </c>
      <c r="F921" t="str">
        <f t="shared" si="29"/>
        <v/>
      </c>
      <c r="G921" t="s">
        <v>910</v>
      </c>
      <c r="H921">
        <v>4.5</v>
      </c>
      <c r="Q921">
        <v>4</v>
      </c>
    </row>
    <row r="922" spans="1:17" x14ac:dyDescent="0.25">
      <c r="A922" t="s">
        <v>912</v>
      </c>
      <c r="B922">
        <v>35</v>
      </c>
      <c r="C922" t="s">
        <v>566</v>
      </c>
      <c r="D922" t="s">
        <v>634</v>
      </c>
      <c r="E922" t="str">
        <f t="shared" si="28"/>
        <v/>
      </c>
      <c r="F922" t="str">
        <f t="shared" si="29"/>
        <v/>
      </c>
      <c r="H922">
        <v>5</v>
      </c>
      <c r="Q922">
        <v>5</v>
      </c>
    </row>
    <row r="923" spans="1:17" x14ac:dyDescent="0.25">
      <c r="A923" t="s">
        <v>912</v>
      </c>
      <c r="B923">
        <v>35</v>
      </c>
      <c r="C923" t="s">
        <v>600</v>
      </c>
      <c r="D923" t="s">
        <v>634</v>
      </c>
      <c r="E923" t="str">
        <f t="shared" si="28"/>
        <v/>
      </c>
      <c r="F923" t="str">
        <f t="shared" si="29"/>
        <v/>
      </c>
      <c r="H923">
        <v>5.5</v>
      </c>
      <c r="Q923">
        <v>5.5</v>
      </c>
    </row>
    <row r="924" spans="1:17" x14ac:dyDescent="0.25">
      <c r="A924" t="s">
        <v>912</v>
      </c>
      <c r="B924">
        <v>35</v>
      </c>
      <c r="C924" t="s">
        <v>602</v>
      </c>
      <c r="D924" t="s">
        <v>634</v>
      </c>
      <c r="E924">
        <f t="shared" si="28"/>
        <v>1</v>
      </c>
      <c r="F924" t="str">
        <f t="shared" si="29"/>
        <v/>
      </c>
      <c r="G924" t="s">
        <v>910</v>
      </c>
      <c r="H924">
        <v>6</v>
      </c>
      <c r="Q924">
        <v>5.5</v>
      </c>
    </row>
    <row r="925" spans="1:17" x14ac:dyDescent="0.25">
      <c r="A925" t="s">
        <v>912</v>
      </c>
      <c r="B925">
        <v>35</v>
      </c>
      <c r="C925" t="s">
        <v>543</v>
      </c>
      <c r="D925" t="s">
        <v>634</v>
      </c>
      <c r="E925">
        <f t="shared" si="28"/>
        <v>1</v>
      </c>
      <c r="F925" t="str">
        <f t="shared" si="29"/>
        <v/>
      </c>
      <c r="G925" t="s">
        <v>910</v>
      </c>
      <c r="H925">
        <v>5.5</v>
      </c>
      <c r="Q925">
        <v>5</v>
      </c>
    </row>
    <row r="926" spans="1:17" x14ac:dyDescent="0.25">
      <c r="A926" t="s">
        <v>912</v>
      </c>
      <c r="B926">
        <v>35</v>
      </c>
      <c r="C926" t="s">
        <v>486</v>
      </c>
      <c r="D926" t="s">
        <v>632</v>
      </c>
      <c r="E926" t="str">
        <f t="shared" si="28"/>
        <v/>
      </c>
      <c r="F926" t="str">
        <f t="shared" si="29"/>
        <v/>
      </c>
      <c r="H926">
        <v>6</v>
      </c>
      <c r="Q926">
        <v>6</v>
      </c>
    </row>
    <row r="927" spans="1:17" x14ac:dyDescent="0.25">
      <c r="A927" t="s">
        <v>912</v>
      </c>
      <c r="B927">
        <v>35</v>
      </c>
      <c r="C927" t="s">
        <v>487</v>
      </c>
      <c r="D927" t="s">
        <v>632</v>
      </c>
      <c r="E927" t="str">
        <f t="shared" si="28"/>
        <v/>
      </c>
      <c r="F927" t="str">
        <f t="shared" si="29"/>
        <v/>
      </c>
      <c r="H927">
        <v>7</v>
      </c>
      <c r="Q927">
        <v>7</v>
      </c>
    </row>
    <row r="928" spans="1:17" x14ac:dyDescent="0.25">
      <c r="A928" t="s">
        <v>912</v>
      </c>
      <c r="B928">
        <v>35</v>
      </c>
      <c r="C928" t="s">
        <v>504</v>
      </c>
      <c r="D928" t="s">
        <v>632</v>
      </c>
      <c r="E928" t="str">
        <f t="shared" si="28"/>
        <v/>
      </c>
      <c r="F928" t="str">
        <f t="shared" si="29"/>
        <v/>
      </c>
      <c r="H928">
        <v>7</v>
      </c>
      <c r="Q928">
        <v>7</v>
      </c>
    </row>
    <row r="929" spans="1:17" x14ac:dyDescent="0.25">
      <c r="A929" t="s">
        <v>912</v>
      </c>
      <c r="B929">
        <v>35</v>
      </c>
      <c r="C929" t="s">
        <v>520</v>
      </c>
      <c r="D929" t="s">
        <v>632</v>
      </c>
      <c r="E929" t="str">
        <f t="shared" si="28"/>
        <v/>
      </c>
      <c r="F929" t="str">
        <f t="shared" si="29"/>
        <v/>
      </c>
      <c r="H929">
        <v>8</v>
      </c>
      <c r="I929">
        <v>2</v>
      </c>
      <c r="Q929">
        <v>14</v>
      </c>
    </row>
    <row r="930" spans="1:17" x14ac:dyDescent="0.25">
      <c r="A930" t="s">
        <v>912</v>
      </c>
      <c r="B930">
        <v>35</v>
      </c>
      <c r="C930" t="s">
        <v>550</v>
      </c>
      <c r="D930" t="s">
        <v>632</v>
      </c>
      <c r="E930" t="str">
        <f t="shared" si="28"/>
        <v/>
      </c>
      <c r="F930" t="str">
        <f t="shared" si="29"/>
        <v/>
      </c>
      <c r="H930">
        <v>6.5</v>
      </c>
      <c r="I930">
        <v>1</v>
      </c>
      <c r="Q930">
        <v>9.5</v>
      </c>
    </row>
    <row r="931" spans="1:17" x14ac:dyDescent="0.25">
      <c r="A931" t="s">
        <v>912</v>
      </c>
      <c r="B931">
        <v>35</v>
      </c>
      <c r="C931" t="s">
        <v>555</v>
      </c>
      <c r="D931" t="s">
        <v>632</v>
      </c>
      <c r="E931" t="str">
        <f t="shared" si="28"/>
        <v/>
      </c>
      <c r="F931" t="str">
        <f t="shared" si="29"/>
        <v/>
      </c>
      <c r="H931">
        <v>6.5</v>
      </c>
      <c r="L931">
        <v>1</v>
      </c>
      <c r="Q931">
        <v>7.5</v>
      </c>
    </row>
    <row r="932" spans="1:17" x14ac:dyDescent="0.25">
      <c r="A932" t="s">
        <v>912</v>
      </c>
      <c r="B932">
        <v>35</v>
      </c>
      <c r="C932" t="s">
        <v>596</v>
      </c>
      <c r="D932" t="s">
        <v>632</v>
      </c>
      <c r="E932" t="str">
        <f t="shared" si="28"/>
        <v/>
      </c>
      <c r="F932" t="str">
        <f t="shared" si="29"/>
        <v/>
      </c>
      <c r="H932">
        <v>7</v>
      </c>
      <c r="Q932">
        <v>7</v>
      </c>
    </row>
    <row r="933" spans="1:17" x14ac:dyDescent="0.25">
      <c r="A933" t="s">
        <v>912</v>
      </c>
      <c r="B933">
        <v>35</v>
      </c>
      <c r="C933" t="s">
        <v>618</v>
      </c>
      <c r="D933" t="s">
        <v>632</v>
      </c>
      <c r="E933" t="str">
        <f t="shared" si="28"/>
        <v/>
      </c>
      <c r="F933" t="str">
        <f t="shared" si="29"/>
        <v/>
      </c>
      <c r="H933">
        <v>6</v>
      </c>
      <c r="Q933">
        <v>6</v>
      </c>
    </row>
    <row r="934" spans="1:17" x14ac:dyDescent="0.25">
      <c r="A934" t="s">
        <v>912</v>
      </c>
      <c r="B934">
        <v>35</v>
      </c>
      <c r="C934" t="s">
        <v>622</v>
      </c>
      <c r="D934" t="s">
        <v>632</v>
      </c>
      <c r="E934" t="str">
        <f t="shared" si="28"/>
        <v/>
      </c>
      <c r="F934" t="str">
        <f t="shared" si="29"/>
        <v/>
      </c>
      <c r="H934">
        <v>6</v>
      </c>
      <c r="Q934">
        <v>6</v>
      </c>
    </row>
    <row r="935" spans="1:17" x14ac:dyDescent="0.25">
      <c r="A935" t="s">
        <v>912</v>
      </c>
      <c r="B935">
        <v>35</v>
      </c>
      <c r="C935" t="s">
        <v>497</v>
      </c>
      <c r="D935" t="s">
        <v>752</v>
      </c>
      <c r="E935" t="str">
        <f t="shared" si="28"/>
        <v/>
      </c>
      <c r="F935" t="str">
        <f t="shared" si="29"/>
        <v/>
      </c>
      <c r="H935">
        <v>6</v>
      </c>
      <c r="Q935">
        <v>6</v>
      </c>
    </row>
    <row r="936" spans="1:17" x14ac:dyDescent="0.25">
      <c r="A936" t="s">
        <v>912</v>
      </c>
      <c r="B936">
        <v>35</v>
      </c>
      <c r="C936" t="s">
        <v>613</v>
      </c>
      <c r="D936" t="s">
        <v>752</v>
      </c>
      <c r="E936" t="str">
        <f t="shared" si="28"/>
        <v/>
      </c>
      <c r="F936" t="str">
        <f t="shared" si="29"/>
        <v/>
      </c>
      <c r="H936">
        <v>6.5</v>
      </c>
      <c r="Q936">
        <v>6.5</v>
      </c>
    </row>
    <row r="937" spans="1:17" x14ac:dyDescent="0.25">
      <c r="A937" t="s">
        <v>912</v>
      </c>
      <c r="B937">
        <v>35</v>
      </c>
      <c r="C937" t="s">
        <v>538</v>
      </c>
      <c r="D937" t="s">
        <v>752</v>
      </c>
      <c r="E937" t="str">
        <f t="shared" si="28"/>
        <v/>
      </c>
      <c r="F937" t="str">
        <f t="shared" si="29"/>
        <v/>
      </c>
      <c r="H937">
        <v>6</v>
      </c>
      <c r="Q937">
        <v>6</v>
      </c>
    </row>
    <row r="938" spans="1:17" x14ac:dyDescent="0.25">
      <c r="A938" t="s">
        <v>912</v>
      </c>
      <c r="B938">
        <v>35</v>
      </c>
      <c r="C938" t="s">
        <v>507</v>
      </c>
      <c r="D938" t="s">
        <v>740</v>
      </c>
      <c r="E938" t="str">
        <f t="shared" si="28"/>
        <v/>
      </c>
      <c r="F938" t="str">
        <f t="shared" si="29"/>
        <v/>
      </c>
      <c r="H938">
        <v>6</v>
      </c>
      <c r="Q938">
        <v>6</v>
      </c>
    </row>
    <row r="939" spans="1:17" x14ac:dyDescent="0.25">
      <c r="A939" t="s">
        <v>912</v>
      </c>
      <c r="B939">
        <v>35</v>
      </c>
      <c r="C939" t="s">
        <v>544</v>
      </c>
      <c r="D939" t="s">
        <v>740</v>
      </c>
      <c r="E939" t="str">
        <f t="shared" si="28"/>
        <v/>
      </c>
      <c r="F939" t="str">
        <f t="shared" si="29"/>
        <v/>
      </c>
      <c r="H939">
        <v>6</v>
      </c>
      <c r="Q939">
        <v>6</v>
      </c>
    </row>
    <row r="940" spans="1:17" x14ac:dyDescent="0.25">
      <c r="A940" t="s">
        <v>912</v>
      </c>
      <c r="B940">
        <v>35</v>
      </c>
      <c r="C940" t="s">
        <v>547</v>
      </c>
      <c r="D940" t="s">
        <v>740</v>
      </c>
      <c r="E940">
        <f t="shared" si="28"/>
        <v>1</v>
      </c>
      <c r="F940" t="str">
        <f t="shared" si="29"/>
        <v/>
      </c>
      <c r="G940" t="s">
        <v>910</v>
      </c>
      <c r="H940">
        <v>5.5</v>
      </c>
      <c r="Q940">
        <v>5</v>
      </c>
    </row>
    <row r="941" spans="1:17" x14ac:dyDescent="0.25">
      <c r="A941" t="s">
        <v>912</v>
      </c>
      <c r="B941">
        <v>35</v>
      </c>
      <c r="C941" t="s">
        <v>559</v>
      </c>
      <c r="D941" t="s">
        <v>740</v>
      </c>
      <c r="E941" t="str">
        <f t="shared" si="28"/>
        <v/>
      </c>
      <c r="F941" t="str">
        <f t="shared" si="29"/>
        <v/>
      </c>
      <c r="H941">
        <v>7</v>
      </c>
      <c r="Q941">
        <v>7</v>
      </c>
    </row>
    <row r="942" spans="1:17" x14ac:dyDescent="0.25">
      <c r="A942" t="s">
        <v>912</v>
      </c>
      <c r="B942">
        <v>35</v>
      </c>
      <c r="C942" t="s">
        <v>797</v>
      </c>
      <c r="D942" t="s">
        <v>740</v>
      </c>
      <c r="E942" t="str">
        <f t="shared" si="28"/>
        <v/>
      </c>
      <c r="F942" t="str">
        <f t="shared" si="29"/>
        <v/>
      </c>
      <c r="H942">
        <v>6</v>
      </c>
      <c r="Q942">
        <v>6</v>
      </c>
    </row>
    <row r="943" spans="1:17" x14ac:dyDescent="0.25">
      <c r="A943" t="s">
        <v>912</v>
      </c>
      <c r="B943">
        <v>35</v>
      </c>
      <c r="C943" t="s">
        <v>488</v>
      </c>
      <c r="D943" t="s">
        <v>742</v>
      </c>
      <c r="E943" t="str">
        <f t="shared" si="28"/>
        <v/>
      </c>
      <c r="F943" t="str">
        <f t="shared" si="29"/>
        <v/>
      </c>
      <c r="H943">
        <v>6</v>
      </c>
      <c r="Q943">
        <v>6</v>
      </c>
    </row>
    <row r="944" spans="1:17" x14ac:dyDescent="0.25">
      <c r="A944" t="s">
        <v>912</v>
      </c>
      <c r="B944">
        <v>35</v>
      </c>
      <c r="C944" t="s">
        <v>552</v>
      </c>
      <c r="D944" t="s">
        <v>742</v>
      </c>
      <c r="E944" t="str">
        <f t="shared" si="28"/>
        <v/>
      </c>
      <c r="F944" t="str">
        <f t="shared" si="29"/>
        <v/>
      </c>
      <c r="H944">
        <v>5.5</v>
      </c>
      <c r="Q944">
        <v>5.5</v>
      </c>
    </row>
    <row r="945" spans="1:17" x14ac:dyDescent="0.25">
      <c r="A945" t="s">
        <v>912</v>
      </c>
      <c r="B945">
        <v>35</v>
      </c>
      <c r="C945" t="s">
        <v>576</v>
      </c>
      <c r="D945" t="s">
        <v>742</v>
      </c>
      <c r="E945" t="str">
        <f t="shared" si="28"/>
        <v/>
      </c>
      <c r="F945" t="str">
        <f t="shared" si="29"/>
        <v/>
      </c>
      <c r="H945">
        <v>7</v>
      </c>
      <c r="I945">
        <v>1</v>
      </c>
      <c r="Q945">
        <v>10</v>
      </c>
    </row>
    <row r="946" spans="1:17" x14ac:dyDescent="0.25">
      <c r="A946" t="s">
        <v>912</v>
      </c>
      <c r="B946">
        <v>35</v>
      </c>
      <c r="C946" t="s">
        <v>595</v>
      </c>
      <c r="D946" t="s">
        <v>742</v>
      </c>
      <c r="E946" t="str">
        <f t="shared" si="28"/>
        <v/>
      </c>
      <c r="F946" t="str">
        <f t="shared" si="29"/>
        <v/>
      </c>
      <c r="H946">
        <v>6.5</v>
      </c>
      <c r="L946">
        <v>1</v>
      </c>
      <c r="Q946">
        <v>7.5</v>
      </c>
    </row>
    <row r="947" spans="1:17" x14ac:dyDescent="0.25">
      <c r="A947" t="s">
        <v>912</v>
      </c>
      <c r="B947">
        <v>35</v>
      </c>
      <c r="C947" t="s">
        <v>790</v>
      </c>
      <c r="D947" t="s">
        <v>742</v>
      </c>
      <c r="E947" t="str">
        <f t="shared" si="28"/>
        <v/>
      </c>
      <c r="F947" t="str">
        <f t="shared" si="29"/>
        <v/>
      </c>
      <c r="H947">
        <v>6.5</v>
      </c>
      <c r="Q947">
        <v>6.5</v>
      </c>
    </row>
    <row r="948" spans="1:17" x14ac:dyDescent="0.25">
      <c r="A948" t="s">
        <v>912</v>
      </c>
      <c r="B948">
        <v>35</v>
      </c>
      <c r="C948" t="s">
        <v>500</v>
      </c>
      <c r="D948" t="s">
        <v>753</v>
      </c>
      <c r="E948" t="str">
        <f t="shared" si="28"/>
        <v/>
      </c>
      <c r="F948" t="str">
        <f t="shared" si="29"/>
        <v/>
      </c>
      <c r="H948">
        <v>5.5</v>
      </c>
      <c r="Q948">
        <v>5.5</v>
      </c>
    </row>
    <row r="949" spans="1:17" x14ac:dyDescent="0.25">
      <c r="A949" t="s">
        <v>912</v>
      </c>
      <c r="B949">
        <v>35</v>
      </c>
      <c r="C949" t="s">
        <v>508</v>
      </c>
      <c r="D949" t="s">
        <v>753</v>
      </c>
      <c r="E949" t="str">
        <f t="shared" si="28"/>
        <v/>
      </c>
      <c r="F949" t="str">
        <f t="shared" si="29"/>
        <v/>
      </c>
      <c r="H949">
        <v>7</v>
      </c>
      <c r="I949">
        <v>1</v>
      </c>
      <c r="M949">
        <v>1</v>
      </c>
      <c r="Q949">
        <v>10</v>
      </c>
    </row>
    <row r="950" spans="1:17" x14ac:dyDescent="0.25">
      <c r="A950" t="s">
        <v>912</v>
      </c>
      <c r="B950">
        <v>35</v>
      </c>
      <c r="C950" t="s">
        <v>541</v>
      </c>
      <c r="D950" t="s">
        <v>753</v>
      </c>
      <c r="E950" t="str">
        <f t="shared" si="28"/>
        <v/>
      </c>
      <c r="F950" t="str">
        <f t="shared" si="29"/>
        <v/>
      </c>
      <c r="H950">
        <v>6</v>
      </c>
      <c r="Q950">
        <v>6</v>
      </c>
    </row>
    <row r="951" spans="1:17" x14ac:dyDescent="0.25">
      <c r="A951" t="s">
        <v>912</v>
      </c>
      <c r="B951">
        <v>35</v>
      </c>
      <c r="C951" t="s">
        <v>568</v>
      </c>
      <c r="D951" t="s">
        <v>753</v>
      </c>
      <c r="E951" t="str">
        <f t="shared" si="28"/>
        <v/>
      </c>
      <c r="F951" t="str">
        <f t="shared" si="29"/>
        <v/>
      </c>
      <c r="H951">
        <v>6.5</v>
      </c>
      <c r="Q951">
        <v>6.5</v>
      </c>
    </row>
    <row r="952" spans="1:17" x14ac:dyDescent="0.25">
      <c r="A952" t="s">
        <v>912</v>
      </c>
      <c r="B952">
        <v>35</v>
      </c>
      <c r="C952" t="s">
        <v>572</v>
      </c>
      <c r="D952" t="s">
        <v>753</v>
      </c>
      <c r="E952" t="str">
        <f t="shared" si="28"/>
        <v/>
      </c>
      <c r="F952" t="str">
        <f t="shared" si="29"/>
        <v/>
      </c>
      <c r="H952">
        <v>6.5</v>
      </c>
      <c r="L952">
        <v>1</v>
      </c>
      <c r="Q952">
        <v>7.5</v>
      </c>
    </row>
    <row r="953" spans="1:17" x14ac:dyDescent="0.25">
      <c r="A953" t="s">
        <v>912</v>
      </c>
      <c r="B953">
        <v>35</v>
      </c>
      <c r="C953" t="s">
        <v>581</v>
      </c>
      <c r="D953" t="s">
        <v>753</v>
      </c>
      <c r="E953" t="str">
        <f t="shared" si="28"/>
        <v/>
      </c>
      <c r="F953" t="str">
        <f t="shared" si="29"/>
        <v/>
      </c>
      <c r="H953">
        <v>7</v>
      </c>
      <c r="I953">
        <v>1</v>
      </c>
      <c r="Q953">
        <v>10</v>
      </c>
    </row>
    <row r="954" spans="1:17" x14ac:dyDescent="0.25">
      <c r="A954" t="s">
        <v>912</v>
      </c>
      <c r="B954">
        <v>35</v>
      </c>
      <c r="C954" t="s">
        <v>589</v>
      </c>
      <c r="D954" t="s">
        <v>753</v>
      </c>
      <c r="E954" t="str">
        <f t="shared" si="28"/>
        <v/>
      </c>
      <c r="F954" t="str">
        <f t="shared" si="29"/>
        <v/>
      </c>
      <c r="H954">
        <v>6</v>
      </c>
      <c r="Q954">
        <v>6</v>
      </c>
    </row>
    <row r="955" spans="1:17" x14ac:dyDescent="0.25">
      <c r="A955" t="s">
        <v>912</v>
      </c>
      <c r="B955">
        <v>35</v>
      </c>
      <c r="C955" t="s">
        <v>499</v>
      </c>
      <c r="D955" t="s">
        <v>750</v>
      </c>
      <c r="E955" t="str">
        <f t="shared" si="28"/>
        <v/>
      </c>
      <c r="F955" t="str">
        <f t="shared" si="29"/>
        <v/>
      </c>
      <c r="H955">
        <v>6</v>
      </c>
      <c r="Q955">
        <v>6</v>
      </c>
    </row>
    <row r="956" spans="1:17" x14ac:dyDescent="0.25">
      <c r="A956" t="s">
        <v>912</v>
      </c>
      <c r="B956">
        <v>35</v>
      </c>
      <c r="C956" t="s">
        <v>542</v>
      </c>
      <c r="D956" t="s">
        <v>750</v>
      </c>
      <c r="E956" t="str">
        <f t="shared" si="28"/>
        <v/>
      </c>
      <c r="F956" t="str">
        <f t="shared" si="29"/>
        <v/>
      </c>
      <c r="H956">
        <v>5</v>
      </c>
      <c r="Q956">
        <v>5</v>
      </c>
    </row>
    <row r="957" spans="1:17" x14ac:dyDescent="0.25">
      <c r="A957" t="s">
        <v>912</v>
      </c>
      <c r="B957">
        <v>35</v>
      </c>
      <c r="C957" t="s">
        <v>526</v>
      </c>
      <c r="D957" t="s">
        <v>750</v>
      </c>
      <c r="E957" t="str">
        <f t="shared" si="28"/>
        <v/>
      </c>
      <c r="F957" t="str">
        <f t="shared" si="29"/>
        <v/>
      </c>
      <c r="H957">
        <v>5.5</v>
      </c>
      <c r="Q957">
        <v>5.5</v>
      </c>
    </row>
    <row r="958" spans="1:17" x14ac:dyDescent="0.25">
      <c r="A958" t="s">
        <v>912</v>
      </c>
      <c r="B958">
        <v>35</v>
      </c>
      <c r="C958" t="s">
        <v>584</v>
      </c>
      <c r="D958" t="s">
        <v>754</v>
      </c>
      <c r="E958" t="str">
        <f t="shared" si="28"/>
        <v/>
      </c>
      <c r="F958" t="str">
        <f t="shared" si="29"/>
        <v/>
      </c>
      <c r="H958">
        <v>6</v>
      </c>
      <c r="Q958">
        <v>6</v>
      </c>
    </row>
    <row r="959" spans="1:17" x14ac:dyDescent="0.25">
      <c r="A959" t="s">
        <v>912</v>
      </c>
      <c r="B959">
        <v>35</v>
      </c>
      <c r="C959" t="s">
        <v>586</v>
      </c>
      <c r="D959" t="s">
        <v>754</v>
      </c>
      <c r="E959">
        <f t="shared" si="28"/>
        <v>1</v>
      </c>
      <c r="F959" t="str">
        <f t="shared" si="29"/>
        <v/>
      </c>
      <c r="G959" t="s">
        <v>910</v>
      </c>
      <c r="H959">
        <v>5.5</v>
      </c>
      <c r="Q959">
        <v>5</v>
      </c>
    </row>
    <row r="960" spans="1:17" x14ac:dyDescent="0.25">
      <c r="A960" t="s">
        <v>912</v>
      </c>
      <c r="B960">
        <v>35</v>
      </c>
      <c r="C960" t="s">
        <v>557</v>
      </c>
      <c r="D960" t="s">
        <v>754</v>
      </c>
      <c r="E960" t="str">
        <f t="shared" si="28"/>
        <v/>
      </c>
      <c r="F960" t="str">
        <f t="shared" si="29"/>
        <v/>
      </c>
      <c r="H960">
        <v>5</v>
      </c>
      <c r="Q960">
        <v>5</v>
      </c>
    </row>
    <row r="961" spans="1:17" x14ac:dyDescent="0.25">
      <c r="A961" t="s">
        <v>912</v>
      </c>
      <c r="B961">
        <v>35</v>
      </c>
      <c r="C961" t="s">
        <v>549</v>
      </c>
      <c r="D961" t="s">
        <v>754</v>
      </c>
      <c r="E961">
        <f t="shared" si="28"/>
        <v>1</v>
      </c>
      <c r="F961" t="str">
        <f t="shared" si="29"/>
        <v/>
      </c>
      <c r="G961" t="s">
        <v>910</v>
      </c>
      <c r="H961">
        <v>4.5</v>
      </c>
      <c r="Q961">
        <v>4</v>
      </c>
    </row>
    <row r="962" spans="1:17" x14ac:dyDescent="0.25">
      <c r="A962" t="s">
        <v>912</v>
      </c>
      <c r="B962">
        <v>35</v>
      </c>
      <c r="C962" t="s">
        <v>767</v>
      </c>
      <c r="D962" t="s">
        <v>754</v>
      </c>
      <c r="E962" t="str">
        <f t="shared" si="28"/>
        <v/>
      </c>
      <c r="F962" t="str">
        <f t="shared" si="29"/>
        <v/>
      </c>
      <c r="H962">
        <v>5</v>
      </c>
      <c r="Q962">
        <v>5</v>
      </c>
    </row>
    <row r="963" spans="1:17" x14ac:dyDescent="0.25">
      <c r="A963" t="s">
        <v>912</v>
      </c>
      <c r="B963">
        <v>35</v>
      </c>
      <c r="C963" t="s">
        <v>614</v>
      </c>
      <c r="D963" t="s">
        <v>754</v>
      </c>
      <c r="E963" t="str">
        <f t="shared" ref="E963:E1026" si="30">IF($G963="Ammonito",1,"")</f>
        <v/>
      </c>
      <c r="F963" t="str">
        <f t="shared" ref="F963:F1026" si="31">IF($G963="Espulsione",1,"")</f>
        <v/>
      </c>
      <c r="H963">
        <v>5</v>
      </c>
      <c r="Q963">
        <v>5</v>
      </c>
    </row>
    <row r="964" spans="1:17" x14ac:dyDescent="0.25">
      <c r="A964" t="s">
        <v>912</v>
      </c>
      <c r="B964">
        <v>35</v>
      </c>
      <c r="C964" t="s">
        <v>546</v>
      </c>
      <c r="D964" t="s">
        <v>748</v>
      </c>
      <c r="E964" t="str">
        <f t="shared" si="30"/>
        <v/>
      </c>
      <c r="F964" t="str">
        <f t="shared" si="31"/>
        <v/>
      </c>
      <c r="H964">
        <v>6</v>
      </c>
      <c r="Q964">
        <v>6</v>
      </c>
    </row>
    <row r="965" spans="1:17" x14ac:dyDescent="0.25">
      <c r="A965" t="s">
        <v>912</v>
      </c>
      <c r="B965">
        <v>35</v>
      </c>
      <c r="C965" t="s">
        <v>551</v>
      </c>
      <c r="D965" t="s">
        <v>748</v>
      </c>
      <c r="E965" t="str">
        <f t="shared" si="30"/>
        <v/>
      </c>
      <c r="F965" t="str">
        <f t="shared" si="31"/>
        <v/>
      </c>
      <c r="H965">
        <v>6.5</v>
      </c>
      <c r="Q965">
        <v>6.5</v>
      </c>
    </row>
    <row r="966" spans="1:17" x14ac:dyDescent="0.25">
      <c r="A966" t="s">
        <v>912</v>
      </c>
      <c r="B966">
        <v>35</v>
      </c>
      <c r="C966" t="s">
        <v>556</v>
      </c>
      <c r="D966" t="s">
        <v>748</v>
      </c>
      <c r="E966" t="str">
        <f t="shared" si="30"/>
        <v/>
      </c>
      <c r="F966" t="str">
        <f t="shared" si="31"/>
        <v/>
      </c>
      <c r="H966">
        <v>5</v>
      </c>
      <c r="Q966">
        <v>5</v>
      </c>
    </row>
    <row r="967" spans="1:17" x14ac:dyDescent="0.25">
      <c r="A967" t="s">
        <v>912</v>
      </c>
      <c r="B967">
        <v>35</v>
      </c>
      <c r="C967" t="s">
        <v>482</v>
      </c>
      <c r="D967" t="s">
        <v>661</v>
      </c>
      <c r="E967" t="str">
        <f t="shared" si="30"/>
        <v/>
      </c>
      <c r="F967" t="str">
        <f t="shared" si="31"/>
        <v/>
      </c>
      <c r="H967">
        <v>6.5</v>
      </c>
      <c r="Q967">
        <v>6.5</v>
      </c>
    </row>
    <row r="968" spans="1:17" x14ac:dyDescent="0.25">
      <c r="A968" t="s">
        <v>912</v>
      </c>
      <c r="B968">
        <v>35</v>
      </c>
      <c r="C968" t="s">
        <v>498</v>
      </c>
      <c r="D968" t="s">
        <v>661</v>
      </c>
      <c r="E968" t="str">
        <f t="shared" si="30"/>
        <v/>
      </c>
      <c r="F968" t="str">
        <f t="shared" si="31"/>
        <v/>
      </c>
      <c r="H968">
        <v>6</v>
      </c>
      <c r="Q968">
        <v>6</v>
      </c>
    </row>
    <row r="969" spans="1:17" x14ac:dyDescent="0.25">
      <c r="A969" t="s">
        <v>912</v>
      </c>
      <c r="B969">
        <v>35</v>
      </c>
      <c r="C969" t="s">
        <v>540</v>
      </c>
      <c r="D969" t="s">
        <v>661</v>
      </c>
      <c r="E969" t="str">
        <f t="shared" si="30"/>
        <v/>
      </c>
      <c r="F969" t="str">
        <f t="shared" si="31"/>
        <v/>
      </c>
      <c r="H969">
        <v>6</v>
      </c>
      <c r="Q969">
        <v>6</v>
      </c>
    </row>
    <row r="970" spans="1:17" x14ac:dyDescent="0.25">
      <c r="A970" t="s">
        <v>912</v>
      </c>
      <c r="B970">
        <v>35</v>
      </c>
      <c r="C970" t="s">
        <v>789</v>
      </c>
      <c r="D970" t="s">
        <v>661</v>
      </c>
      <c r="E970" t="str">
        <f t="shared" si="30"/>
        <v/>
      </c>
      <c r="F970" t="str">
        <f t="shared" si="31"/>
        <v/>
      </c>
      <c r="H970">
        <v>6</v>
      </c>
      <c r="Q970">
        <v>6</v>
      </c>
    </row>
    <row r="971" spans="1:17" x14ac:dyDescent="0.25">
      <c r="A971" t="s">
        <v>912</v>
      </c>
      <c r="B971">
        <v>35</v>
      </c>
      <c r="C971" t="s">
        <v>606</v>
      </c>
      <c r="D971" t="s">
        <v>661</v>
      </c>
      <c r="E971" t="str">
        <f t="shared" si="30"/>
        <v/>
      </c>
      <c r="F971" t="str">
        <f t="shared" si="31"/>
        <v/>
      </c>
      <c r="H971">
        <v>6</v>
      </c>
      <c r="Q971">
        <v>6</v>
      </c>
    </row>
    <row r="972" spans="1:17" x14ac:dyDescent="0.25">
      <c r="A972" t="s">
        <v>912</v>
      </c>
      <c r="B972">
        <v>35</v>
      </c>
      <c r="C972" t="s">
        <v>522</v>
      </c>
      <c r="D972" t="s">
        <v>631</v>
      </c>
      <c r="E972" t="str">
        <f t="shared" si="30"/>
        <v/>
      </c>
      <c r="F972" t="str">
        <f t="shared" si="31"/>
        <v/>
      </c>
      <c r="H972">
        <v>7.5</v>
      </c>
      <c r="Q972">
        <v>7.5</v>
      </c>
    </row>
    <row r="973" spans="1:17" x14ac:dyDescent="0.25">
      <c r="A973" t="s">
        <v>912</v>
      </c>
      <c r="B973">
        <v>35</v>
      </c>
      <c r="C973" t="s">
        <v>569</v>
      </c>
      <c r="D973" t="s">
        <v>631</v>
      </c>
      <c r="E973" t="str">
        <f t="shared" si="30"/>
        <v/>
      </c>
      <c r="F973" t="str">
        <f t="shared" si="31"/>
        <v/>
      </c>
      <c r="H973">
        <v>6.5</v>
      </c>
      <c r="Q973">
        <v>6.5</v>
      </c>
    </row>
    <row r="974" spans="1:17" x14ac:dyDescent="0.25">
      <c r="A974" t="s">
        <v>912</v>
      </c>
      <c r="B974">
        <v>35</v>
      </c>
      <c r="C974" t="s">
        <v>587</v>
      </c>
      <c r="D974" t="s">
        <v>631</v>
      </c>
      <c r="E974">
        <f t="shared" si="30"/>
        <v>1</v>
      </c>
      <c r="F974" t="str">
        <f t="shared" si="31"/>
        <v/>
      </c>
      <c r="G974" t="s">
        <v>910</v>
      </c>
      <c r="H974">
        <v>6.5</v>
      </c>
      <c r="Q974">
        <v>6</v>
      </c>
    </row>
    <row r="975" spans="1:17" x14ac:dyDescent="0.25">
      <c r="A975" t="s">
        <v>912</v>
      </c>
      <c r="B975">
        <v>35</v>
      </c>
      <c r="C975" t="s">
        <v>597</v>
      </c>
      <c r="D975" t="s">
        <v>631</v>
      </c>
      <c r="E975">
        <f t="shared" si="30"/>
        <v>1</v>
      </c>
      <c r="F975" t="str">
        <f t="shared" si="31"/>
        <v/>
      </c>
      <c r="G975" t="s">
        <v>910</v>
      </c>
      <c r="H975">
        <v>8</v>
      </c>
      <c r="I975">
        <v>1</v>
      </c>
      <c r="Q975">
        <v>10.5</v>
      </c>
    </row>
    <row r="976" spans="1:17" x14ac:dyDescent="0.25">
      <c r="A976" t="s">
        <v>912</v>
      </c>
      <c r="B976">
        <v>35</v>
      </c>
      <c r="C976" t="s">
        <v>561</v>
      </c>
      <c r="D976" t="s">
        <v>745</v>
      </c>
      <c r="E976" t="str">
        <f t="shared" si="30"/>
        <v/>
      </c>
      <c r="F976" t="str">
        <f t="shared" si="31"/>
        <v/>
      </c>
      <c r="H976">
        <v>6</v>
      </c>
      <c r="Q976">
        <v>6</v>
      </c>
    </row>
    <row r="977" spans="1:17" x14ac:dyDescent="0.25">
      <c r="A977" t="s">
        <v>912</v>
      </c>
      <c r="B977">
        <v>35</v>
      </c>
      <c r="C977" t="s">
        <v>601</v>
      </c>
      <c r="D977" t="s">
        <v>745</v>
      </c>
      <c r="E977" t="str">
        <f t="shared" si="30"/>
        <v/>
      </c>
      <c r="F977" t="str">
        <f t="shared" si="31"/>
        <v/>
      </c>
      <c r="H977">
        <v>6</v>
      </c>
      <c r="Q977">
        <v>6</v>
      </c>
    </row>
    <row r="978" spans="1:17" x14ac:dyDescent="0.25">
      <c r="A978" t="s">
        <v>912</v>
      </c>
      <c r="B978">
        <v>35</v>
      </c>
      <c r="C978" t="s">
        <v>610</v>
      </c>
      <c r="D978" t="s">
        <v>745</v>
      </c>
      <c r="E978" t="str">
        <f t="shared" si="30"/>
        <v/>
      </c>
      <c r="F978" t="str">
        <f t="shared" si="31"/>
        <v/>
      </c>
      <c r="H978">
        <v>6</v>
      </c>
      <c r="I978">
        <v>1</v>
      </c>
      <c r="Q978">
        <v>9</v>
      </c>
    </row>
    <row r="979" spans="1:17" x14ac:dyDescent="0.25">
      <c r="A979" t="s">
        <v>912</v>
      </c>
      <c r="B979">
        <v>35</v>
      </c>
      <c r="C979" t="s">
        <v>513</v>
      </c>
      <c r="D979" t="s">
        <v>635</v>
      </c>
      <c r="E979" t="str">
        <f t="shared" si="30"/>
        <v/>
      </c>
      <c r="F979" t="str">
        <f t="shared" si="31"/>
        <v/>
      </c>
      <c r="H979">
        <v>6.5</v>
      </c>
      <c r="Q979">
        <v>6.5</v>
      </c>
    </row>
    <row r="980" spans="1:17" x14ac:dyDescent="0.25">
      <c r="A980" t="s">
        <v>912</v>
      </c>
      <c r="B980">
        <v>35</v>
      </c>
      <c r="C980" t="s">
        <v>573</v>
      </c>
      <c r="D980" t="s">
        <v>635</v>
      </c>
      <c r="E980">
        <f t="shared" si="30"/>
        <v>1</v>
      </c>
      <c r="F980" t="str">
        <f t="shared" si="31"/>
        <v/>
      </c>
      <c r="G980" t="s">
        <v>910</v>
      </c>
      <c r="H980">
        <v>6.5</v>
      </c>
      <c r="Q980">
        <v>6</v>
      </c>
    </row>
    <row r="981" spans="1:17" x14ac:dyDescent="0.25">
      <c r="A981" t="s">
        <v>912</v>
      </c>
      <c r="B981">
        <v>35</v>
      </c>
      <c r="C981" t="s">
        <v>512</v>
      </c>
      <c r="D981" t="s">
        <v>747</v>
      </c>
      <c r="E981" t="str">
        <f t="shared" si="30"/>
        <v/>
      </c>
      <c r="F981" t="str">
        <f t="shared" si="31"/>
        <v/>
      </c>
      <c r="H981">
        <v>6</v>
      </c>
      <c r="Q981">
        <v>6</v>
      </c>
    </row>
    <row r="982" spans="1:17" x14ac:dyDescent="0.25">
      <c r="A982" t="s">
        <v>912</v>
      </c>
      <c r="B982">
        <v>35</v>
      </c>
      <c r="C982" t="s">
        <v>530</v>
      </c>
      <c r="D982" t="s">
        <v>747</v>
      </c>
      <c r="E982" t="str">
        <f t="shared" si="30"/>
        <v/>
      </c>
      <c r="F982" t="str">
        <f t="shared" si="31"/>
        <v/>
      </c>
      <c r="H982">
        <v>7</v>
      </c>
      <c r="I982">
        <v>1</v>
      </c>
      <c r="Q982">
        <v>10</v>
      </c>
    </row>
    <row r="983" spans="1:17" x14ac:dyDescent="0.25">
      <c r="A983" t="s">
        <v>912</v>
      </c>
      <c r="B983">
        <v>35</v>
      </c>
      <c r="C983" t="s">
        <v>563</v>
      </c>
      <c r="D983" t="s">
        <v>747</v>
      </c>
      <c r="E983" t="str">
        <f t="shared" si="30"/>
        <v/>
      </c>
      <c r="F983" t="str">
        <f t="shared" si="31"/>
        <v/>
      </c>
      <c r="H983">
        <v>7</v>
      </c>
      <c r="Q983">
        <v>7</v>
      </c>
    </row>
    <row r="984" spans="1:17" x14ac:dyDescent="0.25">
      <c r="A984" t="s">
        <v>912</v>
      </c>
      <c r="B984">
        <v>35</v>
      </c>
      <c r="C984" t="s">
        <v>615</v>
      </c>
      <c r="D984" t="s">
        <v>747</v>
      </c>
      <c r="E984" t="str">
        <f t="shared" si="30"/>
        <v/>
      </c>
      <c r="F984" t="str">
        <f t="shared" si="31"/>
        <v/>
      </c>
      <c r="H984">
        <v>6</v>
      </c>
      <c r="Q984">
        <v>6</v>
      </c>
    </row>
    <row r="985" spans="1:17" x14ac:dyDescent="0.25">
      <c r="A985" t="s">
        <v>912</v>
      </c>
      <c r="B985">
        <v>35</v>
      </c>
      <c r="C985" t="s">
        <v>621</v>
      </c>
      <c r="D985" t="s">
        <v>747</v>
      </c>
      <c r="E985" t="str">
        <f t="shared" si="30"/>
        <v/>
      </c>
      <c r="F985" t="str">
        <f t="shared" si="31"/>
        <v/>
      </c>
      <c r="H985">
        <v>6</v>
      </c>
      <c r="Q985">
        <v>6</v>
      </c>
    </row>
    <row r="986" spans="1:17" x14ac:dyDescent="0.25">
      <c r="A986" t="s">
        <v>912</v>
      </c>
      <c r="B986">
        <v>35</v>
      </c>
      <c r="C986" t="s">
        <v>483</v>
      </c>
      <c r="D986" t="s">
        <v>738</v>
      </c>
      <c r="E986" t="str">
        <f t="shared" si="30"/>
        <v/>
      </c>
      <c r="F986" t="str">
        <f t="shared" si="31"/>
        <v/>
      </c>
      <c r="H986">
        <v>6</v>
      </c>
      <c r="Q986">
        <v>6</v>
      </c>
    </row>
    <row r="987" spans="1:17" x14ac:dyDescent="0.25">
      <c r="A987" t="s">
        <v>912</v>
      </c>
      <c r="B987">
        <v>35</v>
      </c>
      <c r="C987" t="s">
        <v>489</v>
      </c>
      <c r="D987" t="s">
        <v>738</v>
      </c>
      <c r="E987">
        <f t="shared" si="30"/>
        <v>1</v>
      </c>
      <c r="F987" t="str">
        <f t="shared" si="31"/>
        <v/>
      </c>
      <c r="G987" t="s">
        <v>910</v>
      </c>
      <c r="H987">
        <v>5</v>
      </c>
      <c r="Q987">
        <v>4.5</v>
      </c>
    </row>
    <row r="988" spans="1:17" x14ac:dyDescent="0.25">
      <c r="A988" t="s">
        <v>912</v>
      </c>
      <c r="B988">
        <v>35</v>
      </c>
      <c r="C988" t="s">
        <v>536</v>
      </c>
      <c r="D988" t="s">
        <v>738</v>
      </c>
      <c r="E988" t="str">
        <f t="shared" si="30"/>
        <v/>
      </c>
      <c r="F988" t="str">
        <f t="shared" si="31"/>
        <v/>
      </c>
      <c r="H988">
        <v>5</v>
      </c>
      <c r="Q988">
        <v>5</v>
      </c>
    </row>
    <row r="989" spans="1:17" x14ac:dyDescent="0.25">
      <c r="A989" t="s">
        <v>912</v>
      </c>
      <c r="B989">
        <v>35</v>
      </c>
      <c r="C989" t="s">
        <v>592</v>
      </c>
      <c r="D989" t="s">
        <v>738</v>
      </c>
      <c r="E989" t="str">
        <f t="shared" si="30"/>
        <v/>
      </c>
      <c r="F989" t="str">
        <f t="shared" si="31"/>
        <v/>
      </c>
      <c r="H989">
        <v>5.5</v>
      </c>
      <c r="Q989">
        <v>5.5</v>
      </c>
    </row>
    <row r="990" spans="1:17" x14ac:dyDescent="0.25">
      <c r="A990" t="s">
        <v>912</v>
      </c>
      <c r="B990">
        <v>35</v>
      </c>
      <c r="C990" t="s">
        <v>594</v>
      </c>
      <c r="D990" t="s">
        <v>738</v>
      </c>
      <c r="E990">
        <f t="shared" si="30"/>
        <v>1</v>
      </c>
      <c r="F990" t="str">
        <f t="shared" si="31"/>
        <v/>
      </c>
      <c r="G990" t="s">
        <v>910</v>
      </c>
      <c r="H990">
        <v>5</v>
      </c>
      <c r="Q990">
        <v>4.5</v>
      </c>
    </row>
    <row r="991" spans="1:17" x14ac:dyDescent="0.25">
      <c r="A991" t="s">
        <v>912</v>
      </c>
      <c r="B991">
        <v>35</v>
      </c>
      <c r="C991" t="s">
        <v>798</v>
      </c>
      <c r="D991" t="s">
        <v>738</v>
      </c>
      <c r="E991" t="str">
        <f t="shared" si="30"/>
        <v/>
      </c>
      <c r="F991" t="str">
        <f t="shared" si="31"/>
        <v/>
      </c>
      <c r="H991">
        <v>6</v>
      </c>
      <c r="Q991">
        <v>6</v>
      </c>
    </row>
    <row r="992" spans="1:17" x14ac:dyDescent="0.25">
      <c r="A992" t="s">
        <v>912</v>
      </c>
      <c r="B992">
        <v>35</v>
      </c>
      <c r="C992" t="s">
        <v>524</v>
      </c>
      <c r="D992" t="s">
        <v>761</v>
      </c>
      <c r="E992" t="str">
        <f t="shared" si="30"/>
        <v/>
      </c>
      <c r="F992" t="str">
        <f t="shared" si="31"/>
        <v/>
      </c>
      <c r="H992">
        <v>7</v>
      </c>
      <c r="Q992">
        <v>7</v>
      </c>
    </row>
    <row r="993" spans="1:17" x14ac:dyDescent="0.25">
      <c r="A993" t="s">
        <v>912</v>
      </c>
      <c r="B993">
        <v>35</v>
      </c>
      <c r="C993" t="s">
        <v>545</v>
      </c>
      <c r="D993" t="s">
        <v>761</v>
      </c>
      <c r="E993" t="str">
        <f t="shared" si="30"/>
        <v/>
      </c>
      <c r="F993" t="str">
        <f t="shared" si="31"/>
        <v/>
      </c>
      <c r="H993">
        <v>6.5</v>
      </c>
      <c r="Q993">
        <v>6.5</v>
      </c>
    </row>
    <row r="994" spans="1:17" x14ac:dyDescent="0.25">
      <c r="A994" t="s">
        <v>912</v>
      </c>
      <c r="B994">
        <v>35</v>
      </c>
      <c r="C994" t="s">
        <v>554</v>
      </c>
      <c r="D994" t="s">
        <v>761</v>
      </c>
      <c r="E994" t="str">
        <f t="shared" si="30"/>
        <v/>
      </c>
      <c r="F994" t="str">
        <f t="shared" si="31"/>
        <v/>
      </c>
      <c r="H994">
        <v>6.5</v>
      </c>
      <c r="Q994">
        <v>6.5</v>
      </c>
    </row>
    <row r="995" spans="1:17" x14ac:dyDescent="0.25">
      <c r="A995" t="s">
        <v>912</v>
      </c>
      <c r="B995">
        <v>35</v>
      </c>
      <c r="C995" t="s">
        <v>577</v>
      </c>
      <c r="D995" t="s">
        <v>761</v>
      </c>
      <c r="E995" t="str">
        <f t="shared" si="30"/>
        <v/>
      </c>
      <c r="F995" t="str">
        <f t="shared" si="31"/>
        <v/>
      </c>
      <c r="H995">
        <v>7</v>
      </c>
      <c r="I995">
        <v>1</v>
      </c>
      <c r="Q995">
        <v>10</v>
      </c>
    </row>
    <row r="996" spans="1:17" x14ac:dyDescent="0.25">
      <c r="A996" t="s">
        <v>912</v>
      </c>
      <c r="B996">
        <v>35</v>
      </c>
      <c r="C996" t="s">
        <v>605</v>
      </c>
      <c r="D996" t="s">
        <v>761</v>
      </c>
      <c r="E996" t="str">
        <f t="shared" si="30"/>
        <v/>
      </c>
      <c r="F996" t="str">
        <f t="shared" si="31"/>
        <v/>
      </c>
      <c r="H996">
        <v>7.5</v>
      </c>
      <c r="L996">
        <v>1</v>
      </c>
      <c r="Q996">
        <v>8.5</v>
      </c>
    </row>
    <row r="997" spans="1:17" x14ac:dyDescent="0.25">
      <c r="A997" t="s">
        <v>913</v>
      </c>
      <c r="B997">
        <v>35</v>
      </c>
      <c r="C997" t="s">
        <v>262</v>
      </c>
      <c r="D997" t="s">
        <v>746</v>
      </c>
      <c r="E997" t="str">
        <f t="shared" si="30"/>
        <v/>
      </c>
      <c r="F997" t="str">
        <f t="shared" si="31"/>
        <v/>
      </c>
      <c r="H997">
        <v>6.5</v>
      </c>
      <c r="I997">
        <v>1</v>
      </c>
      <c r="Q997">
        <v>9.5</v>
      </c>
    </row>
    <row r="998" spans="1:17" x14ac:dyDescent="0.25">
      <c r="A998" t="s">
        <v>913</v>
      </c>
      <c r="B998">
        <v>35</v>
      </c>
      <c r="C998" t="s">
        <v>263</v>
      </c>
      <c r="D998" t="s">
        <v>746</v>
      </c>
      <c r="E998" t="str">
        <f t="shared" si="30"/>
        <v/>
      </c>
      <c r="F998" t="str">
        <f t="shared" si="31"/>
        <v/>
      </c>
      <c r="H998">
        <v>5</v>
      </c>
      <c r="N998">
        <v>1</v>
      </c>
      <c r="Q998">
        <v>2</v>
      </c>
    </row>
    <row r="999" spans="1:17" x14ac:dyDescent="0.25">
      <c r="A999" t="s">
        <v>913</v>
      </c>
      <c r="B999">
        <v>35</v>
      </c>
      <c r="C999" t="s">
        <v>250</v>
      </c>
      <c r="D999" t="s">
        <v>760</v>
      </c>
      <c r="E999" t="str">
        <f t="shared" si="30"/>
        <v/>
      </c>
      <c r="F999" t="str">
        <f t="shared" si="31"/>
        <v/>
      </c>
      <c r="H999">
        <v>5</v>
      </c>
      <c r="Q999">
        <v>5</v>
      </c>
    </row>
    <row r="1000" spans="1:17" x14ac:dyDescent="0.25">
      <c r="A1000" t="s">
        <v>913</v>
      </c>
      <c r="B1000">
        <v>35</v>
      </c>
      <c r="C1000" t="s">
        <v>261</v>
      </c>
      <c r="D1000" t="s">
        <v>760</v>
      </c>
      <c r="E1000" t="str">
        <f t="shared" si="30"/>
        <v/>
      </c>
      <c r="F1000" t="str">
        <f t="shared" si="31"/>
        <v/>
      </c>
      <c r="H1000">
        <v>5</v>
      </c>
      <c r="Q1000">
        <v>5</v>
      </c>
    </row>
    <row r="1001" spans="1:17" x14ac:dyDescent="0.25">
      <c r="A1001" t="s">
        <v>913</v>
      </c>
      <c r="B1001">
        <v>35</v>
      </c>
      <c r="C1001" t="s">
        <v>308</v>
      </c>
      <c r="D1001" t="s">
        <v>633</v>
      </c>
      <c r="E1001">
        <f t="shared" si="30"/>
        <v>1</v>
      </c>
      <c r="F1001" t="str">
        <f t="shared" si="31"/>
        <v/>
      </c>
      <c r="G1001" t="s">
        <v>910</v>
      </c>
      <c r="H1001">
        <v>6.5</v>
      </c>
      <c r="I1001">
        <v>1</v>
      </c>
      <c r="M1001">
        <v>1</v>
      </c>
      <c r="Q1001">
        <v>9</v>
      </c>
    </row>
    <row r="1002" spans="1:17" x14ac:dyDescent="0.25">
      <c r="A1002" t="s">
        <v>913</v>
      </c>
      <c r="B1002">
        <v>35</v>
      </c>
      <c r="C1002" t="s">
        <v>315</v>
      </c>
      <c r="D1002" t="s">
        <v>633</v>
      </c>
      <c r="E1002" t="str">
        <f t="shared" si="30"/>
        <v/>
      </c>
      <c r="F1002" t="str">
        <f t="shared" si="31"/>
        <v/>
      </c>
      <c r="H1002">
        <v>6.5</v>
      </c>
      <c r="Q1002">
        <v>6.5</v>
      </c>
    </row>
    <row r="1003" spans="1:17" x14ac:dyDescent="0.25">
      <c r="A1003" t="s">
        <v>913</v>
      </c>
      <c r="B1003">
        <v>35</v>
      </c>
      <c r="C1003" t="s">
        <v>256</v>
      </c>
      <c r="D1003" t="s">
        <v>739</v>
      </c>
      <c r="E1003" t="str">
        <f t="shared" si="30"/>
        <v/>
      </c>
      <c r="F1003" t="str">
        <f t="shared" si="31"/>
        <v/>
      </c>
      <c r="H1003">
        <v>5</v>
      </c>
      <c r="Q1003">
        <v>5</v>
      </c>
    </row>
    <row r="1004" spans="1:17" x14ac:dyDescent="0.25">
      <c r="A1004" t="s">
        <v>913</v>
      </c>
      <c r="B1004">
        <v>35</v>
      </c>
      <c r="C1004" t="s">
        <v>284</v>
      </c>
      <c r="D1004" t="s">
        <v>739</v>
      </c>
      <c r="E1004" t="str">
        <f t="shared" si="30"/>
        <v/>
      </c>
      <c r="F1004" t="str">
        <f t="shared" si="31"/>
        <v/>
      </c>
      <c r="H1004">
        <v>5.5</v>
      </c>
      <c r="Q1004">
        <v>5.5</v>
      </c>
    </row>
    <row r="1005" spans="1:17" x14ac:dyDescent="0.25">
      <c r="A1005" t="s">
        <v>913</v>
      </c>
      <c r="B1005">
        <v>35</v>
      </c>
      <c r="C1005" t="s">
        <v>807</v>
      </c>
      <c r="D1005" t="s">
        <v>739</v>
      </c>
      <c r="E1005" t="str">
        <f t="shared" si="30"/>
        <v/>
      </c>
      <c r="F1005" t="str">
        <f t="shared" si="31"/>
        <v/>
      </c>
      <c r="H1005">
        <v>6</v>
      </c>
      <c r="Q1005">
        <v>6</v>
      </c>
    </row>
    <row r="1006" spans="1:17" x14ac:dyDescent="0.25">
      <c r="A1006" t="s">
        <v>913</v>
      </c>
      <c r="B1006">
        <v>35</v>
      </c>
      <c r="C1006" t="s">
        <v>318</v>
      </c>
      <c r="D1006" t="s">
        <v>634</v>
      </c>
      <c r="E1006" t="str">
        <f t="shared" si="30"/>
        <v/>
      </c>
      <c r="F1006" t="str">
        <f t="shared" si="31"/>
        <v/>
      </c>
      <c r="H1006">
        <v>6</v>
      </c>
      <c r="I1006">
        <v>1</v>
      </c>
      <c r="M1006">
        <v>1</v>
      </c>
      <c r="Q1006">
        <v>9</v>
      </c>
    </row>
    <row r="1007" spans="1:17" x14ac:dyDescent="0.25">
      <c r="A1007" t="s">
        <v>913</v>
      </c>
      <c r="B1007">
        <v>35</v>
      </c>
      <c r="C1007" t="s">
        <v>820</v>
      </c>
      <c r="D1007" t="s">
        <v>634</v>
      </c>
      <c r="E1007" t="str">
        <f t="shared" si="30"/>
        <v/>
      </c>
      <c r="F1007" t="str">
        <f t="shared" si="31"/>
        <v/>
      </c>
      <c r="H1007">
        <v>6</v>
      </c>
      <c r="Q1007">
        <v>6</v>
      </c>
    </row>
    <row r="1008" spans="1:17" x14ac:dyDescent="0.25">
      <c r="A1008" t="s">
        <v>913</v>
      </c>
      <c r="B1008">
        <v>35</v>
      </c>
      <c r="C1008" t="s">
        <v>288</v>
      </c>
      <c r="D1008" t="s">
        <v>632</v>
      </c>
      <c r="E1008" t="str">
        <f t="shared" si="30"/>
        <v/>
      </c>
      <c r="F1008" t="str">
        <f t="shared" si="31"/>
        <v/>
      </c>
      <c r="H1008">
        <v>6</v>
      </c>
      <c r="Q1008">
        <v>6</v>
      </c>
    </row>
    <row r="1009" spans="1:17" x14ac:dyDescent="0.25">
      <c r="A1009" t="s">
        <v>913</v>
      </c>
      <c r="B1009">
        <v>35</v>
      </c>
      <c r="C1009" t="s">
        <v>272</v>
      </c>
      <c r="D1009" t="s">
        <v>752</v>
      </c>
      <c r="E1009">
        <f t="shared" si="30"/>
        <v>1</v>
      </c>
      <c r="F1009" t="str">
        <f t="shared" si="31"/>
        <v/>
      </c>
      <c r="G1009" t="s">
        <v>910</v>
      </c>
      <c r="H1009">
        <v>5.5</v>
      </c>
      <c r="Q1009">
        <v>5</v>
      </c>
    </row>
    <row r="1010" spans="1:17" x14ac:dyDescent="0.25">
      <c r="A1010" t="s">
        <v>913</v>
      </c>
      <c r="B1010">
        <v>35</v>
      </c>
      <c r="C1010" t="s">
        <v>276</v>
      </c>
      <c r="D1010" t="s">
        <v>740</v>
      </c>
      <c r="E1010" t="str">
        <f t="shared" si="30"/>
        <v/>
      </c>
      <c r="F1010" t="str">
        <f t="shared" si="31"/>
        <v/>
      </c>
      <c r="H1010">
        <v>5</v>
      </c>
      <c r="Q1010">
        <v>5</v>
      </c>
    </row>
    <row r="1011" spans="1:17" x14ac:dyDescent="0.25">
      <c r="A1011" t="s">
        <v>913</v>
      </c>
      <c r="B1011">
        <v>35</v>
      </c>
      <c r="C1011" t="s">
        <v>300</v>
      </c>
      <c r="D1011" t="s">
        <v>740</v>
      </c>
      <c r="E1011" t="str">
        <f t="shared" si="30"/>
        <v/>
      </c>
      <c r="F1011" t="str">
        <f t="shared" si="31"/>
        <v/>
      </c>
      <c r="H1011">
        <v>6</v>
      </c>
      <c r="Q1011">
        <v>6</v>
      </c>
    </row>
    <row r="1012" spans="1:17" x14ac:dyDescent="0.25">
      <c r="A1012" t="s">
        <v>913</v>
      </c>
      <c r="B1012">
        <v>35</v>
      </c>
      <c r="C1012" t="s">
        <v>286</v>
      </c>
      <c r="D1012" t="s">
        <v>742</v>
      </c>
      <c r="E1012" t="str">
        <f t="shared" si="30"/>
        <v/>
      </c>
      <c r="F1012" t="str">
        <f t="shared" si="31"/>
        <v/>
      </c>
      <c r="H1012">
        <v>7</v>
      </c>
      <c r="I1012">
        <v>1</v>
      </c>
      <c r="Q1012">
        <v>10</v>
      </c>
    </row>
    <row r="1013" spans="1:17" x14ac:dyDescent="0.25">
      <c r="A1013" t="s">
        <v>913</v>
      </c>
      <c r="B1013">
        <v>35</v>
      </c>
      <c r="C1013" t="s">
        <v>317</v>
      </c>
      <c r="D1013" t="s">
        <v>742</v>
      </c>
      <c r="E1013" t="str">
        <f t="shared" si="30"/>
        <v/>
      </c>
      <c r="F1013" t="str">
        <f t="shared" si="31"/>
        <v/>
      </c>
      <c r="H1013">
        <v>7.5</v>
      </c>
      <c r="I1013">
        <v>1</v>
      </c>
      <c r="Q1013">
        <v>10.5</v>
      </c>
    </row>
    <row r="1014" spans="1:17" x14ac:dyDescent="0.25">
      <c r="A1014" t="s">
        <v>913</v>
      </c>
      <c r="B1014">
        <v>35</v>
      </c>
      <c r="C1014" t="s">
        <v>280</v>
      </c>
      <c r="D1014" t="s">
        <v>753</v>
      </c>
      <c r="E1014" t="str">
        <f t="shared" si="30"/>
        <v/>
      </c>
      <c r="F1014" t="str">
        <f t="shared" si="31"/>
        <v/>
      </c>
      <c r="H1014">
        <v>6.5</v>
      </c>
      <c r="Q1014">
        <v>6.5</v>
      </c>
    </row>
    <row r="1015" spans="1:17" x14ac:dyDescent="0.25">
      <c r="A1015" t="s">
        <v>913</v>
      </c>
      <c r="B1015">
        <v>35</v>
      </c>
      <c r="C1015" t="s">
        <v>254</v>
      </c>
      <c r="D1015" t="s">
        <v>750</v>
      </c>
      <c r="E1015" t="str">
        <f t="shared" si="30"/>
        <v/>
      </c>
      <c r="F1015" t="str">
        <f t="shared" si="31"/>
        <v/>
      </c>
      <c r="H1015">
        <v>5</v>
      </c>
      <c r="Q1015">
        <v>5</v>
      </c>
    </row>
    <row r="1016" spans="1:17" x14ac:dyDescent="0.25">
      <c r="A1016" t="s">
        <v>913</v>
      </c>
      <c r="B1016">
        <v>35</v>
      </c>
      <c r="C1016" t="s">
        <v>304</v>
      </c>
      <c r="D1016" t="s">
        <v>750</v>
      </c>
      <c r="E1016" t="str">
        <f t="shared" si="30"/>
        <v/>
      </c>
      <c r="F1016" t="str">
        <f t="shared" si="31"/>
        <v/>
      </c>
      <c r="H1016">
        <v>6</v>
      </c>
      <c r="Q1016">
        <v>6</v>
      </c>
    </row>
    <row r="1017" spans="1:17" x14ac:dyDescent="0.25">
      <c r="A1017" t="s">
        <v>913</v>
      </c>
      <c r="B1017">
        <v>35</v>
      </c>
      <c r="C1017" t="s">
        <v>316</v>
      </c>
      <c r="D1017" t="s">
        <v>750</v>
      </c>
      <c r="E1017" t="str">
        <f t="shared" si="30"/>
        <v/>
      </c>
      <c r="F1017" t="str">
        <f t="shared" si="31"/>
        <v/>
      </c>
      <c r="H1017">
        <v>4.5</v>
      </c>
      <c r="Q1017">
        <v>4.5</v>
      </c>
    </row>
    <row r="1018" spans="1:17" x14ac:dyDescent="0.25">
      <c r="A1018" t="s">
        <v>913</v>
      </c>
      <c r="B1018">
        <v>35</v>
      </c>
      <c r="C1018" t="s">
        <v>252</v>
      </c>
      <c r="D1018" t="s">
        <v>754</v>
      </c>
      <c r="E1018" t="str">
        <f t="shared" si="30"/>
        <v/>
      </c>
      <c r="F1018" t="str">
        <f t="shared" si="31"/>
        <v/>
      </c>
      <c r="H1018">
        <v>4.5</v>
      </c>
      <c r="Q1018">
        <v>4.5</v>
      </c>
    </row>
    <row r="1019" spans="1:17" x14ac:dyDescent="0.25">
      <c r="A1019" t="s">
        <v>913</v>
      </c>
      <c r="B1019">
        <v>35</v>
      </c>
      <c r="C1019" t="s">
        <v>305</v>
      </c>
      <c r="D1019" t="s">
        <v>754</v>
      </c>
      <c r="E1019" t="str">
        <f t="shared" si="30"/>
        <v/>
      </c>
      <c r="F1019" t="str">
        <f t="shared" si="31"/>
        <v/>
      </c>
      <c r="H1019">
        <v>6</v>
      </c>
      <c r="Q1019">
        <v>6</v>
      </c>
    </row>
    <row r="1020" spans="1:17" x14ac:dyDescent="0.25">
      <c r="A1020" t="s">
        <v>913</v>
      </c>
      <c r="B1020">
        <v>35</v>
      </c>
      <c r="C1020" t="s">
        <v>259</v>
      </c>
      <c r="D1020" t="s">
        <v>748</v>
      </c>
      <c r="E1020" t="str">
        <f t="shared" si="30"/>
        <v/>
      </c>
      <c r="F1020" t="str">
        <f t="shared" si="31"/>
        <v/>
      </c>
      <c r="H1020">
        <v>5.5</v>
      </c>
      <c r="Q1020">
        <v>5.5</v>
      </c>
    </row>
    <row r="1021" spans="1:17" x14ac:dyDescent="0.25">
      <c r="A1021" t="s">
        <v>913</v>
      </c>
      <c r="B1021">
        <v>35</v>
      </c>
      <c r="C1021" t="s">
        <v>274</v>
      </c>
      <c r="D1021" t="s">
        <v>748</v>
      </c>
      <c r="E1021" t="str">
        <f t="shared" si="30"/>
        <v/>
      </c>
      <c r="F1021" t="str">
        <f t="shared" si="31"/>
        <v/>
      </c>
      <c r="H1021">
        <v>5.5</v>
      </c>
      <c r="Q1021">
        <v>5.5</v>
      </c>
    </row>
    <row r="1022" spans="1:17" x14ac:dyDescent="0.25">
      <c r="A1022" t="s">
        <v>913</v>
      </c>
      <c r="B1022">
        <v>35</v>
      </c>
      <c r="C1022" t="s">
        <v>278</v>
      </c>
      <c r="D1022" t="s">
        <v>748</v>
      </c>
      <c r="E1022" t="str">
        <f t="shared" si="30"/>
        <v/>
      </c>
      <c r="F1022" t="str">
        <f t="shared" si="31"/>
        <v/>
      </c>
      <c r="H1022">
        <v>6.5</v>
      </c>
      <c r="Q1022">
        <v>6.5</v>
      </c>
    </row>
    <row r="1023" spans="1:17" x14ac:dyDescent="0.25">
      <c r="A1023" t="s">
        <v>913</v>
      </c>
      <c r="B1023">
        <v>35</v>
      </c>
      <c r="C1023" t="s">
        <v>292</v>
      </c>
      <c r="D1023" t="s">
        <v>748</v>
      </c>
      <c r="E1023" t="str">
        <f t="shared" si="30"/>
        <v/>
      </c>
      <c r="F1023" t="str">
        <f t="shared" si="31"/>
        <v/>
      </c>
      <c r="H1023">
        <v>5</v>
      </c>
      <c r="Q1023">
        <v>5</v>
      </c>
    </row>
    <row r="1024" spans="1:17" x14ac:dyDescent="0.25">
      <c r="A1024" t="s">
        <v>913</v>
      </c>
      <c r="B1024">
        <v>35</v>
      </c>
      <c r="C1024" t="s">
        <v>251</v>
      </c>
      <c r="D1024" t="s">
        <v>661</v>
      </c>
      <c r="E1024" t="str">
        <f t="shared" si="30"/>
        <v/>
      </c>
      <c r="F1024" t="str">
        <f t="shared" si="31"/>
        <v/>
      </c>
      <c r="H1024">
        <v>6.5</v>
      </c>
      <c r="Q1024">
        <v>6.5</v>
      </c>
    </row>
    <row r="1025" spans="1:17" x14ac:dyDescent="0.25">
      <c r="A1025" t="s">
        <v>913</v>
      </c>
      <c r="B1025">
        <v>35</v>
      </c>
      <c r="C1025" t="s">
        <v>260</v>
      </c>
      <c r="D1025" t="s">
        <v>661</v>
      </c>
      <c r="E1025" t="str">
        <f t="shared" si="30"/>
        <v/>
      </c>
      <c r="F1025" t="str">
        <f t="shared" si="31"/>
        <v/>
      </c>
      <c r="H1025">
        <v>6</v>
      </c>
      <c r="Q1025">
        <v>6</v>
      </c>
    </row>
    <row r="1026" spans="1:17" x14ac:dyDescent="0.25">
      <c r="A1026" t="s">
        <v>913</v>
      </c>
      <c r="B1026">
        <v>35</v>
      </c>
      <c r="C1026" t="s">
        <v>301</v>
      </c>
      <c r="D1026" t="s">
        <v>661</v>
      </c>
      <c r="E1026" t="str">
        <f t="shared" si="30"/>
        <v/>
      </c>
      <c r="F1026" t="str">
        <f t="shared" si="31"/>
        <v/>
      </c>
      <c r="H1026">
        <v>5</v>
      </c>
      <c r="Q1026">
        <v>5</v>
      </c>
    </row>
    <row r="1027" spans="1:17" x14ac:dyDescent="0.25">
      <c r="A1027" t="s">
        <v>913</v>
      </c>
      <c r="B1027">
        <v>35</v>
      </c>
      <c r="C1027" t="s">
        <v>320</v>
      </c>
      <c r="D1027" t="s">
        <v>631</v>
      </c>
      <c r="E1027">
        <f t="shared" ref="E1027:E1090" si="32">IF($G1027="Ammonito",1,"")</f>
        <v>1</v>
      </c>
      <c r="F1027" t="str">
        <f t="shared" ref="F1027:F1090" si="33">IF($G1027="Espulsione",1,"")</f>
        <v/>
      </c>
      <c r="G1027" t="s">
        <v>910</v>
      </c>
      <c r="H1027">
        <v>6.5</v>
      </c>
      <c r="Q1027">
        <v>6</v>
      </c>
    </row>
    <row r="1028" spans="1:17" x14ac:dyDescent="0.25">
      <c r="A1028" t="s">
        <v>913</v>
      </c>
      <c r="B1028">
        <v>35</v>
      </c>
      <c r="C1028" t="s">
        <v>271</v>
      </c>
      <c r="D1028" t="s">
        <v>631</v>
      </c>
      <c r="E1028" t="str">
        <f t="shared" si="32"/>
        <v/>
      </c>
      <c r="F1028" t="str">
        <f t="shared" si="33"/>
        <v/>
      </c>
      <c r="H1028">
        <v>7</v>
      </c>
      <c r="I1028">
        <v>1</v>
      </c>
      <c r="Q1028">
        <v>10</v>
      </c>
    </row>
    <row r="1029" spans="1:17" x14ac:dyDescent="0.25">
      <c r="A1029" t="s">
        <v>913</v>
      </c>
      <c r="B1029">
        <v>35</v>
      </c>
      <c r="C1029" t="s">
        <v>266</v>
      </c>
      <c r="D1029" t="s">
        <v>745</v>
      </c>
      <c r="E1029" t="str">
        <f t="shared" si="32"/>
        <v/>
      </c>
      <c r="F1029" t="str">
        <f t="shared" si="33"/>
        <v/>
      </c>
      <c r="H1029">
        <v>6.5</v>
      </c>
      <c r="I1029">
        <v>1</v>
      </c>
      <c r="Q1029">
        <v>9.5</v>
      </c>
    </row>
    <row r="1030" spans="1:17" x14ac:dyDescent="0.25">
      <c r="A1030" t="s">
        <v>913</v>
      </c>
      <c r="B1030">
        <v>35</v>
      </c>
      <c r="C1030" t="s">
        <v>270</v>
      </c>
      <c r="D1030" t="s">
        <v>745</v>
      </c>
      <c r="E1030" t="str">
        <f t="shared" si="32"/>
        <v/>
      </c>
      <c r="F1030" t="str">
        <f t="shared" si="33"/>
        <v/>
      </c>
      <c r="H1030">
        <v>5</v>
      </c>
      <c r="Q1030">
        <v>5</v>
      </c>
    </row>
    <row r="1031" spans="1:17" x14ac:dyDescent="0.25">
      <c r="A1031" t="s">
        <v>913</v>
      </c>
      <c r="B1031">
        <v>35</v>
      </c>
      <c r="C1031" t="s">
        <v>298</v>
      </c>
      <c r="D1031" t="s">
        <v>745</v>
      </c>
      <c r="E1031" t="str">
        <f t="shared" si="32"/>
        <v/>
      </c>
      <c r="F1031" t="str">
        <f t="shared" si="33"/>
        <v/>
      </c>
      <c r="H1031">
        <v>6</v>
      </c>
      <c r="Q1031">
        <v>6</v>
      </c>
    </row>
    <row r="1032" spans="1:17" x14ac:dyDescent="0.25">
      <c r="A1032" t="s">
        <v>913</v>
      </c>
      <c r="B1032">
        <v>35</v>
      </c>
      <c r="C1032" t="s">
        <v>313</v>
      </c>
      <c r="D1032" t="s">
        <v>745</v>
      </c>
      <c r="E1032" t="str">
        <f t="shared" si="32"/>
        <v/>
      </c>
      <c r="F1032" t="str">
        <f t="shared" si="33"/>
        <v/>
      </c>
      <c r="H1032">
        <v>6</v>
      </c>
      <c r="Q1032">
        <v>6</v>
      </c>
    </row>
    <row r="1033" spans="1:17" x14ac:dyDescent="0.25">
      <c r="A1033" t="s">
        <v>913</v>
      </c>
      <c r="B1033">
        <v>35</v>
      </c>
      <c r="C1033" t="s">
        <v>268</v>
      </c>
      <c r="D1033" t="s">
        <v>635</v>
      </c>
      <c r="E1033" t="str">
        <f t="shared" si="32"/>
        <v/>
      </c>
      <c r="F1033" t="str">
        <f t="shared" si="33"/>
        <v/>
      </c>
      <c r="H1033">
        <v>6.5</v>
      </c>
      <c r="Q1033">
        <v>6.5</v>
      </c>
    </row>
    <row r="1034" spans="1:17" x14ac:dyDescent="0.25">
      <c r="A1034" t="s">
        <v>913</v>
      </c>
      <c r="B1034">
        <v>35</v>
      </c>
      <c r="C1034" t="s">
        <v>269</v>
      </c>
      <c r="D1034" t="s">
        <v>635</v>
      </c>
      <c r="E1034" t="str">
        <f t="shared" si="32"/>
        <v/>
      </c>
      <c r="F1034" t="str">
        <f t="shared" si="33"/>
        <v/>
      </c>
      <c r="H1034">
        <v>6</v>
      </c>
      <c r="Q1034">
        <v>6</v>
      </c>
    </row>
    <row r="1035" spans="1:17" x14ac:dyDescent="0.25">
      <c r="A1035" t="s">
        <v>913</v>
      </c>
      <c r="B1035">
        <v>35</v>
      </c>
      <c r="C1035" t="s">
        <v>314</v>
      </c>
      <c r="D1035" t="s">
        <v>635</v>
      </c>
      <c r="E1035" t="str">
        <f t="shared" si="32"/>
        <v/>
      </c>
      <c r="F1035" t="str">
        <f t="shared" si="33"/>
        <v/>
      </c>
      <c r="H1035">
        <v>7</v>
      </c>
      <c r="L1035">
        <v>1</v>
      </c>
      <c r="Q1035">
        <v>8</v>
      </c>
    </row>
    <row r="1036" spans="1:17" x14ac:dyDescent="0.25">
      <c r="A1036" t="s">
        <v>913</v>
      </c>
      <c r="B1036">
        <v>35</v>
      </c>
      <c r="C1036" t="s">
        <v>322</v>
      </c>
      <c r="D1036" t="s">
        <v>635</v>
      </c>
      <c r="E1036">
        <f t="shared" si="32"/>
        <v>1</v>
      </c>
      <c r="F1036" t="str">
        <f t="shared" si="33"/>
        <v/>
      </c>
      <c r="G1036" t="s">
        <v>910</v>
      </c>
      <c r="H1036">
        <v>7</v>
      </c>
      <c r="I1036">
        <v>1</v>
      </c>
      <c r="Q1036">
        <v>9.5</v>
      </c>
    </row>
    <row r="1037" spans="1:17" x14ac:dyDescent="0.25">
      <c r="A1037" t="s">
        <v>913</v>
      </c>
      <c r="B1037">
        <v>35</v>
      </c>
      <c r="C1037" t="s">
        <v>277</v>
      </c>
      <c r="D1037" t="s">
        <v>747</v>
      </c>
      <c r="E1037" t="str">
        <f t="shared" si="32"/>
        <v/>
      </c>
      <c r="F1037" t="str">
        <f t="shared" si="33"/>
        <v/>
      </c>
      <c r="H1037">
        <v>7.5</v>
      </c>
      <c r="I1037">
        <v>1</v>
      </c>
      <c r="Q1037">
        <v>10.5</v>
      </c>
    </row>
    <row r="1038" spans="1:17" x14ac:dyDescent="0.25">
      <c r="A1038" t="s">
        <v>913</v>
      </c>
      <c r="B1038">
        <v>35</v>
      </c>
      <c r="C1038" t="s">
        <v>291</v>
      </c>
      <c r="D1038" t="s">
        <v>747</v>
      </c>
      <c r="E1038" t="str">
        <f t="shared" si="32"/>
        <v/>
      </c>
      <c r="F1038" t="str">
        <f t="shared" si="33"/>
        <v/>
      </c>
      <c r="H1038">
        <v>6</v>
      </c>
      <c r="Q1038">
        <v>6</v>
      </c>
    </row>
    <row r="1039" spans="1:17" x14ac:dyDescent="0.25">
      <c r="A1039" t="s">
        <v>913</v>
      </c>
      <c r="B1039">
        <v>35</v>
      </c>
      <c r="C1039" t="s">
        <v>295</v>
      </c>
      <c r="D1039" t="s">
        <v>738</v>
      </c>
      <c r="E1039" t="str">
        <f t="shared" si="32"/>
        <v/>
      </c>
      <c r="F1039" t="str">
        <f t="shared" si="33"/>
        <v/>
      </c>
      <c r="H1039">
        <v>5</v>
      </c>
      <c r="Q1039">
        <v>5</v>
      </c>
    </row>
    <row r="1040" spans="1:17" x14ac:dyDescent="0.25">
      <c r="A1040" t="s">
        <v>913</v>
      </c>
      <c r="B1040">
        <v>35</v>
      </c>
      <c r="C1040" t="s">
        <v>253</v>
      </c>
      <c r="D1040" t="s">
        <v>761</v>
      </c>
      <c r="E1040" t="str">
        <f t="shared" si="32"/>
        <v/>
      </c>
      <c r="F1040" t="str">
        <f t="shared" si="33"/>
        <v/>
      </c>
      <c r="H1040">
        <v>7</v>
      </c>
      <c r="I1040">
        <v>1</v>
      </c>
      <c r="L1040">
        <v>1</v>
      </c>
      <c r="Q1040">
        <v>11</v>
      </c>
    </row>
    <row r="1041" spans="1:17" x14ac:dyDescent="0.25">
      <c r="A1041" t="s">
        <v>913</v>
      </c>
      <c r="B1041">
        <v>35</v>
      </c>
      <c r="C1041" t="s">
        <v>319</v>
      </c>
      <c r="D1041" t="s">
        <v>761</v>
      </c>
      <c r="E1041" t="str">
        <f t="shared" si="32"/>
        <v/>
      </c>
      <c r="F1041" t="str">
        <f t="shared" si="33"/>
        <v/>
      </c>
      <c r="H1041">
        <v>8</v>
      </c>
      <c r="I1041">
        <v>1</v>
      </c>
      <c r="Q1041">
        <v>11</v>
      </c>
    </row>
    <row r="1042" spans="1:17" x14ac:dyDescent="0.25">
      <c r="A1042" t="s">
        <v>913</v>
      </c>
      <c r="B1042">
        <v>35</v>
      </c>
      <c r="C1042" t="s">
        <v>279</v>
      </c>
      <c r="D1042" t="s">
        <v>761</v>
      </c>
      <c r="E1042" t="str">
        <f t="shared" si="32"/>
        <v/>
      </c>
      <c r="F1042" t="str">
        <f t="shared" si="33"/>
        <v/>
      </c>
      <c r="H1042">
        <v>7</v>
      </c>
      <c r="Q1042">
        <v>7</v>
      </c>
    </row>
    <row r="1043" spans="1:17" x14ac:dyDescent="0.25">
      <c r="A1043" t="s">
        <v>908</v>
      </c>
      <c r="B1043">
        <v>34</v>
      </c>
      <c r="C1043" t="s">
        <v>331</v>
      </c>
      <c r="D1043" t="s">
        <v>746</v>
      </c>
      <c r="E1043" t="str">
        <f t="shared" si="32"/>
        <v/>
      </c>
      <c r="F1043" t="str">
        <f t="shared" si="33"/>
        <v/>
      </c>
      <c r="H1043">
        <v>7</v>
      </c>
      <c r="J1043">
        <v>2</v>
      </c>
      <c r="Q1043">
        <v>5</v>
      </c>
    </row>
    <row r="1044" spans="1:17" x14ac:dyDescent="0.25">
      <c r="A1044" t="s">
        <v>908</v>
      </c>
      <c r="B1044">
        <v>34</v>
      </c>
      <c r="C1044" t="s">
        <v>332</v>
      </c>
      <c r="D1044" t="s">
        <v>760</v>
      </c>
      <c r="E1044" t="str">
        <f t="shared" si="32"/>
        <v/>
      </c>
      <c r="F1044" t="str">
        <f t="shared" si="33"/>
        <v/>
      </c>
      <c r="H1044">
        <v>7</v>
      </c>
      <c r="J1044">
        <v>1</v>
      </c>
      <c r="Q1044">
        <v>6</v>
      </c>
    </row>
    <row r="1045" spans="1:17" x14ac:dyDescent="0.25">
      <c r="A1045" t="s">
        <v>908</v>
      </c>
      <c r="B1045">
        <v>34</v>
      </c>
      <c r="C1045" t="s">
        <v>326</v>
      </c>
      <c r="D1045" t="s">
        <v>633</v>
      </c>
      <c r="E1045">
        <f t="shared" si="32"/>
        <v>1</v>
      </c>
      <c r="F1045" t="str">
        <f t="shared" si="33"/>
        <v/>
      </c>
      <c r="G1045" t="s">
        <v>910</v>
      </c>
      <c r="H1045">
        <v>6.5</v>
      </c>
      <c r="J1045">
        <v>1</v>
      </c>
      <c r="Q1045">
        <v>5</v>
      </c>
    </row>
    <row r="1046" spans="1:17" x14ac:dyDescent="0.25">
      <c r="A1046" t="s">
        <v>908</v>
      </c>
      <c r="B1046">
        <v>34</v>
      </c>
      <c r="C1046" t="s">
        <v>335</v>
      </c>
      <c r="D1046" t="s">
        <v>739</v>
      </c>
      <c r="E1046" t="str">
        <f t="shared" si="32"/>
        <v/>
      </c>
      <c r="F1046" t="str">
        <f t="shared" si="33"/>
        <v/>
      </c>
      <c r="H1046">
        <v>6</v>
      </c>
      <c r="J1046">
        <v>1</v>
      </c>
      <c r="Q1046">
        <v>5</v>
      </c>
    </row>
    <row r="1047" spans="1:17" x14ac:dyDescent="0.25">
      <c r="A1047" t="s">
        <v>908</v>
      </c>
      <c r="B1047">
        <v>34</v>
      </c>
      <c r="C1047" t="s">
        <v>324</v>
      </c>
      <c r="D1047" t="s">
        <v>634</v>
      </c>
      <c r="E1047" t="str">
        <f t="shared" si="32"/>
        <v/>
      </c>
      <c r="F1047" t="str">
        <f t="shared" si="33"/>
        <v/>
      </c>
      <c r="H1047">
        <v>6</v>
      </c>
      <c r="J1047">
        <v>1</v>
      </c>
      <c r="Q1047">
        <v>5</v>
      </c>
    </row>
    <row r="1048" spans="1:17" x14ac:dyDescent="0.25">
      <c r="A1048" t="s">
        <v>908</v>
      </c>
      <c r="B1048">
        <v>34</v>
      </c>
      <c r="C1048" t="s">
        <v>338</v>
      </c>
      <c r="D1048" t="s">
        <v>632</v>
      </c>
      <c r="E1048" t="str">
        <f t="shared" si="32"/>
        <v/>
      </c>
      <c r="F1048" t="str">
        <f t="shared" si="33"/>
        <v/>
      </c>
      <c r="H1048">
        <v>6</v>
      </c>
      <c r="J1048">
        <v>1</v>
      </c>
      <c r="Q1048">
        <v>5</v>
      </c>
    </row>
    <row r="1049" spans="1:17" x14ac:dyDescent="0.25">
      <c r="A1049" t="s">
        <v>908</v>
      </c>
      <c r="B1049">
        <v>34</v>
      </c>
      <c r="C1049" t="s">
        <v>340</v>
      </c>
      <c r="D1049" t="s">
        <v>752</v>
      </c>
      <c r="E1049" t="str">
        <f t="shared" si="32"/>
        <v/>
      </c>
      <c r="F1049" t="str">
        <f t="shared" si="33"/>
        <v/>
      </c>
      <c r="H1049">
        <v>6</v>
      </c>
      <c r="J1049">
        <v>2</v>
      </c>
      <c r="Q1049">
        <v>4</v>
      </c>
    </row>
    <row r="1050" spans="1:17" x14ac:dyDescent="0.25">
      <c r="A1050" t="s">
        <v>908</v>
      </c>
      <c r="B1050">
        <v>34</v>
      </c>
      <c r="C1050" t="s">
        <v>662</v>
      </c>
      <c r="D1050" t="s">
        <v>740</v>
      </c>
      <c r="E1050" t="str">
        <f t="shared" si="32"/>
        <v/>
      </c>
      <c r="F1050" t="str">
        <f t="shared" si="33"/>
        <v/>
      </c>
      <c r="H1050">
        <v>8</v>
      </c>
      <c r="P1050">
        <v>1</v>
      </c>
      <c r="Q1050">
        <v>11</v>
      </c>
    </row>
    <row r="1051" spans="1:17" x14ac:dyDescent="0.25">
      <c r="A1051" t="s">
        <v>908</v>
      </c>
      <c r="B1051">
        <v>34</v>
      </c>
      <c r="C1051" t="s">
        <v>330</v>
      </c>
      <c r="D1051" t="s">
        <v>742</v>
      </c>
      <c r="E1051" t="str">
        <f t="shared" si="32"/>
        <v/>
      </c>
      <c r="F1051" t="str">
        <f t="shared" si="33"/>
        <v/>
      </c>
      <c r="H1051">
        <v>6</v>
      </c>
      <c r="Q1051">
        <v>6</v>
      </c>
    </row>
    <row r="1052" spans="1:17" x14ac:dyDescent="0.25">
      <c r="A1052" t="s">
        <v>908</v>
      </c>
      <c r="B1052">
        <v>34</v>
      </c>
      <c r="C1052" t="s">
        <v>328</v>
      </c>
      <c r="D1052" t="s">
        <v>753</v>
      </c>
      <c r="E1052" t="str">
        <f t="shared" si="32"/>
        <v/>
      </c>
      <c r="F1052" t="str">
        <f t="shared" si="33"/>
        <v/>
      </c>
      <c r="H1052">
        <v>6</v>
      </c>
      <c r="J1052">
        <v>3</v>
      </c>
      <c r="Q1052">
        <v>3</v>
      </c>
    </row>
    <row r="1053" spans="1:17" x14ac:dyDescent="0.25">
      <c r="A1053" t="s">
        <v>908</v>
      </c>
      <c r="B1053">
        <v>34</v>
      </c>
      <c r="C1053" t="s">
        <v>327</v>
      </c>
      <c r="D1053" t="s">
        <v>750</v>
      </c>
      <c r="E1053" t="str">
        <f t="shared" si="32"/>
        <v/>
      </c>
      <c r="F1053" t="str">
        <f t="shared" si="33"/>
        <v/>
      </c>
      <c r="H1053">
        <v>6</v>
      </c>
      <c r="J1053">
        <v>3</v>
      </c>
      <c r="Q1053">
        <v>3</v>
      </c>
    </row>
    <row r="1054" spans="1:17" x14ac:dyDescent="0.25">
      <c r="A1054" t="s">
        <v>908</v>
      </c>
      <c r="B1054">
        <v>34</v>
      </c>
      <c r="C1054" t="s">
        <v>323</v>
      </c>
      <c r="D1054" t="s">
        <v>754</v>
      </c>
      <c r="E1054" t="str">
        <f t="shared" si="32"/>
        <v/>
      </c>
      <c r="F1054" t="str">
        <f t="shared" si="33"/>
        <v/>
      </c>
      <c r="H1054">
        <v>6</v>
      </c>
      <c r="Q1054">
        <v>6</v>
      </c>
    </row>
    <row r="1055" spans="1:17" x14ac:dyDescent="0.25">
      <c r="A1055" t="s">
        <v>908</v>
      </c>
      <c r="B1055">
        <v>34</v>
      </c>
      <c r="C1055" t="s">
        <v>343</v>
      </c>
      <c r="D1055" t="s">
        <v>748</v>
      </c>
      <c r="E1055" t="str">
        <f t="shared" si="32"/>
        <v/>
      </c>
      <c r="F1055" t="str">
        <f t="shared" si="33"/>
        <v/>
      </c>
      <c r="H1055">
        <v>4</v>
      </c>
      <c r="J1055">
        <v>1</v>
      </c>
      <c r="Q1055">
        <v>3</v>
      </c>
    </row>
    <row r="1056" spans="1:17" x14ac:dyDescent="0.25">
      <c r="A1056" t="s">
        <v>908</v>
      </c>
      <c r="B1056">
        <v>34</v>
      </c>
      <c r="C1056" t="s">
        <v>663</v>
      </c>
      <c r="D1056" t="s">
        <v>661</v>
      </c>
      <c r="E1056" t="str">
        <f t="shared" si="32"/>
        <v/>
      </c>
      <c r="F1056" t="str">
        <f t="shared" si="33"/>
        <v/>
      </c>
      <c r="H1056">
        <v>6</v>
      </c>
      <c r="J1056">
        <v>2</v>
      </c>
      <c r="Q1056">
        <v>4</v>
      </c>
    </row>
    <row r="1057" spans="1:17" x14ac:dyDescent="0.25">
      <c r="A1057" t="s">
        <v>908</v>
      </c>
      <c r="B1057">
        <v>34</v>
      </c>
      <c r="C1057" t="s">
        <v>334</v>
      </c>
      <c r="D1057" t="s">
        <v>631</v>
      </c>
      <c r="E1057" t="str">
        <f t="shared" si="32"/>
        <v/>
      </c>
      <c r="F1057" t="str">
        <f t="shared" si="33"/>
        <v/>
      </c>
      <c r="H1057">
        <v>6</v>
      </c>
      <c r="Q1057">
        <v>6</v>
      </c>
    </row>
    <row r="1058" spans="1:17" x14ac:dyDescent="0.25">
      <c r="A1058" t="s">
        <v>908</v>
      </c>
      <c r="B1058">
        <v>34</v>
      </c>
      <c r="C1058" t="s">
        <v>646</v>
      </c>
      <c r="D1058" t="s">
        <v>745</v>
      </c>
      <c r="E1058" t="str">
        <f t="shared" si="32"/>
        <v/>
      </c>
      <c r="F1058" t="str">
        <f t="shared" si="33"/>
        <v/>
      </c>
      <c r="H1058">
        <v>6.5</v>
      </c>
      <c r="J1058">
        <v>2</v>
      </c>
      <c r="Q1058">
        <v>4.5</v>
      </c>
    </row>
    <row r="1059" spans="1:17" x14ac:dyDescent="0.25">
      <c r="A1059" t="s">
        <v>908</v>
      </c>
      <c r="B1059">
        <v>34</v>
      </c>
      <c r="C1059" t="s">
        <v>339</v>
      </c>
      <c r="D1059" t="s">
        <v>635</v>
      </c>
      <c r="E1059" t="str">
        <f t="shared" si="32"/>
        <v/>
      </c>
      <c r="F1059" t="str">
        <f t="shared" si="33"/>
        <v/>
      </c>
      <c r="H1059">
        <v>6.5</v>
      </c>
      <c r="Q1059">
        <v>6.5</v>
      </c>
    </row>
    <row r="1060" spans="1:17" x14ac:dyDescent="0.25">
      <c r="A1060" t="s">
        <v>908</v>
      </c>
      <c r="B1060">
        <v>34</v>
      </c>
      <c r="C1060" t="s">
        <v>664</v>
      </c>
      <c r="D1060" t="s">
        <v>747</v>
      </c>
      <c r="E1060" t="str">
        <f t="shared" si="32"/>
        <v/>
      </c>
      <c r="F1060" t="str">
        <f t="shared" si="33"/>
        <v/>
      </c>
      <c r="H1060">
        <v>5.5</v>
      </c>
      <c r="J1060">
        <v>3</v>
      </c>
      <c r="O1060">
        <v>1</v>
      </c>
      <c r="Q1060">
        <v>2.5</v>
      </c>
    </row>
    <row r="1061" spans="1:17" x14ac:dyDescent="0.25">
      <c r="A1061" t="s">
        <v>908</v>
      </c>
      <c r="B1061">
        <v>34</v>
      </c>
      <c r="C1061" t="s">
        <v>344</v>
      </c>
      <c r="D1061" t="s">
        <v>738</v>
      </c>
      <c r="E1061" t="str">
        <f t="shared" si="32"/>
        <v/>
      </c>
      <c r="F1061" t="str">
        <f t="shared" si="33"/>
        <v/>
      </c>
      <c r="H1061">
        <v>6</v>
      </c>
      <c r="J1061">
        <v>1</v>
      </c>
      <c r="Q1061">
        <v>5</v>
      </c>
    </row>
    <row r="1062" spans="1:17" x14ac:dyDescent="0.25">
      <c r="A1062" t="s">
        <v>908</v>
      </c>
      <c r="B1062">
        <v>34</v>
      </c>
      <c r="C1062" t="s">
        <v>342</v>
      </c>
      <c r="D1062" t="s">
        <v>761</v>
      </c>
      <c r="E1062" t="str">
        <f t="shared" si="32"/>
        <v/>
      </c>
      <c r="F1062" t="str">
        <f t="shared" si="33"/>
        <v/>
      </c>
      <c r="H1062">
        <v>6</v>
      </c>
      <c r="J1062">
        <v>1</v>
      </c>
      <c r="Q1062">
        <v>5</v>
      </c>
    </row>
    <row r="1063" spans="1:17" x14ac:dyDescent="0.25">
      <c r="A1063" t="s">
        <v>909</v>
      </c>
      <c r="B1063">
        <v>34</v>
      </c>
      <c r="C1063" t="s">
        <v>363</v>
      </c>
      <c r="D1063" t="s">
        <v>746</v>
      </c>
      <c r="E1063">
        <f t="shared" si="32"/>
        <v>1</v>
      </c>
      <c r="F1063" t="str">
        <f t="shared" si="33"/>
        <v/>
      </c>
      <c r="G1063" t="s">
        <v>910</v>
      </c>
      <c r="H1063">
        <v>6</v>
      </c>
      <c r="Q1063">
        <v>5.5</v>
      </c>
    </row>
    <row r="1064" spans="1:17" x14ac:dyDescent="0.25">
      <c r="A1064" t="s">
        <v>909</v>
      </c>
      <c r="B1064">
        <v>34</v>
      </c>
      <c r="C1064" t="s">
        <v>371</v>
      </c>
      <c r="D1064" t="s">
        <v>746</v>
      </c>
      <c r="E1064" t="str">
        <f t="shared" si="32"/>
        <v/>
      </c>
      <c r="F1064" t="str">
        <f t="shared" si="33"/>
        <v/>
      </c>
      <c r="H1064">
        <v>5</v>
      </c>
      <c r="Q1064">
        <v>5</v>
      </c>
    </row>
    <row r="1065" spans="1:17" x14ac:dyDescent="0.25">
      <c r="A1065" t="s">
        <v>909</v>
      </c>
      <c r="B1065">
        <v>34</v>
      </c>
      <c r="C1065" t="s">
        <v>866</v>
      </c>
      <c r="D1065" t="s">
        <v>746</v>
      </c>
      <c r="E1065" t="str">
        <f t="shared" si="32"/>
        <v/>
      </c>
      <c r="F1065" t="str">
        <f t="shared" si="33"/>
        <v/>
      </c>
      <c r="H1065">
        <v>5.5</v>
      </c>
      <c r="Q1065">
        <v>5.5</v>
      </c>
    </row>
    <row r="1066" spans="1:17" x14ac:dyDescent="0.25">
      <c r="A1066" t="s">
        <v>909</v>
      </c>
      <c r="B1066">
        <v>34</v>
      </c>
      <c r="C1066" t="s">
        <v>456</v>
      </c>
      <c r="D1066" t="s">
        <v>746</v>
      </c>
      <c r="E1066" t="str">
        <f t="shared" si="32"/>
        <v/>
      </c>
      <c r="F1066" t="str">
        <f t="shared" si="33"/>
        <v/>
      </c>
      <c r="H1066">
        <v>5</v>
      </c>
      <c r="Q1066">
        <v>5</v>
      </c>
    </row>
    <row r="1067" spans="1:17" x14ac:dyDescent="0.25">
      <c r="A1067" t="s">
        <v>909</v>
      </c>
      <c r="B1067">
        <v>34</v>
      </c>
      <c r="C1067" t="s">
        <v>479</v>
      </c>
      <c r="D1067" t="s">
        <v>746</v>
      </c>
      <c r="E1067">
        <f t="shared" si="32"/>
        <v>1</v>
      </c>
      <c r="F1067" t="str">
        <f t="shared" si="33"/>
        <v/>
      </c>
      <c r="G1067" t="s">
        <v>910</v>
      </c>
      <c r="H1067">
        <v>5</v>
      </c>
      <c r="Q1067">
        <v>4.5</v>
      </c>
    </row>
    <row r="1068" spans="1:17" x14ac:dyDescent="0.25">
      <c r="A1068" t="s">
        <v>909</v>
      </c>
      <c r="B1068">
        <v>34</v>
      </c>
      <c r="C1068" t="s">
        <v>354</v>
      </c>
      <c r="D1068" t="s">
        <v>760</v>
      </c>
      <c r="E1068">
        <f t="shared" si="32"/>
        <v>1</v>
      </c>
      <c r="F1068" t="str">
        <f t="shared" si="33"/>
        <v/>
      </c>
      <c r="G1068" t="s">
        <v>910</v>
      </c>
      <c r="H1068">
        <v>6</v>
      </c>
      <c r="Q1068">
        <v>5.5</v>
      </c>
    </row>
    <row r="1069" spans="1:17" x14ac:dyDescent="0.25">
      <c r="A1069" t="s">
        <v>909</v>
      </c>
      <c r="B1069">
        <v>34</v>
      </c>
      <c r="C1069" t="s">
        <v>383</v>
      </c>
      <c r="D1069" t="s">
        <v>760</v>
      </c>
      <c r="E1069" t="str">
        <f t="shared" si="32"/>
        <v/>
      </c>
      <c r="F1069" t="str">
        <f t="shared" si="33"/>
        <v/>
      </c>
      <c r="H1069">
        <v>6</v>
      </c>
      <c r="Q1069">
        <v>6</v>
      </c>
    </row>
    <row r="1070" spans="1:17" x14ac:dyDescent="0.25">
      <c r="A1070" t="s">
        <v>909</v>
      </c>
      <c r="B1070">
        <v>34</v>
      </c>
      <c r="C1070" t="s">
        <v>404</v>
      </c>
      <c r="D1070" t="s">
        <v>760</v>
      </c>
      <c r="E1070" t="str">
        <f t="shared" si="32"/>
        <v/>
      </c>
      <c r="F1070" t="str">
        <f t="shared" si="33"/>
        <v/>
      </c>
      <c r="H1070">
        <v>6</v>
      </c>
      <c r="Q1070">
        <v>6</v>
      </c>
    </row>
    <row r="1071" spans="1:17" x14ac:dyDescent="0.25">
      <c r="A1071" t="s">
        <v>909</v>
      </c>
      <c r="B1071">
        <v>34</v>
      </c>
      <c r="C1071" t="s">
        <v>436</v>
      </c>
      <c r="D1071" t="s">
        <v>760</v>
      </c>
      <c r="E1071" t="str">
        <f t="shared" si="32"/>
        <v/>
      </c>
      <c r="F1071" t="str">
        <f t="shared" si="33"/>
        <v/>
      </c>
      <c r="H1071">
        <v>5.5</v>
      </c>
      <c r="Q1071">
        <v>5.5</v>
      </c>
    </row>
    <row r="1072" spans="1:17" x14ac:dyDescent="0.25">
      <c r="A1072" t="s">
        <v>909</v>
      </c>
      <c r="B1072">
        <v>34</v>
      </c>
      <c r="C1072" t="s">
        <v>471</v>
      </c>
      <c r="D1072" t="s">
        <v>760</v>
      </c>
      <c r="E1072" t="str">
        <f t="shared" si="32"/>
        <v/>
      </c>
      <c r="F1072" t="str">
        <f t="shared" si="33"/>
        <v/>
      </c>
      <c r="H1072">
        <v>6</v>
      </c>
      <c r="Q1072">
        <v>6</v>
      </c>
    </row>
    <row r="1073" spans="1:17" x14ac:dyDescent="0.25">
      <c r="A1073" t="s">
        <v>909</v>
      </c>
      <c r="B1073">
        <v>34</v>
      </c>
      <c r="C1073" t="s">
        <v>357</v>
      </c>
      <c r="D1073" t="s">
        <v>633</v>
      </c>
      <c r="E1073" t="str">
        <f t="shared" si="32"/>
        <v/>
      </c>
      <c r="F1073" t="str">
        <f t="shared" si="33"/>
        <v/>
      </c>
      <c r="H1073">
        <v>7</v>
      </c>
      <c r="Q1073">
        <v>7</v>
      </c>
    </row>
    <row r="1074" spans="1:17" x14ac:dyDescent="0.25">
      <c r="A1074" t="s">
        <v>909</v>
      </c>
      <c r="B1074">
        <v>34</v>
      </c>
      <c r="C1074" t="s">
        <v>358</v>
      </c>
      <c r="D1074" t="s">
        <v>633</v>
      </c>
      <c r="E1074">
        <f t="shared" si="32"/>
        <v>1</v>
      </c>
      <c r="F1074" t="str">
        <f t="shared" si="33"/>
        <v/>
      </c>
      <c r="G1074" t="s">
        <v>910</v>
      </c>
      <c r="H1074">
        <v>5.5</v>
      </c>
      <c r="Q1074">
        <v>5</v>
      </c>
    </row>
    <row r="1075" spans="1:17" x14ac:dyDescent="0.25">
      <c r="A1075" t="s">
        <v>909</v>
      </c>
      <c r="B1075">
        <v>34</v>
      </c>
      <c r="C1075" t="s">
        <v>450</v>
      </c>
      <c r="D1075" t="s">
        <v>633</v>
      </c>
      <c r="E1075">
        <f t="shared" si="32"/>
        <v>1</v>
      </c>
      <c r="F1075" t="str">
        <f t="shared" si="33"/>
        <v/>
      </c>
      <c r="G1075" t="s">
        <v>910</v>
      </c>
      <c r="H1075">
        <v>6</v>
      </c>
      <c r="Q1075">
        <v>5.5</v>
      </c>
    </row>
    <row r="1076" spans="1:17" x14ac:dyDescent="0.25">
      <c r="A1076" t="s">
        <v>909</v>
      </c>
      <c r="B1076">
        <v>34</v>
      </c>
      <c r="C1076" t="s">
        <v>453</v>
      </c>
      <c r="D1076" t="s">
        <v>633</v>
      </c>
      <c r="E1076" t="str">
        <f t="shared" si="32"/>
        <v/>
      </c>
      <c r="F1076" t="str">
        <f t="shared" si="33"/>
        <v/>
      </c>
      <c r="H1076">
        <v>6</v>
      </c>
      <c r="Q1076">
        <v>6</v>
      </c>
    </row>
    <row r="1077" spans="1:17" x14ac:dyDescent="0.25">
      <c r="A1077" t="s">
        <v>909</v>
      </c>
      <c r="B1077">
        <v>34</v>
      </c>
      <c r="C1077" t="s">
        <v>875</v>
      </c>
      <c r="D1077" t="s">
        <v>633</v>
      </c>
      <c r="E1077" t="str">
        <f t="shared" si="32"/>
        <v/>
      </c>
      <c r="F1077" t="str">
        <f t="shared" si="33"/>
        <v/>
      </c>
      <c r="H1077">
        <v>6</v>
      </c>
      <c r="Q1077">
        <v>6</v>
      </c>
    </row>
    <row r="1078" spans="1:17" x14ac:dyDescent="0.25">
      <c r="A1078" t="s">
        <v>909</v>
      </c>
      <c r="B1078">
        <v>34</v>
      </c>
      <c r="C1078" t="s">
        <v>411</v>
      </c>
      <c r="D1078" t="s">
        <v>739</v>
      </c>
      <c r="E1078" t="str">
        <f t="shared" si="32"/>
        <v/>
      </c>
      <c r="F1078" t="str">
        <f t="shared" si="33"/>
        <v/>
      </c>
      <c r="H1078">
        <v>6.5</v>
      </c>
      <c r="Q1078">
        <v>6.5</v>
      </c>
    </row>
    <row r="1079" spans="1:17" x14ac:dyDescent="0.25">
      <c r="A1079" t="s">
        <v>909</v>
      </c>
      <c r="B1079">
        <v>34</v>
      </c>
      <c r="C1079" t="s">
        <v>417</v>
      </c>
      <c r="D1079" t="s">
        <v>739</v>
      </c>
      <c r="E1079" t="str">
        <f t="shared" si="32"/>
        <v/>
      </c>
      <c r="F1079" t="str">
        <f t="shared" si="33"/>
        <v/>
      </c>
      <c r="H1079">
        <v>6</v>
      </c>
      <c r="Q1079">
        <v>6</v>
      </c>
    </row>
    <row r="1080" spans="1:17" x14ac:dyDescent="0.25">
      <c r="A1080" t="s">
        <v>909</v>
      </c>
      <c r="B1080">
        <v>34</v>
      </c>
      <c r="C1080" t="s">
        <v>864</v>
      </c>
      <c r="D1080" t="s">
        <v>739</v>
      </c>
      <c r="E1080" t="str">
        <f t="shared" si="32"/>
        <v/>
      </c>
      <c r="F1080" t="str">
        <f t="shared" si="33"/>
        <v/>
      </c>
      <c r="H1080">
        <v>5.5</v>
      </c>
      <c r="Q1080">
        <v>5.5</v>
      </c>
    </row>
    <row r="1081" spans="1:17" x14ac:dyDescent="0.25">
      <c r="A1081" t="s">
        <v>909</v>
      </c>
      <c r="B1081">
        <v>34</v>
      </c>
      <c r="C1081" t="s">
        <v>472</v>
      </c>
      <c r="D1081" t="s">
        <v>739</v>
      </c>
      <c r="E1081">
        <f t="shared" si="32"/>
        <v>1</v>
      </c>
      <c r="F1081" t="str">
        <f t="shared" si="33"/>
        <v/>
      </c>
      <c r="G1081" t="s">
        <v>910</v>
      </c>
      <c r="H1081">
        <v>6</v>
      </c>
      <c r="Q1081">
        <v>5.5</v>
      </c>
    </row>
    <row r="1082" spans="1:17" x14ac:dyDescent="0.25">
      <c r="A1082" t="s">
        <v>909</v>
      </c>
      <c r="B1082">
        <v>34</v>
      </c>
      <c r="C1082" t="s">
        <v>451</v>
      </c>
      <c r="D1082" t="s">
        <v>739</v>
      </c>
      <c r="E1082" t="str">
        <f t="shared" si="32"/>
        <v/>
      </c>
      <c r="F1082" t="str">
        <f t="shared" si="33"/>
        <v/>
      </c>
      <c r="H1082">
        <v>5.5</v>
      </c>
      <c r="L1082">
        <v>1</v>
      </c>
      <c r="Q1082">
        <v>6.5</v>
      </c>
    </row>
    <row r="1083" spans="1:17" x14ac:dyDescent="0.25">
      <c r="A1083" t="s">
        <v>909</v>
      </c>
      <c r="B1083">
        <v>34</v>
      </c>
      <c r="C1083" t="s">
        <v>382</v>
      </c>
      <c r="D1083" t="s">
        <v>634</v>
      </c>
      <c r="E1083">
        <f t="shared" si="32"/>
        <v>1</v>
      </c>
      <c r="F1083" t="str">
        <f t="shared" si="33"/>
        <v/>
      </c>
      <c r="G1083" t="s">
        <v>910</v>
      </c>
      <c r="H1083">
        <v>5.5</v>
      </c>
      <c r="Q1083">
        <v>5</v>
      </c>
    </row>
    <row r="1084" spans="1:17" x14ac:dyDescent="0.25">
      <c r="A1084" t="s">
        <v>909</v>
      </c>
      <c r="B1084">
        <v>34</v>
      </c>
      <c r="C1084" t="s">
        <v>388</v>
      </c>
      <c r="D1084" t="s">
        <v>634</v>
      </c>
      <c r="E1084">
        <f t="shared" si="32"/>
        <v>1</v>
      </c>
      <c r="F1084" t="str">
        <f t="shared" si="33"/>
        <v/>
      </c>
      <c r="G1084" t="s">
        <v>910</v>
      </c>
      <c r="H1084">
        <v>6</v>
      </c>
      <c r="Q1084">
        <v>5.5</v>
      </c>
    </row>
    <row r="1085" spans="1:17" x14ac:dyDescent="0.25">
      <c r="A1085" t="s">
        <v>909</v>
      </c>
      <c r="B1085">
        <v>34</v>
      </c>
      <c r="C1085" t="s">
        <v>469</v>
      </c>
      <c r="D1085" t="s">
        <v>634</v>
      </c>
      <c r="E1085" t="str">
        <f t="shared" si="32"/>
        <v/>
      </c>
      <c r="F1085" t="str">
        <f t="shared" si="33"/>
        <v/>
      </c>
      <c r="H1085">
        <v>5.5</v>
      </c>
      <c r="Q1085">
        <v>5.5</v>
      </c>
    </row>
    <row r="1086" spans="1:17" x14ac:dyDescent="0.25">
      <c r="A1086" t="s">
        <v>909</v>
      </c>
      <c r="B1086">
        <v>34</v>
      </c>
      <c r="C1086" t="s">
        <v>402</v>
      </c>
      <c r="D1086" t="s">
        <v>634</v>
      </c>
      <c r="E1086" t="str">
        <f t="shared" si="32"/>
        <v/>
      </c>
      <c r="F1086" t="str">
        <f t="shared" si="33"/>
        <v/>
      </c>
      <c r="H1086">
        <v>5.5</v>
      </c>
      <c r="Q1086">
        <v>5.5</v>
      </c>
    </row>
    <row r="1087" spans="1:17" x14ac:dyDescent="0.25">
      <c r="A1087" t="s">
        <v>909</v>
      </c>
      <c r="B1087">
        <v>34</v>
      </c>
      <c r="C1087" t="s">
        <v>447</v>
      </c>
      <c r="D1087" t="s">
        <v>632</v>
      </c>
      <c r="E1087">
        <f t="shared" si="32"/>
        <v>1</v>
      </c>
      <c r="F1087" t="str">
        <f t="shared" si="33"/>
        <v/>
      </c>
      <c r="G1087" t="s">
        <v>910</v>
      </c>
      <c r="H1087">
        <v>5</v>
      </c>
      <c r="Q1087">
        <v>4.5</v>
      </c>
    </row>
    <row r="1088" spans="1:17" x14ac:dyDescent="0.25">
      <c r="A1088" t="s">
        <v>909</v>
      </c>
      <c r="B1088">
        <v>34</v>
      </c>
      <c r="C1088" t="s">
        <v>462</v>
      </c>
      <c r="D1088" t="s">
        <v>632</v>
      </c>
      <c r="E1088" t="str">
        <f t="shared" si="32"/>
        <v/>
      </c>
      <c r="F1088" t="str">
        <f t="shared" si="33"/>
        <v/>
      </c>
      <c r="H1088">
        <v>5.5</v>
      </c>
      <c r="Q1088">
        <v>5.5</v>
      </c>
    </row>
    <row r="1089" spans="1:17" x14ac:dyDescent="0.25">
      <c r="A1089" t="s">
        <v>909</v>
      </c>
      <c r="B1089">
        <v>34</v>
      </c>
      <c r="C1089" t="s">
        <v>470</v>
      </c>
      <c r="D1089" t="s">
        <v>632</v>
      </c>
      <c r="E1089" t="str">
        <f t="shared" si="32"/>
        <v/>
      </c>
      <c r="F1089" t="str">
        <f t="shared" si="33"/>
        <v/>
      </c>
      <c r="H1089">
        <v>5.5</v>
      </c>
      <c r="Q1089">
        <v>5.5</v>
      </c>
    </row>
    <row r="1090" spans="1:17" x14ac:dyDescent="0.25">
      <c r="A1090" t="s">
        <v>909</v>
      </c>
      <c r="B1090">
        <v>34</v>
      </c>
      <c r="C1090" t="s">
        <v>474</v>
      </c>
      <c r="D1090" t="s">
        <v>632</v>
      </c>
      <c r="E1090">
        <f t="shared" si="32"/>
        <v>1</v>
      </c>
      <c r="F1090" t="str">
        <f t="shared" si="33"/>
        <v/>
      </c>
      <c r="G1090" t="s">
        <v>910</v>
      </c>
      <c r="H1090">
        <v>5.5</v>
      </c>
      <c r="Q1090">
        <v>5</v>
      </c>
    </row>
    <row r="1091" spans="1:17" x14ac:dyDescent="0.25">
      <c r="A1091" t="s">
        <v>909</v>
      </c>
      <c r="B1091">
        <v>34</v>
      </c>
      <c r="C1091" t="s">
        <v>352</v>
      </c>
      <c r="D1091" t="s">
        <v>752</v>
      </c>
      <c r="E1091" t="str">
        <f t="shared" ref="E1091:E1154" si="34">IF($G1091="Ammonito",1,"")</f>
        <v/>
      </c>
      <c r="F1091" t="str">
        <f t="shared" ref="F1091:F1154" si="35">IF($G1091="Espulsione",1,"")</f>
        <v/>
      </c>
      <c r="H1091">
        <v>6</v>
      </c>
      <c r="Q1091">
        <v>6</v>
      </c>
    </row>
    <row r="1092" spans="1:17" x14ac:dyDescent="0.25">
      <c r="A1092" t="s">
        <v>909</v>
      </c>
      <c r="B1092">
        <v>34</v>
      </c>
      <c r="C1092" t="s">
        <v>843</v>
      </c>
      <c r="D1092" t="s">
        <v>752</v>
      </c>
      <c r="E1092" t="str">
        <f t="shared" si="34"/>
        <v/>
      </c>
      <c r="F1092" t="str">
        <f t="shared" si="35"/>
        <v/>
      </c>
      <c r="H1092">
        <v>5</v>
      </c>
      <c r="Q1092">
        <v>5</v>
      </c>
    </row>
    <row r="1093" spans="1:17" x14ac:dyDescent="0.25">
      <c r="A1093" t="s">
        <v>909</v>
      </c>
      <c r="B1093">
        <v>34</v>
      </c>
      <c r="C1093" t="s">
        <v>392</v>
      </c>
      <c r="D1093" t="s">
        <v>752</v>
      </c>
      <c r="E1093">
        <f t="shared" si="34"/>
        <v>1</v>
      </c>
      <c r="F1093" t="str">
        <f t="shared" si="35"/>
        <v/>
      </c>
      <c r="G1093" t="s">
        <v>910</v>
      </c>
      <c r="H1093">
        <v>5.5</v>
      </c>
      <c r="I1093">
        <v>1</v>
      </c>
      <c r="Q1093">
        <v>8</v>
      </c>
    </row>
    <row r="1094" spans="1:17" x14ac:dyDescent="0.25">
      <c r="A1094" t="s">
        <v>909</v>
      </c>
      <c r="B1094">
        <v>34</v>
      </c>
      <c r="C1094" t="s">
        <v>428</v>
      </c>
      <c r="D1094" t="s">
        <v>752</v>
      </c>
      <c r="E1094" t="str">
        <f t="shared" si="34"/>
        <v/>
      </c>
      <c r="F1094" t="str">
        <f t="shared" si="35"/>
        <v/>
      </c>
      <c r="H1094">
        <v>6</v>
      </c>
      <c r="Q1094">
        <v>6</v>
      </c>
    </row>
    <row r="1095" spans="1:17" x14ac:dyDescent="0.25">
      <c r="A1095" t="s">
        <v>909</v>
      </c>
      <c r="B1095">
        <v>34</v>
      </c>
      <c r="C1095" t="s">
        <v>437</v>
      </c>
      <c r="D1095" t="s">
        <v>752</v>
      </c>
      <c r="E1095" t="str">
        <f t="shared" si="34"/>
        <v/>
      </c>
      <c r="F1095" t="str">
        <f t="shared" si="35"/>
        <v/>
      </c>
      <c r="H1095">
        <v>5.5</v>
      </c>
      <c r="Q1095">
        <v>5.5</v>
      </c>
    </row>
    <row r="1096" spans="1:17" x14ac:dyDescent="0.25">
      <c r="A1096" t="s">
        <v>909</v>
      </c>
      <c r="B1096">
        <v>34</v>
      </c>
      <c r="C1096" t="s">
        <v>374</v>
      </c>
      <c r="D1096" t="s">
        <v>740</v>
      </c>
      <c r="E1096" t="str">
        <f t="shared" si="34"/>
        <v/>
      </c>
      <c r="F1096" t="str">
        <f t="shared" si="35"/>
        <v/>
      </c>
      <c r="H1096">
        <v>6</v>
      </c>
      <c r="Q1096">
        <v>6</v>
      </c>
    </row>
    <row r="1097" spans="1:17" x14ac:dyDescent="0.25">
      <c r="A1097" t="s">
        <v>909</v>
      </c>
      <c r="B1097">
        <v>34</v>
      </c>
      <c r="C1097" t="s">
        <v>389</v>
      </c>
      <c r="D1097" t="s">
        <v>740</v>
      </c>
      <c r="E1097" t="str">
        <f t="shared" si="34"/>
        <v/>
      </c>
      <c r="F1097" t="str">
        <f t="shared" si="35"/>
        <v/>
      </c>
      <c r="H1097">
        <v>5.5</v>
      </c>
      <c r="Q1097">
        <v>5.5</v>
      </c>
    </row>
    <row r="1098" spans="1:17" x14ac:dyDescent="0.25">
      <c r="A1098" t="s">
        <v>909</v>
      </c>
      <c r="B1098">
        <v>34</v>
      </c>
      <c r="C1098" t="s">
        <v>440</v>
      </c>
      <c r="D1098" t="s">
        <v>740</v>
      </c>
      <c r="E1098" t="str">
        <f t="shared" si="34"/>
        <v/>
      </c>
      <c r="F1098" t="str">
        <f t="shared" si="35"/>
        <v/>
      </c>
      <c r="H1098">
        <v>6</v>
      </c>
      <c r="Q1098">
        <v>6</v>
      </c>
    </row>
    <row r="1099" spans="1:17" x14ac:dyDescent="0.25">
      <c r="A1099" t="s">
        <v>909</v>
      </c>
      <c r="B1099">
        <v>34</v>
      </c>
      <c r="C1099" t="s">
        <v>468</v>
      </c>
      <c r="D1099" t="s">
        <v>740</v>
      </c>
      <c r="E1099">
        <f t="shared" si="34"/>
        <v>1</v>
      </c>
      <c r="F1099" t="str">
        <f t="shared" si="35"/>
        <v/>
      </c>
      <c r="G1099" t="s">
        <v>910</v>
      </c>
      <c r="H1099">
        <v>5.5</v>
      </c>
      <c r="Q1099">
        <v>5</v>
      </c>
    </row>
    <row r="1100" spans="1:17" x14ac:dyDescent="0.25">
      <c r="A1100" t="s">
        <v>909</v>
      </c>
      <c r="B1100">
        <v>34</v>
      </c>
      <c r="C1100" t="s">
        <v>463</v>
      </c>
      <c r="D1100" t="s">
        <v>740</v>
      </c>
      <c r="E1100">
        <f t="shared" si="34"/>
        <v>1</v>
      </c>
      <c r="F1100" t="str">
        <f t="shared" si="35"/>
        <v/>
      </c>
      <c r="G1100" t="s">
        <v>910</v>
      </c>
      <c r="H1100">
        <v>7.5</v>
      </c>
      <c r="I1100">
        <v>1</v>
      </c>
      <c r="Q1100">
        <v>10</v>
      </c>
    </row>
    <row r="1101" spans="1:17" x14ac:dyDescent="0.25">
      <c r="A1101" t="s">
        <v>909</v>
      </c>
      <c r="B1101">
        <v>34</v>
      </c>
      <c r="C1101" t="s">
        <v>360</v>
      </c>
      <c r="D1101" t="s">
        <v>742</v>
      </c>
      <c r="E1101" t="str">
        <f t="shared" si="34"/>
        <v/>
      </c>
      <c r="F1101" t="str">
        <f t="shared" si="35"/>
        <v/>
      </c>
      <c r="H1101">
        <v>6.5</v>
      </c>
      <c r="Q1101">
        <v>6.5</v>
      </c>
    </row>
    <row r="1102" spans="1:17" x14ac:dyDescent="0.25">
      <c r="A1102" t="s">
        <v>909</v>
      </c>
      <c r="B1102">
        <v>34</v>
      </c>
      <c r="C1102" t="s">
        <v>384</v>
      </c>
      <c r="D1102" t="s">
        <v>742</v>
      </c>
      <c r="E1102" t="str">
        <f t="shared" si="34"/>
        <v/>
      </c>
      <c r="F1102" t="str">
        <f t="shared" si="35"/>
        <v/>
      </c>
      <c r="H1102">
        <v>6.5</v>
      </c>
      <c r="Q1102">
        <v>6.5</v>
      </c>
    </row>
    <row r="1103" spans="1:17" x14ac:dyDescent="0.25">
      <c r="A1103" t="s">
        <v>909</v>
      </c>
      <c r="B1103">
        <v>34</v>
      </c>
      <c r="C1103" t="s">
        <v>444</v>
      </c>
      <c r="D1103" t="s">
        <v>742</v>
      </c>
      <c r="E1103" t="str">
        <f t="shared" si="34"/>
        <v/>
      </c>
      <c r="F1103" t="str">
        <f t="shared" si="35"/>
        <v/>
      </c>
      <c r="H1103">
        <v>6.5</v>
      </c>
      <c r="Q1103">
        <v>6.5</v>
      </c>
    </row>
    <row r="1104" spans="1:17" x14ac:dyDescent="0.25">
      <c r="A1104" t="s">
        <v>909</v>
      </c>
      <c r="B1104">
        <v>34</v>
      </c>
      <c r="C1104" t="s">
        <v>840</v>
      </c>
      <c r="D1104" t="s">
        <v>753</v>
      </c>
      <c r="E1104" t="str">
        <f t="shared" si="34"/>
        <v/>
      </c>
      <c r="F1104" t="str">
        <f t="shared" si="35"/>
        <v/>
      </c>
      <c r="H1104">
        <v>6.5</v>
      </c>
      <c r="Q1104">
        <v>6.5</v>
      </c>
    </row>
    <row r="1105" spans="1:17" x14ac:dyDescent="0.25">
      <c r="A1105" t="s">
        <v>909</v>
      </c>
      <c r="B1105">
        <v>34</v>
      </c>
      <c r="C1105" t="s">
        <v>379</v>
      </c>
      <c r="D1105" t="s">
        <v>753</v>
      </c>
      <c r="E1105" t="str">
        <f t="shared" si="34"/>
        <v/>
      </c>
      <c r="F1105" t="str">
        <f t="shared" si="35"/>
        <v/>
      </c>
      <c r="H1105">
        <v>4.5</v>
      </c>
      <c r="Q1105">
        <v>4.5</v>
      </c>
    </row>
    <row r="1106" spans="1:17" x14ac:dyDescent="0.25">
      <c r="A1106" t="s">
        <v>909</v>
      </c>
      <c r="B1106">
        <v>34</v>
      </c>
      <c r="C1106" t="s">
        <v>443</v>
      </c>
      <c r="D1106" t="s">
        <v>753</v>
      </c>
      <c r="E1106" t="str">
        <f t="shared" si="34"/>
        <v/>
      </c>
      <c r="F1106">
        <f t="shared" si="35"/>
        <v>1</v>
      </c>
      <c r="G1106" t="s">
        <v>911</v>
      </c>
      <c r="H1106">
        <v>5</v>
      </c>
      <c r="L1106">
        <v>1</v>
      </c>
      <c r="Q1106">
        <v>5</v>
      </c>
    </row>
    <row r="1107" spans="1:17" x14ac:dyDescent="0.25">
      <c r="A1107" t="s">
        <v>909</v>
      </c>
      <c r="B1107">
        <v>34</v>
      </c>
      <c r="C1107" t="s">
        <v>455</v>
      </c>
      <c r="D1107" t="s">
        <v>753</v>
      </c>
      <c r="E1107">
        <f t="shared" si="34"/>
        <v>1</v>
      </c>
      <c r="F1107" t="str">
        <f t="shared" si="35"/>
        <v/>
      </c>
      <c r="G1107" t="s">
        <v>910</v>
      </c>
      <c r="H1107">
        <v>5</v>
      </c>
      <c r="Q1107">
        <v>4.5</v>
      </c>
    </row>
    <row r="1108" spans="1:17" x14ac:dyDescent="0.25">
      <c r="A1108" t="s">
        <v>909</v>
      </c>
      <c r="B1108">
        <v>34</v>
      </c>
      <c r="C1108" t="s">
        <v>378</v>
      </c>
      <c r="D1108" t="s">
        <v>750</v>
      </c>
      <c r="E1108" t="str">
        <f t="shared" si="34"/>
        <v/>
      </c>
      <c r="F1108" t="str">
        <f t="shared" si="35"/>
        <v/>
      </c>
      <c r="H1108">
        <v>5.5</v>
      </c>
      <c r="Q1108">
        <v>5.5</v>
      </c>
    </row>
    <row r="1109" spans="1:17" x14ac:dyDescent="0.25">
      <c r="A1109" t="s">
        <v>909</v>
      </c>
      <c r="B1109">
        <v>34</v>
      </c>
      <c r="C1109" t="s">
        <v>431</v>
      </c>
      <c r="D1109" t="s">
        <v>750</v>
      </c>
      <c r="E1109" t="str">
        <f t="shared" si="34"/>
        <v/>
      </c>
      <c r="F1109" t="str">
        <f t="shared" si="35"/>
        <v/>
      </c>
      <c r="H1109">
        <v>5.5</v>
      </c>
      <c r="Q1109">
        <v>5.5</v>
      </c>
    </row>
    <row r="1110" spans="1:17" x14ac:dyDescent="0.25">
      <c r="A1110" t="s">
        <v>909</v>
      </c>
      <c r="B1110">
        <v>34</v>
      </c>
      <c r="C1110" t="s">
        <v>452</v>
      </c>
      <c r="D1110" t="s">
        <v>750</v>
      </c>
      <c r="E1110" t="str">
        <f t="shared" si="34"/>
        <v/>
      </c>
      <c r="F1110" t="str">
        <f t="shared" si="35"/>
        <v/>
      </c>
      <c r="H1110">
        <v>5.5</v>
      </c>
      <c r="Q1110">
        <v>5.5</v>
      </c>
    </row>
    <row r="1111" spans="1:17" x14ac:dyDescent="0.25">
      <c r="A1111" t="s">
        <v>909</v>
      </c>
      <c r="B1111">
        <v>34</v>
      </c>
      <c r="C1111" t="s">
        <v>476</v>
      </c>
      <c r="D1111" t="s">
        <v>750</v>
      </c>
      <c r="E1111" t="str">
        <f t="shared" si="34"/>
        <v/>
      </c>
      <c r="F1111" t="str">
        <f t="shared" si="35"/>
        <v/>
      </c>
      <c r="H1111">
        <v>6</v>
      </c>
      <c r="Q1111">
        <v>6</v>
      </c>
    </row>
    <row r="1112" spans="1:17" x14ac:dyDescent="0.25">
      <c r="A1112" t="s">
        <v>909</v>
      </c>
      <c r="B1112">
        <v>34</v>
      </c>
      <c r="C1112" t="s">
        <v>461</v>
      </c>
      <c r="D1112" t="s">
        <v>750</v>
      </c>
      <c r="E1112">
        <f t="shared" si="34"/>
        <v>1</v>
      </c>
      <c r="F1112" t="str">
        <f t="shared" si="35"/>
        <v/>
      </c>
      <c r="G1112" t="s">
        <v>910</v>
      </c>
      <c r="H1112">
        <v>5.5</v>
      </c>
      <c r="Q1112">
        <v>5</v>
      </c>
    </row>
    <row r="1113" spans="1:17" x14ac:dyDescent="0.25">
      <c r="A1113" t="s">
        <v>909</v>
      </c>
      <c r="B1113">
        <v>34</v>
      </c>
      <c r="C1113" t="s">
        <v>345</v>
      </c>
      <c r="D1113" t="s">
        <v>754</v>
      </c>
      <c r="E1113">
        <f t="shared" si="34"/>
        <v>1</v>
      </c>
      <c r="F1113" t="str">
        <f t="shared" si="35"/>
        <v/>
      </c>
      <c r="G1113" t="s">
        <v>910</v>
      </c>
      <c r="H1113">
        <v>6</v>
      </c>
      <c r="Q1113">
        <v>5.5</v>
      </c>
    </row>
    <row r="1114" spans="1:17" x14ac:dyDescent="0.25">
      <c r="A1114" t="s">
        <v>909</v>
      </c>
      <c r="B1114">
        <v>34</v>
      </c>
      <c r="C1114" t="s">
        <v>849</v>
      </c>
      <c r="D1114" t="s">
        <v>754</v>
      </c>
      <c r="E1114" t="str">
        <f t="shared" si="34"/>
        <v/>
      </c>
      <c r="F1114" t="str">
        <f t="shared" si="35"/>
        <v/>
      </c>
      <c r="H1114">
        <v>6</v>
      </c>
      <c r="L1114">
        <v>1</v>
      </c>
      <c r="Q1114">
        <v>7</v>
      </c>
    </row>
    <row r="1115" spans="1:17" x14ac:dyDescent="0.25">
      <c r="A1115" t="s">
        <v>909</v>
      </c>
      <c r="B1115">
        <v>34</v>
      </c>
      <c r="C1115" t="s">
        <v>433</v>
      </c>
      <c r="D1115" t="s">
        <v>754</v>
      </c>
      <c r="E1115" t="str">
        <f t="shared" si="34"/>
        <v/>
      </c>
      <c r="F1115" t="str">
        <f t="shared" si="35"/>
        <v/>
      </c>
      <c r="H1115">
        <v>6.5</v>
      </c>
      <c r="Q1115">
        <v>6.5</v>
      </c>
    </row>
    <row r="1116" spans="1:17" x14ac:dyDescent="0.25">
      <c r="A1116" t="s">
        <v>909</v>
      </c>
      <c r="B1116">
        <v>34</v>
      </c>
      <c r="C1116" t="s">
        <v>457</v>
      </c>
      <c r="D1116" t="s">
        <v>754</v>
      </c>
      <c r="E1116">
        <f t="shared" si="34"/>
        <v>1</v>
      </c>
      <c r="F1116" t="str">
        <f t="shared" si="35"/>
        <v/>
      </c>
      <c r="G1116" t="s">
        <v>910</v>
      </c>
      <c r="H1116">
        <v>6</v>
      </c>
      <c r="Q1116">
        <v>5.5</v>
      </c>
    </row>
    <row r="1117" spans="1:17" x14ac:dyDescent="0.25">
      <c r="A1117" t="s">
        <v>909</v>
      </c>
      <c r="B1117">
        <v>34</v>
      </c>
      <c r="C1117" t="s">
        <v>401</v>
      </c>
      <c r="D1117" t="s">
        <v>748</v>
      </c>
      <c r="E1117" t="str">
        <f t="shared" si="34"/>
        <v/>
      </c>
      <c r="F1117">
        <f t="shared" si="35"/>
        <v>1</v>
      </c>
      <c r="G1117" t="s">
        <v>911</v>
      </c>
      <c r="H1117">
        <v>5.5</v>
      </c>
      <c r="Q1117">
        <v>4.5</v>
      </c>
    </row>
    <row r="1118" spans="1:17" x14ac:dyDescent="0.25">
      <c r="A1118" t="s">
        <v>909</v>
      </c>
      <c r="B1118">
        <v>34</v>
      </c>
      <c r="C1118" t="s">
        <v>460</v>
      </c>
      <c r="D1118" t="s">
        <v>748</v>
      </c>
      <c r="E1118" t="str">
        <f t="shared" si="34"/>
        <v/>
      </c>
      <c r="F1118" t="str">
        <f t="shared" si="35"/>
        <v/>
      </c>
      <c r="H1118">
        <v>6</v>
      </c>
      <c r="Q1118">
        <v>6</v>
      </c>
    </row>
    <row r="1119" spans="1:17" x14ac:dyDescent="0.25">
      <c r="A1119" t="s">
        <v>909</v>
      </c>
      <c r="B1119">
        <v>34</v>
      </c>
      <c r="C1119" t="s">
        <v>407</v>
      </c>
      <c r="D1119" t="s">
        <v>748</v>
      </c>
      <c r="E1119" t="str">
        <f t="shared" si="34"/>
        <v/>
      </c>
      <c r="F1119" t="str">
        <f t="shared" si="35"/>
        <v/>
      </c>
      <c r="H1119">
        <v>6</v>
      </c>
      <c r="Q1119">
        <v>6</v>
      </c>
    </row>
    <row r="1120" spans="1:17" x14ac:dyDescent="0.25">
      <c r="A1120" t="s">
        <v>909</v>
      </c>
      <c r="B1120">
        <v>34</v>
      </c>
      <c r="C1120" t="s">
        <v>412</v>
      </c>
      <c r="D1120" t="s">
        <v>748</v>
      </c>
      <c r="E1120" t="str">
        <f t="shared" si="34"/>
        <v/>
      </c>
      <c r="F1120" t="str">
        <f t="shared" si="35"/>
        <v/>
      </c>
      <c r="H1120">
        <v>6</v>
      </c>
      <c r="Q1120">
        <v>6</v>
      </c>
    </row>
    <row r="1121" spans="1:17" x14ac:dyDescent="0.25">
      <c r="A1121" t="s">
        <v>909</v>
      </c>
      <c r="B1121">
        <v>34</v>
      </c>
      <c r="C1121" t="s">
        <v>845</v>
      </c>
      <c r="D1121" t="s">
        <v>661</v>
      </c>
      <c r="E1121" t="str">
        <f t="shared" si="34"/>
        <v/>
      </c>
      <c r="F1121" t="str">
        <f t="shared" si="35"/>
        <v/>
      </c>
      <c r="H1121">
        <v>5.5</v>
      </c>
      <c r="Q1121">
        <v>5.5</v>
      </c>
    </row>
    <row r="1122" spans="1:17" x14ac:dyDescent="0.25">
      <c r="A1122" t="s">
        <v>909</v>
      </c>
      <c r="B1122">
        <v>34</v>
      </c>
      <c r="C1122" t="s">
        <v>400</v>
      </c>
      <c r="D1122" t="s">
        <v>661</v>
      </c>
      <c r="E1122" t="str">
        <f t="shared" si="34"/>
        <v/>
      </c>
      <c r="F1122" t="str">
        <f t="shared" si="35"/>
        <v/>
      </c>
      <c r="H1122">
        <v>6</v>
      </c>
      <c r="Q1122">
        <v>6</v>
      </c>
    </row>
    <row r="1123" spans="1:17" x14ac:dyDescent="0.25">
      <c r="A1123" t="s">
        <v>909</v>
      </c>
      <c r="B1123">
        <v>34</v>
      </c>
      <c r="C1123" t="s">
        <v>420</v>
      </c>
      <c r="D1123" t="s">
        <v>661</v>
      </c>
      <c r="E1123">
        <f t="shared" si="34"/>
        <v>1</v>
      </c>
      <c r="F1123" t="str">
        <f t="shared" si="35"/>
        <v/>
      </c>
      <c r="G1123" t="s">
        <v>910</v>
      </c>
      <c r="H1123">
        <v>6.5</v>
      </c>
      <c r="Q1123">
        <v>6</v>
      </c>
    </row>
    <row r="1124" spans="1:17" x14ac:dyDescent="0.25">
      <c r="A1124" t="s">
        <v>909</v>
      </c>
      <c r="B1124">
        <v>34</v>
      </c>
      <c r="C1124" t="s">
        <v>445</v>
      </c>
      <c r="D1124" t="s">
        <v>661</v>
      </c>
      <c r="E1124" t="str">
        <f t="shared" si="34"/>
        <v/>
      </c>
      <c r="F1124">
        <f t="shared" si="35"/>
        <v>1</v>
      </c>
      <c r="G1124" t="s">
        <v>911</v>
      </c>
      <c r="H1124">
        <v>5</v>
      </c>
      <c r="Q1124">
        <v>4</v>
      </c>
    </row>
    <row r="1125" spans="1:17" x14ac:dyDescent="0.25">
      <c r="A1125" t="s">
        <v>909</v>
      </c>
      <c r="B1125">
        <v>34</v>
      </c>
      <c r="C1125" t="s">
        <v>434</v>
      </c>
      <c r="D1125" t="s">
        <v>661</v>
      </c>
      <c r="E1125" t="str">
        <f t="shared" si="34"/>
        <v/>
      </c>
      <c r="F1125" t="str">
        <f t="shared" si="35"/>
        <v/>
      </c>
      <c r="H1125">
        <v>5.5</v>
      </c>
      <c r="Q1125">
        <v>5.5</v>
      </c>
    </row>
    <row r="1126" spans="1:17" x14ac:dyDescent="0.25">
      <c r="A1126" t="s">
        <v>909</v>
      </c>
      <c r="B1126">
        <v>34</v>
      </c>
      <c r="C1126" t="s">
        <v>846</v>
      </c>
      <c r="D1126" t="s">
        <v>631</v>
      </c>
      <c r="E1126">
        <f t="shared" si="34"/>
        <v>1</v>
      </c>
      <c r="F1126" t="str">
        <f t="shared" si="35"/>
        <v/>
      </c>
      <c r="G1126" t="s">
        <v>910</v>
      </c>
      <c r="H1126">
        <v>7</v>
      </c>
      <c r="Q1126">
        <v>6.5</v>
      </c>
    </row>
    <row r="1127" spans="1:17" x14ac:dyDescent="0.25">
      <c r="A1127" t="s">
        <v>909</v>
      </c>
      <c r="B1127">
        <v>34</v>
      </c>
      <c r="C1127" t="s">
        <v>396</v>
      </c>
      <c r="D1127" t="s">
        <v>631</v>
      </c>
      <c r="E1127">
        <f t="shared" si="34"/>
        <v>1</v>
      </c>
      <c r="F1127" t="str">
        <f t="shared" si="35"/>
        <v/>
      </c>
      <c r="G1127" t="s">
        <v>910</v>
      </c>
      <c r="H1127">
        <v>6.5</v>
      </c>
      <c r="Q1127">
        <v>6</v>
      </c>
    </row>
    <row r="1128" spans="1:17" x14ac:dyDescent="0.25">
      <c r="A1128" t="s">
        <v>909</v>
      </c>
      <c r="B1128">
        <v>34</v>
      </c>
      <c r="C1128" t="s">
        <v>423</v>
      </c>
      <c r="D1128" t="s">
        <v>631</v>
      </c>
      <c r="E1128" t="str">
        <f t="shared" si="34"/>
        <v/>
      </c>
      <c r="F1128" t="str">
        <f t="shared" si="35"/>
        <v/>
      </c>
      <c r="H1128">
        <v>6.5</v>
      </c>
      <c r="Q1128">
        <v>6.5</v>
      </c>
    </row>
    <row r="1129" spans="1:17" x14ac:dyDescent="0.25">
      <c r="A1129" t="s">
        <v>909</v>
      </c>
      <c r="B1129">
        <v>34</v>
      </c>
      <c r="C1129" t="s">
        <v>883</v>
      </c>
      <c r="D1129" t="s">
        <v>631</v>
      </c>
      <c r="E1129">
        <f t="shared" si="34"/>
        <v>1</v>
      </c>
      <c r="F1129" t="str">
        <f t="shared" si="35"/>
        <v/>
      </c>
      <c r="G1129" t="s">
        <v>910</v>
      </c>
      <c r="H1129">
        <v>6.5</v>
      </c>
      <c r="Q1129">
        <v>6</v>
      </c>
    </row>
    <row r="1130" spans="1:17" x14ac:dyDescent="0.25">
      <c r="A1130" t="s">
        <v>909</v>
      </c>
      <c r="B1130">
        <v>34</v>
      </c>
      <c r="C1130" t="s">
        <v>387</v>
      </c>
      <c r="D1130" t="s">
        <v>745</v>
      </c>
      <c r="E1130">
        <f t="shared" si="34"/>
        <v>1</v>
      </c>
      <c r="F1130" t="str">
        <f t="shared" si="35"/>
        <v/>
      </c>
      <c r="G1130" t="s">
        <v>910</v>
      </c>
      <c r="H1130">
        <v>5.5</v>
      </c>
      <c r="Q1130">
        <v>5</v>
      </c>
    </row>
    <row r="1131" spans="1:17" x14ac:dyDescent="0.25">
      <c r="A1131" t="s">
        <v>909</v>
      </c>
      <c r="B1131">
        <v>34</v>
      </c>
      <c r="C1131" t="s">
        <v>855</v>
      </c>
      <c r="D1131" t="s">
        <v>745</v>
      </c>
      <c r="E1131" t="str">
        <f t="shared" si="34"/>
        <v/>
      </c>
      <c r="F1131" t="str">
        <f t="shared" si="35"/>
        <v/>
      </c>
      <c r="H1131">
        <v>6</v>
      </c>
      <c r="Q1131">
        <v>6</v>
      </c>
    </row>
    <row r="1132" spans="1:17" x14ac:dyDescent="0.25">
      <c r="A1132" t="s">
        <v>909</v>
      </c>
      <c r="B1132">
        <v>34</v>
      </c>
      <c r="C1132" t="s">
        <v>439</v>
      </c>
      <c r="D1132" t="s">
        <v>745</v>
      </c>
      <c r="E1132">
        <f t="shared" si="34"/>
        <v>1</v>
      </c>
      <c r="F1132" t="str">
        <f t="shared" si="35"/>
        <v/>
      </c>
      <c r="G1132" t="s">
        <v>910</v>
      </c>
      <c r="H1132">
        <v>5.5</v>
      </c>
      <c r="Q1132">
        <v>5</v>
      </c>
    </row>
    <row r="1133" spans="1:17" x14ac:dyDescent="0.25">
      <c r="A1133" t="s">
        <v>909</v>
      </c>
      <c r="B1133">
        <v>34</v>
      </c>
      <c r="C1133" t="s">
        <v>459</v>
      </c>
      <c r="D1133" t="s">
        <v>745</v>
      </c>
      <c r="E1133" t="str">
        <f t="shared" si="34"/>
        <v/>
      </c>
      <c r="F1133" t="str">
        <f t="shared" si="35"/>
        <v/>
      </c>
      <c r="H1133">
        <v>5</v>
      </c>
      <c r="Q1133">
        <v>5</v>
      </c>
    </row>
    <row r="1134" spans="1:17" x14ac:dyDescent="0.25">
      <c r="A1134" t="s">
        <v>909</v>
      </c>
      <c r="B1134">
        <v>34</v>
      </c>
      <c r="C1134" t="s">
        <v>878</v>
      </c>
      <c r="D1134" t="s">
        <v>745</v>
      </c>
      <c r="E1134" t="str">
        <f t="shared" si="34"/>
        <v/>
      </c>
      <c r="F1134" t="str">
        <f t="shared" si="35"/>
        <v/>
      </c>
      <c r="H1134">
        <v>5.5</v>
      </c>
      <c r="Q1134">
        <v>5.5</v>
      </c>
    </row>
    <row r="1135" spans="1:17" x14ac:dyDescent="0.25">
      <c r="A1135" t="s">
        <v>909</v>
      </c>
      <c r="B1135">
        <v>34</v>
      </c>
      <c r="C1135" t="s">
        <v>351</v>
      </c>
      <c r="D1135" t="s">
        <v>635</v>
      </c>
      <c r="E1135" t="str">
        <f t="shared" si="34"/>
        <v/>
      </c>
      <c r="F1135" t="str">
        <f t="shared" si="35"/>
        <v/>
      </c>
      <c r="H1135">
        <v>6.5</v>
      </c>
      <c r="Q1135">
        <v>6.5</v>
      </c>
    </row>
    <row r="1136" spans="1:17" x14ac:dyDescent="0.25">
      <c r="A1136" t="s">
        <v>909</v>
      </c>
      <c r="B1136">
        <v>34</v>
      </c>
      <c r="C1136" t="s">
        <v>377</v>
      </c>
      <c r="D1136" t="s">
        <v>635</v>
      </c>
      <c r="E1136" t="str">
        <f t="shared" si="34"/>
        <v/>
      </c>
      <c r="F1136" t="str">
        <f t="shared" si="35"/>
        <v/>
      </c>
      <c r="H1136">
        <v>7</v>
      </c>
      <c r="Q1136">
        <v>7</v>
      </c>
    </row>
    <row r="1137" spans="1:17" x14ac:dyDescent="0.25">
      <c r="A1137" t="s">
        <v>909</v>
      </c>
      <c r="B1137">
        <v>34</v>
      </c>
      <c r="C1137" t="s">
        <v>406</v>
      </c>
      <c r="D1137" t="s">
        <v>635</v>
      </c>
      <c r="E1137">
        <f t="shared" si="34"/>
        <v>1</v>
      </c>
      <c r="F1137" t="str">
        <f t="shared" si="35"/>
        <v/>
      </c>
      <c r="G1137" t="s">
        <v>910</v>
      </c>
      <c r="H1137">
        <v>6</v>
      </c>
      <c r="Q1137">
        <v>5.5</v>
      </c>
    </row>
    <row r="1138" spans="1:17" x14ac:dyDescent="0.25">
      <c r="A1138" t="s">
        <v>909</v>
      </c>
      <c r="B1138">
        <v>34</v>
      </c>
      <c r="C1138" t="s">
        <v>419</v>
      </c>
      <c r="D1138" t="s">
        <v>635</v>
      </c>
      <c r="E1138" t="str">
        <f t="shared" si="34"/>
        <v/>
      </c>
      <c r="F1138" t="str">
        <f t="shared" si="35"/>
        <v/>
      </c>
      <c r="H1138">
        <v>6.5</v>
      </c>
      <c r="Q1138">
        <v>6.5</v>
      </c>
    </row>
    <row r="1139" spans="1:17" x14ac:dyDescent="0.25">
      <c r="A1139" t="s">
        <v>909</v>
      </c>
      <c r="B1139">
        <v>34</v>
      </c>
      <c r="C1139" t="s">
        <v>481</v>
      </c>
      <c r="D1139" t="s">
        <v>635</v>
      </c>
      <c r="E1139" t="str">
        <f t="shared" si="34"/>
        <v/>
      </c>
      <c r="F1139" t="str">
        <f t="shared" si="35"/>
        <v/>
      </c>
      <c r="H1139">
        <v>5</v>
      </c>
      <c r="Q1139">
        <v>5</v>
      </c>
    </row>
    <row r="1140" spans="1:17" x14ac:dyDescent="0.25">
      <c r="A1140" t="s">
        <v>909</v>
      </c>
      <c r="B1140">
        <v>34</v>
      </c>
      <c r="C1140" t="s">
        <v>841</v>
      </c>
      <c r="D1140" t="s">
        <v>747</v>
      </c>
      <c r="E1140">
        <f t="shared" si="34"/>
        <v>1</v>
      </c>
      <c r="F1140" t="str">
        <f t="shared" si="35"/>
        <v/>
      </c>
      <c r="G1140" t="s">
        <v>910</v>
      </c>
      <c r="H1140">
        <v>5.5</v>
      </c>
      <c r="Q1140">
        <v>5</v>
      </c>
    </row>
    <row r="1141" spans="1:17" x14ac:dyDescent="0.25">
      <c r="A1141" t="s">
        <v>909</v>
      </c>
      <c r="B1141">
        <v>34</v>
      </c>
      <c r="C1141" t="s">
        <v>390</v>
      </c>
      <c r="D1141" t="s">
        <v>747</v>
      </c>
      <c r="E1141" t="str">
        <f t="shared" si="34"/>
        <v/>
      </c>
      <c r="F1141" t="str">
        <f t="shared" si="35"/>
        <v/>
      </c>
      <c r="H1141">
        <v>6</v>
      </c>
      <c r="Q1141">
        <v>6</v>
      </c>
    </row>
    <row r="1142" spans="1:17" x14ac:dyDescent="0.25">
      <c r="A1142" t="s">
        <v>909</v>
      </c>
      <c r="B1142">
        <v>34</v>
      </c>
      <c r="C1142" t="s">
        <v>408</v>
      </c>
      <c r="D1142" t="s">
        <v>747</v>
      </c>
      <c r="E1142" t="str">
        <f t="shared" si="34"/>
        <v/>
      </c>
      <c r="F1142" t="str">
        <f t="shared" si="35"/>
        <v/>
      </c>
      <c r="H1142">
        <v>6</v>
      </c>
      <c r="Q1142">
        <v>6</v>
      </c>
    </row>
    <row r="1143" spans="1:17" x14ac:dyDescent="0.25">
      <c r="A1143" t="s">
        <v>909</v>
      </c>
      <c r="B1143">
        <v>34</v>
      </c>
      <c r="C1143" t="s">
        <v>425</v>
      </c>
      <c r="D1143" t="s">
        <v>747</v>
      </c>
      <c r="E1143" t="str">
        <f t="shared" si="34"/>
        <v/>
      </c>
      <c r="F1143" t="str">
        <f t="shared" si="35"/>
        <v/>
      </c>
      <c r="H1143">
        <v>5</v>
      </c>
      <c r="Q1143">
        <v>5</v>
      </c>
    </row>
    <row r="1144" spans="1:17" x14ac:dyDescent="0.25">
      <c r="A1144" t="s">
        <v>909</v>
      </c>
      <c r="B1144">
        <v>34</v>
      </c>
      <c r="C1144" t="s">
        <v>865</v>
      </c>
      <c r="D1144" t="s">
        <v>747</v>
      </c>
      <c r="E1144" t="str">
        <f t="shared" si="34"/>
        <v/>
      </c>
      <c r="F1144" t="str">
        <f t="shared" si="35"/>
        <v/>
      </c>
      <c r="H1144">
        <v>5.5</v>
      </c>
      <c r="Q1144">
        <v>5.5</v>
      </c>
    </row>
    <row r="1145" spans="1:17" x14ac:dyDescent="0.25">
      <c r="A1145" t="s">
        <v>909</v>
      </c>
      <c r="B1145">
        <v>34</v>
      </c>
      <c r="C1145" t="s">
        <v>851</v>
      </c>
      <c r="D1145" t="s">
        <v>738</v>
      </c>
      <c r="E1145" t="str">
        <f t="shared" si="34"/>
        <v/>
      </c>
      <c r="F1145" t="str">
        <f t="shared" si="35"/>
        <v/>
      </c>
      <c r="H1145">
        <v>6</v>
      </c>
      <c r="Q1145">
        <v>6</v>
      </c>
    </row>
    <row r="1146" spans="1:17" x14ac:dyDescent="0.25">
      <c r="A1146" t="s">
        <v>909</v>
      </c>
      <c r="B1146">
        <v>34</v>
      </c>
      <c r="C1146" t="s">
        <v>397</v>
      </c>
      <c r="D1146" t="s">
        <v>738</v>
      </c>
      <c r="E1146" t="str">
        <f t="shared" si="34"/>
        <v/>
      </c>
      <c r="F1146" t="str">
        <f t="shared" si="35"/>
        <v/>
      </c>
      <c r="H1146">
        <v>6</v>
      </c>
      <c r="Q1146">
        <v>6</v>
      </c>
    </row>
    <row r="1147" spans="1:17" x14ac:dyDescent="0.25">
      <c r="A1147" t="s">
        <v>909</v>
      </c>
      <c r="B1147">
        <v>34</v>
      </c>
      <c r="C1147" t="s">
        <v>403</v>
      </c>
      <c r="D1147" t="s">
        <v>738</v>
      </c>
      <c r="E1147" t="str">
        <f t="shared" si="34"/>
        <v/>
      </c>
      <c r="F1147" t="str">
        <f t="shared" si="35"/>
        <v/>
      </c>
      <c r="H1147">
        <v>6</v>
      </c>
      <c r="Q1147">
        <v>6</v>
      </c>
    </row>
    <row r="1148" spans="1:17" x14ac:dyDescent="0.25">
      <c r="A1148" t="s">
        <v>909</v>
      </c>
      <c r="B1148">
        <v>34</v>
      </c>
      <c r="C1148" t="s">
        <v>413</v>
      </c>
      <c r="D1148" t="s">
        <v>738</v>
      </c>
      <c r="E1148" t="str">
        <f t="shared" si="34"/>
        <v/>
      </c>
      <c r="F1148" t="str">
        <f t="shared" si="35"/>
        <v/>
      </c>
      <c r="H1148">
        <v>5.5</v>
      </c>
      <c r="Q1148">
        <v>5.5</v>
      </c>
    </row>
    <row r="1149" spans="1:17" x14ac:dyDescent="0.25">
      <c r="A1149" t="s">
        <v>909</v>
      </c>
      <c r="B1149">
        <v>34</v>
      </c>
      <c r="C1149" t="s">
        <v>347</v>
      </c>
      <c r="D1149" t="s">
        <v>761</v>
      </c>
      <c r="E1149" t="str">
        <f t="shared" si="34"/>
        <v/>
      </c>
      <c r="F1149" t="str">
        <f t="shared" si="35"/>
        <v/>
      </c>
      <c r="H1149">
        <v>6</v>
      </c>
      <c r="Q1149">
        <v>6</v>
      </c>
    </row>
    <row r="1150" spans="1:17" x14ac:dyDescent="0.25">
      <c r="A1150" t="s">
        <v>909</v>
      </c>
      <c r="B1150">
        <v>34</v>
      </c>
      <c r="C1150" t="s">
        <v>348</v>
      </c>
      <c r="D1150" t="s">
        <v>761</v>
      </c>
      <c r="E1150" t="str">
        <f t="shared" si="34"/>
        <v/>
      </c>
      <c r="F1150" t="str">
        <f t="shared" si="35"/>
        <v/>
      </c>
      <c r="H1150">
        <v>6</v>
      </c>
      <c r="Q1150">
        <v>6</v>
      </c>
    </row>
    <row r="1151" spans="1:17" x14ac:dyDescent="0.25">
      <c r="A1151" t="s">
        <v>909</v>
      </c>
      <c r="B1151">
        <v>34</v>
      </c>
      <c r="C1151" t="s">
        <v>435</v>
      </c>
      <c r="D1151" t="s">
        <v>761</v>
      </c>
      <c r="E1151" t="str">
        <f t="shared" si="34"/>
        <v/>
      </c>
      <c r="F1151" t="str">
        <f t="shared" si="35"/>
        <v/>
      </c>
      <c r="H1151">
        <v>6</v>
      </c>
      <c r="Q1151">
        <v>6</v>
      </c>
    </row>
    <row r="1152" spans="1:17" x14ac:dyDescent="0.25">
      <c r="A1152" t="s">
        <v>909</v>
      </c>
      <c r="B1152">
        <v>34</v>
      </c>
      <c r="C1152" t="s">
        <v>429</v>
      </c>
      <c r="D1152" t="s">
        <v>761</v>
      </c>
      <c r="E1152" t="str">
        <f t="shared" si="34"/>
        <v/>
      </c>
      <c r="F1152" t="str">
        <f t="shared" si="35"/>
        <v/>
      </c>
      <c r="H1152">
        <v>6</v>
      </c>
      <c r="Q1152">
        <v>6</v>
      </c>
    </row>
    <row r="1153" spans="1:17" x14ac:dyDescent="0.25">
      <c r="A1153" t="s">
        <v>909</v>
      </c>
      <c r="B1153">
        <v>34</v>
      </c>
      <c r="C1153" t="s">
        <v>872</v>
      </c>
      <c r="D1153" t="s">
        <v>761</v>
      </c>
      <c r="E1153" t="str">
        <f t="shared" si="34"/>
        <v/>
      </c>
      <c r="F1153" t="str">
        <f t="shared" si="35"/>
        <v/>
      </c>
      <c r="H1153">
        <v>5.5</v>
      </c>
      <c r="Q1153">
        <v>5.5</v>
      </c>
    </row>
    <row r="1154" spans="1:17" x14ac:dyDescent="0.25">
      <c r="A1154" t="s">
        <v>912</v>
      </c>
      <c r="B1154">
        <v>34</v>
      </c>
      <c r="C1154" t="s">
        <v>491</v>
      </c>
      <c r="D1154" t="s">
        <v>746</v>
      </c>
      <c r="E1154" t="str">
        <f t="shared" si="34"/>
        <v/>
      </c>
      <c r="F1154" t="str">
        <f t="shared" si="35"/>
        <v/>
      </c>
      <c r="H1154">
        <v>5</v>
      </c>
      <c r="Q1154">
        <v>5</v>
      </c>
    </row>
    <row r="1155" spans="1:17" x14ac:dyDescent="0.25">
      <c r="A1155" t="s">
        <v>912</v>
      </c>
      <c r="B1155">
        <v>34</v>
      </c>
      <c r="C1155" t="s">
        <v>624</v>
      </c>
      <c r="D1155" t="s">
        <v>746</v>
      </c>
      <c r="E1155" t="str">
        <f t="shared" ref="E1155:E1218" si="36">IF($G1155="Ammonito",1,"")</f>
        <v/>
      </c>
      <c r="F1155" t="str">
        <f t="shared" ref="F1155:F1218" si="37">IF($G1155="Espulsione",1,"")</f>
        <v/>
      </c>
      <c r="H1155">
        <v>5</v>
      </c>
      <c r="Q1155">
        <v>5</v>
      </c>
    </row>
    <row r="1156" spans="1:17" x14ac:dyDescent="0.25">
      <c r="A1156" t="s">
        <v>912</v>
      </c>
      <c r="B1156">
        <v>34</v>
      </c>
      <c r="C1156" t="s">
        <v>509</v>
      </c>
      <c r="D1156" t="s">
        <v>746</v>
      </c>
      <c r="E1156">
        <f t="shared" si="36"/>
        <v>1</v>
      </c>
      <c r="F1156" t="str">
        <f t="shared" si="37"/>
        <v/>
      </c>
      <c r="G1156" t="s">
        <v>910</v>
      </c>
      <c r="H1156">
        <v>6</v>
      </c>
      <c r="Q1156">
        <v>5.5</v>
      </c>
    </row>
    <row r="1157" spans="1:17" x14ac:dyDescent="0.25">
      <c r="A1157" t="s">
        <v>912</v>
      </c>
      <c r="B1157">
        <v>34</v>
      </c>
      <c r="C1157" t="s">
        <v>515</v>
      </c>
      <c r="D1157" t="s">
        <v>746</v>
      </c>
      <c r="E1157" t="str">
        <f t="shared" si="36"/>
        <v/>
      </c>
      <c r="F1157" t="str">
        <f t="shared" si="37"/>
        <v/>
      </c>
      <c r="H1157">
        <v>5.5</v>
      </c>
      <c r="Q1157">
        <v>5.5</v>
      </c>
    </row>
    <row r="1158" spans="1:17" x14ac:dyDescent="0.25">
      <c r="A1158" t="s">
        <v>912</v>
      </c>
      <c r="B1158">
        <v>34</v>
      </c>
      <c r="C1158" t="s">
        <v>585</v>
      </c>
      <c r="D1158" t="s">
        <v>746</v>
      </c>
      <c r="E1158" t="str">
        <f t="shared" si="36"/>
        <v/>
      </c>
      <c r="F1158" t="str">
        <f t="shared" si="37"/>
        <v/>
      </c>
      <c r="H1158">
        <v>6</v>
      </c>
      <c r="L1158">
        <v>1</v>
      </c>
      <c r="Q1158">
        <v>7</v>
      </c>
    </row>
    <row r="1159" spans="1:17" x14ac:dyDescent="0.25">
      <c r="A1159" t="s">
        <v>912</v>
      </c>
      <c r="B1159">
        <v>34</v>
      </c>
      <c r="C1159" t="s">
        <v>533</v>
      </c>
      <c r="D1159" t="s">
        <v>746</v>
      </c>
      <c r="E1159" t="str">
        <f t="shared" si="36"/>
        <v/>
      </c>
      <c r="F1159" t="str">
        <f t="shared" si="37"/>
        <v/>
      </c>
      <c r="H1159">
        <v>6</v>
      </c>
      <c r="Q1159">
        <v>6</v>
      </c>
    </row>
    <row r="1160" spans="1:17" x14ac:dyDescent="0.25">
      <c r="A1160" t="s">
        <v>912</v>
      </c>
      <c r="B1160">
        <v>34</v>
      </c>
      <c r="C1160" t="s">
        <v>514</v>
      </c>
      <c r="D1160" t="s">
        <v>760</v>
      </c>
      <c r="E1160" t="str">
        <f t="shared" si="36"/>
        <v/>
      </c>
      <c r="F1160" t="str">
        <f t="shared" si="37"/>
        <v/>
      </c>
      <c r="H1160">
        <v>6</v>
      </c>
      <c r="Q1160">
        <v>6</v>
      </c>
    </row>
    <row r="1161" spans="1:17" x14ac:dyDescent="0.25">
      <c r="A1161" t="s">
        <v>912</v>
      </c>
      <c r="B1161">
        <v>34</v>
      </c>
      <c r="C1161" t="s">
        <v>591</v>
      </c>
      <c r="D1161" t="s">
        <v>760</v>
      </c>
      <c r="E1161" t="str">
        <f t="shared" si="36"/>
        <v/>
      </c>
      <c r="F1161" t="str">
        <f t="shared" si="37"/>
        <v/>
      </c>
      <c r="H1161">
        <v>5.5</v>
      </c>
      <c r="Q1161">
        <v>5.5</v>
      </c>
    </row>
    <row r="1162" spans="1:17" x14ac:dyDescent="0.25">
      <c r="A1162" t="s">
        <v>912</v>
      </c>
      <c r="B1162">
        <v>34</v>
      </c>
      <c r="C1162" t="s">
        <v>776</v>
      </c>
      <c r="D1162" t="s">
        <v>760</v>
      </c>
      <c r="E1162" t="str">
        <f t="shared" si="36"/>
        <v/>
      </c>
      <c r="F1162" t="str">
        <f t="shared" si="37"/>
        <v/>
      </c>
      <c r="H1162">
        <v>5</v>
      </c>
      <c r="Q1162">
        <v>5</v>
      </c>
    </row>
    <row r="1163" spans="1:17" x14ac:dyDescent="0.25">
      <c r="A1163" t="s">
        <v>912</v>
      </c>
      <c r="B1163">
        <v>34</v>
      </c>
      <c r="C1163" t="s">
        <v>768</v>
      </c>
      <c r="D1163" t="s">
        <v>760</v>
      </c>
      <c r="E1163">
        <f t="shared" si="36"/>
        <v>1</v>
      </c>
      <c r="F1163" t="str">
        <f t="shared" si="37"/>
        <v/>
      </c>
      <c r="G1163" t="s">
        <v>910</v>
      </c>
      <c r="H1163">
        <v>5</v>
      </c>
      <c r="Q1163">
        <v>4.5</v>
      </c>
    </row>
    <row r="1164" spans="1:17" x14ac:dyDescent="0.25">
      <c r="A1164" t="s">
        <v>912</v>
      </c>
      <c r="B1164">
        <v>34</v>
      </c>
      <c r="C1164" t="s">
        <v>518</v>
      </c>
      <c r="D1164" t="s">
        <v>633</v>
      </c>
      <c r="E1164" t="str">
        <f t="shared" si="36"/>
        <v/>
      </c>
      <c r="F1164" t="str">
        <f t="shared" si="37"/>
        <v/>
      </c>
      <c r="H1164">
        <v>6</v>
      </c>
      <c r="Q1164">
        <v>6</v>
      </c>
    </row>
    <row r="1165" spans="1:17" x14ac:dyDescent="0.25">
      <c r="A1165" t="s">
        <v>912</v>
      </c>
      <c r="B1165">
        <v>34</v>
      </c>
      <c r="C1165" t="s">
        <v>523</v>
      </c>
      <c r="D1165" t="s">
        <v>633</v>
      </c>
      <c r="E1165" t="str">
        <f t="shared" si="36"/>
        <v/>
      </c>
      <c r="F1165" t="str">
        <f t="shared" si="37"/>
        <v/>
      </c>
      <c r="H1165">
        <v>6</v>
      </c>
      <c r="Q1165">
        <v>6</v>
      </c>
    </row>
    <row r="1166" spans="1:17" x14ac:dyDescent="0.25">
      <c r="A1166" t="s">
        <v>912</v>
      </c>
      <c r="B1166">
        <v>34</v>
      </c>
      <c r="C1166" t="s">
        <v>532</v>
      </c>
      <c r="D1166" t="s">
        <v>633</v>
      </c>
      <c r="E1166" t="str">
        <f t="shared" si="36"/>
        <v/>
      </c>
      <c r="F1166" t="str">
        <f t="shared" si="37"/>
        <v/>
      </c>
      <c r="H1166">
        <v>5.5</v>
      </c>
      <c r="Q1166">
        <v>5.5</v>
      </c>
    </row>
    <row r="1167" spans="1:17" x14ac:dyDescent="0.25">
      <c r="A1167" t="s">
        <v>912</v>
      </c>
      <c r="B1167">
        <v>34</v>
      </c>
      <c r="C1167" t="s">
        <v>775</v>
      </c>
      <c r="D1167" t="s">
        <v>633</v>
      </c>
      <c r="E1167" t="str">
        <f t="shared" si="36"/>
        <v/>
      </c>
      <c r="F1167" t="str">
        <f t="shared" si="37"/>
        <v/>
      </c>
      <c r="H1167">
        <v>6</v>
      </c>
      <c r="Q1167">
        <v>6</v>
      </c>
    </row>
    <row r="1168" spans="1:17" x14ac:dyDescent="0.25">
      <c r="A1168" t="s">
        <v>912</v>
      </c>
      <c r="B1168">
        <v>34</v>
      </c>
      <c r="C1168" t="s">
        <v>490</v>
      </c>
      <c r="D1168" t="s">
        <v>739</v>
      </c>
      <c r="E1168" t="str">
        <f t="shared" si="36"/>
        <v/>
      </c>
      <c r="F1168" t="str">
        <f t="shared" si="37"/>
        <v/>
      </c>
      <c r="H1168">
        <v>6.5</v>
      </c>
      <c r="L1168">
        <v>1</v>
      </c>
      <c r="Q1168">
        <v>7.5</v>
      </c>
    </row>
    <row r="1169" spans="1:17" x14ac:dyDescent="0.25">
      <c r="A1169" t="s">
        <v>912</v>
      </c>
      <c r="B1169">
        <v>34</v>
      </c>
      <c r="C1169" t="s">
        <v>510</v>
      </c>
      <c r="D1169" t="s">
        <v>739</v>
      </c>
      <c r="E1169" t="str">
        <f t="shared" si="36"/>
        <v/>
      </c>
      <c r="F1169" t="str">
        <f t="shared" si="37"/>
        <v/>
      </c>
      <c r="H1169">
        <v>6</v>
      </c>
      <c r="Q1169">
        <v>6</v>
      </c>
    </row>
    <row r="1170" spans="1:17" x14ac:dyDescent="0.25">
      <c r="A1170" t="s">
        <v>912</v>
      </c>
      <c r="B1170">
        <v>34</v>
      </c>
      <c r="C1170" t="s">
        <v>553</v>
      </c>
      <c r="D1170" t="s">
        <v>739</v>
      </c>
      <c r="E1170" t="str">
        <f t="shared" si="36"/>
        <v/>
      </c>
      <c r="F1170" t="str">
        <f t="shared" si="37"/>
        <v/>
      </c>
      <c r="H1170">
        <v>6</v>
      </c>
      <c r="Q1170">
        <v>6</v>
      </c>
    </row>
    <row r="1171" spans="1:17" x14ac:dyDescent="0.25">
      <c r="A1171" t="s">
        <v>912</v>
      </c>
      <c r="B1171">
        <v>34</v>
      </c>
      <c r="C1171" t="s">
        <v>570</v>
      </c>
      <c r="D1171" t="s">
        <v>739</v>
      </c>
      <c r="E1171" t="str">
        <f t="shared" si="36"/>
        <v/>
      </c>
      <c r="F1171" t="str">
        <f t="shared" si="37"/>
        <v/>
      </c>
      <c r="H1171">
        <v>6</v>
      </c>
      <c r="Q1171">
        <v>6</v>
      </c>
    </row>
    <row r="1172" spans="1:17" x14ac:dyDescent="0.25">
      <c r="A1172" t="s">
        <v>912</v>
      </c>
      <c r="B1172">
        <v>34</v>
      </c>
      <c r="C1172" t="s">
        <v>598</v>
      </c>
      <c r="D1172" t="s">
        <v>739</v>
      </c>
      <c r="E1172" t="str">
        <f t="shared" si="36"/>
        <v/>
      </c>
      <c r="F1172" t="str">
        <f t="shared" si="37"/>
        <v/>
      </c>
      <c r="H1172">
        <v>6</v>
      </c>
      <c r="Q1172">
        <v>6</v>
      </c>
    </row>
    <row r="1173" spans="1:17" x14ac:dyDescent="0.25">
      <c r="A1173" t="s">
        <v>912</v>
      </c>
      <c r="B1173">
        <v>34</v>
      </c>
      <c r="C1173" t="s">
        <v>774</v>
      </c>
      <c r="D1173" t="s">
        <v>634</v>
      </c>
      <c r="E1173">
        <f t="shared" si="36"/>
        <v>1</v>
      </c>
      <c r="F1173" t="str">
        <f t="shared" si="37"/>
        <v/>
      </c>
      <c r="G1173" t="s">
        <v>910</v>
      </c>
      <c r="H1173">
        <v>5.5</v>
      </c>
      <c r="Q1173">
        <v>5</v>
      </c>
    </row>
    <row r="1174" spans="1:17" x14ac:dyDescent="0.25">
      <c r="A1174" t="s">
        <v>912</v>
      </c>
      <c r="B1174">
        <v>34</v>
      </c>
      <c r="C1174" t="s">
        <v>548</v>
      </c>
      <c r="D1174" t="s">
        <v>634</v>
      </c>
      <c r="E1174">
        <f t="shared" si="36"/>
        <v>1</v>
      </c>
      <c r="F1174" t="str">
        <f t="shared" si="37"/>
        <v/>
      </c>
      <c r="G1174" t="s">
        <v>910</v>
      </c>
      <c r="H1174">
        <v>5.5</v>
      </c>
      <c r="Q1174">
        <v>5</v>
      </c>
    </row>
    <row r="1175" spans="1:17" x14ac:dyDescent="0.25">
      <c r="A1175" t="s">
        <v>912</v>
      </c>
      <c r="B1175">
        <v>34</v>
      </c>
      <c r="C1175" t="s">
        <v>566</v>
      </c>
      <c r="D1175" t="s">
        <v>634</v>
      </c>
      <c r="E1175" t="str">
        <f t="shared" si="36"/>
        <v/>
      </c>
      <c r="F1175" t="str">
        <f t="shared" si="37"/>
        <v/>
      </c>
      <c r="H1175">
        <v>5.5</v>
      </c>
      <c r="Q1175">
        <v>5.5</v>
      </c>
    </row>
    <row r="1176" spans="1:17" x14ac:dyDescent="0.25">
      <c r="A1176" t="s">
        <v>912</v>
      </c>
      <c r="B1176">
        <v>34</v>
      </c>
      <c r="C1176" t="s">
        <v>600</v>
      </c>
      <c r="D1176" t="s">
        <v>634</v>
      </c>
      <c r="E1176" t="str">
        <f t="shared" si="36"/>
        <v/>
      </c>
      <c r="F1176" t="str">
        <f t="shared" si="37"/>
        <v/>
      </c>
      <c r="H1176">
        <v>5</v>
      </c>
      <c r="Q1176">
        <v>5</v>
      </c>
    </row>
    <row r="1177" spans="1:17" x14ac:dyDescent="0.25">
      <c r="A1177" t="s">
        <v>912</v>
      </c>
      <c r="B1177">
        <v>34</v>
      </c>
      <c r="C1177" t="s">
        <v>602</v>
      </c>
      <c r="D1177" t="s">
        <v>634</v>
      </c>
      <c r="E1177" t="str">
        <f t="shared" si="36"/>
        <v/>
      </c>
      <c r="F1177" t="str">
        <f t="shared" si="37"/>
        <v/>
      </c>
      <c r="H1177">
        <v>6</v>
      </c>
      <c r="Q1177">
        <v>6</v>
      </c>
    </row>
    <row r="1178" spans="1:17" x14ac:dyDescent="0.25">
      <c r="A1178" t="s">
        <v>912</v>
      </c>
      <c r="B1178">
        <v>34</v>
      </c>
      <c r="C1178" t="s">
        <v>611</v>
      </c>
      <c r="D1178" t="s">
        <v>634</v>
      </c>
      <c r="E1178" t="str">
        <f t="shared" si="36"/>
        <v/>
      </c>
      <c r="F1178" t="str">
        <f t="shared" si="37"/>
        <v/>
      </c>
      <c r="H1178">
        <v>5.5</v>
      </c>
      <c r="Q1178">
        <v>5.5</v>
      </c>
    </row>
    <row r="1179" spans="1:17" x14ac:dyDescent="0.25">
      <c r="A1179" t="s">
        <v>912</v>
      </c>
      <c r="B1179">
        <v>34</v>
      </c>
      <c r="C1179" t="s">
        <v>487</v>
      </c>
      <c r="D1179" t="s">
        <v>632</v>
      </c>
      <c r="E1179" t="str">
        <f t="shared" si="36"/>
        <v/>
      </c>
      <c r="F1179" t="str">
        <f t="shared" si="37"/>
        <v/>
      </c>
      <c r="H1179">
        <v>5.5</v>
      </c>
      <c r="Q1179">
        <v>5.5</v>
      </c>
    </row>
    <row r="1180" spans="1:17" x14ac:dyDescent="0.25">
      <c r="A1180" t="s">
        <v>912</v>
      </c>
      <c r="B1180">
        <v>34</v>
      </c>
      <c r="C1180" t="s">
        <v>504</v>
      </c>
      <c r="D1180" t="s">
        <v>632</v>
      </c>
      <c r="E1180" t="str">
        <f t="shared" si="36"/>
        <v/>
      </c>
      <c r="F1180" t="str">
        <f t="shared" si="37"/>
        <v/>
      </c>
      <c r="H1180">
        <v>6</v>
      </c>
      <c r="Q1180">
        <v>6</v>
      </c>
    </row>
    <row r="1181" spans="1:17" x14ac:dyDescent="0.25">
      <c r="A1181" t="s">
        <v>912</v>
      </c>
      <c r="B1181">
        <v>34</v>
      </c>
      <c r="C1181" t="s">
        <v>520</v>
      </c>
      <c r="D1181" t="s">
        <v>632</v>
      </c>
      <c r="E1181" t="str">
        <f t="shared" si="36"/>
        <v/>
      </c>
      <c r="F1181" t="str">
        <f t="shared" si="37"/>
        <v/>
      </c>
      <c r="H1181">
        <v>6</v>
      </c>
      <c r="Q1181">
        <v>6</v>
      </c>
    </row>
    <row r="1182" spans="1:17" x14ac:dyDescent="0.25">
      <c r="A1182" t="s">
        <v>912</v>
      </c>
      <c r="B1182">
        <v>34</v>
      </c>
      <c r="C1182" t="s">
        <v>550</v>
      </c>
      <c r="D1182" t="s">
        <v>632</v>
      </c>
      <c r="E1182" t="str">
        <f t="shared" si="36"/>
        <v/>
      </c>
      <c r="F1182" t="str">
        <f t="shared" si="37"/>
        <v/>
      </c>
      <c r="H1182">
        <v>5</v>
      </c>
      <c r="Q1182">
        <v>5</v>
      </c>
    </row>
    <row r="1183" spans="1:17" x14ac:dyDescent="0.25">
      <c r="A1183" t="s">
        <v>912</v>
      </c>
      <c r="B1183">
        <v>34</v>
      </c>
      <c r="C1183" t="s">
        <v>555</v>
      </c>
      <c r="D1183" t="s">
        <v>632</v>
      </c>
      <c r="E1183" t="str">
        <f t="shared" si="36"/>
        <v/>
      </c>
      <c r="F1183" t="str">
        <f t="shared" si="37"/>
        <v/>
      </c>
      <c r="H1183">
        <v>5</v>
      </c>
      <c r="Q1183">
        <v>5</v>
      </c>
    </row>
    <row r="1184" spans="1:17" x14ac:dyDescent="0.25">
      <c r="A1184" t="s">
        <v>912</v>
      </c>
      <c r="B1184">
        <v>34</v>
      </c>
      <c r="C1184" t="s">
        <v>596</v>
      </c>
      <c r="D1184" t="s">
        <v>632</v>
      </c>
      <c r="E1184" t="str">
        <f t="shared" si="36"/>
        <v/>
      </c>
      <c r="F1184" t="str">
        <f t="shared" si="37"/>
        <v/>
      </c>
      <c r="H1184">
        <v>5.5</v>
      </c>
      <c r="Q1184">
        <v>5.5</v>
      </c>
    </row>
    <row r="1185" spans="1:17" x14ac:dyDescent="0.25">
      <c r="A1185" t="s">
        <v>912</v>
      </c>
      <c r="B1185">
        <v>34</v>
      </c>
      <c r="C1185" t="s">
        <v>497</v>
      </c>
      <c r="D1185" t="s">
        <v>752</v>
      </c>
      <c r="E1185" t="str">
        <f t="shared" si="36"/>
        <v/>
      </c>
      <c r="F1185" t="str">
        <f t="shared" si="37"/>
        <v/>
      </c>
      <c r="H1185">
        <v>5</v>
      </c>
      <c r="Q1185">
        <v>5</v>
      </c>
    </row>
    <row r="1186" spans="1:17" x14ac:dyDescent="0.25">
      <c r="A1186" t="s">
        <v>912</v>
      </c>
      <c r="B1186">
        <v>34</v>
      </c>
      <c r="C1186" t="s">
        <v>517</v>
      </c>
      <c r="D1186" t="s">
        <v>752</v>
      </c>
      <c r="E1186" t="str">
        <f t="shared" si="36"/>
        <v/>
      </c>
      <c r="F1186" t="str">
        <f t="shared" si="37"/>
        <v/>
      </c>
      <c r="H1186">
        <v>5.5</v>
      </c>
      <c r="Q1186">
        <v>5.5</v>
      </c>
    </row>
    <row r="1187" spans="1:17" x14ac:dyDescent="0.25">
      <c r="A1187" t="s">
        <v>912</v>
      </c>
      <c r="B1187">
        <v>34</v>
      </c>
      <c r="C1187" t="s">
        <v>608</v>
      </c>
      <c r="D1187" t="s">
        <v>752</v>
      </c>
      <c r="E1187" t="str">
        <f t="shared" si="36"/>
        <v/>
      </c>
      <c r="F1187" t="str">
        <f t="shared" si="37"/>
        <v/>
      </c>
      <c r="H1187">
        <v>5.5</v>
      </c>
      <c r="Q1187">
        <v>5.5</v>
      </c>
    </row>
    <row r="1188" spans="1:17" x14ac:dyDescent="0.25">
      <c r="A1188" t="s">
        <v>912</v>
      </c>
      <c r="B1188">
        <v>34</v>
      </c>
      <c r="C1188" t="s">
        <v>613</v>
      </c>
      <c r="D1188" t="s">
        <v>752</v>
      </c>
      <c r="E1188">
        <f t="shared" si="36"/>
        <v>1</v>
      </c>
      <c r="F1188" t="str">
        <f t="shared" si="37"/>
        <v/>
      </c>
      <c r="G1188" t="s">
        <v>910</v>
      </c>
      <c r="H1188">
        <v>5.5</v>
      </c>
      <c r="Q1188">
        <v>5</v>
      </c>
    </row>
    <row r="1189" spans="1:17" x14ac:dyDescent="0.25">
      <c r="A1189" t="s">
        <v>912</v>
      </c>
      <c r="B1189">
        <v>34</v>
      </c>
      <c r="C1189" t="s">
        <v>538</v>
      </c>
      <c r="D1189" t="s">
        <v>752</v>
      </c>
      <c r="E1189" t="str">
        <f t="shared" si="36"/>
        <v/>
      </c>
      <c r="F1189" t="str">
        <f t="shared" si="37"/>
        <v/>
      </c>
      <c r="H1189">
        <v>4.5</v>
      </c>
      <c r="Q1189">
        <v>4.5</v>
      </c>
    </row>
    <row r="1190" spans="1:17" x14ac:dyDescent="0.25">
      <c r="A1190" t="s">
        <v>912</v>
      </c>
      <c r="B1190">
        <v>34</v>
      </c>
      <c r="C1190" t="s">
        <v>507</v>
      </c>
      <c r="D1190" t="s">
        <v>740</v>
      </c>
      <c r="E1190" t="str">
        <f t="shared" si="36"/>
        <v/>
      </c>
      <c r="F1190" t="str">
        <f t="shared" si="37"/>
        <v/>
      </c>
      <c r="H1190">
        <v>6.5</v>
      </c>
      <c r="Q1190">
        <v>6.5</v>
      </c>
    </row>
    <row r="1191" spans="1:17" x14ac:dyDescent="0.25">
      <c r="A1191" t="s">
        <v>912</v>
      </c>
      <c r="B1191">
        <v>34</v>
      </c>
      <c r="C1191" t="s">
        <v>544</v>
      </c>
      <c r="D1191" t="s">
        <v>740</v>
      </c>
      <c r="E1191" t="str">
        <f t="shared" si="36"/>
        <v/>
      </c>
      <c r="F1191" t="str">
        <f t="shared" si="37"/>
        <v/>
      </c>
      <c r="H1191">
        <v>6.5</v>
      </c>
      <c r="I1191">
        <v>1</v>
      </c>
      <c r="Q1191">
        <v>9.5</v>
      </c>
    </row>
    <row r="1192" spans="1:17" x14ac:dyDescent="0.25">
      <c r="A1192" t="s">
        <v>912</v>
      </c>
      <c r="B1192">
        <v>34</v>
      </c>
      <c r="C1192" t="s">
        <v>547</v>
      </c>
      <c r="D1192" t="s">
        <v>740</v>
      </c>
      <c r="E1192">
        <f t="shared" si="36"/>
        <v>1</v>
      </c>
      <c r="F1192" t="str">
        <f t="shared" si="37"/>
        <v/>
      </c>
      <c r="G1192" t="s">
        <v>910</v>
      </c>
      <c r="H1192">
        <v>5.5</v>
      </c>
      <c r="L1192">
        <v>1</v>
      </c>
      <c r="Q1192">
        <v>6</v>
      </c>
    </row>
    <row r="1193" spans="1:17" x14ac:dyDescent="0.25">
      <c r="A1193" t="s">
        <v>912</v>
      </c>
      <c r="B1193">
        <v>34</v>
      </c>
      <c r="C1193" t="s">
        <v>559</v>
      </c>
      <c r="D1193" t="s">
        <v>740</v>
      </c>
      <c r="E1193" t="str">
        <f t="shared" si="36"/>
        <v/>
      </c>
      <c r="F1193" t="str">
        <f t="shared" si="37"/>
        <v/>
      </c>
      <c r="H1193">
        <v>5.5</v>
      </c>
      <c r="Q1193">
        <v>5.5</v>
      </c>
    </row>
    <row r="1194" spans="1:17" x14ac:dyDescent="0.25">
      <c r="A1194" t="s">
        <v>912</v>
      </c>
      <c r="B1194">
        <v>34</v>
      </c>
      <c r="C1194" t="s">
        <v>797</v>
      </c>
      <c r="D1194" t="s">
        <v>740</v>
      </c>
      <c r="E1194" t="str">
        <f t="shared" si="36"/>
        <v/>
      </c>
      <c r="F1194" t="str">
        <f t="shared" si="37"/>
        <v/>
      </c>
      <c r="H1194">
        <v>6</v>
      </c>
      <c r="Q1194">
        <v>6</v>
      </c>
    </row>
    <row r="1195" spans="1:17" x14ac:dyDescent="0.25">
      <c r="A1195" t="s">
        <v>912</v>
      </c>
      <c r="B1195">
        <v>34</v>
      </c>
      <c r="C1195" t="s">
        <v>488</v>
      </c>
      <c r="D1195" t="s">
        <v>742</v>
      </c>
      <c r="E1195" t="str">
        <f t="shared" si="36"/>
        <v/>
      </c>
      <c r="F1195" t="str">
        <f t="shared" si="37"/>
        <v/>
      </c>
      <c r="H1195">
        <v>5</v>
      </c>
      <c r="Q1195">
        <v>5</v>
      </c>
    </row>
    <row r="1196" spans="1:17" x14ac:dyDescent="0.25">
      <c r="A1196" t="s">
        <v>912</v>
      </c>
      <c r="B1196">
        <v>34</v>
      </c>
      <c r="C1196" t="s">
        <v>552</v>
      </c>
      <c r="D1196" t="s">
        <v>742</v>
      </c>
      <c r="E1196" t="str">
        <f t="shared" si="36"/>
        <v/>
      </c>
      <c r="F1196" t="str">
        <f t="shared" si="37"/>
        <v/>
      </c>
      <c r="H1196">
        <v>6</v>
      </c>
      <c r="Q1196">
        <v>6</v>
      </c>
    </row>
    <row r="1197" spans="1:17" x14ac:dyDescent="0.25">
      <c r="A1197" t="s">
        <v>912</v>
      </c>
      <c r="B1197">
        <v>34</v>
      </c>
      <c r="C1197" t="s">
        <v>576</v>
      </c>
      <c r="D1197" t="s">
        <v>742</v>
      </c>
      <c r="E1197" t="str">
        <f t="shared" si="36"/>
        <v/>
      </c>
      <c r="F1197" t="str">
        <f t="shared" si="37"/>
        <v/>
      </c>
      <c r="H1197">
        <v>7</v>
      </c>
      <c r="Q1197">
        <v>7</v>
      </c>
    </row>
    <row r="1198" spans="1:17" x14ac:dyDescent="0.25">
      <c r="A1198" t="s">
        <v>912</v>
      </c>
      <c r="B1198">
        <v>34</v>
      </c>
      <c r="C1198" t="s">
        <v>595</v>
      </c>
      <c r="D1198" t="s">
        <v>742</v>
      </c>
      <c r="E1198" t="str">
        <f t="shared" si="36"/>
        <v/>
      </c>
      <c r="F1198" t="str">
        <f t="shared" si="37"/>
        <v/>
      </c>
      <c r="H1198">
        <v>5.5</v>
      </c>
      <c r="Q1198">
        <v>5.5</v>
      </c>
    </row>
    <row r="1199" spans="1:17" x14ac:dyDescent="0.25">
      <c r="A1199" t="s">
        <v>912</v>
      </c>
      <c r="B1199">
        <v>34</v>
      </c>
      <c r="C1199" t="s">
        <v>790</v>
      </c>
      <c r="D1199" t="s">
        <v>742</v>
      </c>
      <c r="E1199" t="str">
        <f t="shared" si="36"/>
        <v/>
      </c>
      <c r="F1199" t="str">
        <f t="shared" si="37"/>
        <v/>
      </c>
      <c r="H1199">
        <v>7.5</v>
      </c>
      <c r="I1199">
        <v>1</v>
      </c>
      <c r="Q1199">
        <v>10.5</v>
      </c>
    </row>
    <row r="1200" spans="1:17" x14ac:dyDescent="0.25">
      <c r="A1200" t="s">
        <v>912</v>
      </c>
      <c r="B1200">
        <v>34</v>
      </c>
      <c r="C1200" t="s">
        <v>500</v>
      </c>
      <c r="D1200" t="s">
        <v>753</v>
      </c>
      <c r="E1200" t="str">
        <f t="shared" si="36"/>
        <v/>
      </c>
      <c r="F1200" t="str">
        <f t="shared" si="37"/>
        <v/>
      </c>
      <c r="H1200">
        <v>6</v>
      </c>
      <c r="Q1200">
        <v>6</v>
      </c>
    </row>
    <row r="1201" spans="1:17" x14ac:dyDescent="0.25">
      <c r="A1201" t="s">
        <v>912</v>
      </c>
      <c r="B1201">
        <v>34</v>
      </c>
      <c r="C1201" t="s">
        <v>508</v>
      </c>
      <c r="D1201" t="s">
        <v>753</v>
      </c>
      <c r="E1201">
        <f t="shared" si="36"/>
        <v>1</v>
      </c>
      <c r="F1201" t="str">
        <f t="shared" si="37"/>
        <v/>
      </c>
      <c r="G1201" t="s">
        <v>910</v>
      </c>
      <c r="H1201">
        <v>7.5</v>
      </c>
      <c r="I1201">
        <v>2</v>
      </c>
      <c r="M1201">
        <v>1</v>
      </c>
      <c r="Q1201">
        <v>13</v>
      </c>
    </row>
    <row r="1202" spans="1:17" x14ac:dyDescent="0.25">
      <c r="A1202" t="s">
        <v>912</v>
      </c>
      <c r="B1202">
        <v>34</v>
      </c>
      <c r="C1202" t="s">
        <v>535</v>
      </c>
      <c r="D1202" t="s">
        <v>753</v>
      </c>
      <c r="E1202" t="str">
        <f t="shared" si="36"/>
        <v/>
      </c>
      <c r="F1202" t="str">
        <f t="shared" si="37"/>
        <v/>
      </c>
      <c r="H1202">
        <v>6</v>
      </c>
      <c r="Q1202">
        <v>6</v>
      </c>
    </row>
    <row r="1203" spans="1:17" x14ac:dyDescent="0.25">
      <c r="A1203" t="s">
        <v>912</v>
      </c>
      <c r="B1203">
        <v>34</v>
      </c>
      <c r="C1203" t="s">
        <v>568</v>
      </c>
      <c r="D1203" t="s">
        <v>753</v>
      </c>
      <c r="E1203" t="str">
        <f t="shared" si="36"/>
        <v/>
      </c>
      <c r="F1203" t="str">
        <f t="shared" si="37"/>
        <v/>
      </c>
      <c r="H1203">
        <v>6</v>
      </c>
      <c r="Q1203">
        <v>6</v>
      </c>
    </row>
    <row r="1204" spans="1:17" x14ac:dyDescent="0.25">
      <c r="A1204" t="s">
        <v>912</v>
      </c>
      <c r="B1204">
        <v>34</v>
      </c>
      <c r="C1204" t="s">
        <v>572</v>
      </c>
      <c r="D1204" t="s">
        <v>753</v>
      </c>
      <c r="E1204">
        <f t="shared" si="36"/>
        <v>1</v>
      </c>
      <c r="F1204" t="str">
        <f t="shared" si="37"/>
        <v/>
      </c>
      <c r="G1204" t="s">
        <v>910</v>
      </c>
      <c r="H1204">
        <v>5.5</v>
      </c>
      <c r="Q1204">
        <v>5</v>
      </c>
    </row>
    <row r="1205" spans="1:17" x14ac:dyDescent="0.25">
      <c r="A1205" t="s">
        <v>912</v>
      </c>
      <c r="B1205">
        <v>34</v>
      </c>
      <c r="C1205" t="s">
        <v>581</v>
      </c>
      <c r="D1205" t="s">
        <v>753</v>
      </c>
      <c r="E1205" t="str">
        <f t="shared" si="36"/>
        <v/>
      </c>
      <c r="F1205" t="str">
        <f t="shared" si="37"/>
        <v/>
      </c>
      <c r="H1205">
        <v>6.5</v>
      </c>
      <c r="I1205">
        <v>1</v>
      </c>
      <c r="Q1205">
        <v>9.5</v>
      </c>
    </row>
    <row r="1206" spans="1:17" x14ac:dyDescent="0.25">
      <c r="A1206" t="s">
        <v>912</v>
      </c>
      <c r="B1206">
        <v>34</v>
      </c>
      <c r="C1206" t="s">
        <v>495</v>
      </c>
      <c r="D1206" t="s">
        <v>750</v>
      </c>
      <c r="E1206" t="str">
        <f t="shared" si="36"/>
        <v/>
      </c>
      <c r="F1206" t="str">
        <f t="shared" si="37"/>
        <v/>
      </c>
      <c r="H1206">
        <v>5.5</v>
      </c>
      <c r="Q1206">
        <v>5.5</v>
      </c>
    </row>
    <row r="1207" spans="1:17" x14ac:dyDescent="0.25">
      <c r="A1207" t="s">
        <v>912</v>
      </c>
      <c r="B1207">
        <v>34</v>
      </c>
      <c r="C1207" t="s">
        <v>542</v>
      </c>
      <c r="D1207" t="s">
        <v>750</v>
      </c>
      <c r="E1207" t="str">
        <f t="shared" si="36"/>
        <v/>
      </c>
      <c r="F1207" t="str">
        <f t="shared" si="37"/>
        <v/>
      </c>
      <c r="H1207">
        <v>5.5</v>
      </c>
      <c r="Q1207">
        <v>5.5</v>
      </c>
    </row>
    <row r="1208" spans="1:17" x14ac:dyDescent="0.25">
      <c r="A1208" t="s">
        <v>912</v>
      </c>
      <c r="B1208">
        <v>34</v>
      </c>
      <c r="C1208" t="s">
        <v>526</v>
      </c>
      <c r="D1208" t="s">
        <v>750</v>
      </c>
      <c r="E1208">
        <f t="shared" si="36"/>
        <v>1</v>
      </c>
      <c r="F1208" t="str">
        <f t="shared" si="37"/>
        <v/>
      </c>
      <c r="G1208" t="s">
        <v>910</v>
      </c>
      <c r="H1208">
        <v>5</v>
      </c>
      <c r="Q1208">
        <v>4.5</v>
      </c>
    </row>
    <row r="1209" spans="1:17" x14ac:dyDescent="0.25">
      <c r="A1209" t="s">
        <v>912</v>
      </c>
      <c r="B1209">
        <v>34</v>
      </c>
      <c r="C1209" t="s">
        <v>784</v>
      </c>
      <c r="D1209" t="s">
        <v>750</v>
      </c>
      <c r="E1209" t="str">
        <f t="shared" si="36"/>
        <v/>
      </c>
      <c r="F1209" t="str">
        <f t="shared" si="37"/>
        <v/>
      </c>
      <c r="H1209">
        <v>5.5</v>
      </c>
      <c r="Q1209">
        <v>5.5</v>
      </c>
    </row>
    <row r="1210" spans="1:17" x14ac:dyDescent="0.25">
      <c r="A1210" t="s">
        <v>912</v>
      </c>
      <c r="B1210">
        <v>34</v>
      </c>
      <c r="C1210" t="s">
        <v>521</v>
      </c>
      <c r="D1210" t="s">
        <v>754</v>
      </c>
      <c r="E1210">
        <f t="shared" si="36"/>
        <v>1</v>
      </c>
      <c r="F1210" t="str">
        <f t="shared" si="37"/>
        <v/>
      </c>
      <c r="G1210" t="s">
        <v>910</v>
      </c>
      <c r="H1210">
        <v>6</v>
      </c>
      <c r="Q1210">
        <v>5.5</v>
      </c>
    </row>
    <row r="1211" spans="1:17" x14ac:dyDescent="0.25">
      <c r="A1211" t="s">
        <v>912</v>
      </c>
      <c r="B1211">
        <v>34</v>
      </c>
      <c r="C1211" t="s">
        <v>584</v>
      </c>
      <c r="D1211" t="s">
        <v>754</v>
      </c>
      <c r="E1211" t="str">
        <f t="shared" si="36"/>
        <v/>
      </c>
      <c r="F1211" t="str">
        <f t="shared" si="37"/>
        <v/>
      </c>
      <c r="H1211">
        <v>6.5</v>
      </c>
      <c r="Q1211">
        <v>6.5</v>
      </c>
    </row>
    <row r="1212" spans="1:17" x14ac:dyDescent="0.25">
      <c r="A1212" t="s">
        <v>912</v>
      </c>
      <c r="B1212">
        <v>34</v>
      </c>
      <c r="C1212" t="s">
        <v>586</v>
      </c>
      <c r="D1212" t="s">
        <v>754</v>
      </c>
      <c r="E1212" t="str">
        <f t="shared" si="36"/>
        <v/>
      </c>
      <c r="F1212" t="str">
        <f t="shared" si="37"/>
        <v/>
      </c>
      <c r="H1212">
        <v>6</v>
      </c>
      <c r="Q1212">
        <v>6</v>
      </c>
    </row>
    <row r="1213" spans="1:17" x14ac:dyDescent="0.25">
      <c r="A1213" t="s">
        <v>912</v>
      </c>
      <c r="B1213">
        <v>34</v>
      </c>
      <c r="C1213" t="s">
        <v>557</v>
      </c>
      <c r="D1213" t="s">
        <v>754</v>
      </c>
      <c r="E1213" t="str">
        <f t="shared" si="36"/>
        <v/>
      </c>
      <c r="F1213" t="str">
        <f t="shared" si="37"/>
        <v/>
      </c>
      <c r="H1213">
        <v>6</v>
      </c>
      <c r="Q1213">
        <v>6</v>
      </c>
    </row>
    <row r="1214" spans="1:17" x14ac:dyDescent="0.25">
      <c r="A1214" t="s">
        <v>912</v>
      </c>
      <c r="B1214">
        <v>34</v>
      </c>
      <c r="C1214" t="s">
        <v>614</v>
      </c>
      <c r="D1214" t="s">
        <v>754</v>
      </c>
      <c r="E1214" t="str">
        <f t="shared" si="36"/>
        <v/>
      </c>
      <c r="F1214" t="str">
        <f t="shared" si="37"/>
        <v/>
      </c>
      <c r="H1214">
        <v>7</v>
      </c>
      <c r="I1214">
        <v>1</v>
      </c>
      <c r="Q1214">
        <v>10</v>
      </c>
    </row>
    <row r="1215" spans="1:17" x14ac:dyDescent="0.25">
      <c r="A1215" t="s">
        <v>912</v>
      </c>
      <c r="B1215">
        <v>34</v>
      </c>
      <c r="C1215" t="s">
        <v>494</v>
      </c>
      <c r="D1215" t="s">
        <v>748</v>
      </c>
      <c r="E1215">
        <f t="shared" si="36"/>
        <v>1</v>
      </c>
      <c r="F1215" t="str">
        <f t="shared" si="37"/>
        <v/>
      </c>
      <c r="G1215" t="s">
        <v>910</v>
      </c>
      <c r="H1215">
        <v>5.5</v>
      </c>
      <c r="Q1215">
        <v>5</v>
      </c>
    </row>
    <row r="1216" spans="1:17" x14ac:dyDescent="0.25">
      <c r="A1216" t="s">
        <v>912</v>
      </c>
      <c r="B1216">
        <v>34</v>
      </c>
      <c r="C1216" t="s">
        <v>546</v>
      </c>
      <c r="D1216" t="s">
        <v>748</v>
      </c>
      <c r="E1216" t="str">
        <f t="shared" si="36"/>
        <v/>
      </c>
      <c r="F1216" t="str">
        <f t="shared" si="37"/>
        <v/>
      </c>
      <c r="H1216">
        <v>5</v>
      </c>
      <c r="Q1216">
        <v>5</v>
      </c>
    </row>
    <row r="1217" spans="1:17" x14ac:dyDescent="0.25">
      <c r="A1217" t="s">
        <v>912</v>
      </c>
      <c r="B1217">
        <v>34</v>
      </c>
      <c r="C1217" t="s">
        <v>551</v>
      </c>
      <c r="D1217" t="s">
        <v>748</v>
      </c>
      <c r="E1217" t="str">
        <f t="shared" si="36"/>
        <v/>
      </c>
      <c r="F1217" t="str">
        <f t="shared" si="37"/>
        <v/>
      </c>
      <c r="H1217">
        <v>5.5</v>
      </c>
      <c r="Q1217">
        <v>5.5</v>
      </c>
    </row>
    <row r="1218" spans="1:17" x14ac:dyDescent="0.25">
      <c r="A1218" t="s">
        <v>912</v>
      </c>
      <c r="B1218">
        <v>34</v>
      </c>
      <c r="C1218" t="s">
        <v>556</v>
      </c>
      <c r="D1218" t="s">
        <v>748</v>
      </c>
      <c r="E1218">
        <f t="shared" si="36"/>
        <v>1</v>
      </c>
      <c r="F1218" t="str">
        <f t="shared" si="37"/>
        <v/>
      </c>
      <c r="G1218" t="s">
        <v>910</v>
      </c>
      <c r="H1218">
        <v>5.5</v>
      </c>
      <c r="Q1218">
        <v>5</v>
      </c>
    </row>
    <row r="1219" spans="1:17" x14ac:dyDescent="0.25">
      <c r="A1219" t="s">
        <v>912</v>
      </c>
      <c r="B1219">
        <v>34</v>
      </c>
      <c r="C1219" t="s">
        <v>498</v>
      </c>
      <c r="D1219" t="s">
        <v>661</v>
      </c>
      <c r="E1219" t="str">
        <f t="shared" ref="E1219:E1282" si="38">IF($G1219="Ammonito",1,"")</f>
        <v/>
      </c>
      <c r="F1219" t="str">
        <f t="shared" ref="F1219:F1282" si="39">IF($G1219="Espulsione",1,"")</f>
        <v/>
      </c>
      <c r="H1219">
        <v>5</v>
      </c>
      <c r="Q1219">
        <v>5</v>
      </c>
    </row>
    <row r="1220" spans="1:17" x14ac:dyDescent="0.25">
      <c r="A1220" t="s">
        <v>912</v>
      </c>
      <c r="B1220">
        <v>34</v>
      </c>
      <c r="C1220" t="s">
        <v>540</v>
      </c>
      <c r="D1220" t="s">
        <v>661</v>
      </c>
      <c r="E1220" t="str">
        <f t="shared" si="38"/>
        <v/>
      </c>
      <c r="F1220" t="str">
        <f t="shared" si="39"/>
        <v/>
      </c>
      <c r="H1220">
        <v>6</v>
      </c>
      <c r="Q1220">
        <v>6</v>
      </c>
    </row>
    <row r="1221" spans="1:17" x14ac:dyDescent="0.25">
      <c r="A1221" t="s">
        <v>912</v>
      </c>
      <c r="B1221">
        <v>34</v>
      </c>
      <c r="C1221" t="s">
        <v>575</v>
      </c>
      <c r="D1221" t="s">
        <v>661</v>
      </c>
      <c r="E1221" t="str">
        <f t="shared" si="38"/>
        <v/>
      </c>
      <c r="F1221" t="str">
        <f t="shared" si="39"/>
        <v/>
      </c>
      <c r="H1221">
        <v>6.5</v>
      </c>
      <c r="Q1221">
        <v>6.5</v>
      </c>
    </row>
    <row r="1222" spans="1:17" x14ac:dyDescent="0.25">
      <c r="A1222" t="s">
        <v>912</v>
      </c>
      <c r="B1222">
        <v>34</v>
      </c>
      <c r="C1222" t="s">
        <v>789</v>
      </c>
      <c r="D1222" t="s">
        <v>661</v>
      </c>
      <c r="E1222" t="str">
        <f t="shared" si="38"/>
        <v/>
      </c>
      <c r="F1222" t="str">
        <f t="shared" si="39"/>
        <v/>
      </c>
      <c r="H1222">
        <v>6</v>
      </c>
      <c r="Q1222">
        <v>6</v>
      </c>
    </row>
    <row r="1223" spans="1:17" x14ac:dyDescent="0.25">
      <c r="A1223" t="s">
        <v>912</v>
      </c>
      <c r="B1223">
        <v>34</v>
      </c>
      <c r="C1223" t="s">
        <v>522</v>
      </c>
      <c r="D1223" t="s">
        <v>631</v>
      </c>
      <c r="E1223" t="str">
        <f t="shared" si="38"/>
        <v/>
      </c>
      <c r="F1223" t="str">
        <f t="shared" si="39"/>
        <v/>
      </c>
      <c r="H1223">
        <v>7</v>
      </c>
      <c r="Q1223">
        <v>7</v>
      </c>
    </row>
    <row r="1224" spans="1:17" x14ac:dyDescent="0.25">
      <c r="A1224" t="s">
        <v>912</v>
      </c>
      <c r="B1224">
        <v>34</v>
      </c>
      <c r="C1224" t="s">
        <v>569</v>
      </c>
      <c r="D1224" t="s">
        <v>631</v>
      </c>
      <c r="E1224">
        <f t="shared" si="38"/>
        <v>1</v>
      </c>
      <c r="F1224" t="str">
        <f t="shared" si="39"/>
        <v/>
      </c>
      <c r="G1224" t="s">
        <v>910</v>
      </c>
      <c r="H1224">
        <v>7</v>
      </c>
      <c r="L1224">
        <v>1</v>
      </c>
      <c r="Q1224">
        <v>7.5</v>
      </c>
    </row>
    <row r="1225" spans="1:17" x14ac:dyDescent="0.25">
      <c r="A1225" t="s">
        <v>912</v>
      </c>
      <c r="B1225">
        <v>34</v>
      </c>
      <c r="C1225" t="s">
        <v>587</v>
      </c>
      <c r="D1225" t="s">
        <v>631</v>
      </c>
      <c r="E1225" t="str">
        <f t="shared" si="38"/>
        <v/>
      </c>
      <c r="F1225" t="str">
        <f t="shared" si="39"/>
        <v/>
      </c>
      <c r="H1225">
        <v>7</v>
      </c>
      <c r="I1225">
        <v>1</v>
      </c>
      <c r="Q1225">
        <v>10</v>
      </c>
    </row>
    <row r="1226" spans="1:17" x14ac:dyDescent="0.25">
      <c r="A1226" t="s">
        <v>912</v>
      </c>
      <c r="B1226">
        <v>34</v>
      </c>
      <c r="C1226" t="s">
        <v>597</v>
      </c>
      <c r="D1226" t="s">
        <v>631</v>
      </c>
      <c r="E1226" t="str">
        <f t="shared" si="38"/>
        <v/>
      </c>
      <c r="F1226" t="str">
        <f t="shared" si="39"/>
        <v/>
      </c>
      <c r="H1226">
        <v>6</v>
      </c>
      <c r="Q1226">
        <v>6</v>
      </c>
    </row>
    <row r="1227" spans="1:17" x14ac:dyDescent="0.25">
      <c r="A1227" t="s">
        <v>912</v>
      </c>
      <c r="B1227">
        <v>34</v>
      </c>
      <c r="C1227" t="s">
        <v>561</v>
      </c>
      <c r="D1227" t="s">
        <v>745</v>
      </c>
      <c r="E1227" t="str">
        <f t="shared" si="38"/>
        <v/>
      </c>
      <c r="F1227" t="str">
        <f t="shared" si="39"/>
        <v/>
      </c>
      <c r="H1227">
        <v>5.5</v>
      </c>
      <c r="Q1227">
        <v>5.5</v>
      </c>
    </row>
    <row r="1228" spans="1:17" x14ac:dyDescent="0.25">
      <c r="A1228" t="s">
        <v>912</v>
      </c>
      <c r="B1228">
        <v>34</v>
      </c>
      <c r="C1228" t="s">
        <v>601</v>
      </c>
      <c r="D1228" t="s">
        <v>745</v>
      </c>
      <c r="E1228" t="str">
        <f t="shared" si="38"/>
        <v/>
      </c>
      <c r="F1228" t="str">
        <f t="shared" si="39"/>
        <v/>
      </c>
      <c r="H1228">
        <v>5.5</v>
      </c>
      <c r="Q1228">
        <v>5.5</v>
      </c>
    </row>
    <row r="1229" spans="1:17" x14ac:dyDescent="0.25">
      <c r="A1229" t="s">
        <v>912</v>
      </c>
      <c r="B1229">
        <v>34</v>
      </c>
      <c r="C1229" t="s">
        <v>623</v>
      </c>
      <c r="D1229" t="s">
        <v>745</v>
      </c>
      <c r="E1229" t="str">
        <f t="shared" si="38"/>
        <v/>
      </c>
      <c r="F1229" t="str">
        <f t="shared" si="39"/>
        <v/>
      </c>
      <c r="H1229">
        <v>5.5</v>
      </c>
      <c r="Q1229">
        <v>5.5</v>
      </c>
    </row>
    <row r="1230" spans="1:17" x14ac:dyDescent="0.25">
      <c r="A1230" t="s">
        <v>912</v>
      </c>
      <c r="B1230">
        <v>34</v>
      </c>
      <c r="C1230" t="s">
        <v>503</v>
      </c>
      <c r="D1230" t="s">
        <v>745</v>
      </c>
      <c r="E1230" t="str">
        <f t="shared" si="38"/>
        <v/>
      </c>
      <c r="F1230" t="str">
        <f t="shared" si="39"/>
        <v/>
      </c>
      <c r="H1230">
        <v>6</v>
      </c>
      <c r="Q1230">
        <v>6</v>
      </c>
    </row>
    <row r="1231" spans="1:17" x14ac:dyDescent="0.25">
      <c r="A1231" t="s">
        <v>912</v>
      </c>
      <c r="B1231">
        <v>34</v>
      </c>
      <c r="C1231" t="s">
        <v>501</v>
      </c>
      <c r="D1231" t="s">
        <v>635</v>
      </c>
      <c r="E1231">
        <f t="shared" si="38"/>
        <v>1</v>
      </c>
      <c r="F1231" t="str">
        <f t="shared" si="39"/>
        <v/>
      </c>
      <c r="G1231" t="s">
        <v>910</v>
      </c>
      <c r="H1231">
        <v>6.5</v>
      </c>
      <c r="Q1231">
        <v>6</v>
      </c>
    </row>
    <row r="1232" spans="1:17" x14ac:dyDescent="0.25">
      <c r="A1232" t="s">
        <v>912</v>
      </c>
      <c r="B1232">
        <v>34</v>
      </c>
      <c r="C1232" t="s">
        <v>573</v>
      </c>
      <c r="D1232" t="s">
        <v>635</v>
      </c>
      <c r="E1232" t="str">
        <f t="shared" si="38"/>
        <v/>
      </c>
      <c r="F1232" t="str">
        <f t="shared" si="39"/>
        <v/>
      </c>
      <c r="H1232">
        <v>6.5</v>
      </c>
      <c r="Q1232">
        <v>6.5</v>
      </c>
    </row>
    <row r="1233" spans="1:17" x14ac:dyDescent="0.25">
      <c r="A1233" t="s">
        <v>912</v>
      </c>
      <c r="B1233">
        <v>34</v>
      </c>
      <c r="C1233" t="s">
        <v>583</v>
      </c>
      <c r="D1233" t="s">
        <v>635</v>
      </c>
      <c r="E1233">
        <f t="shared" si="38"/>
        <v>1</v>
      </c>
      <c r="F1233" t="str">
        <f t="shared" si="39"/>
        <v/>
      </c>
      <c r="G1233" t="s">
        <v>910</v>
      </c>
      <c r="H1233">
        <v>6</v>
      </c>
      <c r="Q1233">
        <v>5.5</v>
      </c>
    </row>
    <row r="1234" spans="1:17" x14ac:dyDescent="0.25">
      <c r="A1234" t="s">
        <v>912</v>
      </c>
      <c r="B1234">
        <v>34</v>
      </c>
      <c r="C1234" t="s">
        <v>530</v>
      </c>
      <c r="D1234" t="s">
        <v>747</v>
      </c>
      <c r="E1234" t="str">
        <f t="shared" si="38"/>
        <v/>
      </c>
      <c r="F1234" t="str">
        <f t="shared" si="39"/>
        <v/>
      </c>
      <c r="H1234">
        <v>7</v>
      </c>
      <c r="L1234">
        <v>1</v>
      </c>
      <c r="Q1234">
        <v>8</v>
      </c>
    </row>
    <row r="1235" spans="1:17" x14ac:dyDescent="0.25">
      <c r="A1235" t="s">
        <v>912</v>
      </c>
      <c r="B1235">
        <v>34</v>
      </c>
      <c r="C1235" t="s">
        <v>563</v>
      </c>
      <c r="D1235" t="s">
        <v>747</v>
      </c>
      <c r="E1235" t="str">
        <f t="shared" si="38"/>
        <v/>
      </c>
      <c r="F1235" t="str">
        <f t="shared" si="39"/>
        <v/>
      </c>
      <c r="H1235">
        <v>6.5</v>
      </c>
      <c r="I1235">
        <v>1</v>
      </c>
      <c r="Q1235">
        <v>9.5</v>
      </c>
    </row>
    <row r="1236" spans="1:17" x14ac:dyDescent="0.25">
      <c r="A1236" t="s">
        <v>912</v>
      </c>
      <c r="B1236">
        <v>34</v>
      </c>
      <c r="C1236" t="s">
        <v>615</v>
      </c>
      <c r="D1236" t="s">
        <v>747</v>
      </c>
      <c r="E1236" t="str">
        <f t="shared" si="38"/>
        <v/>
      </c>
      <c r="F1236" t="str">
        <f t="shared" si="39"/>
        <v/>
      </c>
      <c r="H1236">
        <v>6.5</v>
      </c>
      <c r="I1236">
        <v>1</v>
      </c>
      <c r="Q1236">
        <v>9.5</v>
      </c>
    </row>
    <row r="1237" spans="1:17" x14ac:dyDescent="0.25">
      <c r="A1237" t="s">
        <v>912</v>
      </c>
      <c r="B1237">
        <v>34</v>
      </c>
      <c r="C1237" t="s">
        <v>621</v>
      </c>
      <c r="D1237" t="s">
        <v>747</v>
      </c>
      <c r="E1237">
        <f t="shared" si="38"/>
        <v>1</v>
      </c>
      <c r="F1237" t="str">
        <f t="shared" si="39"/>
        <v/>
      </c>
      <c r="G1237" t="s">
        <v>910</v>
      </c>
      <c r="H1237">
        <v>6</v>
      </c>
      <c r="Q1237">
        <v>5.5</v>
      </c>
    </row>
    <row r="1238" spans="1:17" x14ac:dyDescent="0.25">
      <c r="A1238" t="s">
        <v>912</v>
      </c>
      <c r="B1238">
        <v>34</v>
      </c>
      <c r="C1238" t="s">
        <v>483</v>
      </c>
      <c r="D1238" t="s">
        <v>738</v>
      </c>
      <c r="E1238" t="str">
        <f t="shared" si="38"/>
        <v/>
      </c>
      <c r="F1238" t="str">
        <f t="shared" si="39"/>
        <v/>
      </c>
      <c r="H1238">
        <v>5.5</v>
      </c>
      <c r="Q1238">
        <v>5.5</v>
      </c>
    </row>
    <row r="1239" spans="1:17" x14ac:dyDescent="0.25">
      <c r="A1239" t="s">
        <v>912</v>
      </c>
      <c r="B1239">
        <v>34</v>
      </c>
      <c r="C1239" t="s">
        <v>489</v>
      </c>
      <c r="D1239" t="s">
        <v>738</v>
      </c>
      <c r="E1239" t="str">
        <f t="shared" si="38"/>
        <v/>
      </c>
      <c r="F1239" t="str">
        <f t="shared" si="39"/>
        <v/>
      </c>
      <c r="H1239">
        <v>6</v>
      </c>
      <c r="Q1239">
        <v>6</v>
      </c>
    </row>
    <row r="1240" spans="1:17" x14ac:dyDescent="0.25">
      <c r="A1240" t="s">
        <v>912</v>
      </c>
      <c r="B1240">
        <v>34</v>
      </c>
      <c r="C1240" t="s">
        <v>536</v>
      </c>
      <c r="D1240" t="s">
        <v>738</v>
      </c>
      <c r="E1240" t="str">
        <f t="shared" si="38"/>
        <v/>
      </c>
      <c r="F1240" t="str">
        <f t="shared" si="39"/>
        <v/>
      </c>
      <c r="H1240">
        <v>6.5</v>
      </c>
      <c r="I1240">
        <v>1</v>
      </c>
      <c r="Q1240">
        <v>9.5</v>
      </c>
    </row>
    <row r="1241" spans="1:17" x14ac:dyDescent="0.25">
      <c r="A1241" t="s">
        <v>912</v>
      </c>
      <c r="B1241">
        <v>34</v>
      </c>
      <c r="C1241" t="s">
        <v>592</v>
      </c>
      <c r="D1241" t="s">
        <v>738</v>
      </c>
      <c r="E1241">
        <f t="shared" si="38"/>
        <v>1</v>
      </c>
      <c r="F1241" t="str">
        <f t="shared" si="39"/>
        <v/>
      </c>
      <c r="G1241" t="s">
        <v>910</v>
      </c>
      <c r="H1241">
        <v>5.5</v>
      </c>
      <c r="Q1241">
        <v>5</v>
      </c>
    </row>
    <row r="1242" spans="1:17" x14ac:dyDescent="0.25">
      <c r="A1242" t="s">
        <v>912</v>
      </c>
      <c r="B1242">
        <v>34</v>
      </c>
      <c r="C1242" t="s">
        <v>594</v>
      </c>
      <c r="D1242" t="s">
        <v>738</v>
      </c>
      <c r="E1242">
        <f t="shared" si="38"/>
        <v>1</v>
      </c>
      <c r="F1242" t="str">
        <f t="shared" si="39"/>
        <v/>
      </c>
      <c r="G1242" t="s">
        <v>910</v>
      </c>
      <c r="H1242">
        <v>6.5</v>
      </c>
      <c r="L1242">
        <v>1</v>
      </c>
      <c r="Q1242">
        <v>7</v>
      </c>
    </row>
    <row r="1243" spans="1:17" x14ac:dyDescent="0.25">
      <c r="A1243" t="s">
        <v>912</v>
      </c>
      <c r="B1243">
        <v>34</v>
      </c>
      <c r="C1243" t="s">
        <v>516</v>
      </c>
      <c r="D1243" t="s">
        <v>761</v>
      </c>
      <c r="E1243">
        <f t="shared" si="38"/>
        <v>1</v>
      </c>
      <c r="F1243" t="str">
        <f t="shared" si="39"/>
        <v/>
      </c>
      <c r="G1243" t="s">
        <v>910</v>
      </c>
      <c r="H1243">
        <v>7</v>
      </c>
      <c r="Q1243">
        <v>6.5</v>
      </c>
    </row>
    <row r="1244" spans="1:17" x14ac:dyDescent="0.25">
      <c r="A1244" t="s">
        <v>912</v>
      </c>
      <c r="B1244">
        <v>34</v>
      </c>
      <c r="C1244" t="s">
        <v>525</v>
      </c>
      <c r="D1244" t="s">
        <v>761</v>
      </c>
      <c r="E1244" t="str">
        <f t="shared" si="38"/>
        <v/>
      </c>
      <c r="F1244" t="str">
        <f t="shared" si="39"/>
        <v/>
      </c>
      <c r="H1244">
        <v>7</v>
      </c>
      <c r="I1244">
        <v>1</v>
      </c>
      <c r="Q1244">
        <v>10</v>
      </c>
    </row>
    <row r="1245" spans="1:17" x14ac:dyDescent="0.25">
      <c r="A1245" t="s">
        <v>912</v>
      </c>
      <c r="B1245">
        <v>34</v>
      </c>
      <c r="C1245" t="s">
        <v>545</v>
      </c>
      <c r="D1245" t="s">
        <v>761</v>
      </c>
      <c r="E1245" t="str">
        <f t="shared" si="38"/>
        <v/>
      </c>
      <c r="F1245" t="str">
        <f t="shared" si="39"/>
        <v/>
      </c>
      <c r="H1245">
        <v>5.5</v>
      </c>
      <c r="Q1245">
        <v>5.5</v>
      </c>
    </row>
    <row r="1246" spans="1:17" x14ac:dyDescent="0.25">
      <c r="A1246" t="s">
        <v>912</v>
      </c>
      <c r="B1246">
        <v>34</v>
      </c>
      <c r="C1246" t="s">
        <v>577</v>
      </c>
      <c r="D1246" t="s">
        <v>761</v>
      </c>
      <c r="E1246" t="str">
        <f t="shared" si="38"/>
        <v/>
      </c>
      <c r="F1246" t="str">
        <f t="shared" si="39"/>
        <v/>
      </c>
      <c r="H1246">
        <v>6.5</v>
      </c>
      <c r="Q1246">
        <v>6.5</v>
      </c>
    </row>
    <row r="1247" spans="1:17" x14ac:dyDescent="0.25">
      <c r="A1247" t="s">
        <v>912</v>
      </c>
      <c r="B1247">
        <v>34</v>
      </c>
      <c r="C1247" t="s">
        <v>765</v>
      </c>
      <c r="D1247" t="s">
        <v>761</v>
      </c>
      <c r="E1247">
        <f t="shared" si="38"/>
        <v>1</v>
      </c>
      <c r="F1247" t="str">
        <f t="shared" si="39"/>
        <v/>
      </c>
      <c r="G1247" t="s">
        <v>910</v>
      </c>
      <c r="H1247">
        <v>6</v>
      </c>
      <c r="Q1247">
        <v>5.5</v>
      </c>
    </row>
    <row r="1248" spans="1:17" x14ac:dyDescent="0.25">
      <c r="A1248" t="s">
        <v>913</v>
      </c>
      <c r="B1248">
        <v>34</v>
      </c>
      <c r="C1248" t="s">
        <v>263</v>
      </c>
      <c r="D1248" t="s">
        <v>746</v>
      </c>
      <c r="E1248" t="str">
        <f t="shared" si="38"/>
        <v/>
      </c>
      <c r="F1248" t="str">
        <f t="shared" si="39"/>
        <v/>
      </c>
      <c r="H1248">
        <v>5</v>
      </c>
      <c r="I1248">
        <v>1</v>
      </c>
      <c r="Q1248">
        <v>8</v>
      </c>
    </row>
    <row r="1249" spans="1:17" x14ac:dyDescent="0.25">
      <c r="A1249" t="s">
        <v>913</v>
      </c>
      <c r="B1249">
        <v>34</v>
      </c>
      <c r="C1249" t="s">
        <v>285</v>
      </c>
      <c r="D1249" t="s">
        <v>746</v>
      </c>
      <c r="E1249">
        <f t="shared" si="38"/>
        <v>1</v>
      </c>
      <c r="F1249" t="str">
        <f t="shared" si="39"/>
        <v/>
      </c>
      <c r="G1249" t="s">
        <v>910</v>
      </c>
      <c r="H1249">
        <v>5.5</v>
      </c>
      <c r="Q1249">
        <v>5</v>
      </c>
    </row>
    <row r="1250" spans="1:17" x14ac:dyDescent="0.25">
      <c r="A1250" t="s">
        <v>913</v>
      </c>
      <c r="B1250">
        <v>34</v>
      </c>
      <c r="C1250" t="s">
        <v>261</v>
      </c>
      <c r="D1250" t="s">
        <v>760</v>
      </c>
      <c r="E1250" t="str">
        <f t="shared" si="38"/>
        <v/>
      </c>
      <c r="F1250" t="str">
        <f t="shared" si="39"/>
        <v/>
      </c>
      <c r="H1250">
        <v>5</v>
      </c>
      <c r="Q1250">
        <v>5</v>
      </c>
    </row>
    <row r="1251" spans="1:17" x14ac:dyDescent="0.25">
      <c r="A1251" t="s">
        <v>913</v>
      </c>
      <c r="B1251">
        <v>34</v>
      </c>
      <c r="C1251" t="s">
        <v>821</v>
      </c>
      <c r="D1251" t="s">
        <v>760</v>
      </c>
      <c r="E1251" t="str">
        <f t="shared" si="38"/>
        <v/>
      </c>
      <c r="F1251" t="str">
        <f t="shared" si="39"/>
        <v/>
      </c>
      <c r="H1251">
        <v>5.5</v>
      </c>
      <c r="Q1251">
        <v>5.5</v>
      </c>
    </row>
    <row r="1252" spans="1:17" x14ac:dyDescent="0.25">
      <c r="A1252" t="s">
        <v>913</v>
      </c>
      <c r="B1252">
        <v>34</v>
      </c>
      <c r="C1252" t="s">
        <v>275</v>
      </c>
      <c r="D1252" t="s">
        <v>633</v>
      </c>
      <c r="E1252">
        <f t="shared" si="38"/>
        <v>1</v>
      </c>
      <c r="F1252" t="str">
        <f t="shared" si="39"/>
        <v/>
      </c>
      <c r="G1252" t="s">
        <v>910</v>
      </c>
      <c r="H1252">
        <v>6.5</v>
      </c>
      <c r="I1252">
        <v>1</v>
      </c>
      <c r="Q1252">
        <v>9</v>
      </c>
    </row>
    <row r="1253" spans="1:17" x14ac:dyDescent="0.25">
      <c r="A1253" t="s">
        <v>913</v>
      </c>
      <c r="B1253">
        <v>34</v>
      </c>
      <c r="C1253" t="s">
        <v>315</v>
      </c>
      <c r="D1253" t="s">
        <v>633</v>
      </c>
      <c r="E1253" t="str">
        <f t="shared" si="38"/>
        <v/>
      </c>
      <c r="F1253" t="str">
        <f t="shared" si="39"/>
        <v/>
      </c>
      <c r="H1253">
        <v>6.5</v>
      </c>
      <c r="I1253">
        <v>1</v>
      </c>
      <c r="Q1253">
        <v>9.5</v>
      </c>
    </row>
    <row r="1254" spans="1:17" x14ac:dyDescent="0.25">
      <c r="A1254" t="s">
        <v>913</v>
      </c>
      <c r="B1254">
        <v>34</v>
      </c>
      <c r="C1254" t="s">
        <v>256</v>
      </c>
      <c r="D1254" t="s">
        <v>739</v>
      </c>
      <c r="E1254">
        <f t="shared" si="38"/>
        <v>1</v>
      </c>
      <c r="F1254" t="str">
        <f t="shared" si="39"/>
        <v/>
      </c>
      <c r="G1254" t="s">
        <v>910</v>
      </c>
      <c r="H1254">
        <v>6</v>
      </c>
      <c r="I1254">
        <v>1</v>
      </c>
      <c r="Q1254">
        <v>8.5</v>
      </c>
    </row>
    <row r="1255" spans="1:17" x14ac:dyDescent="0.25">
      <c r="A1255" t="s">
        <v>913</v>
      </c>
      <c r="B1255">
        <v>34</v>
      </c>
      <c r="C1255" t="s">
        <v>284</v>
      </c>
      <c r="D1255" t="s">
        <v>739</v>
      </c>
      <c r="E1255" t="str">
        <f t="shared" si="38"/>
        <v/>
      </c>
      <c r="F1255" t="str">
        <f t="shared" si="39"/>
        <v/>
      </c>
      <c r="H1255">
        <v>6.5</v>
      </c>
      <c r="I1255">
        <v>1</v>
      </c>
      <c r="Q1255">
        <v>9.5</v>
      </c>
    </row>
    <row r="1256" spans="1:17" x14ac:dyDescent="0.25">
      <c r="A1256" t="s">
        <v>913</v>
      </c>
      <c r="B1256">
        <v>34</v>
      </c>
      <c r="C1256" t="s">
        <v>302</v>
      </c>
      <c r="D1256" t="s">
        <v>634</v>
      </c>
      <c r="E1256" t="str">
        <f t="shared" si="38"/>
        <v/>
      </c>
      <c r="F1256" t="str">
        <f t="shared" si="39"/>
        <v/>
      </c>
      <c r="H1256">
        <v>5.5</v>
      </c>
      <c r="Q1256">
        <v>5.5</v>
      </c>
    </row>
    <row r="1257" spans="1:17" x14ac:dyDescent="0.25">
      <c r="A1257" t="s">
        <v>913</v>
      </c>
      <c r="B1257">
        <v>34</v>
      </c>
      <c r="C1257" t="s">
        <v>318</v>
      </c>
      <c r="D1257" t="s">
        <v>634</v>
      </c>
      <c r="E1257" t="str">
        <f t="shared" si="38"/>
        <v/>
      </c>
      <c r="F1257" t="str">
        <f t="shared" si="39"/>
        <v/>
      </c>
      <c r="H1257">
        <v>5.5</v>
      </c>
      <c r="Q1257">
        <v>5.5</v>
      </c>
    </row>
    <row r="1258" spans="1:17" x14ac:dyDescent="0.25">
      <c r="A1258" t="s">
        <v>913</v>
      </c>
      <c r="B1258">
        <v>34</v>
      </c>
      <c r="C1258" t="s">
        <v>289</v>
      </c>
      <c r="D1258" t="s">
        <v>632</v>
      </c>
      <c r="E1258">
        <f t="shared" si="38"/>
        <v>1</v>
      </c>
      <c r="F1258" t="str">
        <f t="shared" si="39"/>
        <v/>
      </c>
      <c r="G1258" t="s">
        <v>910</v>
      </c>
      <c r="H1258">
        <v>5</v>
      </c>
      <c r="Q1258">
        <v>4.5</v>
      </c>
    </row>
    <row r="1259" spans="1:17" x14ac:dyDescent="0.25">
      <c r="A1259" t="s">
        <v>913</v>
      </c>
      <c r="B1259">
        <v>34</v>
      </c>
      <c r="C1259" t="s">
        <v>288</v>
      </c>
      <c r="D1259" t="s">
        <v>632</v>
      </c>
      <c r="E1259" t="str">
        <f t="shared" si="38"/>
        <v/>
      </c>
      <c r="F1259" t="str">
        <f t="shared" si="39"/>
        <v/>
      </c>
      <c r="H1259">
        <v>5</v>
      </c>
      <c r="Q1259">
        <v>5</v>
      </c>
    </row>
    <row r="1260" spans="1:17" x14ac:dyDescent="0.25">
      <c r="A1260" t="s">
        <v>913</v>
      </c>
      <c r="B1260">
        <v>34</v>
      </c>
      <c r="C1260" t="s">
        <v>272</v>
      </c>
      <c r="D1260" t="s">
        <v>752</v>
      </c>
      <c r="E1260" t="str">
        <f t="shared" si="38"/>
        <v/>
      </c>
      <c r="F1260" t="str">
        <f t="shared" si="39"/>
        <v/>
      </c>
      <c r="H1260">
        <v>6</v>
      </c>
      <c r="Q1260">
        <v>6</v>
      </c>
    </row>
    <row r="1261" spans="1:17" x14ac:dyDescent="0.25">
      <c r="A1261" t="s">
        <v>913</v>
      </c>
      <c r="B1261">
        <v>34</v>
      </c>
      <c r="C1261" t="s">
        <v>283</v>
      </c>
      <c r="D1261" t="s">
        <v>752</v>
      </c>
      <c r="E1261" t="str">
        <f t="shared" si="38"/>
        <v/>
      </c>
      <c r="F1261" t="str">
        <f t="shared" si="39"/>
        <v/>
      </c>
      <c r="H1261">
        <v>4.5</v>
      </c>
      <c r="Q1261">
        <v>4.5</v>
      </c>
    </row>
    <row r="1262" spans="1:17" x14ac:dyDescent="0.25">
      <c r="A1262" t="s">
        <v>913</v>
      </c>
      <c r="B1262">
        <v>34</v>
      </c>
      <c r="C1262" t="s">
        <v>276</v>
      </c>
      <c r="D1262" t="s">
        <v>740</v>
      </c>
      <c r="E1262" t="str">
        <f t="shared" si="38"/>
        <v/>
      </c>
      <c r="F1262" t="str">
        <f t="shared" si="39"/>
        <v/>
      </c>
      <c r="H1262">
        <v>5</v>
      </c>
      <c r="Q1262">
        <v>5</v>
      </c>
    </row>
    <row r="1263" spans="1:17" x14ac:dyDescent="0.25">
      <c r="A1263" t="s">
        <v>913</v>
      </c>
      <c r="B1263">
        <v>34</v>
      </c>
      <c r="C1263" t="s">
        <v>300</v>
      </c>
      <c r="D1263" t="s">
        <v>740</v>
      </c>
      <c r="E1263" t="str">
        <f t="shared" si="38"/>
        <v/>
      </c>
      <c r="F1263" t="str">
        <f t="shared" si="39"/>
        <v/>
      </c>
      <c r="H1263">
        <v>6</v>
      </c>
      <c r="Q1263">
        <v>6</v>
      </c>
    </row>
    <row r="1264" spans="1:17" x14ac:dyDescent="0.25">
      <c r="A1264" t="s">
        <v>913</v>
      </c>
      <c r="B1264">
        <v>34</v>
      </c>
      <c r="C1264" t="s">
        <v>273</v>
      </c>
      <c r="D1264" t="s">
        <v>742</v>
      </c>
      <c r="E1264" t="str">
        <f t="shared" si="38"/>
        <v/>
      </c>
      <c r="F1264" t="str">
        <f t="shared" si="39"/>
        <v/>
      </c>
      <c r="H1264">
        <v>7</v>
      </c>
      <c r="Q1264">
        <v>7</v>
      </c>
    </row>
    <row r="1265" spans="1:17" x14ac:dyDescent="0.25">
      <c r="A1265" t="s">
        <v>913</v>
      </c>
      <c r="B1265">
        <v>34</v>
      </c>
      <c r="C1265" t="s">
        <v>286</v>
      </c>
      <c r="D1265" t="s">
        <v>742</v>
      </c>
      <c r="E1265" t="str">
        <f t="shared" si="38"/>
        <v/>
      </c>
      <c r="F1265" t="str">
        <f t="shared" si="39"/>
        <v/>
      </c>
      <c r="H1265">
        <v>5</v>
      </c>
      <c r="Q1265">
        <v>5</v>
      </c>
    </row>
    <row r="1266" spans="1:17" x14ac:dyDescent="0.25">
      <c r="A1266" t="s">
        <v>913</v>
      </c>
      <c r="B1266">
        <v>34</v>
      </c>
      <c r="C1266" t="s">
        <v>280</v>
      </c>
      <c r="D1266" t="s">
        <v>753</v>
      </c>
      <c r="E1266" t="str">
        <f t="shared" si="38"/>
        <v/>
      </c>
      <c r="F1266" t="str">
        <f t="shared" si="39"/>
        <v/>
      </c>
      <c r="H1266">
        <v>6.5</v>
      </c>
      <c r="Q1266">
        <v>6.5</v>
      </c>
    </row>
    <row r="1267" spans="1:17" x14ac:dyDescent="0.25">
      <c r="A1267" t="s">
        <v>913</v>
      </c>
      <c r="B1267">
        <v>34</v>
      </c>
      <c r="C1267" t="s">
        <v>825</v>
      </c>
      <c r="D1267" t="s">
        <v>753</v>
      </c>
      <c r="E1267" t="str">
        <f t="shared" si="38"/>
        <v/>
      </c>
      <c r="F1267" t="str">
        <f t="shared" si="39"/>
        <v/>
      </c>
      <c r="H1267">
        <v>5.5</v>
      </c>
      <c r="Q1267">
        <v>5.5</v>
      </c>
    </row>
    <row r="1268" spans="1:17" x14ac:dyDescent="0.25">
      <c r="A1268" t="s">
        <v>913</v>
      </c>
      <c r="B1268">
        <v>34</v>
      </c>
      <c r="C1268" t="s">
        <v>304</v>
      </c>
      <c r="D1268" t="s">
        <v>750</v>
      </c>
      <c r="E1268" t="str">
        <f t="shared" si="38"/>
        <v/>
      </c>
      <c r="F1268" t="str">
        <f t="shared" si="39"/>
        <v/>
      </c>
      <c r="H1268">
        <v>5.5</v>
      </c>
      <c r="Q1268">
        <v>5.5</v>
      </c>
    </row>
    <row r="1269" spans="1:17" x14ac:dyDescent="0.25">
      <c r="A1269" t="s">
        <v>913</v>
      </c>
      <c r="B1269">
        <v>34</v>
      </c>
      <c r="C1269" t="s">
        <v>316</v>
      </c>
      <c r="D1269" t="s">
        <v>750</v>
      </c>
      <c r="E1269" t="str">
        <f t="shared" si="38"/>
        <v/>
      </c>
      <c r="F1269" t="str">
        <f t="shared" si="39"/>
        <v/>
      </c>
      <c r="H1269">
        <v>5</v>
      </c>
      <c r="Q1269">
        <v>5</v>
      </c>
    </row>
    <row r="1270" spans="1:17" x14ac:dyDescent="0.25">
      <c r="A1270" t="s">
        <v>913</v>
      </c>
      <c r="B1270">
        <v>34</v>
      </c>
      <c r="C1270" t="s">
        <v>267</v>
      </c>
      <c r="D1270" t="s">
        <v>750</v>
      </c>
      <c r="E1270" t="str">
        <f t="shared" si="38"/>
        <v/>
      </c>
      <c r="F1270" t="str">
        <f t="shared" si="39"/>
        <v/>
      </c>
      <c r="H1270">
        <v>5.5</v>
      </c>
      <c r="Q1270">
        <v>5.5</v>
      </c>
    </row>
    <row r="1271" spans="1:17" x14ac:dyDescent="0.25">
      <c r="A1271" t="s">
        <v>913</v>
      </c>
      <c r="B1271">
        <v>34</v>
      </c>
      <c r="C1271" t="s">
        <v>252</v>
      </c>
      <c r="D1271" t="s">
        <v>754</v>
      </c>
      <c r="E1271" t="str">
        <f t="shared" si="38"/>
        <v/>
      </c>
      <c r="F1271" t="str">
        <f t="shared" si="39"/>
        <v/>
      </c>
      <c r="H1271">
        <v>7</v>
      </c>
      <c r="I1271">
        <v>1</v>
      </c>
      <c r="L1271">
        <v>1</v>
      </c>
      <c r="Q1271">
        <v>11</v>
      </c>
    </row>
    <row r="1272" spans="1:17" x14ac:dyDescent="0.25">
      <c r="A1272" t="s">
        <v>913</v>
      </c>
      <c r="B1272">
        <v>34</v>
      </c>
      <c r="C1272" t="s">
        <v>305</v>
      </c>
      <c r="D1272" t="s">
        <v>754</v>
      </c>
      <c r="E1272" t="str">
        <f t="shared" si="38"/>
        <v/>
      </c>
      <c r="F1272" t="str">
        <f t="shared" si="39"/>
        <v/>
      </c>
      <c r="H1272">
        <v>6</v>
      </c>
      <c r="I1272">
        <v>1</v>
      </c>
      <c r="Q1272">
        <v>9</v>
      </c>
    </row>
    <row r="1273" spans="1:17" x14ac:dyDescent="0.25">
      <c r="A1273" t="s">
        <v>913</v>
      </c>
      <c r="B1273">
        <v>34</v>
      </c>
      <c r="C1273" t="s">
        <v>311</v>
      </c>
      <c r="D1273" t="s">
        <v>754</v>
      </c>
      <c r="E1273" t="str">
        <f t="shared" si="38"/>
        <v/>
      </c>
      <c r="F1273" t="str">
        <f t="shared" si="39"/>
        <v/>
      </c>
      <c r="H1273">
        <v>5.5</v>
      </c>
      <c r="Q1273">
        <v>5.5</v>
      </c>
    </row>
    <row r="1274" spans="1:17" x14ac:dyDescent="0.25">
      <c r="A1274" t="s">
        <v>913</v>
      </c>
      <c r="B1274">
        <v>34</v>
      </c>
      <c r="C1274" t="s">
        <v>259</v>
      </c>
      <c r="D1274" t="s">
        <v>748</v>
      </c>
      <c r="E1274" t="str">
        <f t="shared" si="38"/>
        <v/>
      </c>
      <c r="F1274" t="str">
        <f t="shared" si="39"/>
        <v/>
      </c>
      <c r="H1274">
        <v>6.5</v>
      </c>
      <c r="I1274">
        <v>1</v>
      </c>
      <c r="Q1274">
        <v>9.5</v>
      </c>
    </row>
    <row r="1275" spans="1:17" x14ac:dyDescent="0.25">
      <c r="A1275" t="s">
        <v>913</v>
      </c>
      <c r="B1275">
        <v>34</v>
      </c>
      <c r="C1275" t="s">
        <v>278</v>
      </c>
      <c r="D1275" t="s">
        <v>748</v>
      </c>
      <c r="E1275" t="str">
        <f t="shared" si="38"/>
        <v/>
      </c>
      <c r="F1275" t="str">
        <f t="shared" si="39"/>
        <v/>
      </c>
      <c r="H1275">
        <v>5.5</v>
      </c>
      <c r="Q1275">
        <v>5.5</v>
      </c>
    </row>
    <row r="1276" spans="1:17" x14ac:dyDescent="0.25">
      <c r="A1276" t="s">
        <v>913</v>
      </c>
      <c r="B1276">
        <v>34</v>
      </c>
      <c r="C1276" t="s">
        <v>303</v>
      </c>
      <c r="D1276" t="s">
        <v>748</v>
      </c>
      <c r="E1276" t="str">
        <f t="shared" si="38"/>
        <v/>
      </c>
      <c r="F1276" t="str">
        <f t="shared" si="39"/>
        <v/>
      </c>
      <c r="H1276">
        <v>6</v>
      </c>
      <c r="Q1276">
        <v>6</v>
      </c>
    </row>
    <row r="1277" spans="1:17" x14ac:dyDescent="0.25">
      <c r="A1277" t="s">
        <v>913</v>
      </c>
      <c r="B1277">
        <v>34</v>
      </c>
      <c r="C1277" t="s">
        <v>321</v>
      </c>
      <c r="D1277" t="s">
        <v>748</v>
      </c>
      <c r="E1277" t="str">
        <f t="shared" si="38"/>
        <v/>
      </c>
      <c r="F1277" t="str">
        <f t="shared" si="39"/>
        <v/>
      </c>
      <c r="H1277">
        <v>5.5</v>
      </c>
      <c r="L1277">
        <v>1</v>
      </c>
      <c r="Q1277">
        <v>6.5</v>
      </c>
    </row>
    <row r="1278" spans="1:17" x14ac:dyDescent="0.25">
      <c r="A1278" t="s">
        <v>913</v>
      </c>
      <c r="B1278">
        <v>34</v>
      </c>
      <c r="C1278" t="s">
        <v>251</v>
      </c>
      <c r="D1278" t="s">
        <v>661</v>
      </c>
      <c r="E1278" t="str">
        <f t="shared" si="38"/>
        <v/>
      </c>
      <c r="F1278" t="str">
        <f t="shared" si="39"/>
        <v/>
      </c>
      <c r="H1278">
        <v>6</v>
      </c>
      <c r="Q1278">
        <v>6</v>
      </c>
    </row>
    <row r="1279" spans="1:17" x14ac:dyDescent="0.25">
      <c r="A1279" t="s">
        <v>913</v>
      </c>
      <c r="B1279">
        <v>34</v>
      </c>
      <c r="C1279" t="s">
        <v>260</v>
      </c>
      <c r="D1279" t="s">
        <v>661</v>
      </c>
      <c r="E1279" t="str">
        <f t="shared" si="38"/>
        <v/>
      </c>
      <c r="F1279" t="str">
        <f t="shared" si="39"/>
        <v/>
      </c>
      <c r="H1279">
        <v>5.5</v>
      </c>
      <c r="N1279">
        <v>1</v>
      </c>
      <c r="Q1279">
        <v>2.5</v>
      </c>
    </row>
    <row r="1280" spans="1:17" x14ac:dyDescent="0.25">
      <c r="A1280" t="s">
        <v>913</v>
      </c>
      <c r="B1280">
        <v>34</v>
      </c>
      <c r="C1280" t="s">
        <v>301</v>
      </c>
      <c r="D1280" t="s">
        <v>661</v>
      </c>
      <c r="E1280" t="str">
        <f t="shared" si="38"/>
        <v/>
      </c>
      <c r="F1280" t="str">
        <f t="shared" si="39"/>
        <v/>
      </c>
      <c r="H1280">
        <v>5.5</v>
      </c>
      <c r="Q1280">
        <v>5.5</v>
      </c>
    </row>
    <row r="1281" spans="1:17" x14ac:dyDescent="0.25">
      <c r="A1281" t="s">
        <v>913</v>
      </c>
      <c r="B1281">
        <v>34</v>
      </c>
      <c r="C1281" t="s">
        <v>320</v>
      </c>
      <c r="D1281" t="s">
        <v>631</v>
      </c>
      <c r="E1281" t="str">
        <f t="shared" si="38"/>
        <v/>
      </c>
      <c r="F1281" t="str">
        <f t="shared" si="39"/>
        <v/>
      </c>
      <c r="H1281">
        <v>6</v>
      </c>
      <c r="Q1281">
        <v>6</v>
      </c>
    </row>
    <row r="1282" spans="1:17" x14ac:dyDescent="0.25">
      <c r="A1282" t="s">
        <v>913</v>
      </c>
      <c r="B1282">
        <v>34</v>
      </c>
      <c r="C1282" t="s">
        <v>271</v>
      </c>
      <c r="D1282" t="s">
        <v>631</v>
      </c>
      <c r="E1282" t="str">
        <f t="shared" si="38"/>
        <v/>
      </c>
      <c r="F1282" t="str">
        <f t="shared" si="39"/>
        <v/>
      </c>
      <c r="H1282">
        <v>5.5</v>
      </c>
      <c r="Q1282">
        <v>5.5</v>
      </c>
    </row>
    <row r="1283" spans="1:17" x14ac:dyDescent="0.25">
      <c r="A1283" t="s">
        <v>913</v>
      </c>
      <c r="B1283">
        <v>34</v>
      </c>
      <c r="C1283" t="s">
        <v>290</v>
      </c>
      <c r="D1283" t="s">
        <v>745</v>
      </c>
      <c r="E1283" t="str">
        <f t="shared" ref="E1283:E1346" si="40">IF($G1283="Ammonito",1,"")</f>
        <v/>
      </c>
      <c r="F1283" t="str">
        <f t="shared" ref="F1283:F1346" si="41">IF($G1283="Espulsione",1,"")</f>
        <v/>
      </c>
      <c r="H1283">
        <v>6</v>
      </c>
      <c r="Q1283">
        <v>6</v>
      </c>
    </row>
    <row r="1284" spans="1:17" x14ac:dyDescent="0.25">
      <c r="A1284" t="s">
        <v>913</v>
      </c>
      <c r="B1284">
        <v>34</v>
      </c>
      <c r="C1284" t="s">
        <v>298</v>
      </c>
      <c r="D1284" t="s">
        <v>745</v>
      </c>
      <c r="E1284" t="str">
        <f t="shared" si="40"/>
        <v/>
      </c>
      <c r="F1284" t="str">
        <f t="shared" si="41"/>
        <v/>
      </c>
      <c r="H1284">
        <v>6.5</v>
      </c>
      <c r="I1284">
        <v>1</v>
      </c>
      <c r="Q1284">
        <v>9.5</v>
      </c>
    </row>
    <row r="1285" spans="1:17" x14ac:dyDescent="0.25">
      <c r="A1285" t="s">
        <v>913</v>
      </c>
      <c r="B1285">
        <v>34</v>
      </c>
      <c r="C1285" t="s">
        <v>313</v>
      </c>
      <c r="D1285" t="s">
        <v>745</v>
      </c>
      <c r="E1285" t="str">
        <f t="shared" si="40"/>
        <v/>
      </c>
      <c r="F1285" t="str">
        <f t="shared" si="41"/>
        <v/>
      </c>
      <c r="H1285">
        <v>6</v>
      </c>
      <c r="Q1285">
        <v>6</v>
      </c>
    </row>
    <row r="1286" spans="1:17" x14ac:dyDescent="0.25">
      <c r="A1286" t="s">
        <v>913</v>
      </c>
      <c r="B1286">
        <v>34</v>
      </c>
      <c r="C1286" t="s">
        <v>255</v>
      </c>
      <c r="D1286" t="s">
        <v>635</v>
      </c>
      <c r="E1286">
        <f t="shared" si="40"/>
        <v>1</v>
      </c>
      <c r="F1286" t="str">
        <f t="shared" si="41"/>
        <v/>
      </c>
      <c r="G1286" t="s">
        <v>910</v>
      </c>
      <c r="H1286">
        <v>7</v>
      </c>
      <c r="I1286">
        <v>1</v>
      </c>
      <c r="Q1286">
        <v>9.5</v>
      </c>
    </row>
    <row r="1287" spans="1:17" x14ac:dyDescent="0.25">
      <c r="A1287" t="s">
        <v>913</v>
      </c>
      <c r="B1287">
        <v>34</v>
      </c>
      <c r="C1287" t="s">
        <v>269</v>
      </c>
      <c r="D1287" t="s">
        <v>635</v>
      </c>
      <c r="E1287" t="str">
        <f t="shared" si="40"/>
        <v/>
      </c>
      <c r="F1287" t="str">
        <f t="shared" si="41"/>
        <v/>
      </c>
      <c r="H1287">
        <v>6</v>
      </c>
      <c r="L1287">
        <v>1</v>
      </c>
      <c r="Q1287">
        <v>7</v>
      </c>
    </row>
    <row r="1288" spans="1:17" x14ac:dyDescent="0.25">
      <c r="A1288" t="s">
        <v>913</v>
      </c>
      <c r="B1288">
        <v>34</v>
      </c>
      <c r="C1288" t="s">
        <v>322</v>
      </c>
      <c r="D1288" t="s">
        <v>635</v>
      </c>
      <c r="E1288" t="str">
        <f t="shared" si="40"/>
        <v/>
      </c>
      <c r="F1288" t="str">
        <f t="shared" si="41"/>
        <v/>
      </c>
      <c r="H1288">
        <v>6</v>
      </c>
      <c r="Q1288">
        <v>6</v>
      </c>
    </row>
    <row r="1289" spans="1:17" x14ac:dyDescent="0.25">
      <c r="A1289" t="s">
        <v>913</v>
      </c>
      <c r="B1289">
        <v>34</v>
      </c>
      <c r="C1289" t="s">
        <v>249</v>
      </c>
      <c r="D1289" t="s">
        <v>747</v>
      </c>
      <c r="E1289" t="str">
        <f t="shared" si="40"/>
        <v/>
      </c>
      <c r="F1289" t="str">
        <f t="shared" si="41"/>
        <v/>
      </c>
      <c r="H1289">
        <v>6</v>
      </c>
      <c r="L1289">
        <v>1</v>
      </c>
      <c r="Q1289">
        <v>7</v>
      </c>
    </row>
    <row r="1290" spans="1:17" x14ac:dyDescent="0.25">
      <c r="A1290" t="s">
        <v>913</v>
      </c>
      <c r="B1290">
        <v>34</v>
      </c>
      <c r="C1290" t="s">
        <v>277</v>
      </c>
      <c r="D1290" t="s">
        <v>747</v>
      </c>
      <c r="E1290" t="str">
        <f t="shared" si="40"/>
        <v/>
      </c>
      <c r="F1290" t="str">
        <f t="shared" si="41"/>
        <v/>
      </c>
      <c r="H1290">
        <v>7.5</v>
      </c>
      <c r="I1290">
        <v>1</v>
      </c>
      <c r="Q1290">
        <v>10.5</v>
      </c>
    </row>
    <row r="1291" spans="1:17" x14ac:dyDescent="0.25">
      <c r="A1291" t="s">
        <v>913</v>
      </c>
      <c r="B1291">
        <v>34</v>
      </c>
      <c r="C1291" t="s">
        <v>291</v>
      </c>
      <c r="D1291" t="s">
        <v>747</v>
      </c>
      <c r="E1291" t="str">
        <f t="shared" si="40"/>
        <v/>
      </c>
      <c r="F1291" t="str">
        <f t="shared" si="41"/>
        <v/>
      </c>
      <c r="H1291">
        <v>6.5</v>
      </c>
      <c r="L1291">
        <v>1</v>
      </c>
      <c r="Q1291">
        <v>7.5</v>
      </c>
    </row>
    <row r="1292" spans="1:17" x14ac:dyDescent="0.25">
      <c r="A1292" t="s">
        <v>913</v>
      </c>
      <c r="B1292">
        <v>34</v>
      </c>
      <c r="C1292" t="s">
        <v>295</v>
      </c>
      <c r="D1292" t="s">
        <v>738</v>
      </c>
      <c r="E1292" t="str">
        <f t="shared" si="40"/>
        <v/>
      </c>
      <c r="F1292" t="str">
        <f t="shared" si="41"/>
        <v/>
      </c>
      <c r="H1292">
        <v>5.5</v>
      </c>
      <c r="Q1292">
        <v>5.5</v>
      </c>
    </row>
    <row r="1293" spans="1:17" x14ac:dyDescent="0.25">
      <c r="A1293" t="s">
        <v>913</v>
      </c>
      <c r="B1293">
        <v>34</v>
      </c>
      <c r="C1293" t="s">
        <v>297</v>
      </c>
      <c r="D1293" t="s">
        <v>738</v>
      </c>
      <c r="E1293" t="str">
        <f t="shared" si="40"/>
        <v/>
      </c>
      <c r="F1293" t="str">
        <f t="shared" si="41"/>
        <v/>
      </c>
      <c r="H1293">
        <v>5.5</v>
      </c>
      <c r="Q1293">
        <v>5.5</v>
      </c>
    </row>
    <row r="1294" spans="1:17" x14ac:dyDescent="0.25">
      <c r="A1294" t="s">
        <v>913</v>
      </c>
      <c r="B1294">
        <v>34</v>
      </c>
      <c r="C1294" t="s">
        <v>253</v>
      </c>
      <c r="D1294" t="s">
        <v>761</v>
      </c>
      <c r="E1294" t="str">
        <f t="shared" si="40"/>
        <v/>
      </c>
      <c r="F1294" t="str">
        <f t="shared" si="41"/>
        <v/>
      </c>
      <c r="H1294">
        <v>6.5</v>
      </c>
      <c r="Q1294">
        <v>6.5</v>
      </c>
    </row>
    <row r="1295" spans="1:17" x14ac:dyDescent="0.25">
      <c r="A1295" t="s">
        <v>913</v>
      </c>
      <c r="B1295">
        <v>34</v>
      </c>
      <c r="C1295" t="s">
        <v>319</v>
      </c>
      <c r="D1295" t="s">
        <v>761</v>
      </c>
      <c r="E1295" t="str">
        <f t="shared" si="40"/>
        <v/>
      </c>
      <c r="F1295" t="str">
        <f t="shared" si="41"/>
        <v/>
      </c>
      <c r="H1295">
        <v>6.5</v>
      </c>
      <c r="I1295">
        <v>1</v>
      </c>
      <c r="Q1295">
        <v>9.5</v>
      </c>
    </row>
    <row r="1296" spans="1:17" x14ac:dyDescent="0.25">
      <c r="A1296" t="s">
        <v>913</v>
      </c>
      <c r="B1296">
        <v>34</v>
      </c>
      <c r="C1296" t="s">
        <v>279</v>
      </c>
      <c r="D1296" t="s">
        <v>761</v>
      </c>
      <c r="E1296" t="str">
        <f t="shared" si="40"/>
        <v/>
      </c>
      <c r="F1296" t="str">
        <f t="shared" si="41"/>
        <v/>
      </c>
      <c r="H1296">
        <v>8</v>
      </c>
      <c r="L1296">
        <v>1</v>
      </c>
      <c r="Q1296">
        <v>9</v>
      </c>
    </row>
    <row r="1297" spans="1:17" x14ac:dyDescent="0.25">
      <c r="A1297" t="s">
        <v>908</v>
      </c>
      <c r="B1297">
        <v>33</v>
      </c>
      <c r="C1297" t="s">
        <v>331</v>
      </c>
      <c r="D1297" t="s">
        <v>746</v>
      </c>
      <c r="E1297" t="str">
        <f t="shared" si="40"/>
        <v/>
      </c>
      <c r="F1297" t="str">
        <f t="shared" si="41"/>
        <v/>
      </c>
      <c r="H1297">
        <v>6</v>
      </c>
      <c r="J1297">
        <v>3</v>
      </c>
      <c r="Q1297">
        <v>3</v>
      </c>
    </row>
    <row r="1298" spans="1:17" x14ac:dyDescent="0.25">
      <c r="A1298" t="s">
        <v>908</v>
      </c>
      <c r="B1298">
        <v>33</v>
      </c>
      <c r="C1298" t="s">
        <v>332</v>
      </c>
      <c r="D1298" t="s">
        <v>760</v>
      </c>
      <c r="E1298" t="str">
        <f t="shared" si="40"/>
        <v/>
      </c>
      <c r="F1298" t="str">
        <f t="shared" si="41"/>
        <v/>
      </c>
      <c r="H1298">
        <v>6</v>
      </c>
      <c r="J1298">
        <v>1</v>
      </c>
      <c r="Q1298">
        <v>5</v>
      </c>
    </row>
    <row r="1299" spans="1:17" x14ac:dyDescent="0.25">
      <c r="A1299" t="s">
        <v>908</v>
      </c>
      <c r="B1299">
        <v>33</v>
      </c>
      <c r="C1299" t="s">
        <v>326</v>
      </c>
      <c r="D1299" t="s">
        <v>633</v>
      </c>
      <c r="E1299" t="str">
        <f t="shared" si="40"/>
        <v/>
      </c>
      <c r="F1299" t="str">
        <f t="shared" si="41"/>
        <v/>
      </c>
      <c r="H1299">
        <v>6</v>
      </c>
      <c r="J1299">
        <v>1</v>
      </c>
      <c r="Q1299">
        <v>5</v>
      </c>
    </row>
    <row r="1300" spans="1:17" x14ac:dyDescent="0.25">
      <c r="A1300" t="s">
        <v>908</v>
      </c>
      <c r="B1300">
        <v>33</v>
      </c>
      <c r="C1300" t="s">
        <v>325</v>
      </c>
      <c r="D1300" t="s">
        <v>739</v>
      </c>
      <c r="E1300" t="str">
        <f t="shared" si="40"/>
        <v/>
      </c>
      <c r="F1300" t="str">
        <f t="shared" si="41"/>
        <v/>
      </c>
      <c r="H1300">
        <v>5</v>
      </c>
      <c r="J1300">
        <v>1</v>
      </c>
      <c r="Q1300">
        <v>4</v>
      </c>
    </row>
    <row r="1301" spans="1:17" x14ac:dyDescent="0.25">
      <c r="A1301" t="s">
        <v>908</v>
      </c>
      <c r="B1301">
        <v>33</v>
      </c>
      <c r="C1301" t="s">
        <v>324</v>
      </c>
      <c r="D1301" t="s">
        <v>634</v>
      </c>
      <c r="E1301" t="str">
        <f t="shared" si="40"/>
        <v/>
      </c>
      <c r="F1301" t="str">
        <f t="shared" si="41"/>
        <v/>
      </c>
      <c r="H1301">
        <v>6</v>
      </c>
      <c r="J1301">
        <v>2</v>
      </c>
      <c r="O1301">
        <v>1</v>
      </c>
      <c r="Q1301">
        <v>4</v>
      </c>
    </row>
    <row r="1302" spans="1:17" x14ac:dyDescent="0.25">
      <c r="A1302" t="s">
        <v>908</v>
      </c>
      <c r="B1302">
        <v>33</v>
      </c>
      <c r="C1302" t="s">
        <v>338</v>
      </c>
      <c r="D1302" t="s">
        <v>632</v>
      </c>
      <c r="E1302">
        <f t="shared" si="40"/>
        <v>1</v>
      </c>
      <c r="F1302" t="str">
        <f t="shared" si="41"/>
        <v/>
      </c>
      <c r="G1302" t="s">
        <v>910</v>
      </c>
      <c r="H1302">
        <v>5.5</v>
      </c>
      <c r="J1302">
        <v>3</v>
      </c>
      <c r="O1302">
        <v>1</v>
      </c>
      <c r="Q1302">
        <v>2</v>
      </c>
    </row>
    <row r="1303" spans="1:17" x14ac:dyDescent="0.25">
      <c r="A1303" t="s">
        <v>908</v>
      </c>
      <c r="B1303">
        <v>33</v>
      </c>
      <c r="C1303" t="s">
        <v>340</v>
      </c>
      <c r="D1303" t="s">
        <v>752</v>
      </c>
      <c r="E1303" t="str">
        <f t="shared" si="40"/>
        <v/>
      </c>
      <c r="F1303" t="str">
        <f t="shared" si="41"/>
        <v/>
      </c>
      <c r="H1303">
        <v>5.5</v>
      </c>
      <c r="J1303">
        <v>2</v>
      </c>
      <c r="Q1303">
        <v>3.5</v>
      </c>
    </row>
    <row r="1304" spans="1:17" x14ac:dyDescent="0.25">
      <c r="A1304" t="s">
        <v>908</v>
      </c>
      <c r="B1304">
        <v>33</v>
      </c>
      <c r="C1304" t="s">
        <v>662</v>
      </c>
      <c r="D1304" t="s">
        <v>740</v>
      </c>
      <c r="E1304" t="str">
        <f t="shared" si="40"/>
        <v/>
      </c>
      <c r="F1304" t="str">
        <f t="shared" si="41"/>
        <v/>
      </c>
      <c r="H1304">
        <v>9</v>
      </c>
      <c r="P1304">
        <v>1</v>
      </c>
      <c r="Q1304">
        <v>12</v>
      </c>
    </row>
    <row r="1305" spans="1:17" x14ac:dyDescent="0.25">
      <c r="A1305" t="s">
        <v>908</v>
      </c>
      <c r="B1305">
        <v>33</v>
      </c>
      <c r="C1305" t="s">
        <v>330</v>
      </c>
      <c r="D1305" t="s">
        <v>742</v>
      </c>
      <c r="E1305" t="str">
        <f t="shared" si="40"/>
        <v/>
      </c>
      <c r="F1305" t="str">
        <f t="shared" si="41"/>
        <v/>
      </c>
      <c r="H1305">
        <v>6.5</v>
      </c>
      <c r="Q1305">
        <v>6.5</v>
      </c>
    </row>
    <row r="1306" spans="1:17" x14ac:dyDescent="0.25">
      <c r="A1306" t="s">
        <v>908</v>
      </c>
      <c r="B1306">
        <v>33</v>
      </c>
      <c r="C1306" t="s">
        <v>328</v>
      </c>
      <c r="D1306" t="s">
        <v>753</v>
      </c>
      <c r="E1306" t="str">
        <f t="shared" si="40"/>
        <v/>
      </c>
      <c r="F1306" t="str">
        <f t="shared" si="41"/>
        <v/>
      </c>
      <c r="H1306">
        <v>6</v>
      </c>
      <c r="J1306">
        <v>4</v>
      </c>
      <c r="O1306">
        <v>1</v>
      </c>
      <c r="Q1306">
        <v>2</v>
      </c>
    </row>
    <row r="1307" spans="1:17" x14ac:dyDescent="0.25">
      <c r="A1307" t="s">
        <v>908</v>
      </c>
      <c r="B1307">
        <v>33</v>
      </c>
      <c r="C1307" t="s">
        <v>327</v>
      </c>
      <c r="D1307" t="s">
        <v>750</v>
      </c>
      <c r="E1307" t="str">
        <f t="shared" si="40"/>
        <v/>
      </c>
      <c r="F1307" t="str">
        <f t="shared" si="41"/>
        <v/>
      </c>
      <c r="H1307">
        <v>6</v>
      </c>
      <c r="J1307">
        <v>4</v>
      </c>
      <c r="O1307">
        <v>1</v>
      </c>
      <c r="Q1307">
        <v>2</v>
      </c>
    </row>
    <row r="1308" spans="1:17" x14ac:dyDescent="0.25">
      <c r="A1308" t="s">
        <v>908</v>
      </c>
      <c r="B1308">
        <v>33</v>
      </c>
      <c r="C1308" t="s">
        <v>323</v>
      </c>
      <c r="D1308" t="s">
        <v>754</v>
      </c>
      <c r="E1308" t="str">
        <f t="shared" si="40"/>
        <v/>
      </c>
      <c r="F1308" t="str">
        <f t="shared" si="41"/>
        <v/>
      </c>
      <c r="H1308">
        <v>7</v>
      </c>
      <c r="Q1308">
        <v>7</v>
      </c>
    </row>
    <row r="1309" spans="1:17" x14ac:dyDescent="0.25">
      <c r="A1309" t="s">
        <v>908</v>
      </c>
      <c r="B1309">
        <v>33</v>
      </c>
      <c r="C1309" t="s">
        <v>343</v>
      </c>
      <c r="D1309" t="s">
        <v>748</v>
      </c>
      <c r="E1309" t="str">
        <f t="shared" si="40"/>
        <v/>
      </c>
      <c r="F1309" t="str">
        <f t="shared" si="41"/>
        <v/>
      </c>
      <c r="H1309">
        <v>6.5</v>
      </c>
      <c r="J1309">
        <v>2</v>
      </c>
      <c r="Q1309">
        <v>4.5</v>
      </c>
    </row>
    <row r="1310" spans="1:17" x14ac:dyDescent="0.25">
      <c r="A1310" t="s">
        <v>908</v>
      </c>
      <c r="B1310">
        <v>33</v>
      </c>
      <c r="C1310" t="s">
        <v>663</v>
      </c>
      <c r="D1310" t="s">
        <v>661</v>
      </c>
      <c r="E1310" t="str">
        <f t="shared" si="40"/>
        <v/>
      </c>
      <c r="F1310" t="str">
        <f t="shared" si="41"/>
        <v/>
      </c>
      <c r="H1310">
        <v>6.5</v>
      </c>
      <c r="J1310">
        <v>1</v>
      </c>
      <c r="Q1310">
        <v>5.5</v>
      </c>
    </row>
    <row r="1311" spans="1:17" x14ac:dyDescent="0.25">
      <c r="A1311" t="s">
        <v>908</v>
      </c>
      <c r="B1311">
        <v>33</v>
      </c>
      <c r="C1311" t="s">
        <v>334</v>
      </c>
      <c r="D1311" t="s">
        <v>631</v>
      </c>
      <c r="E1311" t="str">
        <f t="shared" si="40"/>
        <v/>
      </c>
      <c r="F1311" t="str">
        <f t="shared" si="41"/>
        <v/>
      </c>
      <c r="H1311">
        <v>6</v>
      </c>
      <c r="J1311">
        <v>1</v>
      </c>
      <c r="Q1311">
        <v>5</v>
      </c>
    </row>
    <row r="1312" spans="1:17" x14ac:dyDescent="0.25">
      <c r="A1312" t="s">
        <v>908</v>
      </c>
      <c r="B1312">
        <v>33</v>
      </c>
      <c r="C1312" t="s">
        <v>333</v>
      </c>
      <c r="D1312" t="s">
        <v>745</v>
      </c>
      <c r="E1312" t="str">
        <f t="shared" si="40"/>
        <v/>
      </c>
      <c r="F1312" t="str">
        <f t="shared" si="41"/>
        <v/>
      </c>
      <c r="H1312">
        <v>5</v>
      </c>
      <c r="J1312">
        <v>4</v>
      </c>
      <c r="Q1312">
        <v>1</v>
      </c>
    </row>
    <row r="1313" spans="1:17" x14ac:dyDescent="0.25">
      <c r="A1313" t="s">
        <v>908</v>
      </c>
      <c r="B1313">
        <v>33</v>
      </c>
      <c r="C1313" t="s">
        <v>339</v>
      </c>
      <c r="D1313" t="s">
        <v>635</v>
      </c>
      <c r="E1313" t="str">
        <f t="shared" si="40"/>
        <v/>
      </c>
      <c r="F1313" t="str">
        <f t="shared" si="41"/>
        <v/>
      </c>
      <c r="H1313">
        <v>6</v>
      </c>
      <c r="J1313">
        <v>1</v>
      </c>
      <c r="O1313">
        <v>1</v>
      </c>
      <c r="Q1313">
        <v>5</v>
      </c>
    </row>
    <row r="1314" spans="1:17" x14ac:dyDescent="0.25">
      <c r="A1314" t="s">
        <v>908</v>
      </c>
      <c r="B1314">
        <v>33</v>
      </c>
      <c r="C1314" t="s">
        <v>664</v>
      </c>
      <c r="D1314" t="s">
        <v>747</v>
      </c>
      <c r="E1314" t="str">
        <f t="shared" si="40"/>
        <v/>
      </c>
      <c r="F1314" t="str">
        <f t="shared" si="41"/>
        <v/>
      </c>
      <c r="H1314">
        <v>6.5</v>
      </c>
      <c r="J1314">
        <v>1</v>
      </c>
      <c r="Q1314">
        <v>5.5</v>
      </c>
    </row>
    <row r="1315" spans="1:17" x14ac:dyDescent="0.25">
      <c r="A1315" t="s">
        <v>908</v>
      </c>
      <c r="B1315">
        <v>33</v>
      </c>
      <c r="C1315" t="s">
        <v>344</v>
      </c>
      <c r="D1315" t="s">
        <v>738</v>
      </c>
      <c r="E1315" t="str">
        <f t="shared" si="40"/>
        <v/>
      </c>
      <c r="F1315" t="str">
        <f t="shared" si="41"/>
        <v/>
      </c>
      <c r="H1315">
        <v>5.5</v>
      </c>
      <c r="J1315">
        <v>2</v>
      </c>
      <c r="Q1315">
        <v>3.5</v>
      </c>
    </row>
    <row r="1316" spans="1:17" x14ac:dyDescent="0.25">
      <c r="A1316" t="s">
        <v>908</v>
      </c>
      <c r="B1316">
        <v>33</v>
      </c>
      <c r="C1316" t="s">
        <v>342</v>
      </c>
      <c r="D1316" t="s">
        <v>761</v>
      </c>
      <c r="E1316" t="str">
        <f t="shared" si="40"/>
        <v/>
      </c>
      <c r="F1316" t="str">
        <f t="shared" si="41"/>
        <v/>
      </c>
      <c r="H1316">
        <v>4.5</v>
      </c>
      <c r="J1316">
        <v>5</v>
      </c>
      <c r="O1316">
        <v>1</v>
      </c>
      <c r="Q1316">
        <v>-0.5</v>
      </c>
    </row>
    <row r="1317" spans="1:17" x14ac:dyDescent="0.25">
      <c r="A1317" t="s">
        <v>909</v>
      </c>
      <c r="B1317">
        <v>33</v>
      </c>
      <c r="C1317" t="s">
        <v>363</v>
      </c>
      <c r="D1317" t="s">
        <v>746</v>
      </c>
      <c r="E1317" t="str">
        <f t="shared" si="40"/>
        <v/>
      </c>
      <c r="F1317" t="str">
        <f t="shared" si="41"/>
        <v/>
      </c>
      <c r="H1317">
        <v>6</v>
      </c>
      <c r="L1317">
        <v>1</v>
      </c>
      <c r="Q1317">
        <v>7</v>
      </c>
    </row>
    <row r="1318" spans="1:17" x14ac:dyDescent="0.25">
      <c r="A1318" t="s">
        <v>909</v>
      </c>
      <c r="B1318">
        <v>33</v>
      </c>
      <c r="C1318" t="s">
        <v>371</v>
      </c>
      <c r="D1318" t="s">
        <v>746</v>
      </c>
      <c r="E1318" t="str">
        <f t="shared" si="40"/>
        <v/>
      </c>
      <c r="F1318" t="str">
        <f t="shared" si="41"/>
        <v/>
      </c>
      <c r="H1318">
        <v>5.5</v>
      </c>
      <c r="Q1318">
        <v>5.5</v>
      </c>
    </row>
    <row r="1319" spans="1:17" x14ac:dyDescent="0.25">
      <c r="A1319" t="s">
        <v>909</v>
      </c>
      <c r="B1319">
        <v>33</v>
      </c>
      <c r="C1319" t="s">
        <v>421</v>
      </c>
      <c r="D1319" t="s">
        <v>746</v>
      </c>
      <c r="E1319" t="str">
        <f t="shared" si="40"/>
        <v/>
      </c>
      <c r="F1319" t="str">
        <f t="shared" si="41"/>
        <v/>
      </c>
      <c r="H1319">
        <v>6</v>
      </c>
      <c r="Q1319">
        <v>6</v>
      </c>
    </row>
    <row r="1320" spans="1:17" x14ac:dyDescent="0.25">
      <c r="A1320" t="s">
        <v>909</v>
      </c>
      <c r="B1320">
        <v>33</v>
      </c>
      <c r="C1320" t="s">
        <v>473</v>
      </c>
      <c r="D1320" t="s">
        <v>746</v>
      </c>
      <c r="E1320">
        <f t="shared" si="40"/>
        <v>1</v>
      </c>
      <c r="F1320" t="str">
        <f t="shared" si="41"/>
        <v/>
      </c>
      <c r="G1320" t="s">
        <v>910</v>
      </c>
      <c r="H1320">
        <v>4.5</v>
      </c>
      <c r="Q1320">
        <v>4</v>
      </c>
    </row>
    <row r="1321" spans="1:17" x14ac:dyDescent="0.25">
      <c r="A1321" t="s">
        <v>909</v>
      </c>
      <c r="B1321">
        <v>33</v>
      </c>
      <c r="C1321" t="s">
        <v>479</v>
      </c>
      <c r="D1321" t="s">
        <v>746</v>
      </c>
      <c r="E1321" t="str">
        <f t="shared" si="40"/>
        <v/>
      </c>
      <c r="F1321" t="str">
        <f t="shared" si="41"/>
        <v/>
      </c>
      <c r="H1321">
        <v>5</v>
      </c>
      <c r="Q1321">
        <v>5</v>
      </c>
    </row>
    <row r="1322" spans="1:17" x14ac:dyDescent="0.25">
      <c r="A1322" t="s">
        <v>909</v>
      </c>
      <c r="B1322">
        <v>33</v>
      </c>
      <c r="C1322" t="s">
        <v>354</v>
      </c>
      <c r="D1322" t="s">
        <v>760</v>
      </c>
      <c r="E1322" t="str">
        <f t="shared" si="40"/>
        <v/>
      </c>
      <c r="F1322" t="str">
        <f t="shared" si="41"/>
        <v/>
      </c>
      <c r="H1322">
        <v>6</v>
      </c>
      <c r="Q1322">
        <v>6</v>
      </c>
    </row>
    <row r="1323" spans="1:17" x14ac:dyDescent="0.25">
      <c r="A1323" t="s">
        <v>909</v>
      </c>
      <c r="B1323">
        <v>33</v>
      </c>
      <c r="C1323" t="s">
        <v>383</v>
      </c>
      <c r="D1323" t="s">
        <v>760</v>
      </c>
      <c r="E1323" t="str">
        <f t="shared" si="40"/>
        <v/>
      </c>
      <c r="F1323" t="str">
        <f t="shared" si="41"/>
        <v/>
      </c>
      <c r="H1323">
        <v>7</v>
      </c>
      <c r="I1323">
        <v>1</v>
      </c>
      <c r="Q1323">
        <v>10</v>
      </c>
    </row>
    <row r="1324" spans="1:17" x14ac:dyDescent="0.25">
      <c r="A1324" t="s">
        <v>909</v>
      </c>
      <c r="B1324">
        <v>33</v>
      </c>
      <c r="C1324" t="s">
        <v>404</v>
      </c>
      <c r="D1324" t="s">
        <v>760</v>
      </c>
      <c r="E1324">
        <f t="shared" si="40"/>
        <v>1</v>
      </c>
      <c r="F1324" t="str">
        <f t="shared" si="41"/>
        <v/>
      </c>
      <c r="G1324" t="s">
        <v>910</v>
      </c>
      <c r="H1324">
        <v>5.5</v>
      </c>
      <c r="Q1324">
        <v>5</v>
      </c>
    </row>
    <row r="1325" spans="1:17" x14ac:dyDescent="0.25">
      <c r="A1325" t="s">
        <v>909</v>
      </c>
      <c r="B1325">
        <v>33</v>
      </c>
      <c r="C1325" t="s">
        <v>436</v>
      </c>
      <c r="D1325" t="s">
        <v>760</v>
      </c>
      <c r="E1325">
        <f t="shared" si="40"/>
        <v>1</v>
      </c>
      <c r="F1325" t="str">
        <f t="shared" si="41"/>
        <v/>
      </c>
      <c r="G1325" t="s">
        <v>910</v>
      </c>
      <c r="H1325">
        <v>6</v>
      </c>
      <c r="Q1325">
        <v>5.5</v>
      </c>
    </row>
    <row r="1326" spans="1:17" x14ac:dyDescent="0.25">
      <c r="A1326" t="s">
        <v>909</v>
      </c>
      <c r="B1326">
        <v>33</v>
      </c>
      <c r="C1326" t="s">
        <v>442</v>
      </c>
      <c r="D1326" t="s">
        <v>760</v>
      </c>
      <c r="E1326" t="str">
        <f t="shared" si="40"/>
        <v/>
      </c>
      <c r="F1326" t="str">
        <f t="shared" si="41"/>
        <v/>
      </c>
      <c r="H1326">
        <v>6</v>
      </c>
      <c r="Q1326">
        <v>6</v>
      </c>
    </row>
    <row r="1327" spans="1:17" x14ac:dyDescent="0.25">
      <c r="A1327" t="s">
        <v>909</v>
      </c>
      <c r="B1327">
        <v>33</v>
      </c>
      <c r="C1327" t="s">
        <v>914</v>
      </c>
      <c r="D1327" t="s">
        <v>760</v>
      </c>
      <c r="E1327" t="str">
        <f t="shared" si="40"/>
        <v/>
      </c>
      <c r="F1327" t="str">
        <f t="shared" si="41"/>
        <v/>
      </c>
      <c r="H1327">
        <v>6</v>
      </c>
      <c r="Q1327">
        <v>6</v>
      </c>
    </row>
    <row r="1328" spans="1:17" x14ac:dyDescent="0.25">
      <c r="A1328" t="s">
        <v>909</v>
      </c>
      <c r="B1328">
        <v>33</v>
      </c>
      <c r="C1328" t="s">
        <v>357</v>
      </c>
      <c r="D1328" t="s">
        <v>633</v>
      </c>
      <c r="E1328" t="str">
        <f t="shared" si="40"/>
        <v/>
      </c>
      <c r="F1328" t="str">
        <f t="shared" si="41"/>
        <v/>
      </c>
      <c r="H1328">
        <v>5.5</v>
      </c>
      <c r="Q1328">
        <v>5.5</v>
      </c>
    </row>
    <row r="1329" spans="1:17" x14ac:dyDescent="0.25">
      <c r="A1329" t="s">
        <v>909</v>
      </c>
      <c r="B1329">
        <v>33</v>
      </c>
      <c r="C1329" t="s">
        <v>358</v>
      </c>
      <c r="D1329" t="s">
        <v>633</v>
      </c>
      <c r="E1329" t="str">
        <f t="shared" si="40"/>
        <v/>
      </c>
      <c r="F1329" t="str">
        <f t="shared" si="41"/>
        <v/>
      </c>
      <c r="H1329">
        <v>6</v>
      </c>
      <c r="Q1329">
        <v>6</v>
      </c>
    </row>
    <row r="1330" spans="1:17" x14ac:dyDescent="0.25">
      <c r="A1330" t="s">
        <v>909</v>
      </c>
      <c r="B1330">
        <v>33</v>
      </c>
      <c r="C1330" t="s">
        <v>438</v>
      </c>
      <c r="D1330" t="s">
        <v>633</v>
      </c>
      <c r="E1330" t="str">
        <f t="shared" si="40"/>
        <v/>
      </c>
      <c r="F1330" t="str">
        <f t="shared" si="41"/>
        <v/>
      </c>
      <c r="H1330">
        <v>5.5</v>
      </c>
      <c r="Q1330">
        <v>5.5</v>
      </c>
    </row>
    <row r="1331" spans="1:17" x14ac:dyDescent="0.25">
      <c r="A1331" t="s">
        <v>909</v>
      </c>
      <c r="B1331">
        <v>33</v>
      </c>
      <c r="C1331" t="s">
        <v>453</v>
      </c>
      <c r="D1331" t="s">
        <v>633</v>
      </c>
      <c r="E1331">
        <f t="shared" si="40"/>
        <v>1</v>
      </c>
      <c r="F1331" t="str">
        <f t="shared" si="41"/>
        <v/>
      </c>
      <c r="G1331" t="s">
        <v>910</v>
      </c>
      <c r="H1331">
        <v>5.5</v>
      </c>
      <c r="Q1331">
        <v>5</v>
      </c>
    </row>
    <row r="1332" spans="1:17" x14ac:dyDescent="0.25">
      <c r="A1332" t="s">
        <v>909</v>
      </c>
      <c r="B1332">
        <v>33</v>
      </c>
      <c r="C1332" t="s">
        <v>875</v>
      </c>
      <c r="D1332" t="s">
        <v>633</v>
      </c>
      <c r="E1332">
        <f t="shared" si="40"/>
        <v>1</v>
      </c>
      <c r="F1332" t="str">
        <f t="shared" si="41"/>
        <v/>
      </c>
      <c r="G1332" t="s">
        <v>910</v>
      </c>
      <c r="H1332">
        <v>6</v>
      </c>
      <c r="Q1332">
        <v>5.5</v>
      </c>
    </row>
    <row r="1333" spans="1:17" x14ac:dyDescent="0.25">
      <c r="A1333" t="s">
        <v>909</v>
      </c>
      <c r="B1333">
        <v>33</v>
      </c>
      <c r="C1333" t="s">
        <v>411</v>
      </c>
      <c r="D1333" t="s">
        <v>739</v>
      </c>
      <c r="E1333" t="str">
        <f t="shared" si="40"/>
        <v/>
      </c>
      <c r="F1333" t="str">
        <f t="shared" si="41"/>
        <v/>
      </c>
      <c r="H1333">
        <v>6</v>
      </c>
      <c r="Q1333">
        <v>6</v>
      </c>
    </row>
    <row r="1334" spans="1:17" x14ac:dyDescent="0.25">
      <c r="A1334" t="s">
        <v>909</v>
      </c>
      <c r="B1334">
        <v>33</v>
      </c>
      <c r="C1334" t="s">
        <v>864</v>
      </c>
      <c r="D1334" t="s">
        <v>739</v>
      </c>
      <c r="E1334">
        <f t="shared" si="40"/>
        <v>1</v>
      </c>
      <c r="F1334" t="str">
        <f t="shared" si="41"/>
        <v/>
      </c>
      <c r="G1334" t="s">
        <v>910</v>
      </c>
      <c r="H1334">
        <v>5.5</v>
      </c>
      <c r="Q1334">
        <v>5</v>
      </c>
    </row>
    <row r="1335" spans="1:17" x14ac:dyDescent="0.25">
      <c r="A1335" t="s">
        <v>909</v>
      </c>
      <c r="B1335">
        <v>33</v>
      </c>
      <c r="C1335" t="s">
        <v>464</v>
      </c>
      <c r="D1335" t="s">
        <v>739</v>
      </c>
      <c r="E1335">
        <f t="shared" si="40"/>
        <v>1</v>
      </c>
      <c r="F1335" t="str">
        <f t="shared" si="41"/>
        <v/>
      </c>
      <c r="G1335" t="s">
        <v>910</v>
      </c>
      <c r="H1335">
        <v>6</v>
      </c>
      <c r="Q1335">
        <v>5.5</v>
      </c>
    </row>
    <row r="1336" spans="1:17" x14ac:dyDescent="0.25">
      <c r="A1336" t="s">
        <v>909</v>
      </c>
      <c r="B1336">
        <v>33</v>
      </c>
      <c r="C1336" t="s">
        <v>472</v>
      </c>
      <c r="D1336" t="s">
        <v>739</v>
      </c>
      <c r="E1336" t="str">
        <f t="shared" si="40"/>
        <v/>
      </c>
      <c r="F1336" t="str">
        <f t="shared" si="41"/>
        <v/>
      </c>
      <c r="H1336">
        <v>6</v>
      </c>
      <c r="Q1336">
        <v>6</v>
      </c>
    </row>
    <row r="1337" spans="1:17" x14ac:dyDescent="0.25">
      <c r="A1337" t="s">
        <v>909</v>
      </c>
      <c r="B1337">
        <v>33</v>
      </c>
      <c r="C1337" t="s">
        <v>382</v>
      </c>
      <c r="D1337" t="s">
        <v>634</v>
      </c>
      <c r="E1337" t="str">
        <f t="shared" si="40"/>
        <v/>
      </c>
      <c r="F1337" t="str">
        <f t="shared" si="41"/>
        <v/>
      </c>
      <c r="H1337">
        <v>6</v>
      </c>
      <c r="Q1337">
        <v>6</v>
      </c>
    </row>
    <row r="1338" spans="1:17" x14ac:dyDescent="0.25">
      <c r="A1338" t="s">
        <v>909</v>
      </c>
      <c r="B1338">
        <v>33</v>
      </c>
      <c r="C1338" t="s">
        <v>388</v>
      </c>
      <c r="D1338" t="s">
        <v>634</v>
      </c>
      <c r="E1338" t="str">
        <f t="shared" si="40"/>
        <v/>
      </c>
      <c r="F1338" t="str">
        <f t="shared" si="41"/>
        <v/>
      </c>
      <c r="H1338">
        <v>6</v>
      </c>
      <c r="Q1338">
        <v>6</v>
      </c>
    </row>
    <row r="1339" spans="1:17" x14ac:dyDescent="0.25">
      <c r="A1339" t="s">
        <v>909</v>
      </c>
      <c r="B1339">
        <v>33</v>
      </c>
      <c r="C1339" t="s">
        <v>469</v>
      </c>
      <c r="D1339" t="s">
        <v>634</v>
      </c>
      <c r="E1339" t="str">
        <f t="shared" si="40"/>
        <v/>
      </c>
      <c r="F1339" t="str">
        <f t="shared" si="41"/>
        <v/>
      </c>
      <c r="H1339">
        <v>6</v>
      </c>
      <c r="Q1339">
        <v>6</v>
      </c>
    </row>
    <row r="1340" spans="1:17" x14ac:dyDescent="0.25">
      <c r="A1340" t="s">
        <v>909</v>
      </c>
      <c r="B1340">
        <v>33</v>
      </c>
      <c r="C1340" t="s">
        <v>402</v>
      </c>
      <c r="D1340" t="s">
        <v>634</v>
      </c>
      <c r="E1340" t="str">
        <f t="shared" si="40"/>
        <v/>
      </c>
      <c r="F1340" t="str">
        <f t="shared" si="41"/>
        <v/>
      </c>
      <c r="H1340">
        <v>6</v>
      </c>
      <c r="Q1340">
        <v>6</v>
      </c>
    </row>
    <row r="1341" spans="1:17" x14ac:dyDescent="0.25">
      <c r="A1341" t="s">
        <v>909</v>
      </c>
      <c r="B1341">
        <v>33</v>
      </c>
      <c r="C1341" t="s">
        <v>877</v>
      </c>
      <c r="D1341" t="s">
        <v>634</v>
      </c>
      <c r="E1341" t="str">
        <f t="shared" si="40"/>
        <v/>
      </c>
      <c r="F1341" t="str">
        <f t="shared" si="41"/>
        <v/>
      </c>
      <c r="H1341">
        <v>6</v>
      </c>
      <c r="L1341">
        <v>1</v>
      </c>
      <c r="Q1341">
        <v>7</v>
      </c>
    </row>
    <row r="1342" spans="1:17" x14ac:dyDescent="0.25">
      <c r="A1342" t="s">
        <v>909</v>
      </c>
      <c r="B1342">
        <v>33</v>
      </c>
      <c r="C1342" t="s">
        <v>447</v>
      </c>
      <c r="D1342" t="s">
        <v>632</v>
      </c>
      <c r="E1342" t="str">
        <f t="shared" si="40"/>
        <v/>
      </c>
      <c r="F1342" t="str">
        <f t="shared" si="41"/>
        <v/>
      </c>
      <c r="H1342">
        <v>6.5</v>
      </c>
      <c r="L1342">
        <v>1</v>
      </c>
      <c r="Q1342">
        <v>7.5</v>
      </c>
    </row>
    <row r="1343" spans="1:17" x14ac:dyDescent="0.25">
      <c r="A1343" t="s">
        <v>909</v>
      </c>
      <c r="B1343">
        <v>33</v>
      </c>
      <c r="C1343" t="s">
        <v>462</v>
      </c>
      <c r="D1343" t="s">
        <v>632</v>
      </c>
      <c r="E1343" t="str">
        <f t="shared" si="40"/>
        <v/>
      </c>
      <c r="F1343" t="str">
        <f t="shared" si="41"/>
        <v/>
      </c>
      <c r="H1343">
        <v>5.5</v>
      </c>
      <c r="Q1343">
        <v>5.5</v>
      </c>
    </row>
    <row r="1344" spans="1:17" x14ac:dyDescent="0.25">
      <c r="A1344" t="s">
        <v>909</v>
      </c>
      <c r="B1344">
        <v>33</v>
      </c>
      <c r="C1344" t="s">
        <v>470</v>
      </c>
      <c r="D1344" t="s">
        <v>632</v>
      </c>
      <c r="E1344">
        <f t="shared" si="40"/>
        <v>1</v>
      </c>
      <c r="F1344" t="str">
        <f t="shared" si="41"/>
        <v/>
      </c>
      <c r="G1344" t="s">
        <v>910</v>
      </c>
      <c r="H1344">
        <v>6</v>
      </c>
      <c r="Q1344">
        <v>5.5</v>
      </c>
    </row>
    <row r="1345" spans="1:17" x14ac:dyDescent="0.25">
      <c r="A1345" t="s">
        <v>909</v>
      </c>
      <c r="B1345">
        <v>33</v>
      </c>
      <c r="C1345" t="s">
        <v>474</v>
      </c>
      <c r="D1345" t="s">
        <v>632</v>
      </c>
      <c r="E1345" t="str">
        <f t="shared" si="40"/>
        <v/>
      </c>
      <c r="F1345" t="str">
        <f t="shared" si="41"/>
        <v/>
      </c>
      <c r="H1345">
        <v>7</v>
      </c>
      <c r="Q1345">
        <v>7</v>
      </c>
    </row>
    <row r="1346" spans="1:17" x14ac:dyDescent="0.25">
      <c r="A1346" t="s">
        <v>909</v>
      </c>
      <c r="B1346">
        <v>33</v>
      </c>
      <c r="C1346" t="s">
        <v>352</v>
      </c>
      <c r="D1346" t="s">
        <v>752</v>
      </c>
      <c r="E1346" t="str">
        <f t="shared" si="40"/>
        <v/>
      </c>
      <c r="F1346" t="str">
        <f t="shared" si="41"/>
        <v/>
      </c>
      <c r="H1346">
        <v>5.5</v>
      </c>
      <c r="Q1346">
        <v>5.5</v>
      </c>
    </row>
    <row r="1347" spans="1:17" x14ac:dyDescent="0.25">
      <c r="A1347" t="s">
        <v>909</v>
      </c>
      <c r="B1347">
        <v>33</v>
      </c>
      <c r="C1347" t="s">
        <v>353</v>
      </c>
      <c r="D1347" t="s">
        <v>752</v>
      </c>
      <c r="E1347" t="str">
        <f t="shared" ref="E1347:E1410" si="42">IF($G1347="Ammonito",1,"")</f>
        <v/>
      </c>
      <c r="F1347" t="str">
        <f t="shared" ref="F1347:F1410" si="43">IF($G1347="Espulsione",1,"")</f>
        <v/>
      </c>
      <c r="H1347">
        <v>5.5</v>
      </c>
      <c r="Q1347">
        <v>5.5</v>
      </c>
    </row>
    <row r="1348" spans="1:17" x14ac:dyDescent="0.25">
      <c r="A1348" t="s">
        <v>909</v>
      </c>
      <c r="B1348">
        <v>33</v>
      </c>
      <c r="C1348" t="s">
        <v>843</v>
      </c>
      <c r="D1348" t="s">
        <v>752</v>
      </c>
      <c r="E1348" t="str">
        <f t="shared" si="42"/>
        <v/>
      </c>
      <c r="F1348" t="str">
        <f t="shared" si="43"/>
        <v/>
      </c>
      <c r="H1348">
        <v>6</v>
      </c>
      <c r="Q1348">
        <v>6</v>
      </c>
    </row>
    <row r="1349" spans="1:17" x14ac:dyDescent="0.25">
      <c r="A1349" t="s">
        <v>909</v>
      </c>
      <c r="B1349">
        <v>33</v>
      </c>
      <c r="C1349" t="s">
        <v>391</v>
      </c>
      <c r="D1349" t="s">
        <v>752</v>
      </c>
      <c r="E1349" t="str">
        <f t="shared" si="42"/>
        <v/>
      </c>
      <c r="F1349" t="str">
        <f t="shared" si="43"/>
        <v/>
      </c>
      <c r="H1349">
        <v>6</v>
      </c>
      <c r="Q1349">
        <v>6</v>
      </c>
    </row>
    <row r="1350" spans="1:17" x14ac:dyDescent="0.25">
      <c r="A1350" t="s">
        <v>909</v>
      </c>
      <c r="B1350">
        <v>33</v>
      </c>
      <c r="C1350" t="s">
        <v>392</v>
      </c>
      <c r="D1350" t="s">
        <v>752</v>
      </c>
      <c r="E1350">
        <f t="shared" si="42"/>
        <v>1</v>
      </c>
      <c r="F1350" t="str">
        <f t="shared" si="43"/>
        <v/>
      </c>
      <c r="G1350" t="s">
        <v>910</v>
      </c>
      <c r="H1350">
        <v>6</v>
      </c>
      <c r="Q1350">
        <v>5.5</v>
      </c>
    </row>
    <row r="1351" spans="1:17" x14ac:dyDescent="0.25">
      <c r="A1351" t="s">
        <v>909</v>
      </c>
      <c r="B1351">
        <v>33</v>
      </c>
      <c r="C1351" t="s">
        <v>428</v>
      </c>
      <c r="D1351" t="s">
        <v>752</v>
      </c>
      <c r="E1351" t="str">
        <f t="shared" si="42"/>
        <v/>
      </c>
      <c r="F1351" t="str">
        <f t="shared" si="43"/>
        <v/>
      </c>
      <c r="H1351">
        <v>6.5</v>
      </c>
      <c r="Q1351">
        <v>6.5</v>
      </c>
    </row>
    <row r="1352" spans="1:17" x14ac:dyDescent="0.25">
      <c r="A1352" t="s">
        <v>909</v>
      </c>
      <c r="B1352">
        <v>33</v>
      </c>
      <c r="C1352" t="s">
        <v>437</v>
      </c>
      <c r="D1352" t="s">
        <v>752</v>
      </c>
      <c r="E1352">
        <f t="shared" si="42"/>
        <v>1</v>
      </c>
      <c r="F1352" t="str">
        <f t="shared" si="43"/>
        <v/>
      </c>
      <c r="G1352" t="s">
        <v>910</v>
      </c>
      <c r="H1352">
        <v>5.5</v>
      </c>
      <c r="Q1352">
        <v>5</v>
      </c>
    </row>
    <row r="1353" spans="1:17" x14ac:dyDescent="0.25">
      <c r="A1353" t="s">
        <v>909</v>
      </c>
      <c r="B1353">
        <v>33</v>
      </c>
      <c r="C1353" t="s">
        <v>389</v>
      </c>
      <c r="D1353" t="s">
        <v>740</v>
      </c>
      <c r="E1353" t="str">
        <f t="shared" si="42"/>
        <v/>
      </c>
      <c r="F1353" t="str">
        <f t="shared" si="43"/>
        <v/>
      </c>
      <c r="H1353">
        <v>5.5</v>
      </c>
      <c r="Q1353">
        <v>5.5</v>
      </c>
    </row>
    <row r="1354" spans="1:17" x14ac:dyDescent="0.25">
      <c r="A1354" t="s">
        <v>909</v>
      </c>
      <c r="B1354">
        <v>33</v>
      </c>
      <c r="C1354" t="s">
        <v>440</v>
      </c>
      <c r="D1354" t="s">
        <v>740</v>
      </c>
      <c r="E1354" t="str">
        <f t="shared" si="42"/>
        <v/>
      </c>
      <c r="F1354" t="str">
        <f t="shared" si="43"/>
        <v/>
      </c>
      <c r="H1354">
        <v>6</v>
      </c>
      <c r="Q1354">
        <v>6</v>
      </c>
    </row>
    <row r="1355" spans="1:17" x14ac:dyDescent="0.25">
      <c r="A1355" t="s">
        <v>909</v>
      </c>
      <c r="B1355">
        <v>33</v>
      </c>
      <c r="C1355" t="s">
        <v>458</v>
      </c>
      <c r="D1355" t="s">
        <v>740</v>
      </c>
      <c r="E1355">
        <f t="shared" si="42"/>
        <v>1</v>
      </c>
      <c r="F1355" t="str">
        <f t="shared" si="43"/>
        <v/>
      </c>
      <c r="G1355" t="s">
        <v>910</v>
      </c>
      <c r="H1355">
        <v>5.5</v>
      </c>
      <c r="Q1355">
        <v>5</v>
      </c>
    </row>
    <row r="1356" spans="1:17" x14ac:dyDescent="0.25">
      <c r="A1356" t="s">
        <v>909</v>
      </c>
      <c r="B1356">
        <v>33</v>
      </c>
      <c r="C1356" t="s">
        <v>468</v>
      </c>
      <c r="D1356" t="s">
        <v>740</v>
      </c>
      <c r="E1356">
        <f t="shared" si="42"/>
        <v>1</v>
      </c>
      <c r="F1356" t="str">
        <f t="shared" si="43"/>
        <v/>
      </c>
      <c r="G1356" t="s">
        <v>910</v>
      </c>
      <c r="H1356">
        <v>7</v>
      </c>
      <c r="I1356">
        <v>1</v>
      </c>
      <c r="Q1356">
        <v>9.5</v>
      </c>
    </row>
    <row r="1357" spans="1:17" x14ac:dyDescent="0.25">
      <c r="A1357" t="s">
        <v>909</v>
      </c>
      <c r="B1357">
        <v>33</v>
      </c>
      <c r="C1357" t="s">
        <v>463</v>
      </c>
      <c r="D1357" t="s">
        <v>740</v>
      </c>
      <c r="E1357" t="str">
        <f t="shared" si="42"/>
        <v/>
      </c>
      <c r="F1357" t="str">
        <f t="shared" si="43"/>
        <v/>
      </c>
      <c r="H1357">
        <v>6</v>
      </c>
      <c r="Q1357">
        <v>6</v>
      </c>
    </row>
    <row r="1358" spans="1:17" x14ac:dyDescent="0.25">
      <c r="A1358" t="s">
        <v>909</v>
      </c>
      <c r="B1358">
        <v>33</v>
      </c>
      <c r="C1358" t="s">
        <v>373</v>
      </c>
      <c r="D1358" t="s">
        <v>742</v>
      </c>
      <c r="E1358" t="str">
        <f t="shared" si="42"/>
        <v/>
      </c>
      <c r="F1358" t="str">
        <f t="shared" si="43"/>
        <v/>
      </c>
      <c r="H1358">
        <v>6</v>
      </c>
      <c r="Q1358">
        <v>6</v>
      </c>
    </row>
    <row r="1359" spans="1:17" x14ac:dyDescent="0.25">
      <c r="A1359" t="s">
        <v>909</v>
      </c>
      <c r="B1359">
        <v>33</v>
      </c>
      <c r="C1359" t="s">
        <v>384</v>
      </c>
      <c r="D1359" t="s">
        <v>742</v>
      </c>
      <c r="E1359" t="str">
        <f t="shared" si="42"/>
        <v/>
      </c>
      <c r="F1359" t="str">
        <f t="shared" si="43"/>
        <v/>
      </c>
      <c r="H1359">
        <v>6.5</v>
      </c>
      <c r="Q1359">
        <v>6.5</v>
      </c>
    </row>
    <row r="1360" spans="1:17" x14ac:dyDescent="0.25">
      <c r="A1360" t="s">
        <v>909</v>
      </c>
      <c r="B1360">
        <v>33</v>
      </c>
      <c r="C1360" t="s">
        <v>418</v>
      </c>
      <c r="D1360" t="s">
        <v>742</v>
      </c>
      <c r="E1360">
        <f t="shared" si="42"/>
        <v>1</v>
      </c>
      <c r="F1360" t="str">
        <f t="shared" si="43"/>
        <v/>
      </c>
      <c r="G1360" t="s">
        <v>910</v>
      </c>
      <c r="H1360">
        <v>6.5</v>
      </c>
      <c r="Q1360">
        <v>6</v>
      </c>
    </row>
    <row r="1361" spans="1:17" x14ac:dyDescent="0.25">
      <c r="A1361" t="s">
        <v>909</v>
      </c>
      <c r="B1361">
        <v>33</v>
      </c>
      <c r="C1361" t="s">
        <v>444</v>
      </c>
      <c r="D1361" t="s">
        <v>742</v>
      </c>
      <c r="E1361">
        <f t="shared" si="42"/>
        <v>1</v>
      </c>
      <c r="F1361" t="str">
        <f t="shared" si="43"/>
        <v/>
      </c>
      <c r="G1361" t="s">
        <v>910</v>
      </c>
      <c r="H1361">
        <v>6.5</v>
      </c>
      <c r="Q1361">
        <v>6</v>
      </c>
    </row>
    <row r="1362" spans="1:17" x14ac:dyDescent="0.25">
      <c r="A1362" t="s">
        <v>909</v>
      </c>
      <c r="B1362">
        <v>33</v>
      </c>
      <c r="C1362" t="s">
        <v>375</v>
      </c>
      <c r="D1362" t="s">
        <v>753</v>
      </c>
      <c r="E1362" t="str">
        <f t="shared" si="42"/>
        <v/>
      </c>
      <c r="F1362">
        <f t="shared" si="43"/>
        <v>1</v>
      </c>
      <c r="G1362" t="s">
        <v>911</v>
      </c>
      <c r="H1362">
        <v>4.5</v>
      </c>
      <c r="Q1362">
        <v>3.5</v>
      </c>
    </row>
    <row r="1363" spans="1:17" x14ac:dyDescent="0.25">
      <c r="A1363" t="s">
        <v>909</v>
      </c>
      <c r="B1363">
        <v>33</v>
      </c>
      <c r="C1363" t="s">
        <v>379</v>
      </c>
      <c r="D1363" t="s">
        <v>753</v>
      </c>
      <c r="E1363" t="str">
        <f t="shared" si="42"/>
        <v/>
      </c>
      <c r="F1363" t="str">
        <f t="shared" si="43"/>
        <v/>
      </c>
      <c r="H1363">
        <v>6</v>
      </c>
      <c r="Q1363">
        <v>6</v>
      </c>
    </row>
    <row r="1364" spans="1:17" x14ac:dyDescent="0.25">
      <c r="A1364" t="s">
        <v>909</v>
      </c>
      <c r="B1364">
        <v>33</v>
      </c>
      <c r="C1364" t="s">
        <v>385</v>
      </c>
      <c r="D1364" t="s">
        <v>753</v>
      </c>
      <c r="E1364" t="str">
        <f t="shared" si="42"/>
        <v/>
      </c>
      <c r="F1364" t="str">
        <f t="shared" si="43"/>
        <v/>
      </c>
      <c r="H1364">
        <v>5.5</v>
      </c>
      <c r="Q1364">
        <v>5.5</v>
      </c>
    </row>
    <row r="1365" spans="1:17" x14ac:dyDescent="0.25">
      <c r="A1365" t="s">
        <v>909</v>
      </c>
      <c r="B1365">
        <v>33</v>
      </c>
      <c r="C1365" t="s">
        <v>416</v>
      </c>
      <c r="D1365" t="s">
        <v>753</v>
      </c>
      <c r="E1365" t="str">
        <f t="shared" si="42"/>
        <v/>
      </c>
      <c r="F1365" t="str">
        <f t="shared" si="43"/>
        <v/>
      </c>
      <c r="H1365">
        <v>5.5</v>
      </c>
      <c r="Q1365">
        <v>5.5</v>
      </c>
    </row>
    <row r="1366" spans="1:17" x14ac:dyDescent="0.25">
      <c r="A1366" t="s">
        <v>909</v>
      </c>
      <c r="B1366">
        <v>33</v>
      </c>
      <c r="C1366" t="s">
        <v>443</v>
      </c>
      <c r="D1366" t="s">
        <v>753</v>
      </c>
      <c r="E1366" t="str">
        <f t="shared" si="42"/>
        <v/>
      </c>
      <c r="F1366" t="str">
        <f t="shared" si="43"/>
        <v/>
      </c>
      <c r="H1366">
        <v>4.5</v>
      </c>
      <c r="Q1366">
        <v>4.5</v>
      </c>
    </row>
    <row r="1367" spans="1:17" x14ac:dyDescent="0.25">
      <c r="A1367" t="s">
        <v>909</v>
      </c>
      <c r="B1367">
        <v>33</v>
      </c>
      <c r="C1367" t="s">
        <v>455</v>
      </c>
      <c r="D1367" t="s">
        <v>753</v>
      </c>
      <c r="E1367" t="str">
        <f t="shared" si="42"/>
        <v/>
      </c>
      <c r="F1367" t="str">
        <f t="shared" si="43"/>
        <v/>
      </c>
      <c r="H1367">
        <v>6</v>
      </c>
      <c r="Q1367">
        <v>6</v>
      </c>
    </row>
    <row r="1368" spans="1:17" x14ac:dyDescent="0.25">
      <c r="A1368" t="s">
        <v>909</v>
      </c>
      <c r="B1368">
        <v>33</v>
      </c>
      <c r="C1368" t="s">
        <v>378</v>
      </c>
      <c r="D1368" t="s">
        <v>750</v>
      </c>
      <c r="E1368" t="str">
        <f t="shared" si="42"/>
        <v/>
      </c>
      <c r="F1368" t="str">
        <f t="shared" si="43"/>
        <v/>
      </c>
      <c r="H1368">
        <v>4.5</v>
      </c>
      <c r="Q1368">
        <v>4.5</v>
      </c>
    </row>
    <row r="1369" spans="1:17" x14ac:dyDescent="0.25">
      <c r="A1369" t="s">
        <v>909</v>
      </c>
      <c r="B1369">
        <v>33</v>
      </c>
      <c r="C1369" t="s">
        <v>386</v>
      </c>
      <c r="D1369" t="s">
        <v>750</v>
      </c>
      <c r="E1369">
        <f t="shared" si="42"/>
        <v>1</v>
      </c>
      <c r="F1369" t="str">
        <f t="shared" si="43"/>
        <v/>
      </c>
      <c r="G1369" t="s">
        <v>910</v>
      </c>
      <c r="H1369">
        <v>4</v>
      </c>
      <c r="Q1369">
        <v>3.5</v>
      </c>
    </row>
    <row r="1370" spans="1:17" x14ac:dyDescent="0.25">
      <c r="A1370" t="s">
        <v>909</v>
      </c>
      <c r="B1370">
        <v>33</v>
      </c>
      <c r="C1370" t="s">
        <v>431</v>
      </c>
      <c r="D1370" t="s">
        <v>750</v>
      </c>
      <c r="E1370" t="str">
        <f t="shared" si="42"/>
        <v/>
      </c>
      <c r="F1370" t="str">
        <f t="shared" si="43"/>
        <v/>
      </c>
      <c r="H1370">
        <v>5.5</v>
      </c>
      <c r="L1370">
        <v>1</v>
      </c>
      <c r="Q1370">
        <v>6.5</v>
      </c>
    </row>
    <row r="1371" spans="1:17" x14ac:dyDescent="0.25">
      <c r="A1371" t="s">
        <v>909</v>
      </c>
      <c r="B1371">
        <v>33</v>
      </c>
      <c r="C1371" t="s">
        <v>452</v>
      </c>
      <c r="D1371" t="s">
        <v>750</v>
      </c>
      <c r="E1371" t="str">
        <f t="shared" si="42"/>
        <v/>
      </c>
      <c r="F1371" t="str">
        <f t="shared" si="43"/>
        <v/>
      </c>
      <c r="H1371">
        <v>5.5</v>
      </c>
      <c r="Q1371">
        <v>5.5</v>
      </c>
    </row>
    <row r="1372" spans="1:17" x14ac:dyDescent="0.25">
      <c r="A1372" t="s">
        <v>909</v>
      </c>
      <c r="B1372">
        <v>33</v>
      </c>
      <c r="C1372" t="s">
        <v>476</v>
      </c>
      <c r="D1372" t="s">
        <v>750</v>
      </c>
      <c r="E1372" t="str">
        <f t="shared" si="42"/>
        <v/>
      </c>
      <c r="F1372" t="str">
        <f t="shared" si="43"/>
        <v/>
      </c>
      <c r="H1372">
        <v>4.5</v>
      </c>
      <c r="Q1372">
        <v>4.5</v>
      </c>
    </row>
    <row r="1373" spans="1:17" x14ac:dyDescent="0.25">
      <c r="A1373" t="s">
        <v>909</v>
      </c>
      <c r="B1373">
        <v>33</v>
      </c>
      <c r="C1373" t="s">
        <v>345</v>
      </c>
      <c r="D1373" t="s">
        <v>754</v>
      </c>
      <c r="E1373" t="str">
        <f t="shared" si="42"/>
        <v/>
      </c>
      <c r="F1373" t="str">
        <f t="shared" si="43"/>
        <v/>
      </c>
      <c r="H1373">
        <v>6</v>
      </c>
      <c r="Q1373">
        <v>6</v>
      </c>
    </row>
    <row r="1374" spans="1:17" x14ac:dyDescent="0.25">
      <c r="A1374" t="s">
        <v>909</v>
      </c>
      <c r="B1374">
        <v>33</v>
      </c>
      <c r="C1374" t="s">
        <v>368</v>
      </c>
      <c r="D1374" t="s">
        <v>754</v>
      </c>
      <c r="E1374" t="str">
        <f t="shared" si="42"/>
        <v/>
      </c>
      <c r="F1374" t="str">
        <f t="shared" si="43"/>
        <v/>
      </c>
      <c r="H1374">
        <v>6</v>
      </c>
      <c r="Q1374">
        <v>6</v>
      </c>
    </row>
    <row r="1375" spans="1:17" x14ac:dyDescent="0.25">
      <c r="A1375" t="s">
        <v>909</v>
      </c>
      <c r="B1375">
        <v>33</v>
      </c>
      <c r="C1375" t="s">
        <v>849</v>
      </c>
      <c r="D1375" t="s">
        <v>754</v>
      </c>
      <c r="E1375" t="str">
        <f t="shared" si="42"/>
        <v/>
      </c>
      <c r="F1375" t="str">
        <f t="shared" si="43"/>
        <v/>
      </c>
      <c r="H1375">
        <v>5</v>
      </c>
      <c r="Q1375">
        <v>5</v>
      </c>
    </row>
    <row r="1376" spans="1:17" x14ac:dyDescent="0.25">
      <c r="A1376" t="s">
        <v>909</v>
      </c>
      <c r="B1376">
        <v>33</v>
      </c>
      <c r="C1376" t="s">
        <v>433</v>
      </c>
      <c r="D1376" t="s">
        <v>754</v>
      </c>
      <c r="E1376">
        <f t="shared" si="42"/>
        <v>1</v>
      </c>
      <c r="F1376" t="str">
        <f t="shared" si="43"/>
        <v/>
      </c>
      <c r="G1376" t="s">
        <v>910</v>
      </c>
      <c r="H1376">
        <v>6</v>
      </c>
      <c r="Q1376">
        <v>5.5</v>
      </c>
    </row>
    <row r="1377" spans="1:17" x14ac:dyDescent="0.25">
      <c r="A1377" t="s">
        <v>909</v>
      </c>
      <c r="B1377">
        <v>33</v>
      </c>
      <c r="C1377" t="s">
        <v>457</v>
      </c>
      <c r="D1377" t="s">
        <v>754</v>
      </c>
      <c r="E1377" t="str">
        <f t="shared" si="42"/>
        <v/>
      </c>
      <c r="F1377" t="str">
        <f t="shared" si="43"/>
        <v/>
      </c>
      <c r="H1377">
        <v>6</v>
      </c>
      <c r="Q1377">
        <v>6</v>
      </c>
    </row>
    <row r="1378" spans="1:17" x14ac:dyDescent="0.25">
      <c r="A1378" t="s">
        <v>909</v>
      </c>
      <c r="B1378">
        <v>33</v>
      </c>
      <c r="C1378" t="s">
        <v>349</v>
      </c>
      <c r="D1378" t="s">
        <v>748</v>
      </c>
      <c r="E1378" t="str">
        <f t="shared" si="42"/>
        <v/>
      </c>
      <c r="F1378" t="str">
        <f t="shared" si="43"/>
        <v/>
      </c>
      <c r="H1378">
        <v>4.5</v>
      </c>
      <c r="Q1378">
        <v>4.5</v>
      </c>
    </row>
    <row r="1379" spans="1:17" x14ac:dyDescent="0.25">
      <c r="A1379" t="s">
        <v>909</v>
      </c>
      <c r="B1379">
        <v>33</v>
      </c>
      <c r="C1379" t="s">
        <v>370</v>
      </c>
      <c r="D1379" t="s">
        <v>748</v>
      </c>
      <c r="E1379">
        <f t="shared" si="42"/>
        <v>1</v>
      </c>
      <c r="F1379" t="str">
        <f t="shared" si="43"/>
        <v/>
      </c>
      <c r="G1379" t="s">
        <v>910</v>
      </c>
      <c r="H1379">
        <v>5</v>
      </c>
      <c r="Q1379">
        <v>4.5</v>
      </c>
    </row>
    <row r="1380" spans="1:17" x14ac:dyDescent="0.25">
      <c r="A1380" t="s">
        <v>909</v>
      </c>
      <c r="B1380">
        <v>33</v>
      </c>
      <c r="C1380" t="s">
        <v>401</v>
      </c>
      <c r="D1380" t="s">
        <v>748</v>
      </c>
      <c r="E1380">
        <f t="shared" si="42"/>
        <v>1</v>
      </c>
      <c r="F1380" t="str">
        <f t="shared" si="43"/>
        <v/>
      </c>
      <c r="G1380" t="s">
        <v>910</v>
      </c>
      <c r="H1380">
        <v>5</v>
      </c>
      <c r="Q1380">
        <v>4.5</v>
      </c>
    </row>
    <row r="1381" spans="1:17" x14ac:dyDescent="0.25">
      <c r="A1381" t="s">
        <v>909</v>
      </c>
      <c r="B1381">
        <v>33</v>
      </c>
      <c r="C1381" t="s">
        <v>432</v>
      </c>
      <c r="D1381" t="s">
        <v>748</v>
      </c>
      <c r="E1381" t="str">
        <f t="shared" si="42"/>
        <v/>
      </c>
      <c r="F1381" t="str">
        <f t="shared" si="43"/>
        <v/>
      </c>
      <c r="H1381">
        <v>5.5</v>
      </c>
      <c r="Q1381">
        <v>5.5</v>
      </c>
    </row>
    <row r="1382" spans="1:17" x14ac:dyDescent="0.25">
      <c r="A1382" t="s">
        <v>909</v>
      </c>
      <c r="B1382">
        <v>33</v>
      </c>
      <c r="C1382" t="s">
        <v>407</v>
      </c>
      <c r="D1382" t="s">
        <v>748</v>
      </c>
      <c r="E1382" t="str">
        <f t="shared" si="42"/>
        <v/>
      </c>
      <c r="F1382" t="str">
        <f t="shared" si="43"/>
        <v/>
      </c>
      <c r="H1382">
        <v>6</v>
      </c>
      <c r="Q1382">
        <v>6</v>
      </c>
    </row>
    <row r="1383" spans="1:17" x14ac:dyDescent="0.25">
      <c r="A1383" t="s">
        <v>909</v>
      </c>
      <c r="B1383">
        <v>33</v>
      </c>
      <c r="C1383" t="s">
        <v>412</v>
      </c>
      <c r="D1383" t="s">
        <v>748</v>
      </c>
      <c r="E1383" t="str">
        <f t="shared" si="42"/>
        <v/>
      </c>
      <c r="F1383" t="str">
        <f t="shared" si="43"/>
        <v/>
      </c>
      <c r="H1383">
        <v>6</v>
      </c>
      <c r="Q1383">
        <v>6</v>
      </c>
    </row>
    <row r="1384" spans="1:17" x14ac:dyDescent="0.25">
      <c r="A1384" t="s">
        <v>909</v>
      </c>
      <c r="B1384">
        <v>33</v>
      </c>
      <c r="C1384" t="s">
        <v>845</v>
      </c>
      <c r="D1384" t="s">
        <v>661</v>
      </c>
      <c r="E1384" t="str">
        <f t="shared" si="42"/>
        <v/>
      </c>
      <c r="F1384" t="str">
        <f t="shared" si="43"/>
        <v/>
      </c>
      <c r="H1384">
        <v>6.5</v>
      </c>
      <c r="Q1384">
        <v>6.5</v>
      </c>
    </row>
    <row r="1385" spans="1:17" x14ac:dyDescent="0.25">
      <c r="A1385" t="s">
        <v>909</v>
      </c>
      <c r="B1385">
        <v>33</v>
      </c>
      <c r="C1385" t="s">
        <v>420</v>
      </c>
      <c r="D1385" t="s">
        <v>661</v>
      </c>
      <c r="E1385">
        <f t="shared" si="42"/>
        <v>1</v>
      </c>
      <c r="F1385" t="str">
        <f t="shared" si="43"/>
        <v/>
      </c>
      <c r="G1385" t="s">
        <v>910</v>
      </c>
      <c r="H1385">
        <v>6</v>
      </c>
      <c r="Q1385">
        <v>5.5</v>
      </c>
    </row>
    <row r="1386" spans="1:17" x14ac:dyDescent="0.25">
      <c r="A1386" t="s">
        <v>909</v>
      </c>
      <c r="B1386">
        <v>33</v>
      </c>
      <c r="C1386" t="s">
        <v>445</v>
      </c>
      <c r="D1386" t="s">
        <v>661</v>
      </c>
      <c r="E1386" t="str">
        <f t="shared" si="42"/>
        <v/>
      </c>
      <c r="F1386" t="str">
        <f t="shared" si="43"/>
        <v/>
      </c>
      <c r="H1386">
        <v>5.5</v>
      </c>
      <c r="Q1386">
        <v>5.5</v>
      </c>
    </row>
    <row r="1387" spans="1:17" x14ac:dyDescent="0.25">
      <c r="A1387" t="s">
        <v>909</v>
      </c>
      <c r="B1387">
        <v>33</v>
      </c>
      <c r="C1387" t="s">
        <v>434</v>
      </c>
      <c r="D1387" t="s">
        <v>661</v>
      </c>
      <c r="E1387" t="str">
        <f t="shared" si="42"/>
        <v/>
      </c>
      <c r="F1387" t="str">
        <f t="shared" si="43"/>
        <v/>
      </c>
      <c r="H1387">
        <v>6</v>
      </c>
      <c r="Q1387">
        <v>6</v>
      </c>
    </row>
    <row r="1388" spans="1:17" x14ac:dyDescent="0.25">
      <c r="A1388" t="s">
        <v>909</v>
      </c>
      <c r="B1388">
        <v>33</v>
      </c>
      <c r="C1388" t="s">
        <v>846</v>
      </c>
      <c r="D1388" t="s">
        <v>631</v>
      </c>
      <c r="E1388" t="str">
        <f t="shared" si="42"/>
        <v/>
      </c>
      <c r="F1388" t="str">
        <f t="shared" si="43"/>
        <v/>
      </c>
      <c r="H1388">
        <v>7</v>
      </c>
      <c r="Q1388">
        <v>7</v>
      </c>
    </row>
    <row r="1389" spans="1:17" x14ac:dyDescent="0.25">
      <c r="A1389" t="s">
        <v>909</v>
      </c>
      <c r="B1389">
        <v>33</v>
      </c>
      <c r="C1389" t="s">
        <v>396</v>
      </c>
      <c r="D1389" t="s">
        <v>631</v>
      </c>
      <c r="E1389" t="str">
        <f t="shared" si="42"/>
        <v/>
      </c>
      <c r="F1389" t="str">
        <f t="shared" si="43"/>
        <v/>
      </c>
      <c r="H1389">
        <v>6</v>
      </c>
      <c r="Q1389">
        <v>6</v>
      </c>
    </row>
    <row r="1390" spans="1:17" x14ac:dyDescent="0.25">
      <c r="A1390" t="s">
        <v>909</v>
      </c>
      <c r="B1390">
        <v>33</v>
      </c>
      <c r="C1390" t="s">
        <v>423</v>
      </c>
      <c r="D1390" t="s">
        <v>631</v>
      </c>
      <c r="E1390" t="str">
        <f t="shared" si="42"/>
        <v/>
      </c>
      <c r="F1390" t="str">
        <f t="shared" si="43"/>
        <v/>
      </c>
      <c r="H1390">
        <v>6</v>
      </c>
      <c r="Q1390">
        <v>6</v>
      </c>
    </row>
    <row r="1391" spans="1:17" x14ac:dyDescent="0.25">
      <c r="A1391" t="s">
        <v>909</v>
      </c>
      <c r="B1391">
        <v>33</v>
      </c>
      <c r="C1391" t="s">
        <v>883</v>
      </c>
      <c r="D1391" t="s">
        <v>631</v>
      </c>
      <c r="E1391" t="str">
        <f t="shared" si="42"/>
        <v/>
      </c>
      <c r="F1391" t="str">
        <f t="shared" si="43"/>
        <v/>
      </c>
      <c r="H1391">
        <v>6.5</v>
      </c>
      <c r="Q1391">
        <v>6.5</v>
      </c>
    </row>
    <row r="1392" spans="1:17" x14ac:dyDescent="0.25">
      <c r="A1392" t="s">
        <v>909</v>
      </c>
      <c r="B1392">
        <v>33</v>
      </c>
      <c r="C1392" t="s">
        <v>394</v>
      </c>
      <c r="D1392" t="s">
        <v>745</v>
      </c>
      <c r="E1392" t="str">
        <f t="shared" si="42"/>
        <v/>
      </c>
      <c r="F1392" t="str">
        <f t="shared" si="43"/>
        <v/>
      </c>
      <c r="H1392">
        <v>5</v>
      </c>
      <c r="Q1392">
        <v>5</v>
      </c>
    </row>
    <row r="1393" spans="1:17" x14ac:dyDescent="0.25">
      <c r="A1393" t="s">
        <v>909</v>
      </c>
      <c r="B1393">
        <v>33</v>
      </c>
      <c r="C1393" t="s">
        <v>405</v>
      </c>
      <c r="D1393" t="s">
        <v>745</v>
      </c>
      <c r="E1393">
        <f t="shared" si="42"/>
        <v>1</v>
      </c>
      <c r="F1393" t="str">
        <f t="shared" si="43"/>
        <v/>
      </c>
      <c r="G1393" t="s">
        <v>910</v>
      </c>
      <c r="H1393">
        <v>5</v>
      </c>
      <c r="Q1393">
        <v>4.5</v>
      </c>
    </row>
    <row r="1394" spans="1:17" x14ac:dyDescent="0.25">
      <c r="A1394" t="s">
        <v>909</v>
      </c>
      <c r="B1394">
        <v>33</v>
      </c>
      <c r="C1394" t="s">
        <v>439</v>
      </c>
      <c r="D1394" t="s">
        <v>745</v>
      </c>
      <c r="E1394" t="str">
        <f t="shared" si="42"/>
        <v/>
      </c>
      <c r="F1394" t="str">
        <f t="shared" si="43"/>
        <v/>
      </c>
      <c r="H1394">
        <v>5.5</v>
      </c>
      <c r="Q1394">
        <v>5.5</v>
      </c>
    </row>
    <row r="1395" spans="1:17" x14ac:dyDescent="0.25">
      <c r="A1395" t="s">
        <v>909</v>
      </c>
      <c r="B1395">
        <v>33</v>
      </c>
      <c r="C1395" t="s">
        <v>446</v>
      </c>
      <c r="D1395" t="s">
        <v>745</v>
      </c>
      <c r="E1395" t="str">
        <f t="shared" si="42"/>
        <v/>
      </c>
      <c r="F1395" t="str">
        <f t="shared" si="43"/>
        <v/>
      </c>
      <c r="H1395">
        <v>6</v>
      </c>
      <c r="Q1395">
        <v>6</v>
      </c>
    </row>
    <row r="1396" spans="1:17" x14ac:dyDescent="0.25">
      <c r="A1396" t="s">
        <v>909</v>
      </c>
      <c r="B1396">
        <v>33</v>
      </c>
      <c r="C1396" t="s">
        <v>459</v>
      </c>
      <c r="D1396" t="s">
        <v>745</v>
      </c>
      <c r="E1396">
        <f t="shared" si="42"/>
        <v>1</v>
      </c>
      <c r="F1396" t="str">
        <f t="shared" si="43"/>
        <v/>
      </c>
      <c r="G1396" t="s">
        <v>910</v>
      </c>
      <c r="H1396">
        <v>5</v>
      </c>
      <c r="Q1396">
        <v>4.5</v>
      </c>
    </row>
    <row r="1397" spans="1:17" x14ac:dyDescent="0.25">
      <c r="A1397" t="s">
        <v>909</v>
      </c>
      <c r="B1397">
        <v>33</v>
      </c>
      <c r="C1397" t="s">
        <v>351</v>
      </c>
      <c r="D1397" t="s">
        <v>635</v>
      </c>
      <c r="E1397" t="str">
        <f t="shared" si="42"/>
        <v/>
      </c>
      <c r="F1397" t="str">
        <f t="shared" si="43"/>
        <v/>
      </c>
      <c r="H1397">
        <v>5</v>
      </c>
      <c r="Q1397">
        <v>5</v>
      </c>
    </row>
    <row r="1398" spans="1:17" x14ac:dyDescent="0.25">
      <c r="A1398" t="s">
        <v>909</v>
      </c>
      <c r="B1398">
        <v>33</v>
      </c>
      <c r="C1398" t="s">
        <v>355</v>
      </c>
      <c r="D1398" t="s">
        <v>635</v>
      </c>
      <c r="E1398">
        <f t="shared" si="42"/>
        <v>1</v>
      </c>
      <c r="F1398" t="str">
        <f t="shared" si="43"/>
        <v/>
      </c>
      <c r="G1398" t="s">
        <v>910</v>
      </c>
      <c r="H1398">
        <v>6</v>
      </c>
      <c r="Q1398">
        <v>5.5</v>
      </c>
    </row>
    <row r="1399" spans="1:17" x14ac:dyDescent="0.25">
      <c r="A1399" t="s">
        <v>909</v>
      </c>
      <c r="B1399">
        <v>33</v>
      </c>
      <c r="C1399" t="s">
        <v>406</v>
      </c>
      <c r="D1399" t="s">
        <v>635</v>
      </c>
      <c r="E1399" t="str">
        <f t="shared" si="42"/>
        <v/>
      </c>
      <c r="F1399" t="str">
        <f t="shared" si="43"/>
        <v/>
      </c>
      <c r="H1399">
        <v>6</v>
      </c>
      <c r="Q1399">
        <v>6</v>
      </c>
    </row>
    <row r="1400" spans="1:17" x14ac:dyDescent="0.25">
      <c r="A1400" t="s">
        <v>909</v>
      </c>
      <c r="B1400">
        <v>33</v>
      </c>
      <c r="C1400" t="s">
        <v>419</v>
      </c>
      <c r="D1400" t="s">
        <v>635</v>
      </c>
      <c r="E1400" t="str">
        <f t="shared" si="42"/>
        <v/>
      </c>
      <c r="F1400" t="str">
        <f t="shared" si="43"/>
        <v/>
      </c>
      <c r="H1400">
        <v>5.5</v>
      </c>
      <c r="Q1400">
        <v>5.5</v>
      </c>
    </row>
    <row r="1401" spans="1:17" x14ac:dyDescent="0.25">
      <c r="A1401" t="s">
        <v>909</v>
      </c>
      <c r="B1401">
        <v>33</v>
      </c>
      <c r="C1401" t="s">
        <v>841</v>
      </c>
      <c r="D1401" t="s">
        <v>747</v>
      </c>
      <c r="E1401">
        <f t="shared" si="42"/>
        <v>1</v>
      </c>
      <c r="F1401" t="str">
        <f t="shared" si="43"/>
        <v/>
      </c>
      <c r="G1401" t="s">
        <v>910</v>
      </c>
      <c r="H1401">
        <v>6</v>
      </c>
      <c r="Q1401">
        <v>5.5</v>
      </c>
    </row>
    <row r="1402" spans="1:17" x14ac:dyDescent="0.25">
      <c r="A1402" t="s">
        <v>909</v>
      </c>
      <c r="B1402">
        <v>33</v>
      </c>
      <c r="C1402" t="s">
        <v>408</v>
      </c>
      <c r="D1402" t="s">
        <v>747</v>
      </c>
      <c r="E1402" t="str">
        <f t="shared" si="42"/>
        <v/>
      </c>
      <c r="F1402" t="str">
        <f t="shared" si="43"/>
        <v/>
      </c>
      <c r="H1402">
        <v>6</v>
      </c>
      <c r="Q1402">
        <v>6</v>
      </c>
    </row>
    <row r="1403" spans="1:17" x14ac:dyDescent="0.25">
      <c r="A1403" t="s">
        <v>909</v>
      </c>
      <c r="B1403">
        <v>33</v>
      </c>
      <c r="C1403" t="s">
        <v>425</v>
      </c>
      <c r="D1403" t="s">
        <v>747</v>
      </c>
      <c r="E1403" t="str">
        <f t="shared" si="42"/>
        <v/>
      </c>
      <c r="F1403" t="str">
        <f t="shared" si="43"/>
        <v/>
      </c>
      <c r="H1403">
        <v>5.5</v>
      </c>
      <c r="Q1403">
        <v>5.5</v>
      </c>
    </row>
    <row r="1404" spans="1:17" x14ac:dyDescent="0.25">
      <c r="A1404" t="s">
        <v>909</v>
      </c>
      <c r="B1404">
        <v>33</v>
      </c>
      <c r="C1404" t="s">
        <v>865</v>
      </c>
      <c r="D1404" t="s">
        <v>747</v>
      </c>
      <c r="E1404" t="str">
        <f t="shared" si="42"/>
        <v/>
      </c>
      <c r="F1404" t="str">
        <f t="shared" si="43"/>
        <v/>
      </c>
      <c r="H1404">
        <v>5.5</v>
      </c>
      <c r="Q1404">
        <v>5.5</v>
      </c>
    </row>
    <row r="1405" spans="1:17" x14ac:dyDescent="0.25">
      <c r="A1405" t="s">
        <v>909</v>
      </c>
      <c r="B1405">
        <v>33</v>
      </c>
      <c r="C1405" t="s">
        <v>886</v>
      </c>
      <c r="D1405" t="s">
        <v>747</v>
      </c>
      <c r="E1405" t="str">
        <f t="shared" si="42"/>
        <v/>
      </c>
      <c r="F1405" t="str">
        <f t="shared" si="43"/>
        <v/>
      </c>
      <c r="H1405">
        <v>5</v>
      </c>
      <c r="Q1405">
        <v>5</v>
      </c>
    </row>
    <row r="1406" spans="1:17" x14ac:dyDescent="0.25">
      <c r="A1406" t="s">
        <v>909</v>
      </c>
      <c r="B1406">
        <v>33</v>
      </c>
      <c r="C1406" t="s">
        <v>361</v>
      </c>
      <c r="D1406" t="s">
        <v>738</v>
      </c>
      <c r="E1406" t="str">
        <f t="shared" si="42"/>
        <v/>
      </c>
      <c r="F1406" t="str">
        <f t="shared" si="43"/>
        <v/>
      </c>
      <c r="H1406">
        <v>5</v>
      </c>
      <c r="Q1406">
        <v>5</v>
      </c>
    </row>
    <row r="1407" spans="1:17" x14ac:dyDescent="0.25">
      <c r="A1407" t="s">
        <v>909</v>
      </c>
      <c r="B1407">
        <v>33</v>
      </c>
      <c r="C1407" t="s">
        <v>851</v>
      </c>
      <c r="D1407" t="s">
        <v>738</v>
      </c>
      <c r="E1407" t="str">
        <f t="shared" si="42"/>
        <v/>
      </c>
      <c r="F1407" t="str">
        <f t="shared" si="43"/>
        <v/>
      </c>
      <c r="H1407">
        <v>5</v>
      </c>
      <c r="Q1407">
        <v>5</v>
      </c>
    </row>
    <row r="1408" spans="1:17" x14ac:dyDescent="0.25">
      <c r="A1408" t="s">
        <v>909</v>
      </c>
      <c r="B1408">
        <v>33</v>
      </c>
      <c r="C1408" t="s">
        <v>397</v>
      </c>
      <c r="D1408" t="s">
        <v>738</v>
      </c>
      <c r="E1408" t="str">
        <f t="shared" si="42"/>
        <v/>
      </c>
      <c r="F1408" t="str">
        <f t="shared" si="43"/>
        <v/>
      </c>
      <c r="H1408">
        <v>6</v>
      </c>
      <c r="Q1408">
        <v>6</v>
      </c>
    </row>
    <row r="1409" spans="1:17" x14ac:dyDescent="0.25">
      <c r="A1409" t="s">
        <v>909</v>
      </c>
      <c r="B1409">
        <v>33</v>
      </c>
      <c r="C1409" t="s">
        <v>403</v>
      </c>
      <c r="D1409" t="s">
        <v>738</v>
      </c>
      <c r="E1409" t="str">
        <f t="shared" si="42"/>
        <v/>
      </c>
      <c r="F1409" t="str">
        <f t="shared" si="43"/>
        <v/>
      </c>
      <c r="H1409">
        <v>5.5</v>
      </c>
      <c r="Q1409">
        <v>5.5</v>
      </c>
    </row>
    <row r="1410" spans="1:17" x14ac:dyDescent="0.25">
      <c r="A1410" t="s">
        <v>909</v>
      </c>
      <c r="B1410">
        <v>33</v>
      </c>
      <c r="C1410" t="s">
        <v>413</v>
      </c>
      <c r="D1410" t="s">
        <v>738</v>
      </c>
      <c r="E1410">
        <f t="shared" si="42"/>
        <v>1</v>
      </c>
      <c r="F1410" t="str">
        <f t="shared" si="43"/>
        <v/>
      </c>
      <c r="G1410" t="s">
        <v>910</v>
      </c>
      <c r="H1410">
        <v>6</v>
      </c>
      <c r="Q1410">
        <v>5.5</v>
      </c>
    </row>
    <row r="1411" spans="1:17" x14ac:dyDescent="0.25">
      <c r="A1411" t="s">
        <v>909</v>
      </c>
      <c r="B1411">
        <v>33</v>
      </c>
      <c r="C1411" t="s">
        <v>347</v>
      </c>
      <c r="D1411" t="s">
        <v>761</v>
      </c>
      <c r="E1411" t="str">
        <f t="shared" ref="E1411:E1474" si="44">IF($G1411="Ammonito",1,"")</f>
        <v/>
      </c>
      <c r="F1411" t="str">
        <f t="shared" ref="F1411:F1474" si="45">IF($G1411="Espulsione",1,"")</f>
        <v/>
      </c>
      <c r="H1411">
        <v>5</v>
      </c>
      <c r="Q1411">
        <v>5</v>
      </c>
    </row>
    <row r="1412" spans="1:17" x14ac:dyDescent="0.25">
      <c r="A1412" t="s">
        <v>909</v>
      </c>
      <c r="B1412">
        <v>33</v>
      </c>
      <c r="C1412" t="s">
        <v>372</v>
      </c>
      <c r="D1412" t="s">
        <v>761</v>
      </c>
      <c r="E1412" t="str">
        <f t="shared" si="44"/>
        <v/>
      </c>
      <c r="F1412" t="str">
        <f t="shared" si="45"/>
        <v/>
      </c>
      <c r="H1412">
        <v>5.5</v>
      </c>
      <c r="Q1412">
        <v>5.5</v>
      </c>
    </row>
    <row r="1413" spans="1:17" x14ac:dyDescent="0.25">
      <c r="A1413" t="s">
        <v>909</v>
      </c>
      <c r="B1413">
        <v>33</v>
      </c>
      <c r="C1413" t="s">
        <v>424</v>
      </c>
      <c r="D1413" t="s">
        <v>761</v>
      </c>
      <c r="E1413">
        <f t="shared" si="44"/>
        <v>1</v>
      </c>
      <c r="F1413" t="str">
        <f t="shared" si="45"/>
        <v/>
      </c>
      <c r="G1413" t="s">
        <v>910</v>
      </c>
      <c r="H1413">
        <v>5</v>
      </c>
      <c r="Q1413">
        <v>4.5</v>
      </c>
    </row>
    <row r="1414" spans="1:17" x14ac:dyDescent="0.25">
      <c r="A1414" t="s">
        <v>909</v>
      </c>
      <c r="B1414">
        <v>33</v>
      </c>
      <c r="C1414" t="s">
        <v>435</v>
      </c>
      <c r="D1414" t="s">
        <v>761</v>
      </c>
      <c r="E1414" t="str">
        <f t="shared" si="44"/>
        <v/>
      </c>
      <c r="F1414" t="str">
        <f t="shared" si="45"/>
        <v/>
      </c>
      <c r="H1414">
        <v>5</v>
      </c>
      <c r="Q1414">
        <v>5</v>
      </c>
    </row>
    <row r="1415" spans="1:17" x14ac:dyDescent="0.25">
      <c r="A1415" t="s">
        <v>912</v>
      </c>
      <c r="B1415">
        <v>33</v>
      </c>
      <c r="C1415" t="s">
        <v>491</v>
      </c>
      <c r="D1415" t="s">
        <v>746</v>
      </c>
      <c r="E1415" t="str">
        <f t="shared" si="44"/>
        <v/>
      </c>
      <c r="F1415" t="str">
        <f t="shared" si="45"/>
        <v/>
      </c>
      <c r="H1415">
        <v>6</v>
      </c>
      <c r="Q1415">
        <v>6</v>
      </c>
    </row>
    <row r="1416" spans="1:17" x14ac:dyDescent="0.25">
      <c r="A1416" t="s">
        <v>912</v>
      </c>
      <c r="B1416">
        <v>33</v>
      </c>
      <c r="C1416" t="s">
        <v>624</v>
      </c>
      <c r="D1416" t="s">
        <v>746</v>
      </c>
      <c r="E1416" t="str">
        <f t="shared" si="44"/>
        <v/>
      </c>
      <c r="F1416" t="str">
        <f t="shared" si="45"/>
        <v/>
      </c>
      <c r="H1416">
        <v>6</v>
      </c>
      <c r="Q1416">
        <v>6</v>
      </c>
    </row>
    <row r="1417" spans="1:17" x14ac:dyDescent="0.25">
      <c r="A1417" t="s">
        <v>912</v>
      </c>
      <c r="B1417">
        <v>33</v>
      </c>
      <c r="C1417" t="s">
        <v>515</v>
      </c>
      <c r="D1417" t="s">
        <v>746</v>
      </c>
      <c r="E1417">
        <f t="shared" si="44"/>
        <v>1</v>
      </c>
      <c r="F1417" t="str">
        <f t="shared" si="45"/>
        <v/>
      </c>
      <c r="G1417" t="s">
        <v>910</v>
      </c>
      <c r="H1417">
        <v>6</v>
      </c>
      <c r="Q1417">
        <v>5.5</v>
      </c>
    </row>
    <row r="1418" spans="1:17" x14ac:dyDescent="0.25">
      <c r="A1418" t="s">
        <v>912</v>
      </c>
      <c r="B1418">
        <v>33</v>
      </c>
      <c r="C1418" t="s">
        <v>582</v>
      </c>
      <c r="D1418" t="s">
        <v>746</v>
      </c>
      <c r="E1418" t="str">
        <f t="shared" si="44"/>
        <v/>
      </c>
      <c r="F1418" t="str">
        <f t="shared" si="45"/>
        <v/>
      </c>
      <c r="H1418">
        <v>6</v>
      </c>
      <c r="I1418">
        <v>1</v>
      </c>
      <c r="Q1418">
        <v>9</v>
      </c>
    </row>
    <row r="1419" spans="1:17" x14ac:dyDescent="0.25">
      <c r="A1419" t="s">
        <v>912</v>
      </c>
      <c r="B1419">
        <v>33</v>
      </c>
      <c r="C1419" t="s">
        <v>533</v>
      </c>
      <c r="D1419" t="s">
        <v>746</v>
      </c>
      <c r="E1419">
        <f t="shared" si="44"/>
        <v>1</v>
      </c>
      <c r="F1419" t="str">
        <f t="shared" si="45"/>
        <v/>
      </c>
      <c r="G1419" t="s">
        <v>910</v>
      </c>
      <c r="H1419">
        <v>5.5</v>
      </c>
      <c r="Q1419">
        <v>5</v>
      </c>
    </row>
    <row r="1420" spans="1:17" x14ac:dyDescent="0.25">
      <c r="A1420" t="s">
        <v>912</v>
      </c>
      <c r="B1420">
        <v>33</v>
      </c>
      <c r="C1420" t="s">
        <v>514</v>
      </c>
      <c r="D1420" t="s">
        <v>760</v>
      </c>
      <c r="E1420" t="str">
        <f t="shared" si="44"/>
        <v/>
      </c>
      <c r="F1420" t="str">
        <f t="shared" si="45"/>
        <v/>
      </c>
      <c r="H1420">
        <v>6</v>
      </c>
      <c r="Q1420">
        <v>6</v>
      </c>
    </row>
    <row r="1421" spans="1:17" x14ac:dyDescent="0.25">
      <c r="A1421" t="s">
        <v>912</v>
      </c>
      <c r="B1421">
        <v>33</v>
      </c>
      <c r="C1421" t="s">
        <v>558</v>
      </c>
      <c r="D1421" t="s">
        <v>760</v>
      </c>
      <c r="E1421" t="str">
        <f t="shared" si="44"/>
        <v/>
      </c>
      <c r="F1421" t="str">
        <f t="shared" si="45"/>
        <v/>
      </c>
      <c r="H1421">
        <v>6</v>
      </c>
      <c r="Q1421">
        <v>6</v>
      </c>
    </row>
    <row r="1422" spans="1:17" x14ac:dyDescent="0.25">
      <c r="A1422" t="s">
        <v>912</v>
      </c>
      <c r="B1422">
        <v>33</v>
      </c>
      <c r="C1422" t="s">
        <v>591</v>
      </c>
      <c r="D1422" t="s">
        <v>760</v>
      </c>
      <c r="E1422">
        <f t="shared" si="44"/>
        <v>1</v>
      </c>
      <c r="F1422" t="str">
        <f t="shared" si="45"/>
        <v/>
      </c>
      <c r="G1422" t="s">
        <v>910</v>
      </c>
      <c r="H1422">
        <v>6.5</v>
      </c>
      <c r="Q1422">
        <v>6</v>
      </c>
    </row>
    <row r="1423" spans="1:17" x14ac:dyDescent="0.25">
      <c r="A1423" t="s">
        <v>912</v>
      </c>
      <c r="B1423">
        <v>33</v>
      </c>
      <c r="C1423" t="s">
        <v>593</v>
      </c>
      <c r="D1423" t="s">
        <v>760</v>
      </c>
      <c r="E1423" t="str">
        <f t="shared" si="44"/>
        <v/>
      </c>
      <c r="F1423" t="str">
        <f t="shared" si="45"/>
        <v/>
      </c>
      <c r="H1423">
        <v>5.5</v>
      </c>
      <c r="Q1423">
        <v>5.5</v>
      </c>
    </row>
    <row r="1424" spans="1:17" x14ac:dyDescent="0.25">
      <c r="A1424" t="s">
        <v>912</v>
      </c>
      <c r="B1424">
        <v>33</v>
      </c>
      <c r="C1424" t="s">
        <v>768</v>
      </c>
      <c r="D1424" t="s">
        <v>760</v>
      </c>
      <c r="E1424" t="str">
        <f t="shared" si="44"/>
        <v/>
      </c>
      <c r="F1424" t="str">
        <f t="shared" si="45"/>
        <v/>
      </c>
      <c r="H1424">
        <v>5.5</v>
      </c>
      <c r="Q1424">
        <v>5.5</v>
      </c>
    </row>
    <row r="1425" spans="1:17" x14ac:dyDescent="0.25">
      <c r="A1425" t="s">
        <v>912</v>
      </c>
      <c r="B1425">
        <v>33</v>
      </c>
      <c r="C1425" t="s">
        <v>518</v>
      </c>
      <c r="D1425" t="s">
        <v>633</v>
      </c>
      <c r="E1425" t="str">
        <f t="shared" si="44"/>
        <v/>
      </c>
      <c r="F1425" t="str">
        <f t="shared" si="45"/>
        <v/>
      </c>
      <c r="H1425">
        <v>6.5</v>
      </c>
      <c r="Q1425">
        <v>6.5</v>
      </c>
    </row>
    <row r="1426" spans="1:17" x14ac:dyDescent="0.25">
      <c r="A1426" t="s">
        <v>912</v>
      </c>
      <c r="B1426">
        <v>33</v>
      </c>
      <c r="C1426" t="s">
        <v>523</v>
      </c>
      <c r="D1426" t="s">
        <v>633</v>
      </c>
      <c r="E1426" t="str">
        <f t="shared" si="44"/>
        <v/>
      </c>
      <c r="F1426" t="str">
        <f t="shared" si="45"/>
        <v/>
      </c>
      <c r="H1426">
        <v>6.5</v>
      </c>
      <c r="Q1426">
        <v>6.5</v>
      </c>
    </row>
    <row r="1427" spans="1:17" x14ac:dyDescent="0.25">
      <c r="A1427" t="s">
        <v>912</v>
      </c>
      <c r="B1427">
        <v>33</v>
      </c>
      <c r="C1427" t="s">
        <v>532</v>
      </c>
      <c r="D1427" t="s">
        <v>633</v>
      </c>
      <c r="E1427" t="str">
        <f t="shared" si="44"/>
        <v/>
      </c>
      <c r="F1427" t="str">
        <f t="shared" si="45"/>
        <v/>
      </c>
      <c r="H1427">
        <v>6</v>
      </c>
      <c r="Q1427">
        <v>6</v>
      </c>
    </row>
    <row r="1428" spans="1:17" x14ac:dyDescent="0.25">
      <c r="A1428" t="s">
        <v>912</v>
      </c>
      <c r="B1428">
        <v>33</v>
      </c>
      <c r="C1428" t="s">
        <v>775</v>
      </c>
      <c r="D1428" t="s">
        <v>633</v>
      </c>
      <c r="E1428" t="str">
        <f t="shared" si="44"/>
        <v/>
      </c>
      <c r="F1428" t="str">
        <f t="shared" si="45"/>
        <v/>
      </c>
      <c r="H1428">
        <v>6.5</v>
      </c>
      <c r="I1428">
        <v>1</v>
      </c>
      <c r="M1428">
        <v>1</v>
      </c>
      <c r="Q1428">
        <v>9.5</v>
      </c>
    </row>
    <row r="1429" spans="1:17" x14ac:dyDescent="0.25">
      <c r="A1429" t="s">
        <v>912</v>
      </c>
      <c r="B1429">
        <v>33</v>
      </c>
      <c r="C1429" t="s">
        <v>490</v>
      </c>
      <c r="D1429" t="s">
        <v>739</v>
      </c>
      <c r="E1429">
        <f t="shared" si="44"/>
        <v>1</v>
      </c>
      <c r="F1429" t="str">
        <f t="shared" si="45"/>
        <v/>
      </c>
      <c r="G1429" t="s">
        <v>910</v>
      </c>
      <c r="H1429">
        <v>6</v>
      </c>
      <c r="Q1429">
        <v>5.5</v>
      </c>
    </row>
    <row r="1430" spans="1:17" x14ac:dyDescent="0.25">
      <c r="A1430" t="s">
        <v>912</v>
      </c>
      <c r="B1430">
        <v>33</v>
      </c>
      <c r="C1430" t="s">
        <v>510</v>
      </c>
      <c r="D1430" t="s">
        <v>739</v>
      </c>
      <c r="E1430" t="str">
        <f t="shared" si="44"/>
        <v/>
      </c>
      <c r="F1430" t="str">
        <f t="shared" si="45"/>
        <v/>
      </c>
      <c r="H1430">
        <v>6</v>
      </c>
      <c r="Q1430">
        <v>6</v>
      </c>
    </row>
    <row r="1431" spans="1:17" x14ac:dyDescent="0.25">
      <c r="A1431" t="s">
        <v>912</v>
      </c>
      <c r="B1431">
        <v>33</v>
      </c>
      <c r="C1431" t="s">
        <v>570</v>
      </c>
      <c r="D1431" t="s">
        <v>739</v>
      </c>
      <c r="E1431" t="str">
        <f t="shared" si="44"/>
        <v/>
      </c>
      <c r="F1431" t="str">
        <f t="shared" si="45"/>
        <v/>
      </c>
      <c r="H1431">
        <v>6</v>
      </c>
      <c r="Q1431">
        <v>6</v>
      </c>
    </row>
    <row r="1432" spans="1:17" x14ac:dyDescent="0.25">
      <c r="A1432" t="s">
        <v>912</v>
      </c>
      <c r="B1432">
        <v>33</v>
      </c>
      <c r="C1432" t="s">
        <v>598</v>
      </c>
      <c r="D1432" t="s">
        <v>739</v>
      </c>
      <c r="E1432">
        <f t="shared" si="44"/>
        <v>1</v>
      </c>
      <c r="F1432" t="str">
        <f t="shared" si="45"/>
        <v/>
      </c>
      <c r="G1432" t="s">
        <v>910</v>
      </c>
      <c r="H1432">
        <v>5.5</v>
      </c>
      <c r="Q1432">
        <v>5</v>
      </c>
    </row>
    <row r="1433" spans="1:17" x14ac:dyDescent="0.25">
      <c r="A1433" t="s">
        <v>912</v>
      </c>
      <c r="B1433">
        <v>33</v>
      </c>
      <c r="C1433" t="s">
        <v>603</v>
      </c>
      <c r="D1433" t="s">
        <v>739</v>
      </c>
      <c r="E1433" t="str">
        <f t="shared" si="44"/>
        <v/>
      </c>
      <c r="F1433">
        <f t="shared" si="45"/>
        <v>1</v>
      </c>
      <c r="G1433" t="s">
        <v>911</v>
      </c>
      <c r="H1433">
        <v>5</v>
      </c>
      <c r="Q1433">
        <v>4</v>
      </c>
    </row>
    <row r="1434" spans="1:17" x14ac:dyDescent="0.25">
      <c r="A1434" t="s">
        <v>912</v>
      </c>
      <c r="B1434">
        <v>33</v>
      </c>
      <c r="C1434" t="s">
        <v>774</v>
      </c>
      <c r="D1434" t="s">
        <v>634</v>
      </c>
      <c r="E1434">
        <f t="shared" si="44"/>
        <v>1</v>
      </c>
      <c r="F1434" t="str">
        <f t="shared" si="45"/>
        <v/>
      </c>
      <c r="G1434" t="s">
        <v>910</v>
      </c>
      <c r="H1434">
        <v>6.5</v>
      </c>
      <c r="Q1434">
        <v>6</v>
      </c>
    </row>
    <row r="1435" spans="1:17" x14ac:dyDescent="0.25">
      <c r="A1435" t="s">
        <v>912</v>
      </c>
      <c r="B1435">
        <v>33</v>
      </c>
      <c r="C1435" t="s">
        <v>548</v>
      </c>
      <c r="D1435" t="s">
        <v>634</v>
      </c>
      <c r="E1435">
        <f t="shared" si="44"/>
        <v>1</v>
      </c>
      <c r="F1435" t="str">
        <f t="shared" si="45"/>
        <v/>
      </c>
      <c r="G1435" t="s">
        <v>910</v>
      </c>
      <c r="H1435">
        <v>6.5</v>
      </c>
      <c r="L1435">
        <v>1</v>
      </c>
      <c r="Q1435">
        <v>7</v>
      </c>
    </row>
    <row r="1436" spans="1:17" x14ac:dyDescent="0.25">
      <c r="A1436" t="s">
        <v>912</v>
      </c>
      <c r="B1436">
        <v>33</v>
      </c>
      <c r="C1436" t="s">
        <v>600</v>
      </c>
      <c r="D1436" t="s">
        <v>634</v>
      </c>
      <c r="E1436">
        <f t="shared" si="44"/>
        <v>1</v>
      </c>
      <c r="F1436" t="str">
        <f t="shared" si="45"/>
        <v/>
      </c>
      <c r="G1436" t="s">
        <v>910</v>
      </c>
      <c r="H1436">
        <v>6.5</v>
      </c>
      <c r="Q1436">
        <v>6</v>
      </c>
    </row>
    <row r="1437" spans="1:17" x14ac:dyDescent="0.25">
      <c r="A1437" t="s">
        <v>912</v>
      </c>
      <c r="B1437">
        <v>33</v>
      </c>
      <c r="C1437" t="s">
        <v>602</v>
      </c>
      <c r="D1437" t="s">
        <v>634</v>
      </c>
      <c r="E1437" t="str">
        <f t="shared" si="44"/>
        <v/>
      </c>
      <c r="F1437" t="str">
        <f t="shared" si="45"/>
        <v/>
      </c>
      <c r="H1437">
        <v>6.5</v>
      </c>
      <c r="Q1437">
        <v>6.5</v>
      </c>
    </row>
    <row r="1438" spans="1:17" x14ac:dyDescent="0.25">
      <c r="A1438" t="s">
        <v>912</v>
      </c>
      <c r="B1438">
        <v>33</v>
      </c>
      <c r="C1438" t="s">
        <v>487</v>
      </c>
      <c r="D1438" t="s">
        <v>632</v>
      </c>
      <c r="E1438" t="str">
        <f t="shared" si="44"/>
        <v/>
      </c>
      <c r="F1438" t="str">
        <f t="shared" si="45"/>
        <v/>
      </c>
      <c r="H1438">
        <v>7.5</v>
      </c>
      <c r="I1438">
        <v>2</v>
      </c>
      <c r="Q1438">
        <v>13.5</v>
      </c>
    </row>
    <row r="1439" spans="1:17" x14ac:dyDescent="0.25">
      <c r="A1439" t="s">
        <v>912</v>
      </c>
      <c r="B1439">
        <v>33</v>
      </c>
      <c r="C1439" t="s">
        <v>504</v>
      </c>
      <c r="D1439" t="s">
        <v>632</v>
      </c>
      <c r="E1439" t="str">
        <f t="shared" si="44"/>
        <v/>
      </c>
      <c r="F1439" t="str">
        <f t="shared" si="45"/>
        <v/>
      </c>
      <c r="H1439">
        <v>7.5</v>
      </c>
      <c r="I1439">
        <v>1</v>
      </c>
      <c r="L1439">
        <v>1</v>
      </c>
      <c r="Q1439">
        <v>11.5</v>
      </c>
    </row>
    <row r="1440" spans="1:17" x14ac:dyDescent="0.25">
      <c r="A1440" t="s">
        <v>912</v>
      </c>
      <c r="B1440">
        <v>33</v>
      </c>
      <c r="C1440" t="s">
        <v>520</v>
      </c>
      <c r="D1440" t="s">
        <v>632</v>
      </c>
      <c r="E1440" t="str">
        <f t="shared" si="44"/>
        <v/>
      </c>
      <c r="F1440" t="str">
        <f t="shared" si="45"/>
        <v/>
      </c>
      <c r="H1440">
        <v>7.5</v>
      </c>
      <c r="I1440">
        <v>1</v>
      </c>
      <c r="Q1440">
        <v>10.5</v>
      </c>
    </row>
    <row r="1441" spans="1:17" x14ac:dyDescent="0.25">
      <c r="A1441" t="s">
        <v>912</v>
      </c>
      <c r="B1441">
        <v>33</v>
      </c>
      <c r="C1441" t="s">
        <v>550</v>
      </c>
      <c r="D1441" t="s">
        <v>632</v>
      </c>
      <c r="E1441" t="str">
        <f t="shared" si="44"/>
        <v/>
      </c>
      <c r="F1441" t="str">
        <f t="shared" si="45"/>
        <v/>
      </c>
      <c r="H1441">
        <v>6</v>
      </c>
      <c r="Q1441">
        <v>6</v>
      </c>
    </row>
    <row r="1442" spans="1:17" x14ac:dyDescent="0.25">
      <c r="A1442" t="s">
        <v>912</v>
      </c>
      <c r="B1442">
        <v>33</v>
      </c>
      <c r="C1442" t="s">
        <v>596</v>
      </c>
      <c r="D1442" t="s">
        <v>632</v>
      </c>
      <c r="E1442">
        <f t="shared" si="44"/>
        <v>1</v>
      </c>
      <c r="F1442" t="str">
        <f t="shared" si="45"/>
        <v/>
      </c>
      <c r="G1442" t="s">
        <v>910</v>
      </c>
      <c r="H1442">
        <v>7.5</v>
      </c>
      <c r="Q1442">
        <v>7</v>
      </c>
    </row>
    <row r="1443" spans="1:17" x14ac:dyDescent="0.25">
      <c r="A1443" t="s">
        <v>912</v>
      </c>
      <c r="B1443">
        <v>33</v>
      </c>
      <c r="C1443" t="s">
        <v>618</v>
      </c>
      <c r="D1443" t="s">
        <v>632</v>
      </c>
      <c r="E1443" t="str">
        <f t="shared" si="44"/>
        <v/>
      </c>
      <c r="F1443" t="str">
        <f t="shared" si="45"/>
        <v/>
      </c>
      <c r="H1443">
        <v>6</v>
      </c>
      <c r="Q1443">
        <v>6</v>
      </c>
    </row>
    <row r="1444" spans="1:17" x14ac:dyDescent="0.25">
      <c r="A1444" t="s">
        <v>912</v>
      </c>
      <c r="B1444">
        <v>33</v>
      </c>
      <c r="C1444" t="s">
        <v>497</v>
      </c>
      <c r="D1444" t="s">
        <v>752</v>
      </c>
      <c r="E1444">
        <f t="shared" si="44"/>
        <v>1</v>
      </c>
      <c r="F1444" t="str">
        <f t="shared" si="45"/>
        <v/>
      </c>
      <c r="G1444" t="s">
        <v>910</v>
      </c>
      <c r="H1444">
        <v>6</v>
      </c>
      <c r="Q1444">
        <v>5.5</v>
      </c>
    </row>
    <row r="1445" spans="1:17" x14ac:dyDescent="0.25">
      <c r="A1445" t="s">
        <v>912</v>
      </c>
      <c r="B1445">
        <v>33</v>
      </c>
      <c r="C1445" t="s">
        <v>613</v>
      </c>
      <c r="D1445" t="s">
        <v>752</v>
      </c>
      <c r="E1445" t="str">
        <f t="shared" si="44"/>
        <v/>
      </c>
      <c r="F1445" t="str">
        <f t="shared" si="45"/>
        <v/>
      </c>
      <c r="H1445">
        <v>6</v>
      </c>
      <c r="L1445">
        <v>1</v>
      </c>
      <c r="Q1445">
        <v>7</v>
      </c>
    </row>
    <row r="1446" spans="1:17" x14ac:dyDescent="0.25">
      <c r="A1446" t="s">
        <v>912</v>
      </c>
      <c r="B1446">
        <v>33</v>
      </c>
      <c r="C1446" t="s">
        <v>538</v>
      </c>
      <c r="D1446" t="s">
        <v>752</v>
      </c>
      <c r="E1446" t="str">
        <f t="shared" si="44"/>
        <v/>
      </c>
      <c r="F1446" t="str">
        <f t="shared" si="45"/>
        <v/>
      </c>
      <c r="H1446">
        <v>5</v>
      </c>
      <c r="Q1446">
        <v>5</v>
      </c>
    </row>
    <row r="1447" spans="1:17" x14ac:dyDescent="0.25">
      <c r="A1447" t="s">
        <v>912</v>
      </c>
      <c r="B1447">
        <v>33</v>
      </c>
      <c r="C1447" t="s">
        <v>485</v>
      </c>
      <c r="D1447" t="s">
        <v>740</v>
      </c>
      <c r="E1447" t="str">
        <f t="shared" si="44"/>
        <v/>
      </c>
      <c r="F1447" t="str">
        <f t="shared" si="45"/>
        <v/>
      </c>
      <c r="H1447">
        <v>6.5</v>
      </c>
      <c r="Q1447">
        <v>6.5</v>
      </c>
    </row>
    <row r="1448" spans="1:17" x14ac:dyDescent="0.25">
      <c r="A1448" t="s">
        <v>912</v>
      </c>
      <c r="B1448">
        <v>33</v>
      </c>
      <c r="C1448" t="s">
        <v>507</v>
      </c>
      <c r="D1448" t="s">
        <v>740</v>
      </c>
      <c r="E1448" t="str">
        <f t="shared" si="44"/>
        <v/>
      </c>
      <c r="F1448" t="str">
        <f t="shared" si="45"/>
        <v/>
      </c>
      <c r="H1448">
        <v>7</v>
      </c>
      <c r="Q1448">
        <v>7</v>
      </c>
    </row>
    <row r="1449" spans="1:17" x14ac:dyDescent="0.25">
      <c r="A1449" t="s">
        <v>912</v>
      </c>
      <c r="B1449">
        <v>33</v>
      </c>
      <c r="C1449" t="s">
        <v>547</v>
      </c>
      <c r="D1449" t="s">
        <v>740</v>
      </c>
      <c r="E1449" t="str">
        <f t="shared" si="44"/>
        <v/>
      </c>
      <c r="F1449" t="str">
        <f t="shared" si="45"/>
        <v/>
      </c>
      <c r="H1449">
        <v>5.5</v>
      </c>
      <c r="L1449">
        <v>1</v>
      </c>
      <c r="Q1449">
        <v>6.5</v>
      </c>
    </row>
    <row r="1450" spans="1:17" x14ac:dyDescent="0.25">
      <c r="A1450" t="s">
        <v>912</v>
      </c>
      <c r="B1450">
        <v>33</v>
      </c>
      <c r="C1450" t="s">
        <v>559</v>
      </c>
      <c r="D1450" t="s">
        <v>740</v>
      </c>
      <c r="E1450" t="str">
        <f t="shared" si="44"/>
        <v/>
      </c>
      <c r="F1450" t="str">
        <f t="shared" si="45"/>
        <v/>
      </c>
      <c r="H1450">
        <v>7</v>
      </c>
      <c r="Q1450">
        <v>7</v>
      </c>
    </row>
    <row r="1451" spans="1:17" x14ac:dyDescent="0.25">
      <c r="A1451" t="s">
        <v>912</v>
      </c>
      <c r="B1451">
        <v>33</v>
      </c>
      <c r="C1451" t="s">
        <v>488</v>
      </c>
      <c r="D1451" t="s">
        <v>742</v>
      </c>
      <c r="E1451" t="str">
        <f t="shared" si="44"/>
        <v/>
      </c>
      <c r="F1451" t="str">
        <f t="shared" si="45"/>
        <v/>
      </c>
      <c r="H1451">
        <v>6.5</v>
      </c>
      <c r="Q1451">
        <v>6.5</v>
      </c>
    </row>
    <row r="1452" spans="1:17" x14ac:dyDescent="0.25">
      <c r="A1452" t="s">
        <v>912</v>
      </c>
      <c r="B1452">
        <v>33</v>
      </c>
      <c r="C1452" t="s">
        <v>576</v>
      </c>
      <c r="D1452" t="s">
        <v>742</v>
      </c>
      <c r="E1452" t="str">
        <f t="shared" si="44"/>
        <v/>
      </c>
      <c r="F1452" t="str">
        <f t="shared" si="45"/>
        <v/>
      </c>
      <c r="H1452">
        <v>6.5</v>
      </c>
      <c r="Q1452">
        <v>6.5</v>
      </c>
    </row>
    <row r="1453" spans="1:17" x14ac:dyDescent="0.25">
      <c r="A1453" t="s">
        <v>912</v>
      </c>
      <c r="B1453">
        <v>33</v>
      </c>
      <c r="C1453" t="s">
        <v>595</v>
      </c>
      <c r="D1453" t="s">
        <v>742</v>
      </c>
      <c r="E1453" t="str">
        <f t="shared" si="44"/>
        <v/>
      </c>
      <c r="F1453" t="str">
        <f t="shared" si="45"/>
        <v/>
      </c>
      <c r="H1453">
        <v>6</v>
      </c>
      <c r="Q1453">
        <v>6</v>
      </c>
    </row>
    <row r="1454" spans="1:17" x14ac:dyDescent="0.25">
      <c r="A1454" t="s">
        <v>912</v>
      </c>
      <c r="B1454">
        <v>33</v>
      </c>
      <c r="C1454" t="s">
        <v>790</v>
      </c>
      <c r="D1454" t="s">
        <v>742</v>
      </c>
      <c r="E1454" t="str">
        <f t="shared" si="44"/>
        <v/>
      </c>
      <c r="F1454" t="str">
        <f t="shared" si="45"/>
        <v/>
      </c>
      <c r="H1454">
        <v>7</v>
      </c>
      <c r="Q1454">
        <v>7</v>
      </c>
    </row>
    <row r="1455" spans="1:17" x14ac:dyDescent="0.25">
      <c r="A1455" t="s">
        <v>912</v>
      </c>
      <c r="B1455">
        <v>33</v>
      </c>
      <c r="C1455" t="s">
        <v>508</v>
      </c>
      <c r="D1455" t="s">
        <v>753</v>
      </c>
      <c r="E1455" t="str">
        <f t="shared" si="44"/>
        <v/>
      </c>
      <c r="F1455" t="str">
        <f t="shared" si="45"/>
        <v/>
      </c>
      <c r="H1455">
        <v>6</v>
      </c>
      <c r="Q1455">
        <v>6</v>
      </c>
    </row>
    <row r="1456" spans="1:17" x14ac:dyDescent="0.25">
      <c r="A1456" t="s">
        <v>912</v>
      </c>
      <c r="B1456">
        <v>33</v>
      </c>
      <c r="C1456" t="s">
        <v>535</v>
      </c>
      <c r="D1456" t="s">
        <v>753</v>
      </c>
      <c r="E1456" t="str">
        <f t="shared" si="44"/>
        <v/>
      </c>
      <c r="F1456" t="str">
        <f t="shared" si="45"/>
        <v/>
      </c>
      <c r="H1456">
        <v>5.5</v>
      </c>
      <c r="Q1456">
        <v>5.5</v>
      </c>
    </row>
    <row r="1457" spans="1:17" x14ac:dyDescent="0.25">
      <c r="A1457" t="s">
        <v>912</v>
      </c>
      <c r="B1457">
        <v>33</v>
      </c>
      <c r="C1457" t="s">
        <v>568</v>
      </c>
      <c r="D1457" t="s">
        <v>753</v>
      </c>
      <c r="E1457">
        <f t="shared" si="44"/>
        <v>1</v>
      </c>
      <c r="F1457" t="str">
        <f t="shared" si="45"/>
        <v/>
      </c>
      <c r="G1457" t="s">
        <v>910</v>
      </c>
      <c r="H1457">
        <v>6</v>
      </c>
      <c r="Q1457">
        <v>5.5</v>
      </c>
    </row>
    <row r="1458" spans="1:17" x14ac:dyDescent="0.25">
      <c r="A1458" t="s">
        <v>912</v>
      </c>
      <c r="B1458">
        <v>33</v>
      </c>
      <c r="C1458" t="s">
        <v>572</v>
      </c>
      <c r="D1458" t="s">
        <v>753</v>
      </c>
      <c r="E1458" t="str">
        <f t="shared" si="44"/>
        <v/>
      </c>
      <c r="F1458" t="str">
        <f t="shared" si="45"/>
        <v/>
      </c>
      <c r="H1458">
        <v>6.5</v>
      </c>
      <c r="I1458">
        <v>1</v>
      </c>
      <c r="Q1458">
        <v>9.5</v>
      </c>
    </row>
    <row r="1459" spans="1:17" x14ac:dyDescent="0.25">
      <c r="A1459" t="s">
        <v>912</v>
      </c>
      <c r="B1459">
        <v>33</v>
      </c>
      <c r="C1459" t="s">
        <v>581</v>
      </c>
      <c r="D1459" t="s">
        <v>753</v>
      </c>
      <c r="E1459" t="str">
        <f t="shared" si="44"/>
        <v/>
      </c>
      <c r="F1459" t="str">
        <f t="shared" si="45"/>
        <v/>
      </c>
      <c r="H1459">
        <v>6</v>
      </c>
      <c r="Q1459">
        <v>6</v>
      </c>
    </row>
    <row r="1460" spans="1:17" x14ac:dyDescent="0.25">
      <c r="A1460" t="s">
        <v>912</v>
      </c>
      <c r="B1460">
        <v>33</v>
      </c>
      <c r="C1460" t="s">
        <v>589</v>
      </c>
      <c r="D1460" t="s">
        <v>753</v>
      </c>
      <c r="E1460" t="str">
        <f t="shared" si="44"/>
        <v/>
      </c>
      <c r="F1460" t="str">
        <f t="shared" si="45"/>
        <v/>
      </c>
      <c r="H1460">
        <v>6.5</v>
      </c>
      <c r="I1460">
        <v>1</v>
      </c>
      <c r="Q1460">
        <v>9.5</v>
      </c>
    </row>
    <row r="1461" spans="1:17" x14ac:dyDescent="0.25">
      <c r="A1461" t="s">
        <v>912</v>
      </c>
      <c r="B1461">
        <v>33</v>
      </c>
      <c r="C1461" t="s">
        <v>495</v>
      </c>
      <c r="D1461" t="s">
        <v>750</v>
      </c>
      <c r="E1461">
        <f t="shared" si="44"/>
        <v>1</v>
      </c>
      <c r="F1461" t="str">
        <f t="shared" si="45"/>
        <v/>
      </c>
      <c r="G1461" t="s">
        <v>910</v>
      </c>
      <c r="H1461">
        <v>5</v>
      </c>
      <c r="Q1461">
        <v>4.5</v>
      </c>
    </row>
    <row r="1462" spans="1:17" x14ac:dyDescent="0.25">
      <c r="A1462" t="s">
        <v>912</v>
      </c>
      <c r="B1462">
        <v>33</v>
      </c>
      <c r="C1462" t="s">
        <v>499</v>
      </c>
      <c r="D1462" t="s">
        <v>750</v>
      </c>
      <c r="E1462">
        <f t="shared" si="44"/>
        <v>1</v>
      </c>
      <c r="F1462" t="str">
        <f t="shared" si="45"/>
        <v/>
      </c>
      <c r="G1462" t="s">
        <v>910</v>
      </c>
      <c r="H1462">
        <v>5</v>
      </c>
      <c r="Q1462">
        <v>4.5</v>
      </c>
    </row>
    <row r="1463" spans="1:17" x14ac:dyDescent="0.25">
      <c r="A1463" t="s">
        <v>912</v>
      </c>
      <c r="B1463">
        <v>33</v>
      </c>
      <c r="C1463" t="s">
        <v>542</v>
      </c>
      <c r="D1463" t="s">
        <v>750</v>
      </c>
      <c r="E1463" t="str">
        <f t="shared" si="44"/>
        <v/>
      </c>
      <c r="F1463" t="str">
        <f t="shared" si="45"/>
        <v/>
      </c>
      <c r="H1463">
        <v>5</v>
      </c>
      <c r="Q1463">
        <v>5</v>
      </c>
    </row>
    <row r="1464" spans="1:17" x14ac:dyDescent="0.25">
      <c r="A1464" t="s">
        <v>912</v>
      </c>
      <c r="B1464">
        <v>33</v>
      </c>
      <c r="C1464" t="s">
        <v>526</v>
      </c>
      <c r="D1464" t="s">
        <v>750</v>
      </c>
      <c r="E1464" t="str">
        <f t="shared" si="44"/>
        <v/>
      </c>
      <c r="F1464" t="str">
        <f t="shared" si="45"/>
        <v/>
      </c>
      <c r="H1464">
        <v>5</v>
      </c>
      <c r="Q1464">
        <v>5</v>
      </c>
    </row>
    <row r="1465" spans="1:17" x14ac:dyDescent="0.25">
      <c r="A1465" t="s">
        <v>912</v>
      </c>
      <c r="B1465">
        <v>33</v>
      </c>
      <c r="C1465" t="s">
        <v>521</v>
      </c>
      <c r="D1465" t="s">
        <v>754</v>
      </c>
      <c r="E1465" t="str">
        <f t="shared" si="44"/>
        <v/>
      </c>
      <c r="F1465" t="str">
        <f t="shared" si="45"/>
        <v/>
      </c>
      <c r="H1465">
        <v>6</v>
      </c>
      <c r="Q1465">
        <v>6</v>
      </c>
    </row>
    <row r="1466" spans="1:17" x14ac:dyDescent="0.25">
      <c r="A1466" t="s">
        <v>912</v>
      </c>
      <c r="B1466">
        <v>33</v>
      </c>
      <c r="C1466" t="s">
        <v>584</v>
      </c>
      <c r="D1466" t="s">
        <v>754</v>
      </c>
      <c r="E1466" t="str">
        <f t="shared" si="44"/>
        <v/>
      </c>
      <c r="F1466" t="str">
        <f t="shared" si="45"/>
        <v/>
      </c>
      <c r="H1466">
        <v>7</v>
      </c>
      <c r="I1466">
        <v>1</v>
      </c>
      <c r="Q1466">
        <v>10</v>
      </c>
    </row>
    <row r="1467" spans="1:17" x14ac:dyDescent="0.25">
      <c r="A1467" t="s">
        <v>912</v>
      </c>
      <c r="B1467">
        <v>33</v>
      </c>
      <c r="C1467" t="s">
        <v>599</v>
      </c>
      <c r="D1467" t="s">
        <v>754</v>
      </c>
      <c r="E1467" t="str">
        <f t="shared" si="44"/>
        <v/>
      </c>
      <c r="F1467" t="str">
        <f t="shared" si="45"/>
        <v/>
      </c>
      <c r="H1467">
        <v>5.5</v>
      </c>
      <c r="Q1467">
        <v>5.5</v>
      </c>
    </row>
    <row r="1468" spans="1:17" x14ac:dyDescent="0.25">
      <c r="A1468" t="s">
        <v>912</v>
      </c>
      <c r="B1468">
        <v>33</v>
      </c>
      <c r="C1468" t="s">
        <v>557</v>
      </c>
      <c r="D1468" t="s">
        <v>754</v>
      </c>
      <c r="E1468" t="str">
        <f t="shared" si="44"/>
        <v/>
      </c>
      <c r="F1468" t="str">
        <f t="shared" si="45"/>
        <v/>
      </c>
      <c r="H1468">
        <v>5.5</v>
      </c>
      <c r="Q1468">
        <v>5.5</v>
      </c>
    </row>
    <row r="1469" spans="1:17" x14ac:dyDescent="0.25">
      <c r="A1469" t="s">
        <v>912</v>
      </c>
      <c r="B1469">
        <v>33</v>
      </c>
      <c r="C1469" t="s">
        <v>614</v>
      </c>
      <c r="D1469" t="s">
        <v>754</v>
      </c>
      <c r="E1469" t="str">
        <f t="shared" si="44"/>
        <v/>
      </c>
      <c r="F1469" t="str">
        <f t="shared" si="45"/>
        <v/>
      </c>
      <c r="H1469">
        <v>6</v>
      </c>
      <c r="Q1469">
        <v>6</v>
      </c>
    </row>
    <row r="1470" spans="1:17" x14ac:dyDescent="0.25">
      <c r="A1470" t="s">
        <v>912</v>
      </c>
      <c r="B1470">
        <v>33</v>
      </c>
      <c r="C1470" t="s">
        <v>494</v>
      </c>
      <c r="D1470" t="s">
        <v>748</v>
      </c>
      <c r="E1470" t="str">
        <f t="shared" si="44"/>
        <v/>
      </c>
      <c r="F1470" t="str">
        <f t="shared" si="45"/>
        <v/>
      </c>
      <c r="H1470">
        <v>6.5</v>
      </c>
      <c r="Q1470">
        <v>6.5</v>
      </c>
    </row>
    <row r="1471" spans="1:17" x14ac:dyDescent="0.25">
      <c r="A1471" t="s">
        <v>912</v>
      </c>
      <c r="B1471">
        <v>33</v>
      </c>
      <c r="C1471" t="s">
        <v>556</v>
      </c>
      <c r="D1471" t="s">
        <v>748</v>
      </c>
      <c r="E1471">
        <f t="shared" si="44"/>
        <v>1</v>
      </c>
      <c r="F1471" t="str">
        <f t="shared" si="45"/>
        <v/>
      </c>
      <c r="G1471" t="s">
        <v>910</v>
      </c>
      <c r="H1471">
        <v>6</v>
      </c>
      <c r="Q1471">
        <v>5.5</v>
      </c>
    </row>
    <row r="1472" spans="1:17" x14ac:dyDescent="0.25">
      <c r="A1472" t="s">
        <v>912</v>
      </c>
      <c r="B1472">
        <v>33</v>
      </c>
      <c r="C1472" t="s">
        <v>482</v>
      </c>
      <c r="D1472" t="s">
        <v>661</v>
      </c>
      <c r="E1472" t="str">
        <f t="shared" si="44"/>
        <v/>
      </c>
      <c r="F1472" t="str">
        <f t="shared" si="45"/>
        <v/>
      </c>
      <c r="H1472">
        <v>6.5</v>
      </c>
      <c r="Q1472">
        <v>6.5</v>
      </c>
    </row>
    <row r="1473" spans="1:17" x14ac:dyDescent="0.25">
      <c r="A1473" t="s">
        <v>912</v>
      </c>
      <c r="B1473">
        <v>33</v>
      </c>
      <c r="C1473" t="s">
        <v>498</v>
      </c>
      <c r="D1473" t="s">
        <v>661</v>
      </c>
      <c r="E1473" t="str">
        <f t="shared" si="44"/>
        <v/>
      </c>
      <c r="F1473" t="str">
        <f t="shared" si="45"/>
        <v/>
      </c>
      <c r="H1473">
        <v>6.5</v>
      </c>
      <c r="L1473">
        <v>1</v>
      </c>
      <c r="Q1473">
        <v>7.5</v>
      </c>
    </row>
    <row r="1474" spans="1:17" x14ac:dyDescent="0.25">
      <c r="A1474" t="s">
        <v>912</v>
      </c>
      <c r="B1474">
        <v>33</v>
      </c>
      <c r="C1474" t="s">
        <v>540</v>
      </c>
      <c r="D1474" t="s">
        <v>661</v>
      </c>
      <c r="E1474" t="str">
        <f t="shared" si="44"/>
        <v/>
      </c>
      <c r="F1474" t="str">
        <f t="shared" si="45"/>
        <v/>
      </c>
      <c r="H1474">
        <v>5.5</v>
      </c>
      <c r="Q1474">
        <v>5.5</v>
      </c>
    </row>
    <row r="1475" spans="1:17" x14ac:dyDescent="0.25">
      <c r="A1475" t="s">
        <v>912</v>
      </c>
      <c r="B1475">
        <v>33</v>
      </c>
      <c r="C1475" t="s">
        <v>575</v>
      </c>
      <c r="D1475" t="s">
        <v>661</v>
      </c>
      <c r="E1475" t="str">
        <f t="shared" ref="E1475:E1538" si="46">IF($G1475="Ammonito",1,"")</f>
        <v/>
      </c>
      <c r="F1475" t="str">
        <f t="shared" ref="F1475:F1538" si="47">IF($G1475="Espulsione",1,"")</f>
        <v/>
      </c>
      <c r="H1475">
        <v>5.5</v>
      </c>
      <c r="Q1475">
        <v>5.5</v>
      </c>
    </row>
    <row r="1476" spans="1:17" x14ac:dyDescent="0.25">
      <c r="A1476" t="s">
        <v>912</v>
      </c>
      <c r="B1476">
        <v>33</v>
      </c>
      <c r="C1476" t="s">
        <v>786</v>
      </c>
      <c r="D1476" t="s">
        <v>661</v>
      </c>
      <c r="E1476" t="str">
        <f t="shared" si="46"/>
        <v/>
      </c>
      <c r="F1476" t="str">
        <f t="shared" si="47"/>
        <v/>
      </c>
      <c r="H1476">
        <v>6</v>
      </c>
      <c r="Q1476">
        <v>6</v>
      </c>
    </row>
    <row r="1477" spans="1:17" x14ac:dyDescent="0.25">
      <c r="A1477" t="s">
        <v>912</v>
      </c>
      <c r="B1477">
        <v>33</v>
      </c>
      <c r="C1477" t="s">
        <v>606</v>
      </c>
      <c r="D1477" t="s">
        <v>661</v>
      </c>
      <c r="E1477" t="str">
        <f t="shared" si="46"/>
        <v/>
      </c>
      <c r="F1477" t="str">
        <f t="shared" si="47"/>
        <v/>
      </c>
      <c r="H1477">
        <v>5.5</v>
      </c>
      <c r="Q1477">
        <v>5.5</v>
      </c>
    </row>
    <row r="1478" spans="1:17" x14ac:dyDescent="0.25">
      <c r="A1478" t="s">
        <v>912</v>
      </c>
      <c r="B1478">
        <v>33</v>
      </c>
      <c r="C1478" t="s">
        <v>522</v>
      </c>
      <c r="D1478" t="s">
        <v>631</v>
      </c>
      <c r="E1478" t="str">
        <f t="shared" si="46"/>
        <v/>
      </c>
      <c r="F1478" t="str">
        <f t="shared" si="47"/>
        <v/>
      </c>
      <c r="H1478">
        <v>7</v>
      </c>
      <c r="L1478">
        <v>1</v>
      </c>
      <c r="Q1478">
        <v>8</v>
      </c>
    </row>
    <row r="1479" spans="1:17" x14ac:dyDescent="0.25">
      <c r="A1479" t="s">
        <v>912</v>
      </c>
      <c r="B1479">
        <v>33</v>
      </c>
      <c r="C1479" t="s">
        <v>569</v>
      </c>
      <c r="D1479" t="s">
        <v>631</v>
      </c>
      <c r="E1479" t="str">
        <f t="shared" si="46"/>
        <v/>
      </c>
      <c r="F1479" t="str">
        <f t="shared" si="47"/>
        <v/>
      </c>
      <c r="H1479">
        <v>7</v>
      </c>
      <c r="I1479">
        <v>1</v>
      </c>
      <c r="L1479">
        <v>1</v>
      </c>
      <c r="Q1479">
        <v>11</v>
      </c>
    </row>
    <row r="1480" spans="1:17" x14ac:dyDescent="0.25">
      <c r="A1480" t="s">
        <v>912</v>
      </c>
      <c r="B1480">
        <v>33</v>
      </c>
      <c r="C1480" t="s">
        <v>587</v>
      </c>
      <c r="D1480" t="s">
        <v>631</v>
      </c>
      <c r="E1480" t="str">
        <f t="shared" si="46"/>
        <v/>
      </c>
      <c r="F1480" t="str">
        <f t="shared" si="47"/>
        <v/>
      </c>
      <c r="H1480">
        <v>6.5</v>
      </c>
      <c r="Q1480">
        <v>6.5</v>
      </c>
    </row>
    <row r="1481" spans="1:17" x14ac:dyDescent="0.25">
      <c r="A1481" t="s">
        <v>912</v>
      </c>
      <c r="B1481">
        <v>33</v>
      </c>
      <c r="C1481" t="s">
        <v>616</v>
      </c>
      <c r="D1481" t="s">
        <v>631</v>
      </c>
      <c r="E1481" t="str">
        <f t="shared" si="46"/>
        <v/>
      </c>
      <c r="F1481" t="str">
        <f t="shared" si="47"/>
        <v/>
      </c>
      <c r="H1481">
        <v>6.5</v>
      </c>
      <c r="I1481">
        <v>1</v>
      </c>
      <c r="Q1481">
        <v>9.5</v>
      </c>
    </row>
    <row r="1482" spans="1:17" x14ac:dyDescent="0.25">
      <c r="A1482" t="s">
        <v>912</v>
      </c>
      <c r="B1482">
        <v>33</v>
      </c>
      <c r="C1482" t="s">
        <v>493</v>
      </c>
      <c r="D1482" t="s">
        <v>631</v>
      </c>
      <c r="E1482" t="str">
        <f t="shared" si="46"/>
        <v/>
      </c>
      <c r="F1482" t="str">
        <f t="shared" si="47"/>
        <v/>
      </c>
      <c r="H1482">
        <v>6</v>
      </c>
      <c r="Q1482">
        <v>6</v>
      </c>
    </row>
    <row r="1483" spans="1:17" x14ac:dyDescent="0.25">
      <c r="A1483" t="s">
        <v>912</v>
      </c>
      <c r="B1483">
        <v>33</v>
      </c>
      <c r="C1483" t="s">
        <v>561</v>
      </c>
      <c r="D1483" t="s">
        <v>745</v>
      </c>
      <c r="E1483">
        <f t="shared" si="46"/>
        <v>1</v>
      </c>
      <c r="F1483" t="str">
        <f t="shared" si="47"/>
        <v/>
      </c>
      <c r="G1483" t="s">
        <v>910</v>
      </c>
      <c r="H1483">
        <v>5.5</v>
      </c>
      <c r="Q1483">
        <v>5</v>
      </c>
    </row>
    <row r="1484" spans="1:17" x14ac:dyDescent="0.25">
      <c r="A1484" t="s">
        <v>912</v>
      </c>
      <c r="B1484">
        <v>33</v>
      </c>
      <c r="C1484" t="s">
        <v>588</v>
      </c>
      <c r="D1484" t="s">
        <v>745</v>
      </c>
      <c r="E1484" t="str">
        <f t="shared" si="46"/>
        <v/>
      </c>
      <c r="F1484" t="str">
        <f t="shared" si="47"/>
        <v/>
      </c>
      <c r="H1484">
        <v>4.5</v>
      </c>
      <c r="Q1484">
        <v>4.5</v>
      </c>
    </row>
    <row r="1485" spans="1:17" x14ac:dyDescent="0.25">
      <c r="A1485" t="s">
        <v>912</v>
      </c>
      <c r="B1485">
        <v>33</v>
      </c>
      <c r="C1485" t="s">
        <v>610</v>
      </c>
      <c r="D1485" t="s">
        <v>745</v>
      </c>
      <c r="E1485">
        <f t="shared" si="46"/>
        <v>1</v>
      </c>
      <c r="F1485" t="str">
        <f t="shared" si="47"/>
        <v/>
      </c>
      <c r="G1485" t="s">
        <v>910</v>
      </c>
      <c r="H1485">
        <v>6</v>
      </c>
      <c r="Q1485">
        <v>5.5</v>
      </c>
    </row>
    <row r="1486" spans="1:17" x14ac:dyDescent="0.25">
      <c r="A1486" t="s">
        <v>912</v>
      </c>
      <c r="B1486">
        <v>33</v>
      </c>
      <c r="C1486" t="s">
        <v>501</v>
      </c>
      <c r="D1486" t="s">
        <v>635</v>
      </c>
      <c r="E1486" t="str">
        <f t="shared" si="46"/>
        <v/>
      </c>
      <c r="F1486" t="str">
        <f t="shared" si="47"/>
        <v/>
      </c>
      <c r="H1486">
        <v>6</v>
      </c>
      <c r="Q1486">
        <v>6</v>
      </c>
    </row>
    <row r="1487" spans="1:17" x14ac:dyDescent="0.25">
      <c r="A1487" t="s">
        <v>912</v>
      </c>
      <c r="B1487">
        <v>33</v>
      </c>
      <c r="C1487" t="s">
        <v>573</v>
      </c>
      <c r="D1487" t="s">
        <v>635</v>
      </c>
      <c r="E1487" t="str">
        <f t="shared" si="46"/>
        <v/>
      </c>
      <c r="F1487" t="str">
        <f t="shared" si="47"/>
        <v/>
      </c>
      <c r="H1487">
        <v>6</v>
      </c>
      <c r="Q1487">
        <v>6</v>
      </c>
    </row>
    <row r="1488" spans="1:17" x14ac:dyDescent="0.25">
      <c r="A1488" t="s">
        <v>912</v>
      </c>
      <c r="B1488">
        <v>33</v>
      </c>
      <c r="C1488" t="s">
        <v>583</v>
      </c>
      <c r="D1488" t="s">
        <v>635</v>
      </c>
      <c r="E1488" t="str">
        <f t="shared" si="46"/>
        <v/>
      </c>
      <c r="F1488" t="str">
        <f t="shared" si="47"/>
        <v/>
      </c>
      <c r="H1488">
        <v>5</v>
      </c>
      <c r="Q1488">
        <v>5</v>
      </c>
    </row>
    <row r="1489" spans="1:17" x14ac:dyDescent="0.25">
      <c r="A1489" t="s">
        <v>912</v>
      </c>
      <c r="B1489">
        <v>33</v>
      </c>
      <c r="C1489" t="s">
        <v>492</v>
      </c>
      <c r="D1489" t="s">
        <v>747</v>
      </c>
      <c r="E1489" t="str">
        <f t="shared" si="46"/>
        <v/>
      </c>
      <c r="F1489" t="str">
        <f t="shared" si="47"/>
        <v/>
      </c>
      <c r="H1489">
        <v>5.5</v>
      </c>
      <c r="Q1489">
        <v>5.5</v>
      </c>
    </row>
    <row r="1490" spans="1:17" x14ac:dyDescent="0.25">
      <c r="A1490" t="s">
        <v>912</v>
      </c>
      <c r="B1490">
        <v>33</v>
      </c>
      <c r="C1490" t="s">
        <v>512</v>
      </c>
      <c r="D1490" t="s">
        <v>747</v>
      </c>
      <c r="E1490">
        <f t="shared" si="46"/>
        <v>1</v>
      </c>
      <c r="F1490" t="str">
        <f t="shared" si="47"/>
        <v/>
      </c>
      <c r="G1490" t="s">
        <v>910</v>
      </c>
      <c r="H1490">
        <v>7</v>
      </c>
      <c r="I1490">
        <v>1</v>
      </c>
      <c r="Q1490">
        <v>9.5</v>
      </c>
    </row>
    <row r="1491" spans="1:17" x14ac:dyDescent="0.25">
      <c r="A1491" t="s">
        <v>912</v>
      </c>
      <c r="B1491">
        <v>33</v>
      </c>
      <c r="C1491" t="s">
        <v>530</v>
      </c>
      <c r="D1491" t="s">
        <v>747</v>
      </c>
      <c r="E1491" t="str">
        <f t="shared" si="46"/>
        <v/>
      </c>
      <c r="F1491" t="str">
        <f t="shared" si="47"/>
        <v/>
      </c>
      <c r="H1491">
        <v>5</v>
      </c>
      <c r="Q1491">
        <v>5</v>
      </c>
    </row>
    <row r="1492" spans="1:17" x14ac:dyDescent="0.25">
      <c r="A1492" t="s">
        <v>912</v>
      </c>
      <c r="B1492">
        <v>33</v>
      </c>
      <c r="C1492" t="s">
        <v>771</v>
      </c>
      <c r="D1492" t="s">
        <v>747</v>
      </c>
      <c r="E1492" t="str">
        <f t="shared" si="46"/>
        <v/>
      </c>
      <c r="F1492" t="str">
        <f t="shared" si="47"/>
        <v/>
      </c>
      <c r="H1492">
        <v>6</v>
      </c>
      <c r="Q1492">
        <v>6</v>
      </c>
    </row>
    <row r="1493" spans="1:17" x14ac:dyDescent="0.25">
      <c r="A1493" t="s">
        <v>912</v>
      </c>
      <c r="B1493">
        <v>33</v>
      </c>
      <c r="C1493" t="s">
        <v>621</v>
      </c>
      <c r="D1493" t="s">
        <v>747</v>
      </c>
      <c r="E1493" t="str">
        <f t="shared" si="46"/>
        <v/>
      </c>
      <c r="F1493" t="str">
        <f t="shared" si="47"/>
        <v/>
      </c>
      <c r="H1493">
        <v>5.5</v>
      </c>
      <c r="Q1493">
        <v>5.5</v>
      </c>
    </row>
    <row r="1494" spans="1:17" x14ac:dyDescent="0.25">
      <c r="A1494" t="s">
        <v>912</v>
      </c>
      <c r="B1494">
        <v>33</v>
      </c>
      <c r="C1494" t="s">
        <v>483</v>
      </c>
      <c r="D1494" t="s">
        <v>738</v>
      </c>
      <c r="E1494" t="str">
        <f t="shared" si="46"/>
        <v/>
      </c>
      <c r="F1494" t="str">
        <f t="shared" si="47"/>
        <v/>
      </c>
      <c r="H1494">
        <v>6</v>
      </c>
      <c r="Q1494">
        <v>6</v>
      </c>
    </row>
    <row r="1495" spans="1:17" x14ac:dyDescent="0.25">
      <c r="A1495" t="s">
        <v>912</v>
      </c>
      <c r="B1495">
        <v>33</v>
      </c>
      <c r="C1495" t="s">
        <v>536</v>
      </c>
      <c r="D1495" t="s">
        <v>738</v>
      </c>
      <c r="E1495" t="str">
        <f t="shared" si="46"/>
        <v/>
      </c>
      <c r="F1495" t="str">
        <f t="shared" si="47"/>
        <v/>
      </c>
      <c r="H1495">
        <v>5</v>
      </c>
      <c r="Q1495">
        <v>5</v>
      </c>
    </row>
    <row r="1496" spans="1:17" x14ac:dyDescent="0.25">
      <c r="A1496" t="s">
        <v>912</v>
      </c>
      <c r="B1496">
        <v>33</v>
      </c>
      <c r="C1496" t="s">
        <v>592</v>
      </c>
      <c r="D1496" t="s">
        <v>738</v>
      </c>
      <c r="E1496" t="str">
        <f t="shared" si="46"/>
        <v/>
      </c>
      <c r="F1496" t="str">
        <f t="shared" si="47"/>
        <v/>
      </c>
      <c r="H1496">
        <v>5</v>
      </c>
      <c r="Q1496">
        <v>5</v>
      </c>
    </row>
    <row r="1497" spans="1:17" x14ac:dyDescent="0.25">
      <c r="A1497" t="s">
        <v>912</v>
      </c>
      <c r="B1497">
        <v>33</v>
      </c>
      <c r="C1497" t="s">
        <v>796</v>
      </c>
      <c r="D1497" t="s">
        <v>738</v>
      </c>
      <c r="E1497" t="str">
        <f t="shared" si="46"/>
        <v/>
      </c>
      <c r="F1497" t="str">
        <f t="shared" si="47"/>
        <v/>
      </c>
      <c r="H1497">
        <v>4.5</v>
      </c>
      <c r="Q1497">
        <v>4.5</v>
      </c>
    </row>
    <row r="1498" spans="1:17" x14ac:dyDescent="0.25">
      <c r="A1498" t="s">
        <v>912</v>
      </c>
      <c r="B1498">
        <v>33</v>
      </c>
      <c r="C1498" t="s">
        <v>524</v>
      </c>
      <c r="D1498" t="s">
        <v>761</v>
      </c>
      <c r="E1498" t="str">
        <f t="shared" si="46"/>
        <v/>
      </c>
      <c r="F1498">
        <f t="shared" si="47"/>
        <v>1</v>
      </c>
      <c r="G1498" t="s">
        <v>911</v>
      </c>
      <c r="H1498">
        <v>5</v>
      </c>
      <c r="Q1498">
        <v>4</v>
      </c>
    </row>
    <row r="1499" spans="1:17" x14ac:dyDescent="0.25">
      <c r="A1499" t="s">
        <v>912</v>
      </c>
      <c r="B1499">
        <v>33</v>
      </c>
      <c r="C1499" t="s">
        <v>545</v>
      </c>
      <c r="D1499" t="s">
        <v>761</v>
      </c>
      <c r="E1499" t="str">
        <f t="shared" si="46"/>
        <v/>
      </c>
      <c r="F1499" t="str">
        <f t="shared" si="47"/>
        <v/>
      </c>
      <c r="H1499">
        <v>5</v>
      </c>
      <c r="Q1499">
        <v>5</v>
      </c>
    </row>
    <row r="1500" spans="1:17" x14ac:dyDescent="0.25">
      <c r="A1500" t="s">
        <v>912</v>
      </c>
      <c r="B1500">
        <v>33</v>
      </c>
      <c r="C1500" t="s">
        <v>577</v>
      </c>
      <c r="D1500" t="s">
        <v>761</v>
      </c>
      <c r="E1500" t="str">
        <f t="shared" si="46"/>
        <v/>
      </c>
      <c r="F1500" t="str">
        <f t="shared" si="47"/>
        <v/>
      </c>
      <c r="H1500">
        <v>5</v>
      </c>
      <c r="Q1500">
        <v>5</v>
      </c>
    </row>
    <row r="1501" spans="1:17" x14ac:dyDescent="0.25">
      <c r="A1501" t="s">
        <v>912</v>
      </c>
      <c r="B1501">
        <v>33</v>
      </c>
      <c r="C1501" t="s">
        <v>605</v>
      </c>
      <c r="D1501" t="s">
        <v>761</v>
      </c>
      <c r="E1501">
        <f t="shared" si="46"/>
        <v>1</v>
      </c>
      <c r="F1501" t="str">
        <f t="shared" si="47"/>
        <v/>
      </c>
      <c r="G1501" t="s">
        <v>910</v>
      </c>
      <c r="H1501">
        <v>6</v>
      </c>
      <c r="I1501">
        <v>1</v>
      </c>
      <c r="Q1501">
        <v>8.5</v>
      </c>
    </row>
    <row r="1502" spans="1:17" x14ac:dyDescent="0.25">
      <c r="A1502" t="s">
        <v>913</v>
      </c>
      <c r="B1502">
        <v>33</v>
      </c>
      <c r="C1502" t="s">
        <v>262</v>
      </c>
      <c r="D1502" t="s">
        <v>746</v>
      </c>
      <c r="E1502" t="str">
        <f t="shared" si="46"/>
        <v/>
      </c>
      <c r="F1502" t="str">
        <f t="shared" si="47"/>
        <v/>
      </c>
      <c r="H1502">
        <v>5</v>
      </c>
      <c r="Q1502">
        <v>5</v>
      </c>
    </row>
    <row r="1503" spans="1:17" x14ac:dyDescent="0.25">
      <c r="A1503" t="s">
        <v>913</v>
      </c>
      <c r="B1503">
        <v>33</v>
      </c>
      <c r="C1503" t="s">
        <v>263</v>
      </c>
      <c r="D1503" t="s">
        <v>746</v>
      </c>
      <c r="E1503" t="str">
        <f t="shared" si="46"/>
        <v/>
      </c>
      <c r="F1503" t="str">
        <f t="shared" si="47"/>
        <v/>
      </c>
      <c r="H1503">
        <v>5.5</v>
      </c>
      <c r="Q1503">
        <v>5.5</v>
      </c>
    </row>
    <row r="1504" spans="1:17" x14ac:dyDescent="0.25">
      <c r="A1504" t="s">
        <v>913</v>
      </c>
      <c r="B1504">
        <v>33</v>
      </c>
      <c r="C1504" t="s">
        <v>285</v>
      </c>
      <c r="D1504" t="s">
        <v>746</v>
      </c>
      <c r="E1504" t="str">
        <f t="shared" si="46"/>
        <v/>
      </c>
      <c r="F1504" t="str">
        <f t="shared" si="47"/>
        <v/>
      </c>
      <c r="H1504">
        <v>5.5</v>
      </c>
      <c r="Q1504">
        <v>5.5</v>
      </c>
    </row>
    <row r="1505" spans="1:17" x14ac:dyDescent="0.25">
      <c r="A1505" t="s">
        <v>913</v>
      </c>
      <c r="B1505">
        <v>33</v>
      </c>
      <c r="C1505" t="s">
        <v>250</v>
      </c>
      <c r="D1505" t="s">
        <v>760</v>
      </c>
      <c r="E1505" t="str">
        <f t="shared" si="46"/>
        <v/>
      </c>
      <c r="F1505" t="str">
        <f t="shared" si="47"/>
        <v/>
      </c>
      <c r="H1505">
        <v>6</v>
      </c>
      <c r="Q1505">
        <v>6</v>
      </c>
    </row>
    <row r="1506" spans="1:17" x14ac:dyDescent="0.25">
      <c r="A1506" t="s">
        <v>913</v>
      </c>
      <c r="B1506">
        <v>33</v>
      </c>
      <c r="C1506" t="s">
        <v>261</v>
      </c>
      <c r="D1506" t="s">
        <v>760</v>
      </c>
      <c r="E1506" t="str">
        <f t="shared" si="46"/>
        <v/>
      </c>
      <c r="F1506" t="str">
        <f t="shared" si="47"/>
        <v/>
      </c>
      <c r="H1506">
        <v>6</v>
      </c>
      <c r="Q1506">
        <v>6</v>
      </c>
    </row>
    <row r="1507" spans="1:17" x14ac:dyDescent="0.25">
      <c r="A1507" t="s">
        <v>913</v>
      </c>
      <c r="B1507">
        <v>33</v>
      </c>
      <c r="C1507" t="s">
        <v>275</v>
      </c>
      <c r="D1507" t="s">
        <v>633</v>
      </c>
      <c r="E1507" t="str">
        <f t="shared" si="46"/>
        <v/>
      </c>
      <c r="F1507" t="str">
        <f t="shared" si="47"/>
        <v/>
      </c>
      <c r="H1507">
        <v>5.5</v>
      </c>
      <c r="Q1507">
        <v>5.5</v>
      </c>
    </row>
    <row r="1508" spans="1:17" x14ac:dyDescent="0.25">
      <c r="A1508" t="s">
        <v>913</v>
      </c>
      <c r="B1508">
        <v>33</v>
      </c>
      <c r="C1508" t="s">
        <v>315</v>
      </c>
      <c r="D1508" t="s">
        <v>633</v>
      </c>
      <c r="E1508" t="str">
        <f t="shared" si="46"/>
        <v/>
      </c>
      <c r="F1508" t="str">
        <f t="shared" si="47"/>
        <v/>
      </c>
      <c r="H1508">
        <v>5</v>
      </c>
      <c r="Q1508">
        <v>5</v>
      </c>
    </row>
    <row r="1509" spans="1:17" x14ac:dyDescent="0.25">
      <c r="A1509" t="s">
        <v>913</v>
      </c>
      <c r="B1509">
        <v>33</v>
      </c>
      <c r="C1509" t="s">
        <v>256</v>
      </c>
      <c r="D1509" t="s">
        <v>739</v>
      </c>
      <c r="E1509" t="str">
        <f t="shared" si="46"/>
        <v/>
      </c>
      <c r="F1509" t="str">
        <f t="shared" si="47"/>
        <v/>
      </c>
      <c r="H1509">
        <v>5</v>
      </c>
      <c r="Q1509">
        <v>5</v>
      </c>
    </row>
    <row r="1510" spans="1:17" x14ac:dyDescent="0.25">
      <c r="A1510" t="s">
        <v>913</v>
      </c>
      <c r="B1510">
        <v>33</v>
      </c>
      <c r="C1510" t="s">
        <v>284</v>
      </c>
      <c r="D1510" t="s">
        <v>739</v>
      </c>
      <c r="E1510" t="str">
        <f t="shared" si="46"/>
        <v/>
      </c>
      <c r="F1510" t="str">
        <f t="shared" si="47"/>
        <v/>
      </c>
      <c r="H1510">
        <v>6</v>
      </c>
      <c r="Q1510">
        <v>6</v>
      </c>
    </row>
    <row r="1511" spans="1:17" x14ac:dyDescent="0.25">
      <c r="A1511" t="s">
        <v>913</v>
      </c>
      <c r="B1511">
        <v>33</v>
      </c>
      <c r="C1511" t="s">
        <v>302</v>
      </c>
      <c r="D1511" t="s">
        <v>634</v>
      </c>
      <c r="E1511" t="str">
        <f t="shared" si="46"/>
        <v/>
      </c>
      <c r="F1511" t="str">
        <f t="shared" si="47"/>
        <v/>
      </c>
      <c r="H1511">
        <v>8</v>
      </c>
      <c r="I1511">
        <v>3</v>
      </c>
      <c r="L1511">
        <v>1</v>
      </c>
      <c r="M1511">
        <v>1</v>
      </c>
      <c r="Q1511">
        <v>18</v>
      </c>
    </row>
    <row r="1512" spans="1:17" x14ac:dyDescent="0.25">
      <c r="A1512" t="s">
        <v>913</v>
      </c>
      <c r="B1512">
        <v>33</v>
      </c>
      <c r="C1512" t="s">
        <v>306</v>
      </c>
      <c r="D1512" t="s">
        <v>634</v>
      </c>
      <c r="E1512" t="str">
        <f t="shared" si="46"/>
        <v/>
      </c>
      <c r="F1512" t="str">
        <f t="shared" si="47"/>
        <v/>
      </c>
      <c r="H1512">
        <v>6</v>
      </c>
      <c r="Q1512">
        <v>6</v>
      </c>
    </row>
    <row r="1513" spans="1:17" x14ac:dyDescent="0.25">
      <c r="A1513" t="s">
        <v>913</v>
      </c>
      <c r="B1513">
        <v>33</v>
      </c>
      <c r="C1513" t="s">
        <v>318</v>
      </c>
      <c r="D1513" t="s">
        <v>634</v>
      </c>
      <c r="E1513">
        <f t="shared" si="46"/>
        <v>1</v>
      </c>
      <c r="F1513" t="str">
        <f t="shared" si="47"/>
        <v/>
      </c>
      <c r="G1513" t="s">
        <v>910</v>
      </c>
      <c r="H1513">
        <v>6.5</v>
      </c>
      <c r="I1513">
        <v>1</v>
      </c>
      <c r="Q1513">
        <v>9</v>
      </c>
    </row>
    <row r="1514" spans="1:17" x14ac:dyDescent="0.25">
      <c r="A1514" t="s">
        <v>913</v>
      </c>
      <c r="B1514">
        <v>33</v>
      </c>
      <c r="C1514" t="s">
        <v>820</v>
      </c>
      <c r="D1514" t="s">
        <v>634</v>
      </c>
      <c r="E1514" t="str">
        <f t="shared" si="46"/>
        <v/>
      </c>
      <c r="F1514" t="str">
        <f t="shared" si="47"/>
        <v/>
      </c>
      <c r="H1514">
        <v>6</v>
      </c>
      <c r="Q1514">
        <v>6</v>
      </c>
    </row>
    <row r="1515" spans="1:17" x14ac:dyDescent="0.25">
      <c r="A1515" t="s">
        <v>913</v>
      </c>
      <c r="B1515">
        <v>33</v>
      </c>
      <c r="C1515" t="s">
        <v>289</v>
      </c>
      <c r="D1515" t="s">
        <v>632</v>
      </c>
      <c r="E1515" t="str">
        <f t="shared" si="46"/>
        <v/>
      </c>
      <c r="F1515" t="str">
        <f t="shared" si="47"/>
        <v/>
      </c>
      <c r="H1515">
        <v>6</v>
      </c>
      <c r="I1515">
        <v>1</v>
      </c>
      <c r="M1515">
        <v>1</v>
      </c>
      <c r="Q1515">
        <v>9</v>
      </c>
    </row>
    <row r="1516" spans="1:17" x14ac:dyDescent="0.25">
      <c r="A1516" t="s">
        <v>913</v>
      </c>
      <c r="B1516">
        <v>33</v>
      </c>
      <c r="C1516" t="s">
        <v>288</v>
      </c>
      <c r="D1516" t="s">
        <v>632</v>
      </c>
      <c r="E1516" t="str">
        <f t="shared" si="46"/>
        <v/>
      </c>
      <c r="F1516" t="str">
        <f t="shared" si="47"/>
        <v/>
      </c>
      <c r="H1516">
        <v>6</v>
      </c>
      <c r="Q1516">
        <v>6</v>
      </c>
    </row>
    <row r="1517" spans="1:17" x14ac:dyDescent="0.25">
      <c r="A1517" t="s">
        <v>913</v>
      </c>
      <c r="B1517">
        <v>33</v>
      </c>
      <c r="C1517" t="s">
        <v>258</v>
      </c>
      <c r="D1517" t="s">
        <v>752</v>
      </c>
      <c r="E1517">
        <f t="shared" si="46"/>
        <v>1</v>
      </c>
      <c r="F1517" t="str">
        <f t="shared" si="47"/>
        <v/>
      </c>
      <c r="G1517" t="s">
        <v>910</v>
      </c>
      <c r="H1517">
        <v>5.5</v>
      </c>
      <c r="Q1517">
        <v>5</v>
      </c>
    </row>
    <row r="1518" spans="1:17" x14ac:dyDescent="0.25">
      <c r="A1518" t="s">
        <v>913</v>
      </c>
      <c r="B1518">
        <v>33</v>
      </c>
      <c r="C1518" t="s">
        <v>272</v>
      </c>
      <c r="D1518" t="s">
        <v>752</v>
      </c>
      <c r="E1518" t="str">
        <f t="shared" si="46"/>
        <v/>
      </c>
      <c r="F1518" t="str">
        <f t="shared" si="47"/>
        <v/>
      </c>
      <c r="H1518">
        <v>6.5</v>
      </c>
      <c r="I1518">
        <v>1</v>
      </c>
      <c r="Q1518">
        <v>9.5</v>
      </c>
    </row>
    <row r="1519" spans="1:17" x14ac:dyDescent="0.25">
      <c r="A1519" t="s">
        <v>913</v>
      </c>
      <c r="B1519">
        <v>33</v>
      </c>
      <c r="C1519" t="s">
        <v>283</v>
      </c>
      <c r="D1519" t="s">
        <v>752</v>
      </c>
      <c r="E1519" t="str">
        <f t="shared" si="46"/>
        <v/>
      </c>
      <c r="F1519" t="str">
        <f t="shared" si="47"/>
        <v/>
      </c>
      <c r="H1519">
        <v>5</v>
      </c>
      <c r="Q1519">
        <v>5</v>
      </c>
    </row>
    <row r="1520" spans="1:17" x14ac:dyDescent="0.25">
      <c r="A1520" t="s">
        <v>913</v>
      </c>
      <c r="B1520">
        <v>33</v>
      </c>
      <c r="C1520" t="s">
        <v>276</v>
      </c>
      <c r="D1520" t="s">
        <v>740</v>
      </c>
      <c r="E1520">
        <f t="shared" si="46"/>
        <v>1</v>
      </c>
      <c r="F1520" t="str">
        <f t="shared" si="47"/>
        <v/>
      </c>
      <c r="G1520" t="s">
        <v>910</v>
      </c>
      <c r="H1520">
        <v>8</v>
      </c>
      <c r="I1520">
        <v>2</v>
      </c>
      <c r="Q1520">
        <v>13.5</v>
      </c>
    </row>
    <row r="1521" spans="1:17" x14ac:dyDescent="0.25">
      <c r="A1521" t="s">
        <v>913</v>
      </c>
      <c r="B1521">
        <v>33</v>
      </c>
      <c r="C1521" t="s">
        <v>300</v>
      </c>
      <c r="D1521" t="s">
        <v>740</v>
      </c>
      <c r="E1521" t="str">
        <f t="shared" si="46"/>
        <v/>
      </c>
      <c r="F1521" t="str">
        <f t="shared" si="47"/>
        <v/>
      </c>
      <c r="H1521">
        <v>7.5</v>
      </c>
      <c r="I1521">
        <v>1</v>
      </c>
      <c r="L1521">
        <v>2</v>
      </c>
      <c r="Q1521">
        <v>12.5</v>
      </c>
    </row>
    <row r="1522" spans="1:17" x14ac:dyDescent="0.25">
      <c r="A1522" t="s">
        <v>913</v>
      </c>
      <c r="B1522">
        <v>33</v>
      </c>
      <c r="C1522" t="s">
        <v>273</v>
      </c>
      <c r="D1522" t="s">
        <v>742</v>
      </c>
      <c r="E1522" t="str">
        <f t="shared" si="46"/>
        <v/>
      </c>
      <c r="F1522" t="str">
        <f t="shared" si="47"/>
        <v/>
      </c>
      <c r="H1522">
        <v>7.5</v>
      </c>
      <c r="I1522">
        <v>1</v>
      </c>
      <c r="Q1522">
        <v>10.5</v>
      </c>
    </row>
    <row r="1523" spans="1:17" x14ac:dyDescent="0.25">
      <c r="A1523" t="s">
        <v>913</v>
      </c>
      <c r="B1523">
        <v>33</v>
      </c>
      <c r="C1523" t="s">
        <v>286</v>
      </c>
      <c r="D1523" t="s">
        <v>742</v>
      </c>
      <c r="E1523" t="str">
        <f t="shared" si="46"/>
        <v/>
      </c>
      <c r="F1523" t="str">
        <f t="shared" si="47"/>
        <v/>
      </c>
      <c r="H1523">
        <v>7.5</v>
      </c>
      <c r="I1523">
        <v>1</v>
      </c>
      <c r="Q1523">
        <v>10.5</v>
      </c>
    </row>
    <row r="1524" spans="1:17" x14ac:dyDescent="0.25">
      <c r="A1524" t="s">
        <v>913</v>
      </c>
      <c r="B1524">
        <v>33</v>
      </c>
      <c r="C1524" t="s">
        <v>825</v>
      </c>
      <c r="D1524" t="s">
        <v>753</v>
      </c>
      <c r="E1524" t="str">
        <f t="shared" si="46"/>
        <v/>
      </c>
      <c r="F1524" t="str">
        <f t="shared" si="47"/>
        <v/>
      </c>
      <c r="H1524">
        <v>5.5</v>
      </c>
      <c r="Q1524">
        <v>5.5</v>
      </c>
    </row>
    <row r="1525" spans="1:17" x14ac:dyDescent="0.25">
      <c r="A1525" t="s">
        <v>913</v>
      </c>
      <c r="B1525">
        <v>33</v>
      </c>
      <c r="C1525" t="s">
        <v>254</v>
      </c>
      <c r="D1525" t="s">
        <v>750</v>
      </c>
      <c r="E1525" t="str">
        <f t="shared" si="46"/>
        <v/>
      </c>
      <c r="F1525" t="str">
        <f t="shared" si="47"/>
        <v/>
      </c>
      <c r="H1525">
        <v>5</v>
      </c>
      <c r="Q1525">
        <v>5</v>
      </c>
    </row>
    <row r="1526" spans="1:17" x14ac:dyDescent="0.25">
      <c r="A1526" t="s">
        <v>913</v>
      </c>
      <c r="B1526">
        <v>33</v>
      </c>
      <c r="C1526" t="s">
        <v>304</v>
      </c>
      <c r="D1526" t="s">
        <v>750</v>
      </c>
      <c r="E1526" t="str">
        <f t="shared" si="46"/>
        <v/>
      </c>
      <c r="F1526" t="str">
        <f t="shared" si="47"/>
        <v/>
      </c>
      <c r="H1526">
        <v>6</v>
      </c>
      <c r="I1526">
        <v>1</v>
      </c>
      <c r="M1526">
        <v>1</v>
      </c>
      <c r="Q1526">
        <v>9</v>
      </c>
    </row>
    <row r="1527" spans="1:17" x14ac:dyDescent="0.25">
      <c r="A1527" t="s">
        <v>913</v>
      </c>
      <c r="B1527">
        <v>33</v>
      </c>
      <c r="C1527" t="s">
        <v>316</v>
      </c>
      <c r="D1527" t="s">
        <v>750</v>
      </c>
      <c r="E1527" t="str">
        <f t="shared" si="46"/>
        <v/>
      </c>
      <c r="F1527" t="str">
        <f t="shared" si="47"/>
        <v/>
      </c>
      <c r="H1527">
        <v>6</v>
      </c>
      <c r="I1527">
        <v>1</v>
      </c>
      <c r="Q1527">
        <v>9</v>
      </c>
    </row>
    <row r="1528" spans="1:17" x14ac:dyDescent="0.25">
      <c r="A1528" t="s">
        <v>913</v>
      </c>
      <c r="B1528">
        <v>33</v>
      </c>
      <c r="C1528" t="s">
        <v>267</v>
      </c>
      <c r="D1528" t="s">
        <v>750</v>
      </c>
      <c r="E1528" t="str">
        <f t="shared" si="46"/>
        <v/>
      </c>
      <c r="F1528" t="str">
        <f t="shared" si="47"/>
        <v/>
      </c>
      <c r="H1528">
        <v>5</v>
      </c>
      <c r="Q1528">
        <v>5</v>
      </c>
    </row>
    <row r="1529" spans="1:17" x14ac:dyDescent="0.25">
      <c r="A1529" t="s">
        <v>913</v>
      </c>
      <c r="B1529">
        <v>33</v>
      </c>
      <c r="C1529" t="s">
        <v>252</v>
      </c>
      <c r="D1529" t="s">
        <v>754</v>
      </c>
      <c r="E1529" t="str">
        <f t="shared" si="46"/>
        <v/>
      </c>
      <c r="F1529" t="str">
        <f t="shared" si="47"/>
        <v/>
      </c>
      <c r="H1529">
        <v>5.5</v>
      </c>
      <c r="Q1529">
        <v>5.5</v>
      </c>
    </row>
    <row r="1530" spans="1:17" x14ac:dyDescent="0.25">
      <c r="A1530" t="s">
        <v>913</v>
      </c>
      <c r="B1530">
        <v>33</v>
      </c>
      <c r="C1530" t="s">
        <v>259</v>
      </c>
      <c r="D1530" t="s">
        <v>748</v>
      </c>
      <c r="E1530" t="str">
        <f t="shared" si="46"/>
        <v/>
      </c>
      <c r="F1530" t="str">
        <f t="shared" si="47"/>
        <v/>
      </c>
      <c r="H1530">
        <v>6</v>
      </c>
      <c r="Q1530">
        <v>6</v>
      </c>
    </row>
    <row r="1531" spans="1:17" x14ac:dyDescent="0.25">
      <c r="A1531" t="s">
        <v>913</v>
      </c>
      <c r="B1531">
        <v>33</v>
      </c>
      <c r="C1531" t="s">
        <v>274</v>
      </c>
      <c r="D1531" t="s">
        <v>748</v>
      </c>
      <c r="E1531">
        <f t="shared" si="46"/>
        <v>1</v>
      </c>
      <c r="F1531" t="str">
        <f t="shared" si="47"/>
        <v/>
      </c>
      <c r="G1531" t="s">
        <v>910</v>
      </c>
      <c r="H1531">
        <v>7.5</v>
      </c>
      <c r="I1531">
        <v>3</v>
      </c>
      <c r="M1531">
        <v>1</v>
      </c>
      <c r="Q1531">
        <v>16</v>
      </c>
    </row>
    <row r="1532" spans="1:17" x14ac:dyDescent="0.25">
      <c r="A1532" t="s">
        <v>913</v>
      </c>
      <c r="B1532">
        <v>33</v>
      </c>
      <c r="C1532" t="s">
        <v>278</v>
      </c>
      <c r="D1532" t="s">
        <v>748</v>
      </c>
      <c r="E1532" t="str">
        <f t="shared" si="46"/>
        <v/>
      </c>
      <c r="F1532" t="str">
        <f t="shared" si="47"/>
        <v/>
      </c>
      <c r="H1532">
        <v>6</v>
      </c>
      <c r="Q1532">
        <v>6</v>
      </c>
    </row>
    <row r="1533" spans="1:17" x14ac:dyDescent="0.25">
      <c r="A1533" t="s">
        <v>913</v>
      </c>
      <c r="B1533">
        <v>33</v>
      </c>
      <c r="C1533" t="s">
        <v>292</v>
      </c>
      <c r="D1533" t="s">
        <v>748</v>
      </c>
      <c r="E1533">
        <f t="shared" si="46"/>
        <v>1</v>
      </c>
      <c r="F1533" t="str">
        <f t="shared" si="47"/>
        <v/>
      </c>
      <c r="G1533" t="s">
        <v>910</v>
      </c>
      <c r="H1533">
        <v>7</v>
      </c>
      <c r="I1533">
        <v>1</v>
      </c>
      <c r="Q1533">
        <v>9.5</v>
      </c>
    </row>
    <row r="1534" spans="1:17" x14ac:dyDescent="0.25">
      <c r="A1534" t="s">
        <v>913</v>
      </c>
      <c r="B1534">
        <v>33</v>
      </c>
      <c r="C1534" t="s">
        <v>303</v>
      </c>
      <c r="D1534" t="s">
        <v>748</v>
      </c>
      <c r="E1534" t="str">
        <f t="shared" si="46"/>
        <v/>
      </c>
      <c r="F1534" t="str">
        <f t="shared" si="47"/>
        <v/>
      </c>
      <c r="H1534">
        <v>5.5</v>
      </c>
      <c r="Q1534">
        <v>5.5</v>
      </c>
    </row>
    <row r="1535" spans="1:17" x14ac:dyDescent="0.25">
      <c r="A1535" t="s">
        <v>913</v>
      </c>
      <c r="B1535">
        <v>33</v>
      </c>
      <c r="C1535" t="s">
        <v>251</v>
      </c>
      <c r="D1535" t="s">
        <v>661</v>
      </c>
      <c r="E1535" t="str">
        <f t="shared" si="46"/>
        <v/>
      </c>
      <c r="F1535" t="str">
        <f t="shared" si="47"/>
        <v/>
      </c>
      <c r="H1535">
        <v>6</v>
      </c>
      <c r="Q1535">
        <v>6</v>
      </c>
    </row>
    <row r="1536" spans="1:17" x14ac:dyDescent="0.25">
      <c r="A1536" t="s">
        <v>913</v>
      </c>
      <c r="B1536">
        <v>33</v>
      </c>
      <c r="C1536" t="s">
        <v>301</v>
      </c>
      <c r="D1536" t="s">
        <v>661</v>
      </c>
      <c r="E1536" t="str">
        <f t="shared" si="46"/>
        <v/>
      </c>
      <c r="F1536" t="str">
        <f t="shared" si="47"/>
        <v/>
      </c>
      <c r="H1536">
        <v>6.5</v>
      </c>
      <c r="I1536">
        <v>1</v>
      </c>
      <c r="Q1536">
        <v>9.5</v>
      </c>
    </row>
    <row r="1537" spans="1:17" x14ac:dyDescent="0.25">
      <c r="A1537" t="s">
        <v>913</v>
      </c>
      <c r="B1537">
        <v>33</v>
      </c>
      <c r="C1537" t="s">
        <v>320</v>
      </c>
      <c r="D1537" t="s">
        <v>631</v>
      </c>
      <c r="E1537" t="str">
        <f t="shared" si="46"/>
        <v/>
      </c>
      <c r="F1537" t="str">
        <f t="shared" si="47"/>
        <v/>
      </c>
      <c r="H1537">
        <v>7</v>
      </c>
      <c r="Q1537">
        <v>7</v>
      </c>
    </row>
    <row r="1538" spans="1:17" x14ac:dyDescent="0.25">
      <c r="A1538" t="s">
        <v>913</v>
      </c>
      <c r="B1538">
        <v>33</v>
      </c>
      <c r="C1538" t="s">
        <v>271</v>
      </c>
      <c r="D1538" t="s">
        <v>631</v>
      </c>
      <c r="E1538" t="str">
        <f t="shared" si="46"/>
        <v/>
      </c>
      <c r="F1538" t="str">
        <f t="shared" si="47"/>
        <v/>
      </c>
      <c r="H1538">
        <v>7</v>
      </c>
      <c r="I1538">
        <v>1</v>
      </c>
      <c r="Q1538">
        <v>10</v>
      </c>
    </row>
    <row r="1539" spans="1:17" x14ac:dyDescent="0.25">
      <c r="A1539" t="s">
        <v>913</v>
      </c>
      <c r="B1539">
        <v>33</v>
      </c>
      <c r="C1539" t="s">
        <v>266</v>
      </c>
      <c r="D1539" t="s">
        <v>745</v>
      </c>
      <c r="E1539" t="str">
        <f t="shared" ref="E1539:E1602" si="48">IF($G1539="Ammonito",1,"")</f>
        <v/>
      </c>
      <c r="F1539">
        <f t="shared" ref="F1539:F1602" si="49">IF($G1539="Espulsione",1,"")</f>
        <v>1</v>
      </c>
      <c r="G1539" t="s">
        <v>911</v>
      </c>
      <c r="H1539">
        <v>4</v>
      </c>
      <c r="Q1539">
        <v>3</v>
      </c>
    </row>
    <row r="1540" spans="1:17" x14ac:dyDescent="0.25">
      <c r="A1540" t="s">
        <v>913</v>
      </c>
      <c r="B1540">
        <v>33</v>
      </c>
      <c r="C1540" t="s">
        <v>290</v>
      </c>
      <c r="D1540" t="s">
        <v>745</v>
      </c>
      <c r="E1540" t="str">
        <f t="shared" si="48"/>
        <v/>
      </c>
      <c r="F1540" t="str">
        <f t="shared" si="49"/>
        <v/>
      </c>
      <c r="H1540">
        <v>5</v>
      </c>
      <c r="N1540">
        <v>1</v>
      </c>
      <c r="Q1540">
        <v>2</v>
      </c>
    </row>
    <row r="1541" spans="1:17" x14ac:dyDescent="0.25">
      <c r="A1541" t="s">
        <v>913</v>
      </c>
      <c r="B1541">
        <v>33</v>
      </c>
      <c r="C1541" t="s">
        <v>298</v>
      </c>
      <c r="D1541" t="s">
        <v>745</v>
      </c>
      <c r="E1541" t="str">
        <f t="shared" si="48"/>
        <v/>
      </c>
      <c r="F1541" t="str">
        <f t="shared" si="49"/>
        <v/>
      </c>
      <c r="H1541">
        <v>6</v>
      </c>
      <c r="Q1541">
        <v>6</v>
      </c>
    </row>
    <row r="1542" spans="1:17" x14ac:dyDescent="0.25">
      <c r="A1542" t="s">
        <v>913</v>
      </c>
      <c r="B1542">
        <v>33</v>
      </c>
      <c r="C1542" t="s">
        <v>313</v>
      </c>
      <c r="D1542" t="s">
        <v>745</v>
      </c>
      <c r="E1542" t="str">
        <f t="shared" si="48"/>
        <v/>
      </c>
      <c r="F1542" t="str">
        <f t="shared" si="49"/>
        <v/>
      </c>
      <c r="H1542">
        <v>6</v>
      </c>
      <c r="Q1542">
        <v>6</v>
      </c>
    </row>
    <row r="1543" spans="1:17" x14ac:dyDescent="0.25">
      <c r="A1543" t="s">
        <v>913</v>
      </c>
      <c r="B1543">
        <v>33</v>
      </c>
      <c r="C1543" t="s">
        <v>255</v>
      </c>
      <c r="D1543" t="s">
        <v>635</v>
      </c>
      <c r="E1543">
        <f t="shared" si="48"/>
        <v>1</v>
      </c>
      <c r="F1543" t="str">
        <f t="shared" si="49"/>
        <v/>
      </c>
      <c r="G1543" t="s">
        <v>910</v>
      </c>
      <c r="H1543">
        <v>5.5</v>
      </c>
      <c r="Q1543">
        <v>5</v>
      </c>
    </row>
    <row r="1544" spans="1:17" x14ac:dyDescent="0.25">
      <c r="A1544" t="s">
        <v>913</v>
      </c>
      <c r="B1544">
        <v>33</v>
      </c>
      <c r="C1544" t="s">
        <v>269</v>
      </c>
      <c r="D1544" t="s">
        <v>635</v>
      </c>
      <c r="E1544" t="str">
        <f t="shared" si="48"/>
        <v/>
      </c>
      <c r="F1544" t="str">
        <f t="shared" si="49"/>
        <v/>
      </c>
      <c r="H1544">
        <v>5.5</v>
      </c>
      <c r="Q1544">
        <v>5.5</v>
      </c>
    </row>
    <row r="1545" spans="1:17" x14ac:dyDescent="0.25">
      <c r="A1545" t="s">
        <v>913</v>
      </c>
      <c r="B1545">
        <v>33</v>
      </c>
      <c r="C1545" t="s">
        <v>314</v>
      </c>
      <c r="D1545" t="s">
        <v>635</v>
      </c>
      <c r="E1545" t="str">
        <f t="shared" si="48"/>
        <v/>
      </c>
      <c r="F1545" t="str">
        <f t="shared" si="49"/>
        <v/>
      </c>
      <c r="H1545">
        <v>6</v>
      </c>
      <c r="L1545">
        <v>1</v>
      </c>
      <c r="Q1545">
        <v>7</v>
      </c>
    </row>
    <row r="1546" spans="1:17" x14ac:dyDescent="0.25">
      <c r="A1546" t="s">
        <v>913</v>
      </c>
      <c r="B1546">
        <v>33</v>
      </c>
      <c r="C1546" t="s">
        <v>322</v>
      </c>
      <c r="D1546" t="s">
        <v>635</v>
      </c>
      <c r="E1546" t="str">
        <f t="shared" si="48"/>
        <v/>
      </c>
      <c r="F1546" t="str">
        <f t="shared" si="49"/>
        <v/>
      </c>
      <c r="H1546">
        <v>6.5</v>
      </c>
      <c r="I1546">
        <v>1</v>
      </c>
      <c r="Q1546">
        <v>9.5</v>
      </c>
    </row>
    <row r="1547" spans="1:17" x14ac:dyDescent="0.25">
      <c r="A1547" t="s">
        <v>913</v>
      </c>
      <c r="B1547">
        <v>33</v>
      </c>
      <c r="C1547" t="s">
        <v>277</v>
      </c>
      <c r="D1547" t="s">
        <v>747</v>
      </c>
      <c r="E1547">
        <f t="shared" si="48"/>
        <v>1</v>
      </c>
      <c r="F1547" t="str">
        <f t="shared" si="49"/>
        <v/>
      </c>
      <c r="G1547" t="s">
        <v>910</v>
      </c>
      <c r="H1547">
        <v>7.5</v>
      </c>
      <c r="I1547">
        <v>1</v>
      </c>
      <c r="Q1547">
        <v>10</v>
      </c>
    </row>
    <row r="1548" spans="1:17" x14ac:dyDescent="0.25">
      <c r="A1548" t="s">
        <v>913</v>
      </c>
      <c r="B1548">
        <v>33</v>
      </c>
      <c r="C1548" t="s">
        <v>265</v>
      </c>
      <c r="D1548" t="s">
        <v>738</v>
      </c>
      <c r="E1548" t="str">
        <f t="shared" si="48"/>
        <v/>
      </c>
      <c r="F1548" t="str">
        <f t="shared" si="49"/>
        <v/>
      </c>
      <c r="H1548">
        <v>5</v>
      </c>
      <c r="Q1548">
        <v>5</v>
      </c>
    </row>
    <row r="1549" spans="1:17" x14ac:dyDescent="0.25">
      <c r="A1549" t="s">
        <v>913</v>
      </c>
      <c r="B1549">
        <v>33</v>
      </c>
      <c r="C1549" t="s">
        <v>295</v>
      </c>
      <c r="D1549" t="s">
        <v>738</v>
      </c>
      <c r="E1549" t="str">
        <f t="shared" si="48"/>
        <v/>
      </c>
      <c r="F1549" t="str">
        <f t="shared" si="49"/>
        <v/>
      </c>
      <c r="H1549">
        <v>6</v>
      </c>
      <c r="Q1549">
        <v>6</v>
      </c>
    </row>
    <row r="1550" spans="1:17" x14ac:dyDescent="0.25">
      <c r="A1550" t="s">
        <v>913</v>
      </c>
      <c r="B1550">
        <v>33</v>
      </c>
      <c r="C1550" t="s">
        <v>319</v>
      </c>
      <c r="D1550" t="s">
        <v>761</v>
      </c>
      <c r="E1550" t="str">
        <f t="shared" si="48"/>
        <v/>
      </c>
      <c r="F1550" t="str">
        <f t="shared" si="49"/>
        <v/>
      </c>
      <c r="H1550">
        <v>7</v>
      </c>
      <c r="I1550">
        <v>1</v>
      </c>
      <c r="M1550">
        <v>1</v>
      </c>
      <c r="Q1550">
        <v>10</v>
      </c>
    </row>
    <row r="1551" spans="1:17" x14ac:dyDescent="0.25">
      <c r="A1551" t="s">
        <v>913</v>
      </c>
      <c r="B1551">
        <v>33</v>
      </c>
      <c r="C1551" t="s">
        <v>279</v>
      </c>
      <c r="D1551" t="s">
        <v>761</v>
      </c>
      <c r="E1551" t="str">
        <f t="shared" si="48"/>
        <v/>
      </c>
      <c r="F1551" t="str">
        <f t="shared" si="49"/>
        <v/>
      </c>
      <c r="H1551">
        <v>6.5</v>
      </c>
      <c r="I1551">
        <v>1</v>
      </c>
      <c r="Q1551">
        <v>9.5</v>
      </c>
    </row>
    <row r="1552" spans="1:17" x14ac:dyDescent="0.25">
      <c r="A1552" t="s">
        <v>908</v>
      </c>
      <c r="B1552">
        <v>32</v>
      </c>
      <c r="C1552" t="s">
        <v>331</v>
      </c>
      <c r="D1552" t="s">
        <v>746</v>
      </c>
      <c r="E1552" t="str">
        <f t="shared" si="48"/>
        <v/>
      </c>
      <c r="F1552" t="str">
        <f t="shared" si="49"/>
        <v/>
      </c>
      <c r="H1552">
        <v>5.5</v>
      </c>
      <c r="J1552">
        <v>2</v>
      </c>
      <c r="Q1552">
        <v>3.5</v>
      </c>
    </row>
    <row r="1553" spans="1:17" x14ac:dyDescent="0.25">
      <c r="A1553" t="s">
        <v>908</v>
      </c>
      <c r="B1553">
        <v>32</v>
      </c>
      <c r="C1553" t="s">
        <v>332</v>
      </c>
      <c r="D1553" t="s">
        <v>760</v>
      </c>
      <c r="E1553" t="str">
        <f t="shared" si="48"/>
        <v/>
      </c>
      <c r="F1553" t="str">
        <f t="shared" si="49"/>
        <v/>
      </c>
      <c r="H1553">
        <v>7</v>
      </c>
      <c r="J1553">
        <v>2</v>
      </c>
      <c r="P1553">
        <v>1</v>
      </c>
      <c r="Q1553">
        <v>8</v>
      </c>
    </row>
    <row r="1554" spans="1:17" x14ac:dyDescent="0.25">
      <c r="A1554" t="s">
        <v>908</v>
      </c>
      <c r="B1554">
        <v>32</v>
      </c>
      <c r="C1554" t="s">
        <v>326</v>
      </c>
      <c r="D1554" t="s">
        <v>633</v>
      </c>
      <c r="E1554" t="str">
        <f t="shared" si="48"/>
        <v/>
      </c>
      <c r="F1554" t="str">
        <f t="shared" si="49"/>
        <v/>
      </c>
      <c r="H1554">
        <v>5.5</v>
      </c>
      <c r="J1554">
        <v>3</v>
      </c>
      <c r="Q1554">
        <v>2.5</v>
      </c>
    </row>
    <row r="1555" spans="1:17" x14ac:dyDescent="0.25">
      <c r="A1555" t="s">
        <v>908</v>
      </c>
      <c r="B1555">
        <v>32</v>
      </c>
      <c r="C1555" t="s">
        <v>325</v>
      </c>
      <c r="D1555" t="s">
        <v>739</v>
      </c>
      <c r="E1555" t="str">
        <f t="shared" si="48"/>
        <v/>
      </c>
      <c r="F1555" t="str">
        <f t="shared" si="49"/>
        <v/>
      </c>
      <c r="H1555">
        <v>5.5</v>
      </c>
      <c r="J1555">
        <v>2</v>
      </c>
      <c r="Q1555">
        <v>3.5</v>
      </c>
    </row>
    <row r="1556" spans="1:17" x14ac:dyDescent="0.25">
      <c r="A1556" t="s">
        <v>908</v>
      </c>
      <c r="B1556">
        <v>32</v>
      </c>
      <c r="C1556" t="s">
        <v>324</v>
      </c>
      <c r="D1556" t="s">
        <v>634</v>
      </c>
      <c r="E1556" t="str">
        <f t="shared" si="48"/>
        <v/>
      </c>
      <c r="F1556" t="str">
        <f t="shared" si="49"/>
        <v/>
      </c>
      <c r="H1556">
        <v>7.5</v>
      </c>
      <c r="J1556">
        <v>1</v>
      </c>
      <c r="Q1556">
        <v>6.5</v>
      </c>
    </row>
    <row r="1557" spans="1:17" x14ac:dyDescent="0.25">
      <c r="A1557" t="s">
        <v>908</v>
      </c>
      <c r="B1557">
        <v>32</v>
      </c>
      <c r="C1557" t="s">
        <v>338</v>
      </c>
      <c r="D1557" t="s">
        <v>632</v>
      </c>
      <c r="E1557" t="str">
        <f t="shared" si="48"/>
        <v/>
      </c>
      <c r="F1557" t="str">
        <f t="shared" si="49"/>
        <v/>
      </c>
      <c r="H1557">
        <v>5.5</v>
      </c>
      <c r="J1557">
        <v>1</v>
      </c>
      <c r="Q1557">
        <v>4.5</v>
      </c>
    </row>
    <row r="1558" spans="1:17" x14ac:dyDescent="0.25">
      <c r="A1558" t="s">
        <v>908</v>
      </c>
      <c r="B1558">
        <v>32</v>
      </c>
      <c r="C1558" t="s">
        <v>340</v>
      </c>
      <c r="D1558" t="s">
        <v>752</v>
      </c>
      <c r="E1558" t="str">
        <f t="shared" si="48"/>
        <v/>
      </c>
      <c r="F1558" t="str">
        <f t="shared" si="49"/>
        <v/>
      </c>
      <c r="H1558">
        <v>6</v>
      </c>
      <c r="J1558">
        <v>2</v>
      </c>
      <c r="Q1558">
        <v>4</v>
      </c>
    </row>
    <row r="1559" spans="1:17" x14ac:dyDescent="0.25">
      <c r="A1559" t="s">
        <v>908</v>
      </c>
      <c r="B1559">
        <v>32</v>
      </c>
      <c r="C1559" t="s">
        <v>662</v>
      </c>
      <c r="D1559" t="s">
        <v>740</v>
      </c>
      <c r="E1559" t="str">
        <f t="shared" si="48"/>
        <v/>
      </c>
      <c r="F1559" t="str">
        <f t="shared" si="49"/>
        <v/>
      </c>
      <c r="H1559">
        <v>6</v>
      </c>
      <c r="J1559">
        <v>2</v>
      </c>
      <c r="Q1559">
        <v>4</v>
      </c>
    </row>
    <row r="1560" spans="1:17" x14ac:dyDescent="0.25">
      <c r="A1560" t="s">
        <v>908</v>
      </c>
      <c r="B1560">
        <v>32</v>
      </c>
      <c r="C1560" t="s">
        <v>330</v>
      </c>
      <c r="D1560" t="s">
        <v>742</v>
      </c>
      <c r="E1560" t="str">
        <f t="shared" si="48"/>
        <v/>
      </c>
      <c r="F1560" t="str">
        <f t="shared" si="49"/>
        <v/>
      </c>
      <c r="H1560">
        <v>6.5</v>
      </c>
      <c r="Q1560">
        <v>6.5</v>
      </c>
    </row>
    <row r="1561" spans="1:17" x14ac:dyDescent="0.25">
      <c r="A1561" t="s">
        <v>908</v>
      </c>
      <c r="B1561">
        <v>32</v>
      </c>
      <c r="C1561" t="s">
        <v>328</v>
      </c>
      <c r="D1561" t="s">
        <v>753</v>
      </c>
      <c r="E1561" t="str">
        <f t="shared" si="48"/>
        <v/>
      </c>
      <c r="F1561" t="str">
        <f t="shared" si="49"/>
        <v/>
      </c>
      <c r="H1561">
        <v>5.5</v>
      </c>
      <c r="Q1561">
        <v>5.5</v>
      </c>
    </row>
    <row r="1562" spans="1:17" x14ac:dyDescent="0.25">
      <c r="A1562" t="s">
        <v>908</v>
      </c>
      <c r="B1562">
        <v>32</v>
      </c>
      <c r="C1562" t="s">
        <v>327</v>
      </c>
      <c r="D1562" t="s">
        <v>750</v>
      </c>
      <c r="E1562" t="str">
        <f t="shared" si="48"/>
        <v/>
      </c>
      <c r="F1562" t="str">
        <f t="shared" si="49"/>
        <v/>
      </c>
      <c r="H1562">
        <v>5</v>
      </c>
      <c r="J1562">
        <v>2</v>
      </c>
      <c r="Q1562">
        <v>3</v>
      </c>
    </row>
    <row r="1563" spans="1:17" x14ac:dyDescent="0.25">
      <c r="A1563" t="s">
        <v>908</v>
      </c>
      <c r="B1563">
        <v>32</v>
      </c>
      <c r="C1563" t="s">
        <v>323</v>
      </c>
      <c r="D1563" t="s">
        <v>754</v>
      </c>
      <c r="E1563">
        <f t="shared" si="48"/>
        <v>1</v>
      </c>
      <c r="F1563" t="str">
        <f t="shared" si="49"/>
        <v/>
      </c>
      <c r="G1563" t="s">
        <v>910</v>
      </c>
      <c r="H1563">
        <v>7</v>
      </c>
      <c r="J1563">
        <v>1</v>
      </c>
      <c r="K1563">
        <v>1</v>
      </c>
      <c r="Q1563">
        <v>3.5</v>
      </c>
    </row>
    <row r="1564" spans="1:17" x14ac:dyDescent="0.25">
      <c r="A1564" t="s">
        <v>908</v>
      </c>
      <c r="B1564">
        <v>32</v>
      </c>
      <c r="C1564" t="s">
        <v>343</v>
      </c>
      <c r="D1564" t="s">
        <v>748</v>
      </c>
      <c r="E1564" t="str">
        <f t="shared" si="48"/>
        <v/>
      </c>
      <c r="F1564" t="str">
        <f t="shared" si="49"/>
        <v/>
      </c>
      <c r="H1564">
        <v>6</v>
      </c>
      <c r="J1564">
        <v>1</v>
      </c>
      <c r="Q1564">
        <v>5</v>
      </c>
    </row>
    <row r="1565" spans="1:17" x14ac:dyDescent="0.25">
      <c r="A1565" t="s">
        <v>908</v>
      </c>
      <c r="B1565">
        <v>32</v>
      </c>
      <c r="C1565" t="s">
        <v>663</v>
      </c>
      <c r="D1565" t="s">
        <v>661</v>
      </c>
      <c r="E1565">
        <f t="shared" si="48"/>
        <v>1</v>
      </c>
      <c r="F1565" t="str">
        <f t="shared" si="49"/>
        <v/>
      </c>
      <c r="G1565" t="s">
        <v>910</v>
      </c>
      <c r="H1565">
        <v>6</v>
      </c>
      <c r="Q1565">
        <v>5.5</v>
      </c>
    </row>
    <row r="1566" spans="1:17" x14ac:dyDescent="0.25">
      <c r="A1566" t="s">
        <v>908</v>
      </c>
      <c r="B1566">
        <v>32</v>
      </c>
      <c r="C1566" t="s">
        <v>334</v>
      </c>
      <c r="D1566" t="s">
        <v>631</v>
      </c>
      <c r="E1566" t="str">
        <f t="shared" si="48"/>
        <v/>
      </c>
      <c r="F1566" t="str">
        <f t="shared" si="49"/>
        <v/>
      </c>
      <c r="H1566">
        <v>6</v>
      </c>
      <c r="J1566">
        <v>1</v>
      </c>
      <c r="O1566">
        <v>1</v>
      </c>
      <c r="Q1566">
        <v>5</v>
      </c>
    </row>
    <row r="1567" spans="1:17" x14ac:dyDescent="0.25">
      <c r="A1567" t="s">
        <v>908</v>
      </c>
      <c r="B1567">
        <v>32</v>
      </c>
      <c r="C1567" t="s">
        <v>333</v>
      </c>
      <c r="D1567" t="s">
        <v>745</v>
      </c>
      <c r="E1567" t="str">
        <f t="shared" si="48"/>
        <v/>
      </c>
      <c r="F1567" t="str">
        <f t="shared" si="49"/>
        <v/>
      </c>
      <c r="H1567">
        <v>6.5</v>
      </c>
      <c r="J1567">
        <v>2</v>
      </c>
      <c r="Q1567">
        <v>4.5</v>
      </c>
    </row>
    <row r="1568" spans="1:17" x14ac:dyDescent="0.25">
      <c r="A1568" t="s">
        <v>908</v>
      </c>
      <c r="B1568">
        <v>32</v>
      </c>
      <c r="C1568" t="s">
        <v>339</v>
      </c>
      <c r="D1568" t="s">
        <v>635</v>
      </c>
      <c r="E1568" t="str">
        <f t="shared" si="48"/>
        <v/>
      </c>
      <c r="F1568" t="str">
        <f t="shared" si="49"/>
        <v/>
      </c>
      <c r="H1568">
        <v>7</v>
      </c>
      <c r="Q1568">
        <v>7</v>
      </c>
    </row>
    <row r="1569" spans="1:17" x14ac:dyDescent="0.25">
      <c r="A1569" t="s">
        <v>908</v>
      </c>
      <c r="B1569">
        <v>32</v>
      </c>
      <c r="C1569" t="s">
        <v>664</v>
      </c>
      <c r="D1569" t="s">
        <v>747</v>
      </c>
      <c r="E1569" t="str">
        <f t="shared" si="48"/>
        <v/>
      </c>
      <c r="F1569" t="str">
        <f t="shared" si="49"/>
        <v/>
      </c>
      <c r="H1569">
        <v>6.5</v>
      </c>
      <c r="J1569">
        <v>1</v>
      </c>
      <c r="Q1569">
        <v>5.5</v>
      </c>
    </row>
    <row r="1570" spans="1:17" x14ac:dyDescent="0.25">
      <c r="A1570" t="s">
        <v>908</v>
      </c>
      <c r="B1570">
        <v>32</v>
      </c>
      <c r="C1570" t="s">
        <v>344</v>
      </c>
      <c r="D1570" t="s">
        <v>738</v>
      </c>
      <c r="E1570" t="str">
        <f t="shared" si="48"/>
        <v/>
      </c>
      <c r="F1570" t="str">
        <f t="shared" si="49"/>
        <v/>
      </c>
      <c r="H1570">
        <v>6</v>
      </c>
      <c r="J1570">
        <v>2</v>
      </c>
      <c r="O1570">
        <v>1</v>
      </c>
      <c r="Q1570">
        <v>4</v>
      </c>
    </row>
    <row r="1571" spans="1:17" x14ac:dyDescent="0.25">
      <c r="A1571" t="s">
        <v>908</v>
      </c>
      <c r="B1571">
        <v>32</v>
      </c>
      <c r="C1571" t="s">
        <v>342</v>
      </c>
      <c r="D1571" t="s">
        <v>761</v>
      </c>
      <c r="E1571" t="str">
        <f t="shared" si="48"/>
        <v/>
      </c>
      <c r="F1571" t="str">
        <f t="shared" si="49"/>
        <v/>
      </c>
      <c r="H1571">
        <v>6</v>
      </c>
      <c r="Q1571">
        <v>6</v>
      </c>
    </row>
    <row r="1572" spans="1:17" x14ac:dyDescent="0.25">
      <c r="A1572" t="s">
        <v>909</v>
      </c>
      <c r="B1572">
        <v>32</v>
      </c>
      <c r="C1572" t="s">
        <v>363</v>
      </c>
      <c r="D1572" t="s">
        <v>746</v>
      </c>
      <c r="E1572" t="str">
        <f t="shared" si="48"/>
        <v/>
      </c>
      <c r="F1572" t="str">
        <f t="shared" si="49"/>
        <v/>
      </c>
      <c r="H1572">
        <v>5</v>
      </c>
      <c r="Q1572">
        <v>5</v>
      </c>
    </row>
    <row r="1573" spans="1:17" x14ac:dyDescent="0.25">
      <c r="A1573" t="s">
        <v>909</v>
      </c>
      <c r="B1573">
        <v>32</v>
      </c>
      <c r="C1573" t="s">
        <v>890</v>
      </c>
      <c r="D1573" t="s">
        <v>746</v>
      </c>
      <c r="E1573">
        <f t="shared" si="48"/>
        <v>1</v>
      </c>
      <c r="F1573" t="str">
        <f t="shared" si="49"/>
        <v/>
      </c>
      <c r="G1573" t="s">
        <v>910</v>
      </c>
      <c r="H1573">
        <v>5.5</v>
      </c>
      <c r="Q1573">
        <v>5</v>
      </c>
    </row>
    <row r="1574" spans="1:17" x14ac:dyDescent="0.25">
      <c r="A1574" t="s">
        <v>909</v>
      </c>
      <c r="B1574">
        <v>32</v>
      </c>
      <c r="C1574" t="s">
        <v>421</v>
      </c>
      <c r="D1574" t="s">
        <v>746</v>
      </c>
      <c r="E1574">
        <f t="shared" si="48"/>
        <v>1</v>
      </c>
      <c r="F1574" t="str">
        <f t="shared" si="49"/>
        <v/>
      </c>
      <c r="G1574" t="s">
        <v>910</v>
      </c>
      <c r="H1574">
        <v>5</v>
      </c>
      <c r="Q1574">
        <v>4.5</v>
      </c>
    </row>
    <row r="1575" spans="1:17" x14ac:dyDescent="0.25">
      <c r="A1575" t="s">
        <v>909</v>
      </c>
      <c r="B1575">
        <v>32</v>
      </c>
      <c r="C1575" t="s">
        <v>479</v>
      </c>
      <c r="D1575" t="s">
        <v>746</v>
      </c>
      <c r="E1575">
        <f t="shared" si="48"/>
        <v>1</v>
      </c>
      <c r="F1575" t="str">
        <f t="shared" si="49"/>
        <v/>
      </c>
      <c r="G1575" t="s">
        <v>910</v>
      </c>
      <c r="H1575">
        <v>6</v>
      </c>
      <c r="Q1575">
        <v>5.5</v>
      </c>
    </row>
    <row r="1576" spans="1:17" x14ac:dyDescent="0.25">
      <c r="A1576" t="s">
        <v>909</v>
      </c>
      <c r="B1576">
        <v>32</v>
      </c>
      <c r="C1576" t="s">
        <v>354</v>
      </c>
      <c r="D1576" t="s">
        <v>760</v>
      </c>
      <c r="E1576" t="str">
        <f t="shared" si="48"/>
        <v/>
      </c>
      <c r="F1576" t="str">
        <f t="shared" si="49"/>
        <v/>
      </c>
      <c r="H1576">
        <v>6</v>
      </c>
      <c r="Q1576">
        <v>6</v>
      </c>
    </row>
    <row r="1577" spans="1:17" x14ac:dyDescent="0.25">
      <c r="A1577" t="s">
        <v>909</v>
      </c>
      <c r="B1577">
        <v>32</v>
      </c>
      <c r="C1577" t="s">
        <v>404</v>
      </c>
      <c r="D1577" t="s">
        <v>760</v>
      </c>
      <c r="E1577" t="str">
        <f t="shared" si="48"/>
        <v/>
      </c>
      <c r="F1577" t="str">
        <f t="shared" si="49"/>
        <v/>
      </c>
      <c r="H1577">
        <v>6</v>
      </c>
      <c r="Q1577">
        <v>6</v>
      </c>
    </row>
    <row r="1578" spans="1:17" x14ac:dyDescent="0.25">
      <c r="A1578" t="s">
        <v>909</v>
      </c>
      <c r="B1578">
        <v>32</v>
      </c>
      <c r="C1578" t="s">
        <v>436</v>
      </c>
      <c r="D1578" t="s">
        <v>760</v>
      </c>
      <c r="E1578" t="str">
        <f t="shared" si="48"/>
        <v/>
      </c>
      <c r="F1578" t="str">
        <f t="shared" si="49"/>
        <v/>
      </c>
      <c r="H1578">
        <v>6.5</v>
      </c>
      <c r="Q1578">
        <v>6.5</v>
      </c>
    </row>
    <row r="1579" spans="1:17" x14ac:dyDescent="0.25">
      <c r="A1579" t="s">
        <v>909</v>
      </c>
      <c r="B1579">
        <v>32</v>
      </c>
      <c r="C1579" t="s">
        <v>442</v>
      </c>
      <c r="D1579" t="s">
        <v>760</v>
      </c>
      <c r="E1579" t="str">
        <f t="shared" si="48"/>
        <v/>
      </c>
      <c r="F1579" t="str">
        <f t="shared" si="49"/>
        <v/>
      </c>
      <c r="H1579">
        <v>6</v>
      </c>
      <c r="Q1579">
        <v>6</v>
      </c>
    </row>
    <row r="1580" spans="1:17" x14ac:dyDescent="0.25">
      <c r="A1580" t="s">
        <v>909</v>
      </c>
      <c r="B1580">
        <v>32</v>
      </c>
      <c r="C1580" t="s">
        <v>381</v>
      </c>
      <c r="D1580" t="s">
        <v>760</v>
      </c>
      <c r="E1580" t="str">
        <f t="shared" si="48"/>
        <v/>
      </c>
      <c r="F1580" t="str">
        <f t="shared" si="49"/>
        <v/>
      </c>
      <c r="H1580">
        <v>6</v>
      </c>
      <c r="Q1580">
        <v>6</v>
      </c>
    </row>
    <row r="1581" spans="1:17" x14ac:dyDescent="0.25">
      <c r="A1581" t="s">
        <v>909</v>
      </c>
      <c r="B1581">
        <v>32</v>
      </c>
      <c r="C1581" t="s">
        <v>914</v>
      </c>
      <c r="D1581" t="s">
        <v>760</v>
      </c>
      <c r="E1581">
        <f t="shared" si="48"/>
        <v>1</v>
      </c>
      <c r="F1581" t="str">
        <f t="shared" si="49"/>
        <v/>
      </c>
      <c r="G1581" t="s">
        <v>910</v>
      </c>
      <c r="H1581">
        <v>5.5</v>
      </c>
      <c r="Q1581">
        <v>5</v>
      </c>
    </row>
    <row r="1582" spans="1:17" x14ac:dyDescent="0.25">
      <c r="A1582" t="s">
        <v>909</v>
      </c>
      <c r="B1582">
        <v>32</v>
      </c>
      <c r="C1582" t="s">
        <v>357</v>
      </c>
      <c r="D1582" t="s">
        <v>633</v>
      </c>
      <c r="E1582">
        <f t="shared" si="48"/>
        <v>1</v>
      </c>
      <c r="F1582" t="str">
        <f t="shared" si="49"/>
        <v/>
      </c>
      <c r="G1582" t="s">
        <v>910</v>
      </c>
      <c r="H1582">
        <v>4.5</v>
      </c>
      <c r="Q1582">
        <v>4</v>
      </c>
    </row>
    <row r="1583" spans="1:17" x14ac:dyDescent="0.25">
      <c r="A1583" t="s">
        <v>909</v>
      </c>
      <c r="B1583">
        <v>32</v>
      </c>
      <c r="C1583" t="s">
        <v>358</v>
      </c>
      <c r="D1583" t="s">
        <v>633</v>
      </c>
      <c r="E1583" t="str">
        <f t="shared" si="48"/>
        <v/>
      </c>
      <c r="F1583" t="str">
        <f t="shared" si="49"/>
        <v/>
      </c>
      <c r="H1583">
        <v>5</v>
      </c>
      <c r="Q1583">
        <v>5</v>
      </c>
    </row>
    <row r="1584" spans="1:17" x14ac:dyDescent="0.25">
      <c r="A1584" t="s">
        <v>909</v>
      </c>
      <c r="B1584">
        <v>32</v>
      </c>
      <c r="C1584" t="s">
        <v>859</v>
      </c>
      <c r="D1584" t="s">
        <v>633</v>
      </c>
      <c r="E1584" t="str">
        <f t="shared" si="48"/>
        <v/>
      </c>
      <c r="F1584" t="str">
        <f t="shared" si="49"/>
        <v/>
      </c>
      <c r="H1584">
        <v>4.5</v>
      </c>
      <c r="Q1584">
        <v>4.5</v>
      </c>
    </row>
    <row r="1585" spans="1:17" x14ac:dyDescent="0.25">
      <c r="A1585" t="s">
        <v>909</v>
      </c>
      <c r="B1585">
        <v>32</v>
      </c>
      <c r="C1585" t="s">
        <v>453</v>
      </c>
      <c r="D1585" t="s">
        <v>633</v>
      </c>
      <c r="E1585" t="str">
        <f t="shared" si="48"/>
        <v/>
      </c>
      <c r="F1585" t="str">
        <f t="shared" si="49"/>
        <v/>
      </c>
      <c r="H1585">
        <v>5.5</v>
      </c>
      <c r="Q1585">
        <v>5.5</v>
      </c>
    </row>
    <row r="1586" spans="1:17" x14ac:dyDescent="0.25">
      <c r="A1586" t="s">
        <v>909</v>
      </c>
      <c r="B1586">
        <v>32</v>
      </c>
      <c r="C1586" t="s">
        <v>362</v>
      </c>
      <c r="D1586" t="s">
        <v>739</v>
      </c>
      <c r="E1586" t="str">
        <f t="shared" si="48"/>
        <v/>
      </c>
      <c r="F1586" t="str">
        <f t="shared" si="49"/>
        <v/>
      </c>
      <c r="H1586">
        <v>5.5</v>
      </c>
      <c r="Q1586">
        <v>5.5</v>
      </c>
    </row>
    <row r="1587" spans="1:17" x14ac:dyDescent="0.25">
      <c r="A1587" t="s">
        <v>909</v>
      </c>
      <c r="B1587">
        <v>32</v>
      </c>
      <c r="C1587" t="s">
        <v>411</v>
      </c>
      <c r="D1587" t="s">
        <v>739</v>
      </c>
      <c r="E1587" t="str">
        <f t="shared" si="48"/>
        <v/>
      </c>
      <c r="F1587" t="str">
        <f t="shared" si="49"/>
        <v/>
      </c>
      <c r="H1587">
        <v>5</v>
      </c>
      <c r="Q1587">
        <v>5</v>
      </c>
    </row>
    <row r="1588" spans="1:17" x14ac:dyDescent="0.25">
      <c r="A1588" t="s">
        <v>909</v>
      </c>
      <c r="B1588">
        <v>32</v>
      </c>
      <c r="C1588" t="s">
        <v>864</v>
      </c>
      <c r="D1588" t="s">
        <v>739</v>
      </c>
      <c r="E1588" t="str">
        <f t="shared" si="48"/>
        <v/>
      </c>
      <c r="F1588" t="str">
        <f t="shared" si="49"/>
        <v/>
      </c>
      <c r="H1588">
        <v>5.5</v>
      </c>
      <c r="Q1588">
        <v>5.5</v>
      </c>
    </row>
    <row r="1589" spans="1:17" x14ac:dyDescent="0.25">
      <c r="A1589" t="s">
        <v>909</v>
      </c>
      <c r="B1589">
        <v>32</v>
      </c>
      <c r="C1589" t="s">
        <v>464</v>
      </c>
      <c r="D1589" t="s">
        <v>739</v>
      </c>
      <c r="E1589">
        <f t="shared" si="48"/>
        <v>1</v>
      </c>
      <c r="F1589" t="str">
        <f t="shared" si="49"/>
        <v/>
      </c>
      <c r="G1589" t="s">
        <v>910</v>
      </c>
      <c r="H1589">
        <v>5.5</v>
      </c>
      <c r="Q1589">
        <v>5</v>
      </c>
    </row>
    <row r="1590" spans="1:17" x14ac:dyDescent="0.25">
      <c r="A1590" t="s">
        <v>909</v>
      </c>
      <c r="B1590">
        <v>32</v>
      </c>
      <c r="C1590" t="s">
        <v>472</v>
      </c>
      <c r="D1590" t="s">
        <v>739</v>
      </c>
      <c r="E1590" t="str">
        <f t="shared" si="48"/>
        <v/>
      </c>
      <c r="F1590" t="str">
        <f t="shared" si="49"/>
        <v/>
      </c>
      <c r="H1590">
        <v>5.5</v>
      </c>
      <c r="Q1590">
        <v>5.5</v>
      </c>
    </row>
    <row r="1591" spans="1:17" x14ac:dyDescent="0.25">
      <c r="A1591" t="s">
        <v>909</v>
      </c>
      <c r="B1591">
        <v>32</v>
      </c>
      <c r="C1591" t="s">
        <v>451</v>
      </c>
      <c r="D1591" t="s">
        <v>739</v>
      </c>
      <c r="E1591">
        <f t="shared" si="48"/>
        <v>1</v>
      </c>
      <c r="F1591" t="str">
        <f t="shared" si="49"/>
        <v/>
      </c>
      <c r="G1591" t="s">
        <v>910</v>
      </c>
      <c r="H1591">
        <v>5</v>
      </c>
      <c r="Q1591">
        <v>4.5</v>
      </c>
    </row>
    <row r="1592" spans="1:17" x14ac:dyDescent="0.25">
      <c r="A1592" t="s">
        <v>909</v>
      </c>
      <c r="B1592">
        <v>32</v>
      </c>
      <c r="C1592" t="s">
        <v>367</v>
      </c>
      <c r="D1592" t="s">
        <v>739</v>
      </c>
      <c r="E1592" t="str">
        <f t="shared" si="48"/>
        <v/>
      </c>
      <c r="F1592" t="str">
        <f t="shared" si="49"/>
        <v/>
      </c>
      <c r="H1592">
        <v>5.5</v>
      </c>
      <c r="Q1592">
        <v>5.5</v>
      </c>
    </row>
    <row r="1593" spans="1:17" x14ac:dyDescent="0.25">
      <c r="A1593" t="s">
        <v>909</v>
      </c>
      <c r="B1593">
        <v>32</v>
      </c>
      <c r="C1593" t="s">
        <v>382</v>
      </c>
      <c r="D1593" t="s">
        <v>634</v>
      </c>
      <c r="E1593" t="str">
        <f t="shared" si="48"/>
        <v/>
      </c>
      <c r="F1593" t="str">
        <f t="shared" si="49"/>
        <v/>
      </c>
      <c r="H1593">
        <v>5.5</v>
      </c>
      <c r="Q1593">
        <v>5.5</v>
      </c>
    </row>
    <row r="1594" spans="1:17" x14ac:dyDescent="0.25">
      <c r="A1594" t="s">
        <v>909</v>
      </c>
      <c r="B1594">
        <v>32</v>
      </c>
      <c r="C1594" t="s">
        <v>388</v>
      </c>
      <c r="D1594" t="s">
        <v>634</v>
      </c>
      <c r="E1594" t="str">
        <f t="shared" si="48"/>
        <v/>
      </c>
      <c r="F1594" t="str">
        <f t="shared" si="49"/>
        <v/>
      </c>
      <c r="H1594">
        <v>5.5</v>
      </c>
      <c r="Q1594">
        <v>5.5</v>
      </c>
    </row>
    <row r="1595" spans="1:17" x14ac:dyDescent="0.25">
      <c r="A1595" t="s">
        <v>909</v>
      </c>
      <c r="B1595">
        <v>32</v>
      </c>
      <c r="C1595" t="s">
        <v>398</v>
      </c>
      <c r="D1595" t="s">
        <v>634</v>
      </c>
      <c r="E1595" t="str">
        <f t="shared" si="48"/>
        <v/>
      </c>
      <c r="F1595" t="str">
        <f t="shared" si="49"/>
        <v/>
      </c>
      <c r="H1595">
        <v>6</v>
      </c>
      <c r="Q1595">
        <v>6</v>
      </c>
    </row>
    <row r="1596" spans="1:17" x14ac:dyDescent="0.25">
      <c r="A1596" t="s">
        <v>909</v>
      </c>
      <c r="B1596">
        <v>32</v>
      </c>
      <c r="C1596" t="s">
        <v>469</v>
      </c>
      <c r="D1596" t="s">
        <v>634</v>
      </c>
      <c r="E1596" t="str">
        <f t="shared" si="48"/>
        <v/>
      </c>
      <c r="F1596" t="str">
        <f t="shared" si="49"/>
        <v/>
      </c>
      <c r="H1596">
        <v>6</v>
      </c>
      <c r="Q1596">
        <v>6</v>
      </c>
    </row>
    <row r="1597" spans="1:17" x14ac:dyDescent="0.25">
      <c r="A1597" t="s">
        <v>909</v>
      </c>
      <c r="B1597">
        <v>32</v>
      </c>
      <c r="C1597" t="s">
        <v>402</v>
      </c>
      <c r="D1597" t="s">
        <v>634</v>
      </c>
      <c r="E1597">
        <f t="shared" si="48"/>
        <v>1</v>
      </c>
      <c r="F1597" t="str">
        <f t="shared" si="49"/>
        <v/>
      </c>
      <c r="G1597" t="s">
        <v>910</v>
      </c>
      <c r="H1597">
        <v>5.5</v>
      </c>
      <c r="Q1597">
        <v>5</v>
      </c>
    </row>
    <row r="1598" spans="1:17" x14ac:dyDescent="0.25">
      <c r="A1598" t="s">
        <v>909</v>
      </c>
      <c r="B1598">
        <v>32</v>
      </c>
      <c r="C1598" t="s">
        <v>447</v>
      </c>
      <c r="D1598" t="s">
        <v>632</v>
      </c>
      <c r="E1598" t="str">
        <f t="shared" si="48"/>
        <v/>
      </c>
      <c r="F1598" t="str">
        <f t="shared" si="49"/>
        <v/>
      </c>
      <c r="H1598">
        <v>6</v>
      </c>
      <c r="Q1598">
        <v>6</v>
      </c>
    </row>
    <row r="1599" spans="1:17" x14ac:dyDescent="0.25">
      <c r="A1599" t="s">
        <v>909</v>
      </c>
      <c r="B1599">
        <v>32</v>
      </c>
      <c r="C1599" t="s">
        <v>462</v>
      </c>
      <c r="D1599" t="s">
        <v>632</v>
      </c>
      <c r="E1599" t="str">
        <f t="shared" si="48"/>
        <v/>
      </c>
      <c r="F1599" t="str">
        <f t="shared" si="49"/>
        <v/>
      </c>
      <c r="H1599">
        <v>6</v>
      </c>
      <c r="I1599">
        <v>1</v>
      </c>
      <c r="M1599">
        <v>1</v>
      </c>
      <c r="Q1599">
        <v>9</v>
      </c>
    </row>
    <row r="1600" spans="1:17" x14ac:dyDescent="0.25">
      <c r="A1600" t="s">
        <v>909</v>
      </c>
      <c r="B1600">
        <v>32</v>
      </c>
      <c r="C1600" t="s">
        <v>474</v>
      </c>
      <c r="D1600" t="s">
        <v>632</v>
      </c>
      <c r="E1600" t="str">
        <f t="shared" si="48"/>
        <v/>
      </c>
      <c r="F1600" t="str">
        <f t="shared" si="49"/>
        <v/>
      </c>
      <c r="H1600">
        <v>6</v>
      </c>
      <c r="Q1600">
        <v>6</v>
      </c>
    </row>
    <row r="1601" spans="1:17" x14ac:dyDescent="0.25">
      <c r="A1601" t="s">
        <v>909</v>
      </c>
      <c r="B1601">
        <v>32</v>
      </c>
      <c r="C1601" t="s">
        <v>853</v>
      </c>
      <c r="D1601" t="s">
        <v>632</v>
      </c>
      <c r="E1601" t="str">
        <f t="shared" si="48"/>
        <v/>
      </c>
      <c r="F1601" t="str">
        <f t="shared" si="49"/>
        <v/>
      </c>
      <c r="H1601">
        <v>6.5</v>
      </c>
      <c r="Q1601">
        <v>6.5</v>
      </c>
    </row>
    <row r="1602" spans="1:17" x14ac:dyDescent="0.25">
      <c r="A1602" t="s">
        <v>909</v>
      </c>
      <c r="B1602">
        <v>32</v>
      </c>
      <c r="C1602" t="s">
        <v>352</v>
      </c>
      <c r="D1602" t="s">
        <v>752</v>
      </c>
      <c r="E1602" t="str">
        <f t="shared" si="48"/>
        <v/>
      </c>
      <c r="F1602" t="str">
        <f t="shared" si="49"/>
        <v/>
      </c>
      <c r="H1602">
        <v>6.5</v>
      </c>
      <c r="Q1602">
        <v>6.5</v>
      </c>
    </row>
    <row r="1603" spans="1:17" x14ac:dyDescent="0.25">
      <c r="A1603" t="s">
        <v>909</v>
      </c>
      <c r="B1603">
        <v>32</v>
      </c>
      <c r="C1603" t="s">
        <v>843</v>
      </c>
      <c r="D1603" t="s">
        <v>752</v>
      </c>
      <c r="E1603" t="str">
        <f t="shared" ref="E1603:E1666" si="50">IF($G1603="Ammonito",1,"")</f>
        <v/>
      </c>
      <c r="F1603" t="str">
        <f t="shared" ref="F1603:F1666" si="51">IF($G1603="Espulsione",1,"")</f>
        <v/>
      </c>
      <c r="H1603">
        <v>5</v>
      </c>
      <c r="Q1603">
        <v>5</v>
      </c>
    </row>
    <row r="1604" spans="1:17" x14ac:dyDescent="0.25">
      <c r="A1604" t="s">
        <v>909</v>
      </c>
      <c r="B1604">
        <v>32</v>
      </c>
      <c r="C1604" t="s">
        <v>392</v>
      </c>
      <c r="D1604" t="s">
        <v>752</v>
      </c>
      <c r="E1604" t="str">
        <f t="shared" si="50"/>
        <v/>
      </c>
      <c r="F1604" t="str">
        <f t="shared" si="51"/>
        <v/>
      </c>
      <c r="H1604">
        <v>6</v>
      </c>
      <c r="Q1604">
        <v>6</v>
      </c>
    </row>
    <row r="1605" spans="1:17" x14ac:dyDescent="0.25">
      <c r="A1605" t="s">
        <v>909</v>
      </c>
      <c r="B1605">
        <v>32</v>
      </c>
      <c r="C1605" t="s">
        <v>428</v>
      </c>
      <c r="D1605" t="s">
        <v>752</v>
      </c>
      <c r="E1605" t="str">
        <f t="shared" si="50"/>
        <v/>
      </c>
      <c r="F1605" t="str">
        <f t="shared" si="51"/>
        <v/>
      </c>
      <c r="H1605">
        <v>6</v>
      </c>
      <c r="Q1605">
        <v>6</v>
      </c>
    </row>
    <row r="1606" spans="1:17" x14ac:dyDescent="0.25">
      <c r="A1606" t="s">
        <v>909</v>
      </c>
      <c r="B1606">
        <v>32</v>
      </c>
      <c r="C1606" t="s">
        <v>437</v>
      </c>
      <c r="D1606" t="s">
        <v>752</v>
      </c>
      <c r="E1606" t="str">
        <f t="shared" si="50"/>
        <v/>
      </c>
      <c r="F1606" t="str">
        <f t="shared" si="51"/>
        <v/>
      </c>
      <c r="H1606">
        <v>7</v>
      </c>
      <c r="Q1606">
        <v>7</v>
      </c>
    </row>
    <row r="1607" spans="1:17" x14ac:dyDescent="0.25">
      <c r="A1607" t="s">
        <v>909</v>
      </c>
      <c r="B1607">
        <v>32</v>
      </c>
      <c r="C1607" t="s">
        <v>389</v>
      </c>
      <c r="D1607" t="s">
        <v>740</v>
      </c>
      <c r="E1607" t="str">
        <f t="shared" si="50"/>
        <v/>
      </c>
      <c r="F1607" t="str">
        <f t="shared" si="51"/>
        <v/>
      </c>
      <c r="H1607">
        <v>4.5</v>
      </c>
      <c r="Q1607">
        <v>4.5</v>
      </c>
    </row>
    <row r="1608" spans="1:17" x14ac:dyDescent="0.25">
      <c r="A1608" t="s">
        <v>909</v>
      </c>
      <c r="B1608">
        <v>32</v>
      </c>
      <c r="C1608" t="s">
        <v>415</v>
      </c>
      <c r="D1608" t="s">
        <v>740</v>
      </c>
      <c r="E1608" t="str">
        <f t="shared" si="50"/>
        <v/>
      </c>
      <c r="F1608" t="str">
        <f t="shared" si="51"/>
        <v/>
      </c>
      <c r="H1608">
        <v>6</v>
      </c>
      <c r="Q1608">
        <v>6</v>
      </c>
    </row>
    <row r="1609" spans="1:17" x14ac:dyDescent="0.25">
      <c r="A1609" t="s">
        <v>909</v>
      </c>
      <c r="B1609">
        <v>32</v>
      </c>
      <c r="C1609" t="s">
        <v>440</v>
      </c>
      <c r="D1609" t="s">
        <v>740</v>
      </c>
      <c r="E1609" t="str">
        <f t="shared" si="50"/>
        <v/>
      </c>
      <c r="F1609" t="str">
        <f t="shared" si="51"/>
        <v/>
      </c>
      <c r="H1609">
        <v>5</v>
      </c>
      <c r="L1609">
        <v>1</v>
      </c>
      <c r="Q1609">
        <v>6</v>
      </c>
    </row>
    <row r="1610" spans="1:17" x14ac:dyDescent="0.25">
      <c r="A1610" t="s">
        <v>909</v>
      </c>
      <c r="B1610">
        <v>32</v>
      </c>
      <c r="C1610" t="s">
        <v>458</v>
      </c>
      <c r="D1610" t="s">
        <v>740</v>
      </c>
      <c r="E1610">
        <f t="shared" si="50"/>
        <v>1</v>
      </c>
      <c r="F1610" t="str">
        <f t="shared" si="51"/>
        <v/>
      </c>
      <c r="G1610" t="s">
        <v>910</v>
      </c>
      <c r="H1610">
        <v>6</v>
      </c>
      <c r="Q1610">
        <v>5.5</v>
      </c>
    </row>
    <row r="1611" spans="1:17" x14ac:dyDescent="0.25">
      <c r="A1611" t="s">
        <v>909</v>
      </c>
      <c r="B1611">
        <v>32</v>
      </c>
      <c r="C1611" t="s">
        <v>468</v>
      </c>
      <c r="D1611" t="s">
        <v>740</v>
      </c>
      <c r="E1611" t="str">
        <f t="shared" si="50"/>
        <v/>
      </c>
      <c r="F1611" t="str">
        <f t="shared" si="51"/>
        <v/>
      </c>
      <c r="H1611">
        <v>6</v>
      </c>
      <c r="Q1611">
        <v>6</v>
      </c>
    </row>
    <row r="1612" spans="1:17" x14ac:dyDescent="0.25">
      <c r="A1612" t="s">
        <v>909</v>
      </c>
      <c r="B1612">
        <v>32</v>
      </c>
      <c r="C1612" t="s">
        <v>463</v>
      </c>
      <c r="D1612" t="s">
        <v>740</v>
      </c>
      <c r="E1612" t="str">
        <f t="shared" si="50"/>
        <v/>
      </c>
      <c r="F1612" t="str">
        <f t="shared" si="51"/>
        <v/>
      </c>
      <c r="H1612">
        <v>5</v>
      </c>
      <c r="Q1612">
        <v>5</v>
      </c>
    </row>
    <row r="1613" spans="1:17" x14ac:dyDescent="0.25">
      <c r="A1613" t="s">
        <v>909</v>
      </c>
      <c r="B1613">
        <v>32</v>
      </c>
      <c r="C1613" t="s">
        <v>369</v>
      </c>
      <c r="D1613" t="s">
        <v>742</v>
      </c>
      <c r="E1613" t="str">
        <f t="shared" si="50"/>
        <v/>
      </c>
      <c r="F1613" t="str">
        <f t="shared" si="51"/>
        <v/>
      </c>
      <c r="H1613">
        <v>6</v>
      </c>
      <c r="Q1613">
        <v>6</v>
      </c>
    </row>
    <row r="1614" spans="1:17" x14ac:dyDescent="0.25">
      <c r="A1614" t="s">
        <v>909</v>
      </c>
      <c r="B1614">
        <v>32</v>
      </c>
      <c r="C1614" t="s">
        <v>373</v>
      </c>
      <c r="D1614" t="s">
        <v>742</v>
      </c>
      <c r="E1614" t="str">
        <f t="shared" si="50"/>
        <v/>
      </c>
      <c r="F1614" t="str">
        <f t="shared" si="51"/>
        <v/>
      </c>
      <c r="H1614">
        <v>6</v>
      </c>
      <c r="Q1614">
        <v>6</v>
      </c>
    </row>
    <row r="1615" spans="1:17" x14ac:dyDescent="0.25">
      <c r="A1615" t="s">
        <v>909</v>
      </c>
      <c r="B1615">
        <v>32</v>
      </c>
      <c r="C1615" t="s">
        <v>384</v>
      </c>
      <c r="D1615" t="s">
        <v>742</v>
      </c>
      <c r="E1615" t="str">
        <f t="shared" si="50"/>
        <v/>
      </c>
      <c r="F1615" t="str">
        <f t="shared" si="51"/>
        <v/>
      </c>
      <c r="H1615">
        <v>6</v>
      </c>
      <c r="Q1615">
        <v>6</v>
      </c>
    </row>
    <row r="1616" spans="1:17" x14ac:dyDescent="0.25">
      <c r="A1616" t="s">
        <v>909</v>
      </c>
      <c r="B1616">
        <v>32</v>
      </c>
      <c r="C1616" t="s">
        <v>418</v>
      </c>
      <c r="D1616" t="s">
        <v>742</v>
      </c>
      <c r="E1616" t="str">
        <f t="shared" si="50"/>
        <v/>
      </c>
      <c r="F1616" t="str">
        <f t="shared" si="51"/>
        <v/>
      </c>
      <c r="H1616">
        <v>7</v>
      </c>
      <c r="Q1616">
        <v>7</v>
      </c>
    </row>
    <row r="1617" spans="1:17" x14ac:dyDescent="0.25">
      <c r="A1617" t="s">
        <v>909</v>
      </c>
      <c r="B1617">
        <v>32</v>
      </c>
      <c r="C1617" t="s">
        <v>840</v>
      </c>
      <c r="D1617" t="s">
        <v>753</v>
      </c>
      <c r="E1617" t="str">
        <f t="shared" si="50"/>
        <v/>
      </c>
      <c r="F1617" t="str">
        <f t="shared" si="51"/>
        <v/>
      </c>
      <c r="H1617">
        <v>6.5</v>
      </c>
      <c r="Q1617">
        <v>6.5</v>
      </c>
    </row>
    <row r="1618" spans="1:17" x14ac:dyDescent="0.25">
      <c r="A1618" t="s">
        <v>909</v>
      </c>
      <c r="B1618">
        <v>32</v>
      </c>
      <c r="C1618" t="s">
        <v>375</v>
      </c>
      <c r="D1618" t="s">
        <v>753</v>
      </c>
      <c r="E1618" t="str">
        <f t="shared" si="50"/>
        <v/>
      </c>
      <c r="F1618" t="str">
        <f t="shared" si="51"/>
        <v/>
      </c>
      <c r="H1618">
        <v>6.5</v>
      </c>
      <c r="Q1618">
        <v>6.5</v>
      </c>
    </row>
    <row r="1619" spans="1:17" x14ac:dyDescent="0.25">
      <c r="A1619" t="s">
        <v>909</v>
      </c>
      <c r="B1619">
        <v>32</v>
      </c>
      <c r="C1619" t="s">
        <v>416</v>
      </c>
      <c r="D1619" t="s">
        <v>753</v>
      </c>
      <c r="E1619" t="str">
        <f t="shared" si="50"/>
        <v/>
      </c>
      <c r="F1619" t="str">
        <f t="shared" si="51"/>
        <v/>
      </c>
      <c r="H1619">
        <v>6.5</v>
      </c>
      <c r="Q1619">
        <v>6.5</v>
      </c>
    </row>
    <row r="1620" spans="1:17" x14ac:dyDescent="0.25">
      <c r="A1620" t="s">
        <v>909</v>
      </c>
      <c r="B1620">
        <v>32</v>
      </c>
      <c r="C1620" t="s">
        <v>455</v>
      </c>
      <c r="D1620" t="s">
        <v>753</v>
      </c>
      <c r="E1620" t="str">
        <f t="shared" si="50"/>
        <v/>
      </c>
      <c r="F1620" t="str">
        <f t="shared" si="51"/>
        <v/>
      </c>
      <c r="H1620">
        <v>6.5</v>
      </c>
      <c r="Q1620">
        <v>6.5</v>
      </c>
    </row>
    <row r="1621" spans="1:17" x14ac:dyDescent="0.25">
      <c r="A1621" t="s">
        <v>909</v>
      </c>
      <c r="B1621">
        <v>32</v>
      </c>
      <c r="C1621" t="s">
        <v>378</v>
      </c>
      <c r="D1621" t="s">
        <v>750</v>
      </c>
      <c r="E1621">
        <f t="shared" si="50"/>
        <v>1</v>
      </c>
      <c r="F1621" t="str">
        <f t="shared" si="51"/>
        <v/>
      </c>
      <c r="G1621" t="s">
        <v>910</v>
      </c>
      <c r="H1621">
        <v>5.5</v>
      </c>
      <c r="Q1621">
        <v>5</v>
      </c>
    </row>
    <row r="1622" spans="1:17" x14ac:dyDescent="0.25">
      <c r="A1622" t="s">
        <v>909</v>
      </c>
      <c r="B1622">
        <v>32</v>
      </c>
      <c r="C1622" t="s">
        <v>380</v>
      </c>
      <c r="D1622" t="s">
        <v>750</v>
      </c>
      <c r="E1622" t="str">
        <f t="shared" si="50"/>
        <v/>
      </c>
      <c r="F1622" t="str">
        <f t="shared" si="51"/>
        <v/>
      </c>
      <c r="H1622">
        <v>5</v>
      </c>
      <c r="Q1622">
        <v>5</v>
      </c>
    </row>
    <row r="1623" spans="1:17" x14ac:dyDescent="0.25">
      <c r="A1623" t="s">
        <v>909</v>
      </c>
      <c r="B1623">
        <v>32</v>
      </c>
      <c r="C1623" t="s">
        <v>386</v>
      </c>
      <c r="D1623" t="s">
        <v>750</v>
      </c>
      <c r="E1623" t="str">
        <f t="shared" si="50"/>
        <v/>
      </c>
      <c r="F1623" t="str">
        <f t="shared" si="51"/>
        <v/>
      </c>
      <c r="H1623">
        <v>5.5</v>
      </c>
      <c r="Q1623">
        <v>5.5</v>
      </c>
    </row>
    <row r="1624" spans="1:17" x14ac:dyDescent="0.25">
      <c r="A1624" t="s">
        <v>909</v>
      </c>
      <c r="B1624">
        <v>32</v>
      </c>
      <c r="C1624" t="s">
        <v>431</v>
      </c>
      <c r="D1624" t="s">
        <v>750</v>
      </c>
      <c r="E1624" t="str">
        <f t="shared" si="50"/>
        <v/>
      </c>
      <c r="F1624" t="str">
        <f t="shared" si="51"/>
        <v/>
      </c>
      <c r="H1624">
        <v>4.5</v>
      </c>
      <c r="Q1624">
        <v>4.5</v>
      </c>
    </row>
    <row r="1625" spans="1:17" x14ac:dyDescent="0.25">
      <c r="A1625" t="s">
        <v>909</v>
      </c>
      <c r="B1625">
        <v>32</v>
      </c>
      <c r="C1625" t="s">
        <v>452</v>
      </c>
      <c r="D1625" t="s">
        <v>750</v>
      </c>
      <c r="E1625" t="str">
        <f t="shared" si="50"/>
        <v/>
      </c>
      <c r="F1625" t="str">
        <f t="shared" si="51"/>
        <v/>
      </c>
      <c r="H1625">
        <v>6</v>
      </c>
      <c r="Q1625">
        <v>6</v>
      </c>
    </row>
    <row r="1626" spans="1:17" x14ac:dyDescent="0.25">
      <c r="A1626" t="s">
        <v>909</v>
      </c>
      <c r="B1626">
        <v>32</v>
      </c>
      <c r="C1626" t="s">
        <v>476</v>
      </c>
      <c r="D1626" t="s">
        <v>750</v>
      </c>
      <c r="E1626" t="str">
        <f t="shared" si="50"/>
        <v/>
      </c>
      <c r="F1626" t="str">
        <f t="shared" si="51"/>
        <v/>
      </c>
      <c r="H1626">
        <v>5</v>
      </c>
      <c r="Q1626">
        <v>5</v>
      </c>
    </row>
    <row r="1627" spans="1:17" x14ac:dyDescent="0.25">
      <c r="A1627" t="s">
        <v>909</v>
      </c>
      <c r="B1627">
        <v>32</v>
      </c>
      <c r="C1627" t="s">
        <v>368</v>
      </c>
      <c r="D1627" t="s">
        <v>754</v>
      </c>
      <c r="E1627" t="str">
        <f t="shared" si="50"/>
        <v/>
      </c>
      <c r="F1627" t="str">
        <f t="shared" si="51"/>
        <v/>
      </c>
      <c r="H1627">
        <v>6</v>
      </c>
      <c r="Q1627">
        <v>6</v>
      </c>
    </row>
    <row r="1628" spans="1:17" x14ac:dyDescent="0.25">
      <c r="A1628" t="s">
        <v>909</v>
      </c>
      <c r="B1628">
        <v>32</v>
      </c>
      <c r="C1628" t="s">
        <v>849</v>
      </c>
      <c r="D1628" t="s">
        <v>754</v>
      </c>
      <c r="E1628" t="str">
        <f t="shared" si="50"/>
        <v/>
      </c>
      <c r="F1628" t="str">
        <f t="shared" si="51"/>
        <v/>
      </c>
      <c r="H1628">
        <v>5</v>
      </c>
      <c r="Q1628">
        <v>5</v>
      </c>
    </row>
    <row r="1629" spans="1:17" x14ac:dyDescent="0.25">
      <c r="A1629" t="s">
        <v>909</v>
      </c>
      <c r="B1629">
        <v>32</v>
      </c>
      <c r="C1629" t="s">
        <v>433</v>
      </c>
      <c r="D1629" t="s">
        <v>754</v>
      </c>
      <c r="E1629" t="str">
        <f t="shared" si="50"/>
        <v/>
      </c>
      <c r="F1629" t="str">
        <f t="shared" si="51"/>
        <v/>
      </c>
      <c r="H1629">
        <v>6.5</v>
      </c>
      <c r="Q1629">
        <v>6.5</v>
      </c>
    </row>
    <row r="1630" spans="1:17" x14ac:dyDescent="0.25">
      <c r="A1630" t="s">
        <v>909</v>
      </c>
      <c r="B1630">
        <v>32</v>
      </c>
      <c r="C1630" t="s">
        <v>457</v>
      </c>
      <c r="D1630" t="s">
        <v>754</v>
      </c>
      <c r="E1630" t="str">
        <f t="shared" si="50"/>
        <v/>
      </c>
      <c r="F1630" t="str">
        <f t="shared" si="51"/>
        <v/>
      </c>
      <c r="H1630">
        <v>5.5</v>
      </c>
      <c r="Q1630">
        <v>5.5</v>
      </c>
    </row>
    <row r="1631" spans="1:17" x14ac:dyDescent="0.25">
      <c r="A1631" t="s">
        <v>909</v>
      </c>
      <c r="B1631">
        <v>32</v>
      </c>
      <c r="C1631" t="s">
        <v>349</v>
      </c>
      <c r="D1631" t="s">
        <v>748</v>
      </c>
      <c r="E1631">
        <f t="shared" si="50"/>
        <v>1</v>
      </c>
      <c r="F1631" t="str">
        <f t="shared" si="51"/>
        <v/>
      </c>
      <c r="G1631" t="s">
        <v>910</v>
      </c>
      <c r="H1631">
        <v>5.5</v>
      </c>
      <c r="Q1631">
        <v>5</v>
      </c>
    </row>
    <row r="1632" spans="1:17" x14ac:dyDescent="0.25">
      <c r="A1632" t="s">
        <v>909</v>
      </c>
      <c r="B1632">
        <v>32</v>
      </c>
      <c r="C1632" t="s">
        <v>401</v>
      </c>
      <c r="D1632" t="s">
        <v>748</v>
      </c>
      <c r="E1632" t="str">
        <f t="shared" si="50"/>
        <v/>
      </c>
      <c r="F1632" t="str">
        <f t="shared" si="51"/>
        <v/>
      </c>
      <c r="H1632">
        <v>6</v>
      </c>
      <c r="Q1632">
        <v>6</v>
      </c>
    </row>
    <row r="1633" spans="1:17" x14ac:dyDescent="0.25">
      <c r="A1633" t="s">
        <v>909</v>
      </c>
      <c r="B1633">
        <v>32</v>
      </c>
      <c r="C1633" t="s">
        <v>407</v>
      </c>
      <c r="D1633" t="s">
        <v>748</v>
      </c>
      <c r="E1633" t="str">
        <f t="shared" si="50"/>
        <v/>
      </c>
      <c r="F1633" t="str">
        <f t="shared" si="51"/>
        <v/>
      </c>
      <c r="H1633">
        <v>5.5</v>
      </c>
      <c r="Q1633">
        <v>5.5</v>
      </c>
    </row>
    <row r="1634" spans="1:17" x14ac:dyDescent="0.25">
      <c r="A1634" t="s">
        <v>909</v>
      </c>
      <c r="B1634">
        <v>32</v>
      </c>
      <c r="C1634" t="s">
        <v>412</v>
      </c>
      <c r="D1634" t="s">
        <v>748</v>
      </c>
      <c r="E1634" t="str">
        <f t="shared" si="50"/>
        <v/>
      </c>
      <c r="F1634" t="str">
        <f t="shared" si="51"/>
        <v/>
      </c>
      <c r="H1634">
        <v>6</v>
      </c>
      <c r="Q1634">
        <v>6</v>
      </c>
    </row>
    <row r="1635" spans="1:17" x14ac:dyDescent="0.25">
      <c r="A1635" t="s">
        <v>909</v>
      </c>
      <c r="B1635">
        <v>32</v>
      </c>
      <c r="C1635" t="s">
        <v>845</v>
      </c>
      <c r="D1635" t="s">
        <v>661</v>
      </c>
      <c r="E1635">
        <f t="shared" si="50"/>
        <v>1</v>
      </c>
      <c r="F1635" t="str">
        <f t="shared" si="51"/>
        <v/>
      </c>
      <c r="G1635" t="s">
        <v>910</v>
      </c>
      <c r="H1635">
        <v>6.5</v>
      </c>
      <c r="L1635">
        <v>1</v>
      </c>
      <c r="Q1635">
        <v>7</v>
      </c>
    </row>
    <row r="1636" spans="1:17" x14ac:dyDescent="0.25">
      <c r="A1636" t="s">
        <v>909</v>
      </c>
      <c r="B1636">
        <v>32</v>
      </c>
      <c r="C1636" t="s">
        <v>400</v>
      </c>
      <c r="D1636" t="s">
        <v>661</v>
      </c>
      <c r="E1636" t="str">
        <f t="shared" si="50"/>
        <v/>
      </c>
      <c r="F1636" t="str">
        <f t="shared" si="51"/>
        <v/>
      </c>
      <c r="H1636">
        <v>6</v>
      </c>
      <c r="Q1636">
        <v>6</v>
      </c>
    </row>
    <row r="1637" spans="1:17" x14ac:dyDescent="0.25">
      <c r="A1637" t="s">
        <v>909</v>
      </c>
      <c r="B1637">
        <v>32</v>
      </c>
      <c r="C1637" t="s">
        <v>445</v>
      </c>
      <c r="D1637" t="s">
        <v>661</v>
      </c>
      <c r="E1637" t="str">
        <f t="shared" si="50"/>
        <v/>
      </c>
      <c r="F1637" t="str">
        <f t="shared" si="51"/>
        <v/>
      </c>
      <c r="H1637">
        <v>6.5</v>
      </c>
      <c r="Q1637">
        <v>6.5</v>
      </c>
    </row>
    <row r="1638" spans="1:17" x14ac:dyDescent="0.25">
      <c r="A1638" t="s">
        <v>909</v>
      </c>
      <c r="B1638">
        <v>32</v>
      </c>
      <c r="C1638" t="s">
        <v>434</v>
      </c>
      <c r="D1638" t="s">
        <v>661</v>
      </c>
      <c r="E1638" t="str">
        <f t="shared" si="50"/>
        <v/>
      </c>
      <c r="F1638" t="str">
        <f t="shared" si="51"/>
        <v/>
      </c>
      <c r="H1638">
        <v>6.5</v>
      </c>
      <c r="Q1638">
        <v>6.5</v>
      </c>
    </row>
    <row r="1639" spans="1:17" x14ac:dyDescent="0.25">
      <c r="A1639" t="s">
        <v>909</v>
      </c>
      <c r="B1639">
        <v>32</v>
      </c>
      <c r="C1639" t="s">
        <v>364</v>
      </c>
      <c r="D1639" t="s">
        <v>631</v>
      </c>
      <c r="E1639" t="str">
        <f t="shared" si="50"/>
        <v/>
      </c>
      <c r="F1639" t="str">
        <f t="shared" si="51"/>
        <v/>
      </c>
      <c r="H1639">
        <v>6</v>
      </c>
      <c r="Q1639">
        <v>6</v>
      </c>
    </row>
    <row r="1640" spans="1:17" x14ac:dyDescent="0.25">
      <c r="A1640" t="s">
        <v>909</v>
      </c>
      <c r="B1640">
        <v>32</v>
      </c>
      <c r="C1640" t="s">
        <v>846</v>
      </c>
      <c r="D1640" t="s">
        <v>631</v>
      </c>
      <c r="E1640" t="str">
        <f t="shared" si="50"/>
        <v/>
      </c>
      <c r="F1640" t="str">
        <f t="shared" si="51"/>
        <v/>
      </c>
      <c r="H1640">
        <v>6</v>
      </c>
      <c r="Q1640">
        <v>6</v>
      </c>
    </row>
    <row r="1641" spans="1:17" x14ac:dyDescent="0.25">
      <c r="A1641" t="s">
        <v>909</v>
      </c>
      <c r="B1641">
        <v>32</v>
      </c>
      <c r="C1641" t="s">
        <v>423</v>
      </c>
      <c r="D1641" t="s">
        <v>631</v>
      </c>
      <c r="E1641" t="str">
        <f t="shared" si="50"/>
        <v/>
      </c>
      <c r="F1641" t="str">
        <f t="shared" si="51"/>
        <v/>
      </c>
      <c r="H1641">
        <v>6.5</v>
      </c>
      <c r="Q1641">
        <v>6.5</v>
      </c>
    </row>
    <row r="1642" spans="1:17" x14ac:dyDescent="0.25">
      <c r="A1642" t="s">
        <v>909</v>
      </c>
      <c r="B1642">
        <v>32</v>
      </c>
      <c r="C1642" t="s">
        <v>465</v>
      </c>
      <c r="D1642" t="s">
        <v>631</v>
      </c>
      <c r="E1642">
        <f t="shared" si="50"/>
        <v>1</v>
      </c>
      <c r="F1642" t="str">
        <f t="shared" si="51"/>
        <v/>
      </c>
      <c r="G1642" t="s">
        <v>910</v>
      </c>
      <c r="H1642">
        <v>5.5</v>
      </c>
      <c r="Q1642">
        <v>5</v>
      </c>
    </row>
    <row r="1643" spans="1:17" x14ac:dyDescent="0.25">
      <c r="A1643" t="s">
        <v>909</v>
      </c>
      <c r="B1643">
        <v>32</v>
      </c>
      <c r="C1643" t="s">
        <v>475</v>
      </c>
      <c r="D1643" t="s">
        <v>631</v>
      </c>
      <c r="E1643" t="str">
        <f t="shared" si="50"/>
        <v/>
      </c>
      <c r="F1643" t="str">
        <f t="shared" si="51"/>
        <v/>
      </c>
      <c r="H1643">
        <v>6</v>
      </c>
      <c r="Q1643">
        <v>6</v>
      </c>
    </row>
    <row r="1644" spans="1:17" x14ac:dyDescent="0.25">
      <c r="A1644" t="s">
        <v>909</v>
      </c>
      <c r="B1644">
        <v>32</v>
      </c>
      <c r="C1644" t="s">
        <v>838</v>
      </c>
      <c r="D1644" t="s">
        <v>745</v>
      </c>
      <c r="E1644" t="str">
        <f t="shared" si="50"/>
        <v/>
      </c>
      <c r="F1644" t="str">
        <f t="shared" si="51"/>
        <v/>
      </c>
      <c r="H1644">
        <v>5</v>
      </c>
      <c r="Q1644">
        <v>5</v>
      </c>
    </row>
    <row r="1645" spans="1:17" x14ac:dyDescent="0.25">
      <c r="A1645" t="s">
        <v>909</v>
      </c>
      <c r="B1645">
        <v>32</v>
      </c>
      <c r="C1645" t="s">
        <v>394</v>
      </c>
      <c r="D1645" t="s">
        <v>745</v>
      </c>
      <c r="E1645">
        <f t="shared" si="50"/>
        <v>1</v>
      </c>
      <c r="F1645" t="str">
        <f t="shared" si="51"/>
        <v/>
      </c>
      <c r="G1645" t="s">
        <v>910</v>
      </c>
      <c r="H1645">
        <v>6</v>
      </c>
      <c r="Q1645">
        <v>5.5</v>
      </c>
    </row>
    <row r="1646" spans="1:17" x14ac:dyDescent="0.25">
      <c r="A1646" t="s">
        <v>909</v>
      </c>
      <c r="B1646">
        <v>32</v>
      </c>
      <c r="C1646" t="s">
        <v>439</v>
      </c>
      <c r="D1646" t="s">
        <v>745</v>
      </c>
      <c r="E1646" t="str">
        <f t="shared" si="50"/>
        <v/>
      </c>
      <c r="F1646" t="str">
        <f t="shared" si="51"/>
        <v/>
      </c>
      <c r="H1646">
        <v>5</v>
      </c>
      <c r="Q1646">
        <v>5</v>
      </c>
    </row>
    <row r="1647" spans="1:17" x14ac:dyDescent="0.25">
      <c r="A1647" t="s">
        <v>909</v>
      </c>
      <c r="B1647">
        <v>32</v>
      </c>
      <c r="C1647" t="s">
        <v>446</v>
      </c>
      <c r="D1647" t="s">
        <v>745</v>
      </c>
      <c r="E1647" t="str">
        <f t="shared" si="50"/>
        <v/>
      </c>
      <c r="F1647" t="str">
        <f t="shared" si="51"/>
        <v/>
      </c>
      <c r="H1647">
        <v>6.5</v>
      </c>
      <c r="Q1647">
        <v>6.5</v>
      </c>
    </row>
    <row r="1648" spans="1:17" x14ac:dyDescent="0.25">
      <c r="A1648" t="s">
        <v>909</v>
      </c>
      <c r="B1648">
        <v>32</v>
      </c>
      <c r="C1648" t="s">
        <v>459</v>
      </c>
      <c r="D1648" t="s">
        <v>745</v>
      </c>
      <c r="E1648">
        <f t="shared" si="50"/>
        <v>1</v>
      </c>
      <c r="F1648" t="str">
        <f t="shared" si="51"/>
        <v/>
      </c>
      <c r="G1648" t="s">
        <v>910</v>
      </c>
      <c r="H1648">
        <v>5.5</v>
      </c>
      <c r="Q1648">
        <v>5</v>
      </c>
    </row>
    <row r="1649" spans="1:17" x14ac:dyDescent="0.25">
      <c r="A1649" t="s">
        <v>909</v>
      </c>
      <c r="B1649">
        <v>32</v>
      </c>
      <c r="C1649" t="s">
        <v>351</v>
      </c>
      <c r="D1649" t="s">
        <v>635</v>
      </c>
      <c r="E1649">
        <f t="shared" si="50"/>
        <v>1</v>
      </c>
      <c r="F1649" t="str">
        <f t="shared" si="51"/>
        <v/>
      </c>
      <c r="G1649" t="s">
        <v>910</v>
      </c>
      <c r="H1649">
        <v>6.5</v>
      </c>
      <c r="Q1649">
        <v>6</v>
      </c>
    </row>
    <row r="1650" spans="1:17" x14ac:dyDescent="0.25">
      <c r="A1650" t="s">
        <v>909</v>
      </c>
      <c r="B1650">
        <v>32</v>
      </c>
      <c r="C1650" t="s">
        <v>377</v>
      </c>
      <c r="D1650" t="s">
        <v>635</v>
      </c>
      <c r="E1650">
        <f t="shared" si="50"/>
        <v>1</v>
      </c>
      <c r="F1650" t="str">
        <f t="shared" si="51"/>
        <v/>
      </c>
      <c r="G1650" t="s">
        <v>910</v>
      </c>
      <c r="H1650">
        <v>6.5</v>
      </c>
      <c r="Q1650">
        <v>6</v>
      </c>
    </row>
    <row r="1651" spans="1:17" x14ac:dyDescent="0.25">
      <c r="A1651" t="s">
        <v>909</v>
      </c>
      <c r="B1651">
        <v>32</v>
      </c>
      <c r="C1651" t="s">
        <v>406</v>
      </c>
      <c r="D1651" t="s">
        <v>635</v>
      </c>
      <c r="E1651" t="str">
        <f t="shared" si="50"/>
        <v/>
      </c>
      <c r="F1651" t="str">
        <f t="shared" si="51"/>
        <v/>
      </c>
      <c r="H1651">
        <v>6</v>
      </c>
      <c r="Q1651">
        <v>6</v>
      </c>
    </row>
    <row r="1652" spans="1:17" x14ac:dyDescent="0.25">
      <c r="A1652" t="s">
        <v>909</v>
      </c>
      <c r="B1652">
        <v>32</v>
      </c>
      <c r="C1652" t="s">
        <v>419</v>
      </c>
      <c r="D1652" t="s">
        <v>635</v>
      </c>
      <c r="E1652" t="str">
        <f t="shared" si="50"/>
        <v/>
      </c>
      <c r="F1652" t="str">
        <f t="shared" si="51"/>
        <v/>
      </c>
      <c r="H1652">
        <v>6</v>
      </c>
      <c r="Q1652">
        <v>6</v>
      </c>
    </row>
    <row r="1653" spans="1:17" x14ac:dyDescent="0.25">
      <c r="A1653" t="s">
        <v>909</v>
      </c>
      <c r="B1653">
        <v>32</v>
      </c>
      <c r="C1653" t="s">
        <v>467</v>
      </c>
      <c r="D1653" t="s">
        <v>635</v>
      </c>
      <c r="E1653" t="str">
        <f t="shared" si="50"/>
        <v/>
      </c>
      <c r="F1653" t="str">
        <f t="shared" si="51"/>
        <v/>
      </c>
      <c r="H1653">
        <v>6</v>
      </c>
      <c r="Q1653">
        <v>6</v>
      </c>
    </row>
    <row r="1654" spans="1:17" x14ac:dyDescent="0.25">
      <c r="A1654" t="s">
        <v>909</v>
      </c>
      <c r="B1654">
        <v>32</v>
      </c>
      <c r="C1654" t="s">
        <v>841</v>
      </c>
      <c r="D1654" t="s">
        <v>747</v>
      </c>
      <c r="E1654" t="str">
        <f t="shared" si="50"/>
        <v/>
      </c>
      <c r="F1654" t="str">
        <f t="shared" si="51"/>
        <v/>
      </c>
      <c r="H1654">
        <v>6</v>
      </c>
      <c r="Q1654">
        <v>6</v>
      </c>
    </row>
    <row r="1655" spans="1:17" x14ac:dyDescent="0.25">
      <c r="A1655" t="s">
        <v>909</v>
      </c>
      <c r="B1655">
        <v>32</v>
      </c>
      <c r="C1655" t="s">
        <v>390</v>
      </c>
      <c r="D1655" t="s">
        <v>747</v>
      </c>
      <c r="E1655">
        <f t="shared" si="50"/>
        <v>1</v>
      </c>
      <c r="F1655" t="str">
        <f t="shared" si="51"/>
        <v/>
      </c>
      <c r="G1655" t="s">
        <v>910</v>
      </c>
      <c r="H1655">
        <v>6</v>
      </c>
      <c r="Q1655">
        <v>5.5</v>
      </c>
    </row>
    <row r="1656" spans="1:17" x14ac:dyDescent="0.25">
      <c r="A1656" t="s">
        <v>909</v>
      </c>
      <c r="B1656">
        <v>32</v>
      </c>
      <c r="C1656" t="s">
        <v>408</v>
      </c>
      <c r="D1656" t="s">
        <v>747</v>
      </c>
      <c r="E1656">
        <f t="shared" si="50"/>
        <v>1</v>
      </c>
      <c r="F1656" t="str">
        <f t="shared" si="51"/>
        <v/>
      </c>
      <c r="G1656" t="s">
        <v>910</v>
      </c>
      <c r="H1656">
        <v>5.5</v>
      </c>
      <c r="Q1656">
        <v>5</v>
      </c>
    </row>
    <row r="1657" spans="1:17" x14ac:dyDescent="0.25">
      <c r="A1657" t="s">
        <v>909</v>
      </c>
      <c r="B1657">
        <v>32</v>
      </c>
      <c r="C1657" t="s">
        <v>425</v>
      </c>
      <c r="D1657" t="s">
        <v>747</v>
      </c>
      <c r="E1657">
        <f t="shared" si="50"/>
        <v>1</v>
      </c>
      <c r="F1657" t="str">
        <f t="shared" si="51"/>
        <v/>
      </c>
      <c r="G1657" t="s">
        <v>910</v>
      </c>
      <c r="H1657">
        <v>5.5</v>
      </c>
      <c r="Q1657">
        <v>5</v>
      </c>
    </row>
    <row r="1658" spans="1:17" x14ac:dyDescent="0.25">
      <c r="A1658" t="s">
        <v>909</v>
      </c>
      <c r="B1658">
        <v>32</v>
      </c>
      <c r="C1658" t="s">
        <v>865</v>
      </c>
      <c r="D1658" t="s">
        <v>747</v>
      </c>
      <c r="E1658" t="str">
        <f t="shared" si="50"/>
        <v/>
      </c>
      <c r="F1658" t="str">
        <f t="shared" si="51"/>
        <v/>
      </c>
      <c r="H1658">
        <v>5</v>
      </c>
      <c r="Q1658">
        <v>5</v>
      </c>
    </row>
    <row r="1659" spans="1:17" x14ac:dyDescent="0.25">
      <c r="A1659" t="s">
        <v>909</v>
      </c>
      <c r="B1659">
        <v>32</v>
      </c>
      <c r="C1659" t="s">
        <v>842</v>
      </c>
      <c r="D1659" t="s">
        <v>738</v>
      </c>
      <c r="E1659" t="str">
        <f t="shared" si="50"/>
        <v/>
      </c>
      <c r="F1659" t="str">
        <f t="shared" si="51"/>
        <v/>
      </c>
      <c r="H1659">
        <v>5.5</v>
      </c>
      <c r="Q1659">
        <v>5.5</v>
      </c>
    </row>
    <row r="1660" spans="1:17" x14ac:dyDescent="0.25">
      <c r="A1660" t="s">
        <v>909</v>
      </c>
      <c r="B1660">
        <v>32</v>
      </c>
      <c r="C1660" t="s">
        <v>851</v>
      </c>
      <c r="D1660" t="s">
        <v>738</v>
      </c>
      <c r="E1660">
        <f t="shared" si="50"/>
        <v>1</v>
      </c>
      <c r="F1660" t="str">
        <f t="shared" si="51"/>
        <v/>
      </c>
      <c r="G1660" t="s">
        <v>910</v>
      </c>
      <c r="H1660">
        <v>5.5</v>
      </c>
      <c r="Q1660">
        <v>5</v>
      </c>
    </row>
    <row r="1661" spans="1:17" x14ac:dyDescent="0.25">
      <c r="A1661" t="s">
        <v>909</v>
      </c>
      <c r="B1661">
        <v>32</v>
      </c>
      <c r="C1661" t="s">
        <v>403</v>
      </c>
      <c r="D1661" t="s">
        <v>738</v>
      </c>
      <c r="E1661" t="str">
        <f t="shared" si="50"/>
        <v/>
      </c>
      <c r="F1661" t="str">
        <f t="shared" si="51"/>
        <v/>
      </c>
      <c r="H1661">
        <v>5.5</v>
      </c>
      <c r="Q1661">
        <v>5.5</v>
      </c>
    </row>
    <row r="1662" spans="1:17" x14ac:dyDescent="0.25">
      <c r="A1662" t="s">
        <v>909</v>
      </c>
      <c r="B1662">
        <v>32</v>
      </c>
      <c r="C1662" t="s">
        <v>413</v>
      </c>
      <c r="D1662" t="s">
        <v>738</v>
      </c>
      <c r="E1662">
        <f t="shared" si="50"/>
        <v>1</v>
      </c>
      <c r="F1662" t="str">
        <f t="shared" si="51"/>
        <v/>
      </c>
      <c r="G1662" t="s">
        <v>910</v>
      </c>
      <c r="H1662">
        <v>6</v>
      </c>
      <c r="Q1662">
        <v>5.5</v>
      </c>
    </row>
    <row r="1663" spans="1:17" x14ac:dyDescent="0.25">
      <c r="A1663" t="s">
        <v>909</v>
      </c>
      <c r="B1663">
        <v>32</v>
      </c>
      <c r="C1663" t="s">
        <v>478</v>
      </c>
      <c r="D1663" t="s">
        <v>738</v>
      </c>
      <c r="E1663" t="str">
        <f t="shared" si="50"/>
        <v/>
      </c>
      <c r="F1663" t="str">
        <f t="shared" si="51"/>
        <v/>
      </c>
      <c r="H1663">
        <v>6</v>
      </c>
      <c r="Q1663">
        <v>6</v>
      </c>
    </row>
    <row r="1664" spans="1:17" x14ac:dyDescent="0.25">
      <c r="A1664" t="s">
        <v>909</v>
      </c>
      <c r="B1664">
        <v>32</v>
      </c>
      <c r="C1664" t="s">
        <v>347</v>
      </c>
      <c r="D1664" t="s">
        <v>761</v>
      </c>
      <c r="E1664" t="str">
        <f t="shared" si="50"/>
        <v/>
      </c>
      <c r="F1664" t="str">
        <f t="shared" si="51"/>
        <v/>
      </c>
      <c r="H1664">
        <v>6</v>
      </c>
      <c r="Q1664">
        <v>6</v>
      </c>
    </row>
    <row r="1665" spans="1:17" x14ac:dyDescent="0.25">
      <c r="A1665" t="s">
        <v>909</v>
      </c>
      <c r="B1665">
        <v>32</v>
      </c>
      <c r="C1665" t="s">
        <v>372</v>
      </c>
      <c r="D1665" t="s">
        <v>761</v>
      </c>
      <c r="E1665" t="str">
        <f t="shared" si="50"/>
        <v/>
      </c>
      <c r="F1665" t="str">
        <f t="shared" si="51"/>
        <v/>
      </c>
      <c r="H1665">
        <v>6.5</v>
      </c>
      <c r="Q1665">
        <v>6.5</v>
      </c>
    </row>
    <row r="1666" spans="1:17" x14ac:dyDescent="0.25">
      <c r="A1666" t="s">
        <v>909</v>
      </c>
      <c r="B1666">
        <v>32</v>
      </c>
      <c r="C1666" t="s">
        <v>424</v>
      </c>
      <c r="D1666" t="s">
        <v>761</v>
      </c>
      <c r="E1666" t="str">
        <f t="shared" si="50"/>
        <v/>
      </c>
      <c r="F1666" t="str">
        <f t="shared" si="51"/>
        <v/>
      </c>
      <c r="H1666">
        <v>6</v>
      </c>
      <c r="Q1666">
        <v>6</v>
      </c>
    </row>
    <row r="1667" spans="1:17" x14ac:dyDescent="0.25">
      <c r="A1667" t="s">
        <v>909</v>
      </c>
      <c r="B1667">
        <v>32</v>
      </c>
      <c r="C1667" t="s">
        <v>435</v>
      </c>
      <c r="D1667" t="s">
        <v>761</v>
      </c>
      <c r="E1667" t="str">
        <f t="shared" ref="E1667:E1730" si="52">IF($G1667="Ammonito",1,"")</f>
        <v/>
      </c>
      <c r="F1667" t="str">
        <f t="shared" ref="F1667:F1730" si="53">IF($G1667="Espulsione",1,"")</f>
        <v/>
      </c>
      <c r="H1667">
        <v>6.5</v>
      </c>
      <c r="Q1667">
        <v>6.5</v>
      </c>
    </row>
    <row r="1668" spans="1:17" x14ac:dyDescent="0.25">
      <c r="A1668" t="s">
        <v>912</v>
      </c>
      <c r="B1668">
        <v>32</v>
      </c>
      <c r="C1668" t="s">
        <v>491</v>
      </c>
      <c r="D1668" t="s">
        <v>746</v>
      </c>
      <c r="E1668" t="str">
        <f t="shared" si="52"/>
        <v/>
      </c>
      <c r="F1668" t="str">
        <f t="shared" si="53"/>
        <v/>
      </c>
      <c r="H1668">
        <v>5.5</v>
      </c>
      <c r="Q1668">
        <v>5.5</v>
      </c>
    </row>
    <row r="1669" spans="1:17" x14ac:dyDescent="0.25">
      <c r="A1669" t="s">
        <v>912</v>
      </c>
      <c r="B1669">
        <v>32</v>
      </c>
      <c r="C1669" t="s">
        <v>624</v>
      </c>
      <c r="D1669" t="s">
        <v>746</v>
      </c>
      <c r="E1669" t="str">
        <f t="shared" si="52"/>
        <v/>
      </c>
      <c r="F1669" t="str">
        <f t="shared" si="53"/>
        <v/>
      </c>
      <c r="H1669">
        <v>5</v>
      </c>
      <c r="Q1669">
        <v>5</v>
      </c>
    </row>
    <row r="1670" spans="1:17" x14ac:dyDescent="0.25">
      <c r="A1670" t="s">
        <v>912</v>
      </c>
      <c r="B1670">
        <v>32</v>
      </c>
      <c r="C1670" t="s">
        <v>509</v>
      </c>
      <c r="D1670" t="s">
        <v>746</v>
      </c>
      <c r="E1670">
        <f t="shared" si="52"/>
        <v>1</v>
      </c>
      <c r="F1670" t="str">
        <f t="shared" si="53"/>
        <v/>
      </c>
      <c r="G1670" t="s">
        <v>910</v>
      </c>
      <c r="H1670">
        <v>5.5</v>
      </c>
      <c r="Q1670">
        <v>5</v>
      </c>
    </row>
    <row r="1671" spans="1:17" x14ac:dyDescent="0.25">
      <c r="A1671" t="s">
        <v>912</v>
      </c>
      <c r="B1671">
        <v>32</v>
      </c>
      <c r="C1671" t="s">
        <v>515</v>
      </c>
      <c r="D1671" t="s">
        <v>746</v>
      </c>
      <c r="E1671" t="str">
        <f t="shared" si="52"/>
        <v/>
      </c>
      <c r="F1671" t="str">
        <f t="shared" si="53"/>
        <v/>
      </c>
      <c r="H1671">
        <v>5</v>
      </c>
      <c r="Q1671">
        <v>5</v>
      </c>
    </row>
    <row r="1672" spans="1:17" x14ac:dyDescent="0.25">
      <c r="A1672" t="s">
        <v>912</v>
      </c>
      <c r="B1672">
        <v>32</v>
      </c>
      <c r="C1672" t="s">
        <v>533</v>
      </c>
      <c r="D1672" t="s">
        <v>746</v>
      </c>
      <c r="E1672" t="str">
        <f t="shared" si="52"/>
        <v/>
      </c>
      <c r="F1672" t="str">
        <f t="shared" si="53"/>
        <v/>
      </c>
      <c r="H1672">
        <v>6.5</v>
      </c>
      <c r="Q1672">
        <v>6.5</v>
      </c>
    </row>
    <row r="1673" spans="1:17" x14ac:dyDescent="0.25">
      <c r="A1673" t="s">
        <v>912</v>
      </c>
      <c r="B1673">
        <v>32</v>
      </c>
      <c r="C1673" t="s">
        <v>514</v>
      </c>
      <c r="D1673" t="s">
        <v>760</v>
      </c>
      <c r="E1673" t="str">
        <f t="shared" si="52"/>
        <v/>
      </c>
      <c r="F1673" t="str">
        <f t="shared" si="53"/>
        <v/>
      </c>
      <c r="H1673">
        <v>7.5</v>
      </c>
      <c r="Q1673">
        <v>7.5</v>
      </c>
    </row>
    <row r="1674" spans="1:17" x14ac:dyDescent="0.25">
      <c r="A1674" t="s">
        <v>912</v>
      </c>
      <c r="B1674">
        <v>32</v>
      </c>
      <c r="C1674" t="s">
        <v>558</v>
      </c>
      <c r="D1674" t="s">
        <v>760</v>
      </c>
      <c r="E1674">
        <f t="shared" si="52"/>
        <v>1</v>
      </c>
      <c r="F1674" t="str">
        <f t="shared" si="53"/>
        <v/>
      </c>
      <c r="G1674" t="s">
        <v>910</v>
      </c>
      <c r="H1674">
        <v>6.5</v>
      </c>
      <c r="I1674">
        <v>1</v>
      </c>
      <c r="Q1674">
        <v>9</v>
      </c>
    </row>
    <row r="1675" spans="1:17" x14ac:dyDescent="0.25">
      <c r="A1675" t="s">
        <v>912</v>
      </c>
      <c r="B1675">
        <v>32</v>
      </c>
      <c r="C1675" t="s">
        <v>560</v>
      </c>
      <c r="D1675" t="s">
        <v>760</v>
      </c>
      <c r="E1675" t="str">
        <f t="shared" si="52"/>
        <v/>
      </c>
      <c r="F1675" t="str">
        <f t="shared" si="53"/>
        <v/>
      </c>
      <c r="H1675">
        <v>6</v>
      </c>
      <c r="Q1675">
        <v>6</v>
      </c>
    </row>
    <row r="1676" spans="1:17" x14ac:dyDescent="0.25">
      <c r="A1676" t="s">
        <v>912</v>
      </c>
      <c r="B1676">
        <v>32</v>
      </c>
      <c r="C1676" t="s">
        <v>591</v>
      </c>
      <c r="D1676" t="s">
        <v>760</v>
      </c>
      <c r="E1676" t="str">
        <f t="shared" si="52"/>
        <v/>
      </c>
      <c r="F1676" t="str">
        <f t="shared" si="53"/>
        <v/>
      </c>
      <c r="H1676">
        <v>6.5</v>
      </c>
      <c r="Q1676">
        <v>6.5</v>
      </c>
    </row>
    <row r="1677" spans="1:17" x14ac:dyDescent="0.25">
      <c r="A1677" t="s">
        <v>912</v>
      </c>
      <c r="B1677">
        <v>32</v>
      </c>
      <c r="C1677" t="s">
        <v>518</v>
      </c>
      <c r="D1677" t="s">
        <v>633</v>
      </c>
      <c r="E1677" t="str">
        <f t="shared" si="52"/>
        <v/>
      </c>
      <c r="F1677" t="str">
        <f t="shared" si="53"/>
        <v/>
      </c>
      <c r="H1677">
        <v>5.5</v>
      </c>
      <c r="Q1677">
        <v>5.5</v>
      </c>
    </row>
    <row r="1678" spans="1:17" x14ac:dyDescent="0.25">
      <c r="A1678" t="s">
        <v>912</v>
      </c>
      <c r="B1678">
        <v>32</v>
      </c>
      <c r="C1678" t="s">
        <v>519</v>
      </c>
      <c r="D1678" t="s">
        <v>633</v>
      </c>
      <c r="E1678" t="str">
        <f t="shared" si="52"/>
        <v/>
      </c>
      <c r="F1678" t="str">
        <f t="shared" si="53"/>
        <v/>
      </c>
      <c r="H1678">
        <v>5</v>
      </c>
      <c r="Q1678">
        <v>5</v>
      </c>
    </row>
    <row r="1679" spans="1:17" x14ac:dyDescent="0.25">
      <c r="A1679" t="s">
        <v>912</v>
      </c>
      <c r="B1679">
        <v>32</v>
      </c>
      <c r="C1679" t="s">
        <v>523</v>
      </c>
      <c r="D1679" t="s">
        <v>633</v>
      </c>
      <c r="E1679" t="str">
        <f t="shared" si="52"/>
        <v/>
      </c>
      <c r="F1679" t="str">
        <f t="shared" si="53"/>
        <v/>
      </c>
      <c r="H1679">
        <v>5</v>
      </c>
      <c r="Q1679">
        <v>5</v>
      </c>
    </row>
    <row r="1680" spans="1:17" x14ac:dyDescent="0.25">
      <c r="A1680" t="s">
        <v>912</v>
      </c>
      <c r="B1680">
        <v>32</v>
      </c>
      <c r="C1680" t="s">
        <v>529</v>
      </c>
      <c r="D1680" t="s">
        <v>633</v>
      </c>
      <c r="E1680" t="str">
        <f t="shared" si="52"/>
        <v/>
      </c>
      <c r="F1680" t="str">
        <f t="shared" si="53"/>
        <v/>
      </c>
      <c r="H1680">
        <v>6</v>
      </c>
      <c r="Q1680">
        <v>6</v>
      </c>
    </row>
    <row r="1681" spans="1:17" x14ac:dyDescent="0.25">
      <c r="A1681" t="s">
        <v>912</v>
      </c>
      <c r="B1681">
        <v>32</v>
      </c>
      <c r="C1681" t="s">
        <v>532</v>
      </c>
      <c r="D1681" t="s">
        <v>633</v>
      </c>
      <c r="E1681" t="str">
        <f t="shared" si="52"/>
        <v/>
      </c>
      <c r="F1681" t="str">
        <f t="shared" si="53"/>
        <v/>
      </c>
      <c r="H1681">
        <v>5.5</v>
      </c>
      <c r="Q1681">
        <v>5.5</v>
      </c>
    </row>
    <row r="1682" spans="1:17" x14ac:dyDescent="0.25">
      <c r="A1682" t="s">
        <v>912</v>
      </c>
      <c r="B1682">
        <v>32</v>
      </c>
      <c r="C1682" t="s">
        <v>775</v>
      </c>
      <c r="D1682" t="s">
        <v>633</v>
      </c>
      <c r="E1682" t="str">
        <f t="shared" si="52"/>
        <v/>
      </c>
      <c r="F1682" t="str">
        <f t="shared" si="53"/>
        <v/>
      </c>
      <c r="H1682">
        <v>5</v>
      </c>
      <c r="Q1682">
        <v>5</v>
      </c>
    </row>
    <row r="1683" spans="1:17" x14ac:dyDescent="0.25">
      <c r="A1683" t="s">
        <v>912</v>
      </c>
      <c r="B1683">
        <v>32</v>
      </c>
      <c r="C1683" t="s">
        <v>490</v>
      </c>
      <c r="D1683" t="s">
        <v>739</v>
      </c>
      <c r="E1683" t="str">
        <f t="shared" si="52"/>
        <v/>
      </c>
      <c r="F1683" t="str">
        <f t="shared" si="53"/>
        <v/>
      </c>
      <c r="H1683">
        <v>4.5</v>
      </c>
      <c r="L1683">
        <v>1</v>
      </c>
      <c r="Q1683">
        <v>5.5</v>
      </c>
    </row>
    <row r="1684" spans="1:17" x14ac:dyDescent="0.25">
      <c r="A1684" t="s">
        <v>912</v>
      </c>
      <c r="B1684">
        <v>32</v>
      </c>
      <c r="C1684" t="s">
        <v>510</v>
      </c>
      <c r="D1684" t="s">
        <v>739</v>
      </c>
      <c r="E1684" t="str">
        <f t="shared" si="52"/>
        <v/>
      </c>
      <c r="F1684" t="str">
        <f t="shared" si="53"/>
        <v/>
      </c>
      <c r="H1684">
        <v>6</v>
      </c>
      <c r="Q1684">
        <v>6</v>
      </c>
    </row>
    <row r="1685" spans="1:17" x14ac:dyDescent="0.25">
      <c r="A1685" t="s">
        <v>912</v>
      </c>
      <c r="B1685">
        <v>32</v>
      </c>
      <c r="C1685" t="s">
        <v>553</v>
      </c>
      <c r="D1685" t="s">
        <v>739</v>
      </c>
      <c r="E1685" t="str">
        <f t="shared" si="52"/>
        <v/>
      </c>
      <c r="F1685" t="str">
        <f t="shared" si="53"/>
        <v/>
      </c>
      <c r="H1685">
        <v>5</v>
      </c>
      <c r="Q1685">
        <v>5</v>
      </c>
    </row>
    <row r="1686" spans="1:17" x14ac:dyDescent="0.25">
      <c r="A1686" t="s">
        <v>912</v>
      </c>
      <c r="B1686">
        <v>32</v>
      </c>
      <c r="C1686" t="s">
        <v>570</v>
      </c>
      <c r="D1686" t="s">
        <v>739</v>
      </c>
      <c r="E1686" t="str">
        <f t="shared" si="52"/>
        <v/>
      </c>
      <c r="F1686" t="str">
        <f t="shared" si="53"/>
        <v/>
      </c>
      <c r="H1686">
        <v>5</v>
      </c>
      <c r="Q1686">
        <v>5</v>
      </c>
    </row>
    <row r="1687" spans="1:17" x14ac:dyDescent="0.25">
      <c r="A1687" t="s">
        <v>912</v>
      </c>
      <c r="B1687">
        <v>32</v>
      </c>
      <c r="C1687" t="s">
        <v>598</v>
      </c>
      <c r="D1687" t="s">
        <v>739</v>
      </c>
      <c r="E1687" t="str">
        <f t="shared" si="52"/>
        <v/>
      </c>
      <c r="F1687" t="str">
        <f t="shared" si="53"/>
        <v/>
      </c>
      <c r="H1687">
        <v>5.5</v>
      </c>
      <c r="Q1687">
        <v>5.5</v>
      </c>
    </row>
    <row r="1688" spans="1:17" x14ac:dyDescent="0.25">
      <c r="A1688" t="s">
        <v>912</v>
      </c>
      <c r="B1688">
        <v>32</v>
      </c>
      <c r="C1688" t="s">
        <v>548</v>
      </c>
      <c r="D1688" t="s">
        <v>634</v>
      </c>
      <c r="E1688">
        <f t="shared" si="52"/>
        <v>1</v>
      </c>
      <c r="F1688" t="str">
        <f t="shared" si="53"/>
        <v/>
      </c>
      <c r="G1688" t="s">
        <v>910</v>
      </c>
      <c r="H1688">
        <v>5.5</v>
      </c>
      <c r="Q1688">
        <v>5</v>
      </c>
    </row>
    <row r="1689" spans="1:17" x14ac:dyDescent="0.25">
      <c r="A1689" t="s">
        <v>912</v>
      </c>
      <c r="B1689">
        <v>32</v>
      </c>
      <c r="C1689" t="s">
        <v>600</v>
      </c>
      <c r="D1689" t="s">
        <v>634</v>
      </c>
      <c r="E1689" t="str">
        <f t="shared" si="52"/>
        <v/>
      </c>
      <c r="F1689" t="str">
        <f t="shared" si="53"/>
        <v/>
      </c>
      <c r="H1689">
        <v>6</v>
      </c>
      <c r="Q1689">
        <v>6</v>
      </c>
    </row>
    <row r="1690" spans="1:17" x14ac:dyDescent="0.25">
      <c r="A1690" t="s">
        <v>912</v>
      </c>
      <c r="B1690">
        <v>32</v>
      </c>
      <c r="C1690" t="s">
        <v>602</v>
      </c>
      <c r="D1690" t="s">
        <v>634</v>
      </c>
      <c r="E1690" t="str">
        <f t="shared" si="52"/>
        <v/>
      </c>
      <c r="F1690" t="str">
        <f t="shared" si="53"/>
        <v/>
      </c>
      <c r="H1690">
        <v>5.5</v>
      </c>
      <c r="Q1690">
        <v>5.5</v>
      </c>
    </row>
    <row r="1691" spans="1:17" x14ac:dyDescent="0.25">
      <c r="A1691" t="s">
        <v>912</v>
      </c>
      <c r="B1691">
        <v>32</v>
      </c>
      <c r="C1691" t="s">
        <v>543</v>
      </c>
      <c r="D1691" t="s">
        <v>634</v>
      </c>
      <c r="E1691" t="str">
        <f t="shared" si="52"/>
        <v/>
      </c>
      <c r="F1691" t="str">
        <f t="shared" si="53"/>
        <v/>
      </c>
      <c r="H1691">
        <v>5.5</v>
      </c>
      <c r="Q1691">
        <v>5.5</v>
      </c>
    </row>
    <row r="1692" spans="1:17" x14ac:dyDescent="0.25">
      <c r="A1692" t="s">
        <v>912</v>
      </c>
      <c r="B1692">
        <v>32</v>
      </c>
      <c r="C1692" t="s">
        <v>486</v>
      </c>
      <c r="D1692" t="s">
        <v>632</v>
      </c>
      <c r="E1692">
        <f t="shared" si="52"/>
        <v>1</v>
      </c>
      <c r="F1692" t="str">
        <f t="shared" si="53"/>
        <v/>
      </c>
      <c r="G1692" t="s">
        <v>910</v>
      </c>
      <c r="H1692">
        <v>6.5</v>
      </c>
      <c r="Q1692">
        <v>6</v>
      </c>
    </row>
    <row r="1693" spans="1:17" x14ac:dyDescent="0.25">
      <c r="A1693" t="s">
        <v>912</v>
      </c>
      <c r="B1693">
        <v>32</v>
      </c>
      <c r="C1693" t="s">
        <v>487</v>
      </c>
      <c r="D1693" t="s">
        <v>632</v>
      </c>
      <c r="E1693" t="str">
        <f t="shared" si="52"/>
        <v/>
      </c>
      <c r="F1693" t="str">
        <f t="shared" si="53"/>
        <v/>
      </c>
      <c r="H1693">
        <v>6</v>
      </c>
      <c r="Q1693">
        <v>6</v>
      </c>
    </row>
    <row r="1694" spans="1:17" x14ac:dyDescent="0.25">
      <c r="A1694" t="s">
        <v>912</v>
      </c>
      <c r="B1694">
        <v>32</v>
      </c>
      <c r="C1694" t="s">
        <v>520</v>
      </c>
      <c r="D1694" t="s">
        <v>632</v>
      </c>
      <c r="E1694" t="str">
        <f t="shared" si="52"/>
        <v/>
      </c>
      <c r="F1694" t="str">
        <f t="shared" si="53"/>
        <v/>
      </c>
      <c r="H1694">
        <v>7</v>
      </c>
      <c r="I1694">
        <v>1</v>
      </c>
      <c r="Q1694">
        <v>10</v>
      </c>
    </row>
    <row r="1695" spans="1:17" x14ac:dyDescent="0.25">
      <c r="A1695" t="s">
        <v>912</v>
      </c>
      <c r="B1695">
        <v>32</v>
      </c>
      <c r="C1695" t="s">
        <v>550</v>
      </c>
      <c r="D1695" t="s">
        <v>632</v>
      </c>
      <c r="E1695" t="str">
        <f t="shared" si="52"/>
        <v/>
      </c>
      <c r="F1695" t="str">
        <f t="shared" si="53"/>
        <v/>
      </c>
      <c r="H1695">
        <v>5.5</v>
      </c>
      <c r="Q1695">
        <v>5.5</v>
      </c>
    </row>
    <row r="1696" spans="1:17" x14ac:dyDescent="0.25">
      <c r="A1696" t="s">
        <v>912</v>
      </c>
      <c r="B1696">
        <v>32</v>
      </c>
      <c r="C1696" t="s">
        <v>596</v>
      </c>
      <c r="D1696" t="s">
        <v>632</v>
      </c>
      <c r="E1696" t="str">
        <f t="shared" si="52"/>
        <v/>
      </c>
      <c r="F1696" t="str">
        <f t="shared" si="53"/>
        <v/>
      </c>
      <c r="H1696">
        <v>6.5</v>
      </c>
      <c r="Q1696">
        <v>6.5</v>
      </c>
    </row>
    <row r="1697" spans="1:17" x14ac:dyDescent="0.25">
      <c r="A1697" t="s">
        <v>912</v>
      </c>
      <c r="B1697">
        <v>32</v>
      </c>
      <c r="C1697" t="s">
        <v>622</v>
      </c>
      <c r="D1697" t="s">
        <v>632</v>
      </c>
      <c r="E1697" t="str">
        <f t="shared" si="52"/>
        <v/>
      </c>
      <c r="F1697" t="str">
        <f t="shared" si="53"/>
        <v/>
      </c>
      <c r="H1697">
        <v>5.5</v>
      </c>
      <c r="Q1697">
        <v>5.5</v>
      </c>
    </row>
    <row r="1698" spans="1:17" x14ac:dyDescent="0.25">
      <c r="A1698" t="s">
        <v>912</v>
      </c>
      <c r="B1698">
        <v>32</v>
      </c>
      <c r="C1698" t="s">
        <v>497</v>
      </c>
      <c r="D1698" t="s">
        <v>752</v>
      </c>
      <c r="E1698" t="str">
        <f t="shared" si="52"/>
        <v/>
      </c>
      <c r="F1698" t="str">
        <f t="shared" si="53"/>
        <v/>
      </c>
      <c r="H1698">
        <v>6</v>
      </c>
      <c r="Q1698">
        <v>6</v>
      </c>
    </row>
    <row r="1699" spans="1:17" x14ac:dyDescent="0.25">
      <c r="A1699" t="s">
        <v>912</v>
      </c>
      <c r="B1699">
        <v>32</v>
      </c>
      <c r="C1699" t="s">
        <v>608</v>
      </c>
      <c r="D1699" t="s">
        <v>752</v>
      </c>
      <c r="E1699">
        <f t="shared" si="52"/>
        <v>1</v>
      </c>
      <c r="F1699" t="str">
        <f t="shared" si="53"/>
        <v/>
      </c>
      <c r="G1699" t="s">
        <v>910</v>
      </c>
      <c r="H1699">
        <v>5</v>
      </c>
      <c r="Q1699">
        <v>4.5</v>
      </c>
    </row>
    <row r="1700" spans="1:17" x14ac:dyDescent="0.25">
      <c r="A1700" t="s">
        <v>912</v>
      </c>
      <c r="B1700">
        <v>32</v>
      </c>
      <c r="C1700" t="s">
        <v>613</v>
      </c>
      <c r="D1700" t="s">
        <v>752</v>
      </c>
      <c r="E1700" t="str">
        <f t="shared" si="52"/>
        <v/>
      </c>
      <c r="F1700" t="str">
        <f t="shared" si="53"/>
        <v/>
      </c>
      <c r="H1700">
        <v>6.5</v>
      </c>
      <c r="Q1700">
        <v>6.5</v>
      </c>
    </row>
    <row r="1701" spans="1:17" x14ac:dyDescent="0.25">
      <c r="A1701" t="s">
        <v>912</v>
      </c>
      <c r="B1701">
        <v>32</v>
      </c>
      <c r="C1701" t="s">
        <v>511</v>
      </c>
      <c r="D1701" t="s">
        <v>752</v>
      </c>
      <c r="E1701" t="str">
        <f t="shared" si="52"/>
        <v/>
      </c>
      <c r="F1701" t="str">
        <f t="shared" si="53"/>
        <v/>
      </c>
      <c r="H1701">
        <v>6</v>
      </c>
      <c r="Q1701">
        <v>6</v>
      </c>
    </row>
    <row r="1702" spans="1:17" x14ac:dyDescent="0.25">
      <c r="A1702" t="s">
        <v>912</v>
      </c>
      <c r="B1702">
        <v>32</v>
      </c>
      <c r="C1702" t="s">
        <v>538</v>
      </c>
      <c r="D1702" t="s">
        <v>752</v>
      </c>
      <c r="E1702" t="str">
        <f t="shared" si="52"/>
        <v/>
      </c>
      <c r="F1702" t="str">
        <f t="shared" si="53"/>
        <v/>
      </c>
      <c r="H1702">
        <v>6.5</v>
      </c>
      <c r="Q1702">
        <v>6.5</v>
      </c>
    </row>
    <row r="1703" spans="1:17" x14ac:dyDescent="0.25">
      <c r="A1703" t="s">
        <v>912</v>
      </c>
      <c r="B1703">
        <v>32</v>
      </c>
      <c r="C1703" t="s">
        <v>485</v>
      </c>
      <c r="D1703" t="s">
        <v>740</v>
      </c>
      <c r="E1703" t="str">
        <f t="shared" si="52"/>
        <v/>
      </c>
      <c r="F1703" t="str">
        <f t="shared" si="53"/>
        <v/>
      </c>
      <c r="H1703">
        <v>4.5</v>
      </c>
      <c r="Q1703">
        <v>4.5</v>
      </c>
    </row>
    <row r="1704" spans="1:17" x14ac:dyDescent="0.25">
      <c r="A1704" t="s">
        <v>912</v>
      </c>
      <c r="B1704">
        <v>32</v>
      </c>
      <c r="C1704" t="s">
        <v>507</v>
      </c>
      <c r="D1704" t="s">
        <v>740</v>
      </c>
      <c r="E1704" t="str">
        <f t="shared" si="52"/>
        <v/>
      </c>
      <c r="F1704" t="str">
        <f t="shared" si="53"/>
        <v/>
      </c>
      <c r="H1704">
        <v>5.5</v>
      </c>
      <c r="Q1704">
        <v>5.5</v>
      </c>
    </row>
    <row r="1705" spans="1:17" x14ac:dyDescent="0.25">
      <c r="A1705" t="s">
        <v>912</v>
      </c>
      <c r="B1705">
        <v>32</v>
      </c>
      <c r="C1705" t="s">
        <v>547</v>
      </c>
      <c r="D1705" t="s">
        <v>740</v>
      </c>
      <c r="E1705" t="str">
        <f t="shared" si="52"/>
        <v/>
      </c>
      <c r="F1705" t="str">
        <f t="shared" si="53"/>
        <v/>
      </c>
      <c r="H1705">
        <v>5.5</v>
      </c>
      <c r="Q1705">
        <v>5.5</v>
      </c>
    </row>
    <row r="1706" spans="1:17" x14ac:dyDescent="0.25">
      <c r="A1706" t="s">
        <v>912</v>
      </c>
      <c r="B1706">
        <v>32</v>
      </c>
      <c r="C1706" t="s">
        <v>559</v>
      </c>
      <c r="D1706" t="s">
        <v>740</v>
      </c>
      <c r="E1706" t="str">
        <f t="shared" si="52"/>
        <v/>
      </c>
      <c r="F1706" t="str">
        <f t="shared" si="53"/>
        <v/>
      </c>
      <c r="H1706">
        <v>5.5</v>
      </c>
      <c r="Q1706">
        <v>5.5</v>
      </c>
    </row>
    <row r="1707" spans="1:17" x14ac:dyDescent="0.25">
      <c r="A1707" t="s">
        <v>912</v>
      </c>
      <c r="B1707">
        <v>32</v>
      </c>
      <c r="C1707" t="s">
        <v>488</v>
      </c>
      <c r="D1707" t="s">
        <v>742</v>
      </c>
      <c r="E1707" t="str">
        <f t="shared" si="52"/>
        <v/>
      </c>
      <c r="F1707" t="str">
        <f t="shared" si="53"/>
        <v/>
      </c>
      <c r="H1707">
        <v>6.5</v>
      </c>
      <c r="Q1707">
        <v>6.5</v>
      </c>
    </row>
    <row r="1708" spans="1:17" x14ac:dyDescent="0.25">
      <c r="A1708" t="s">
        <v>912</v>
      </c>
      <c r="B1708">
        <v>32</v>
      </c>
      <c r="C1708" t="s">
        <v>576</v>
      </c>
      <c r="D1708" t="s">
        <v>742</v>
      </c>
      <c r="E1708" t="str">
        <f t="shared" si="52"/>
        <v/>
      </c>
      <c r="F1708" t="str">
        <f t="shared" si="53"/>
        <v/>
      </c>
      <c r="H1708">
        <v>6.5</v>
      </c>
      <c r="Q1708">
        <v>6.5</v>
      </c>
    </row>
    <row r="1709" spans="1:17" x14ac:dyDescent="0.25">
      <c r="A1709" t="s">
        <v>912</v>
      </c>
      <c r="B1709">
        <v>32</v>
      </c>
      <c r="C1709" t="s">
        <v>595</v>
      </c>
      <c r="D1709" t="s">
        <v>742</v>
      </c>
      <c r="E1709" t="str">
        <f t="shared" si="52"/>
        <v/>
      </c>
      <c r="F1709" t="str">
        <f t="shared" si="53"/>
        <v/>
      </c>
      <c r="H1709">
        <v>6</v>
      </c>
      <c r="L1709">
        <v>1</v>
      </c>
      <c r="Q1709">
        <v>7</v>
      </c>
    </row>
    <row r="1710" spans="1:17" x14ac:dyDescent="0.25">
      <c r="A1710" t="s">
        <v>912</v>
      </c>
      <c r="B1710">
        <v>32</v>
      </c>
      <c r="C1710" t="s">
        <v>790</v>
      </c>
      <c r="D1710" t="s">
        <v>742</v>
      </c>
      <c r="E1710" t="str">
        <f t="shared" si="52"/>
        <v/>
      </c>
      <c r="F1710" t="str">
        <f t="shared" si="53"/>
        <v/>
      </c>
      <c r="H1710">
        <v>6.5</v>
      </c>
      <c r="Q1710">
        <v>6.5</v>
      </c>
    </row>
    <row r="1711" spans="1:17" x14ac:dyDescent="0.25">
      <c r="A1711" t="s">
        <v>912</v>
      </c>
      <c r="B1711">
        <v>32</v>
      </c>
      <c r="C1711" t="s">
        <v>500</v>
      </c>
      <c r="D1711" t="s">
        <v>753</v>
      </c>
      <c r="E1711" t="str">
        <f t="shared" si="52"/>
        <v/>
      </c>
      <c r="F1711">
        <f t="shared" si="53"/>
        <v>1</v>
      </c>
      <c r="G1711" t="s">
        <v>911</v>
      </c>
      <c r="H1711">
        <v>4.5</v>
      </c>
      <c r="Q1711">
        <v>3.5</v>
      </c>
    </row>
    <row r="1712" spans="1:17" x14ac:dyDescent="0.25">
      <c r="A1712" t="s">
        <v>912</v>
      </c>
      <c r="B1712">
        <v>32</v>
      </c>
      <c r="C1712" t="s">
        <v>508</v>
      </c>
      <c r="D1712" t="s">
        <v>753</v>
      </c>
      <c r="E1712" t="str">
        <f t="shared" si="52"/>
        <v/>
      </c>
      <c r="F1712" t="str">
        <f t="shared" si="53"/>
        <v/>
      </c>
      <c r="H1712">
        <v>7.5</v>
      </c>
      <c r="I1712">
        <v>1</v>
      </c>
      <c r="Q1712">
        <v>10.5</v>
      </c>
    </row>
    <row r="1713" spans="1:17" x14ac:dyDescent="0.25">
      <c r="A1713" t="s">
        <v>912</v>
      </c>
      <c r="B1713">
        <v>32</v>
      </c>
      <c r="C1713" t="s">
        <v>572</v>
      </c>
      <c r="D1713" t="s">
        <v>753</v>
      </c>
      <c r="E1713">
        <f t="shared" si="52"/>
        <v>1</v>
      </c>
      <c r="F1713" t="str">
        <f t="shared" si="53"/>
        <v/>
      </c>
      <c r="G1713" t="s">
        <v>910</v>
      </c>
      <c r="H1713">
        <v>7</v>
      </c>
      <c r="I1713">
        <v>1</v>
      </c>
      <c r="Q1713">
        <v>9.5</v>
      </c>
    </row>
    <row r="1714" spans="1:17" x14ac:dyDescent="0.25">
      <c r="A1714" t="s">
        <v>912</v>
      </c>
      <c r="B1714">
        <v>32</v>
      </c>
      <c r="C1714" t="s">
        <v>581</v>
      </c>
      <c r="D1714" t="s">
        <v>753</v>
      </c>
      <c r="E1714" t="str">
        <f t="shared" si="52"/>
        <v/>
      </c>
      <c r="F1714" t="str">
        <f t="shared" si="53"/>
        <v/>
      </c>
      <c r="H1714">
        <v>6.5</v>
      </c>
      <c r="L1714">
        <v>1</v>
      </c>
      <c r="Q1714">
        <v>7.5</v>
      </c>
    </row>
    <row r="1715" spans="1:17" x14ac:dyDescent="0.25">
      <c r="A1715" t="s">
        <v>912</v>
      </c>
      <c r="B1715">
        <v>32</v>
      </c>
      <c r="C1715" t="s">
        <v>589</v>
      </c>
      <c r="D1715" t="s">
        <v>753</v>
      </c>
      <c r="E1715" t="str">
        <f t="shared" si="52"/>
        <v/>
      </c>
      <c r="F1715" t="str">
        <f t="shared" si="53"/>
        <v/>
      </c>
      <c r="H1715">
        <v>6</v>
      </c>
      <c r="Q1715">
        <v>6</v>
      </c>
    </row>
    <row r="1716" spans="1:17" x14ac:dyDescent="0.25">
      <c r="A1716" t="s">
        <v>912</v>
      </c>
      <c r="B1716">
        <v>32</v>
      </c>
      <c r="C1716" t="s">
        <v>783</v>
      </c>
      <c r="D1716" t="s">
        <v>753</v>
      </c>
      <c r="E1716" t="str">
        <f t="shared" si="52"/>
        <v/>
      </c>
      <c r="F1716" t="str">
        <f t="shared" si="53"/>
        <v/>
      </c>
      <c r="H1716">
        <v>6</v>
      </c>
      <c r="Q1716">
        <v>6</v>
      </c>
    </row>
    <row r="1717" spans="1:17" x14ac:dyDescent="0.25">
      <c r="A1717" t="s">
        <v>912</v>
      </c>
      <c r="B1717">
        <v>32</v>
      </c>
      <c r="C1717" t="s">
        <v>495</v>
      </c>
      <c r="D1717" t="s">
        <v>750</v>
      </c>
      <c r="E1717" t="str">
        <f t="shared" si="52"/>
        <v/>
      </c>
      <c r="F1717" t="str">
        <f t="shared" si="53"/>
        <v/>
      </c>
      <c r="H1717">
        <v>5.5</v>
      </c>
      <c r="Q1717">
        <v>5.5</v>
      </c>
    </row>
    <row r="1718" spans="1:17" x14ac:dyDescent="0.25">
      <c r="A1718" t="s">
        <v>912</v>
      </c>
      <c r="B1718">
        <v>32</v>
      </c>
      <c r="C1718" t="s">
        <v>499</v>
      </c>
      <c r="D1718" t="s">
        <v>750</v>
      </c>
      <c r="E1718" t="str">
        <f t="shared" si="52"/>
        <v/>
      </c>
      <c r="F1718" t="str">
        <f t="shared" si="53"/>
        <v/>
      </c>
      <c r="H1718">
        <v>5</v>
      </c>
      <c r="Q1718">
        <v>5</v>
      </c>
    </row>
    <row r="1719" spans="1:17" x14ac:dyDescent="0.25">
      <c r="A1719" t="s">
        <v>912</v>
      </c>
      <c r="B1719">
        <v>32</v>
      </c>
      <c r="C1719" t="s">
        <v>526</v>
      </c>
      <c r="D1719" t="s">
        <v>750</v>
      </c>
      <c r="E1719" t="str">
        <f t="shared" si="52"/>
        <v/>
      </c>
      <c r="F1719" t="str">
        <f t="shared" si="53"/>
        <v/>
      </c>
      <c r="H1719">
        <v>7</v>
      </c>
      <c r="Q1719">
        <v>7</v>
      </c>
    </row>
    <row r="1720" spans="1:17" x14ac:dyDescent="0.25">
      <c r="A1720" t="s">
        <v>912</v>
      </c>
      <c r="B1720">
        <v>32</v>
      </c>
      <c r="C1720" t="s">
        <v>784</v>
      </c>
      <c r="D1720" t="s">
        <v>750</v>
      </c>
      <c r="E1720" t="str">
        <f t="shared" si="52"/>
        <v/>
      </c>
      <c r="F1720" t="str">
        <f t="shared" si="53"/>
        <v/>
      </c>
      <c r="H1720">
        <v>6</v>
      </c>
      <c r="Q1720">
        <v>6</v>
      </c>
    </row>
    <row r="1721" spans="1:17" x14ac:dyDescent="0.25">
      <c r="A1721" t="s">
        <v>912</v>
      </c>
      <c r="B1721">
        <v>32</v>
      </c>
      <c r="C1721" t="s">
        <v>521</v>
      </c>
      <c r="D1721" t="s">
        <v>754</v>
      </c>
      <c r="E1721" t="str">
        <f t="shared" si="52"/>
        <v/>
      </c>
      <c r="F1721" t="str">
        <f t="shared" si="53"/>
        <v/>
      </c>
      <c r="H1721">
        <v>6</v>
      </c>
      <c r="Q1721">
        <v>6</v>
      </c>
    </row>
    <row r="1722" spans="1:17" x14ac:dyDescent="0.25">
      <c r="A1722" t="s">
        <v>912</v>
      </c>
      <c r="B1722">
        <v>32</v>
      </c>
      <c r="C1722" t="s">
        <v>584</v>
      </c>
      <c r="D1722" t="s">
        <v>754</v>
      </c>
      <c r="E1722" t="str">
        <f t="shared" si="52"/>
        <v/>
      </c>
      <c r="F1722" t="str">
        <f t="shared" si="53"/>
        <v/>
      </c>
      <c r="H1722">
        <v>6</v>
      </c>
      <c r="Q1722">
        <v>6</v>
      </c>
    </row>
    <row r="1723" spans="1:17" x14ac:dyDescent="0.25">
      <c r="A1723" t="s">
        <v>912</v>
      </c>
      <c r="B1723">
        <v>32</v>
      </c>
      <c r="C1723" t="s">
        <v>557</v>
      </c>
      <c r="D1723" t="s">
        <v>754</v>
      </c>
      <c r="E1723" t="str">
        <f t="shared" si="52"/>
        <v/>
      </c>
      <c r="F1723" t="str">
        <f t="shared" si="53"/>
        <v/>
      </c>
      <c r="H1723">
        <v>6.5</v>
      </c>
      <c r="Q1723">
        <v>6.5</v>
      </c>
    </row>
    <row r="1724" spans="1:17" x14ac:dyDescent="0.25">
      <c r="A1724" t="s">
        <v>912</v>
      </c>
      <c r="B1724">
        <v>32</v>
      </c>
      <c r="C1724" t="s">
        <v>549</v>
      </c>
      <c r="D1724" t="s">
        <v>754</v>
      </c>
      <c r="E1724" t="str">
        <f t="shared" si="52"/>
        <v/>
      </c>
      <c r="F1724" t="str">
        <f t="shared" si="53"/>
        <v/>
      </c>
      <c r="H1724">
        <v>6.5</v>
      </c>
      <c r="I1724">
        <v>1</v>
      </c>
      <c r="Q1724">
        <v>9.5</v>
      </c>
    </row>
    <row r="1725" spans="1:17" x14ac:dyDescent="0.25">
      <c r="A1725" t="s">
        <v>912</v>
      </c>
      <c r="B1725">
        <v>32</v>
      </c>
      <c r="C1725" t="s">
        <v>614</v>
      </c>
      <c r="D1725" t="s">
        <v>754</v>
      </c>
      <c r="E1725" t="str">
        <f t="shared" si="52"/>
        <v/>
      </c>
      <c r="F1725" t="str">
        <f t="shared" si="53"/>
        <v/>
      </c>
      <c r="H1725">
        <v>7</v>
      </c>
      <c r="I1725">
        <v>1</v>
      </c>
      <c r="Q1725">
        <v>10</v>
      </c>
    </row>
    <row r="1726" spans="1:17" x14ac:dyDescent="0.25">
      <c r="A1726" t="s">
        <v>912</v>
      </c>
      <c r="B1726">
        <v>32</v>
      </c>
      <c r="C1726" t="s">
        <v>546</v>
      </c>
      <c r="D1726" t="s">
        <v>748</v>
      </c>
      <c r="E1726" t="str">
        <f t="shared" si="52"/>
        <v/>
      </c>
      <c r="F1726" t="str">
        <f t="shared" si="53"/>
        <v/>
      </c>
      <c r="H1726">
        <v>5</v>
      </c>
      <c r="Q1726">
        <v>5</v>
      </c>
    </row>
    <row r="1727" spans="1:17" x14ac:dyDescent="0.25">
      <c r="A1727" t="s">
        <v>912</v>
      </c>
      <c r="B1727">
        <v>32</v>
      </c>
      <c r="C1727" t="s">
        <v>551</v>
      </c>
      <c r="D1727" t="s">
        <v>748</v>
      </c>
      <c r="E1727" t="str">
        <f t="shared" si="52"/>
        <v/>
      </c>
      <c r="F1727" t="str">
        <f t="shared" si="53"/>
        <v/>
      </c>
      <c r="H1727">
        <v>5.5</v>
      </c>
      <c r="Q1727">
        <v>5.5</v>
      </c>
    </row>
    <row r="1728" spans="1:17" x14ac:dyDescent="0.25">
      <c r="A1728" t="s">
        <v>912</v>
      </c>
      <c r="B1728">
        <v>32</v>
      </c>
      <c r="C1728" t="s">
        <v>556</v>
      </c>
      <c r="D1728" t="s">
        <v>748</v>
      </c>
      <c r="E1728" t="str">
        <f t="shared" si="52"/>
        <v/>
      </c>
      <c r="F1728" t="str">
        <f t="shared" si="53"/>
        <v/>
      </c>
      <c r="H1728">
        <v>5</v>
      </c>
      <c r="Q1728">
        <v>5</v>
      </c>
    </row>
    <row r="1729" spans="1:17" x14ac:dyDescent="0.25">
      <c r="A1729" t="s">
        <v>912</v>
      </c>
      <c r="B1729">
        <v>32</v>
      </c>
      <c r="C1729" t="s">
        <v>482</v>
      </c>
      <c r="D1729" t="s">
        <v>661</v>
      </c>
      <c r="E1729">
        <f t="shared" si="52"/>
        <v>1</v>
      </c>
      <c r="F1729" t="str">
        <f t="shared" si="53"/>
        <v/>
      </c>
      <c r="G1729" t="s">
        <v>910</v>
      </c>
      <c r="H1729">
        <v>6.5</v>
      </c>
      <c r="Q1729">
        <v>6</v>
      </c>
    </row>
    <row r="1730" spans="1:17" x14ac:dyDescent="0.25">
      <c r="A1730" t="s">
        <v>912</v>
      </c>
      <c r="B1730">
        <v>32</v>
      </c>
      <c r="C1730" t="s">
        <v>498</v>
      </c>
      <c r="D1730" t="s">
        <v>661</v>
      </c>
      <c r="E1730" t="str">
        <f t="shared" si="52"/>
        <v/>
      </c>
      <c r="F1730" t="str">
        <f t="shared" si="53"/>
        <v/>
      </c>
      <c r="H1730">
        <v>6</v>
      </c>
      <c r="Q1730">
        <v>6</v>
      </c>
    </row>
    <row r="1731" spans="1:17" x14ac:dyDescent="0.25">
      <c r="A1731" t="s">
        <v>912</v>
      </c>
      <c r="B1731">
        <v>32</v>
      </c>
      <c r="C1731" t="s">
        <v>575</v>
      </c>
      <c r="D1731" t="s">
        <v>661</v>
      </c>
      <c r="E1731">
        <f t="shared" ref="E1731:E1794" si="54">IF($G1731="Ammonito",1,"")</f>
        <v>1</v>
      </c>
      <c r="F1731" t="str">
        <f t="shared" ref="F1731:F1794" si="55">IF($G1731="Espulsione",1,"")</f>
        <v/>
      </c>
      <c r="G1731" t="s">
        <v>910</v>
      </c>
      <c r="H1731">
        <v>6</v>
      </c>
      <c r="Q1731">
        <v>5.5</v>
      </c>
    </row>
    <row r="1732" spans="1:17" x14ac:dyDescent="0.25">
      <c r="A1732" t="s">
        <v>912</v>
      </c>
      <c r="B1732">
        <v>32</v>
      </c>
      <c r="C1732" t="s">
        <v>789</v>
      </c>
      <c r="D1732" t="s">
        <v>661</v>
      </c>
      <c r="E1732">
        <f t="shared" si="54"/>
        <v>1</v>
      </c>
      <c r="F1732" t="str">
        <f t="shared" si="55"/>
        <v/>
      </c>
      <c r="G1732" t="s">
        <v>910</v>
      </c>
      <c r="H1732">
        <v>7</v>
      </c>
      <c r="I1732">
        <v>1</v>
      </c>
      <c r="Q1732">
        <v>9.5</v>
      </c>
    </row>
    <row r="1733" spans="1:17" x14ac:dyDescent="0.25">
      <c r="A1733" t="s">
        <v>912</v>
      </c>
      <c r="B1733">
        <v>32</v>
      </c>
      <c r="C1733" t="s">
        <v>606</v>
      </c>
      <c r="D1733" t="s">
        <v>661</v>
      </c>
      <c r="E1733" t="str">
        <f t="shared" si="54"/>
        <v/>
      </c>
      <c r="F1733" t="str">
        <f t="shared" si="55"/>
        <v/>
      </c>
      <c r="H1733">
        <v>5.5</v>
      </c>
      <c r="Q1733">
        <v>5.5</v>
      </c>
    </row>
    <row r="1734" spans="1:17" x14ac:dyDescent="0.25">
      <c r="A1734" t="s">
        <v>912</v>
      </c>
      <c r="B1734">
        <v>32</v>
      </c>
      <c r="C1734" t="s">
        <v>522</v>
      </c>
      <c r="D1734" t="s">
        <v>631</v>
      </c>
      <c r="E1734" t="str">
        <f t="shared" si="54"/>
        <v/>
      </c>
      <c r="F1734" t="str">
        <f t="shared" si="55"/>
        <v/>
      </c>
      <c r="H1734">
        <v>7</v>
      </c>
      <c r="Q1734">
        <v>7</v>
      </c>
    </row>
    <row r="1735" spans="1:17" x14ac:dyDescent="0.25">
      <c r="A1735" t="s">
        <v>912</v>
      </c>
      <c r="B1735">
        <v>32</v>
      </c>
      <c r="C1735" t="s">
        <v>539</v>
      </c>
      <c r="D1735" t="s">
        <v>631</v>
      </c>
      <c r="E1735">
        <f t="shared" si="54"/>
        <v>1</v>
      </c>
      <c r="F1735" t="str">
        <f t="shared" si="55"/>
        <v/>
      </c>
      <c r="G1735" t="s">
        <v>910</v>
      </c>
      <c r="H1735">
        <v>6.5</v>
      </c>
      <c r="L1735">
        <v>1</v>
      </c>
      <c r="Q1735">
        <v>7</v>
      </c>
    </row>
    <row r="1736" spans="1:17" x14ac:dyDescent="0.25">
      <c r="A1736" t="s">
        <v>912</v>
      </c>
      <c r="B1736">
        <v>32</v>
      </c>
      <c r="C1736" t="s">
        <v>587</v>
      </c>
      <c r="D1736" t="s">
        <v>631</v>
      </c>
      <c r="E1736" t="str">
        <f t="shared" si="54"/>
        <v/>
      </c>
      <c r="F1736" t="str">
        <f t="shared" si="55"/>
        <v/>
      </c>
      <c r="H1736">
        <v>7</v>
      </c>
      <c r="L1736">
        <v>1</v>
      </c>
      <c r="Q1736">
        <v>8</v>
      </c>
    </row>
    <row r="1737" spans="1:17" x14ac:dyDescent="0.25">
      <c r="A1737" t="s">
        <v>912</v>
      </c>
      <c r="B1737">
        <v>32</v>
      </c>
      <c r="C1737" t="s">
        <v>597</v>
      </c>
      <c r="D1737" t="s">
        <v>631</v>
      </c>
      <c r="E1737">
        <f t="shared" si="54"/>
        <v>1</v>
      </c>
      <c r="F1737" t="str">
        <f t="shared" si="55"/>
        <v/>
      </c>
      <c r="G1737" t="s">
        <v>910</v>
      </c>
      <c r="H1737">
        <v>6</v>
      </c>
      <c r="Q1737">
        <v>5.5</v>
      </c>
    </row>
    <row r="1738" spans="1:17" x14ac:dyDescent="0.25">
      <c r="A1738" t="s">
        <v>912</v>
      </c>
      <c r="B1738">
        <v>32</v>
      </c>
      <c r="C1738" t="s">
        <v>561</v>
      </c>
      <c r="D1738" t="s">
        <v>745</v>
      </c>
      <c r="E1738" t="str">
        <f t="shared" si="54"/>
        <v/>
      </c>
      <c r="F1738" t="str">
        <f t="shared" si="55"/>
        <v/>
      </c>
      <c r="H1738">
        <v>5.5</v>
      </c>
      <c r="Q1738">
        <v>5.5</v>
      </c>
    </row>
    <row r="1739" spans="1:17" x14ac:dyDescent="0.25">
      <c r="A1739" t="s">
        <v>912</v>
      </c>
      <c r="B1739">
        <v>32</v>
      </c>
      <c r="C1739" t="s">
        <v>601</v>
      </c>
      <c r="D1739" t="s">
        <v>745</v>
      </c>
      <c r="E1739" t="str">
        <f t="shared" si="54"/>
        <v/>
      </c>
      <c r="F1739" t="str">
        <f t="shared" si="55"/>
        <v/>
      </c>
      <c r="H1739">
        <v>6</v>
      </c>
      <c r="Q1739">
        <v>6</v>
      </c>
    </row>
    <row r="1740" spans="1:17" x14ac:dyDescent="0.25">
      <c r="A1740" t="s">
        <v>912</v>
      </c>
      <c r="B1740">
        <v>32</v>
      </c>
      <c r="C1740" t="s">
        <v>610</v>
      </c>
      <c r="D1740" t="s">
        <v>745</v>
      </c>
      <c r="E1740" t="str">
        <f t="shared" si="54"/>
        <v/>
      </c>
      <c r="F1740" t="str">
        <f t="shared" si="55"/>
        <v/>
      </c>
      <c r="H1740">
        <v>5.5</v>
      </c>
      <c r="Q1740">
        <v>5.5</v>
      </c>
    </row>
    <row r="1741" spans="1:17" x14ac:dyDescent="0.25">
      <c r="A1741" t="s">
        <v>912</v>
      </c>
      <c r="B1741">
        <v>32</v>
      </c>
      <c r="C1741" t="s">
        <v>501</v>
      </c>
      <c r="D1741" t="s">
        <v>635</v>
      </c>
      <c r="E1741" t="str">
        <f t="shared" si="54"/>
        <v/>
      </c>
      <c r="F1741" t="str">
        <f t="shared" si="55"/>
        <v/>
      </c>
      <c r="H1741">
        <v>7.5</v>
      </c>
      <c r="Q1741">
        <v>7.5</v>
      </c>
    </row>
    <row r="1742" spans="1:17" x14ac:dyDescent="0.25">
      <c r="A1742" t="s">
        <v>912</v>
      </c>
      <c r="B1742">
        <v>32</v>
      </c>
      <c r="C1742" t="s">
        <v>513</v>
      </c>
      <c r="D1742" t="s">
        <v>635</v>
      </c>
      <c r="E1742" t="str">
        <f t="shared" si="54"/>
        <v/>
      </c>
      <c r="F1742" t="str">
        <f t="shared" si="55"/>
        <v/>
      </c>
      <c r="H1742">
        <v>6</v>
      </c>
      <c r="Q1742">
        <v>6</v>
      </c>
    </row>
    <row r="1743" spans="1:17" x14ac:dyDescent="0.25">
      <c r="A1743" t="s">
        <v>912</v>
      </c>
      <c r="B1743">
        <v>32</v>
      </c>
      <c r="C1743" t="s">
        <v>573</v>
      </c>
      <c r="D1743" t="s">
        <v>635</v>
      </c>
      <c r="E1743" t="str">
        <f t="shared" si="54"/>
        <v/>
      </c>
      <c r="F1743" t="str">
        <f t="shared" si="55"/>
        <v/>
      </c>
      <c r="H1743">
        <v>6.5</v>
      </c>
      <c r="Q1743">
        <v>6.5</v>
      </c>
    </row>
    <row r="1744" spans="1:17" x14ac:dyDescent="0.25">
      <c r="A1744" t="s">
        <v>912</v>
      </c>
      <c r="B1744">
        <v>32</v>
      </c>
      <c r="C1744" t="s">
        <v>583</v>
      </c>
      <c r="D1744" t="s">
        <v>635</v>
      </c>
      <c r="E1744" t="str">
        <f t="shared" si="54"/>
        <v/>
      </c>
      <c r="F1744" t="str">
        <f t="shared" si="55"/>
        <v/>
      </c>
      <c r="H1744">
        <v>6.5</v>
      </c>
      <c r="Q1744">
        <v>6.5</v>
      </c>
    </row>
    <row r="1745" spans="1:17" x14ac:dyDescent="0.25">
      <c r="A1745" t="s">
        <v>912</v>
      </c>
      <c r="B1745">
        <v>32</v>
      </c>
      <c r="C1745" t="s">
        <v>512</v>
      </c>
      <c r="D1745" t="s">
        <v>747</v>
      </c>
      <c r="E1745" t="str">
        <f t="shared" si="54"/>
        <v/>
      </c>
      <c r="F1745" t="str">
        <f t="shared" si="55"/>
        <v/>
      </c>
      <c r="H1745">
        <v>5.5</v>
      </c>
      <c r="Q1745">
        <v>5.5</v>
      </c>
    </row>
    <row r="1746" spans="1:17" x14ac:dyDescent="0.25">
      <c r="A1746" t="s">
        <v>912</v>
      </c>
      <c r="B1746">
        <v>32</v>
      </c>
      <c r="C1746" t="s">
        <v>530</v>
      </c>
      <c r="D1746" t="s">
        <v>747</v>
      </c>
      <c r="E1746" t="str">
        <f t="shared" si="54"/>
        <v/>
      </c>
      <c r="F1746" t="str">
        <f t="shared" si="55"/>
        <v/>
      </c>
      <c r="H1746">
        <v>7</v>
      </c>
      <c r="L1746">
        <v>1</v>
      </c>
      <c r="Q1746">
        <v>8</v>
      </c>
    </row>
    <row r="1747" spans="1:17" x14ac:dyDescent="0.25">
      <c r="A1747" t="s">
        <v>912</v>
      </c>
      <c r="B1747">
        <v>32</v>
      </c>
      <c r="C1747" t="s">
        <v>534</v>
      </c>
      <c r="D1747" t="s">
        <v>747</v>
      </c>
      <c r="E1747" t="str">
        <f t="shared" si="54"/>
        <v/>
      </c>
      <c r="F1747" t="str">
        <f t="shared" si="55"/>
        <v/>
      </c>
      <c r="H1747">
        <v>6.5</v>
      </c>
      <c r="I1747">
        <v>1</v>
      </c>
      <c r="Q1747">
        <v>9.5</v>
      </c>
    </row>
    <row r="1748" spans="1:17" x14ac:dyDescent="0.25">
      <c r="A1748" t="s">
        <v>912</v>
      </c>
      <c r="B1748">
        <v>32</v>
      </c>
      <c r="C1748" t="s">
        <v>563</v>
      </c>
      <c r="D1748" t="s">
        <v>747</v>
      </c>
      <c r="E1748" t="str">
        <f t="shared" si="54"/>
        <v/>
      </c>
      <c r="F1748" t="str">
        <f t="shared" si="55"/>
        <v/>
      </c>
      <c r="H1748">
        <v>5.5</v>
      </c>
      <c r="Q1748">
        <v>5.5</v>
      </c>
    </row>
    <row r="1749" spans="1:17" x14ac:dyDescent="0.25">
      <c r="A1749" t="s">
        <v>912</v>
      </c>
      <c r="B1749">
        <v>32</v>
      </c>
      <c r="C1749" t="s">
        <v>615</v>
      </c>
      <c r="D1749" t="s">
        <v>747</v>
      </c>
      <c r="E1749" t="str">
        <f t="shared" si="54"/>
        <v/>
      </c>
      <c r="F1749" t="str">
        <f t="shared" si="55"/>
        <v/>
      </c>
      <c r="H1749">
        <v>5.5</v>
      </c>
      <c r="Q1749">
        <v>5.5</v>
      </c>
    </row>
    <row r="1750" spans="1:17" x14ac:dyDescent="0.25">
      <c r="A1750" t="s">
        <v>912</v>
      </c>
      <c r="B1750">
        <v>32</v>
      </c>
      <c r="C1750" t="s">
        <v>483</v>
      </c>
      <c r="D1750" t="s">
        <v>738</v>
      </c>
      <c r="E1750" t="str">
        <f t="shared" si="54"/>
        <v/>
      </c>
      <c r="F1750" t="str">
        <f t="shared" si="55"/>
        <v/>
      </c>
      <c r="H1750">
        <v>6</v>
      </c>
      <c r="Q1750">
        <v>6</v>
      </c>
    </row>
    <row r="1751" spans="1:17" x14ac:dyDescent="0.25">
      <c r="A1751" t="s">
        <v>912</v>
      </c>
      <c r="B1751">
        <v>32</v>
      </c>
      <c r="C1751" t="s">
        <v>489</v>
      </c>
      <c r="D1751" t="s">
        <v>738</v>
      </c>
      <c r="E1751">
        <f t="shared" si="54"/>
        <v>1</v>
      </c>
      <c r="F1751" t="str">
        <f t="shared" si="55"/>
        <v/>
      </c>
      <c r="G1751" t="s">
        <v>910</v>
      </c>
      <c r="H1751">
        <v>5.5</v>
      </c>
      <c r="Q1751">
        <v>5</v>
      </c>
    </row>
    <row r="1752" spans="1:17" x14ac:dyDescent="0.25">
      <c r="A1752" t="s">
        <v>912</v>
      </c>
      <c r="B1752">
        <v>32</v>
      </c>
      <c r="C1752" t="s">
        <v>536</v>
      </c>
      <c r="D1752" t="s">
        <v>738</v>
      </c>
      <c r="E1752" t="str">
        <f t="shared" si="54"/>
        <v/>
      </c>
      <c r="F1752" t="str">
        <f t="shared" si="55"/>
        <v/>
      </c>
      <c r="H1752">
        <v>6.5</v>
      </c>
      <c r="I1752">
        <v>1</v>
      </c>
      <c r="Q1752">
        <v>9.5</v>
      </c>
    </row>
    <row r="1753" spans="1:17" x14ac:dyDescent="0.25">
      <c r="A1753" t="s">
        <v>912</v>
      </c>
      <c r="B1753">
        <v>32</v>
      </c>
      <c r="C1753" t="s">
        <v>567</v>
      </c>
      <c r="D1753" t="s">
        <v>738</v>
      </c>
      <c r="E1753" t="str">
        <f t="shared" si="54"/>
        <v/>
      </c>
      <c r="F1753" t="str">
        <f t="shared" si="55"/>
        <v/>
      </c>
      <c r="H1753">
        <v>6</v>
      </c>
      <c r="Q1753">
        <v>6</v>
      </c>
    </row>
    <row r="1754" spans="1:17" x14ac:dyDescent="0.25">
      <c r="A1754" t="s">
        <v>912</v>
      </c>
      <c r="B1754">
        <v>32</v>
      </c>
      <c r="C1754" t="s">
        <v>592</v>
      </c>
      <c r="D1754" t="s">
        <v>738</v>
      </c>
      <c r="E1754">
        <f t="shared" si="54"/>
        <v>1</v>
      </c>
      <c r="F1754" t="str">
        <f t="shared" si="55"/>
        <v/>
      </c>
      <c r="G1754" t="s">
        <v>910</v>
      </c>
      <c r="H1754">
        <v>6</v>
      </c>
      <c r="Q1754">
        <v>5.5</v>
      </c>
    </row>
    <row r="1755" spans="1:17" x14ac:dyDescent="0.25">
      <c r="A1755" t="s">
        <v>912</v>
      </c>
      <c r="B1755">
        <v>32</v>
      </c>
      <c r="C1755" t="s">
        <v>524</v>
      </c>
      <c r="D1755" t="s">
        <v>761</v>
      </c>
      <c r="E1755">
        <f t="shared" si="54"/>
        <v>1</v>
      </c>
      <c r="F1755" t="str">
        <f t="shared" si="55"/>
        <v/>
      </c>
      <c r="G1755" t="s">
        <v>910</v>
      </c>
      <c r="H1755">
        <v>6.5</v>
      </c>
      <c r="Q1755">
        <v>6</v>
      </c>
    </row>
    <row r="1756" spans="1:17" x14ac:dyDescent="0.25">
      <c r="A1756" t="s">
        <v>912</v>
      </c>
      <c r="B1756">
        <v>32</v>
      </c>
      <c r="C1756" t="s">
        <v>545</v>
      </c>
      <c r="D1756" t="s">
        <v>761</v>
      </c>
      <c r="E1756" t="str">
        <f t="shared" si="54"/>
        <v/>
      </c>
      <c r="F1756" t="str">
        <f t="shared" si="55"/>
        <v/>
      </c>
      <c r="H1756">
        <v>6.5</v>
      </c>
      <c r="Q1756">
        <v>6.5</v>
      </c>
    </row>
    <row r="1757" spans="1:17" x14ac:dyDescent="0.25">
      <c r="A1757" t="s">
        <v>912</v>
      </c>
      <c r="B1757">
        <v>32</v>
      </c>
      <c r="C1757" t="s">
        <v>577</v>
      </c>
      <c r="D1757" t="s">
        <v>761</v>
      </c>
      <c r="E1757">
        <f t="shared" si="54"/>
        <v>1</v>
      </c>
      <c r="F1757" t="str">
        <f t="shared" si="55"/>
        <v/>
      </c>
      <c r="G1757" t="s">
        <v>910</v>
      </c>
      <c r="H1757">
        <v>5.5</v>
      </c>
      <c r="Q1757">
        <v>5</v>
      </c>
    </row>
    <row r="1758" spans="1:17" x14ac:dyDescent="0.25">
      <c r="A1758" t="s">
        <v>912</v>
      </c>
      <c r="B1758">
        <v>32</v>
      </c>
      <c r="C1758" t="s">
        <v>604</v>
      </c>
      <c r="D1758" t="s">
        <v>761</v>
      </c>
      <c r="E1758" t="str">
        <f t="shared" si="54"/>
        <v/>
      </c>
      <c r="F1758" t="str">
        <f t="shared" si="55"/>
        <v/>
      </c>
      <c r="H1758">
        <v>6</v>
      </c>
      <c r="Q1758">
        <v>6</v>
      </c>
    </row>
    <row r="1759" spans="1:17" x14ac:dyDescent="0.25">
      <c r="A1759" t="s">
        <v>913</v>
      </c>
      <c r="B1759">
        <v>32</v>
      </c>
      <c r="C1759" t="s">
        <v>262</v>
      </c>
      <c r="D1759" t="s">
        <v>746</v>
      </c>
      <c r="E1759" t="str">
        <f t="shared" si="54"/>
        <v/>
      </c>
      <c r="F1759" t="str">
        <f t="shared" si="55"/>
        <v/>
      </c>
      <c r="H1759">
        <v>6</v>
      </c>
      <c r="Q1759">
        <v>6</v>
      </c>
    </row>
    <row r="1760" spans="1:17" x14ac:dyDescent="0.25">
      <c r="A1760" t="s">
        <v>913</v>
      </c>
      <c r="B1760">
        <v>32</v>
      </c>
      <c r="C1760" t="s">
        <v>263</v>
      </c>
      <c r="D1760" t="s">
        <v>746</v>
      </c>
      <c r="E1760" t="str">
        <f t="shared" si="54"/>
        <v/>
      </c>
      <c r="F1760" t="str">
        <f t="shared" si="55"/>
        <v/>
      </c>
      <c r="H1760">
        <v>5</v>
      </c>
      <c r="Q1760">
        <v>5</v>
      </c>
    </row>
    <row r="1761" spans="1:17" x14ac:dyDescent="0.25">
      <c r="A1761" t="s">
        <v>913</v>
      </c>
      <c r="B1761">
        <v>32</v>
      </c>
      <c r="C1761" t="s">
        <v>285</v>
      </c>
      <c r="D1761" t="s">
        <v>746</v>
      </c>
      <c r="E1761" t="str">
        <f t="shared" si="54"/>
        <v/>
      </c>
      <c r="F1761" t="str">
        <f t="shared" si="55"/>
        <v/>
      </c>
      <c r="H1761">
        <v>6</v>
      </c>
      <c r="Q1761">
        <v>6</v>
      </c>
    </row>
    <row r="1762" spans="1:17" x14ac:dyDescent="0.25">
      <c r="A1762" t="s">
        <v>913</v>
      </c>
      <c r="B1762">
        <v>32</v>
      </c>
      <c r="C1762" t="s">
        <v>803</v>
      </c>
      <c r="D1762" t="s">
        <v>746</v>
      </c>
      <c r="E1762" t="str">
        <f t="shared" si="54"/>
        <v/>
      </c>
      <c r="F1762" t="str">
        <f t="shared" si="55"/>
        <v/>
      </c>
      <c r="H1762">
        <v>6</v>
      </c>
      <c r="Q1762">
        <v>6</v>
      </c>
    </row>
    <row r="1763" spans="1:17" x14ac:dyDescent="0.25">
      <c r="A1763" t="s">
        <v>913</v>
      </c>
      <c r="B1763">
        <v>32</v>
      </c>
      <c r="C1763" t="s">
        <v>250</v>
      </c>
      <c r="D1763" t="s">
        <v>760</v>
      </c>
      <c r="E1763" t="str">
        <f t="shared" si="54"/>
        <v/>
      </c>
      <c r="F1763" t="str">
        <f t="shared" si="55"/>
        <v/>
      </c>
      <c r="H1763">
        <v>6</v>
      </c>
      <c r="Q1763">
        <v>6</v>
      </c>
    </row>
    <row r="1764" spans="1:17" x14ac:dyDescent="0.25">
      <c r="A1764" t="s">
        <v>913</v>
      </c>
      <c r="B1764">
        <v>32</v>
      </c>
      <c r="C1764" t="s">
        <v>261</v>
      </c>
      <c r="D1764" t="s">
        <v>760</v>
      </c>
      <c r="E1764" t="str">
        <f t="shared" si="54"/>
        <v/>
      </c>
      <c r="F1764" t="str">
        <f t="shared" si="55"/>
        <v/>
      </c>
      <c r="H1764">
        <v>6</v>
      </c>
      <c r="I1764">
        <v>1</v>
      </c>
      <c r="Q1764">
        <v>9</v>
      </c>
    </row>
    <row r="1765" spans="1:17" x14ac:dyDescent="0.25">
      <c r="A1765" t="s">
        <v>913</v>
      </c>
      <c r="B1765">
        <v>32</v>
      </c>
      <c r="C1765" t="s">
        <v>275</v>
      </c>
      <c r="D1765" t="s">
        <v>633</v>
      </c>
      <c r="E1765" t="str">
        <f t="shared" si="54"/>
        <v/>
      </c>
      <c r="F1765" t="str">
        <f t="shared" si="55"/>
        <v/>
      </c>
      <c r="H1765">
        <v>6</v>
      </c>
      <c r="Q1765">
        <v>6</v>
      </c>
    </row>
    <row r="1766" spans="1:17" x14ac:dyDescent="0.25">
      <c r="A1766" t="s">
        <v>913</v>
      </c>
      <c r="B1766">
        <v>32</v>
      </c>
      <c r="C1766" t="s">
        <v>296</v>
      </c>
      <c r="D1766" t="s">
        <v>633</v>
      </c>
      <c r="E1766" t="str">
        <f t="shared" si="54"/>
        <v/>
      </c>
      <c r="F1766" t="str">
        <f t="shared" si="55"/>
        <v/>
      </c>
      <c r="H1766">
        <v>6</v>
      </c>
      <c r="Q1766">
        <v>6</v>
      </c>
    </row>
    <row r="1767" spans="1:17" x14ac:dyDescent="0.25">
      <c r="A1767" t="s">
        <v>913</v>
      </c>
      <c r="B1767">
        <v>32</v>
      </c>
      <c r="C1767" t="s">
        <v>308</v>
      </c>
      <c r="D1767" t="s">
        <v>633</v>
      </c>
      <c r="E1767" t="str">
        <f t="shared" si="54"/>
        <v/>
      </c>
      <c r="F1767" t="str">
        <f t="shared" si="55"/>
        <v/>
      </c>
      <c r="H1767">
        <v>5.5</v>
      </c>
      <c r="I1767">
        <v>1</v>
      </c>
      <c r="M1767">
        <v>1</v>
      </c>
      <c r="Q1767">
        <v>8.5</v>
      </c>
    </row>
    <row r="1768" spans="1:17" x14ac:dyDescent="0.25">
      <c r="A1768" t="s">
        <v>913</v>
      </c>
      <c r="B1768">
        <v>32</v>
      </c>
      <c r="C1768" t="s">
        <v>256</v>
      </c>
      <c r="D1768" t="s">
        <v>739</v>
      </c>
      <c r="E1768" t="str">
        <f t="shared" si="54"/>
        <v/>
      </c>
      <c r="F1768" t="str">
        <f t="shared" si="55"/>
        <v/>
      </c>
      <c r="H1768">
        <v>6</v>
      </c>
      <c r="I1768">
        <v>1</v>
      </c>
      <c r="Q1768">
        <v>9</v>
      </c>
    </row>
    <row r="1769" spans="1:17" x14ac:dyDescent="0.25">
      <c r="A1769" t="s">
        <v>913</v>
      </c>
      <c r="B1769">
        <v>32</v>
      </c>
      <c r="C1769" t="s">
        <v>302</v>
      </c>
      <c r="D1769" t="s">
        <v>634</v>
      </c>
      <c r="E1769" t="str">
        <f t="shared" si="54"/>
        <v/>
      </c>
      <c r="F1769" t="str">
        <f t="shared" si="55"/>
        <v/>
      </c>
      <c r="H1769">
        <v>5.5</v>
      </c>
      <c r="Q1769">
        <v>5.5</v>
      </c>
    </row>
    <row r="1770" spans="1:17" x14ac:dyDescent="0.25">
      <c r="A1770" t="s">
        <v>913</v>
      </c>
      <c r="B1770">
        <v>32</v>
      </c>
      <c r="C1770" t="s">
        <v>306</v>
      </c>
      <c r="D1770" t="s">
        <v>634</v>
      </c>
      <c r="E1770" t="str">
        <f t="shared" si="54"/>
        <v/>
      </c>
      <c r="F1770" t="str">
        <f t="shared" si="55"/>
        <v/>
      </c>
      <c r="H1770">
        <v>6</v>
      </c>
      <c r="Q1770">
        <v>6</v>
      </c>
    </row>
    <row r="1771" spans="1:17" x14ac:dyDescent="0.25">
      <c r="A1771" t="s">
        <v>913</v>
      </c>
      <c r="B1771">
        <v>32</v>
      </c>
      <c r="C1771" t="s">
        <v>318</v>
      </c>
      <c r="D1771" t="s">
        <v>634</v>
      </c>
      <c r="E1771" t="str">
        <f t="shared" si="54"/>
        <v/>
      </c>
      <c r="F1771" t="str">
        <f t="shared" si="55"/>
        <v/>
      </c>
      <c r="H1771">
        <v>6</v>
      </c>
      <c r="Q1771">
        <v>6</v>
      </c>
    </row>
    <row r="1772" spans="1:17" x14ac:dyDescent="0.25">
      <c r="A1772" t="s">
        <v>913</v>
      </c>
      <c r="B1772">
        <v>32</v>
      </c>
      <c r="C1772" t="s">
        <v>820</v>
      </c>
      <c r="D1772" t="s">
        <v>634</v>
      </c>
      <c r="E1772" t="str">
        <f t="shared" si="54"/>
        <v/>
      </c>
      <c r="F1772" t="str">
        <f t="shared" si="55"/>
        <v/>
      </c>
      <c r="H1772">
        <v>5</v>
      </c>
      <c r="Q1772">
        <v>5</v>
      </c>
    </row>
    <row r="1773" spans="1:17" x14ac:dyDescent="0.25">
      <c r="A1773" t="s">
        <v>913</v>
      </c>
      <c r="B1773">
        <v>32</v>
      </c>
      <c r="C1773" t="s">
        <v>288</v>
      </c>
      <c r="D1773" t="s">
        <v>632</v>
      </c>
      <c r="E1773" t="str">
        <f t="shared" si="54"/>
        <v/>
      </c>
      <c r="F1773" t="str">
        <f t="shared" si="55"/>
        <v/>
      </c>
      <c r="H1773">
        <v>6</v>
      </c>
      <c r="Q1773">
        <v>6</v>
      </c>
    </row>
    <row r="1774" spans="1:17" x14ac:dyDescent="0.25">
      <c r="A1774" t="s">
        <v>913</v>
      </c>
      <c r="B1774">
        <v>32</v>
      </c>
      <c r="C1774" t="s">
        <v>272</v>
      </c>
      <c r="D1774" t="s">
        <v>752</v>
      </c>
      <c r="E1774" t="str">
        <f t="shared" si="54"/>
        <v/>
      </c>
      <c r="F1774" t="str">
        <f t="shared" si="55"/>
        <v/>
      </c>
      <c r="H1774">
        <v>5.5</v>
      </c>
      <c r="Q1774">
        <v>5.5</v>
      </c>
    </row>
    <row r="1775" spans="1:17" x14ac:dyDescent="0.25">
      <c r="A1775" t="s">
        <v>913</v>
      </c>
      <c r="B1775">
        <v>32</v>
      </c>
      <c r="C1775" t="s">
        <v>276</v>
      </c>
      <c r="D1775" t="s">
        <v>740</v>
      </c>
      <c r="E1775" t="str">
        <f t="shared" si="54"/>
        <v/>
      </c>
      <c r="F1775" t="str">
        <f t="shared" si="55"/>
        <v/>
      </c>
      <c r="H1775">
        <v>7.5</v>
      </c>
      <c r="I1775">
        <v>2</v>
      </c>
      <c r="Q1775">
        <v>13.5</v>
      </c>
    </row>
    <row r="1776" spans="1:17" x14ac:dyDescent="0.25">
      <c r="A1776" t="s">
        <v>913</v>
      </c>
      <c r="B1776">
        <v>32</v>
      </c>
      <c r="C1776" t="s">
        <v>293</v>
      </c>
      <c r="D1776" t="s">
        <v>740</v>
      </c>
      <c r="E1776" t="str">
        <f t="shared" si="54"/>
        <v/>
      </c>
      <c r="F1776" t="str">
        <f t="shared" si="55"/>
        <v/>
      </c>
      <c r="H1776">
        <v>5</v>
      </c>
      <c r="N1776">
        <v>1</v>
      </c>
      <c r="Q1776">
        <v>2</v>
      </c>
    </row>
    <row r="1777" spans="1:17" x14ac:dyDescent="0.25">
      <c r="A1777" t="s">
        <v>913</v>
      </c>
      <c r="B1777">
        <v>32</v>
      </c>
      <c r="C1777" t="s">
        <v>300</v>
      </c>
      <c r="D1777" t="s">
        <v>740</v>
      </c>
      <c r="E1777" t="str">
        <f t="shared" si="54"/>
        <v/>
      </c>
      <c r="F1777" t="str">
        <f t="shared" si="55"/>
        <v/>
      </c>
      <c r="H1777">
        <v>6</v>
      </c>
      <c r="Q1777">
        <v>6</v>
      </c>
    </row>
    <row r="1778" spans="1:17" x14ac:dyDescent="0.25">
      <c r="A1778" t="s">
        <v>913</v>
      </c>
      <c r="B1778">
        <v>32</v>
      </c>
      <c r="C1778" t="s">
        <v>273</v>
      </c>
      <c r="D1778" t="s">
        <v>742</v>
      </c>
      <c r="E1778" t="str">
        <f t="shared" si="54"/>
        <v/>
      </c>
      <c r="F1778" t="str">
        <f t="shared" si="55"/>
        <v/>
      </c>
      <c r="H1778">
        <v>6</v>
      </c>
      <c r="Q1778">
        <v>6</v>
      </c>
    </row>
    <row r="1779" spans="1:17" x14ac:dyDescent="0.25">
      <c r="A1779" t="s">
        <v>913</v>
      </c>
      <c r="B1779">
        <v>32</v>
      </c>
      <c r="C1779" t="s">
        <v>286</v>
      </c>
      <c r="D1779" t="s">
        <v>742</v>
      </c>
      <c r="E1779" t="str">
        <f t="shared" si="54"/>
        <v/>
      </c>
      <c r="F1779" t="str">
        <f t="shared" si="55"/>
        <v/>
      </c>
      <c r="H1779">
        <v>7.5</v>
      </c>
      <c r="I1779">
        <v>2</v>
      </c>
      <c r="Q1779">
        <v>13.5</v>
      </c>
    </row>
    <row r="1780" spans="1:17" x14ac:dyDescent="0.25">
      <c r="A1780" t="s">
        <v>913</v>
      </c>
      <c r="B1780">
        <v>32</v>
      </c>
      <c r="C1780" t="s">
        <v>317</v>
      </c>
      <c r="D1780" t="s">
        <v>742</v>
      </c>
      <c r="E1780" t="str">
        <f t="shared" si="54"/>
        <v/>
      </c>
      <c r="F1780" t="str">
        <f t="shared" si="55"/>
        <v/>
      </c>
      <c r="H1780">
        <v>6.5</v>
      </c>
      <c r="Q1780">
        <v>6.5</v>
      </c>
    </row>
    <row r="1781" spans="1:17" x14ac:dyDescent="0.25">
      <c r="A1781" t="s">
        <v>913</v>
      </c>
      <c r="B1781">
        <v>32</v>
      </c>
      <c r="C1781" t="s">
        <v>280</v>
      </c>
      <c r="D1781" t="s">
        <v>753</v>
      </c>
      <c r="E1781">
        <f t="shared" si="54"/>
        <v>1</v>
      </c>
      <c r="F1781" t="str">
        <f t="shared" si="55"/>
        <v/>
      </c>
      <c r="G1781" t="s">
        <v>910</v>
      </c>
      <c r="H1781">
        <v>7</v>
      </c>
      <c r="L1781">
        <v>1</v>
      </c>
      <c r="Q1781">
        <v>7.5</v>
      </c>
    </row>
    <row r="1782" spans="1:17" x14ac:dyDescent="0.25">
      <c r="A1782" t="s">
        <v>913</v>
      </c>
      <c r="B1782">
        <v>32</v>
      </c>
      <c r="C1782" t="s">
        <v>825</v>
      </c>
      <c r="D1782" t="s">
        <v>753</v>
      </c>
      <c r="E1782" t="str">
        <f t="shared" si="54"/>
        <v/>
      </c>
      <c r="F1782" t="str">
        <f t="shared" si="55"/>
        <v/>
      </c>
      <c r="H1782">
        <v>5</v>
      </c>
      <c r="Q1782">
        <v>5</v>
      </c>
    </row>
    <row r="1783" spans="1:17" x14ac:dyDescent="0.25">
      <c r="A1783" t="s">
        <v>913</v>
      </c>
      <c r="B1783">
        <v>32</v>
      </c>
      <c r="C1783" t="s">
        <v>254</v>
      </c>
      <c r="D1783" t="s">
        <v>750</v>
      </c>
      <c r="E1783" t="str">
        <f t="shared" si="54"/>
        <v/>
      </c>
      <c r="F1783" t="str">
        <f t="shared" si="55"/>
        <v/>
      </c>
      <c r="H1783">
        <v>6</v>
      </c>
      <c r="Q1783">
        <v>6</v>
      </c>
    </row>
    <row r="1784" spans="1:17" x14ac:dyDescent="0.25">
      <c r="A1784" t="s">
        <v>913</v>
      </c>
      <c r="B1784">
        <v>32</v>
      </c>
      <c r="C1784" t="s">
        <v>316</v>
      </c>
      <c r="D1784" t="s">
        <v>750</v>
      </c>
      <c r="E1784" t="str">
        <f t="shared" si="54"/>
        <v/>
      </c>
      <c r="F1784" t="str">
        <f t="shared" si="55"/>
        <v/>
      </c>
      <c r="H1784">
        <v>5</v>
      </c>
      <c r="Q1784">
        <v>5</v>
      </c>
    </row>
    <row r="1785" spans="1:17" x14ac:dyDescent="0.25">
      <c r="A1785" t="s">
        <v>913</v>
      </c>
      <c r="B1785">
        <v>32</v>
      </c>
      <c r="C1785" t="s">
        <v>267</v>
      </c>
      <c r="D1785" t="s">
        <v>750</v>
      </c>
      <c r="E1785" t="str">
        <f t="shared" si="54"/>
        <v/>
      </c>
      <c r="F1785" t="str">
        <f t="shared" si="55"/>
        <v/>
      </c>
      <c r="H1785">
        <v>6</v>
      </c>
      <c r="Q1785">
        <v>6</v>
      </c>
    </row>
    <row r="1786" spans="1:17" x14ac:dyDescent="0.25">
      <c r="A1786" t="s">
        <v>913</v>
      </c>
      <c r="B1786">
        <v>32</v>
      </c>
      <c r="C1786" t="s">
        <v>252</v>
      </c>
      <c r="D1786" t="s">
        <v>754</v>
      </c>
      <c r="E1786" t="str">
        <f t="shared" si="54"/>
        <v/>
      </c>
      <c r="F1786" t="str">
        <f t="shared" si="55"/>
        <v/>
      </c>
      <c r="H1786">
        <v>5.5</v>
      </c>
      <c r="Q1786">
        <v>5.5</v>
      </c>
    </row>
    <row r="1787" spans="1:17" x14ac:dyDescent="0.25">
      <c r="A1787" t="s">
        <v>913</v>
      </c>
      <c r="B1787">
        <v>32</v>
      </c>
      <c r="C1787" t="s">
        <v>305</v>
      </c>
      <c r="D1787" t="s">
        <v>754</v>
      </c>
      <c r="E1787" t="str">
        <f t="shared" si="54"/>
        <v/>
      </c>
      <c r="F1787" t="str">
        <f t="shared" si="55"/>
        <v/>
      </c>
      <c r="H1787">
        <v>5.5</v>
      </c>
      <c r="Q1787">
        <v>5.5</v>
      </c>
    </row>
    <row r="1788" spans="1:17" x14ac:dyDescent="0.25">
      <c r="A1788" t="s">
        <v>913</v>
      </c>
      <c r="B1788">
        <v>32</v>
      </c>
      <c r="C1788" t="s">
        <v>259</v>
      </c>
      <c r="D1788" t="s">
        <v>748</v>
      </c>
      <c r="E1788" t="str">
        <f t="shared" si="54"/>
        <v/>
      </c>
      <c r="F1788" t="str">
        <f t="shared" si="55"/>
        <v/>
      </c>
      <c r="H1788">
        <v>5</v>
      </c>
      <c r="Q1788">
        <v>5</v>
      </c>
    </row>
    <row r="1789" spans="1:17" x14ac:dyDescent="0.25">
      <c r="A1789" t="s">
        <v>913</v>
      </c>
      <c r="B1789">
        <v>32</v>
      </c>
      <c r="C1789" t="s">
        <v>274</v>
      </c>
      <c r="D1789" t="s">
        <v>748</v>
      </c>
      <c r="E1789" t="str">
        <f t="shared" si="54"/>
        <v/>
      </c>
      <c r="F1789" t="str">
        <f t="shared" si="55"/>
        <v/>
      </c>
      <c r="H1789">
        <v>5</v>
      </c>
      <c r="Q1789">
        <v>5</v>
      </c>
    </row>
    <row r="1790" spans="1:17" x14ac:dyDescent="0.25">
      <c r="A1790" t="s">
        <v>913</v>
      </c>
      <c r="B1790">
        <v>32</v>
      </c>
      <c r="C1790" t="s">
        <v>278</v>
      </c>
      <c r="D1790" t="s">
        <v>748</v>
      </c>
      <c r="E1790" t="str">
        <f t="shared" si="54"/>
        <v/>
      </c>
      <c r="F1790" t="str">
        <f t="shared" si="55"/>
        <v/>
      </c>
      <c r="H1790">
        <v>5</v>
      </c>
      <c r="Q1790">
        <v>5</v>
      </c>
    </row>
    <row r="1791" spans="1:17" x14ac:dyDescent="0.25">
      <c r="A1791" t="s">
        <v>913</v>
      </c>
      <c r="B1791">
        <v>32</v>
      </c>
      <c r="C1791" t="s">
        <v>292</v>
      </c>
      <c r="D1791" t="s">
        <v>748</v>
      </c>
      <c r="E1791" t="str">
        <f t="shared" si="54"/>
        <v/>
      </c>
      <c r="F1791" t="str">
        <f t="shared" si="55"/>
        <v/>
      </c>
      <c r="H1791">
        <v>6</v>
      </c>
      <c r="Q1791">
        <v>6</v>
      </c>
    </row>
    <row r="1792" spans="1:17" x14ac:dyDescent="0.25">
      <c r="A1792" t="s">
        <v>913</v>
      </c>
      <c r="B1792">
        <v>32</v>
      </c>
      <c r="C1792" t="s">
        <v>321</v>
      </c>
      <c r="D1792" t="s">
        <v>748</v>
      </c>
      <c r="E1792">
        <f t="shared" si="54"/>
        <v>1</v>
      </c>
      <c r="F1792" t="str">
        <f t="shared" si="55"/>
        <v/>
      </c>
      <c r="G1792" t="s">
        <v>910</v>
      </c>
      <c r="H1792">
        <v>6</v>
      </c>
      <c r="Q1792">
        <v>5.5</v>
      </c>
    </row>
    <row r="1793" spans="1:17" x14ac:dyDescent="0.25">
      <c r="A1793" t="s">
        <v>913</v>
      </c>
      <c r="B1793">
        <v>32</v>
      </c>
      <c r="C1793" t="s">
        <v>301</v>
      </c>
      <c r="D1793" t="s">
        <v>661</v>
      </c>
      <c r="E1793" t="str">
        <f t="shared" si="54"/>
        <v/>
      </c>
      <c r="F1793" t="str">
        <f t="shared" si="55"/>
        <v/>
      </c>
      <c r="H1793">
        <v>6</v>
      </c>
      <c r="Q1793">
        <v>6</v>
      </c>
    </row>
    <row r="1794" spans="1:17" x14ac:dyDescent="0.25">
      <c r="A1794" t="s">
        <v>913</v>
      </c>
      <c r="B1794">
        <v>32</v>
      </c>
      <c r="C1794" t="s">
        <v>264</v>
      </c>
      <c r="D1794" t="s">
        <v>631</v>
      </c>
      <c r="E1794">
        <f t="shared" si="54"/>
        <v>1</v>
      </c>
      <c r="F1794" t="str">
        <f t="shared" si="55"/>
        <v/>
      </c>
      <c r="G1794" t="s">
        <v>910</v>
      </c>
      <c r="H1794">
        <v>8</v>
      </c>
      <c r="I1794">
        <v>3</v>
      </c>
      <c r="Q1794">
        <v>16.5</v>
      </c>
    </row>
    <row r="1795" spans="1:17" x14ac:dyDescent="0.25">
      <c r="A1795" t="s">
        <v>913</v>
      </c>
      <c r="B1795">
        <v>32</v>
      </c>
      <c r="C1795" t="s">
        <v>271</v>
      </c>
      <c r="D1795" t="s">
        <v>631</v>
      </c>
      <c r="E1795" t="str">
        <f t="shared" ref="E1795:E1858" si="56">IF($G1795="Ammonito",1,"")</f>
        <v/>
      </c>
      <c r="F1795" t="str">
        <f t="shared" ref="F1795:F1858" si="57">IF($G1795="Espulsione",1,"")</f>
        <v/>
      </c>
      <c r="H1795">
        <v>6.5</v>
      </c>
      <c r="L1795">
        <v>1</v>
      </c>
      <c r="Q1795">
        <v>7.5</v>
      </c>
    </row>
    <row r="1796" spans="1:17" x14ac:dyDescent="0.25">
      <c r="A1796" t="s">
        <v>913</v>
      </c>
      <c r="B1796">
        <v>32</v>
      </c>
      <c r="C1796" t="s">
        <v>266</v>
      </c>
      <c r="D1796" t="s">
        <v>745</v>
      </c>
      <c r="E1796" t="str">
        <f t="shared" si="56"/>
        <v/>
      </c>
      <c r="F1796" t="str">
        <f t="shared" si="57"/>
        <v/>
      </c>
      <c r="H1796">
        <v>5</v>
      </c>
      <c r="Q1796">
        <v>5</v>
      </c>
    </row>
    <row r="1797" spans="1:17" x14ac:dyDescent="0.25">
      <c r="A1797" t="s">
        <v>913</v>
      </c>
      <c r="B1797">
        <v>32</v>
      </c>
      <c r="C1797" t="s">
        <v>270</v>
      </c>
      <c r="D1797" t="s">
        <v>745</v>
      </c>
      <c r="E1797" t="str">
        <f t="shared" si="56"/>
        <v/>
      </c>
      <c r="F1797" t="str">
        <f t="shared" si="57"/>
        <v/>
      </c>
      <c r="H1797">
        <v>5.5</v>
      </c>
      <c r="Q1797">
        <v>5.5</v>
      </c>
    </row>
    <row r="1798" spans="1:17" x14ac:dyDescent="0.25">
      <c r="A1798" t="s">
        <v>913</v>
      </c>
      <c r="B1798">
        <v>32</v>
      </c>
      <c r="C1798" t="s">
        <v>290</v>
      </c>
      <c r="D1798" t="s">
        <v>745</v>
      </c>
      <c r="E1798" t="str">
        <f t="shared" si="56"/>
        <v/>
      </c>
      <c r="F1798" t="str">
        <f t="shared" si="57"/>
        <v/>
      </c>
      <c r="H1798">
        <v>5</v>
      </c>
      <c r="Q1798">
        <v>5</v>
      </c>
    </row>
    <row r="1799" spans="1:17" x14ac:dyDescent="0.25">
      <c r="A1799" t="s">
        <v>913</v>
      </c>
      <c r="B1799">
        <v>32</v>
      </c>
      <c r="C1799" t="s">
        <v>298</v>
      </c>
      <c r="D1799" t="s">
        <v>745</v>
      </c>
      <c r="E1799" t="str">
        <f t="shared" si="56"/>
        <v/>
      </c>
      <c r="F1799" t="str">
        <f t="shared" si="57"/>
        <v/>
      </c>
      <c r="H1799">
        <v>6</v>
      </c>
      <c r="Q1799">
        <v>6</v>
      </c>
    </row>
    <row r="1800" spans="1:17" x14ac:dyDescent="0.25">
      <c r="A1800" t="s">
        <v>913</v>
      </c>
      <c r="B1800">
        <v>32</v>
      </c>
      <c r="C1800" t="s">
        <v>313</v>
      </c>
      <c r="D1800" t="s">
        <v>745</v>
      </c>
      <c r="E1800" t="str">
        <f t="shared" si="56"/>
        <v/>
      </c>
      <c r="F1800" t="str">
        <f t="shared" si="57"/>
        <v/>
      </c>
      <c r="H1800">
        <v>6</v>
      </c>
      <c r="Q1800">
        <v>6</v>
      </c>
    </row>
    <row r="1801" spans="1:17" x14ac:dyDescent="0.25">
      <c r="A1801" t="s">
        <v>913</v>
      </c>
      <c r="B1801">
        <v>32</v>
      </c>
      <c r="C1801" t="s">
        <v>255</v>
      </c>
      <c r="D1801" t="s">
        <v>635</v>
      </c>
      <c r="E1801" t="str">
        <f t="shared" si="56"/>
        <v/>
      </c>
      <c r="F1801" t="str">
        <f t="shared" si="57"/>
        <v/>
      </c>
      <c r="H1801">
        <v>5.5</v>
      </c>
      <c r="Q1801">
        <v>5.5</v>
      </c>
    </row>
    <row r="1802" spans="1:17" x14ac:dyDescent="0.25">
      <c r="A1802" t="s">
        <v>913</v>
      </c>
      <c r="B1802">
        <v>32</v>
      </c>
      <c r="C1802" t="s">
        <v>268</v>
      </c>
      <c r="D1802" t="s">
        <v>635</v>
      </c>
      <c r="E1802" t="str">
        <f t="shared" si="56"/>
        <v/>
      </c>
      <c r="F1802" t="str">
        <f t="shared" si="57"/>
        <v/>
      </c>
      <c r="H1802">
        <v>6</v>
      </c>
      <c r="Q1802">
        <v>6</v>
      </c>
    </row>
    <row r="1803" spans="1:17" x14ac:dyDescent="0.25">
      <c r="A1803" t="s">
        <v>913</v>
      </c>
      <c r="B1803">
        <v>32</v>
      </c>
      <c r="C1803" t="s">
        <v>314</v>
      </c>
      <c r="D1803" t="s">
        <v>635</v>
      </c>
      <c r="E1803" t="str">
        <f t="shared" si="56"/>
        <v/>
      </c>
      <c r="F1803" t="str">
        <f t="shared" si="57"/>
        <v/>
      </c>
      <c r="H1803">
        <v>8</v>
      </c>
      <c r="I1803">
        <v>2</v>
      </c>
      <c r="Q1803">
        <v>14</v>
      </c>
    </row>
    <row r="1804" spans="1:17" x14ac:dyDescent="0.25">
      <c r="A1804" t="s">
        <v>913</v>
      </c>
      <c r="B1804">
        <v>32</v>
      </c>
      <c r="C1804" t="s">
        <v>322</v>
      </c>
      <c r="D1804" t="s">
        <v>635</v>
      </c>
      <c r="E1804">
        <f t="shared" si="56"/>
        <v>1</v>
      </c>
      <c r="F1804" t="str">
        <f t="shared" si="57"/>
        <v/>
      </c>
      <c r="G1804" t="s">
        <v>910</v>
      </c>
      <c r="H1804">
        <v>6</v>
      </c>
      <c r="Q1804">
        <v>5.5</v>
      </c>
    </row>
    <row r="1805" spans="1:17" x14ac:dyDescent="0.25">
      <c r="A1805" t="s">
        <v>913</v>
      </c>
      <c r="B1805">
        <v>32</v>
      </c>
      <c r="C1805" t="s">
        <v>277</v>
      </c>
      <c r="D1805" t="s">
        <v>747</v>
      </c>
      <c r="E1805">
        <f t="shared" si="56"/>
        <v>1</v>
      </c>
      <c r="F1805" t="str">
        <f t="shared" si="57"/>
        <v/>
      </c>
      <c r="G1805" t="s">
        <v>910</v>
      </c>
      <c r="H1805">
        <v>6</v>
      </c>
      <c r="I1805">
        <v>1</v>
      </c>
      <c r="Q1805">
        <v>8.5</v>
      </c>
    </row>
    <row r="1806" spans="1:17" x14ac:dyDescent="0.25">
      <c r="A1806" t="s">
        <v>913</v>
      </c>
      <c r="B1806">
        <v>32</v>
      </c>
      <c r="C1806" t="s">
        <v>291</v>
      </c>
      <c r="D1806" t="s">
        <v>747</v>
      </c>
      <c r="E1806" t="str">
        <f t="shared" si="56"/>
        <v/>
      </c>
      <c r="F1806" t="str">
        <f t="shared" si="57"/>
        <v/>
      </c>
      <c r="H1806">
        <v>6</v>
      </c>
      <c r="L1806">
        <v>1</v>
      </c>
      <c r="Q1806">
        <v>7</v>
      </c>
    </row>
    <row r="1807" spans="1:17" x14ac:dyDescent="0.25">
      <c r="A1807" t="s">
        <v>913</v>
      </c>
      <c r="B1807">
        <v>32</v>
      </c>
      <c r="C1807" t="s">
        <v>295</v>
      </c>
      <c r="D1807" t="s">
        <v>738</v>
      </c>
      <c r="E1807">
        <f t="shared" si="56"/>
        <v>1</v>
      </c>
      <c r="F1807" t="str">
        <f t="shared" si="57"/>
        <v/>
      </c>
      <c r="G1807" t="s">
        <v>910</v>
      </c>
      <c r="H1807">
        <v>6</v>
      </c>
      <c r="Q1807">
        <v>5.5</v>
      </c>
    </row>
    <row r="1808" spans="1:17" x14ac:dyDescent="0.25">
      <c r="A1808" t="s">
        <v>913</v>
      </c>
      <c r="B1808">
        <v>32</v>
      </c>
      <c r="C1808" t="s">
        <v>319</v>
      </c>
      <c r="D1808" t="s">
        <v>761</v>
      </c>
      <c r="E1808" t="str">
        <f t="shared" si="56"/>
        <v/>
      </c>
      <c r="F1808" t="str">
        <f t="shared" si="57"/>
        <v/>
      </c>
      <c r="H1808">
        <v>7.5</v>
      </c>
      <c r="I1808">
        <v>1</v>
      </c>
      <c r="Q1808">
        <v>10.5</v>
      </c>
    </row>
    <row r="1809" spans="1:17" x14ac:dyDescent="0.25">
      <c r="A1809" t="s">
        <v>913</v>
      </c>
      <c r="B1809">
        <v>32</v>
      </c>
      <c r="C1809" t="s">
        <v>279</v>
      </c>
      <c r="D1809" t="s">
        <v>761</v>
      </c>
      <c r="E1809" t="str">
        <f t="shared" si="56"/>
        <v/>
      </c>
      <c r="F1809" t="str">
        <f t="shared" si="57"/>
        <v/>
      </c>
      <c r="H1809">
        <v>6.5</v>
      </c>
      <c r="Q1809">
        <v>6.5</v>
      </c>
    </row>
    <row r="1810" spans="1:17" x14ac:dyDescent="0.25">
      <c r="A1810" t="s">
        <v>908</v>
      </c>
      <c r="B1810">
        <v>31</v>
      </c>
      <c r="C1810" t="s">
        <v>331</v>
      </c>
      <c r="D1810" t="s">
        <v>746</v>
      </c>
      <c r="E1810" t="str">
        <f t="shared" si="56"/>
        <v/>
      </c>
      <c r="F1810" t="str">
        <f t="shared" si="57"/>
        <v/>
      </c>
      <c r="H1810">
        <v>6.5</v>
      </c>
      <c r="Q1810">
        <v>6.5</v>
      </c>
    </row>
    <row r="1811" spans="1:17" x14ac:dyDescent="0.25">
      <c r="A1811" t="s">
        <v>908</v>
      </c>
      <c r="B1811">
        <v>31</v>
      </c>
      <c r="C1811" t="s">
        <v>332</v>
      </c>
      <c r="D1811" t="s">
        <v>760</v>
      </c>
      <c r="E1811" t="str">
        <f t="shared" si="56"/>
        <v/>
      </c>
      <c r="F1811" t="str">
        <f t="shared" si="57"/>
        <v/>
      </c>
      <c r="H1811">
        <v>6</v>
      </c>
      <c r="J1811">
        <v>2</v>
      </c>
      <c r="Q1811">
        <v>4</v>
      </c>
    </row>
    <row r="1812" spans="1:17" x14ac:dyDescent="0.25">
      <c r="A1812" t="s">
        <v>908</v>
      </c>
      <c r="B1812">
        <v>31</v>
      </c>
      <c r="C1812" t="s">
        <v>326</v>
      </c>
      <c r="D1812" t="s">
        <v>633</v>
      </c>
      <c r="E1812" t="str">
        <f t="shared" si="56"/>
        <v/>
      </c>
      <c r="F1812" t="str">
        <f t="shared" si="57"/>
        <v/>
      </c>
      <c r="H1812">
        <v>6</v>
      </c>
      <c r="J1812">
        <v>2</v>
      </c>
      <c r="Q1812">
        <v>4</v>
      </c>
    </row>
    <row r="1813" spans="1:17" x14ac:dyDescent="0.25">
      <c r="A1813" t="s">
        <v>908</v>
      </c>
      <c r="B1813">
        <v>31</v>
      </c>
      <c r="C1813" t="s">
        <v>325</v>
      </c>
      <c r="D1813" t="s">
        <v>739</v>
      </c>
      <c r="E1813" t="str">
        <f t="shared" si="56"/>
        <v/>
      </c>
      <c r="F1813" t="str">
        <f t="shared" si="57"/>
        <v/>
      </c>
      <c r="H1813">
        <v>6.5</v>
      </c>
      <c r="J1813">
        <v>1</v>
      </c>
      <c r="Q1813">
        <v>5.5</v>
      </c>
    </row>
    <row r="1814" spans="1:17" x14ac:dyDescent="0.25">
      <c r="A1814" t="s">
        <v>908</v>
      </c>
      <c r="B1814">
        <v>31</v>
      </c>
      <c r="C1814" t="s">
        <v>324</v>
      </c>
      <c r="D1814" t="s">
        <v>634</v>
      </c>
      <c r="E1814" t="str">
        <f t="shared" si="56"/>
        <v/>
      </c>
      <c r="F1814" t="str">
        <f t="shared" si="57"/>
        <v/>
      </c>
      <c r="H1814">
        <v>5.5</v>
      </c>
      <c r="J1814">
        <v>3</v>
      </c>
      <c r="Q1814">
        <v>2.5</v>
      </c>
    </row>
    <row r="1815" spans="1:17" x14ac:dyDescent="0.25">
      <c r="A1815" t="s">
        <v>908</v>
      </c>
      <c r="B1815">
        <v>31</v>
      </c>
      <c r="C1815" t="s">
        <v>338</v>
      </c>
      <c r="D1815" t="s">
        <v>632</v>
      </c>
      <c r="E1815" t="str">
        <f t="shared" si="56"/>
        <v/>
      </c>
      <c r="F1815" t="str">
        <f t="shared" si="57"/>
        <v/>
      </c>
      <c r="H1815">
        <v>6.5</v>
      </c>
      <c r="Q1815">
        <v>6.5</v>
      </c>
    </row>
    <row r="1816" spans="1:17" x14ac:dyDescent="0.25">
      <c r="A1816" t="s">
        <v>908</v>
      </c>
      <c r="B1816">
        <v>31</v>
      </c>
      <c r="C1816" t="s">
        <v>340</v>
      </c>
      <c r="D1816" t="s">
        <v>752</v>
      </c>
      <c r="E1816" t="str">
        <f t="shared" si="56"/>
        <v/>
      </c>
      <c r="F1816" t="str">
        <f t="shared" si="57"/>
        <v/>
      </c>
      <c r="H1816">
        <v>5.5</v>
      </c>
      <c r="J1816">
        <v>3</v>
      </c>
      <c r="Q1816">
        <v>2.5</v>
      </c>
    </row>
    <row r="1817" spans="1:17" x14ac:dyDescent="0.25">
      <c r="A1817" t="s">
        <v>908</v>
      </c>
      <c r="B1817">
        <v>31</v>
      </c>
      <c r="C1817" t="s">
        <v>662</v>
      </c>
      <c r="D1817" t="s">
        <v>740</v>
      </c>
      <c r="E1817" t="str">
        <f t="shared" si="56"/>
        <v/>
      </c>
      <c r="F1817" t="str">
        <f t="shared" si="57"/>
        <v/>
      </c>
      <c r="H1817">
        <v>6</v>
      </c>
      <c r="J1817">
        <v>2</v>
      </c>
      <c r="Q1817">
        <v>4</v>
      </c>
    </row>
    <row r="1818" spans="1:17" x14ac:dyDescent="0.25">
      <c r="A1818" t="s">
        <v>908</v>
      </c>
      <c r="B1818">
        <v>31</v>
      </c>
      <c r="C1818" t="s">
        <v>330</v>
      </c>
      <c r="D1818" t="s">
        <v>742</v>
      </c>
      <c r="E1818" t="str">
        <f t="shared" si="56"/>
        <v/>
      </c>
      <c r="F1818" t="str">
        <f t="shared" si="57"/>
        <v/>
      </c>
      <c r="H1818">
        <v>7.5</v>
      </c>
      <c r="J1818">
        <v>2</v>
      </c>
      <c r="Q1818">
        <v>5.5</v>
      </c>
    </row>
    <row r="1819" spans="1:17" x14ac:dyDescent="0.25">
      <c r="A1819" t="s">
        <v>908</v>
      </c>
      <c r="B1819">
        <v>31</v>
      </c>
      <c r="C1819" t="s">
        <v>337</v>
      </c>
      <c r="D1819" t="s">
        <v>753</v>
      </c>
      <c r="E1819" t="str">
        <f t="shared" si="56"/>
        <v/>
      </c>
      <c r="F1819" t="str">
        <f t="shared" si="57"/>
        <v/>
      </c>
      <c r="H1819">
        <v>4.5</v>
      </c>
      <c r="J1819">
        <v>2</v>
      </c>
      <c r="Q1819">
        <v>2.5</v>
      </c>
    </row>
    <row r="1820" spans="1:17" x14ac:dyDescent="0.25">
      <c r="A1820" t="s">
        <v>908</v>
      </c>
      <c r="B1820">
        <v>31</v>
      </c>
      <c r="C1820" t="s">
        <v>327</v>
      </c>
      <c r="D1820" t="s">
        <v>750</v>
      </c>
      <c r="E1820" t="str">
        <f t="shared" si="56"/>
        <v/>
      </c>
      <c r="F1820" t="str">
        <f t="shared" si="57"/>
        <v/>
      </c>
      <c r="H1820">
        <v>6.5</v>
      </c>
      <c r="J1820">
        <v>2</v>
      </c>
      <c r="Q1820">
        <v>4.5</v>
      </c>
    </row>
    <row r="1821" spans="1:17" x14ac:dyDescent="0.25">
      <c r="A1821" t="s">
        <v>908</v>
      </c>
      <c r="B1821">
        <v>31</v>
      </c>
      <c r="C1821" t="s">
        <v>323</v>
      </c>
      <c r="D1821" t="s">
        <v>754</v>
      </c>
      <c r="E1821" t="str">
        <f t="shared" si="56"/>
        <v/>
      </c>
      <c r="F1821" t="str">
        <f t="shared" si="57"/>
        <v/>
      </c>
      <c r="H1821">
        <v>6.5</v>
      </c>
      <c r="Q1821">
        <v>6.5</v>
      </c>
    </row>
    <row r="1822" spans="1:17" x14ac:dyDescent="0.25">
      <c r="A1822" t="s">
        <v>908</v>
      </c>
      <c r="B1822">
        <v>31</v>
      </c>
      <c r="C1822" t="s">
        <v>343</v>
      </c>
      <c r="D1822" t="s">
        <v>748</v>
      </c>
      <c r="E1822" t="str">
        <f t="shared" si="56"/>
        <v/>
      </c>
      <c r="F1822" t="str">
        <f t="shared" si="57"/>
        <v/>
      </c>
      <c r="H1822">
        <v>6</v>
      </c>
      <c r="Q1822">
        <v>6</v>
      </c>
    </row>
    <row r="1823" spans="1:17" x14ac:dyDescent="0.25">
      <c r="A1823" t="s">
        <v>908</v>
      </c>
      <c r="B1823">
        <v>31</v>
      </c>
      <c r="C1823" t="s">
        <v>663</v>
      </c>
      <c r="D1823" t="s">
        <v>661</v>
      </c>
      <c r="E1823" t="str">
        <f t="shared" si="56"/>
        <v/>
      </c>
      <c r="F1823" t="str">
        <f t="shared" si="57"/>
        <v/>
      </c>
      <c r="H1823">
        <v>5.5</v>
      </c>
      <c r="J1823">
        <v>3</v>
      </c>
      <c r="Q1823">
        <v>2.5</v>
      </c>
    </row>
    <row r="1824" spans="1:17" x14ac:dyDescent="0.25">
      <c r="A1824" t="s">
        <v>908</v>
      </c>
      <c r="B1824">
        <v>31</v>
      </c>
      <c r="C1824" t="s">
        <v>334</v>
      </c>
      <c r="D1824" t="s">
        <v>631</v>
      </c>
      <c r="E1824" t="str">
        <f t="shared" si="56"/>
        <v/>
      </c>
      <c r="F1824" t="str">
        <f t="shared" si="57"/>
        <v/>
      </c>
      <c r="H1824">
        <v>6</v>
      </c>
      <c r="Q1824">
        <v>6</v>
      </c>
    </row>
    <row r="1825" spans="1:17" x14ac:dyDescent="0.25">
      <c r="A1825" t="s">
        <v>908</v>
      </c>
      <c r="B1825">
        <v>31</v>
      </c>
      <c r="C1825" t="s">
        <v>333</v>
      </c>
      <c r="D1825" t="s">
        <v>745</v>
      </c>
      <c r="E1825" t="str">
        <f t="shared" si="56"/>
        <v/>
      </c>
      <c r="F1825" t="str">
        <f t="shared" si="57"/>
        <v/>
      </c>
      <c r="H1825">
        <v>6</v>
      </c>
      <c r="Q1825">
        <v>6</v>
      </c>
    </row>
    <row r="1826" spans="1:17" x14ac:dyDescent="0.25">
      <c r="A1826" t="s">
        <v>908</v>
      </c>
      <c r="B1826">
        <v>31</v>
      </c>
      <c r="C1826" t="s">
        <v>339</v>
      </c>
      <c r="D1826" t="s">
        <v>635</v>
      </c>
      <c r="E1826" t="str">
        <f t="shared" si="56"/>
        <v/>
      </c>
      <c r="F1826" t="str">
        <f t="shared" si="57"/>
        <v/>
      </c>
      <c r="H1826">
        <v>6</v>
      </c>
      <c r="J1826">
        <v>2</v>
      </c>
      <c r="Q1826">
        <v>4</v>
      </c>
    </row>
    <row r="1827" spans="1:17" x14ac:dyDescent="0.25">
      <c r="A1827" t="s">
        <v>908</v>
      </c>
      <c r="B1827">
        <v>31</v>
      </c>
      <c r="C1827" t="s">
        <v>664</v>
      </c>
      <c r="D1827" t="s">
        <v>747</v>
      </c>
      <c r="E1827" t="str">
        <f t="shared" si="56"/>
        <v/>
      </c>
      <c r="F1827" t="str">
        <f t="shared" si="57"/>
        <v/>
      </c>
      <c r="H1827">
        <v>6</v>
      </c>
      <c r="J1827">
        <v>1</v>
      </c>
      <c r="Q1827">
        <v>5</v>
      </c>
    </row>
    <row r="1828" spans="1:17" x14ac:dyDescent="0.25">
      <c r="A1828" t="s">
        <v>908</v>
      </c>
      <c r="B1828">
        <v>31</v>
      </c>
      <c r="C1828" t="s">
        <v>344</v>
      </c>
      <c r="D1828" t="s">
        <v>738</v>
      </c>
      <c r="E1828" t="str">
        <f t="shared" si="56"/>
        <v/>
      </c>
      <c r="F1828" t="str">
        <f t="shared" si="57"/>
        <v/>
      </c>
      <c r="H1828">
        <v>7.5</v>
      </c>
      <c r="Q1828">
        <v>7.5</v>
      </c>
    </row>
    <row r="1829" spans="1:17" x14ac:dyDescent="0.25">
      <c r="A1829" t="s">
        <v>908</v>
      </c>
      <c r="B1829">
        <v>31</v>
      </c>
      <c r="C1829" t="s">
        <v>342</v>
      </c>
      <c r="D1829" t="s">
        <v>761</v>
      </c>
      <c r="E1829" t="str">
        <f t="shared" si="56"/>
        <v/>
      </c>
      <c r="F1829" t="str">
        <f t="shared" si="57"/>
        <v/>
      </c>
      <c r="H1829">
        <v>6</v>
      </c>
      <c r="Q1829">
        <v>6</v>
      </c>
    </row>
    <row r="1830" spans="1:17" x14ac:dyDescent="0.25">
      <c r="A1830" t="s">
        <v>909</v>
      </c>
      <c r="B1830">
        <v>31</v>
      </c>
      <c r="C1830" t="s">
        <v>890</v>
      </c>
      <c r="D1830" t="s">
        <v>746</v>
      </c>
      <c r="E1830" t="str">
        <f t="shared" si="56"/>
        <v/>
      </c>
      <c r="F1830" t="str">
        <f t="shared" si="57"/>
        <v/>
      </c>
      <c r="H1830">
        <v>6</v>
      </c>
      <c r="Q1830">
        <v>6</v>
      </c>
    </row>
    <row r="1831" spans="1:17" x14ac:dyDescent="0.25">
      <c r="A1831" t="s">
        <v>909</v>
      </c>
      <c r="B1831">
        <v>31</v>
      </c>
      <c r="C1831" t="s">
        <v>421</v>
      </c>
      <c r="D1831" t="s">
        <v>746</v>
      </c>
      <c r="E1831" t="str">
        <f t="shared" si="56"/>
        <v/>
      </c>
      <c r="F1831" t="str">
        <f t="shared" si="57"/>
        <v/>
      </c>
      <c r="H1831">
        <v>7</v>
      </c>
      <c r="Q1831">
        <v>7</v>
      </c>
    </row>
    <row r="1832" spans="1:17" x14ac:dyDescent="0.25">
      <c r="A1832" t="s">
        <v>909</v>
      </c>
      <c r="B1832">
        <v>31</v>
      </c>
      <c r="C1832" t="s">
        <v>866</v>
      </c>
      <c r="D1832" t="s">
        <v>746</v>
      </c>
      <c r="E1832" t="str">
        <f t="shared" si="56"/>
        <v/>
      </c>
      <c r="F1832" t="str">
        <f t="shared" si="57"/>
        <v/>
      </c>
      <c r="H1832">
        <v>6</v>
      </c>
      <c r="Q1832">
        <v>6</v>
      </c>
    </row>
    <row r="1833" spans="1:17" x14ac:dyDescent="0.25">
      <c r="A1833" t="s">
        <v>909</v>
      </c>
      <c r="B1833">
        <v>31</v>
      </c>
      <c r="C1833" t="s">
        <v>473</v>
      </c>
      <c r="D1833" t="s">
        <v>746</v>
      </c>
      <c r="E1833">
        <f t="shared" si="56"/>
        <v>1</v>
      </c>
      <c r="F1833" t="str">
        <f t="shared" si="57"/>
        <v/>
      </c>
      <c r="G1833" t="s">
        <v>910</v>
      </c>
      <c r="H1833">
        <v>7</v>
      </c>
      <c r="Q1833">
        <v>6.5</v>
      </c>
    </row>
    <row r="1834" spans="1:17" x14ac:dyDescent="0.25">
      <c r="A1834" t="s">
        <v>909</v>
      </c>
      <c r="B1834">
        <v>31</v>
      </c>
      <c r="C1834" t="s">
        <v>354</v>
      </c>
      <c r="D1834" t="s">
        <v>760</v>
      </c>
      <c r="E1834" t="str">
        <f t="shared" si="56"/>
        <v/>
      </c>
      <c r="F1834" t="str">
        <f t="shared" si="57"/>
        <v/>
      </c>
      <c r="H1834">
        <v>5.5</v>
      </c>
      <c r="Q1834">
        <v>5.5</v>
      </c>
    </row>
    <row r="1835" spans="1:17" x14ac:dyDescent="0.25">
      <c r="A1835" t="s">
        <v>909</v>
      </c>
      <c r="B1835">
        <v>31</v>
      </c>
      <c r="C1835" t="s">
        <v>383</v>
      </c>
      <c r="D1835" t="s">
        <v>760</v>
      </c>
      <c r="E1835" t="str">
        <f t="shared" si="56"/>
        <v/>
      </c>
      <c r="F1835" t="str">
        <f t="shared" si="57"/>
        <v/>
      </c>
      <c r="H1835">
        <v>5</v>
      </c>
      <c r="Q1835">
        <v>5</v>
      </c>
    </row>
    <row r="1836" spans="1:17" x14ac:dyDescent="0.25">
      <c r="A1836" t="s">
        <v>909</v>
      </c>
      <c r="B1836">
        <v>31</v>
      </c>
      <c r="C1836" t="s">
        <v>850</v>
      </c>
      <c r="D1836" t="s">
        <v>760</v>
      </c>
      <c r="E1836" t="str">
        <f t="shared" si="56"/>
        <v/>
      </c>
      <c r="F1836" t="str">
        <f t="shared" si="57"/>
        <v/>
      </c>
      <c r="H1836">
        <v>5</v>
      </c>
      <c r="Q1836">
        <v>5</v>
      </c>
    </row>
    <row r="1837" spans="1:17" x14ac:dyDescent="0.25">
      <c r="A1837" t="s">
        <v>909</v>
      </c>
      <c r="B1837">
        <v>31</v>
      </c>
      <c r="C1837" t="s">
        <v>404</v>
      </c>
      <c r="D1837" t="s">
        <v>760</v>
      </c>
      <c r="E1837" t="str">
        <f t="shared" si="56"/>
        <v/>
      </c>
      <c r="F1837" t="str">
        <f t="shared" si="57"/>
        <v/>
      </c>
      <c r="H1837">
        <v>5</v>
      </c>
      <c r="Q1837">
        <v>5</v>
      </c>
    </row>
    <row r="1838" spans="1:17" x14ac:dyDescent="0.25">
      <c r="A1838" t="s">
        <v>909</v>
      </c>
      <c r="B1838">
        <v>31</v>
      </c>
      <c r="C1838" t="s">
        <v>442</v>
      </c>
      <c r="D1838" t="s">
        <v>760</v>
      </c>
      <c r="E1838" t="str">
        <f t="shared" si="56"/>
        <v/>
      </c>
      <c r="F1838" t="str">
        <f t="shared" si="57"/>
        <v/>
      </c>
      <c r="H1838">
        <v>5</v>
      </c>
      <c r="Q1838">
        <v>5</v>
      </c>
    </row>
    <row r="1839" spans="1:17" x14ac:dyDescent="0.25">
      <c r="A1839" t="s">
        <v>909</v>
      </c>
      <c r="B1839">
        <v>31</v>
      </c>
      <c r="C1839" t="s">
        <v>357</v>
      </c>
      <c r="D1839" t="s">
        <v>633</v>
      </c>
      <c r="E1839" t="str">
        <f t="shared" si="56"/>
        <v/>
      </c>
      <c r="F1839" t="str">
        <f t="shared" si="57"/>
        <v/>
      </c>
      <c r="H1839">
        <v>6</v>
      </c>
      <c r="Q1839">
        <v>6</v>
      </c>
    </row>
    <row r="1840" spans="1:17" x14ac:dyDescent="0.25">
      <c r="A1840" t="s">
        <v>909</v>
      </c>
      <c r="B1840">
        <v>31</v>
      </c>
      <c r="C1840" t="s">
        <v>358</v>
      </c>
      <c r="D1840" t="s">
        <v>633</v>
      </c>
      <c r="E1840" t="str">
        <f t="shared" si="56"/>
        <v/>
      </c>
      <c r="F1840" t="str">
        <f t="shared" si="57"/>
        <v/>
      </c>
      <c r="H1840">
        <v>5</v>
      </c>
      <c r="Q1840">
        <v>5</v>
      </c>
    </row>
    <row r="1841" spans="1:17" x14ac:dyDescent="0.25">
      <c r="A1841" t="s">
        <v>909</v>
      </c>
      <c r="B1841">
        <v>31</v>
      </c>
      <c r="C1841" t="s">
        <v>453</v>
      </c>
      <c r="D1841" t="s">
        <v>633</v>
      </c>
      <c r="E1841" t="str">
        <f t="shared" si="56"/>
        <v/>
      </c>
      <c r="F1841" t="str">
        <f t="shared" si="57"/>
        <v/>
      </c>
      <c r="H1841">
        <v>6</v>
      </c>
      <c r="L1841">
        <v>1</v>
      </c>
      <c r="Q1841">
        <v>7</v>
      </c>
    </row>
    <row r="1842" spans="1:17" x14ac:dyDescent="0.25">
      <c r="A1842" t="s">
        <v>909</v>
      </c>
      <c r="B1842">
        <v>31</v>
      </c>
      <c r="C1842" t="s">
        <v>875</v>
      </c>
      <c r="D1842" t="s">
        <v>633</v>
      </c>
      <c r="E1842">
        <f t="shared" si="56"/>
        <v>1</v>
      </c>
      <c r="F1842" t="str">
        <f t="shared" si="57"/>
        <v/>
      </c>
      <c r="G1842" t="s">
        <v>910</v>
      </c>
      <c r="H1842">
        <v>5.5</v>
      </c>
      <c r="Q1842">
        <v>5</v>
      </c>
    </row>
    <row r="1843" spans="1:17" x14ac:dyDescent="0.25">
      <c r="A1843" t="s">
        <v>909</v>
      </c>
      <c r="B1843">
        <v>31</v>
      </c>
      <c r="C1843" t="s">
        <v>362</v>
      </c>
      <c r="D1843" t="s">
        <v>739</v>
      </c>
      <c r="E1843">
        <f t="shared" si="56"/>
        <v>1</v>
      </c>
      <c r="F1843" t="str">
        <f t="shared" si="57"/>
        <v/>
      </c>
      <c r="G1843" t="s">
        <v>910</v>
      </c>
      <c r="H1843">
        <v>5</v>
      </c>
      <c r="Q1843">
        <v>4.5</v>
      </c>
    </row>
    <row r="1844" spans="1:17" x14ac:dyDescent="0.25">
      <c r="A1844" t="s">
        <v>909</v>
      </c>
      <c r="B1844">
        <v>31</v>
      </c>
      <c r="C1844" t="s">
        <v>411</v>
      </c>
      <c r="D1844" t="s">
        <v>739</v>
      </c>
      <c r="E1844" t="str">
        <f t="shared" si="56"/>
        <v/>
      </c>
      <c r="F1844" t="str">
        <f t="shared" si="57"/>
        <v/>
      </c>
      <c r="H1844">
        <v>5</v>
      </c>
      <c r="Q1844">
        <v>5</v>
      </c>
    </row>
    <row r="1845" spans="1:17" x14ac:dyDescent="0.25">
      <c r="A1845" t="s">
        <v>909</v>
      </c>
      <c r="B1845">
        <v>31</v>
      </c>
      <c r="C1845" t="s">
        <v>864</v>
      </c>
      <c r="D1845" t="s">
        <v>739</v>
      </c>
      <c r="E1845" t="str">
        <f t="shared" si="56"/>
        <v/>
      </c>
      <c r="F1845" t="str">
        <f t="shared" si="57"/>
        <v/>
      </c>
      <c r="H1845">
        <v>6.5</v>
      </c>
      <c r="Q1845">
        <v>6.5</v>
      </c>
    </row>
    <row r="1846" spans="1:17" x14ac:dyDescent="0.25">
      <c r="A1846" t="s">
        <v>909</v>
      </c>
      <c r="B1846">
        <v>31</v>
      </c>
      <c r="C1846" t="s">
        <v>365</v>
      </c>
      <c r="D1846" t="s">
        <v>634</v>
      </c>
      <c r="E1846" t="str">
        <f t="shared" si="56"/>
        <v/>
      </c>
      <c r="F1846" t="str">
        <f t="shared" si="57"/>
        <v/>
      </c>
      <c r="H1846">
        <v>5</v>
      </c>
      <c r="Q1846">
        <v>5</v>
      </c>
    </row>
    <row r="1847" spans="1:17" x14ac:dyDescent="0.25">
      <c r="A1847" t="s">
        <v>909</v>
      </c>
      <c r="B1847">
        <v>31</v>
      </c>
      <c r="C1847" t="s">
        <v>382</v>
      </c>
      <c r="D1847" t="s">
        <v>634</v>
      </c>
      <c r="E1847" t="str">
        <f t="shared" si="56"/>
        <v/>
      </c>
      <c r="F1847" t="str">
        <f t="shared" si="57"/>
        <v/>
      </c>
      <c r="H1847">
        <v>5</v>
      </c>
      <c r="Q1847">
        <v>5</v>
      </c>
    </row>
    <row r="1848" spans="1:17" x14ac:dyDescent="0.25">
      <c r="A1848" t="s">
        <v>909</v>
      </c>
      <c r="B1848">
        <v>31</v>
      </c>
      <c r="C1848" t="s">
        <v>388</v>
      </c>
      <c r="D1848" t="s">
        <v>634</v>
      </c>
      <c r="E1848" t="str">
        <f t="shared" si="56"/>
        <v/>
      </c>
      <c r="F1848" t="str">
        <f t="shared" si="57"/>
        <v/>
      </c>
      <c r="H1848">
        <v>5</v>
      </c>
      <c r="Q1848">
        <v>5</v>
      </c>
    </row>
    <row r="1849" spans="1:17" x14ac:dyDescent="0.25">
      <c r="A1849" t="s">
        <v>909</v>
      </c>
      <c r="B1849">
        <v>31</v>
      </c>
      <c r="C1849" t="s">
        <v>398</v>
      </c>
      <c r="D1849" t="s">
        <v>634</v>
      </c>
      <c r="E1849" t="str">
        <f t="shared" si="56"/>
        <v/>
      </c>
      <c r="F1849" t="str">
        <f t="shared" si="57"/>
        <v/>
      </c>
      <c r="H1849">
        <v>5</v>
      </c>
      <c r="Q1849">
        <v>5</v>
      </c>
    </row>
    <row r="1850" spans="1:17" x14ac:dyDescent="0.25">
      <c r="A1850" t="s">
        <v>909</v>
      </c>
      <c r="B1850">
        <v>31</v>
      </c>
      <c r="C1850" t="s">
        <v>469</v>
      </c>
      <c r="D1850" t="s">
        <v>634</v>
      </c>
      <c r="E1850" t="str">
        <f t="shared" si="56"/>
        <v/>
      </c>
      <c r="F1850" t="str">
        <f t="shared" si="57"/>
        <v/>
      </c>
      <c r="H1850">
        <v>5</v>
      </c>
      <c r="Q1850">
        <v>5</v>
      </c>
    </row>
    <row r="1851" spans="1:17" x14ac:dyDescent="0.25">
      <c r="A1851" t="s">
        <v>909</v>
      </c>
      <c r="B1851">
        <v>31</v>
      </c>
      <c r="C1851" t="s">
        <v>402</v>
      </c>
      <c r="D1851" t="s">
        <v>634</v>
      </c>
      <c r="E1851" t="str">
        <f t="shared" si="56"/>
        <v/>
      </c>
      <c r="F1851" t="str">
        <f t="shared" si="57"/>
        <v/>
      </c>
      <c r="H1851">
        <v>5</v>
      </c>
      <c r="Q1851">
        <v>5</v>
      </c>
    </row>
    <row r="1852" spans="1:17" x14ac:dyDescent="0.25">
      <c r="A1852" t="s">
        <v>909</v>
      </c>
      <c r="B1852">
        <v>31</v>
      </c>
      <c r="C1852" t="s">
        <v>470</v>
      </c>
      <c r="D1852" t="s">
        <v>632</v>
      </c>
      <c r="E1852">
        <f t="shared" si="56"/>
        <v>1</v>
      </c>
      <c r="F1852" t="str">
        <f t="shared" si="57"/>
        <v/>
      </c>
      <c r="G1852" t="s">
        <v>910</v>
      </c>
      <c r="H1852">
        <v>6</v>
      </c>
      <c r="Q1852">
        <v>5.5</v>
      </c>
    </row>
    <row r="1853" spans="1:17" x14ac:dyDescent="0.25">
      <c r="A1853" t="s">
        <v>909</v>
      </c>
      <c r="B1853">
        <v>31</v>
      </c>
      <c r="C1853" t="s">
        <v>474</v>
      </c>
      <c r="D1853" t="s">
        <v>632</v>
      </c>
      <c r="E1853" t="str">
        <f t="shared" si="56"/>
        <v/>
      </c>
      <c r="F1853" t="str">
        <f t="shared" si="57"/>
        <v/>
      </c>
      <c r="H1853">
        <v>6</v>
      </c>
      <c r="Q1853">
        <v>6</v>
      </c>
    </row>
    <row r="1854" spans="1:17" x14ac:dyDescent="0.25">
      <c r="A1854" t="s">
        <v>909</v>
      </c>
      <c r="B1854">
        <v>31</v>
      </c>
      <c r="C1854" t="s">
        <v>853</v>
      </c>
      <c r="D1854" t="s">
        <v>632</v>
      </c>
      <c r="E1854" t="str">
        <f t="shared" si="56"/>
        <v/>
      </c>
      <c r="F1854" t="str">
        <f t="shared" si="57"/>
        <v/>
      </c>
      <c r="H1854">
        <v>6</v>
      </c>
      <c r="Q1854">
        <v>6</v>
      </c>
    </row>
    <row r="1855" spans="1:17" x14ac:dyDescent="0.25">
      <c r="A1855" t="s">
        <v>909</v>
      </c>
      <c r="B1855">
        <v>31</v>
      </c>
      <c r="C1855" t="s">
        <v>352</v>
      </c>
      <c r="D1855" t="s">
        <v>752</v>
      </c>
      <c r="E1855" t="str">
        <f t="shared" si="56"/>
        <v/>
      </c>
      <c r="F1855" t="str">
        <f t="shared" si="57"/>
        <v/>
      </c>
      <c r="H1855">
        <v>5</v>
      </c>
      <c r="Q1855">
        <v>5</v>
      </c>
    </row>
    <row r="1856" spans="1:17" x14ac:dyDescent="0.25">
      <c r="A1856" t="s">
        <v>909</v>
      </c>
      <c r="B1856">
        <v>31</v>
      </c>
      <c r="C1856" t="s">
        <v>391</v>
      </c>
      <c r="D1856" t="s">
        <v>752</v>
      </c>
      <c r="E1856" t="str">
        <f t="shared" si="56"/>
        <v/>
      </c>
      <c r="F1856" t="str">
        <f t="shared" si="57"/>
        <v/>
      </c>
      <c r="H1856">
        <v>5</v>
      </c>
      <c r="Q1856">
        <v>5</v>
      </c>
    </row>
    <row r="1857" spans="1:17" x14ac:dyDescent="0.25">
      <c r="A1857" t="s">
        <v>909</v>
      </c>
      <c r="B1857">
        <v>31</v>
      </c>
      <c r="C1857" t="s">
        <v>392</v>
      </c>
      <c r="D1857" t="s">
        <v>752</v>
      </c>
      <c r="E1857" t="str">
        <f t="shared" si="56"/>
        <v/>
      </c>
      <c r="F1857" t="str">
        <f t="shared" si="57"/>
        <v/>
      </c>
      <c r="H1857">
        <v>4.5</v>
      </c>
      <c r="Q1857">
        <v>4.5</v>
      </c>
    </row>
    <row r="1858" spans="1:17" x14ac:dyDescent="0.25">
      <c r="A1858" t="s">
        <v>909</v>
      </c>
      <c r="B1858">
        <v>31</v>
      </c>
      <c r="C1858" t="s">
        <v>428</v>
      </c>
      <c r="D1858" t="s">
        <v>752</v>
      </c>
      <c r="E1858" t="str">
        <f t="shared" si="56"/>
        <v/>
      </c>
      <c r="F1858" t="str">
        <f t="shared" si="57"/>
        <v/>
      </c>
      <c r="H1858">
        <v>4.5</v>
      </c>
      <c r="Q1858">
        <v>4.5</v>
      </c>
    </row>
    <row r="1859" spans="1:17" x14ac:dyDescent="0.25">
      <c r="A1859" t="s">
        <v>909</v>
      </c>
      <c r="B1859">
        <v>31</v>
      </c>
      <c r="C1859" t="s">
        <v>437</v>
      </c>
      <c r="D1859" t="s">
        <v>752</v>
      </c>
      <c r="E1859" t="str">
        <f t="shared" ref="E1859:E1922" si="58">IF($G1859="Ammonito",1,"")</f>
        <v/>
      </c>
      <c r="F1859" t="str">
        <f t="shared" ref="F1859:F1922" si="59">IF($G1859="Espulsione",1,"")</f>
        <v/>
      </c>
      <c r="H1859">
        <v>5</v>
      </c>
      <c r="Q1859">
        <v>5</v>
      </c>
    </row>
    <row r="1860" spans="1:17" x14ac:dyDescent="0.25">
      <c r="A1860" t="s">
        <v>909</v>
      </c>
      <c r="B1860">
        <v>31</v>
      </c>
      <c r="C1860" t="s">
        <v>389</v>
      </c>
      <c r="D1860" t="s">
        <v>740</v>
      </c>
      <c r="E1860" t="str">
        <f t="shared" si="58"/>
        <v/>
      </c>
      <c r="F1860" t="str">
        <f t="shared" si="59"/>
        <v/>
      </c>
      <c r="H1860">
        <v>5</v>
      </c>
      <c r="Q1860">
        <v>5</v>
      </c>
    </row>
    <row r="1861" spans="1:17" x14ac:dyDescent="0.25">
      <c r="A1861" t="s">
        <v>909</v>
      </c>
      <c r="B1861">
        <v>31</v>
      </c>
      <c r="C1861" t="s">
        <v>414</v>
      </c>
      <c r="D1861" t="s">
        <v>740</v>
      </c>
      <c r="E1861" t="str">
        <f t="shared" si="58"/>
        <v/>
      </c>
      <c r="F1861" t="str">
        <f t="shared" si="59"/>
        <v/>
      </c>
      <c r="H1861">
        <v>6</v>
      </c>
      <c r="L1861">
        <v>1</v>
      </c>
      <c r="Q1861">
        <v>7</v>
      </c>
    </row>
    <row r="1862" spans="1:17" x14ac:dyDescent="0.25">
      <c r="A1862" t="s">
        <v>909</v>
      </c>
      <c r="B1862">
        <v>31</v>
      </c>
      <c r="C1862" t="s">
        <v>415</v>
      </c>
      <c r="D1862" t="s">
        <v>740</v>
      </c>
      <c r="E1862" t="str">
        <f t="shared" si="58"/>
        <v/>
      </c>
      <c r="F1862" t="str">
        <f t="shared" si="59"/>
        <v/>
      </c>
      <c r="H1862">
        <v>6</v>
      </c>
      <c r="Q1862">
        <v>6</v>
      </c>
    </row>
    <row r="1863" spans="1:17" x14ac:dyDescent="0.25">
      <c r="A1863" t="s">
        <v>909</v>
      </c>
      <c r="B1863">
        <v>31</v>
      </c>
      <c r="C1863" t="s">
        <v>468</v>
      </c>
      <c r="D1863" t="s">
        <v>740</v>
      </c>
      <c r="E1863">
        <f t="shared" si="58"/>
        <v>1</v>
      </c>
      <c r="F1863" t="str">
        <f t="shared" si="59"/>
        <v/>
      </c>
      <c r="G1863" t="s">
        <v>910</v>
      </c>
      <c r="H1863">
        <v>5.5</v>
      </c>
      <c r="Q1863">
        <v>5</v>
      </c>
    </row>
    <row r="1864" spans="1:17" x14ac:dyDescent="0.25">
      <c r="A1864" t="s">
        <v>909</v>
      </c>
      <c r="B1864">
        <v>31</v>
      </c>
      <c r="C1864" t="s">
        <v>463</v>
      </c>
      <c r="D1864" t="s">
        <v>740</v>
      </c>
      <c r="E1864" t="str">
        <f t="shared" si="58"/>
        <v/>
      </c>
      <c r="F1864" t="str">
        <f t="shared" si="59"/>
        <v/>
      </c>
      <c r="H1864">
        <v>6</v>
      </c>
      <c r="Q1864">
        <v>6</v>
      </c>
    </row>
    <row r="1865" spans="1:17" x14ac:dyDescent="0.25">
      <c r="A1865" t="s">
        <v>909</v>
      </c>
      <c r="B1865">
        <v>31</v>
      </c>
      <c r="C1865" t="s">
        <v>369</v>
      </c>
      <c r="D1865" t="s">
        <v>742</v>
      </c>
      <c r="E1865">
        <f t="shared" si="58"/>
        <v>1</v>
      </c>
      <c r="F1865" t="str">
        <f t="shared" si="59"/>
        <v/>
      </c>
      <c r="G1865" t="s">
        <v>910</v>
      </c>
      <c r="H1865">
        <v>6</v>
      </c>
      <c r="Q1865">
        <v>5.5</v>
      </c>
    </row>
    <row r="1866" spans="1:17" x14ac:dyDescent="0.25">
      <c r="A1866" t="s">
        <v>909</v>
      </c>
      <c r="B1866">
        <v>31</v>
      </c>
      <c r="C1866" t="s">
        <v>373</v>
      </c>
      <c r="D1866" t="s">
        <v>742</v>
      </c>
      <c r="E1866" t="str">
        <f t="shared" si="58"/>
        <v/>
      </c>
      <c r="F1866" t="str">
        <f t="shared" si="59"/>
        <v/>
      </c>
      <c r="H1866">
        <v>5</v>
      </c>
      <c r="Q1866">
        <v>5</v>
      </c>
    </row>
    <row r="1867" spans="1:17" x14ac:dyDescent="0.25">
      <c r="A1867" t="s">
        <v>909</v>
      </c>
      <c r="B1867">
        <v>31</v>
      </c>
      <c r="C1867" t="s">
        <v>384</v>
      </c>
      <c r="D1867" t="s">
        <v>742</v>
      </c>
      <c r="E1867" t="str">
        <f t="shared" si="58"/>
        <v/>
      </c>
      <c r="F1867" t="str">
        <f t="shared" si="59"/>
        <v/>
      </c>
      <c r="H1867">
        <v>5.5</v>
      </c>
      <c r="Q1867">
        <v>5.5</v>
      </c>
    </row>
    <row r="1868" spans="1:17" x14ac:dyDescent="0.25">
      <c r="A1868" t="s">
        <v>909</v>
      </c>
      <c r="B1868">
        <v>31</v>
      </c>
      <c r="C1868" t="s">
        <v>418</v>
      </c>
      <c r="D1868" t="s">
        <v>742</v>
      </c>
      <c r="E1868">
        <f t="shared" si="58"/>
        <v>1</v>
      </c>
      <c r="F1868" t="str">
        <f t="shared" si="59"/>
        <v/>
      </c>
      <c r="G1868" t="s">
        <v>910</v>
      </c>
      <c r="H1868">
        <v>5.5</v>
      </c>
      <c r="Q1868">
        <v>5</v>
      </c>
    </row>
    <row r="1869" spans="1:17" x14ac:dyDescent="0.25">
      <c r="A1869" t="s">
        <v>909</v>
      </c>
      <c r="B1869">
        <v>31</v>
      </c>
      <c r="C1869" t="s">
        <v>840</v>
      </c>
      <c r="D1869" t="s">
        <v>753</v>
      </c>
      <c r="E1869" t="str">
        <f t="shared" si="58"/>
        <v/>
      </c>
      <c r="F1869" t="str">
        <f t="shared" si="59"/>
        <v/>
      </c>
      <c r="H1869">
        <v>6</v>
      </c>
      <c r="Q1869">
        <v>6</v>
      </c>
    </row>
    <row r="1870" spans="1:17" x14ac:dyDescent="0.25">
      <c r="A1870" t="s">
        <v>909</v>
      </c>
      <c r="B1870">
        <v>31</v>
      </c>
      <c r="C1870" t="s">
        <v>375</v>
      </c>
      <c r="D1870" t="s">
        <v>753</v>
      </c>
      <c r="E1870">
        <f t="shared" si="58"/>
        <v>1</v>
      </c>
      <c r="F1870" t="str">
        <f t="shared" si="59"/>
        <v/>
      </c>
      <c r="G1870" t="s">
        <v>910</v>
      </c>
      <c r="H1870">
        <v>5.5</v>
      </c>
      <c r="Q1870">
        <v>5</v>
      </c>
    </row>
    <row r="1871" spans="1:17" x14ac:dyDescent="0.25">
      <c r="A1871" t="s">
        <v>909</v>
      </c>
      <c r="B1871">
        <v>31</v>
      </c>
      <c r="C1871" t="s">
        <v>385</v>
      </c>
      <c r="D1871" t="s">
        <v>753</v>
      </c>
      <c r="E1871" t="str">
        <f t="shared" si="58"/>
        <v/>
      </c>
      <c r="F1871" t="str">
        <f t="shared" si="59"/>
        <v/>
      </c>
      <c r="H1871">
        <v>5</v>
      </c>
      <c r="K1871">
        <v>1</v>
      </c>
      <c r="Q1871">
        <v>3</v>
      </c>
    </row>
    <row r="1872" spans="1:17" x14ac:dyDescent="0.25">
      <c r="A1872" t="s">
        <v>909</v>
      </c>
      <c r="B1872">
        <v>31</v>
      </c>
      <c r="C1872" t="s">
        <v>416</v>
      </c>
      <c r="D1872" t="s">
        <v>753</v>
      </c>
      <c r="E1872" t="str">
        <f t="shared" si="58"/>
        <v/>
      </c>
      <c r="F1872" t="str">
        <f t="shared" si="59"/>
        <v/>
      </c>
      <c r="H1872">
        <v>6.5</v>
      </c>
      <c r="Q1872">
        <v>6.5</v>
      </c>
    </row>
    <row r="1873" spans="1:17" x14ac:dyDescent="0.25">
      <c r="A1873" t="s">
        <v>909</v>
      </c>
      <c r="B1873">
        <v>31</v>
      </c>
      <c r="C1873" t="s">
        <v>455</v>
      </c>
      <c r="D1873" t="s">
        <v>753</v>
      </c>
      <c r="E1873" t="str">
        <f t="shared" si="58"/>
        <v/>
      </c>
      <c r="F1873" t="str">
        <f t="shared" si="59"/>
        <v/>
      </c>
      <c r="H1873">
        <v>6</v>
      </c>
      <c r="Q1873">
        <v>6</v>
      </c>
    </row>
    <row r="1874" spans="1:17" x14ac:dyDescent="0.25">
      <c r="A1874" t="s">
        <v>909</v>
      </c>
      <c r="B1874">
        <v>31</v>
      </c>
      <c r="C1874" t="s">
        <v>378</v>
      </c>
      <c r="D1874" t="s">
        <v>750</v>
      </c>
      <c r="E1874">
        <f t="shared" si="58"/>
        <v>1</v>
      </c>
      <c r="F1874" t="str">
        <f t="shared" si="59"/>
        <v/>
      </c>
      <c r="G1874" t="s">
        <v>910</v>
      </c>
      <c r="H1874">
        <v>6</v>
      </c>
      <c r="Q1874">
        <v>5.5</v>
      </c>
    </row>
    <row r="1875" spans="1:17" x14ac:dyDescent="0.25">
      <c r="A1875" t="s">
        <v>909</v>
      </c>
      <c r="B1875">
        <v>31</v>
      </c>
      <c r="C1875" t="s">
        <v>399</v>
      </c>
      <c r="D1875" t="s">
        <v>750</v>
      </c>
      <c r="E1875" t="str">
        <f t="shared" si="58"/>
        <v/>
      </c>
      <c r="F1875" t="str">
        <f t="shared" si="59"/>
        <v/>
      </c>
      <c r="H1875">
        <v>6</v>
      </c>
      <c r="Q1875">
        <v>6</v>
      </c>
    </row>
    <row r="1876" spans="1:17" x14ac:dyDescent="0.25">
      <c r="A1876" t="s">
        <v>909</v>
      </c>
      <c r="B1876">
        <v>31</v>
      </c>
      <c r="C1876" t="s">
        <v>430</v>
      </c>
      <c r="D1876" t="s">
        <v>750</v>
      </c>
      <c r="E1876" t="str">
        <f t="shared" si="58"/>
        <v/>
      </c>
      <c r="F1876" t="str">
        <f t="shared" si="59"/>
        <v/>
      </c>
      <c r="H1876">
        <v>5.5</v>
      </c>
      <c r="Q1876">
        <v>5.5</v>
      </c>
    </row>
    <row r="1877" spans="1:17" x14ac:dyDescent="0.25">
      <c r="A1877" t="s">
        <v>909</v>
      </c>
      <c r="B1877">
        <v>31</v>
      </c>
      <c r="C1877" t="s">
        <v>431</v>
      </c>
      <c r="D1877" t="s">
        <v>750</v>
      </c>
      <c r="E1877" t="str">
        <f t="shared" si="58"/>
        <v/>
      </c>
      <c r="F1877" t="str">
        <f t="shared" si="59"/>
        <v/>
      </c>
      <c r="H1877">
        <v>6</v>
      </c>
      <c r="Q1877">
        <v>6</v>
      </c>
    </row>
    <row r="1878" spans="1:17" x14ac:dyDescent="0.25">
      <c r="A1878" t="s">
        <v>909</v>
      </c>
      <c r="B1878">
        <v>31</v>
      </c>
      <c r="C1878" t="s">
        <v>476</v>
      </c>
      <c r="D1878" t="s">
        <v>750</v>
      </c>
      <c r="E1878" t="str">
        <f t="shared" si="58"/>
        <v/>
      </c>
      <c r="F1878" t="str">
        <f t="shared" si="59"/>
        <v/>
      </c>
      <c r="H1878">
        <v>6</v>
      </c>
      <c r="Q1878">
        <v>6</v>
      </c>
    </row>
    <row r="1879" spans="1:17" x14ac:dyDescent="0.25">
      <c r="A1879" t="s">
        <v>909</v>
      </c>
      <c r="B1879">
        <v>31</v>
      </c>
      <c r="C1879" t="s">
        <v>368</v>
      </c>
      <c r="D1879" t="s">
        <v>754</v>
      </c>
      <c r="E1879" t="str">
        <f t="shared" si="58"/>
        <v/>
      </c>
      <c r="F1879" t="str">
        <f t="shared" si="59"/>
        <v/>
      </c>
      <c r="H1879">
        <v>6.5</v>
      </c>
      <c r="Q1879">
        <v>6.5</v>
      </c>
    </row>
    <row r="1880" spans="1:17" x14ac:dyDescent="0.25">
      <c r="A1880" t="s">
        <v>909</v>
      </c>
      <c r="B1880">
        <v>31</v>
      </c>
      <c r="C1880" t="s">
        <v>888</v>
      </c>
      <c r="D1880" t="s">
        <v>754</v>
      </c>
      <c r="E1880" t="str">
        <f t="shared" si="58"/>
        <v/>
      </c>
      <c r="F1880" t="str">
        <f t="shared" si="59"/>
        <v/>
      </c>
      <c r="H1880">
        <v>6</v>
      </c>
      <c r="Q1880">
        <v>6</v>
      </c>
    </row>
    <row r="1881" spans="1:17" x14ac:dyDescent="0.25">
      <c r="A1881" t="s">
        <v>909</v>
      </c>
      <c r="B1881">
        <v>31</v>
      </c>
      <c r="C1881" t="s">
        <v>457</v>
      </c>
      <c r="D1881" t="s">
        <v>754</v>
      </c>
      <c r="E1881" t="str">
        <f t="shared" si="58"/>
        <v/>
      </c>
      <c r="F1881" t="str">
        <f t="shared" si="59"/>
        <v/>
      </c>
      <c r="H1881">
        <v>6.5</v>
      </c>
      <c r="L1881">
        <v>1</v>
      </c>
      <c r="Q1881">
        <v>7.5</v>
      </c>
    </row>
    <row r="1882" spans="1:17" x14ac:dyDescent="0.25">
      <c r="A1882" t="s">
        <v>909</v>
      </c>
      <c r="B1882">
        <v>31</v>
      </c>
      <c r="C1882" t="s">
        <v>349</v>
      </c>
      <c r="D1882" t="s">
        <v>748</v>
      </c>
      <c r="E1882" t="str">
        <f t="shared" si="58"/>
        <v/>
      </c>
      <c r="F1882" t="str">
        <f t="shared" si="59"/>
        <v/>
      </c>
      <c r="H1882">
        <v>6.5</v>
      </c>
      <c r="Q1882">
        <v>6.5</v>
      </c>
    </row>
    <row r="1883" spans="1:17" x14ac:dyDescent="0.25">
      <c r="A1883" t="s">
        <v>909</v>
      </c>
      <c r="B1883">
        <v>31</v>
      </c>
      <c r="C1883" t="s">
        <v>401</v>
      </c>
      <c r="D1883" t="s">
        <v>748</v>
      </c>
      <c r="E1883" t="str">
        <f t="shared" si="58"/>
        <v/>
      </c>
      <c r="F1883" t="str">
        <f t="shared" si="59"/>
        <v/>
      </c>
      <c r="H1883">
        <v>6.5</v>
      </c>
      <c r="Q1883">
        <v>6.5</v>
      </c>
    </row>
    <row r="1884" spans="1:17" x14ac:dyDescent="0.25">
      <c r="A1884" t="s">
        <v>909</v>
      </c>
      <c r="B1884">
        <v>31</v>
      </c>
      <c r="C1884" t="s">
        <v>407</v>
      </c>
      <c r="D1884" t="s">
        <v>748</v>
      </c>
      <c r="E1884" t="str">
        <f t="shared" si="58"/>
        <v/>
      </c>
      <c r="F1884" t="str">
        <f t="shared" si="59"/>
        <v/>
      </c>
      <c r="H1884">
        <v>7</v>
      </c>
      <c r="Q1884">
        <v>7</v>
      </c>
    </row>
    <row r="1885" spans="1:17" x14ac:dyDescent="0.25">
      <c r="A1885" t="s">
        <v>909</v>
      </c>
      <c r="B1885">
        <v>31</v>
      </c>
      <c r="C1885" t="s">
        <v>412</v>
      </c>
      <c r="D1885" t="s">
        <v>748</v>
      </c>
      <c r="E1885">
        <f t="shared" si="58"/>
        <v>1</v>
      </c>
      <c r="F1885" t="str">
        <f t="shared" si="59"/>
        <v/>
      </c>
      <c r="G1885" t="s">
        <v>910</v>
      </c>
      <c r="H1885">
        <v>7</v>
      </c>
      <c r="Q1885">
        <v>6.5</v>
      </c>
    </row>
    <row r="1886" spans="1:17" x14ac:dyDescent="0.25">
      <c r="A1886" t="s">
        <v>909</v>
      </c>
      <c r="B1886">
        <v>31</v>
      </c>
      <c r="C1886" t="s">
        <v>845</v>
      </c>
      <c r="D1886" t="s">
        <v>661</v>
      </c>
      <c r="E1886" t="str">
        <f t="shared" si="58"/>
        <v/>
      </c>
      <c r="F1886" t="str">
        <f t="shared" si="59"/>
        <v/>
      </c>
      <c r="H1886">
        <v>5.5</v>
      </c>
      <c r="Q1886">
        <v>5.5</v>
      </c>
    </row>
    <row r="1887" spans="1:17" x14ac:dyDescent="0.25">
      <c r="A1887" t="s">
        <v>909</v>
      </c>
      <c r="B1887">
        <v>31</v>
      </c>
      <c r="C1887" t="s">
        <v>400</v>
      </c>
      <c r="D1887" t="s">
        <v>661</v>
      </c>
      <c r="E1887">
        <f t="shared" si="58"/>
        <v>1</v>
      </c>
      <c r="F1887" t="str">
        <f t="shared" si="59"/>
        <v/>
      </c>
      <c r="G1887" t="s">
        <v>910</v>
      </c>
      <c r="H1887">
        <v>4.5</v>
      </c>
      <c r="Q1887">
        <v>4</v>
      </c>
    </row>
    <row r="1888" spans="1:17" x14ac:dyDescent="0.25">
      <c r="A1888" t="s">
        <v>909</v>
      </c>
      <c r="B1888">
        <v>31</v>
      </c>
      <c r="C1888" t="s">
        <v>409</v>
      </c>
      <c r="D1888" t="s">
        <v>661</v>
      </c>
      <c r="E1888" t="str">
        <f t="shared" si="58"/>
        <v/>
      </c>
      <c r="F1888" t="str">
        <f t="shared" si="59"/>
        <v/>
      </c>
      <c r="H1888">
        <v>5.5</v>
      </c>
      <c r="Q1888">
        <v>5.5</v>
      </c>
    </row>
    <row r="1889" spans="1:17" x14ac:dyDescent="0.25">
      <c r="A1889" t="s">
        <v>909</v>
      </c>
      <c r="B1889">
        <v>31</v>
      </c>
      <c r="C1889" t="s">
        <v>420</v>
      </c>
      <c r="D1889" t="s">
        <v>661</v>
      </c>
      <c r="E1889">
        <f t="shared" si="58"/>
        <v>1</v>
      </c>
      <c r="F1889" t="str">
        <f t="shared" si="59"/>
        <v/>
      </c>
      <c r="G1889" t="s">
        <v>910</v>
      </c>
      <c r="H1889">
        <v>5</v>
      </c>
      <c r="Q1889">
        <v>4.5</v>
      </c>
    </row>
    <row r="1890" spans="1:17" x14ac:dyDescent="0.25">
      <c r="A1890" t="s">
        <v>909</v>
      </c>
      <c r="B1890">
        <v>31</v>
      </c>
      <c r="C1890" t="s">
        <v>364</v>
      </c>
      <c r="D1890" t="s">
        <v>631</v>
      </c>
      <c r="E1890" t="str">
        <f t="shared" si="58"/>
        <v/>
      </c>
      <c r="F1890" t="str">
        <f t="shared" si="59"/>
        <v/>
      </c>
      <c r="H1890">
        <v>6.5</v>
      </c>
      <c r="Q1890">
        <v>6.5</v>
      </c>
    </row>
    <row r="1891" spans="1:17" x14ac:dyDescent="0.25">
      <c r="A1891" t="s">
        <v>909</v>
      </c>
      <c r="B1891">
        <v>31</v>
      </c>
      <c r="C1891" t="s">
        <v>846</v>
      </c>
      <c r="D1891" t="s">
        <v>631</v>
      </c>
      <c r="E1891" t="str">
        <f t="shared" si="58"/>
        <v/>
      </c>
      <c r="F1891" t="str">
        <f t="shared" si="59"/>
        <v/>
      </c>
      <c r="H1891">
        <v>6.5</v>
      </c>
      <c r="Q1891">
        <v>6.5</v>
      </c>
    </row>
    <row r="1892" spans="1:17" x14ac:dyDescent="0.25">
      <c r="A1892" t="s">
        <v>909</v>
      </c>
      <c r="B1892">
        <v>31</v>
      </c>
      <c r="C1892" t="s">
        <v>465</v>
      </c>
      <c r="D1892" t="s">
        <v>631</v>
      </c>
      <c r="E1892">
        <f t="shared" si="58"/>
        <v>1</v>
      </c>
      <c r="F1892" t="str">
        <f t="shared" si="59"/>
        <v/>
      </c>
      <c r="G1892" t="s">
        <v>910</v>
      </c>
      <c r="H1892">
        <v>6</v>
      </c>
      <c r="Q1892">
        <v>5.5</v>
      </c>
    </row>
    <row r="1893" spans="1:17" x14ac:dyDescent="0.25">
      <c r="A1893" t="s">
        <v>909</v>
      </c>
      <c r="B1893">
        <v>31</v>
      </c>
      <c r="C1893" t="s">
        <v>475</v>
      </c>
      <c r="D1893" t="s">
        <v>631</v>
      </c>
      <c r="E1893" t="str">
        <f t="shared" si="58"/>
        <v/>
      </c>
      <c r="F1893" t="str">
        <f t="shared" si="59"/>
        <v/>
      </c>
      <c r="H1893">
        <v>6</v>
      </c>
      <c r="Q1893">
        <v>6</v>
      </c>
    </row>
    <row r="1894" spans="1:17" x14ac:dyDescent="0.25">
      <c r="A1894" t="s">
        <v>909</v>
      </c>
      <c r="B1894">
        <v>31</v>
      </c>
      <c r="C1894" t="s">
        <v>838</v>
      </c>
      <c r="D1894" t="s">
        <v>745</v>
      </c>
      <c r="E1894">
        <f t="shared" si="58"/>
        <v>1</v>
      </c>
      <c r="F1894" t="str">
        <f t="shared" si="59"/>
        <v/>
      </c>
      <c r="G1894" t="s">
        <v>910</v>
      </c>
      <c r="H1894">
        <v>6</v>
      </c>
      <c r="Q1894">
        <v>5.5</v>
      </c>
    </row>
    <row r="1895" spans="1:17" x14ac:dyDescent="0.25">
      <c r="A1895" t="s">
        <v>909</v>
      </c>
      <c r="B1895">
        <v>31</v>
      </c>
      <c r="C1895" t="s">
        <v>394</v>
      </c>
      <c r="D1895" t="s">
        <v>745</v>
      </c>
      <c r="E1895" t="str">
        <f t="shared" si="58"/>
        <v/>
      </c>
      <c r="F1895" t="str">
        <f t="shared" si="59"/>
        <v/>
      </c>
      <c r="H1895">
        <v>6.5</v>
      </c>
      <c r="Q1895">
        <v>6.5</v>
      </c>
    </row>
    <row r="1896" spans="1:17" x14ac:dyDescent="0.25">
      <c r="A1896" t="s">
        <v>909</v>
      </c>
      <c r="B1896">
        <v>31</v>
      </c>
      <c r="C1896" t="s">
        <v>855</v>
      </c>
      <c r="D1896" t="s">
        <v>745</v>
      </c>
      <c r="E1896" t="str">
        <f t="shared" si="58"/>
        <v/>
      </c>
      <c r="F1896" t="str">
        <f t="shared" si="59"/>
        <v/>
      </c>
      <c r="H1896">
        <v>6</v>
      </c>
      <c r="Q1896">
        <v>6</v>
      </c>
    </row>
    <row r="1897" spans="1:17" x14ac:dyDescent="0.25">
      <c r="A1897" t="s">
        <v>909</v>
      </c>
      <c r="B1897">
        <v>31</v>
      </c>
      <c r="C1897" t="s">
        <v>405</v>
      </c>
      <c r="D1897" t="s">
        <v>745</v>
      </c>
      <c r="E1897" t="str">
        <f t="shared" si="58"/>
        <v/>
      </c>
      <c r="F1897" t="str">
        <f t="shared" si="59"/>
        <v/>
      </c>
      <c r="H1897">
        <v>6</v>
      </c>
      <c r="Q1897">
        <v>6</v>
      </c>
    </row>
    <row r="1898" spans="1:17" x14ac:dyDescent="0.25">
      <c r="A1898" t="s">
        <v>909</v>
      </c>
      <c r="B1898">
        <v>31</v>
      </c>
      <c r="C1898" t="s">
        <v>439</v>
      </c>
      <c r="D1898" t="s">
        <v>745</v>
      </c>
      <c r="E1898" t="str">
        <f t="shared" si="58"/>
        <v/>
      </c>
      <c r="F1898" t="str">
        <f t="shared" si="59"/>
        <v/>
      </c>
      <c r="H1898">
        <v>6</v>
      </c>
      <c r="Q1898">
        <v>6</v>
      </c>
    </row>
    <row r="1899" spans="1:17" x14ac:dyDescent="0.25">
      <c r="A1899" t="s">
        <v>909</v>
      </c>
      <c r="B1899">
        <v>31</v>
      </c>
      <c r="C1899" t="s">
        <v>446</v>
      </c>
      <c r="D1899" t="s">
        <v>745</v>
      </c>
      <c r="E1899" t="str">
        <f t="shared" si="58"/>
        <v/>
      </c>
      <c r="F1899" t="str">
        <f t="shared" si="59"/>
        <v/>
      </c>
      <c r="H1899">
        <v>6.5</v>
      </c>
      <c r="Q1899">
        <v>6.5</v>
      </c>
    </row>
    <row r="1900" spans="1:17" x14ac:dyDescent="0.25">
      <c r="A1900" t="s">
        <v>909</v>
      </c>
      <c r="B1900">
        <v>31</v>
      </c>
      <c r="C1900" t="s">
        <v>377</v>
      </c>
      <c r="D1900" t="s">
        <v>635</v>
      </c>
      <c r="E1900" t="str">
        <f t="shared" si="58"/>
        <v/>
      </c>
      <c r="F1900" t="str">
        <f t="shared" si="59"/>
        <v/>
      </c>
      <c r="H1900">
        <v>6.5</v>
      </c>
      <c r="Q1900">
        <v>6.5</v>
      </c>
    </row>
    <row r="1901" spans="1:17" x14ac:dyDescent="0.25">
      <c r="A1901" t="s">
        <v>909</v>
      </c>
      <c r="B1901">
        <v>31</v>
      </c>
      <c r="C1901" t="s">
        <v>406</v>
      </c>
      <c r="D1901" t="s">
        <v>635</v>
      </c>
      <c r="E1901" t="str">
        <f t="shared" si="58"/>
        <v/>
      </c>
      <c r="F1901" t="str">
        <f t="shared" si="59"/>
        <v/>
      </c>
      <c r="H1901">
        <v>6</v>
      </c>
      <c r="Q1901">
        <v>6</v>
      </c>
    </row>
    <row r="1902" spans="1:17" x14ac:dyDescent="0.25">
      <c r="A1902" t="s">
        <v>909</v>
      </c>
      <c r="B1902">
        <v>31</v>
      </c>
      <c r="C1902" t="s">
        <v>419</v>
      </c>
      <c r="D1902" t="s">
        <v>635</v>
      </c>
      <c r="E1902" t="str">
        <f t="shared" si="58"/>
        <v/>
      </c>
      <c r="F1902" t="str">
        <f t="shared" si="59"/>
        <v/>
      </c>
      <c r="H1902">
        <v>6</v>
      </c>
      <c r="Q1902">
        <v>6</v>
      </c>
    </row>
    <row r="1903" spans="1:17" x14ac:dyDescent="0.25">
      <c r="A1903" t="s">
        <v>909</v>
      </c>
      <c r="B1903">
        <v>31</v>
      </c>
      <c r="C1903" t="s">
        <v>449</v>
      </c>
      <c r="D1903" t="s">
        <v>635</v>
      </c>
      <c r="E1903">
        <f t="shared" si="58"/>
        <v>1</v>
      </c>
      <c r="F1903" t="str">
        <f t="shared" si="59"/>
        <v/>
      </c>
      <c r="G1903" t="s">
        <v>910</v>
      </c>
      <c r="H1903">
        <v>5.5</v>
      </c>
      <c r="Q1903">
        <v>5</v>
      </c>
    </row>
    <row r="1904" spans="1:17" x14ac:dyDescent="0.25">
      <c r="A1904" t="s">
        <v>909</v>
      </c>
      <c r="B1904">
        <v>31</v>
      </c>
      <c r="C1904" t="s">
        <v>841</v>
      </c>
      <c r="D1904" t="s">
        <v>747</v>
      </c>
      <c r="E1904" t="str">
        <f t="shared" si="58"/>
        <v/>
      </c>
      <c r="F1904" t="str">
        <f t="shared" si="59"/>
        <v/>
      </c>
      <c r="H1904">
        <v>6.5</v>
      </c>
      <c r="Q1904">
        <v>6.5</v>
      </c>
    </row>
    <row r="1905" spans="1:17" x14ac:dyDescent="0.25">
      <c r="A1905" t="s">
        <v>909</v>
      </c>
      <c r="B1905">
        <v>31</v>
      </c>
      <c r="C1905" t="s">
        <v>390</v>
      </c>
      <c r="D1905" t="s">
        <v>747</v>
      </c>
      <c r="E1905" t="str">
        <f t="shared" si="58"/>
        <v/>
      </c>
      <c r="F1905" t="str">
        <f t="shared" si="59"/>
        <v/>
      </c>
      <c r="H1905">
        <v>7</v>
      </c>
      <c r="Q1905">
        <v>7</v>
      </c>
    </row>
    <row r="1906" spans="1:17" x14ac:dyDescent="0.25">
      <c r="A1906" t="s">
        <v>909</v>
      </c>
      <c r="B1906">
        <v>31</v>
      </c>
      <c r="C1906" t="s">
        <v>408</v>
      </c>
      <c r="D1906" t="s">
        <v>747</v>
      </c>
      <c r="E1906" t="str">
        <f t="shared" si="58"/>
        <v/>
      </c>
      <c r="F1906" t="str">
        <f t="shared" si="59"/>
        <v/>
      </c>
      <c r="H1906">
        <v>6</v>
      </c>
      <c r="Q1906">
        <v>6</v>
      </c>
    </row>
    <row r="1907" spans="1:17" x14ac:dyDescent="0.25">
      <c r="A1907" t="s">
        <v>909</v>
      </c>
      <c r="B1907">
        <v>31</v>
      </c>
      <c r="C1907" t="s">
        <v>425</v>
      </c>
      <c r="D1907" t="s">
        <v>747</v>
      </c>
      <c r="E1907" t="str">
        <f t="shared" si="58"/>
        <v/>
      </c>
      <c r="F1907" t="str">
        <f t="shared" si="59"/>
        <v/>
      </c>
      <c r="H1907">
        <v>6.5</v>
      </c>
      <c r="Q1907">
        <v>6.5</v>
      </c>
    </row>
    <row r="1908" spans="1:17" x14ac:dyDescent="0.25">
      <c r="A1908" t="s">
        <v>909</v>
      </c>
      <c r="B1908">
        <v>31</v>
      </c>
      <c r="C1908" t="s">
        <v>361</v>
      </c>
      <c r="D1908" t="s">
        <v>738</v>
      </c>
      <c r="E1908" t="str">
        <f t="shared" si="58"/>
        <v/>
      </c>
      <c r="F1908" t="str">
        <f t="shared" si="59"/>
        <v/>
      </c>
      <c r="H1908">
        <v>5.5</v>
      </c>
      <c r="Q1908">
        <v>5.5</v>
      </c>
    </row>
    <row r="1909" spans="1:17" x14ac:dyDescent="0.25">
      <c r="A1909" t="s">
        <v>909</v>
      </c>
      <c r="B1909">
        <v>31</v>
      </c>
      <c r="C1909" t="s">
        <v>851</v>
      </c>
      <c r="D1909" t="s">
        <v>738</v>
      </c>
      <c r="E1909">
        <f t="shared" si="58"/>
        <v>1</v>
      </c>
      <c r="F1909" t="str">
        <f t="shared" si="59"/>
        <v/>
      </c>
      <c r="G1909" t="s">
        <v>910</v>
      </c>
      <c r="H1909">
        <v>6</v>
      </c>
      <c r="Q1909">
        <v>5.5</v>
      </c>
    </row>
    <row r="1910" spans="1:17" x14ac:dyDescent="0.25">
      <c r="A1910" t="s">
        <v>909</v>
      </c>
      <c r="B1910">
        <v>31</v>
      </c>
      <c r="C1910" t="s">
        <v>397</v>
      </c>
      <c r="D1910" t="s">
        <v>738</v>
      </c>
      <c r="E1910" t="str">
        <f t="shared" si="58"/>
        <v/>
      </c>
      <c r="F1910" t="str">
        <f t="shared" si="59"/>
        <v/>
      </c>
      <c r="H1910">
        <v>6.5</v>
      </c>
      <c r="Q1910">
        <v>6.5</v>
      </c>
    </row>
    <row r="1911" spans="1:17" x14ac:dyDescent="0.25">
      <c r="A1911" t="s">
        <v>909</v>
      </c>
      <c r="B1911">
        <v>31</v>
      </c>
      <c r="C1911" t="s">
        <v>403</v>
      </c>
      <c r="D1911" t="s">
        <v>738</v>
      </c>
      <c r="E1911">
        <f t="shared" si="58"/>
        <v>1</v>
      </c>
      <c r="F1911" t="str">
        <f t="shared" si="59"/>
        <v/>
      </c>
      <c r="G1911" t="s">
        <v>910</v>
      </c>
      <c r="H1911">
        <v>5.5</v>
      </c>
      <c r="Q1911">
        <v>5</v>
      </c>
    </row>
    <row r="1912" spans="1:17" x14ac:dyDescent="0.25">
      <c r="A1912" t="s">
        <v>909</v>
      </c>
      <c r="B1912">
        <v>31</v>
      </c>
      <c r="C1912" t="s">
        <v>413</v>
      </c>
      <c r="D1912" t="s">
        <v>738</v>
      </c>
      <c r="E1912" t="str">
        <f t="shared" si="58"/>
        <v/>
      </c>
      <c r="F1912" t="str">
        <f t="shared" si="59"/>
        <v/>
      </c>
      <c r="H1912">
        <v>6</v>
      </c>
      <c r="Q1912">
        <v>6</v>
      </c>
    </row>
    <row r="1913" spans="1:17" x14ac:dyDescent="0.25">
      <c r="A1913" t="s">
        <v>909</v>
      </c>
      <c r="B1913">
        <v>31</v>
      </c>
      <c r="C1913" t="s">
        <v>347</v>
      </c>
      <c r="D1913" t="s">
        <v>761</v>
      </c>
      <c r="E1913" t="str">
        <f t="shared" si="58"/>
        <v/>
      </c>
      <c r="F1913" t="str">
        <f t="shared" si="59"/>
        <v/>
      </c>
      <c r="H1913">
        <v>6</v>
      </c>
      <c r="L1913">
        <v>1</v>
      </c>
      <c r="Q1913">
        <v>7</v>
      </c>
    </row>
    <row r="1914" spans="1:17" x14ac:dyDescent="0.25">
      <c r="A1914" t="s">
        <v>909</v>
      </c>
      <c r="B1914">
        <v>31</v>
      </c>
      <c r="C1914" t="s">
        <v>348</v>
      </c>
      <c r="D1914" t="s">
        <v>761</v>
      </c>
      <c r="E1914" t="str">
        <f t="shared" si="58"/>
        <v/>
      </c>
      <c r="F1914">
        <f t="shared" si="59"/>
        <v>1</v>
      </c>
      <c r="G1914" t="s">
        <v>911</v>
      </c>
      <c r="H1914">
        <v>5</v>
      </c>
      <c r="Q1914">
        <v>4</v>
      </c>
    </row>
    <row r="1915" spans="1:17" x14ac:dyDescent="0.25">
      <c r="A1915" t="s">
        <v>909</v>
      </c>
      <c r="B1915">
        <v>31</v>
      </c>
      <c r="C1915" t="s">
        <v>372</v>
      </c>
      <c r="D1915" t="s">
        <v>761</v>
      </c>
      <c r="E1915">
        <f t="shared" si="58"/>
        <v>1</v>
      </c>
      <c r="F1915" t="str">
        <f t="shared" si="59"/>
        <v/>
      </c>
      <c r="G1915" t="s">
        <v>910</v>
      </c>
      <c r="H1915">
        <v>6.5</v>
      </c>
      <c r="Q1915">
        <v>6</v>
      </c>
    </row>
    <row r="1916" spans="1:17" x14ac:dyDescent="0.25">
      <c r="A1916" t="s">
        <v>909</v>
      </c>
      <c r="B1916">
        <v>31</v>
      </c>
      <c r="C1916" t="s">
        <v>424</v>
      </c>
      <c r="D1916" t="s">
        <v>761</v>
      </c>
      <c r="E1916" t="str">
        <f t="shared" si="58"/>
        <v/>
      </c>
      <c r="F1916" t="str">
        <f t="shared" si="59"/>
        <v/>
      </c>
      <c r="H1916">
        <v>6</v>
      </c>
      <c r="Q1916">
        <v>6</v>
      </c>
    </row>
    <row r="1917" spans="1:17" x14ac:dyDescent="0.25">
      <c r="A1917" t="s">
        <v>909</v>
      </c>
      <c r="B1917">
        <v>31</v>
      </c>
      <c r="C1917" t="s">
        <v>435</v>
      </c>
      <c r="D1917" t="s">
        <v>761</v>
      </c>
      <c r="E1917" t="str">
        <f t="shared" si="58"/>
        <v/>
      </c>
      <c r="F1917" t="str">
        <f t="shared" si="59"/>
        <v/>
      </c>
      <c r="H1917">
        <v>6</v>
      </c>
      <c r="Q1917">
        <v>6</v>
      </c>
    </row>
    <row r="1918" spans="1:17" x14ac:dyDescent="0.25">
      <c r="A1918" t="s">
        <v>909</v>
      </c>
      <c r="B1918">
        <v>31</v>
      </c>
      <c r="C1918" t="s">
        <v>429</v>
      </c>
      <c r="D1918" t="s">
        <v>761</v>
      </c>
      <c r="E1918" t="str">
        <f t="shared" si="58"/>
        <v/>
      </c>
      <c r="F1918" t="str">
        <f t="shared" si="59"/>
        <v/>
      </c>
      <c r="H1918">
        <v>6.5</v>
      </c>
      <c r="Q1918">
        <v>6.5</v>
      </c>
    </row>
    <row r="1919" spans="1:17" x14ac:dyDescent="0.25">
      <c r="A1919" t="s">
        <v>912</v>
      </c>
      <c r="B1919">
        <v>31</v>
      </c>
      <c r="C1919" t="s">
        <v>491</v>
      </c>
      <c r="D1919" t="s">
        <v>746</v>
      </c>
      <c r="E1919" t="str">
        <f t="shared" si="58"/>
        <v/>
      </c>
      <c r="F1919" t="str">
        <f t="shared" si="59"/>
        <v/>
      </c>
      <c r="H1919">
        <v>6.5</v>
      </c>
      <c r="Q1919">
        <v>6.5</v>
      </c>
    </row>
    <row r="1920" spans="1:17" x14ac:dyDescent="0.25">
      <c r="A1920" t="s">
        <v>912</v>
      </c>
      <c r="B1920">
        <v>31</v>
      </c>
      <c r="C1920" t="s">
        <v>624</v>
      </c>
      <c r="D1920" t="s">
        <v>746</v>
      </c>
      <c r="E1920" t="str">
        <f t="shared" si="58"/>
        <v/>
      </c>
      <c r="F1920" t="str">
        <f t="shared" si="59"/>
        <v/>
      </c>
      <c r="H1920">
        <v>7</v>
      </c>
      <c r="Q1920">
        <v>7</v>
      </c>
    </row>
    <row r="1921" spans="1:17" x14ac:dyDescent="0.25">
      <c r="A1921" t="s">
        <v>912</v>
      </c>
      <c r="B1921">
        <v>31</v>
      </c>
      <c r="C1921" t="s">
        <v>509</v>
      </c>
      <c r="D1921" t="s">
        <v>746</v>
      </c>
      <c r="E1921" t="str">
        <f t="shared" si="58"/>
        <v/>
      </c>
      <c r="F1921" t="str">
        <f t="shared" si="59"/>
        <v/>
      </c>
      <c r="H1921">
        <v>6.5</v>
      </c>
      <c r="Q1921">
        <v>6.5</v>
      </c>
    </row>
    <row r="1922" spans="1:17" x14ac:dyDescent="0.25">
      <c r="A1922" t="s">
        <v>912</v>
      </c>
      <c r="B1922">
        <v>31</v>
      </c>
      <c r="C1922" t="s">
        <v>515</v>
      </c>
      <c r="D1922" t="s">
        <v>746</v>
      </c>
      <c r="E1922" t="str">
        <f t="shared" si="58"/>
        <v/>
      </c>
      <c r="F1922" t="str">
        <f t="shared" si="59"/>
        <v/>
      </c>
      <c r="H1922">
        <v>6</v>
      </c>
      <c r="Q1922">
        <v>6</v>
      </c>
    </row>
    <row r="1923" spans="1:17" x14ac:dyDescent="0.25">
      <c r="A1923" t="s">
        <v>912</v>
      </c>
      <c r="B1923">
        <v>31</v>
      </c>
      <c r="C1923" t="s">
        <v>533</v>
      </c>
      <c r="D1923" t="s">
        <v>746</v>
      </c>
      <c r="E1923" t="str">
        <f t="shared" ref="E1923:E1986" si="60">IF($G1923="Ammonito",1,"")</f>
        <v/>
      </c>
      <c r="F1923" t="str">
        <f t="shared" ref="F1923:F1986" si="61">IF($G1923="Espulsione",1,"")</f>
        <v/>
      </c>
      <c r="H1923">
        <v>7</v>
      </c>
      <c r="I1923">
        <v>1</v>
      </c>
      <c r="Q1923">
        <v>10</v>
      </c>
    </row>
    <row r="1924" spans="1:17" x14ac:dyDescent="0.25">
      <c r="A1924" t="s">
        <v>912</v>
      </c>
      <c r="B1924">
        <v>31</v>
      </c>
      <c r="C1924" t="s">
        <v>514</v>
      </c>
      <c r="D1924" t="s">
        <v>760</v>
      </c>
      <c r="E1924" t="str">
        <f t="shared" si="60"/>
        <v/>
      </c>
      <c r="F1924" t="str">
        <f t="shared" si="61"/>
        <v/>
      </c>
      <c r="H1924">
        <v>6</v>
      </c>
      <c r="Q1924">
        <v>6</v>
      </c>
    </row>
    <row r="1925" spans="1:17" x14ac:dyDescent="0.25">
      <c r="A1925" t="s">
        <v>912</v>
      </c>
      <c r="B1925">
        <v>31</v>
      </c>
      <c r="C1925" t="s">
        <v>560</v>
      </c>
      <c r="D1925" t="s">
        <v>760</v>
      </c>
      <c r="E1925" t="str">
        <f t="shared" si="60"/>
        <v/>
      </c>
      <c r="F1925" t="str">
        <f t="shared" si="61"/>
        <v/>
      </c>
      <c r="H1925">
        <v>5.5</v>
      </c>
      <c r="Q1925">
        <v>5.5</v>
      </c>
    </row>
    <row r="1926" spans="1:17" x14ac:dyDescent="0.25">
      <c r="A1926" t="s">
        <v>912</v>
      </c>
      <c r="B1926">
        <v>31</v>
      </c>
      <c r="C1926" t="s">
        <v>593</v>
      </c>
      <c r="D1926" t="s">
        <v>760</v>
      </c>
      <c r="E1926" t="str">
        <f t="shared" si="60"/>
        <v/>
      </c>
      <c r="F1926" t="str">
        <f t="shared" si="61"/>
        <v/>
      </c>
      <c r="H1926">
        <v>4.5</v>
      </c>
      <c r="Q1926">
        <v>4.5</v>
      </c>
    </row>
    <row r="1927" spans="1:17" x14ac:dyDescent="0.25">
      <c r="A1927" t="s">
        <v>912</v>
      </c>
      <c r="B1927">
        <v>31</v>
      </c>
      <c r="C1927" t="s">
        <v>776</v>
      </c>
      <c r="D1927" t="s">
        <v>760</v>
      </c>
      <c r="E1927" t="str">
        <f t="shared" si="60"/>
        <v/>
      </c>
      <c r="F1927" t="str">
        <f t="shared" si="61"/>
        <v/>
      </c>
      <c r="H1927">
        <v>4.5</v>
      </c>
      <c r="Q1927">
        <v>4.5</v>
      </c>
    </row>
    <row r="1928" spans="1:17" x14ac:dyDescent="0.25">
      <c r="A1928" t="s">
        <v>912</v>
      </c>
      <c r="B1928">
        <v>31</v>
      </c>
      <c r="C1928" t="s">
        <v>506</v>
      </c>
      <c r="D1928" t="s">
        <v>633</v>
      </c>
      <c r="E1928" t="str">
        <f t="shared" si="60"/>
        <v/>
      </c>
      <c r="F1928" t="str">
        <f t="shared" si="61"/>
        <v/>
      </c>
      <c r="H1928">
        <v>5</v>
      </c>
      <c r="Q1928">
        <v>5</v>
      </c>
    </row>
    <row r="1929" spans="1:17" x14ac:dyDescent="0.25">
      <c r="A1929" t="s">
        <v>912</v>
      </c>
      <c r="B1929">
        <v>31</v>
      </c>
      <c r="C1929" t="s">
        <v>518</v>
      </c>
      <c r="D1929" t="s">
        <v>633</v>
      </c>
      <c r="E1929" t="str">
        <f t="shared" si="60"/>
        <v/>
      </c>
      <c r="F1929" t="str">
        <f t="shared" si="61"/>
        <v/>
      </c>
      <c r="H1929">
        <v>6</v>
      </c>
      <c r="Q1929">
        <v>6</v>
      </c>
    </row>
    <row r="1930" spans="1:17" x14ac:dyDescent="0.25">
      <c r="A1930" t="s">
        <v>912</v>
      </c>
      <c r="B1930">
        <v>31</v>
      </c>
      <c r="C1930" t="s">
        <v>529</v>
      </c>
      <c r="D1930" t="s">
        <v>633</v>
      </c>
      <c r="E1930">
        <f t="shared" si="60"/>
        <v>1</v>
      </c>
      <c r="F1930" t="str">
        <f t="shared" si="61"/>
        <v/>
      </c>
      <c r="G1930" t="s">
        <v>910</v>
      </c>
      <c r="H1930">
        <v>6</v>
      </c>
      <c r="Q1930">
        <v>5.5</v>
      </c>
    </row>
    <row r="1931" spans="1:17" x14ac:dyDescent="0.25">
      <c r="A1931" t="s">
        <v>912</v>
      </c>
      <c r="B1931">
        <v>31</v>
      </c>
      <c r="C1931" t="s">
        <v>532</v>
      </c>
      <c r="D1931" t="s">
        <v>633</v>
      </c>
      <c r="E1931" t="str">
        <f t="shared" si="60"/>
        <v/>
      </c>
      <c r="F1931" t="str">
        <f t="shared" si="61"/>
        <v/>
      </c>
      <c r="H1931">
        <v>5.5</v>
      </c>
      <c r="Q1931">
        <v>5.5</v>
      </c>
    </row>
    <row r="1932" spans="1:17" x14ac:dyDescent="0.25">
      <c r="A1932" t="s">
        <v>912</v>
      </c>
      <c r="B1932">
        <v>31</v>
      </c>
      <c r="C1932" t="s">
        <v>619</v>
      </c>
      <c r="D1932" t="s">
        <v>633</v>
      </c>
      <c r="E1932" t="str">
        <f t="shared" si="60"/>
        <v/>
      </c>
      <c r="F1932" t="str">
        <f t="shared" si="61"/>
        <v/>
      </c>
      <c r="H1932">
        <v>5.5</v>
      </c>
      <c r="Q1932">
        <v>5.5</v>
      </c>
    </row>
    <row r="1933" spans="1:17" x14ac:dyDescent="0.25">
      <c r="A1933" t="s">
        <v>912</v>
      </c>
      <c r="B1933">
        <v>31</v>
      </c>
      <c r="C1933" t="s">
        <v>775</v>
      </c>
      <c r="D1933" t="s">
        <v>633</v>
      </c>
      <c r="E1933" t="str">
        <f t="shared" si="60"/>
        <v/>
      </c>
      <c r="F1933" t="str">
        <f t="shared" si="61"/>
        <v/>
      </c>
      <c r="H1933">
        <v>5.5</v>
      </c>
      <c r="Q1933">
        <v>5.5</v>
      </c>
    </row>
    <row r="1934" spans="1:17" x14ac:dyDescent="0.25">
      <c r="A1934" t="s">
        <v>912</v>
      </c>
      <c r="B1934">
        <v>31</v>
      </c>
      <c r="C1934" t="s">
        <v>490</v>
      </c>
      <c r="D1934" t="s">
        <v>739</v>
      </c>
      <c r="E1934" t="str">
        <f t="shared" si="60"/>
        <v/>
      </c>
      <c r="F1934" t="str">
        <f t="shared" si="61"/>
        <v/>
      </c>
      <c r="H1934">
        <v>5.5</v>
      </c>
      <c r="Q1934">
        <v>5.5</v>
      </c>
    </row>
    <row r="1935" spans="1:17" x14ac:dyDescent="0.25">
      <c r="A1935" t="s">
        <v>912</v>
      </c>
      <c r="B1935">
        <v>31</v>
      </c>
      <c r="C1935" t="s">
        <v>553</v>
      </c>
      <c r="D1935" t="s">
        <v>739</v>
      </c>
      <c r="E1935">
        <f t="shared" si="60"/>
        <v>1</v>
      </c>
      <c r="F1935" t="str">
        <f t="shared" si="61"/>
        <v/>
      </c>
      <c r="G1935" t="s">
        <v>910</v>
      </c>
      <c r="H1935">
        <v>6</v>
      </c>
      <c r="Q1935">
        <v>5.5</v>
      </c>
    </row>
    <row r="1936" spans="1:17" x14ac:dyDescent="0.25">
      <c r="A1936" t="s">
        <v>912</v>
      </c>
      <c r="B1936">
        <v>31</v>
      </c>
      <c r="C1936" t="s">
        <v>570</v>
      </c>
      <c r="D1936" t="s">
        <v>739</v>
      </c>
      <c r="E1936" t="str">
        <f t="shared" si="60"/>
        <v/>
      </c>
      <c r="F1936" t="str">
        <f t="shared" si="61"/>
        <v/>
      </c>
      <c r="H1936">
        <v>6</v>
      </c>
      <c r="Q1936">
        <v>6</v>
      </c>
    </row>
    <row r="1937" spans="1:17" x14ac:dyDescent="0.25">
      <c r="A1937" t="s">
        <v>912</v>
      </c>
      <c r="B1937">
        <v>31</v>
      </c>
      <c r="C1937" t="s">
        <v>598</v>
      </c>
      <c r="D1937" t="s">
        <v>739</v>
      </c>
      <c r="E1937" t="str">
        <f t="shared" si="60"/>
        <v/>
      </c>
      <c r="F1937" t="str">
        <f t="shared" si="61"/>
        <v/>
      </c>
      <c r="H1937">
        <v>6</v>
      </c>
      <c r="Q1937">
        <v>6</v>
      </c>
    </row>
    <row r="1938" spans="1:17" x14ac:dyDescent="0.25">
      <c r="A1938" t="s">
        <v>912</v>
      </c>
      <c r="B1938">
        <v>31</v>
      </c>
      <c r="C1938" t="s">
        <v>603</v>
      </c>
      <c r="D1938" t="s">
        <v>739</v>
      </c>
      <c r="E1938">
        <f t="shared" si="60"/>
        <v>1</v>
      </c>
      <c r="F1938" t="str">
        <f t="shared" si="61"/>
        <v/>
      </c>
      <c r="G1938" t="s">
        <v>910</v>
      </c>
      <c r="H1938">
        <v>6.5</v>
      </c>
      <c r="Q1938">
        <v>6</v>
      </c>
    </row>
    <row r="1939" spans="1:17" x14ac:dyDescent="0.25">
      <c r="A1939" t="s">
        <v>912</v>
      </c>
      <c r="B1939">
        <v>31</v>
      </c>
      <c r="C1939" t="s">
        <v>496</v>
      </c>
      <c r="D1939" t="s">
        <v>634</v>
      </c>
      <c r="E1939" t="str">
        <f t="shared" si="60"/>
        <v/>
      </c>
      <c r="F1939" t="str">
        <f t="shared" si="61"/>
        <v/>
      </c>
      <c r="H1939">
        <v>5</v>
      </c>
      <c r="Q1939">
        <v>5</v>
      </c>
    </row>
    <row r="1940" spans="1:17" x14ac:dyDescent="0.25">
      <c r="A1940" t="s">
        <v>912</v>
      </c>
      <c r="B1940">
        <v>31</v>
      </c>
      <c r="C1940" t="s">
        <v>548</v>
      </c>
      <c r="D1940" t="s">
        <v>634</v>
      </c>
      <c r="E1940" t="str">
        <f t="shared" si="60"/>
        <v/>
      </c>
      <c r="F1940" t="str">
        <f t="shared" si="61"/>
        <v/>
      </c>
      <c r="H1940">
        <v>4.5</v>
      </c>
      <c r="Q1940">
        <v>4.5</v>
      </c>
    </row>
    <row r="1941" spans="1:17" x14ac:dyDescent="0.25">
      <c r="A1941" t="s">
        <v>912</v>
      </c>
      <c r="B1941">
        <v>31</v>
      </c>
      <c r="C1941" t="s">
        <v>600</v>
      </c>
      <c r="D1941" t="s">
        <v>634</v>
      </c>
      <c r="E1941" t="str">
        <f t="shared" si="60"/>
        <v/>
      </c>
      <c r="F1941" t="str">
        <f t="shared" si="61"/>
        <v/>
      </c>
      <c r="H1941">
        <v>6</v>
      </c>
      <c r="Q1941">
        <v>6</v>
      </c>
    </row>
    <row r="1942" spans="1:17" x14ac:dyDescent="0.25">
      <c r="A1942" t="s">
        <v>912</v>
      </c>
      <c r="B1942">
        <v>31</v>
      </c>
      <c r="C1942" t="s">
        <v>487</v>
      </c>
      <c r="D1942" t="s">
        <v>632</v>
      </c>
      <c r="E1942" t="str">
        <f t="shared" si="60"/>
        <v/>
      </c>
      <c r="F1942" t="str">
        <f t="shared" si="61"/>
        <v/>
      </c>
      <c r="H1942">
        <v>6</v>
      </c>
      <c r="Q1942">
        <v>6</v>
      </c>
    </row>
    <row r="1943" spans="1:17" x14ac:dyDescent="0.25">
      <c r="A1943" t="s">
        <v>912</v>
      </c>
      <c r="B1943">
        <v>31</v>
      </c>
      <c r="C1943" t="s">
        <v>504</v>
      </c>
      <c r="D1943" t="s">
        <v>632</v>
      </c>
      <c r="E1943" t="str">
        <f t="shared" si="60"/>
        <v/>
      </c>
      <c r="F1943" t="str">
        <f t="shared" si="61"/>
        <v/>
      </c>
      <c r="H1943">
        <v>6</v>
      </c>
      <c r="Q1943">
        <v>6</v>
      </c>
    </row>
    <row r="1944" spans="1:17" x14ac:dyDescent="0.25">
      <c r="A1944" t="s">
        <v>912</v>
      </c>
      <c r="B1944">
        <v>31</v>
      </c>
      <c r="C1944" t="s">
        <v>520</v>
      </c>
      <c r="D1944" t="s">
        <v>632</v>
      </c>
      <c r="E1944" t="str">
        <f t="shared" si="60"/>
        <v/>
      </c>
      <c r="F1944" t="str">
        <f t="shared" si="61"/>
        <v/>
      </c>
      <c r="H1944">
        <v>6</v>
      </c>
      <c r="Q1944">
        <v>6</v>
      </c>
    </row>
    <row r="1945" spans="1:17" x14ac:dyDescent="0.25">
      <c r="A1945" t="s">
        <v>912</v>
      </c>
      <c r="B1945">
        <v>31</v>
      </c>
      <c r="C1945" t="s">
        <v>537</v>
      </c>
      <c r="D1945" t="s">
        <v>632</v>
      </c>
      <c r="E1945" t="str">
        <f t="shared" si="60"/>
        <v/>
      </c>
      <c r="F1945" t="str">
        <f t="shared" si="61"/>
        <v/>
      </c>
      <c r="H1945">
        <v>6</v>
      </c>
      <c r="Q1945">
        <v>6</v>
      </c>
    </row>
    <row r="1946" spans="1:17" x14ac:dyDescent="0.25">
      <c r="A1946" t="s">
        <v>912</v>
      </c>
      <c r="B1946">
        <v>31</v>
      </c>
      <c r="C1946" t="s">
        <v>550</v>
      </c>
      <c r="D1946" t="s">
        <v>632</v>
      </c>
      <c r="E1946" t="str">
        <f t="shared" si="60"/>
        <v/>
      </c>
      <c r="F1946" t="str">
        <f t="shared" si="61"/>
        <v/>
      </c>
      <c r="H1946">
        <v>5</v>
      </c>
      <c r="Q1946">
        <v>5</v>
      </c>
    </row>
    <row r="1947" spans="1:17" x14ac:dyDescent="0.25">
      <c r="A1947" t="s">
        <v>912</v>
      </c>
      <c r="B1947">
        <v>31</v>
      </c>
      <c r="C1947" t="s">
        <v>618</v>
      </c>
      <c r="D1947" t="s">
        <v>632</v>
      </c>
      <c r="E1947" t="str">
        <f t="shared" si="60"/>
        <v/>
      </c>
      <c r="F1947" t="str">
        <f t="shared" si="61"/>
        <v/>
      </c>
      <c r="H1947">
        <v>6</v>
      </c>
      <c r="Q1947">
        <v>6</v>
      </c>
    </row>
    <row r="1948" spans="1:17" x14ac:dyDescent="0.25">
      <c r="A1948" t="s">
        <v>912</v>
      </c>
      <c r="B1948">
        <v>31</v>
      </c>
      <c r="C1948" t="s">
        <v>622</v>
      </c>
      <c r="D1948" t="s">
        <v>632</v>
      </c>
      <c r="E1948">
        <f t="shared" si="60"/>
        <v>1</v>
      </c>
      <c r="F1948" t="str">
        <f t="shared" si="61"/>
        <v/>
      </c>
      <c r="G1948" t="s">
        <v>910</v>
      </c>
      <c r="H1948">
        <v>5.5</v>
      </c>
      <c r="Q1948">
        <v>5</v>
      </c>
    </row>
    <row r="1949" spans="1:17" x14ac:dyDescent="0.25">
      <c r="A1949" t="s">
        <v>912</v>
      </c>
      <c r="B1949">
        <v>31</v>
      </c>
      <c r="C1949" t="s">
        <v>497</v>
      </c>
      <c r="D1949" t="s">
        <v>752</v>
      </c>
      <c r="E1949">
        <f t="shared" si="60"/>
        <v>1</v>
      </c>
      <c r="F1949" t="str">
        <f t="shared" si="61"/>
        <v/>
      </c>
      <c r="G1949" t="s">
        <v>910</v>
      </c>
      <c r="H1949">
        <v>5</v>
      </c>
      <c r="Q1949">
        <v>4.5</v>
      </c>
    </row>
    <row r="1950" spans="1:17" x14ac:dyDescent="0.25">
      <c r="A1950" t="s">
        <v>912</v>
      </c>
      <c r="B1950">
        <v>31</v>
      </c>
      <c r="C1950" t="s">
        <v>608</v>
      </c>
      <c r="D1950" t="s">
        <v>752</v>
      </c>
      <c r="E1950" t="str">
        <f t="shared" si="60"/>
        <v/>
      </c>
      <c r="F1950" t="str">
        <f t="shared" si="61"/>
        <v/>
      </c>
      <c r="H1950">
        <v>4.5</v>
      </c>
      <c r="Q1950">
        <v>4.5</v>
      </c>
    </row>
    <row r="1951" spans="1:17" x14ac:dyDescent="0.25">
      <c r="A1951" t="s">
        <v>912</v>
      </c>
      <c r="B1951">
        <v>31</v>
      </c>
      <c r="C1951" t="s">
        <v>613</v>
      </c>
      <c r="D1951" t="s">
        <v>752</v>
      </c>
      <c r="E1951">
        <f t="shared" si="60"/>
        <v>1</v>
      </c>
      <c r="F1951" t="str">
        <f t="shared" si="61"/>
        <v/>
      </c>
      <c r="G1951" t="s">
        <v>910</v>
      </c>
      <c r="H1951">
        <v>5</v>
      </c>
      <c r="Q1951">
        <v>4.5</v>
      </c>
    </row>
    <row r="1952" spans="1:17" x14ac:dyDescent="0.25">
      <c r="A1952" t="s">
        <v>912</v>
      </c>
      <c r="B1952">
        <v>31</v>
      </c>
      <c r="C1952" t="s">
        <v>511</v>
      </c>
      <c r="D1952" t="s">
        <v>752</v>
      </c>
      <c r="E1952" t="str">
        <f t="shared" si="60"/>
        <v/>
      </c>
      <c r="F1952" t="str">
        <f t="shared" si="61"/>
        <v/>
      </c>
      <c r="H1952">
        <v>5</v>
      </c>
      <c r="Q1952">
        <v>5</v>
      </c>
    </row>
    <row r="1953" spans="1:17" x14ac:dyDescent="0.25">
      <c r="A1953" t="s">
        <v>912</v>
      </c>
      <c r="B1953">
        <v>31</v>
      </c>
      <c r="C1953" t="s">
        <v>538</v>
      </c>
      <c r="D1953" t="s">
        <v>752</v>
      </c>
      <c r="E1953" t="str">
        <f t="shared" si="60"/>
        <v/>
      </c>
      <c r="F1953" t="str">
        <f t="shared" si="61"/>
        <v/>
      </c>
      <c r="H1953">
        <v>5</v>
      </c>
      <c r="Q1953">
        <v>5</v>
      </c>
    </row>
    <row r="1954" spans="1:17" x14ac:dyDescent="0.25">
      <c r="A1954" t="s">
        <v>912</v>
      </c>
      <c r="B1954">
        <v>31</v>
      </c>
      <c r="C1954" t="s">
        <v>485</v>
      </c>
      <c r="D1954" t="s">
        <v>740</v>
      </c>
      <c r="E1954" t="str">
        <f t="shared" si="60"/>
        <v/>
      </c>
      <c r="F1954" t="str">
        <f t="shared" si="61"/>
        <v/>
      </c>
      <c r="H1954">
        <v>5</v>
      </c>
      <c r="Q1954">
        <v>5</v>
      </c>
    </row>
    <row r="1955" spans="1:17" x14ac:dyDescent="0.25">
      <c r="A1955" t="s">
        <v>912</v>
      </c>
      <c r="B1955">
        <v>31</v>
      </c>
      <c r="C1955" t="s">
        <v>544</v>
      </c>
      <c r="D1955" t="s">
        <v>740</v>
      </c>
      <c r="E1955" t="str">
        <f t="shared" si="60"/>
        <v/>
      </c>
      <c r="F1955" t="str">
        <f t="shared" si="61"/>
        <v/>
      </c>
      <c r="H1955">
        <v>4</v>
      </c>
      <c r="Q1955">
        <v>4</v>
      </c>
    </row>
    <row r="1956" spans="1:17" x14ac:dyDescent="0.25">
      <c r="A1956" t="s">
        <v>912</v>
      </c>
      <c r="B1956">
        <v>31</v>
      </c>
      <c r="C1956" t="s">
        <v>547</v>
      </c>
      <c r="D1956" t="s">
        <v>740</v>
      </c>
      <c r="E1956">
        <f t="shared" si="60"/>
        <v>1</v>
      </c>
      <c r="F1956" t="str">
        <f t="shared" si="61"/>
        <v/>
      </c>
      <c r="G1956" t="s">
        <v>910</v>
      </c>
      <c r="H1956">
        <v>6</v>
      </c>
      <c r="I1956">
        <v>1</v>
      </c>
      <c r="Q1956">
        <v>8.5</v>
      </c>
    </row>
    <row r="1957" spans="1:17" x14ac:dyDescent="0.25">
      <c r="A1957" t="s">
        <v>912</v>
      </c>
      <c r="B1957">
        <v>31</v>
      </c>
      <c r="C1957" t="s">
        <v>564</v>
      </c>
      <c r="D1957" t="s">
        <v>740</v>
      </c>
      <c r="E1957" t="str">
        <f t="shared" si="60"/>
        <v/>
      </c>
      <c r="F1957" t="str">
        <f t="shared" si="61"/>
        <v/>
      </c>
      <c r="H1957">
        <v>5</v>
      </c>
      <c r="Q1957">
        <v>5</v>
      </c>
    </row>
    <row r="1958" spans="1:17" x14ac:dyDescent="0.25">
      <c r="A1958" t="s">
        <v>912</v>
      </c>
      <c r="B1958">
        <v>31</v>
      </c>
      <c r="C1958" t="s">
        <v>488</v>
      </c>
      <c r="D1958" t="s">
        <v>742</v>
      </c>
      <c r="E1958" t="str">
        <f t="shared" si="60"/>
        <v/>
      </c>
      <c r="F1958" t="str">
        <f t="shared" si="61"/>
        <v/>
      </c>
      <c r="H1958">
        <v>5</v>
      </c>
      <c r="Q1958">
        <v>5</v>
      </c>
    </row>
    <row r="1959" spans="1:17" x14ac:dyDescent="0.25">
      <c r="A1959" t="s">
        <v>912</v>
      </c>
      <c r="B1959">
        <v>31</v>
      </c>
      <c r="C1959" t="s">
        <v>552</v>
      </c>
      <c r="D1959" t="s">
        <v>742</v>
      </c>
      <c r="E1959" t="str">
        <f t="shared" si="60"/>
        <v/>
      </c>
      <c r="F1959" t="str">
        <f t="shared" si="61"/>
        <v/>
      </c>
      <c r="H1959">
        <v>6.5</v>
      </c>
      <c r="Q1959">
        <v>6.5</v>
      </c>
    </row>
    <row r="1960" spans="1:17" x14ac:dyDescent="0.25">
      <c r="A1960" t="s">
        <v>912</v>
      </c>
      <c r="B1960">
        <v>31</v>
      </c>
      <c r="C1960" t="s">
        <v>576</v>
      </c>
      <c r="D1960" t="s">
        <v>742</v>
      </c>
      <c r="E1960" t="str">
        <f t="shared" si="60"/>
        <v/>
      </c>
      <c r="F1960" t="str">
        <f t="shared" si="61"/>
        <v/>
      </c>
      <c r="H1960">
        <v>5.5</v>
      </c>
      <c r="Q1960">
        <v>5.5</v>
      </c>
    </row>
    <row r="1961" spans="1:17" x14ac:dyDescent="0.25">
      <c r="A1961" t="s">
        <v>912</v>
      </c>
      <c r="B1961">
        <v>31</v>
      </c>
      <c r="C1961" t="s">
        <v>595</v>
      </c>
      <c r="D1961" t="s">
        <v>742</v>
      </c>
      <c r="E1961" t="str">
        <f t="shared" si="60"/>
        <v/>
      </c>
      <c r="F1961" t="str">
        <f t="shared" si="61"/>
        <v/>
      </c>
      <c r="H1961">
        <v>5</v>
      </c>
      <c r="Q1961">
        <v>5</v>
      </c>
    </row>
    <row r="1962" spans="1:17" x14ac:dyDescent="0.25">
      <c r="A1962" t="s">
        <v>912</v>
      </c>
      <c r="B1962">
        <v>31</v>
      </c>
      <c r="C1962" t="s">
        <v>790</v>
      </c>
      <c r="D1962" t="s">
        <v>742</v>
      </c>
      <c r="E1962" t="str">
        <f t="shared" si="60"/>
        <v/>
      </c>
      <c r="F1962" t="str">
        <f t="shared" si="61"/>
        <v/>
      </c>
      <c r="H1962">
        <v>5.5</v>
      </c>
      <c r="Q1962">
        <v>5.5</v>
      </c>
    </row>
    <row r="1963" spans="1:17" x14ac:dyDescent="0.25">
      <c r="A1963" t="s">
        <v>912</v>
      </c>
      <c r="B1963">
        <v>31</v>
      </c>
      <c r="C1963" t="s">
        <v>620</v>
      </c>
      <c r="D1963" t="s">
        <v>742</v>
      </c>
      <c r="E1963">
        <f t="shared" si="60"/>
        <v>1</v>
      </c>
      <c r="F1963" t="str">
        <f t="shared" si="61"/>
        <v/>
      </c>
      <c r="G1963" t="s">
        <v>910</v>
      </c>
      <c r="H1963">
        <v>5</v>
      </c>
      <c r="Q1963">
        <v>4.5</v>
      </c>
    </row>
    <row r="1964" spans="1:17" x14ac:dyDescent="0.25">
      <c r="A1964" t="s">
        <v>912</v>
      </c>
      <c r="B1964">
        <v>31</v>
      </c>
      <c r="C1964" t="s">
        <v>508</v>
      </c>
      <c r="D1964" t="s">
        <v>753</v>
      </c>
      <c r="E1964">
        <f t="shared" si="60"/>
        <v>1</v>
      </c>
      <c r="F1964" t="str">
        <f t="shared" si="61"/>
        <v/>
      </c>
      <c r="G1964" t="s">
        <v>910</v>
      </c>
      <c r="H1964">
        <v>6.5</v>
      </c>
      <c r="I1964">
        <v>1</v>
      </c>
      <c r="Q1964">
        <v>9</v>
      </c>
    </row>
    <row r="1965" spans="1:17" x14ac:dyDescent="0.25">
      <c r="A1965" t="s">
        <v>912</v>
      </c>
      <c r="B1965">
        <v>31</v>
      </c>
      <c r="C1965" t="s">
        <v>572</v>
      </c>
      <c r="D1965" t="s">
        <v>753</v>
      </c>
      <c r="E1965" t="str">
        <f t="shared" si="60"/>
        <v/>
      </c>
      <c r="F1965" t="str">
        <f t="shared" si="61"/>
        <v/>
      </c>
      <c r="H1965">
        <v>7</v>
      </c>
      <c r="I1965">
        <v>1</v>
      </c>
      <c r="L1965">
        <v>1</v>
      </c>
      <c r="Q1965">
        <v>11</v>
      </c>
    </row>
    <row r="1966" spans="1:17" x14ac:dyDescent="0.25">
      <c r="A1966" t="s">
        <v>912</v>
      </c>
      <c r="B1966">
        <v>31</v>
      </c>
      <c r="C1966" t="s">
        <v>581</v>
      </c>
      <c r="D1966" t="s">
        <v>753</v>
      </c>
      <c r="E1966" t="str">
        <f t="shared" si="60"/>
        <v/>
      </c>
      <c r="F1966" t="str">
        <f t="shared" si="61"/>
        <v/>
      </c>
      <c r="H1966">
        <v>5.5</v>
      </c>
      <c r="Q1966">
        <v>5.5</v>
      </c>
    </row>
    <row r="1967" spans="1:17" x14ac:dyDescent="0.25">
      <c r="A1967" t="s">
        <v>912</v>
      </c>
      <c r="B1967">
        <v>31</v>
      </c>
      <c r="C1967" t="s">
        <v>589</v>
      </c>
      <c r="D1967" t="s">
        <v>753</v>
      </c>
      <c r="E1967">
        <f t="shared" si="60"/>
        <v>1</v>
      </c>
      <c r="F1967" t="str">
        <f t="shared" si="61"/>
        <v/>
      </c>
      <c r="G1967" t="s">
        <v>910</v>
      </c>
      <c r="H1967">
        <v>6</v>
      </c>
      <c r="Q1967">
        <v>5.5</v>
      </c>
    </row>
    <row r="1968" spans="1:17" x14ac:dyDescent="0.25">
      <c r="A1968" t="s">
        <v>912</v>
      </c>
      <c r="B1968">
        <v>31</v>
      </c>
      <c r="C1968" t="s">
        <v>495</v>
      </c>
      <c r="D1968" t="s">
        <v>750</v>
      </c>
      <c r="E1968" t="str">
        <f t="shared" si="60"/>
        <v/>
      </c>
      <c r="F1968" t="str">
        <f t="shared" si="61"/>
        <v/>
      </c>
      <c r="H1968">
        <v>6.5</v>
      </c>
      <c r="Q1968">
        <v>6.5</v>
      </c>
    </row>
    <row r="1969" spans="1:17" x14ac:dyDescent="0.25">
      <c r="A1969" t="s">
        <v>912</v>
      </c>
      <c r="B1969">
        <v>31</v>
      </c>
      <c r="C1969" t="s">
        <v>499</v>
      </c>
      <c r="D1969" t="s">
        <v>750</v>
      </c>
      <c r="E1969" t="str">
        <f t="shared" si="60"/>
        <v/>
      </c>
      <c r="F1969" t="str">
        <f t="shared" si="61"/>
        <v/>
      </c>
      <c r="H1969">
        <v>5.5</v>
      </c>
      <c r="Q1969">
        <v>5.5</v>
      </c>
    </row>
    <row r="1970" spans="1:17" x14ac:dyDescent="0.25">
      <c r="A1970" t="s">
        <v>912</v>
      </c>
      <c r="B1970">
        <v>31</v>
      </c>
      <c r="C1970" t="s">
        <v>542</v>
      </c>
      <c r="D1970" t="s">
        <v>750</v>
      </c>
      <c r="E1970" t="str">
        <f t="shared" si="60"/>
        <v/>
      </c>
      <c r="F1970" t="str">
        <f t="shared" si="61"/>
        <v/>
      </c>
      <c r="H1970">
        <v>6</v>
      </c>
      <c r="L1970">
        <v>1</v>
      </c>
      <c r="Q1970">
        <v>7</v>
      </c>
    </row>
    <row r="1971" spans="1:17" x14ac:dyDescent="0.25">
      <c r="A1971" t="s">
        <v>912</v>
      </c>
      <c r="B1971">
        <v>31</v>
      </c>
      <c r="C1971" t="s">
        <v>526</v>
      </c>
      <c r="D1971" t="s">
        <v>750</v>
      </c>
      <c r="E1971" t="str">
        <f t="shared" si="60"/>
        <v/>
      </c>
      <c r="F1971" t="str">
        <f t="shared" si="61"/>
        <v/>
      </c>
      <c r="H1971">
        <v>6.5</v>
      </c>
      <c r="Q1971">
        <v>6.5</v>
      </c>
    </row>
    <row r="1972" spans="1:17" x14ac:dyDescent="0.25">
      <c r="A1972" t="s">
        <v>912</v>
      </c>
      <c r="B1972">
        <v>31</v>
      </c>
      <c r="C1972" t="s">
        <v>521</v>
      </c>
      <c r="D1972" t="s">
        <v>754</v>
      </c>
      <c r="E1972" t="str">
        <f t="shared" si="60"/>
        <v/>
      </c>
      <c r="F1972" t="str">
        <f t="shared" si="61"/>
        <v/>
      </c>
      <c r="H1972">
        <v>6.5</v>
      </c>
      <c r="Q1972">
        <v>6.5</v>
      </c>
    </row>
    <row r="1973" spans="1:17" x14ac:dyDescent="0.25">
      <c r="A1973" t="s">
        <v>912</v>
      </c>
      <c r="B1973">
        <v>31</v>
      </c>
      <c r="C1973" t="s">
        <v>531</v>
      </c>
      <c r="D1973" t="s">
        <v>754</v>
      </c>
      <c r="E1973" t="str">
        <f t="shared" si="60"/>
        <v/>
      </c>
      <c r="F1973" t="str">
        <f t="shared" si="61"/>
        <v/>
      </c>
      <c r="H1973">
        <v>6</v>
      </c>
      <c r="L1973">
        <v>1</v>
      </c>
      <c r="Q1973">
        <v>7</v>
      </c>
    </row>
    <row r="1974" spans="1:17" x14ac:dyDescent="0.25">
      <c r="A1974" t="s">
        <v>912</v>
      </c>
      <c r="B1974">
        <v>31</v>
      </c>
      <c r="C1974" t="s">
        <v>586</v>
      </c>
      <c r="D1974" t="s">
        <v>754</v>
      </c>
      <c r="E1974" t="str">
        <f t="shared" si="60"/>
        <v/>
      </c>
      <c r="F1974" t="str">
        <f t="shared" si="61"/>
        <v/>
      </c>
      <c r="H1974">
        <v>6.5</v>
      </c>
      <c r="Q1974">
        <v>6.5</v>
      </c>
    </row>
    <row r="1975" spans="1:17" x14ac:dyDescent="0.25">
      <c r="A1975" t="s">
        <v>912</v>
      </c>
      <c r="B1975">
        <v>31</v>
      </c>
      <c r="C1975" t="s">
        <v>599</v>
      </c>
      <c r="D1975" t="s">
        <v>754</v>
      </c>
      <c r="E1975" t="str">
        <f t="shared" si="60"/>
        <v/>
      </c>
      <c r="F1975" t="str">
        <f t="shared" si="61"/>
        <v/>
      </c>
      <c r="H1975">
        <v>6</v>
      </c>
      <c r="Q1975">
        <v>6</v>
      </c>
    </row>
    <row r="1976" spans="1:17" x14ac:dyDescent="0.25">
      <c r="A1976" t="s">
        <v>912</v>
      </c>
      <c r="B1976">
        <v>31</v>
      </c>
      <c r="C1976" t="s">
        <v>557</v>
      </c>
      <c r="D1976" t="s">
        <v>754</v>
      </c>
      <c r="E1976" t="str">
        <f t="shared" si="60"/>
        <v/>
      </c>
      <c r="F1976" t="str">
        <f t="shared" si="61"/>
        <v/>
      </c>
      <c r="H1976">
        <v>7.5</v>
      </c>
      <c r="I1976">
        <v>2</v>
      </c>
      <c r="Q1976">
        <v>13.5</v>
      </c>
    </row>
    <row r="1977" spans="1:17" x14ac:dyDescent="0.25">
      <c r="A1977" t="s">
        <v>912</v>
      </c>
      <c r="B1977">
        <v>31</v>
      </c>
      <c r="C1977" t="s">
        <v>549</v>
      </c>
      <c r="D1977" t="s">
        <v>754</v>
      </c>
      <c r="E1977" t="str">
        <f t="shared" si="60"/>
        <v/>
      </c>
      <c r="F1977" t="str">
        <f t="shared" si="61"/>
        <v/>
      </c>
      <c r="H1977">
        <v>6</v>
      </c>
      <c r="L1977">
        <v>1</v>
      </c>
      <c r="Q1977">
        <v>7</v>
      </c>
    </row>
    <row r="1978" spans="1:17" x14ac:dyDescent="0.25">
      <c r="A1978" t="s">
        <v>912</v>
      </c>
      <c r="B1978">
        <v>31</v>
      </c>
      <c r="C1978" t="s">
        <v>767</v>
      </c>
      <c r="D1978" t="s">
        <v>754</v>
      </c>
      <c r="E1978" t="str">
        <f t="shared" si="60"/>
        <v/>
      </c>
      <c r="F1978" t="str">
        <f t="shared" si="61"/>
        <v/>
      </c>
      <c r="H1978">
        <v>6</v>
      </c>
      <c r="Q1978">
        <v>6</v>
      </c>
    </row>
    <row r="1979" spans="1:17" x14ac:dyDescent="0.25">
      <c r="A1979" t="s">
        <v>912</v>
      </c>
      <c r="B1979">
        <v>31</v>
      </c>
      <c r="C1979" t="s">
        <v>614</v>
      </c>
      <c r="D1979" t="s">
        <v>754</v>
      </c>
      <c r="E1979" t="str">
        <f t="shared" si="60"/>
        <v/>
      </c>
      <c r="F1979" t="str">
        <f t="shared" si="61"/>
        <v/>
      </c>
      <c r="H1979">
        <v>6.5</v>
      </c>
      <c r="Q1979">
        <v>6.5</v>
      </c>
    </row>
    <row r="1980" spans="1:17" x14ac:dyDescent="0.25">
      <c r="A1980" t="s">
        <v>912</v>
      </c>
      <c r="B1980">
        <v>31</v>
      </c>
      <c r="C1980" t="s">
        <v>546</v>
      </c>
      <c r="D1980" t="s">
        <v>748</v>
      </c>
      <c r="E1980" t="str">
        <f t="shared" si="60"/>
        <v/>
      </c>
      <c r="F1980" t="str">
        <f t="shared" si="61"/>
        <v/>
      </c>
      <c r="H1980">
        <v>6.5</v>
      </c>
      <c r="Q1980">
        <v>6.5</v>
      </c>
    </row>
    <row r="1981" spans="1:17" x14ac:dyDescent="0.25">
      <c r="A1981" t="s">
        <v>912</v>
      </c>
      <c r="B1981">
        <v>31</v>
      </c>
      <c r="C1981" t="s">
        <v>551</v>
      </c>
      <c r="D1981" t="s">
        <v>748</v>
      </c>
      <c r="E1981">
        <f t="shared" si="60"/>
        <v>1</v>
      </c>
      <c r="F1981" t="str">
        <f t="shared" si="61"/>
        <v/>
      </c>
      <c r="G1981" t="s">
        <v>910</v>
      </c>
      <c r="H1981">
        <v>6.5</v>
      </c>
      <c r="Q1981">
        <v>6</v>
      </c>
    </row>
    <row r="1982" spans="1:17" x14ac:dyDescent="0.25">
      <c r="A1982" t="s">
        <v>912</v>
      </c>
      <c r="B1982">
        <v>31</v>
      </c>
      <c r="C1982" t="s">
        <v>556</v>
      </c>
      <c r="D1982" t="s">
        <v>748</v>
      </c>
      <c r="E1982" t="str">
        <f t="shared" si="60"/>
        <v/>
      </c>
      <c r="F1982" t="str">
        <f t="shared" si="61"/>
        <v/>
      </c>
      <c r="H1982">
        <v>6.5</v>
      </c>
      <c r="Q1982">
        <v>6.5</v>
      </c>
    </row>
    <row r="1983" spans="1:17" x14ac:dyDescent="0.25">
      <c r="A1983" t="s">
        <v>912</v>
      </c>
      <c r="B1983">
        <v>31</v>
      </c>
      <c r="C1983" t="s">
        <v>482</v>
      </c>
      <c r="D1983" t="s">
        <v>661</v>
      </c>
      <c r="E1983" t="str">
        <f t="shared" si="60"/>
        <v/>
      </c>
      <c r="F1983" t="str">
        <f t="shared" si="61"/>
        <v/>
      </c>
      <c r="H1983">
        <v>6</v>
      </c>
      <c r="Q1983">
        <v>6</v>
      </c>
    </row>
    <row r="1984" spans="1:17" x14ac:dyDescent="0.25">
      <c r="A1984" t="s">
        <v>912</v>
      </c>
      <c r="B1984">
        <v>31</v>
      </c>
      <c r="C1984" t="s">
        <v>498</v>
      </c>
      <c r="D1984" t="s">
        <v>661</v>
      </c>
      <c r="E1984" t="str">
        <f t="shared" si="60"/>
        <v/>
      </c>
      <c r="F1984" t="str">
        <f t="shared" si="61"/>
        <v/>
      </c>
      <c r="H1984">
        <v>6.5</v>
      </c>
      <c r="I1984">
        <v>1</v>
      </c>
      <c r="Q1984">
        <v>9.5</v>
      </c>
    </row>
    <row r="1985" spans="1:17" x14ac:dyDescent="0.25">
      <c r="A1985" t="s">
        <v>912</v>
      </c>
      <c r="B1985">
        <v>31</v>
      </c>
      <c r="C1985" t="s">
        <v>575</v>
      </c>
      <c r="D1985" t="s">
        <v>661</v>
      </c>
      <c r="E1985" t="str">
        <f t="shared" si="60"/>
        <v/>
      </c>
      <c r="F1985" t="str">
        <f t="shared" si="61"/>
        <v/>
      </c>
      <c r="H1985">
        <v>6.5</v>
      </c>
      <c r="Q1985">
        <v>6.5</v>
      </c>
    </row>
    <row r="1986" spans="1:17" x14ac:dyDescent="0.25">
      <c r="A1986" t="s">
        <v>912</v>
      </c>
      <c r="B1986">
        <v>31</v>
      </c>
      <c r="C1986" t="s">
        <v>786</v>
      </c>
      <c r="D1986" t="s">
        <v>661</v>
      </c>
      <c r="E1986" t="str">
        <f t="shared" si="60"/>
        <v/>
      </c>
      <c r="F1986" t="str">
        <f t="shared" si="61"/>
        <v/>
      </c>
      <c r="H1986">
        <v>5</v>
      </c>
      <c r="Q1986">
        <v>5</v>
      </c>
    </row>
    <row r="1987" spans="1:17" x14ac:dyDescent="0.25">
      <c r="A1987" t="s">
        <v>912</v>
      </c>
      <c r="B1987">
        <v>31</v>
      </c>
      <c r="C1987" t="s">
        <v>789</v>
      </c>
      <c r="D1987" t="s">
        <v>661</v>
      </c>
      <c r="E1987" t="str">
        <f t="shared" ref="E1987:E2050" si="62">IF($G1987="Ammonito",1,"")</f>
        <v/>
      </c>
      <c r="F1987" t="str">
        <f t="shared" ref="F1987:F2050" si="63">IF($G1987="Espulsione",1,"")</f>
        <v/>
      </c>
      <c r="H1987">
        <v>6.5</v>
      </c>
      <c r="Q1987">
        <v>6.5</v>
      </c>
    </row>
    <row r="1988" spans="1:17" x14ac:dyDescent="0.25">
      <c r="A1988" t="s">
        <v>912</v>
      </c>
      <c r="B1988">
        <v>31</v>
      </c>
      <c r="C1988" t="s">
        <v>606</v>
      </c>
      <c r="D1988" t="s">
        <v>661</v>
      </c>
      <c r="E1988" t="str">
        <f t="shared" si="62"/>
        <v/>
      </c>
      <c r="F1988" t="str">
        <f t="shared" si="63"/>
        <v/>
      </c>
      <c r="H1988">
        <v>5</v>
      </c>
      <c r="Q1988">
        <v>5</v>
      </c>
    </row>
    <row r="1989" spans="1:17" x14ac:dyDescent="0.25">
      <c r="A1989" t="s">
        <v>912</v>
      </c>
      <c r="B1989">
        <v>31</v>
      </c>
      <c r="C1989" t="s">
        <v>522</v>
      </c>
      <c r="D1989" t="s">
        <v>631</v>
      </c>
      <c r="E1989" t="str">
        <f t="shared" si="62"/>
        <v/>
      </c>
      <c r="F1989" t="str">
        <f t="shared" si="63"/>
        <v/>
      </c>
      <c r="H1989">
        <v>6.5</v>
      </c>
      <c r="Q1989">
        <v>6.5</v>
      </c>
    </row>
    <row r="1990" spans="1:17" x14ac:dyDescent="0.25">
      <c r="A1990" t="s">
        <v>912</v>
      </c>
      <c r="B1990">
        <v>31</v>
      </c>
      <c r="C1990" t="s">
        <v>539</v>
      </c>
      <c r="D1990" t="s">
        <v>631</v>
      </c>
      <c r="E1990" t="str">
        <f t="shared" si="62"/>
        <v/>
      </c>
      <c r="F1990" t="str">
        <f t="shared" si="63"/>
        <v/>
      </c>
      <c r="H1990">
        <v>6</v>
      </c>
      <c r="Q1990">
        <v>6</v>
      </c>
    </row>
    <row r="1991" spans="1:17" x14ac:dyDescent="0.25">
      <c r="A1991" t="s">
        <v>912</v>
      </c>
      <c r="B1991">
        <v>31</v>
      </c>
      <c r="C1991" t="s">
        <v>587</v>
      </c>
      <c r="D1991" t="s">
        <v>631</v>
      </c>
      <c r="E1991" t="str">
        <f t="shared" si="62"/>
        <v/>
      </c>
      <c r="F1991" t="str">
        <f t="shared" si="63"/>
        <v/>
      </c>
      <c r="H1991">
        <v>6.5</v>
      </c>
      <c r="L1991">
        <v>1</v>
      </c>
      <c r="Q1991">
        <v>7.5</v>
      </c>
    </row>
    <row r="1992" spans="1:17" x14ac:dyDescent="0.25">
      <c r="A1992" t="s">
        <v>912</v>
      </c>
      <c r="B1992">
        <v>31</v>
      </c>
      <c r="C1992" t="s">
        <v>597</v>
      </c>
      <c r="D1992" t="s">
        <v>631</v>
      </c>
      <c r="E1992" t="str">
        <f t="shared" si="62"/>
        <v/>
      </c>
      <c r="F1992" t="str">
        <f t="shared" si="63"/>
        <v/>
      </c>
      <c r="H1992">
        <v>6</v>
      </c>
      <c r="Q1992">
        <v>6</v>
      </c>
    </row>
    <row r="1993" spans="1:17" x14ac:dyDescent="0.25">
      <c r="A1993" t="s">
        <v>912</v>
      </c>
      <c r="B1993">
        <v>31</v>
      </c>
      <c r="C1993" t="s">
        <v>616</v>
      </c>
      <c r="D1993" t="s">
        <v>631</v>
      </c>
      <c r="E1993" t="str">
        <f t="shared" si="62"/>
        <v/>
      </c>
      <c r="F1993" t="str">
        <f t="shared" si="63"/>
        <v/>
      </c>
      <c r="H1993">
        <v>6.5</v>
      </c>
      <c r="Q1993">
        <v>6.5</v>
      </c>
    </row>
    <row r="1994" spans="1:17" x14ac:dyDescent="0.25">
      <c r="A1994" t="s">
        <v>912</v>
      </c>
      <c r="B1994">
        <v>31</v>
      </c>
      <c r="C1994" t="s">
        <v>493</v>
      </c>
      <c r="D1994" t="s">
        <v>631</v>
      </c>
      <c r="E1994" t="str">
        <f t="shared" si="62"/>
        <v/>
      </c>
      <c r="F1994" t="str">
        <f t="shared" si="63"/>
        <v/>
      </c>
      <c r="H1994">
        <v>6</v>
      </c>
      <c r="I1994">
        <v>1</v>
      </c>
      <c r="Q1994">
        <v>9</v>
      </c>
    </row>
    <row r="1995" spans="1:17" x14ac:dyDescent="0.25">
      <c r="A1995" t="s">
        <v>912</v>
      </c>
      <c r="B1995">
        <v>31</v>
      </c>
      <c r="C1995" t="s">
        <v>561</v>
      </c>
      <c r="D1995" t="s">
        <v>745</v>
      </c>
      <c r="E1995" t="str">
        <f t="shared" si="62"/>
        <v/>
      </c>
      <c r="F1995" t="str">
        <f t="shared" si="63"/>
        <v/>
      </c>
      <c r="H1995">
        <v>5.5</v>
      </c>
      <c r="Q1995">
        <v>5.5</v>
      </c>
    </row>
    <row r="1996" spans="1:17" x14ac:dyDescent="0.25">
      <c r="A1996" t="s">
        <v>912</v>
      </c>
      <c r="B1996">
        <v>31</v>
      </c>
      <c r="C1996" t="s">
        <v>610</v>
      </c>
      <c r="D1996" t="s">
        <v>745</v>
      </c>
      <c r="E1996" t="str">
        <f t="shared" si="62"/>
        <v/>
      </c>
      <c r="F1996" t="str">
        <f t="shared" si="63"/>
        <v/>
      </c>
      <c r="H1996">
        <v>6</v>
      </c>
      <c r="Q1996">
        <v>6</v>
      </c>
    </row>
    <row r="1997" spans="1:17" x14ac:dyDescent="0.25">
      <c r="A1997" t="s">
        <v>912</v>
      </c>
      <c r="B1997">
        <v>31</v>
      </c>
      <c r="C1997" t="s">
        <v>501</v>
      </c>
      <c r="D1997" t="s">
        <v>635</v>
      </c>
      <c r="E1997" t="str">
        <f t="shared" si="62"/>
        <v/>
      </c>
      <c r="F1997" t="str">
        <f t="shared" si="63"/>
        <v/>
      </c>
      <c r="H1997">
        <v>5.5</v>
      </c>
      <c r="Q1997">
        <v>5.5</v>
      </c>
    </row>
    <row r="1998" spans="1:17" x14ac:dyDescent="0.25">
      <c r="A1998" t="s">
        <v>912</v>
      </c>
      <c r="B1998">
        <v>31</v>
      </c>
      <c r="C1998" t="s">
        <v>513</v>
      </c>
      <c r="D1998" t="s">
        <v>635</v>
      </c>
      <c r="E1998" t="str">
        <f t="shared" si="62"/>
        <v/>
      </c>
      <c r="F1998" t="str">
        <f t="shared" si="63"/>
        <v/>
      </c>
      <c r="H1998">
        <v>5.5</v>
      </c>
      <c r="Q1998">
        <v>5.5</v>
      </c>
    </row>
    <row r="1999" spans="1:17" x14ac:dyDescent="0.25">
      <c r="A1999" t="s">
        <v>912</v>
      </c>
      <c r="B1999">
        <v>31</v>
      </c>
      <c r="C1999" t="s">
        <v>583</v>
      </c>
      <c r="D1999" t="s">
        <v>635</v>
      </c>
      <c r="E1999" t="str">
        <f t="shared" si="62"/>
        <v/>
      </c>
      <c r="F1999" t="str">
        <f t="shared" si="63"/>
        <v/>
      </c>
      <c r="H1999">
        <v>5</v>
      </c>
      <c r="Q1999">
        <v>5</v>
      </c>
    </row>
    <row r="2000" spans="1:17" x14ac:dyDescent="0.25">
      <c r="A2000" t="s">
        <v>912</v>
      </c>
      <c r="B2000">
        <v>31</v>
      </c>
      <c r="C2000" t="s">
        <v>492</v>
      </c>
      <c r="D2000" t="s">
        <v>747</v>
      </c>
      <c r="E2000" t="str">
        <f t="shared" si="62"/>
        <v/>
      </c>
      <c r="F2000" t="str">
        <f t="shared" si="63"/>
        <v/>
      </c>
      <c r="H2000">
        <v>5.5</v>
      </c>
      <c r="Q2000">
        <v>5.5</v>
      </c>
    </row>
    <row r="2001" spans="1:17" x14ac:dyDescent="0.25">
      <c r="A2001" t="s">
        <v>912</v>
      </c>
      <c r="B2001">
        <v>31</v>
      </c>
      <c r="C2001" t="s">
        <v>512</v>
      </c>
      <c r="D2001" t="s">
        <v>747</v>
      </c>
      <c r="E2001" t="str">
        <f t="shared" si="62"/>
        <v/>
      </c>
      <c r="F2001" t="str">
        <f t="shared" si="63"/>
        <v/>
      </c>
      <c r="H2001">
        <v>7</v>
      </c>
      <c r="I2001">
        <v>1</v>
      </c>
      <c r="L2001">
        <v>1</v>
      </c>
      <c r="Q2001">
        <v>11</v>
      </c>
    </row>
    <row r="2002" spans="1:17" x14ac:dyDescent="0.25">
      <c r="A2002" t="s">
        <v>912</v>
      </c>
      <c r="B2002">
        <v>31</v>
      </c>
      <c r="C2002" t="s">
        <v>530</v>
      </c>
      <c r="D2002" t="s">
        <v>747</v>
      </c>
      <c r="E2002">
        <f t="shared" si="62"/>
        <v>1</v>
      </c>
      <c r="F2002" t="str">
        <f t="shared" si="63"/>
        <v/>
      </c>
      <c r="G2002" t="s">
        <v>910</v>
      </c>
      <c r="H2002">
        <v>6.5</v>
      </c>
      <c r="I2002">
        <v>1</v>
      </c>
      <c r="Q2002">
        <v>9</v>
      </c>
    </row>
    <row r="2003" spans="1:17" x14ac:dyDescent="0.25">
      <c r="A2003" t="s">
        <v>912</v>
      </c>
      <c r="B2003">
        <v>31</v>
      </c>
      <c r="C2003" t="s">
        <v>563</v>
      </c>
      <c r="D2003" t="s">
        <v>747</v>
      </c>
      <c r="E2003" t="str">
        <f t="shared" si="62"/>
        <v/>
      </c>
      <c r="F2003" t="str">
        <f t="shared" si="63"/>
        <v/>
      </c>
      <c r="H2003">
        <v>5.5</v>
      </c>
      <c r="Q2003">
        <v>5.5</v>
      </c>
    </row>
    <row r="2004" spans="1:17" x14ac:dyDescent="0.25">
      <c r="A2004" t="s">
        <v>912</v>
      </c>
      <c r="B2004">
        <v>31</v>
      </c>
      <c r="C2004" t="s">
        <v>621</v>
      </c>
      <c r="D2004" t="s">
        <v>747</v>
      </c>
      <c r="E2004" t="str">
        <f t="shared" si="62"/>
        <v/>
      </c>
      <c r="F2004" t="str">
        <f t="shared" si="63"/>
        <v/>
      </c>
      <c r="H2004">
        <v>7</v>
      </c>
      <c r="L2004">
        <v>1</v>
      </c>
      <c r="Q2004">
        <v>8</v>
      </c>
    </row>
    <row r="2005" spans="1:17" x14ac:dyDescent="0.25">
      <c r="A2005" t="s">
        <v>912</v>
      </c>
      <c r="B2005">
        <v>31</v>
      </c>
      <c r="C2005" t="s">
        <v>483</v>
      </c>
      <c r="D2005" t="s">
        <v>738</v>
      </c>
      <c r="E2005" t="str">
        <f t="shared" si="62"/>
        <v/>
      </c>
      <c r="F2005" t="str">
        <f t="shared" si="63"/>
        <v/>
      </c>
      <c r="H2005">
        <v>6</v>
      </c>
      <c r="Q2005">
        <v>6</v>
      </c>
    </row>
    <row r="2006" spans="1:17" x14ac:dyDescent="0.25">
      <c r="A2006" t="s">
        <v>912</v>
      </c>
      <c r="B2006">
        <v>31</v>
      </c>
      <c r="C2006" t="s">
        <v>489</v>
      </c>
      <c r="D2006" t="s">
        <v>738</v>
      </c>
      <c r="E2006" t="str">
        <f t="shared" si="62"/>
        <v/>
      </c>
      <c r="F2006" t="str">
        <f t="shared" si="63"/>
        <v/>
      </c>
      <c r="H2006">
        <v>5.5</v>
      </c>
      <c r="Q2006">
        <v>5.5</v>
      </c>
    </row>
    <row r="2007" spans="1:17" x14ac:dyDescent="0.25">
      <c r="A2007" t="s">
        <v>912</v>
      </c>
      <c r="B2007">
        <v>31</v>
      </c>
      <c r="C2007" t="s">
        <v>536</v>
      </c>
      <c r="D2007" t="s">
        <v>738</v>
      </c>
      <c r="E2007" t="str">
        <f t="shared" si="62"/>
        <v/>
      </c>
      <c r="F2007" t="str">
        <f t="shared" si="63"/>
        <v/>
      </c>
      <c r="H2007">
        <v>6.5</v>
      </c>
      <c r="Q2007">
        <v>6.5</v>
      </c>
    </row>
    <row r="2008" spans="1:17" x14ac:dyDescent="0.25">
      <c r="A2008" t="s">
        <v>912</v>
      </c>
      <c r="B2008">
        <v>31</v>
      </c>
      <c r="C2008" t="s">
        <v>592</v>
      </c>
      <c r="D2008" t="s">
        <v>738</v>
      </c>
      <c r="E2008" t="str">
        <f t="shared" si="62"/>
        <v/>
      </c>
      <c r="F2008" t="str">
        <f t="shared" si="63"/>
        <v/>
      </c>
      <c r="H2008">
        <v>7</v>
      </c>
      <c r="L2008">
        <v>1</v>
      </c>
      <c r="Q2008">
        <v>8</v>
      </c>
    </row>
    <row r="2009" spans="1:17" x14ac:dyDescent="0.25">
      <c r="A2009" t="s">
        <v>912</v>
      </c>
      <c r="B2009">
        <v>31</v>
      </c>
      <c r="C2009" t="s">
        <v>594</v>
      </c>
      <c r="D2009" t="s">
        <v>738</v>
      </c>
      <c r="E2009" t="str">
        <f t="shared" si="62"/>
        <v/>
      </c>
      <c r="F2009" t="str">
        <f t="shared" si="63"/>
        <v/>
      </c>
      <c r="H2009">
        <v>5</v>
      </c>
      <c r="Q2009">
        <v>5</v>
      </c>
    </row>
    <row r="2010" spans="1:17" x14ac:dyDescent="0.25">
      <c r="A2010" t="s">
        <v>912</v>
      </c>
      <c r="B2010">
        <v>31</v>
      </c>
      <c r="C2010" t="s">
        <v>524</v>
      </c>
      <c r="D2010" t="s">
        <v>761</v>
      </c>
      <c r="E2010" t="str">
        <f t="shared" si="62"/>
        <v/>
      </c>
      <c r="F2010" t="str">
        <f t="shared" si="63"/>
        <v/>
      </c>
      <c r="H2010">
        <v>7</v>
      </c>
      <c r="I2010">
        <v>1</v>
      </c>
      <c r="Q2010">
        <v>10</v>
      </c>
    </row>
    <row r="2011" spans="1:17" x14ac:dyDescent="0.25">
      <c r="A2011" t="s">
        <v>912</v>
      </c>
      <c r="B2011">
        <v>31</v>
      </c>
      <c r="C2011" t="s">
        <v>545</v>
      </c>
      <c r="D2011" t="s">
        <v>761</v>
      </c>
      <c r="E2011" t="str">
        <f t="shared" si="62"/>
        <v/>
      </c>
      <c r="F2011" t="str">
        <f t="shared" si="63"/>
        <v/>
      </c>
      <c r="H2011">
        <v>7</v>
      </c>
      <c r="Q2011">
        <v>7</v>
      </c>
    </row>
    <row r="2012" spans="1:17" x14ac:dyDescent="0.25">
      <c r="A2012" t="s">
        <v>912</v>
      </c>
      <c r="B2012">
        <v>31</v>
      </c>
      <c r="C2012" t="s">
        <v>577</v>
      </c>
      <c r="D2012" t="s">
        <v>761</v>
      </c>
      <c r="E2012" t="str">
        <f t="shared" si="62"/>
        <v/>
      </c>
      <c r="F2012" t="str">
        <f t="shared" si="63"/>
        <v/>
      </c>
      <c r="H2012">
        <v>7</v>
      </c>
      <c r="L2012">
        <v>1</v>
      </c>
      <c r="Q2012">
        <v>8</v>
      </c>
    </row>
    <row r="2013" spans="1:17" x14ac:dyDescent="0.25">
      <c r="A2013" t="s">
        <v>912</v>
      </c>
      <c r="B2013">
        <v>31</v>
      </c>
      <c r="C2013" t="s">
        <v>605</v>
      </c>
      <c r="D2013" t="s">
        <v>761</v>
      </c>
      <c r="E2013" t="str">
        <f t="shared" si="62"/>
        <v/>
      </c>
      <c r="F2013" t="str">
        <f t="shared" si="63"/>
        <v/>
      </c>
      <c r="H2013">
        <v>6.5</v>
      </c>
      <c r="Q2013">
        <v>6.5</v>
      </c>
    </row>
    <row r="2014" spans="1:17" x14ac:dyDescent="0.25">
      <c r="A2014" t="s">
        <v>913</v>
      </c>
      <c r="B2014">
        <v>31</v>
      </c>
      <c r="C2014" t="s">
        <v>262</v>
      </c>
      <c r="D2014" t="s">
        <v>746</v>
      </c>
      <c r="E2014" t="str">
        <f t="shared" si="62"/>
        <v/>
      </c>
      <c r="F2014" t="str">
        <f t="shared" si="63"/>
        <v/>
      </c>
      <c r="H2014">
        <v>7.5</v>
      </c>
      <c r="I2014">
        <v>1</v>
      </c>
      <c r="L2014">
        <v>1</v>
      </c>
      <c r="Q2014">
        <v>11.5</v>
      </c>
    </row>
    <row r="2015" spans="1:17" x14ac:dyDescent="0.25">
      <c r="A2015" t="s">
        <v>913</v>
      </c>
      <c r="B2015">
        <v>31</v>
      </c>
      <c r="C2015" t="s">
        <v>263</v>
      </c>
      <c r="D2015" t="s">
        <v>746</v>
      </c>
      <c r="E2015" t="str">
        <f t="shared" si="62"/>
        <v/>
      </c>
      <c r="F2015" t="str">
        <f t="shared" si="63"/>
        <v/>
      </c>
      <c r="H2015">
        <v>6</v>
      </c>
      <c r="Q2015">
        <v>6</v>
      </c>
    </row>
    <row r="2016" spans="1:17" x14ac:dyDescent="0.25">
      <c r="A2016" t="s">
        <v>913</v>
      </c>
      <c r="B2016">
        <v>31</v>
      </c>
      <c r="C2016" t="s">
        <v>285</v>
      </c>
      <c r="D2016" t="s">
        <v>746</v>
      </c>
      <c r="E2016">
        <f t="shared" si="62"/>
        <v>1</v>
      </c>
      <c r="F2016" t="str">
        <f t="shared" si="63"/>
        <v/>
      </c>
      <c r="G2016" t="s">
        <v>910</v>
      </c>
      <c r="H2016">
        <v>5</v>
      </c>
      <c r="Q2016">
        <v>4.5</v>
      </c>
    </row>
    <row r="2017" spans="1:17" x14ac:dyDescent="0.25">
      <c r="A2017" t="s">
        <v>913</v>
      </c>
      <c r="B2017">
        <v>31</v>
      </c>
      <c r="C2017" t="s">
        <v>250</v>
      </c>
      <c r="D2017" t="s">
        <v>760</v>
      </c>
      <c r="E2017">
        <f t="shared" si="62"/>
        <v>1</v>
      </c>
      <c r="F2017" t="str">
        <f t="shared" si="63"/>
        <v/>
      </c>
      <c r="G2017" t="s">
        <v>910</v>
      </c>
      <c r="H2017">
        <v>5</v>
      </c>
      <c r="Q2017">
        <v>4.5</v>
      </c>
    </row>
    <row r="2018" spans="1:17" x14ac:dyDescent="0.25">
      <c r="A2018" t="s">
        <v>913</v>
      </c>
      <c r="B2018">
        <v>31</v>
      </c>
      <c r="C2018" t="s">
        <v>257</v>
      </c>
      <c r="D2018" t="s">
        <v>760</v>
      </c>
      <c r="E2018" t="str">
        <f t="shared" si="62"/>
        <v/>
      </c>
      <c r="F2018" t="str">
        <f t="shared" si="63"/>
        <v/>
      </c>
      <c r="H2018">
        <v>5.5</v>
      </c>
      <c r="Q2018">
        <v>5.5</v>
      </c>
    </row>
    <row r="2019" spans="1:17" x14ac:dyDescent="0.25">
      <c r="A2019" t="s">
        <v>913</v>
      </c>
      <c r="B2019">
        <v>31</v>
      </c>
      <c r="C2019" t="s">
        <v>294</v>
      </c>
      <c r="D2019" t="s">
        <v>760</v>
      </c>
      <c r="E2019">
        <f t="shared" si="62"/>
        <v>1</v>
      </c>
      <c r="F2019" t="str">
        <f t="shared" si="63"/>
        <v/>
      </c>
      <c r="G2019" t="s">
        <v>910</v>
      </c>
      <c r="H2019">
        <v>5</v>
      </c>
      <c r="Q2019">
        <v>4.5</v>
      </c>
    </row>
    <row r="2020" spans="1:17" x14ac:dyDescent="0.25">
      <c r="A2020" t="s">
        <v>913</v>
      </c>
      <c r="B2020">
        <v>31</v>
      </c>
      <c r="C2020" t="s">
        <v>261</v>
      </c>
      <c r="D2020" t="s">
        <v>760</v>
      </c>
      <c r="E2020" t="str">
        <f t="shared" si="62"/>
        <v/>
      </c>
      <c r="F2020" t="str">
        <f t="shared" si="63"/>
        <v/>
      </c>
      <c r="H2020">
        <v>5</v>
      </c>
      <c r="Q2020">
        <v>5</v>
      </c>
    </row>
    <row r="2021" spans="1:17" x14ac:dyDescent="0.25">
      <c r="A2021" t="s">
        <v>913</v>
      </c>
      <c r="B2021">
        <v>31</v>
      </c>
      <c r="C2021" t="s">
        <v>275</v>
      </c>
      <c r="D2021" t="s">
        <v>633</v>
      </c>
      <c r="E2021" t="str">
        <f t="shared" si="62"/>
        <v/>
      </c>
      <c r="F2021" t="str">
        <f t="shared" si="63"/>
        <v/>
      </c>
      <c r="H2021">
        <v>5.5</v>
      </c>
      <c r="Q2021">
        <v>5.5</v>
      </c>
    </row>
    <row r="2022" spans="1:17" x14ac:dyDescent="0.25">
      <c r="A2022" t="s">
        <v>913</v>
      </c>
      <c r="B2022">
        <v>31</v>
      </c>
      <c r="C2022" t="s">
        <v>296</v>
      </c>
      <c r="D2022" t="s">
        <v>633</v>
      </c>
      <c r="E2022" t="str">
        <f t="shared" si="62"/>
        <v/>
      </c>
      <c r="F2022" t="str">
        <f t="shared" si="63"/>
        <v/>
      </c>
      <c r="H2022">
        <v>6.5</v>
      </c>
      <c r="I2022">
        <v>1</v>
      </c>
      <c r="Q2022">
        <v>9.5</v>
      </c>
    </row>
    <row r="2023" spans="1:17" x14ac:dyDescent="0.25">
      <c r="A2023" t="s">
        <v>913</v>
      </c>
      <c r="B2023">
        <v>31</v>
      </c>
      <c r="C2023" t="s">
        <v>256</v>
      </c>
      <c r="D2023" t="s">
        <v>739</v>
      </c>
      <c r="E2023">
        <f t="shared" si="62"/>
        <v>1</v>
      </c>
      <c r="F2023" t="str">
        <f t="shared" si="63"/>
        <v/>
      </c>
      <c r="G2023" t="s">
        <v>910</v>
      </c>
      <c r="H2023">
        <v>5.5</v>
      </c>
      <c r="Q2023">
        <v>5</v>
      </c>
    </row>
    <row r="2024" spans="1:17" x14ac:dyDescent="0.25">
      <c r="A2024" t="s">
        <v>913</v>
      </c>
      <c r="B2024">
        <v>31</v>
      </c>
      <c r="C2024" t="s">
        <v>281</v>
      </c>
      <c r="D2024" t="s">
        <v>739</v>
      </c>
      <c r="E2024" t="str">
        <f t="shared" si="62"/>
        <v/>
      </c>
      <c r="F2024" t="str">
        <f t="shared" si="63"/>
        <v/>
      </c>
      <c r="H2024">
        <v>6</v>
      </c>
      <c r="Q2024">
        <v>6</v>
      </c>
    </row>
    <row r="2025" spans="1:17" x14ac:dyDescent="0.25">
      <c r="A2025" t="s">
        <v>913</v>
      </c>
      <c r="B2025">
        <v>31</v>
      </c>
      <c r="C2025" t="s">
        <v>284</v>
      </c>
      <c r="D2025" t="s">
        <v>739</v>
      </c>
      <c r="E2025">
        <f t="shared" si="62"/>
        <v>1</v>
      </c>
      <c r="F2025" t="str">
        <f t="shared" si="63"/>
        <v/>
      </c>
      <c r="G2025" t="s">
        <v>910</v>
      </c>
      <c r="H2025">
        <v>5.5</v>
      </c>
      <c r="Q2025">
        <v>5</v>
      </c>
    </row>
    <row r="2026" spans="1:17" x14ac:dyDescent="0.25">
      <c r="A2026" t="s">
        <v>913</v>
      </c>
      <c r="B2026">
        <v>31</v>
      </c>
      <c r="C2026" t="s">
        <v>302</v>
      </c>
      <c r="D2026" t="s">
        <v>634</v>
      </c>
      <c r="E2026" t="str">
        <f t="shared" si="62"/>
        <v/>
      </c>
      <c r="F2026" t="str">
        <f t="shared" si="63"/>
        <v/>
      </c>
      <c r="H2026">
        <v>5.5</v>
      </c>
      <c r="Q2026">
        <v>5.5</v>
      </c>
    </row>
    <row r="2027" spans="1:17" x14ac:dyDescent="0.25">
      <c r="A2027" t="s">
        <v>913</v>
      </c>
      <c r="B2027">
        <v>31</v>
      </c>
      <c r="C2027" t="s">
        <v>318</v>
      </c>
      <c r="D2027" t="s">
        <v>634</v>
      </c>
      <c r="E2027" t="str">
        <f t="shared" si="62"/>
        <v/>
      </c>
      <c r="F2027" t="str">
        <f t="shared" si="63"/>
        <v/>
      </c>
      <c r="H2027">
        <v>5</v>
      </c>
      <c r="N2027">
        <v>1</v>
      </c>
      <c r="Q2027">
        <v>2</v>
      </c>
    </row>
    <row r="2028" spans="1:17" x14ac:dyDescent="0.25">
      <c r="A2028" t="s">
        <v>913</v>
      </c>
      <c r="B2028">
        <v>31</v>
      </c>
      <c r="C2028" t="s">
        <v>820</v>
      </c>
      <c r="D2028" t="s">
        <v>634</v>
      </c>
      <c r="E2028" t="str">
        <f t="shared" si="62"/>
        <v/>
      </c>
      <c r="F2028" t="str">
        <f t="shared" si="63"/>
        <v/>
      </c>
      <c r="H2028">
        <v>5</v>
      </c>
      <c r="Q2028">
        <v>5</v>
      </c>
    </row>
    <row r="2029" spans="1:17" x14ac:dyDescent="0.25">
      <c r="A2029" t="s">
        <v>913</v>
      </c>
      <c r="B2029">
        <v>31</v>
      </c>
      <c r="C2029" t="s">
        <v>289</v>
      </c>
      <c r="D2029" t="s">
        <v>632</v>
      </c>
      <c r="E2029" t="str">
        <f t="shared" si="62"/>
        <v/>
      </c>
      <c r="F2029" t="str">
        <f t="shared" si="63"/>
        <v/>
      </c>
      <c r="H2029">
        <v>5</v>
      </c>
      <c r="Q2029">
        <v>5</v>
      </c>
    </row>
    <row r="2030" spans="1:17" x14ac:dyDescent="0.25">
      <c r="A2030" t="s">
        <v>913</v>
      </c>
      <c r="B2030">
        <v>31</v>
      </c>
      <c r="C2030" t="s">
        <v>288</v>
      </c>
      <c r="D2030" t="s">
        <v>632</v>
      </c>
      <c r="E2030">
        <f t="shared" si="62"/>
        <v>1</v>
      </c>
      <c r="F2030" t="str">
        <f t="shared" si="63"/>
        <v/>
      </c>
      <c r="G2030" t="s">
        <v>910</v>
      </c>
      <c r="H2030">
        <v>5.5</v>
      </c>
      <c r="Q2030">
        <v>5</v>
      </c>
    </row>
    <row r="2031" spans="1:17" x14ac:dyDescent="0.25">
      <c r="A2031" t="s">
        <v>913</v>
      </c>
      <c r="B2031">
        <v>31</v>
      </c>
      <c r="C2031" t="s">
        <v>258</v>
      </c>
      <c r="D2031" t="s">
        <v>752</v>
      </c>
      <c r="E2031" t="str">
        <f t="shared" si="62"/>
        <v/>
      </c>
      <c r="F2031" t="str">
        <f t="shared" si="63"/>
        <v/>
      </c>
      <c r="H2031">
        <v>5</v>
      </c>
      <c r="Q2031">
        <v>5</v>
      </c>
    </row>
    <row r="2032" spans="1:17" x14ac:dyDescent="0.25">
      <c r="A2032" t="s">
        <v>913</v>
      </c>
      <c r="B2032">
        <v>31</v>
      </c>
      <c r="C2032" t="s">
        <v>272</v>
      </c>
      <c r="D2032" t="s">
        <v>752</v>
      </c>
      <c r="E2032" t="str">
        <f t="shared" si="62"/>
        <v/>
      </c>
      <c r="F2032" t="str">
        <f t="shared" si="63"/>
        <v/>
      </c>
      <c r="H2032">
        <v>5</v>
      </c>
      <c r="Q2032">
        <v>5</v>
      </c>
    </row>
    <row r="2033" spans="1:17" x14ac:dyDescent="0.25">
      <c r="A2033" t="s">
        <v>913</v>
      </c>
      <c r="B2033">
        <v>31</v>
      </c>
      <c r="C2033" t="s">
        <v>283</v>
      </c>
      <c r="D2033" t="s">
        <v>752</v>
      </c>
      <c r="E2033" t="str">
        <f t="shared" si="62"/>
        <v/>
      </c>
      <c r="F2033" t="str">
        <f t="shared" si="63"/>
        <v/>
      </c>
      <c r="H2033">
        <v>5</v>
      </c>
      <c r="Q2033">
        <v>5</v>
      </c>
    </row>
    <row r="2034" spans="1:17" x14ac:dyDescent="0.25">
      <c r="A2034" t="s">
        <v>913</v>
      </c>
      <c r="B2034">
        <v>31</v>
      </c>
      <c r="C2034" t="s">
        <v>276</v>
      </c>
      <c r="D2034" t="s">
        <v>740</v>
      </c>
      <c r="E2034" t="str">
        <f t="shared" si="62"/>
        <v/>
      </c>
      <c r="F2034" t="str">
        <f t="shared" si="63"/>
        <v/>
      </c>
      <c r="H2034">
        <v>5</v>
      </c>
      <c r="Q2034">
        <v>5</v>
      </c>
    </row>
    <row r="2035" spans="1:17" x14ac:dyDescent="0.25">
      <c r="A2035" t="s">
        <v>913</v>
      </c>
      <c r="B2035">
        <v>31</v>
      </c>
      <c r="C2035" t="s">
        <v>300</v>
      </c>
      <c r="D2035" t="s">
        <v>740</v>
      </c>
      <c r="E2035" t="str">
        <f t="shared" si="62"/>
        <v/>
      </c>
      <c r="F2035" t="str">
        <f t="shared" si="63"/>
        <v/>
      </c>
      <c r="H2035">
        <v>6.5</v>
      </c>
      <c r="I2035">
        <v>1</v>
      </c>
      <c r="Q2035">
        <v>9.5</v>
      </c>
    </row>
    <row r="2036" spans="1:17" x14ac:dyDescent="0.25">
      <c r="A2036" t="s">
        <v>913</v>
      </c>
      <c r="B2036">
        <v>31</v>
      </c>
      <c r="C2036" t="s">
        <v>286</v>
      </c>
      <c r="D2036" t="s">
        <v>742</v>
      </c>
      <c r="E2036" t="str">
        <f t="shared" si="62"/>
        <v/>
      </c>
      <c r="F2036" t="str">
        <f t="shared" si="63"/>
        <v/>
      </c>
      <c r="H2036">
        <v>5</v>
      </c>
      <c r="Q2036">
        <v>5</v>
      </c>
    </row>
    <row r="2037" spans="1:17" x14ac:dyDescent="0.25">
      <c r="A2037" t="s">
        <v>913</v>
      </c>
      <c r="B2037">
        <v>31</v>
      </c>
      <c r="C2037" t="s">
        <v>831</v>
      </c>
      <c r="D2037" t="s">
        <v>742</v>
      </c>
      <c r="E2037" t="str">
        <f t="shared" si="62"/>
        <v/>
      </c>
      <c r="F2037" t="str">
        <f t="shared" si="63"/>
        <v/>
      </c>
      <c r="H2037">
        <v>5.5</v>
      </c>
      <c r="Q2037">
        <v>5.5</v>
      </c>
    </row>
    <row r="2038" spans="1:17" x14ac:dyDescent="0.25">
      <c r="A2038" t="s">
        <v>913</v>
      </c>
      <c r="B2038">
        <v>31</v>
      </c>
      <c r="C2038" t="s">
        <v>299</v>
      </c>
      <c r="D2038" t="s">
        <v>742</v>
      </c>
      <c r="E2038" t="str">
        <f t="shared" si="62"/>
        <v/>
      </c>
      <c r="F2038" t="str">
        <f t="shared" si="63"/>
        <v/>
      </c>
      <c r="H2038">
        <v>5</v>
      </c>
      <c r="Q2038">
        <v>5</v>
      </c>
    </row>
    <row r="2039" spans="1:17" x14ac:dyDescent="0.25">
      <c r="A2039" t="s">
        <v>913</v>
      </c>
      <c r="B2039">
        <v>31</v>
      </c>
      <c r="C2039" t="s">
        <v>299</v>
      </c>
      <c r="D2039" t="s">
        <v>742</v>
      </c>
      <c r="E2039" t="str">
        <f t="shared" si="62"/>
        <v/>
      </c>
      <c r="F2039" t="str">
        <f t="shared" si="63"/>
        <v/>
      </c>
      <c r="H2039">
        <v>5</v>
      </c>
      <c r="Q2039">
        <v>5</v>
      </c>
    </row>
    <row r="2040" spans="1:17" x14ac:dyDescent="0.25">
      <c r="A2040" t="s">
        <v>913</v>
      </c>
      <c r="B2040">
        <v>31</v>
      </c>
      <c r="C2040" t="s">
        <v>282</v>
      </c>
      <c r="D2040" t="s">
        <v>753</v>
      </c>
      <c r="E2040" t="str">
        <f t="shared" si="62"/>
        <v/>
      </c>
      <c r="F2040" t="str">
        <f t="shared" si="63"/>
        <v/>
      </c>
      <c r="H2040">
        <v>6.5</v>
      </c>
      <c r="I2040">
        <v>1</v>
      </c>
      <c r="Q2040">
        <v>9.5</v>
      </c>
    </row>
    <row r="2041" spans="1:17" x14ac:dyDescent="0.25">
      <c r="A2041" t="s">
        <v>913</v>
      </c>
      <c r="B2041">
        <v>31</v>
      </c>
      <c r="C2041" t="s">
        <v>280</v>
      </c>
      <c r="D2041" t="s">
        <v>753</v>
      </c>
      <c r="E2041" t="str">
        <f t="shared" si="62"/>
        <v/>
      </c>
      <c r="F2041" t="str">
        <f t="shared" si="63"/>
        <v/>
      </c>
      <c r="H2041">
        <v>6.5</v>
      </c>
      <c r="L2041">
        <v>1</v>
      </c>
      <c r="Q2041">
        <v>7.5</v>
      </c>
    </row>
    <row r="2042" spans="1:17" x14ac:dyDescent="0.25">
      <c r="A2042" t="s">
        <v>913</v>
      </c>
      <c r="B2042">
        <v>31</v>
      </c>
      <c r="C2042" t="s">
        <v>254</v>
      </c>
      <c r="D2042" t="s">
        <v>750</v>
      </c>
      <c r="E2042" t="str">
        <f t="shared" si="62"/>
        <v/>
      </c>
      <c r="F2042" t="str">
        <f t="shared" si="63"/>
        <v/>
      </c>
      <c r="H2042">
        <v>5</v>
      </c>
      <c r="Q2042">
        <v>5</v>
      </c>
    </row>
    <row r="2043" spans="1:17" x14ac:dyDescent="0.25">
      <c r="A2043" t="s">
        <v>913</v>
      </c>
      <c r="B2043">
        <v>31</v>
      </c>
      <c r="C2043" t="s">
        <v>304</v>
      </c>
      <c r="D2043" t="s">
        <v>750</v>
      </c>
      <c r="E2043" t="str">
        <f t="shared" si="62"/>
        <v/>
      </c>
      <c r="F2043" t="str">
        <f t="shared" si="63"/>
        <v/>
      </c>
      <c r="H2043">
        <v>7.5</v>
      </c>
      <c r="I2043">
        <v>1</v>
      </c>
      <c r="Q2043">
        <v>10.5</v>
      </c>
    </row>
    <row r="2044" spans="1:17" x14ac:dyDescent="0.25">
      <c r="A2044" t="s">
        <v>913</v>
      </c>
      <c r="B2044">
        <v>31</v>
      </c>
      <c r="C2044" t="s">
        <v>316</v>
      </c>
      <c r="D2044" t="s">
        <v>750</v>
      </c>
      <c r="E2044" t="str">
        <f t="shared" si="62"/>
        <v/>
      </c>
      <c r="F2044" t="str">
        <f t="shared" si="63"/>
        <v/>
      </c>
      <c r="H2044">
        <v>5.5</v>
      </c>
      <c r="Q2044">
        <v>5.5</v>
      </c>
    </row>
    <row r="2045" spans="1:17" x14ac:dyDescent="0.25">
      <c r="A2045" t="s">
        <v>913</v>
      </c>
      <c r="B2045">
        <v>31</v>
      </c>
      <c r="C2045" t="s">
        <v>267</v>
      </c>
      <c r="D2045" t="s">
        <v>750</v>
      </c>
      <c r="E2045" t="str">
        <f t="shared" si="62"/>
        <v/>
      </c>
      <c r="F2045" t="str">
        <f t="shared" si="63"/>
        <v/>
      </c>
      <c r="H2045">
        <v>6</v>
      </c>
      <c r="I2045">
        <v>1</v>
      </c>
      <c r="Q2045">
        <v>9</v>
      </c>
    </row>
    <row r="2046" spans="1:17" x14ac:dyDescent="0.25">
      <c r="A2046" t="s">
        <v>913</v>
      </c>
      <c r="B2046">
        <v>31</v>
      </c>
      <c r="C2046" t="s">
        <v>252</v>
      </c>
      <c r="D2046" t="s">
        <v>754</v>
      </c>
      <c r="E2046" t="str">
        <f t="shared" si="62"/>
        <v/>
      </c>
      <c r="F2046" t="str">
        <f t="shared" si="63"/>
        <v/>
      </c>
      <c r="H2046">
        <v>7</v>
      </c>
      <c r="I2046">
        <v>1</v>
      </c>
      <c r="Q2046">
        <v>10</v>
      </c>
    </row>
    <row r="2047" spans="1:17" x14ac:dyDescent="0.25">
      <c r="A2047" t="s">
        <v>913</v>
      </c>
      <c r="B2047">
        <v>31</v>
      </c>
      <c r="C2047" t="s">
        <v>311</v>
      </c>
      <c r="D2047" t="s">
        <v>754</v>
      </c>
      <c r="E2047" t="str">
        <f t="shared" si="62"/>
        <v/>
      </c>
      <c r="F2047" t="str">
        <f t="shared" si="63"/>
        <v/>
      </c>
      <c r="H2047">
        <v>6</v>
      </c>
      <c r="Q2047">
        <v>6</v>
      </c>
    </row>
    <row r="2048" spans="1:17" x14ac:dyDescent="0.25">
      <c r="A2048" t="s">
        <v>913</v>
      </c>
      <c r="B2048">
        <v>31</v>
      </c>
      <c r="C2048" t="s">
        <v>259</v>
      </c>
      <c r="D2048" t="s">
        <v>748</v>
      </c>
      <c r="E2048" t="str">
        <f t="shared" si="62"/>
        <v/>
      </c>
      <c r="F2048" t="str">
        <f t="shared" si="63"/>
        <v/>
      </c>
      <c r="H2048">
        <v>7.5</v>
      </c>
      <c r="I2048">
        <v>1</v>
      </c>
      <c r="Q2048">
        <v>10.5</v>
      </c>
    </row>
    <row r="2049" spans="1:17" x14ac:dyDescent="0.25">
      <c r="A2049" t="s">
        <v>913</v>
      </c>
      <c r="B2049">
        <v>31</v>
      </c>
      <c r="C2049" t="s">
        <v>274</v>
      </c>
      <c r="D2049" t="s">
        <v>748</v>
      </c>
      <c r="E2049" t="str">
        <f t="shared" si="62"/>
        <v/>
      </c>
      <c r="F2049" t="str">
        <f t="shared" si="63"/>
        <v/>
      </c>
      <c r="H2049">
        <v>6.5</v>
      </c>
      <c r="Q2049">
        <v>6.5</v>
      </c>
    </row>
    <row r="2050" spans="1:17" x14ac:dyDescent="0.25">
      <c r="A2050" t="s">
        <v>913</v>
      </c>
      <c r="B2050">
        <v>31</v>
      </c>
      <c r="C2050" t="s">
        <v>278</v>
      </c>
      <c r="D2050" t="s">
        <v>748</v>
      </c>
      <c r="E2050" t="str">
        <f t="shared" si="62"/>
        <v/>
      </c>
      <c r="F2050" t="str">
        <f t="shared" si="63"/>
        <v/>
      </c>
      <c r="H2050">
        <v>7.5</v>
      </c>
      <c r="L2050">
        <v>1</v>
      </c>
      <c r="Q2050">
        <v>8.5</v>
      </c>
    </row>
    <row r="2051" spans="1:17" x14ac:dyDescent="0.25">
      <c r="A2051" t="s">
        <v>913</v>
      </c>
      <c r="B2051">
        <v>31</v>
      </c>
      <c r="C2051" t="s">
        <v>292</v>
      </c>
      <c r="D2051" t="s">
        <v>748</v>
      </c>
      <c r="E2051" t="str">
        <f t="shared" ref="E2051:E2114" si="64">IF($G2051="Ammonito",1,"")</f>
        <v/>
      </c>
      <c r="F2051" t="str">
        <f t="shared" ref="F2051:F2114" si="65">IF($G2051="Espulsione",1,"")</f>
        <v/>
      </c>
      <c r="H2051">
        <v>7</v>
      </c>
      <c r="I2051">
        <v>1</v>
      </c>
      <c r="Q2051">
        <v>10</v>
      </c>
    </row>
    <row r="2052" spans="1:17" x14ac:dyDescent="0.25">
      <c r="A2052" t="s">
        <v>913</v>
      </c>
      <c r="B2052">
        <v>31</v>
      </c>
      <c r="C2052" t="s">
        <v>303</v>
      </c>
      <c r="D2052" t="s">
        <v>748</v>
      </c>
      <c r="E2052" t="str">
        <f t="shared" si="64"/>
        <v/>
      </c>
      <c r="F2052" t="str">
        <f t="shared" si="65"/>
        <v/>
      </c>
      <c r="H2052">
        <v>6.5</v>
      </c>
      <c r="Q2052">
        <v>6.5</v>
      </c>
    </row>
    <row r="2053" spans="1:17" x14ac:dyDescent="0.25">
      <c r="A2053" t="s">
        <v>913</v>
      </c>
      <c r="B2053">
        <v>31</v>
      </c>
      <c r="C2053" t="s">
        <v>260</v>
      </c>
      <c r="D2053" t="s">
        <v>661</v>
      </c>
      <c r="E2053">
        <f t="shared" si="64"/>
        <v>1</v>
      </c>
      <c r="F2053" t="str">
        <f t="shared" si="65"/>
        <v/>
      </c>
      <c r="G2053" t="s">
        <v>910</v>
      </c>
      <c r="H2053">
        <v>7</v>
      </c>
      <c r="Q2053">
        <v>6.5</v>
      </c>
    </row>
    <row r="2054" spans="1:17" x14ac:dyDescent="0.25">
      <c r="A2054" t="s">
        <v>913</v>
      </c>
      <c r="B2054">
        <v>31</v>
      </c>
      <c r="C2054" t="s">
        <v>301</v>
      </c>
      <c r="D2054" t="s">
        <v>661</v>
      </c>
      <c r="E2054" t="str">
        <f t="shared" si="64"/>
        <v/>
      </c>
      <c r="F2054" t="str">
        <f t="shared" si="65"/>
        <v/>
      </c>
      <c r="H2054">
        <v>5.5</v>
      </c>
      <c r="Q2054">
        <v>5.5</v>
      </c>
    </row>
    <row r="2055" spans="1:17" x14ac:dyDescent="0.25">
      <c r="A2055" t="s">
        <v>913</v>
      </c>
      <c r="B2055">
        <v>31</v>
      </c>
      <c r="C2055" t="s">
        <v>264</v>
      </c>
      <c r="D2055" t="s">
        <v>631</v>
      </c>
      <c r="E2055" t="str">
        <f t="shared" si="64"/>
        <v/>
      </c>
      <c r="F2055" t="str">
        <f t="shared" si="65"/>
        <v/>
      </c>
      <c r="H2055">
        <v>6</v>
      </c>
      <c r="I2055">
        <v>1</v>
      </c>
      <c r="Q2055">
        <v>9</v>
      </c>
    </row>
    <row r="2056" spans="1:17" x14ac:dyDescent="0.25">
      <c r="A2056" t="s">
        <v>913</v>
      </c>
      <c r="B2056">
        <v>31</v>
      </c>
      <c r="C2056" t="s">
        <v>320</v>
      </c>
      <c r="D2056" t="s">
        <v>631</v>
      </c>
      <c r="E2056" t="str">
        <f t="shared" si="64"/>
        <v/>
      </c>
      <c r="F2056" t="str">
        <f t="shared" si="65"/>
        <v/>
      </c>
      <c r="H2056">
        <v>6</v>
      </c>
      <c r="L2056">
        <v>1</v>
      </c>
      <c r="Q2056">
        <v>7</v>
      </c>
    </row>
    <row r="2057" spans="1:17" x14ac:dyDescent="0.25">
      <c r="A2057" t="s">
        <v>913</v>
      </c>
      <c r="B2057">
        <v>31</v>
      </c>
      <c r="C2057" t="s">
        <v>271</v>
      </c>
      <c r="D2057" t="s">
        <v>631</v>
      </c>
      <c r="E2057" t="str">
        <f t="shared" si="64"/>
        <v/>
      </c>
      <c r="F2057" t="str">
        <f t="shared" si="65"/>
        <v/>
      </c>
      <c r="H2057">
        <v>5.5</v>
      </c>
      <c r="Q2057">
        <v>5.5</v>
      </c>
    </row>
    <row r="2058" spans="1:17" x14ac:dyDescent="0.25">
      <c r="A2058" t="s">
        <v>913</v>
      </c>
      <c r="B2058">
        <v>31</v>
      </c>
      <c r="C2058" t="s">
        <v>266</v>
      </c>
      <c r="D2058" t="s">
        <v>745</v>
      </c>
      <c r="E2058" t="str">
        <f t="shared" si="64"/>
        <v/>
      </c>
      <c r="F2058" t="str">
        <f t="shared" si="65"/>
        <v/>
      </c>
      <c r="H2058">
        <v>6</v>
      </c>
      <c r="Q2058">
        <v>6</v>
      </c>
    </row>
    <row r="2059" spans="1:17" x14ac:dyDescent="0.25">
      <c r="A2059" t="s">
        <v>913</v>
      </c>
      <c r="B2059">
        <v>31</v>
      </c>
      <c r="C2059" t="s">
        <v>270</v>
      </c>
      <c r="D2059" t="s">
        <v>745</v>
      </c>
      <c r="E2059" t="str">
        <f t="shared" si="64"/>
        <v/>
      </c>
      <c r="F2059" t="str">
        <f t="shared" si="65"/>
        <v/>
      </c>
      <c r="H2059">
        <v>6</v>
      </c>
      <c r="Q2059">
        <v>6</v>
      </c>
    </row>
    <row r="2060" spans="1:17" x14ac:dyDescent="0.25">
      <c r="A2060" t="s">
        <v>913</v>
      </c>
      <c r="B2060">
        <v>31</v>
      </c>
      <c r="C2060" t="s">
        <v>290</v>
      </c>
      <c r="D2060" t="s">
        <v>745</v>
      </c>
      <c r="E2060" t="str">
        <f t="shared" si="64"/>
        <v/>
      </c>
      <c r="F2060" t="str">
        <f t="shared" si="65"/>
        <v/>
      </c>
      <c r="H2060">
        <v>6</v>
      </c>
      <c r="Q2060">
        <v>6</v>
      </c>
    </row>
    <row r="2061" spans="1:17" x14ac:dyDescent="0.25">
      <c r="A2061" t="s">
        <v>913</v>
      </c>
      <c r="B2061">
        <v>31</v>
      </c>
      <c r="C2061" t="s">
        <v>298</v>
      </c>
      <c r="D2061" t="s">
        <v>745</v>
      </c>
      <c r="E2061">
        <f t="shared" si="64"/>
        <v>1</v>
      </c>
      <c r="F2061" t="str">
        <f t="shared" si="65"/>
        <v/>
      </c>
      <c r="G2061" t="s">
        <v>910</v>
      </c>
      <c r="H2061">
        <v>5.5</v>
      </c>
      <c r="Q2061">
        <v>5</v>
      </c>
    </row>
    <row r="2062" spans="1:17" x14ac:dyDescent="0.25">
      <c r="A2062" t="s">
        <v>913</v>
      </c>
      <c r="B2062">
        <v>31</v>
      </c>
      <c r="C2062" t="s">
        <v>255</v>
      </c>
      <c r="D2062" t="s">
        <v>635</v>
      </c>
      <c r="E2062" t="str">
        <f t="shared" si="64"/>
        <v/>
      </c>
      <c r="F2062" t="str">
        <f t="shared" si="65"/>
        <v/>
      </c>
      <c r="H2062">
        <v>5.5</v>
      </c>
      <c r="Q2062">
        <v>5.5</v>
      </c>
    </row>
    <row r="2063" spans="1:17" x14ac:dyDescent="0.25">
      <c r="A2063" t="s">
        <v>913</v>
      </c>
      <c r="B2063">
        <v>31</v>
      </c>
      <c r="C2063" t="s">
        <v>268</v>
      </c>
      <c r="D2063" t="s">
        <v>635</v>
      </c>
      <c r="E2063" t="str">
        <f t="shared" si="64"/>
        <v/>
      </c>
      <c r="F2063" t="str">
        <f t="shared" si="65"/>
        <v/>
      </c>
      <c r="H2063">
        <v>5</v>
      </c>
      <c r="Q2063">
        <v>5</v>
      </c>
    </row>
    <row r="2064" spans="1:17" x14ac:dyDescent="0.25">
      <c r="A2064" t="s">
        <v>913</v>
      </c>
      <c r="B2064">
        <v>31</v>
      </c>
      <c r="C2064" t="s">
        <v>287</v>
      </c>
      <c r="D2064" t="s">
        <v>635</v>
      </c>
      <c r="E2064" t="str">
        <f t="shared" si="64"/>
        <v/>
      </c>
      <c r="F2064" t="str">
        <f t="shared" si="65"/>
        <v/>
      </c>
      <c r="H2064">
        <v>5.5</v>
      </c>
      <c r="Q2064">
        <v>5.5</v>
      </c>
    </row>
    <row r="2065" spans="1:17" x14ac:dyDescent="0.25">
      <c r="A2065" t="s">
        <v>913</v>
      </c>
      <c r="B2065">
        <v>31</v>
      </c>
      <c r="C2065" t="s">
        <v>314</v>
      </c>
      <c r="D2065" t="s">
        <v>635</v>
      </c>
      <c r="E2065" t="str">
        <f t="shared" si="64"/>
        <v/>
      </c>
      <c r="F2065" t="str">
        <f t="shared" si="65"/>
        <v/>
      </c>
      <c r="H2065">
        <v>6.5</v>
      </c>
      <c r="Q2065">
        <v>6.5</v>
      </c>
    </row>
    <row r="2066" spans="1:17" x14ac:dyDescent="0.25">
      <c r="A2066" t="s">
        <v>913</v>
      </c>
      <c r="B2066">
        <v>31</v>
      </c>
      <c r="C2066" t="s">
        <v>322</v>
      </c>
      <c r="D2066" t="s">
        <v>635</v>
      </c>
      <c r="E2066" t="str">
        <f t="shared" si="64"/>
        <v/>
      </c>
      <c r="F2066" t="str">
        <f t="shared" si="65"/>
        <v/>
      </c>
      <c r="H2066">
        <v>5.5</v>
      </c>
      <c r="Q2066">
        <v>5.5</v>
      </c>
    </row>
    <row r="2067" spans="1:17" x14ac:dyDescent="0.25">
      <c r="A2067" t="s">
        <v>913</v>
      </c>
      <c r="B2067">
        <v>31</v>
      </c>
      <c r="C2067" t="s">
        <v>291</v>
      </c>
      <c r="D2067" t="s">
        <v>747</v>
      </c>
      <c r="E2067" t="str">
        <f t="shared" si="64"/>
        <v/>
      </c>
      <c r="F2067" t="str">
        <f t="shared" si="65"/>
        <v/>
      </c>
      <c r="H2067">
        <v>6.5</v>
      </c>
      <c r="Q2067">
        <v>6.5</v>
      </c>
    </row>
    <row r="2068" spans="1:17" x14ac:dyDescent="0.25">
      <c r="A2068" t="s">
        <v>913</v>
      </c>
      <c r="B2068">
        <v>31</v>
      </c>
      <c r="C2068" t="s">
        <v>265</v>
      </c>
      <c r="D2068" t="s">
        <v>738</v>
      </c>
      <c r="E2068" t="str">
        <f t="shared" si="64"/>
        <v/>
      </c>
      <c r="F2068" t="str">
        <f t="shared" si="65"/>
        <v/>
      </c>
      <c r="H2068">
        <v>6.5</v>
      </c>
      <c r="I2068">
        <v>1</v>
      </c>
      <c r="Q2068">
        <v>9.5</v>
      </c>
    </row>
    <row r="2069" spans="1:17" x14ac:dyDescent="0.25">
      <c r="A2069" t="s">
        <v>913</v>
      </c>
      <c r="B2069">
        <v>31</v>
      </c>
      <c r="C2069" t="s">
        <v>297</v>
      </c>
      <c r="D2069" t="s">
        <v>738</v>
      </c>
      <c r="E2069" t="str">
        <f t="shared" si="64"/>
        <v/>
      </c>
      <c r="F2069" t="str">
        <f t="shared" si="65"/>
        <v/>
      </c>
      <c r="H2069">
        <v>5</v>
      </c>
      <c r="Q2069">
        <v>5</v>
      </c>
    </row>
    <row r="2070" spans="1:17" x14ac:dyDescent="0.25">
      <c r="A2070" t="s">
        <v>913</v>
      </c>
      <c r="B2070">
        <v>31</v>
      </c>
      <c r="C2070" t="s">
        <v>319</v>
      </c>
      <c r="D2070" t="s">
        <v>761</v>
      </c>
      <c r="E2070" t="str">
        <f t="shared" si="64"/>
        <v/>
      </c>
      <c r="F2070" t="str">
        <f t="shared" si="65"/>
        <v/>
      </c>
      <c r="H2070">
        <v>7.5</v>
      </c>
      <c r="I2070">
        <v>2</v>
      </c>
      <c r="Q2070">
        <v>13.5</v>
      </c>
    </row>
    <row r="2071" spans="1:17" x14ac:dyDescent="0.25">
      <c r="A2071" t="s">
        <v>913</v>
      </c>
      <c r="B2071">
        <v>31</v>
      </c>
      <c r="C2071" t="s">
        <v>279</v>
      </c>
      <c r="D2071" t="s">
        <v>761</v>
      </c>
      <c r="E2071" t="str">
        <f t="shared" si="64"/>
        <v/>
      </c>
      <c r="F2071" t="str">
        <f t="shared" si="65"/>
        <v/>
      </c>
      <c r="H2071">
        <v>7</v>
      </c>
      <c r="L2071">
        <v>1</v>
      </c>
      <c r="Q2071">
        <v>8</v>
      </c>
    </row>
    <row r="2072" spans="1:17" x14ac:dyDescent="0.25">
      <c r="A2072" t="s">
        <v>908</v>
      </c>
      <c r="B2072">
        <v>30</v>
      </c>
      <c r="C2072" t="s">
        <v>331</v>
      </c>
      <c r="D2072" t="s">
        <v>746</v>
      </c>
      <c r="E2072" t="str">
        <f t="shared" si="64"/>
        <v/>
      </c>
      <c r="F2072" t="str">
        <f t="shared" si="65"/>
        <v/>
      </c>
      <c r="H2072">
        <v>6</v>
      </c>
      <c r="Q2072">
        <v>6</v>
      </c>
    </row>
    <row r="2073" spans="1:17" x14ac:dyDescent="0.25">
      <c r="A2073" t="s">
        <v>908</v>
      </c>
      <c r="B2073">
        <v>30</v>
      </c>
      <c r="C2073" t="s">
        <v>332</v>
      </c>
      <c r="D2073" t="s">
        <v>760</v>
      </c>
      <c r="E2073" t="str">
        <f t="shared" si="64"/>
        <v/>
      </c>
      <c r="F2073" t="str">
        <f t="shared" si="65"/>
        <v/>
      </c>
      <c r="H2073">
        <v>6.5</v>
      </c>
      <c r="J2073">
        <v>3</v>
      </c>
      <c r="Q2073">
        <v>3.5</v>
      </c>
    </row>
    <row r="2074" spans="1:17" x14ac:dyDescent="0.25">
      <c r="A2074" t="s">
        <v>908</v>
      </c>
      <c r="B2074">
        <v>30</v>
      </c>
      <c r="C2074" t="s">
        <v>326</v>
      </c>
      <c r="D2074" t="s">
        <v>633</v>
      </c>
      <c r="E2074" t="str">
        <f t="shared" si="64"/>
        <v/>
      </c>
      <c r="F2074" t="str">
        <f t="shared" si="65"/>
        <v/>
      </c>
      <c r="H2074">
        <v>6</v>
      </c>
      <c r="Q2074">
        <v>6</v>
      </c>
    </row>
    <row r="2075" spans="1:17" x14ac:dyDescent="0.25">
      <c r="A2075" t="s">
        <v>908</v>
      </c>
      <c r="B2075">
        <v>30</v>
      </c>
      <c r="C2075" t="s">
        <v>325</v>
      </c>
      <c r="D2075" t="s">
        <v>739</v>
      </c>
      <c r="E2075" t="str">
        <f t="shared" si="64"/>
        <v/>
      </c>
      <c r="F2075" t="str">
        <f t="shared" si="65"/>
        <v/>
      </c>
      <c r="H2075">
        <v>4</v>
      </c>
      <c r="J2075">
        <v>4</v>
      </c>
      <c r="Q2075">
        <v>0</v>
      </c>
    </row>
    <row r="2076" spans="1:17" x14ac:dyDescent="0.25">
      <c r="A2076" t="s">
        <v>908</v>
      </c>
      <c r="B2076">
        <v>30</v>
      </c>
      <c r="C2076" t="s">
        <v>324</v>
      </c>
      <c r="D2076" t="s">
        <v>634</v>
      </c>
      <c r="E2076" t="str">
        <f t="shared" si="64"/>
        <v/>
      </c>
      <c r="F2076" t="str">
        <f t="shared" si="65"/>
        <v/>
      </c>
      <c r="H2076">
        <v>6</v>
      </c>
      <c r="Q2076">
        <v>6</v>
      </c>
    </row>
    <row r="2077" spans="1:17" x14ac:dyDescent="0.25">
      <c r="A2077" t="s">
        <v>908</v>
      </c>
      <c r="B2077">
        <v>30</v>
      </c>
      <c r="C2077" t="s">
        <v>338</v>
      </c>
      <c r="D2077" t="s">
        <v>632</v>
      </c>
      <c r="E2077" t="str">
        <f t="shared" si="64"/>
        <v/>
      </c>
      <c r="F2077" t="str">
        <f t="shared" si="65"/>
        <v/>
      </c>
      <c r="H2077">
        <v>5</v>
      </c>
      <c r="J2077">
        <v>2</v>
      </c>
      <c r="Q2077">
        <v>3</v>
      </c>
    </row>
    <row r="2078" spans="1:17" x14ac:dyDescent="0.25">
      <c r="A2078" t="s">
        <v>908</v>
      </c>
      <c r="B2078">
        <v>30</v>
      </c>
      <c r="C2078" t="s">
        <v>642</v>
      </c>
      <c r="D2078" t="s">
        <v>752</v>
      </c>
      <c r="E2078" t="str">
        <f t="shared" si="64"/>
        <v/>
      </c>
      <c r="F2078" t="str">
        <f t="shared" si="65"/>
        <v/>
      </c>
      <c r="H2078">
        <v>6.5</v>
      </c>
      <c r="Q2078">
        <v>6.5</v>
      </c>
    </row>
    <row r="2079" spans="1:17" x14ac:dyDescent="0.25">
      <c r="A2079" t="s">
        <v>908</v>
      </c>
      <c r="B2079">
        <v>30</v>
      </c>
      <c r="C2079" t="s">
        <v>662</v>
      </c>
      <c r="D2079" t="s">
        <v>740</v>
      </c>
      <c r="E2079" t="str">
        <f t="shared" si="64"/>
        <v/>
      </c>
      <c r="F2079" t="str">
        <f t="shared" si="65"/>
        <v/>
      </c>
      <c r="H2079">
        <v>6</v>
      </c>
      <c r="Q2079">
        <v>6</v>
      </c>
    </row>
    <row r="2080" spans="1:17" x14ac:dyDescent="0.25">
      <c r="A2080" t="s">
        <v>908</v>
      </c>
      <c r="B2080">
        <v>30</v>
      </c>
      <c r="C2080" t="s">
        <v>330</v>
      </c>
      <c r="D2080" t="s">
        <v>742</v>
      </c>
      <c r="E2080" t="str">
        <f t="shared" si="64"/>
        <v/>
      </c>
      <c r="F2080" t="str">
        <f t="shared" si="65"/>
        <v/>
      </c>
      <c r="H2080">
        <v>7</v>
      </c>
      <c r="J2080">
        <v>1</v>
      </c>
      <c r="Q2080">
        <v>6</v>
      </c>
    </row>
    <row r="2081" spans="1:17" x14ac:dyDescent="0.25">
      <c r="A2081" t="s">
        <v>908</v>
      </c>
      <c r="B2081">
        <v>30</v>
      </c>
      <c r="C2081" t="s">
        <v>328</v>
      </c>
      <c r="D2081" t="s">
        <v>753</v>
      </c>
      <c r="E2081" t="str">
        <f t="shared" si="64"/>
        <v/>
      </c>
      <c r="F2081" t="str">
        <f t="shared" si="65"/>
        <v/>
      </c>
      <c r="H2081">
        <v>6</v>
      </c>
      <c r="J2081">
        <v>2</v>
      </c>
      <c r="Q2081">
        <v>4</v>
      </c>
    </row>
    <row r="2082" spans="1:17" x14ac:dyDescent="0.25">
      <c r="A2082" t="s">
        <v>908</v>
      </c>
      <c r="B2082">
        <v>30</v>
      </c>
      <c r="C2082" t="s">
        <v>327</v>
      </c>
      <c r="D2082" t="s">
        <v>750</v>
      </c>
      <c r="E2082" t="str">
        <f t="shared" si="64"/>
        <v/>
      </c>
      <c r="F2082" t="str">
        <f t="shared" si="65"/>
        <v/>
      </c>
      <c r="H2082">
        <v>5</v>
      </c>
      <c r="J2082">
        <v>2</v>
      </c>
      <c r="Q2082">
        <v>3</v>
      </c>
    </row>
    <row r="2083" spans="1:17" x14ac:dyDescent="0.25">
      <c r="A2083" t="s">
        <v>908</v>
      </c>
      <c r="B2083">
        <v>30</v>
      </c>
      <c r="C2083" t="s">
        <v>323</v>
      </c>
      <c r="D2083" t="s">
        <v>754</v>
      </c>
      <c r="E2083">
        <f t="shared" si="64"/>
        <v>1</v>
      </c>
      <c r="F2083" t="str">
        <f t="shared" si="65"/>
        <v/>
      </c>
      <c r="G2083" t="s">
        <v>910</v>
      </c>
      <c r="H2083">
        <v>6</v>
      </c>
      <c r="Q2083">
        <v>5.5</v>
      </c>
    </row>
    <row r="2084" spans="1:17" x14ac:dyDescent="0.25">
      <c r="A2084" t="s">
        <v>908</v>
      </c>
      <c r="B2084">
        <v>30</v>
      </c>
      <c r="C2084" t="s">
        <v>343</v>
      </c>
      <c r="D2084" t="s">
        <v>748</v>
      </c>
      <c r="E2084" t="str">
        <f t="shared" si="64"/>
        <v/>
      </c>
      <c r="F2084" t="str">
        <f t="shared" si="65"/>
        <v/>
      </c>
      <c r="H2084">
        <v>5.5</v>
      </c>
      <c r="J2084">
        <v>2</v>
      </c>
      <c r="Q2084">
        <v>3.5</v>
      </c>
    </row>
    <row r="2085" spans="1:17" x14ac:dyDescent="0.25">
      <c r="A2085" t="s">
        <v>908</v>
      </c>
      <c r="B2085">
        <v>30</v>
      </c>
      <c r="C2085" t="s">
        <v>663</v>
      </c>
      <c r="D2085" t="s">
        <v>661</v>
      </c>
      <c r="E2085" t="str">
        <f t="shared" si="64"/>
        <v/>
      </c>
      <c r="F2085" t="str">
        <f t="shared" si="65"/>
        <v/>
      </c>
      <c r="H2085">
        <v>5</v>
      </c>
      <c r="J2085">
        <v>2</v>
      </c>
      <c r="Q2085">
        <v>3</v>
      </c>
    </row>
    <row r="2086" spans="1:17" x14ac:dyDescent="0.25">
      <c r="A2086" t="s">
        <v>908</v>
      </c>
      <c r="B2086">
        <v>30</v>
      </c>
      <c r="C2086" t="s">
        <v>334</v>
      </c>
      <c r="D2086" t="s">
        <v>631</v>
      </c>
      <c r="E2086" t="str">
        <f t="shared" si="64"/>
        <v/>
      </c>
      <c r="F2086" t="str">
        <f t="shared" si="65"/>
        <v/>
      </c>
      <c r="H2086">
        <v>6</v>
      </c>
      <c r="J2086">
        <v>1</v>
      </c>
      <c r="Q2086">
        <v>5</v>
      </c>
    </row>
    <row r="2087" spans="1:17" x14ac:dyDescent="0.25">
      <c r="A2087" t="s">
        <v>908</v>
      </c>
      <c r="B2087">
        <v>30</v>
      </c>
      <c r="C2087" t="s">
        <v>333</v>
      </c>
      <c r="D2087" t="s">
        <v>745</v>
      </c>
      <c r="E2087" t="str">
        <f t="shared" si="64"/>
        <v/>
      </c>
      <c r="F2087" t="str">
        <f t="shared" si="65"/>
        <v/>
      </c>
      <c r="H2087">
        <v>6</v>
      </c>
      <c r="J2087">
        <v>1</v>
      </c>
      <c r="Q2087">
        <v>5</v>
      </c>
    </row>
    <row r="2088" spans="1:17" x14ac:dyDescent="0.25">
      <c r="A2088" t="s">
        <v>908</v>
      </c>
      <c r="B2088">
        <v>30</v>
      </c>
      <c r="C2088" t="s">
        <v>339</v>
      </c>
      <c r="D2088" t="s">
        <v>635</v>
      </c>
      <c r="E2088" t="str">
        <f t="shared" si="64"/>
        <v/>
      </c>
      <c r="F2088" t="str">
        <f t="shared" si="65"/>
        <v/>
      </c>
      <c r="H2088">
        <v>6</v>
      </c>
      <c r="J2088">
        <v>2</v>
      </c>
      <c r="Q2088">
        <v>4</v>
      </c>
    </row>
    <row r="2089" spans="1:17" x14ac:dyDescent="0.25">
      <c r="A2089" t="s">
        <v>908</v>
      </c>
      <c r="B2089">
        <v>30</v>
      </c>
      <c r="C2089" t="s">
        <v>664</v>
      </c>
      <c r="D2089" t="s">
        <v>747</v>
      </c>
      <c r="E2089" t="str">
        <f t="shared" si="64"/>
        <v/>
      </c>
      <c r="F2089" t="str">
        <f t="shared" si="65"/>
        <v/>
      </c>
      <c r="H2089">
        <v>7</v>
      </c>
      <c r="J2089">
        <v>2</v>
      </c>
      <c r="Q2089">
        <v>5</v>
      </c>
    </row>
    <row r="2090" spans="1:17" x14ac:dyDescent="0.25">
      <c r="A2090" t="s">
        <v>908</v>
      </c>
      <c r="B2090">
        <v>30</v>
      </c>
      <c r="C2090" t="s">
        <v>344</v>
      </c>
      <c r="D2090" t="s">
        <v>738</v>
      </c>
      <c r="E2090">
        <f t="shared" si="64"/>
        <v>1</v>
      </c>
      <c r="F2090" t="str">
        <f t="shared" si="65"/>
        <v/>
      </c>
      <c r="G2090" t="s">
        <v>910</v>
      </c>
      <c r="H2090">
        <v>8</v>
      </c>
      <c r="Q2090">
        <v>7.5</v>
      </c>
    </row>
    <row r="2091" spans="1:17" x14ac:dyDescent="0.25">
      <c r="A2091" t="s">
        <v>908</v>
      </c>
      <c r="B2091">
        <v>30</v>
      </c>
      <c r="C2091" t="s">
        <v>342</v>
      </c>
      <c r="D2091" t="s">
        <v>761</v>
      </c>
      <c r="E2091" t="str">
        <f t="shared" si="64"/>
        <v/>
      </c>
      <c r="F2091" t="str">
        <f t="shared" si="65"/>
        <v/>
      </c>
      <c r="H2091">
        <v>6</v>
      </c>
      <c r="J2091">
        <v>1</v>
      </c>
      <c r="Q2091">
        <v>5</v>
      </c>
    </row>
    <row r="2092" spans="1:17" x14ac:dyDescent="0.25">
      <c r="A2092" t="s">
        <v>909</v>
      </c>
      <c r="B2092">
        <v>30</v>
      </c>
      <c r="C2092" t="s">
        <v>890</v>
      </c>
      <c r="D2092" t="s">
        <v>746</v>
      </c>
      <c r="E2092" t="str">
        <f t="shared" si="64"/>
        <v/>
      </c>
      <c r="F2092" t="str">
        <f t="shared" si="65"/>
        <v/>
      </c>
      <c r="H2092">
        <v>6</v>
      </c>
      <c r="Q2092">
        <v>6</v>
      </c>
    </row>
    <row r="2093" spans="1:17" x14ac:dyDescent="0.25">
      <c r="A2093" t="s">
        <v>909</v>
      </c>
      <c r="B2093">
        <v>30</v>
      </c>
      <c r="C2093" t="s">
        <v>421</v>
      </c>
      <c r="D2093" t="s">
        <v>746</v>
      </c>
      <c r="E2093" t="str">
        <f t="shared" si="64"/>
        <v/>
      </c>
      <c r="F2093" t="str">
        <f t="shared" si="65"/>
        <v/>
      </c>
      <c r="H2093">
        <v>6</v>
      </c>
      <c r="Q2093">
        <v>6</v>
      </c>
    </row>
    <row r="2094" spans="1:17" x14ac:dyDescent="0.25">
      <c r="A2094" t="s">
        <v>909</v>
      </c>
      <c r="B2094">
        <v>30</v>
      </c>
      <c r="C2094" t="s">
        <v>456</v>
      </c>
      <c r="D2094" t="s">
        <v>746</v>
      </c>
      <c r="E2094" t="str">
        <f t="shared" si="64"/>
        <v/>
      </c>
      <c r="F2094" t="str">
        <f t="shared" si="65"/>
        <v/>
      </c>
      <c r="H2094">
        <v>6</v>
      </c>
      <c r="Q2094">
        <v>6</v>
      </c>
    </row>
    <row r="2095" spans="1:17" x14ac:dyDescent="0.25">
      <c r="A2095" t="s">
        <v>909</v>
      </c>
      <c r="B2095">
        <v>30</v>
      </c>
      <c r="C2095" t="s">
        <v>479</v>
      </c>
      <c r="D2095" t="s">
        <v>746</v>
      </c>
      <c r="E2095" t="str">
        <f t="shared" si="64"/>
        <v/>
      </c>
      <c r="F2095" t="str">
        <f t="shared" si="65"/>
        <v/>
      </c>
      <c r="H2095">
        <v>6.5</v>
      </c>
      <c r="Q2095">
        <v>6.5</v>
      </c>
    </row>
    <row r="2096" spans="1:17" x14ac:dyDescent="0.25">
      <c r="A2096" t="s">
        <v>909</v>
      </c>
      <c r="B2096">
        <v>30</v>
      </c>
      <c r="C2096" t="s">
        <v>383</v>
      </c>
      <c r="D2096" t="s">
        <v>760</v>
      </c>
      <c r="E2096">
        <f t="shared" si="64"/>
        <v>1</v>
      </c>
      <c r="F2096" t="str">
        <f t="shared" si="65"/>
        <v/>
      </c>
      <c r="G2096" t="s">
        <v>910</v>
      </c>
      <c r="H2096">
        <v>5</v>
      </c>
      <c r="Q2096">
        <v>4.5</v>
      </c>
    </row>
    <row r="2097" spans="1:17" x14ac:dyDescent="0.25">
      <c r="A2097" t="s">
        <v>909</v>
      </c>
      <c r="B2097">
        <v>30</v>
      </c>
      <c r="C2097" t="s">
        <v>404</v>
      </c>
      <c r="D2097" t="s">
        <v>760</v>
      </c>
      <c r="E2097" t="str">
        <f t="shared" si="64"/>
        <v/>
      </c>
      <c r="F2097" t="str">
        <f t="shared" si="65"/>
        <v/>
      </c>
      <c r="H2097">
        <v>5</v>
      </c>
      <c r="Q2097">
        <v>5</v>
      </c>
    </row>
    <row r="2098" spans="1:17" x14ac:dyDescent="0.25">
      <c r="A2098" t="s">
        <v>909</v>
      </c>
      <c r="B2098">
        <v>30</v>
      </c>
      <c r="C2098" t="s">
        <v>436</v>
      </c>
      <c r="D2098" t="s">
        <v>760</v>
      </c>
      <c r="E2098">
        <f t="shared" si="64"/>
        <v>1</v>
      </c>
      <c r="F2098" t="str">
        <f t="shared" si="65"/>
        <v/>
      </c>
      <c r="G2098" t="s">
        <v>910</v>
      </c>
      <c r="H2098">
        <v>5</v>
      </c>
      <c r="Q2098">
        <v>4.5</v>
      </c>
    </row>
    <row r="2099" spans="1:17" x14ac:dyDescent="0.25">
      <c r="A2099" t="s">
        <v>909</v>
      </c>
      <c r="B2099">
        <v>30</v>
      </c>
      <c r="C2099" t="s">
        <v>442</v>
      </c>
      <c r="D2099" t="s">
        <v>760</v>
      </c>
      <c r="E2099" t="str">
        <f t="shared" si="64"/>
        <v/>
      </c>
      <c r="F2099" t="str">
        <f t="shared" si="65"/>
        <v/>
      </c>
      <c r="H2099">
        <v>5</v>
      </c>
      <c r="Q2099">
        <v>5</v>
      </c>
    </row>
    <row r="2100" spans="1:17" x14ac:dyDescent="0.25">
      <c r="A2100" t="s">
        <v>909</v>
      </c>
      <c r="B2100">
        <v>30</v>
      </c>
      <c r="C2100" t="s">
        <v>471</v>
      </c>
      <c r="D2100" t="s">
        <v>760</v>
      </c>
      <c r="E2100" t="str">
        <f t="shared" si="64"/>
        <v/>
      </c>
      <c r="F2100" t="str">
        <f t="shared" si="65"/>
        <v/>
      </c>
      <c r="H2100">
        <v>4.5</v>
      </c>
      <c r="Q2100">
        <v>4.5</v>
      </c>
    </row>
    <row r="2101" spans="1:17" x14ac:dyDescent="0.25">
      <c r="A2101" t="s">
        <v>909</v>
      </c>
      <c r="B2101">
        <v>30</v>
      </c>
      <c r="C2101" t="s">
        <v>357</v>
      </c>
      <c r="D2101" t="s">
        <v>633</v>
      </c>
      <c r="E2101" t="str">
        <f t="shared" si="64"/>
        <v/>
      </c>
      <c r="F2101" t="str">
        <f t="shared" si="65"/>
        <v/>
      </c>
      <c r="H2101">
        <v>6</v>
      </c>
      <c r="Q2101">
        <v>6</v>
      </c>
    </row>
    <row r="2102" spans="1:17" x14ac:dyDescent="0.25">
      <c r="A2102" t="s">
        <v>909</v>
      </c>
      <c r="B2102">
        <v>30</v>
      </c>
      <c r="C2102" t="s">
        <v>358</v>
      </c>
      <c r="D2102" t="s">
        <v>633</v>
      </c>
      <c r="E2102">
        <f t="shared" si="64"/>
        <v>1</v>
      </c>
      <c r="F2102" t="str">
        <f t="shared" si="65"/>
        <v/>
      </c>
      <c r="G2102" t="s">
        <v>910</v>
      </c>
      <c r="H2102">
        <v>6</v>
      </c>
      <c r="Q2102">
        <v>5.5</v>
      </c>
    </row>
    <row r="2103" spans="1:17" x14ac:dyDescent="0.25">
      <c r="A2103" t="s">
        <v>909</v>
      </c>
      <c r="B2103">
        <v>30</v>
      </c>
      <c r="C2103" t="s">
        <v>453</v>
      </c>
      <c r="D2103" t="s">
        <v>633</v>
      </c>
      <c r="E2103" t="str">
        <f t="shared" si="64"/>
        <v/>
      </c>
      <c r="F2103" t="str">
        <f t="shared" si="65"/>
        <v/>
      </c>
      <c r="H2103">
        <v>6</v>
      </c>
      <c r="L2103">
        <v>1</v>
      </c>
      <c r="Q2103">
        <v>7</v>
      </c>
    </row>
    <row r="2104" spans="1:17" x14ac:dyDescent="0.25">
      <c r="A2104" t="s">
        <v>909</v>
      </c>
      <c r="B2104">
        <v>30</v>
      </c>
      <c r="C2104" t="s">
        <v>875</v>
      </c>
      <c r="D2104" t="s">
        <v>633</v>
      </c>
      <c r="E2104" t="str">
        <f t="shared" si="64"/>
        <v/>
      </c>
      <c r="F2104" t="str">
        <f t="shared" si="65"/>
        <v/>
      </c>
      <c r="H2104">
        <v>6</v>
      </c>
      <c r="Q2104">
        <v>6</v>
      </c>
    </row>
    <row r="2105" spans="1:17" x14ac:dyDescent="0.25">
      <c r="A2105" t="s">
        <v>909</v>
      </c>
      <c r="B2105">
        <v>30</v>
      </c>
      <c r="C2105" t="s">
        <v>362</v>
      </c>
      <c r="D2105" t="s">
        <v>739</v>
      </c>
      <c r="E2105" t="str">
        <f t="shared" si="64"/>
        <v/>
      </c>
      <c r="F2105" t="str">
        <f t="shared" si="65"/>
        <v/>
      </c>
      <c r="H2105">
        <v>5</v>
      </c>
      <c r="Q2105">
        <v>5</v>
      </c>
    </row>
    <row r="2106" spans="1:17" x14ac:dyDescent="0.25">
      <c r="A2106" t="s">
        <v>909</v>
      </c>
      <c r="B2106">
        <v>30</v>
      </c>
      <c r="C2106" t="s">
        <v>411</v>
      </c>
      <c r="D2106" t="s">
        <v>739</v>
      </c>
      <c r="E2106" t="str">
        <f t="shared" si="64"/>
        <v/>
      </c>
      <c r="F2106" t="str">
        <f t="shared" si="65"/>
        <v/>
      </c>
      <c r="H2106">
        <v>5.5</v>
      </c>
      <c r="I2106">
        <v>1</v>
      </c>
      <c r="Q2106">
        <v>8.5</v>
      </c>
    </row>
    <row r="2107" spans="1:17" x14ac:dyDescent="0.25">
      <c r="A2107" t="s">
        <v>909</v>
      </c>
      <c r="B2107">
        <v>30</v>
      </c>
      <c r="C2107" t="s">
        <v>417</v>
      </c>
      <c r="D2107" t="s">
        <v>739</v>
      </c>
      <c r="E2107" t="str">
        <f t="shared" si="64"/>
        <v/>
      </c>
      <c r="F2107" t="str">
        <f t="shared" si="65"/>
        <v/>
      </c>
      <c r="H2107">
        <v>5.5</v>
      </c>
      <c r="Q2107">
        <v>5.5</v>
      </c>
    </row>
    <row r="2108" spans="1:17" x14ac:dyDescent="0.25">
      <c r="A2108" t="s">
        <v>909</v>
      </c>
      <c r="B2108">
        <v>30</v>
      </c>
      <c r="C2108" t="s">
        <v>864</v>
      </c>
      <c r="D2108" t="s">
        <v>739</v>
      </c>
      <c r="E2108" t="str">
        <f t="shared" si="64"/>
        <v/>
      </c>
      <c r="F2108" t="str">
        <f t="shared" si="65"/>
        <v/>
      </c>
      <c r="H2108">
        <v>5.5</v>
      </c>
      <c r="I2108">
        <v>1</v>
      </c>
      <c r="Q2108">
        <v>8.5</v>
      </c>
    </row>
    <row r="2109" spans="1:17" x14ac:dyDescent="0.25">
      <c r="A2109" t="s">
        <v>909</v>
      </c>
      <c r="B2109">
        <v>30</v>
      </c>
      <c r="C2109" t="s">
        <v>451</v>
      </c>
      <c r="D2109" t="s">
        <v>739</v>
      </c>
      <c r="E2109" t="str">
        <f t="shared" si="64"/>
        <v/>
      </c>
      <c r="F2109" t="str">
        <f t="shared" si="65"/>
        <v/>
      </c>
      <c r="H2109">
        <v>6</v>
      </c>
      <c r="Q2109">
        <v>6</v>
      </c>
    </row>
    <row r="2110" spans="1:17" x14ac:dyDescent="0.25">
      <c r="A2110" t="s">
        <v>909</v>
      </c>
      <c r="B2110">
        <v>30</v>
      </c>
      <c r="C2110" t="s">
        <v>382</v>
      </c>
      <c r="D2110" t="s">
        <v>634</v>
      </c>
      <c r="E2110" t="str">
        <f t="shared" si="64"/>
        <v/>
      </c>
      <c r="F2110" t="str">
        <f t="shared" si="65"/>
        <v/>
      </c>
      <c r="H2110">
        <v>6</v>
      </c>
      <c r="Q2110">
        <v>6</v>
      </c>
    </row>
    <row r="2111" spans="1:17" x14ac:dyDescent="0.25">
      <c r="A2111" t="s">
        <v>909</v>
      </c>
      <c r="B2111">
        <v>30</v>
      </c>
      <c r="C2111" t="s">
        <v>388</v>
      </c>
      <c r="D2111" t="s">
        <v>634</v>
      </c>
      <c r="E2111" t="str">
        <f t="shared" si="64"/>
        <v/>
      </c>
      <c r="F2111" t="str">
        <f t="shared" si="65"/>
        <v/>
      </c>
      <c r="H2111">
        <v>6.5</v>
      </c>
      <c r="Q2111">
        <v>6.5</v>
      </c>
    </row>
    <row r="2112" spans="1:17" x14ac:dyDescent="0.25">
      <c r="A2112" t="s">
        <v>909</v>
      </c>
      <c r="B2112">
        <v>30</v>
      </c>
      <c r="C2112" t="s">
        <v>469</v>
      </c>
      <c r="D2112" t="s">
        <v>634</v>
      </c>
      <c r="E2112" t="str">
        <f t="shared" si="64"/>
        <v/>
      </c>
      <c r="F2112" t="str">
        <f t="shared" si="65"/>
        <v/>
      </c>
      <c r="H2112">
        <v>6</v>
      </c>
      <c r="Q2112">
        <v>6</v>
      </c>
    </row>
    <row r="2113" spans="1:17" x14ac:dyDescent="0.25">
      <c r="A2113" t="s">
        <v>909</v>
      </c>
      <c r="B2113">
        <v>30</v>
      </c>
      <c r="C2113" t="s">
        <v>402</v>
      </c>
      <c r="D2113" t="s">
        <v>634</v>
      </c>
      <c r="E2113" t="str">
        <f t="shared" si="64"/>
        <v/>
      </c>
      <c r="F2113" t="str">
        <f t="shared" si="65"/>
        <v/>
      </c>
      <c r="H2113">
        <v>6</v>
      </c>
      <c r="Q2113">
        <v>6</v>
      </c>
    </row>
    <row r="2114" spans="1:17" x14ac:dyDescent="0.25">
      <c r="A2114" t="s">
        <v>909</v>
      </c>
      <c r="B2114">
        <v>30</v>
      </c>
      <c r="C2114" t="s">
        <v>877</v>
      </c>
      <c r="D2114" t="s">
        <v>634</v>
      </c>
      <c r="E2114" t="str">
        <f t="shared" si="64"/>
        <v/>
      </c>
      <c r="F2114" t="str">
        <f t="shared" si="65"/>
        <v/>
      </c>
      <c r="H2114">
        <v>6.5</v>
      </c>
      <c r="Q2114">
        <v>6.5</v>
      </c>
    </row>
    <row r="2115" spans="1:17" x14ac:dyDescent="0.25">
      <c r="A2115" t="s">
        <v>909</v>
      </c>
      <c r="B2115">
        <v>30</v>
      </c>
      <c r="C2115" t="s">
        <v>447</v>
      </c>
      <c r="D2115" t="s">
        <v>632</v>
      </c>
      <c r="E2115" t="str">
        <f t="shared" ref="E2115:E2178" si="66">IF($G2115="Ammonito",1,"")</f>
        <v/>
      </c>
      <c r="F2115" t="str">
        <f t="shared" ref="F2115:F2178" si="67">IF($G2115="Espulsione",1,"")</f>
        <v/>
      </c>
      <c r="H2115">
        <v>5.5</v>
      </c>
      <c r="Q2115">
        <v>5.5</v>
      </c>
    </row>
    <row r="2116" spans="1:17" x14ac:dyDescent="0.25">
      <c r="A2116" t="s">
        <v>909</v>
      </c>
      <c r="B2116">
        <v>30</v>
      </c>
      <c r="C2116" t="s">
        <v>462</v>
      </c>
      <c r="D2116" t="s">
        <v>632</v>
      </c>
      <c r="E2116">
        <f t="shared" si="66"/>
        <v>1</v>
      </c>
      <c r="F2116" t="str">
        <f t="shared" si="67"/>
        <v/>
      </c>
      <c r="G2116" t="s">
        <v>910</v>
      </c>
      <c r="H2116">
        <v>5.5</v>
      </c>
      <c r="Q2116">
        <v>5</v>
      </c>
    </row>
    <row r="2117" spans="1:17" x14ac:dyDescent="0.25">
      <c r="A2117" t="s">
        <v>909</v>
      </c>
      <c r="B2117">
        <v>30</v>
      </c>
      <c r="C2117" t="s">
        <v>466</v>
      </c>
      <c r="D2117" t="s">
        <v>632</v>
      </c>
      <c r="E2117">
        <f t="shared" si="66"/>
        <v>1</v>
      </c>
      <c r="F2117" t="str">
        <f t="shared" si="67"/>
        <v/>
      </c>
      <c r="G2117" t="s">
        <v>910</v>
      </c>
      <c r="H2117">
        <v>5</v>
      </c>
      <c r="Q2117">
        <v>4.5</v>
      </c>
    </row>
    <row r="2118" spans="1:17" x14ac:dyDescent="0.25">
      <c r="A2118" t="s">
        <v>909</v>
      </c>
      <c r="B2118">
        <v>30</v>
      </c>
      <c r="C2118" t="s">
        <v>470</v>
      </c>
      <c r="D2118" t="s">
        <v>632</v>
      </c>
      <c r="E2118" t="str">
        <f t="shared" si="66"/>
        <v/>
      </c>
      <c r="F2118" t="str">
        <f t="shared" si="67"/>
        <v/>
      </c>
      <c r="H2118">
        <v>5</v>
      </c>
      <c r="Q2118">
        <v>5</v>
      </c>
    </row>
    <row r="2119" spans="1:17" x14ac:dyDescent="0.25">
      <c r="A2119" t="s">
        <v>909</v>
      </c>
      <c r="B2119">
        <v>30</v>
      </c>
      <c r="C2119" t="s">
        <v>474</v>
      </c>
      <c r="D2119" t="s">
        <v>632</v>
      </c>
      <c r="E2119" t="str">
        <f t="shared" si="66"/>
        <v/>
      </c>
      <c r="F2119" t="str">
        <f t="shared" si="67"/>
        <v/>
      </c>
      <c r="H2119">
        <v>5</v>
      </c>
      <c r="Q2119">
        <v>5</v>
      </c>
    </row>
    <row r="2120" spans="1:17" x14ac:dyDescent="0.25">
      <c r="A2120" t="s">
        <v>909</v>
      </c>
      <c r="B2120">
        <v>30</v>
      </c>
      <c r="C2120" t="s">
        <v>352</v>
      </c>
      <c r="D2120" t="s">
        <v>752</v>
      </c>
      <c r="E2120" t="str">
        <f t="shared" si="66"/>
        <v/>
      </c>
      <c r="F2120" t="str">
        <f t="shared" si="67"/>
        <v/>
      </c>
      <c r="H2120">
        <v>6.5</v>
      </c>
      <c r="Q2120">
        <v>6.5</v>
      </c>
    </row>
    <row r="2121" spans="1:17" x14ac:dyDescent="0.25">
      <c r="A2121" t="s">
        <v>909</v>
      </c>
      <c r="B2121">
        <v>30</v>
      </c>
      <c r="C2121" t="s">
        <v>391</v>
      </c>
      <c r="D2121" t="s">
        <v>752</v>
      </c>
      <c r="E2121" t="str">
        <f t="shared" si="66"/>
        <v/>
      </c>
      <c r="F2121" t="str">
        <f t="shared" si="67"/>
        <v/>
      </c>
      <c r="H2121">
        <v>6</v>
      </c>
      <c r="Q2121">
        <v>6</v>
      </c>
    </row>
    <row r="2122" spans="1:17" x14ac:dyDescent="0.25">
      <c r="A2122" t="s">
        <v>909</v>
      </c>
      <c r="B2122">
        <v>30</v>
      </c>
      <c r="C2122" t="s">
        <v>428</v>
      </c>
      <c r="D2122" t="s">
        <v>752</v>
      </c>
      <c r="E2122" t="str">
        <f t="shared" si="66"/>
        <v/>
      </c>
      <c r="F2122" t="str">
        <f t="shared" si="67"/>
        <v/>
      </c>
      <c r="H2122">
        <v>6.5</v>
      </c>
      <c r="Q2122">
        <v>6.5</v>
      </c>
    </row>
    <row r="2123" spans="1:17" x14ac:dyDescent="0.25">
      <c r="A2123" t="s">
        <v>909</v>
      </c>
      <c r="B2123">
        <v>30</v>
      </c>
      <c r="C2123" t="s">
        <v>437</v>
      </c>
      <c r="D2123" t="s">
        <v>752</v>
      </c>
      <c r="E2123" t="str">
        <f t="shared" si="66"/>
        <v/>
      </c>
      <c r="F2123" t="str">
        <f t="shared" si="67"/>
        <v/>
      </c>
      <c r="H2123">
        <v>6</v>
      </c>
      <c r="Q2123">
        <v>6</v>
      </c>
    </row>
    <row r="2124" spans="1:17" x14ac:dyDescent="0.25">
      <c r="A2124" t="s">
        <v>909</v>
      </c>
      <c r="B2124">
        <v>30</v>
      </c>
      <c r="C2124" t="s">
        <v>454</v>
      </c>
      <c r="D2124" t="s">
        <v>752</v>
      </c>
      <c r="E2124">
        <f t="shared" si="66"/>
        <v>1</v>
      </c>
      <c r="F2124" t="str">
        <f t="shared" si="67"/>
        <v/>
      </c>
      <c r="G2124" t="s">
        <v>910</v>
      </c>
      <c r="H2124">
        <v>6</v>
      </c>
      <c r="Q2124">
        <v>5.5</v>
      </c>
    </row>
    <row r="2125" spans="1:17" x14ac:dyDescent="0.25">
      <c r="A2125" t="s">
        <v>909</v>
      </c>
      <c r="B2125">
        <v>30</v>
      </c>
      <c r="C2125" t="s">
        <v>389</v>
      </c>
      <c r="D2125" t="s">
        <v>740</v>
      </c>
      <c r="E2125" t="str">
        <f t="shared" si="66"/>
        <v/>
      </c>
      <c r="F2125" t="str">
        <f t="shared" si="67"/>
        <v/>
      </c>
      <c r="H2125">
        <v>6</v>
      </c>
      <c r="Q2125">
        <v>6</v>
      </c>
    </row>
    <row r="2126" spans="1:17" x14ac:dyDescent="0.25">
      <c r="A2126" t="s">
        <v>909</v>
      </c>
      <c r="B2126">
        <v>30</v>
      </c>
      <c r="C2126" t="s">
        <v>414</v>
      </c>
      <c r="D2126" t="s">
        <v>740</v>
      </c>
      <c r="E2126" t="str">
        <f t="shared" si="66"/>
        <v/>
      </c>
      <c r="F2126" t="str">
        <f t="shared" si="67"/>
        <v/>
      </c>
      <c r="H2126">
        <v>6.5</v>
      </c>
      <c r="Q2126">
        <v>6.5</v>
      </c>
    </row>
    <row r="2127" spans="1:17" x14ac:dyDescent="0.25">
      <c r="A2127" t="s">
        <v>909</v>
      </c>
      <c r="B2127">
        <v>30</v>
      </c>
      <c r="C2127" t="s">
        <v>415</v>
      </c>
      <c r="D2127" t="s">
        <v>740</v>
      </c>
      <c r="E2127" t="str">
        <f t="shared" si="66"/>
        <v/>
      </c>
      <c r="F2127" t="str">
        <f t="shared" si="67"/>
        <v/>
      </c>
      <c r="H2127">
        <v>6.5</v>
      </c>
      <c r="Q2127">
        <v>6.5</v>
      </c>
    </row>
    <row r="2128" spans="1:17" x14ac:dyDescent="0.25">
      <c r="A2128" t="s">
        <v>909</v>
      </c>
      <c r="B2128">
        <v>30</v>
      </c>
      <c r="C2128" t="s">
        <v>440</v>
      </c>
      <c r="D2128" t="s">
        <v>740</v>
      </c>
      <c r="E2128" t="str">
        <f t="shared" si="66"/>
        <v/>
      </c>
      <c r="F2128" t="str">
        <f t="shared" si="67"/>
        <v/>
      </c>
      <c r="H2128">
        <v>5.5</v>
      </c>
      <c r="Q2128">
        <v>5.5</v>
      </c>
    </row>
    <row r="2129" spans="1:17" x14ac:dyDescent="0.25">
      <c r="A2129" t="s">
        <v>909</v>
      </c>
      <c r="B2129">
        <v>30</v>
      </c>
      <c r="C2129" t="s">
        <v>458</v>
      </c>
      <c r="D2129" t="s">
        <v>740</v>
      </c>
      <c r="E2129" t="str">
        <f t="shared" si="66"/>
        <v/>
      </c>
      <c r="F2129" t="str">
        <f t="shared" si="67"/>
        <v/>
      </c>
      <c r="H2129">
        <v>6.5</v>
      </c>
      <c r="Q2129">
        <v>6.5</v>
      </c>
    </row>
    <row r="2130" spans="1:17" x14ac:dyDescent="0.25">
      <c r="A2130" t="s">
        <v>909</v>
      </c>
      <c r="B2130">
        <v>30</v>
      </c>
      <c r="C2130" t="s">
        <v>468</v>
      </c>
      <c r="D2130" t="s">
        <v>740</v>
      </c>
      <c r="E2130">
        <f t="shared" si="66"/>
        <v>1</v>
      </c>
      <c r="F2130" t="str">
        <f t="shared" si="67"/>
        <v/>
      </c>
      <c r="G2130" t="s">
        <v>910</v>
      </c>
      <c r="H2130">
        <v>6.5</v>
      </c>
      <c r="Q2130">
        <v>6</v>
      </c>
    </row>
    <row r="2131" spans="1:17" x14ac:dyDescent="0.25">
      <c r="A2131" t="s">
        <v>909</v>
      </c>
      <c r="B2131">
        <v>30</v>
      </c>
      <c r="C2131" t="s">
        <v>369</v>
      </c>
      <c r="D2131" t="s">
        <v>742</v>
      </c>
      <c r="E2131" t="str">
        <f t="shared" si="66"/>
        <v/>
      </c>
      <c r="F2131" t="str">
        <f t="shared" si="67"/>
        <v/>
      </c>
      <c r="H2131">
        <v>6.5</v>
      </c>
      <c r="Q2131">
        <v>6.5</v>
      </c>
    </row>
    <row r="2132" spans="1:17" x14ac:dyDescent="0.25">
      <c r="A2132" t="s">
        <v>909</v>
      </c>
      <c r="B2132">
        <v>30</v>
      </c>
      <c r="C2132" t="s">
        <v>373</v>
      </c>
      <c r="D2132" t="s">
        <v>742</v>
      </c>
      <c r="E2132" t="str">
        <f t="shared" si="66"/>
        <v/>
      </c>
      <c r="F2132" t="str">
        <f t="shared" si="67"/>
        <v/>
      </c>
      <c r="H2132">
        <v>6</v>
      </c>
      <c r="Q2132">
        <v>6</v>
      </c>
    </row>
    <row r="2133" spans="1:17" x14ac:dyDescent="0.25">
      <c r="A2133" t="s">
        <v>909</v>
      </c>
      <c r="B2133">
        <v>30</v>
      </c>
      <c r="C2133" t="s">
        <v>384</v>
      </c>
      <c r="D2133" t="s">
        <v>742</v>
      </c>
      <c r="E2133" t="str">
        <f t="shared" si="66"/>
        <v/>
      </c>
      <c r="F2133" t="str">
        <f t="shared" si="67"/>
        <v/>
      </c>
      <c r="H2133">
        <v>6.5</v>
      </c>
      <c r="Q2133">
        <v>6.5</v>
      </c>
    </row>
    <row r="2134" spans="1:17" x14ac:dyDescent="0.25">
      <c r="A2134" t="s">
        <v>909</v>
      </c>
      <c r="B2134">
        <v>30</v>
      </c>
      <c r="C2134" t="s">
        <v>418</v>
      </c>
      <c r="D2134" t="s">
        <v>742</v>
      </c>
      <c r="E2134" t="str">
        <f t="shared" si="66"/>
        <v/>
      </c>
      <c r="F2134" t="str">
        <f t="shared" si="67"/>
        <v/>
      </c>
      <c r="H2134">
        <v>6</v>
      </c>
      <c r="Q2134">
        <v>6</v>
      </c>
    </row>
    <row r="2135" spans="1:17" x14ac:dyDescent="0.25">
      <c r="A2135" t="s">
        <v>909</v>
      </c>
      <c r="B2135">
        <v>30</v>
      </c>
      <c r="C2135" t="s">
        <v>840</v>
      </c>
      <c r="D2135" t="s">
        <v>753</v>
      </c>
      <c r="E2135" t="str">
        <f t="shared" si="66"/>
        <v/>
      </c>
      <c r="F2135" t="str">
        <f t="shared" si="67"/>
        <v/>
      </c>
      <c r="H2135">
        <v>6</v>
      </c>
      <c r="Q2135">
        <v>6</v>
      </c>
    </row>
    <row r="2136" spans="1:17" x14ac:dyDescent="0.25">
      <c r="A2136" t="s">
        <v>909</v>
      </c>
      <c r="B2136">
        <v>30</v>
      </c>
      <c r="C2136" t="s">
        <v>416</v>
      </c>
      <c r="D2136" t="s">
        <v>753</v>
      </c>
      <c r="E2136" t="str">
        <f t="shared" si="66"/>
        <v/>
      </c>
      <c r="F2136" t="str">
        <f t="shared" si="67"/>
        <v/>
      </c>
      <c r="H2136">
        <v>5</v>
      </c>
      <c r="Q2136">
        <v>5</v>
      </c>
    </row>
    <row r="2137" spans="1:17" x14ac:dyDescent="0.25">
      <c r="A2137" t="s">
        <v>909</v>
      </c>
      <c r="B2137">
        <v>30</v>
      </c>
      <c r="C2137" t="s">
        <v>443</v>
      </c>
      <c r="D2137" t="s">
        <v>753</v>
      </c>
      <c r="E2137">
        <f t="shared" si="66"/>
        <v>1</v>
      </c>
      <c r="F2137" t="str">
        <f t="shared" si="67"/>
        <v/>
      </c>
      <c r="G2137" t="s">
        <v>910</v>
      </c>
      <c r="H2137">
        <v>5</v>
      </c>
      <c r="Q2137">
        <v>4.5</v>
      </c>
    </row>
    <row r="2138" spans="1:17" x14ac:dyDescent="0.25">
      <c r="A2138" t="s">
        <v>909</v>
      </c>
      <c r="B2138">
        <v>30</v>
      </c>
      <c r="C2138" t="s">
        <v>455</v>
      </c>
      <c r="D2138" t="s">
        <v>753</v>
      </c>
      <c r="E2138" t="str">
        <f t="shared" si="66"/>
        <v/>
      </c>
      <c r="F2138" t="str">
        <f t="shared" si="67"/>
        <v/>
      </c>
      <c r="H2138">
        <v>5.5</v>
      </c>
      <c r="Q2138">
        <v>5.5</v>
      </c>
    </row>
    <row r="2139" spans="1:17" x14ac:dyDescent="0.25">
      <c r="A2139" t="s">
        <v>909</v>
      </c>
      <c r="B2139">
        <v>30</v>
      </c>
      <c r="C2139" t="s">
        <v>378</v>
      </c>
      <c r="D2139" t="s">
        <v>750</v>
      </c>
      <c r="E2139">
        <f t="shared" si="66"/>
        <v>1</v>
      </c>
      <c r="F2139" t="str">
        <f t="shared" si="67"/>
        <v/>
      </c>
      <c r="G2139" t="s">
        <v>910</v>
      </c>
      <c r="H2139">
        <v>5</v>
      </c>
      <c r="Q2139">
        <v>4.5</v>
      </c>
    </row>
    <row r="2140" spans="1:17" x14ac:dyDescent="0.25">
      <c r="A2140" t="s">
        <v>909</v>
      </c>
      <c r="B2140">
        <v>30</v>
      </c>
      <c r="C2140" t="s">
        <v>380</v>
      </c>
      <c r="D2140" t="s">
        <v>750</v>
      </c>
      <c r="E2140" t="str">
        <f t="shared" si="66"/>
        <v/>
      </c>
      <c r="F2140" t="str">
        <f t="shared" si="67"/>
        <v/>
      </c>
      <c r="H2140">
        <v>5</v>
      </c>
      <c r="Q2140">
        <v>5</v>
      </c>
    </row>
    <row r="2141" spans="1:17" x14ac:dyDescent="0.25">
      <c r="A2141" t="s">
        <v>909</v>
      </c>
      <c r="B2141">
        <v>30</v>
      </c>
      <c r="C2141" t="s">
        <v>857</v>
      </c>
      <c r="D2141" t="s">
        <v>750</v>
      </c>
      <c r="E2141" t="str">
        <f t="shared" si="66"/>
        <v/>
      </c>
      <c r="F2141" t="str">
        <f t="shared" si="67"/>
        <v/>
      </c>
      <c r="H2141">
        <v>5</v>
      </c>
      <c r="Q2141">
        <v>5</v>
      </c>
    </row>
    <row r="2142" spans="1:17" x14ac:dyDescent="0.25">
      <c r="A2142" t="s">
        <v>909</v>
      </c>
      <c r="B2142">
        <v>30</v>
      </c>
      <c r="C2142" t="s">
        <v>430</v>
      </c>
      <c r="D2142" t="s">
        <v>750</v>
      </c>
      <c r="E2142" t="str">
        <f t="shared" si="66"/>
        <v/>
      </c>
      <c r="F2142" t="str">
        <f t="shared" si="67"/>
        <v/>
      </c>
      <c r="H2142">
        <v>5</v>
      </c>
      <c r="Q2142">
        <v>5</v>
      </c>
    </row>
    <row r="2143" spans="1:17" x14ac:dyDescent="0.25">
      <c r="A2143" t="s">
        <v>909</v>
      </c>
      <c r="B2143">
        <v>30</v>
      </c>
      <c r="C2143" t="s">
        <v>476</v>
      </c>
      <c r="D2143" t="s">
        <v>750</v>
      </c>
      <c r="E2143" t="str">
        <f t="shared" si="66"/>
        <v/>
      </c>
      <c r="F2143" t="str">
        <f t="shared" si="67"/>
        <v/>
      </c>
      <c r="H2143">
        <v>5.5</v>
      </c>
      <c r="Q2143">
        <v>5.5</v>
      </c>
    </row>
    <row r="2144" spans="1:17" x14ac:dyDescent="0.25">
      <c r="A2144" t="s">
        <v>909</v>
      </c>
      <c r="B2144">
        <v>30</v>
      </c>
      <c r="C2144" t="s">
        <v>368</v>
      </c>
      <c r="D2144" t="s">
        <v>754</v>
      </c>
      <c r="E2144">
        <f t="shared" si="66"/>
        <v>1</v>
      </c>
      <c r="F2144" t="str">
        <f t="shared" si="67"/>
        <v/>
      </c>
      <c r="G2144" t="s">
        <v>910</v>
      </c>
      <c r="H2144">
        <v>6.5</v>
      </c>
      <c r="Q2144">
        <v>6</v>
      </c>
    </row>
    <row r="2145" spans="1:17" x14ac:dyDescent="0.25">
      <c r="A2145" t="s">
        <v>909</v>
      </c>
      <c r="B2145">
        <v>30</v>
      </c>
      <c r="C2145" t="s">
        <v>849</v>
      </c>
      <c r="D2145" t="s">
        <v>754</v>
      </c>
      <c r="E2145">
        <f t="shared" si="66"/>
        <v>1</v>
      </c>
      <c r="F2145" t="str">
        <f t="shared" si="67"/>
        <v/>
      </c>
      <c r="G2145" t="s">
        <v>910</v>
      </c>
      <c r="H2145">
        <v>6</v>
      </c>
      <c r="Q2145">
        <v>5.5</v>
      </c>
    </row>
    <row r="2146" spans="1:17" x14ac:dyDescent="0.25">
      <c r="A2146" t="s">
        <v>909</v>
      </c>
      <c r="B2146">
        <v>30</v>
      </c>
      <c r="C2146" t="s">
        <v>433</v>
      </c>
      <c r="D2146" t="s">
        <v>754</v>
      </c>
      <c r="E2146">
        <f t="shared" si="66"/>
        <v>1</v>
      </c>
      <c r="F2146" t="str">
        <f t="shared" si="67"/>
        <v/>
      </c>
      <c r="G2146" t="s">
        <v>910</v>
      </c>
      <c r="H2146">
        <v>7</v>
      </c>
      <c r="I2146">
        <v>1</v>
      </c>
      <c r="Q2146">
        <v>9.5</v>
      </c>
    </row>
    <row r="2147" spans="1:17" x14ac:dyDescent="0.25">
      <c r="A2147" t="s">
        <v>909</v>
      </c>
      <c r="B2147">
        <v>30</v>
      </c>
      <c r="C2147" t="s">
        <v>457</v>
      </c>
      <c r="D2147" t="s">
        <v>754</v>
      </c>
      <c r="E2147" t="str">
        <f t="shared" si="66"/>
        <v/>
      </c>
      <c r="F2147" t="str">
        <f t="shared" si="67"/>
        <v/>
      </c>
      <c r="H2147">
        <v>6.5</v>
      </c>
      <c r="Q2147">
        <v>6.5</v>
      </c>
    </row>
    <row r="2148" spans="1:17" x14ac:dyDescent="0.25">
      <c r="A2148" t="s">
        <v>909</v>
      </c>
      <c r="B2148">
        <v>30</v>
      </c>
      <c r="C2148" t="s">
        <v>349</v>
      </c>
      <c r="D2148" t="s">
        <v>748</v>
      </c>
      <c r="E2148" t="str">
        <f t="shared" si="66"/>
        <v/>
      </c>
      <c r="F2148" t="str">
        <f t="shared" si="67"/>
        <v/>
      </c>
      <c r="H2148">
        <v>5.5</v>
      </c>
      <c r="Q2148">
        <v>5.5</v>
      </c>
    </row>
    <row r="2149" spans="1:17" x14ac:dyDescent="0.25">
      <c r="A2149" t="s">
        <v>909</v>
      </c>
      <c r="B2149">
        <v>30</v>
      </c>
      <c r="C2149" t="s">
        <v>370</v>
      </c>
      <c r="D2149" t="s">
        <v>748</v>
      </c>
      <c r="E2149" t="str">
        <f t="shared" si="66"/>
        <v/>
      </c>
      <c r="F2149" t="str">
        <f t="shared" si="67"/>
        <v/>
      </c>
      <c r="H2149">
        <v>6</v>
      </c>
      <c r="Q2149">
        <v>6</v>
      </c>
    </row>
    <row r="2150" spans="1:17" x14ac:dyDescent="0.25">
      <c r="A2150" t="s">
        <v>909</v>
      </c>
      <c r="B2150">
        <v>30</v>
      </c>
      <c r="C2150" t="s">
        <v>401</v>
      </c>
      <c r="D2150" t="s">
        <v>748</v>
      </c>
      <c r="E2150" t="str">
        <f t="shared" si="66"/>
        <v/>
      </c>
      <c r="F2150" t="str">
        <f t="shared" si="67"/>
        <v/>
      </c>
      <c r="H2150">
        <v>6</v>
      </c>
      <c r="Q2150">
        <v>6</v>
      </c>
    </row>
    <row r="2151" spans="1:17" x14ac:dyDescent="0.25">
      <c r="A2151" t="s">
        <v>909</v>
      </c>
      <c r="B2151">
        <v>30</v>
      </c>
      <c r="C2151" t="s">
        <v>460</v>
      </c>
      <c r="D2151" t="s">
        <v>748</v>
      </c>
      <c r="E2151" t="str">
        <f t="shared" si="66"/>
        <v/>
      </c>
      <c r="F2151" t="str">
        <f t="shared" si="67"/>
        <v/>
      </c>
      <c r="H2151">
        <v>6</v>
      </c>
      <c r="Q2151">
        <v>6</v>
      </c>
    </row>
    <row r="2152" spans="1:17" x14ac:dyDescent="0.25">
      <c r="A2152" t="s">
        <v>909</v>
      </c>
      <c r="B2152">
        <v>30</v>
      </c>
      <c r="C2152" t="s">
        <v>412</v>
      </c>
      <c r="D2152" t="s">
        <v>748</v>
      </c>
      <c r="E2152" t="str">
        <f t="shared" si="66"/>
        <v/>
      </c>
      <c r="F2152" t="str">
        <f t="shared" si="67"/>
        <v/>
      </c>
      <c r="H2152">
        <v>6.5</v>
      </c>
      <c r="I2152">
        <v>1</v>
      </c>
      <c r="Q2152">
        <v>9.5</v>
      </c>
    </row>
    <row r="2153" spans="1:17" x14ac:dyDescent="0.25">
      <c r="A2153" t="s">
        <v>909</v>
      </c>
      <c r="B2153">
        <v>30</v>
      </c>
      <c r="C2153" t="s">
        <v>845</v>
      </c>
      <c r="D2153" t="s">
        <v>661</v>
      </c>
      <c r="E2153">
        <f t="shared" si="66"/>
        <v>1</v>
      </c>
      <c r="F2153" t="str">
        <f t="shared" si="67"/>
        <v/>
      </c>
      <c r="G2153" t="s">
        <v>910</v>
      </c>
      <c r="H2153">
        <v>6.5</v>
      </c>
      <c r="Q2153">
        <v>6</v>
      </c>
    </row>
    <row r="2154" spans="1:17" x14ac:dyDescent="0.25">
      <c r="A2154" t="s">
        <v>909</v>
      </c>
      <c r="B2154">
        <v>30</v>
      </c>
      <c r="C2154" t="s">
        <v>400</v>
      </c>
      <c r="D2154" t="s">
        <v>661</v>
      </c>
      <c r="E2154" t="str">
        <f t="shared" si="66"/>
        <v/>
      </c>
      <c r="F2154" t="str">
        <f t="shared" si="67"/>
        <v/>
      </c>
      <c r="H2154">
        <v>5</v>
      </c>
      <c r="Q2154">
        <v>5</v>
      </c>
    </row>
    <row r="2155" spans="1:17" x14ac:dyDescent="0.25">
      <c r="A2155" t="s">
        <v>909</v>
      </c>
      <c r="B2155">
        <v>30</v>
      </c>
      <c r="C2155" t="s">
        <v>420</v>
      </c>
      <c r="D2155" t="s">
        <v>661</v>
      </c>
      <c r="E2155" t="str">
        <f t="shared" si="66"/>
        <v/>
      </c>
      <c r="F2155" t="str">
        <f t="shared" si="67"/>
        <v/>
      </c>
      <c r="H2155">
        <v>6</v>
      </c>
      <c r="Q2155">
        <v>6</v>
      </c>
    </row>
    <row r="2156" spans="1:17" x14ac:dyDescent="0.25">
      <c r="A2156" t="s">
        <v>909</v>
      </c>
      <c r="B2156">
        <v>30</v>
      </c>
      <c r="C2156" t="s">
        <v>445</v>
      </c>
      <c r="D2156" t="s">
        <v>661</v>
      </c>
      <c r="E2156" t="str">
        <f t="shared" si="66"/>
        <v/>
      </c>
      <c r="F2156" t="str">
        <f t="shared" si="67"/>
        <v/>
      </c>
      <c r="H2156">
        <v>5</v>
      </c>
      <c r="Q2156">
        <v>5</v>
      </c>
    </row>
    <row r="2157" spans="1:17" x14ac:dyDescent="0.25">
      <c r="A2157" t="s">
        <v>909</v>
      </c>
      <c r="B2157">
        <v>30</v>
      </c>
      <c r="C2157" t="s">
        <v>434</v>
      </c>
      <c r="D2157" t="s">
        <v>661</v>
      </c>
      <c r="E2157" t="str">
        <f t="shared" si="66"/>
        <v/>
      </c>
      <c r="F2157" t="str">
        <f t="shared" si="67"/>
        <v/>
      </c>
      <c r="H2157">
        <v>7</v>
      </c>
      <c r="I2157">
        <v>1</v>
      </c>
      <c r="Q2157">
        <v>10</v>
      </c>
    </row>
    <row r="2158" spans="1:17" x14ac:dyDescent="0.25">
      <c r="A2158" t="s">
        <v>909</v>
      </c>
      <c r="B2158">
        <v>30</v>
      </c>
      <c r="C2158" t="s">
        <v>846</v>
      </c>
      <c r="D2158" t="s">
        <v>631</v>
      </c>
      <c r="E2158" t="str">
        <f t="shared" si="66"/>
        <v/>
      </c>
      <c r="F2158" t="str">
        <f t="shared" si="67"/>
        <v/>
      </c>
      <c r="H2158">
        <v>7</v>
      </c>
      <c r="Q2158">
        <v>7</v>
      </c>
    </row>
    <row r="2159" spans="1:17" x14ac:dyDescent="0.25">
      <c r="A2159" t="s">
        <v>909</v>
      </c>
      <c r="B2159">
        <v>30</v>
      </c>
      <c r="C2159" t="s">
        <v>423</v>
      </c>
      <c r="D2159" t="s">
        <v>631</v>
      </c>
      <c r="E2159" t="str">
        <f t="shared" si="66"/>
        <v/>
      </c>
      <c r="F2159" t="str">
        <f t="shared" si="67"/>
        <v/>
      </c>
      <c r="H2159">
        <v>7.5</v>
      </c>
      <c r="Q2159">
        <v>7.5</v>
      </c>
    </row>
    <row r="2160" spans="1:17" x14ac:dyDescent="0.25">
      <c r="A2160" t="s">
        <v>909</v>
      </c>
      <c r="B2160">
        <v>30</v>
      </c>
      <c r="C2160" t="s">
        <v>465</v>
      </c>
      <c r="D2160" t="s">
        <v>631</v>
      </c>
      <c r="E2160" t="str">
        <f t="shared" si="66"/>
        <v/>
      </c>
      <c r="F2160" t="str">
        <f t="shared" si="67"/>
        <v/>
      </c>
      <c r="H2160">
        <v>6</v>
      </c>
      <c r="Q2160">
        <v>6</v>
      </c>
    </row>
    <row r="2161" spans="1:17" x14ac:dyDescent="0.25">
      <c r="A2161" t="s">
        <v>909</v>
      </c>
      <c r="B2161">
        <v>30</v>
      </c>
      <c r="C2161" t="s">
        <v>883</v>
      </c>
      <c r="D2161" t="s">
        <v>631</v>
      </c>
      <c r="E2161" t="str">
        <f t="shared" si="66"/>
        <v/>
      </c>
      <c r="F2161" t="str">
        <f t="shared" si="67"/>
        <v/>
      </c>
      <c r="H2161">
        <v>5.5</v>
      </c>
      <c r="Q2161">
        <v>5.5</v>
      </c>
    </row>
    <row r="2162" spans="1:17" x14ac:dyDescent="0.25">
      <c r="A2162" t="s">
        <v>909</v>
      </c>
      <c r="B2162">
        <v>30</v>
      </c>
      <c r="C2162" t="s">
        <v>387</v>
      </c>
      <c r="D2162" t="s">
        <v>745</v>
      </c>
      <c r="E2162" t="str">
        <f t="shared" si="66"/>
        <v/>
      </c>
      <c r="F2162" t="str">
        <f t="shared" si="67"/>
        <v/>
      </c>
      <c r="H2162">
        <v>6</v>
      </c>
      <c r="Q2162">
        <v>6</v>
      </c>
    </row>
    <row r="2163" spans="1:17" x14ac:dyDescent="0.25">
      <c r="A2163" t="s">
        <v>909</v>
      </c>
      <c r="B2163">
        <v>30</v>
      </c>
      <c r="C2163" t="s">
        <v>394</v>
      </c>
      <c r="D2163" t="s">
        <v>745</v>
      </c>
      <c r="E2163" t="str">
        <f t="shared" si="66"/>
        <v/>
      </c>
      <c r="F2163" t="str">
        <f t="shared" si="67"/>
        <v/>
      </c>
      <c r="H2163">
        <v>6</v>
      </c>
      <c r="Q2163">
        <v>6</v>
      </c>
    </row>
    <row r="2164" spans="1:17" x14ac:dyDescent="0.25">
      <c r="A2164" t="s">
        <v>909</v>
      </c>
      <c r="B2164">
        <v>30</v>
      </c>
      <c r="C2164" t="s">
        <v>439</v>
      </c>
      <c r="D2164" t="s">
        <v>745</v>
      </c>
      <c r="E2164" t="str">
        <f t="shared" si="66"/>
        <v/>
      </c>
      <c r="F2164" t="str">
        <f t="shared" si="67"/>
        <v/>
      </c>
      <c r="H2164">
        <v>6.5</v>
      </c>
      <c r="Q2164">
        <v>6.5</v>
      </c>
    </row>
    <row r="2165" spans="1:17" x14ac:dyDescent="0.25">
      <c r="A2165" t="s">
        <v>909</v>
      </c>
      <c r="B2165">
        <v>30</v>
      </c>
      <c r="C2165" t="s">
        <v>459</v>
      </c>
      <c r="D2165" t="s">
        <v>745</v>
      </c>
      <c r="E2165" t="str">
        <f t="shared" si="66"/>
        <v/>
      </c>
      <c r="F2165">
        <f t="shared" si="67"/>
        <v>1</v>
      </c>
      <c r="G2165" t="s">
        <v>911</v>
      </c>
      <c r="H2165">
        <v>6.5</v>
      </c>
      <c r="Q2165">
        <v>5.5</v>
      </c>
    </row>
    <row r="2166" spans="1:17" x14ac:dyDescent="0.25">
      <c r="A2166" t="s">
        <v>909</v>
      </c>
      <c r="B2166">
        <v>30</v>
      </c>
      <c r="C2166" t="s">
        <v>355</v>
      </c>
      <c r="D2166" t="s">
        <v>635</v>
      </c>
      <c r="E2166" t="str">
        <f t="shared" si="66"/>
        <v/>
      </c>
      <c r="F2166" t="str">
        <f t="shared" si="67"/>
        <v/>
      </c>
      <c r="H2166">
        <v>5.5</v>
      </c>
      <c r="Q2166">
        <v>5.5</v>
      </c>
    </row>
    <row r="2167" spans="1:17" x14ac:dyDescent="0.25">
      <c r="A2167" t="s">
        <v>909</v>
      </c>
      <c r="B2167">
        <v>30</v>
      </c>
      <c r="C2167" t="s">
        <v>377</v>
      </c>
      <c r="D2167" t="s">
        <v>635</v>
      </c>
      <c r="E2167">
        <f t="shared" si="66"/>
        <v>1</v>
      </c>
      <c r="F2167" t="str">
        <f t="shared" si="67"/>
        <v/>
      </c>
      <c r="G2167" t="s">
        <v>910</v>
      </c>
      <c r="H2167">
        <v>5.5</v>
      </c>
      <c r="Q2167">
        <v>5</v>
      </c>
    </row>
    <row r="2168" spans="1:17" x14ac:dyDescent="0.25">
      <c r="A2168" t="s">
        <v>909</v>
      </c>
      <c r="B2168">
        <v>30</v>
      </c>
      <c r="C2168" t="s">
        <v>406</v>
      </c>
      <c r="D2168" t="s">
        <v>635</v>
      </c>
      <c r="E2168" t="str">
        <f t="shared" si="66"/>
        <v/>
      </c>
      <c r="F2168" t="str">
        <f t="shared" si="67"/>
        <v/>
      </c>
      <c r="H2168">
        <v>5</v>
      </c>
      <c r="Q2168">
        <v>5</v>
      </c>
    </row>
    <row r="2169" spans="1:17" x14ac:dyDescent="0.25">
      <c r="A2169" t="s">
        <v>909</v>
      </c>
      <c r="B2169">
        <v>30</v>
      </c>
      <c r="C2169" t="s">
        <v>419</v>
      </c>
      <c r="D2169" t="s">
        <v>635</v>
      </c>
      <c r="E2169" t="str">
        <f t="shared" si="66"/>
        <v/>
      </c>
      <c r="F2169" t="str">
        <f t="shared" si="67"/>
        <v/>
      </c>
      <c r="H2169">
        <v>6</v>
      </c>
      <c r="I2169">
        <v>1</v>
      </c>
      <c r="Q2169">
        <v>9</v>
      </c>
    </row>
    <row r="2170" spans="1:17" x14ac:dyDescent="0.25">
      <c r="A2170" t="s">
        <v>909</v>
      </c>
      <c r="B2170">
        <v>30</v>
      </c>
      <c r="C2170" t="s">
        <v>449</v>
      </c>
      <c r="D2170" t="s">
        <v>635</v>
      </c>
      <c r="E2170" t="str">
        <f t="shared" si="66"/>
        <v/>
      </c>
      <c r="F2170" t="str">
        <f t="shared" si="67"/>
        <v/>
      </c>
      <c r="H2170">
        <v>5.5</v>
      </c>
      <c r="Q2170">
        <v>5.5</v>
      </c>
    </row>
    <row r="2171" spans="1:17" x14ac:dyDescent="0.25">
      <c r="A2171" t="s">
        <v>909</v>
      </c>
      <c r="B2171">
        <v>30</v>
      </c>
      <c r="C2171" t="s">
        <v>841</v>
      </c>
      <c r="D2171" t="s">
        <v>747</v>
      </c>
      <c r="E2171" t="str">
        <f t="shared" si="66"/>
        <v/>
      </c>
      <c r="F2171" t="str">
        <f t="shared" si="67"/>
        <v/>
      </c>
      <c r="H2171">
        <v>6</v>
      </c>
      <c r="Q2171">
        <v>6</v>
      </c>
    </row>
    <row r="2172" spans="1:17" x14ac:dyDescent="0.25">
      <c r="A2172" t="s">
        <v>909</v>
      </c>
      <c r="B2172">
        <v>30</v>
      </c>
      <c r="C2172" t="s">
        <v>390</v>
      </c>
      <c r="D2172" t="s">
        <v>747</v>
      </c>
      <c r="E2172" t="str">
        <f t="shared" si="66"/>
        <v/>
      </c>
      <c r="F2172" t="str">
        <f t="shared" si="67"/>
        <v/>
      </c>
      <c r="H2172">
        <v>5</v>
      </c>
      <c r="Q2172">
        <v>5</v>
      </c>
    </row>
    <row r="2173" spans="1:17" x14ac:dyDescent="0.25">
      <c r="A2173" t="s">
        <v>909</v>
      </c>
      <c r="B2173">
        <v>30</v>
      </c>
      <c r="C2173" t="s">
        <v>408</v>
      </c>
      <c r="D2173" t="s">
        <v>747</v>
      </c>
      <c r="E2173" t="str">
        <f t="shared" si="66"/>
        <v/>
      </c>
      <c r="F2173" t="str">
        <f t="shared" si="67"/>
        <v/>
      </c>
      <c r="H2173">
        <v>6</v>
      </c>
      <c r="Q2173">
        <v>6</v>
      </c>
    </row>
    <row r="2174" spans="1:17" x14ac:dyDescent="0.25">
      <c r="A2174" t="s">
        <v>909</v>
      </c>
      <c r="B2174">
        <v>30</v>
      </c>
      <c r="C2174" t="s">
        <v>425</v>
      </c>
      <c r="D2174" t="s">
        <v>747</v>
      </c>
      <c r="E2174">
        <f t="shared" si="66"/>
        <v>1</v>
      </c>
      <c r="F2174" t="str">
        <f t="shared" si="67"/>
        <v/>
      </c>
      <c r="G2174" t="s">
        <v>910</v>
      </c>
      <c r="H2174">
        <v>6</v>
      </c>
      <c r="Q2174">
        <v>5.5</v>
      </c>
    </row>
    <row r="2175" spans="1:17" x14ac:dyDescent="0.25">
      <c r="A2175" t="s">
        <v>909</v>
      </c>
      <c r="B2175">
        <v>30</v>
      </c>
      <c r="C2175" t="s">
        <v>865</v>
      </c>
      <c r="D2175" t="s">
        <v>747</v>
      </c>
      <c r="E2175">
        <f t="shared" si="66"/>
        <v>1</v>
      </c>
      <c r="F2175" t="str">
        <f t="shared" si="67"/>
        <v/>
      </c>
      <c r="G2175" t="s">
        <v>910</v>
      </c>
      <c r="H2175">
        <v>5.5</v>
      </c>
      <c r="Q2175">
        <v>5</v>
      </c>
    </row>
    <row r="2176" spans="1:17" x14ac:dyDescent="0.25">
      <c r="A2176" t="s">
        <v>909</v>
      </c>
      <c r="B2176">
        <v>30</v>
      </c>
      <c r="C2176" t="s">
        <v>851</v>
      </c>
      <c r="D2176" t="s">
        <v>738</v>
      </c>
      <c r="E2176" t="str">
        <f t="shared" si="66"/>
        <v/>
      </c>
      <c r="F2176" t="str">
        <f t="shared" si="67"/>
        <v/>
      </c>
      <c r="H2176">
        <v>6.5</v>
      </c>
      <c r="Q2176">
        <v>6.5</v>
      </c>
    </row>
    <row r="2177" spans="1:17" x14ac:dyDescent="0.25">
      <c r="A2177" t="s">
        <v>909</v>
      </c>
      <c r="B2177">
        <v>30</v>
      </c>
      <c r="C2177" t="s">
        <v>397</v>
      </c>
      <c r="D2177" t="s">
        <v>738</v>
      </c>
      <c r="E2177" t="str">
        <f t="shared" si="66"/>
        <v/>
      </c>
      <c r="F2177" t="str">
        <f t="shared" si="67"/>
        <v/>
      </c>
      <c r="H2177">
        <v>7</v>
      </c>
      <c r="Q2177">
        <v>7</v>
      </c>
    </row>
    <row r="2178" spans="1:17" x14ac:dyDescent="0.25">
      <c r="A2178" t="s">
        <v>909</v>
      </c>
      <c r="B2178">
        <v>30</v>
      </c>
      <c r="C2178" t="s">
        <v>403</v>
      </c>
      <c r="D2178" t="s">
        <v>738</v>
      </c>
      <c r="E2178" t="str">
        <f t="shared" si="66"/>
        <v/>
      </c>
      <c r="F2178" t="str">
        <f t="shared" si="67"/>
        <v/>
      </c>
      <c r="H2178">
        <v>5.5</v>
      </c>
      <c r="Q2178">
        <v>5.5</v>
      </c>
    </row>
    <row r="2179" spans="1:17" x14ac:dyDescent="0.25">
      <c r="A2179" t="s">
        <v>909</v>
      </c>
      <c r="B2179">
        <v>30</v>
      </c>
      <c r="C2179" t="s">
        <v>413</v>
      </c>
      <c r="D2179" t="s">
        <v>738</v>
      </c>
      <c r="E2179" t="str">
        <f t="shared" ref="E2179:E2242" si="68">IF($G2179="Ammonito",1,"")</f>
        <v/>
      </c>
      <c r="F2179" t="str">
        <f t="shared" ref="F2179:F2242" si="69">IF($G2179="Espulsione",1,"")</f>
        <v/>
      </c>
      <c r="H2179">
        <v>5</v>
      </c>
      <c r="Q2179">
        <v>5</v>
      </c>
    </row>
    <row r="2180" spans="1:17" x14ac:dyDescent="0.25">
      <c r="A2180" t="s">
        <v>909</v>
      </c>
      <c r="B2180">
        <v>30</v>
      </c>
      <c r="C2180" t="s">
        <v>478</v>
      </c>
      <c r="D2180" t="s">
        <v>738</v>
      </c>
      <c r="E2180" t="str">
        <f t="shared" si="68"/>
        <v/>
      </c>
      <c r="F2180" t="str">
        <f t="shared" si="69"/>
        <v/>
      </c>
      <c r="H2180">
        <v>6</v>
      </c>
      <c r="Q2180">
        <v>6</v>
      </c>
    </row>
    <row r="2181" spans="1:17" x14ac:dyDescent="0.25">
      <c r="A2181" t="s">
        <v>909</v>
      </c>
      <c r="B2181">
        <v>30</v>
      </c>
      <c r="C2181" t="s">
        <v>347</v>
      </c>
      <c r="D2181" t="s">
        <v>761</v>
      </c>
      <c r="E2181" t="str">
        <f t="shared" si="68"/>
        <v/>
      </c>
      <c r="F2181" t="str">
        <f t="shared" si="69"/>
        <v/>
      </c>
      <c r="H2181">
        <v>5</v>
      </c>
      <c r="Q2181">
        <v>5</v>
      </c>
    </row>
    <row r="2182" spans="1:17" x14ac:dyDescent="0.25">
      <c r="A2182" t="s">
        <v>909</v>
      </c>
      <c r="B2182">
        <v>30</v>
      </c>
      <c r="C2182" t="s">
        <v>410</v>
      </c>
      <c r="D2182" t="s">
        <v>761</v>
      </c>
      <c r="E2182" t="str">
        <f t="shared" si="68"/>
        <v/>
      </c>
      <c r="F2182" t="str">
        <f t="shared" si="69"/>
        <v/>
      </c>
      <c r="H2182">
        <v>5.5</v>
      </c>
      <c r="Q2182">
        <v>5.5</v>
      </c>
    </row>
    <row r="2183" spans="1:17" x14ac:dyDescent="0.25">
      <c r="A2183" t="s">
        <v>909</v>
      </c>
      <c r="B2183">
        <v>30</v>
      </c>
      <c r="C2183" t="s">
        <v>424</v>
      </c>
      <c r="D2183" t="s">
        <v>761</v>
      </c>
      <c r="E2183" t="str">
        <f t="shared" si="68"/>
        <v/>
      </c>
      <c r="F2183" t="str">
        <f t="shared" si="69"/>
        <v/>
      </c>
      <c r="H2183">
        <v>5</v>
      </c>
      <c r="Q2183">
        <v>5</v>
      </c>
    </row>
    <row r="2184" spans="1:17" x14ac:dyDescent="0.25">
      <c r="A2184" t="s">
        <v>909</v>
      </c>
      <c r="B2184">
        <v>30</v>
      </c>
      <c r="C2184" t="s">
        <v>429</v>
      </c>
      <c r="D2184" t="s">
        <v>761</v>
      </c>
      <c r="E2184" t="str">
        <f t="shared" si="68"/>
        <v/>
      </c>
      <c r="F2184" t="str">
        <f t="shared" si="69"/>
        <v/>
      </c>
      <c r="H2184">
        <v>5</v>
      </c>
      <c r="Q2184">
        <v>5</v>
      </c>
    </row>
    <row r="2185" spans="1:17" x14ac:dyDescent="0.25">
      <c r="A2185" t="s">
        <v>912</v>
      </c>
      <c r="B2185">
        <v>30</v>
      </c>
      <c r="C2185" t="s">
        <v>491</v>
      </c>
      <c r="D2185" t="s">
        <v>746</v>
      </c>
      <c r="E2185" t="str">
        <f t="shared" si="68"/>
        <v/>
      </c>
      <c r="F2185" t="str">
        <f t="shared" si="69"/>
        <v/>
      </c>
      <c r="H2185">
        <v>6</v>
      </c>
      <c r="Q2185">
        <v>6</v>
      </c>
    </row>
    <row r="2186" spans="1:17" x14ac:dyDescent="0.25">
      <c r="A2186" t="s">
        <v>912</v>
      </c>
      <c r="B2186">
        <v>30</v>
      </c>
      <c r="C2186" t="s">
        <v>624</v>
      </c>
      <c r="D2186" t="s">
        <v>746</v>
      </c>
      <c r="E2186" t="str">
        <f t="shared" si="68"/>
        <v/>
      </c>
      <c r="F2186" t="str">
        <f t="shared" si="69"/>
        <v/>
      </c>
      <c r="H2186">
        <v>6.5</v>
      </c>
      <c r="Q2186">
        <v>6.5</v>
      </c>
    </row>
    <row r="2187" spans="1:17" x14ac:dyDescent="0.25">
      <c r="A2187" t="s">
        <v>912</v>
      </c>
      <c r="B2187">
        <v>30</v>
      </c>
      <c r="C2187" t="s">
        <v>509</v>
      </c>
      <c r="D2187" t="s">
        <v>746</v>
      </c>
      <c r="E2187" t="str">
        <f t="shared" si="68"/>
        <v/>
      </c>
      <c r="F2187" t="str">
        <f t="shared" si="69"/>
        <v/>
      </c>
      <c r="H2187">
        <v>6</v>
      </c>
      <c r="Q2187">
        <v>6</v>
      </c>
    </row>
    <row r="2188" spans="1:17" x14ac:dyDescent="0.25">
      <c r="A2188" t="s">
        <v>912</v>
      </c>
      <c r="B2188">
        <v>30</v>
      </c>
      <c r="C2188" t="s">
        <v>515</v>
      </c>
      <c r="D2188" t="s">
        <v>746</v>
      </c>
      <c r="E2188" t="str">
        <f t="shared" si="68"/>
        <v/>
      </c>
      <c r="F2188" t="str">
        <f t="shared" si="69"/>
        <v/>
      </c>
      <c r="H2188">
        <v>6.5</v>
      </c>
      <c r="Q2188">
        <v>6.5</v>
      </c>
    </row>
    <row r="2189" spans="1:17" x14ac:dyDescent="0.25">
      <c r="A2189" t="s">
        <v>912</v>
      </c>
      <c r="B2189">
        <v>30</v>
      </c>
      <c r="C2189" t="s">
        <v>533</v>
      </c>
      <c r="D2189" t="s">
        <v>746</v>
      </c>
      <c r="E2189" t="str">
        <f t="shared" si="68"/>
        <v/>
      </c>
      <c r="F2189" t="str">
        <f t="shared" si="69"/>
        <v/>
      </c>
      <c r="H2189">
        <v>5.5</v>
      </c>
      <c r="Q2189">
        <v>5.5</v>
      </c>
    </row>
    <row r="2190" spans="1:17" x14ac:dyDescent="0.25">
      <c r="A2190" t="s">
        <v>912</v>
      </c>
      <c r="B2190">
        <v>30</v>
      </c>
      <c r="C2190" t="s">
        <v>514</v>
      </c>
      <c r="D2190" t="s">
        <v>760</v>
      </c>
      <c r="E2190" t="str">
        <f t="shared" si="68"/>
        <v/>
      </c>
      <c r="F2190" t="str">
        <f t="shared" si="69"/>
        <v/>
      </c>
      <c r="H2190">
        <v>5.5</v>
      </c>
      <c r="Q2190">
        <v>5.5</v>
      </c>
    </row>
    <row r="2191" spans="1:17" x14ac:dyDescent="0.25">
      <c r="A2191" t="s">
        <v>912</v>
      </c>
      <c r="B2191">
        <v>30</v>
      </c>
      <c r="C2191" t="s">
        <v>560</v>
      </c>
      <c r="D2191" t="s">
        <v>760</v>
      </c>
      <c r="E2191" t="str">
        <f t="shared" si="68"/>
        <v/>
      </c>
      <c r="F2191" t="str">
        <f t="shared" si="69"/>
        <v/>
      </c>
      <c r="H2191">
        <v>5</v>
      </c>
      <c r="Q2191">
        <v>5</v>
      </c>
    </row>
    <row r="2192" spans="1:17" x14ac:dyDescent="0.25">
      <c r="A2192" t="s">
        <v>912</v>
      </c>
      <c r="B2192">
        <v>30</v>
      </c>
      <c r="C2192" t="s">
        <v>565</v>
      </c>
      <c r="D2192" t="s">
        <v>760</v>
      </c>
      <c r="E2192" t="str">
        <f t="shared" si="68"/>
        <v/>
      </c>
      <c r="F2192" t="str">
        <f t="shared" si="69"/>
        <v/>
      </c>
      <c r="H2192">
        <v>5</v>
      </c>
      <c r="Q2192">
        <v>5</v>
      </c>
    </row>
    <row r="2193" spans="1:17" x14ac:dyDescent="0.25">
      <c r="A2193" t="s">
        <v>912</v>
      </c>
      <c r="B2193">
        <v>30</v>
      </c>
      <c r="C2193" t="s">
        <v>591</v>
      </c>
      <c r="D2193" t="s">
        <v>760</v>
      </c>
      <c r="E2193" t="str">
        <f t="shared" si="68"/>
        <v/>
      </c>
      <c r="F2193" t="str">
        <f t="shared" si="69"/>
        <v/>
      </c>
      <c r="H2193">
        <v>5</v>
      </c>
      <c r="Q2193">
        <v>5</v>
      </c>
    </row>
    <row r="2194" spans="1:17" x14ac:dyDescent="0.25">
      <c r="A2194" t="s">
        <v>912</v>
      </c>
      <c r="B2194">
        <v>30</v>
      </c>
      <c r="C2194" t="s">
        <v>776</v>
      </c>
      <c r="D2194" t="s">
        <v>760</v>
      </c>
      <c r="E2194">
        <f t="shared" si="68"/>
        <v>1</v>
      </c>
      <c r="F2194" t="str">
        <f t="shared" si="69"/>
        <v/>
      </c>
      <c r="G2194" t="s">
        <v>910</v>
      </c>
      <c r="H2194">
        <v>5</v>
      </c>
      <c r="Q2194">
        <v>4.5</v>
      </c>
    </row>
    <row r="2195" spans="1:17" x14ac:dyDescent="0.25">
      <c r="A2195" t="s">
        <v>912</v>
      </c>
      <c r="B2195">
        <v>30</v>
      </c>
      <c r="C2195" t="s">
        <v>506</v>
      </c>
      <c r="D2195" t="s">
        <v>633</v>
      </c>
      <c r="E2195" t="str">
        <f t="shared" si="68"/>
        <v/>
      </c>
      <c r="F2195" t="str">
        <f t="shared" si="69"/>
        <v/>
      </c>
      <c r="H2195">
        <v>6</v>
      </c>
      <c r="Q2195">
        <v>6</v>
      </c>
    </row>
    <row r="2196" spans="1:17" x14ac:dyDescent="0.25">
      <c r="A2196" t="s">
        <v>912</v>
      </c>
      <c r="B2196">
        <v>30</v>
      </c>
      <c r="C2196" t="s">
        <v>519</v>
      </c>
      <c r="D2196" t="s">
        <v>633</v>
      </c>
      <c r="E2196" t="str">
        <f t="shared" si="68"/>
        <v/>
      </c>
      <c r="F2196" t="str">
        <f t="shared" si="69"/>
        <v/>
      </c>
      <c r="H2196">
        <v>6</v>
      </c>
      <c r="Q2196">
        <v>6</v>
      </c>
    </row>
    <row r="2197" spans="1:17" x14ac:dyDescent="0.25">
      <c r="A2197" t="s">
        <v>912</v>
      </c>
      <c r="B2197">
        <v>30</v>
      </c>
      <c r="C2197" t="s">
        <v>529</v>
      </c>
      <c r="D2197" t="s">
        <v>633</v>
      </c>
      <c r="E2197">
        <f t="shared" si="68"/>
        <v>1</v>
      </c>
      <c r="F2197" t="str">
        <f t="shared" si="69"/>
        <v/>
      </c>
      <c r="G2197" t="s">
        <v>910</v>
      </c>
      <c r="H2197">
        <v>7</v>
      </c>
      <c r="Q2197">
        <v>6.5</v>
      </c>
    </row>
    <row r="2198" spans="1:17" x14ac:dyDescent="0.25">
      <c r="A2198" t="s">
        <v>912</v>
      </c>
      <c r="B2198">
        <v>30</v>
      </c>
      <c r="C2198" t="s">
        <v>532</v>
      </c>
      <c r="D2198" t="s">
        <v>633</v>
      </c>
      <c r="E2198">
        <f t="shared" si="68"/>
        <v>1</v>
      </c>
      <c r="F2198" t="str">
        <f t="shared" si="69"/>
        <v/>
      </c>
      <c r="G2198" t="s">
        <v>910</v>
      </c>
      <c r="H2198">
        <v>6.5</v>
      </c>
      <c r="Q2198">
        <v>6</v>
      </c>
    </row>
    <row r="2199" spans="1:17" x14ac:dyDescent="0.25">
      <c r="A2199" t="s">
        <v>912</v>
      </c>
      <c r="B2199">
        <v>30</v>
      </c>
      <c r="C2199" t="s">
        <v>619</v>
      </c>
      <c r="D2199" t="s">
        <v>633</v>
      </c>
      <c r="E2199" t="str">
        <f t="shared" si="68"/>
        <v/>
      </c>
      <c r="F2199" t="str">
        <f t="shared" si="69"/>
        <v/>
      </c>
      <c r="H2199">
        <v>6.5</v>
      </c>
      <c r="Q2199">
        <v>6.5</v>
      </c>
    </row>
    <row r="2200" spans="1:17" x14ac:dyDescent="0.25">
      <c r="A2200" t="s">
        <v>912</v>
      </c>
      <c r="B2200">
        <v>30</v>
      </c>
      <c r="C2200" t="s">
        <v>775</v>
      </c>
      <c r="D2200" t="s">
        <v>633</v>
      </c>
      <c r="E2200" t="str">
        <f t="shared" si="68"/>
        <v/>
      </c>
      <c r="F2200" t="str">
        <f t="shared" si="69"/>
        <v/>
      </c>
      <c r="H2200">
        <v>6.5</v>
      </c>
      <c r="Q2200">
        <v>6.5</v>
      </c>
    </row>
    <row r="2201" spans="1:17" x14ac:dyDescent="0.25">
      <c r="A2201" t="s">
        <v>912</v>
      </c>
      <c r="B2201">
        <v>30</v>
      </c>
      <c r="C2201" t="s">
        <v>490</v>
      </c>
      <c r="D2201" t="s">
        <v>739</v>
      </c>
      <c r="E2201" t="str">
        <f t="shared" si="68"/>
        <v/>
      </c>
      <c r="F2201" t="str">
        <f t="shared" si="69"/>
        <v/>
      </c>
      <c r="H2201">
        <v>5</v>
      </c>
      <c r="L2201">
        <v>1</v>
      </c>
      <c r="Q2201">
        <v>6</v>
      </c>
    </row>
    <row r="2202" spans="1:17" x14ac:dyDescent="0.25">
      <c r="A2202" t="s">
        <v>912</v>
      </c>
      <c r="B2202">
        <v>30</v>
      </c>
      <c r="C2202" t="s">
        <v>553</v>
      </c>
      <c r="D2202" t="s">
        <v>739</v>
      </c>
      <c r="E2202" t="str">
        <f t="shared" si="68"/>
        <v/>
      </c>
      <c r="F2202" t="str">
        <f t="shared" si="69"/>
        <v/>
      </c>
      <c r="H2202">
        <v>5.5</v>
      </c>
      <c r="Q2202">
        <v>5.5</v>
      </c>
    </row>
    <row r="2203" spans="1:17" x14ac:dyDescent="0.25">
      <c r="A2203" t="s">
        <v>912</v>
      </c>
      <c r="B2203">
        <v>30</v>
      </c>
      <c r="C2203" t="s">
        <v>570</v>
      </c>
      <c r="D2203" t="s">
        <v>739</v>
      </c>
      <c r="E2203" t="str">
        <f t="shared" si="68"/>
        <v/>
      </c>
      <c r="F2203" t="str">
        <f t="shared" si="69"/>
        <v/>
      </c>
      <c r="H2203">
        <v>5.5</v>
      </c>
      <c r="Q2203">
        <v>5.5</v>
      </c>
    </row>
    <row r="2204" spans="1:17" x14ac:dyDescent="0.25">
      <c r="A2204" t="s">
        <v>912</v>
      </c>
      <c r="B2204">
        <v>30</v>
      </c>
      <c r="C2204" t="s">
        <v>598</v>
      </c>
      <c r="D2204" t="s">
        <v>739</v>
      </c>
      <c r="E2204" t="str">
        <f t="shared" si="68"/>
        <v/>
      </c>
      <c r="F2204" t="str">
        <f t="shared" si="69"/>
        <v/>
      </c>
      <c r="H2204">
        <v>6</v>
      </c>
      <c r="Q2204">
        <v>6</v>
      </c>
    </row>
    <row r="2205" spans="1:17" x14ac:dyDescent="0.25">
      <c r="A2205" t="s">
        <v>912</v>
      </c>
      <c r="B2205">
        <v>30</v>
      </c>
      <c r="C2205" t="s">
        <v>603</v>
      </c>
      <c r="D2205" t="s">
        <v>739</v>
      </c>
      <c r="E2205" t="str">
        <f t="shared" si="68"/>
        <v/>
      </c>
      <c r="F2205" t="str">
        <f t="shared" si="69"/>
        <v/>
      </c>
      <c r="H2205">
        <v>5.5</v>
      </c>
      <c r="Q2205">
        <v>5.5</v>
      </c>
    </row>
    <row r="2206" spans="1:17" x14ac:dyDescent="0.25">
      <c r="A2206" t="s">
        <v>912</v>
      </c>
      <c r="B2206">
        <v>30</v>
      </c>
      <c r="C2206" t="s">
        <v>548</v>
      </c>
      <c r="D2206" t="s">
        <v>634</v>
      </c>
      <c r="E2206" t="str">
        <f t="shared" si="68"/>
        <v/>
      </c>
      <c r="F2206" t="str">
        <f t="shared" si="69"/>
        <v/>
      </c>
      <c r="H2206">
        <v>6</v>
      </c>
      <c r="Q2206">
        <v>6</v>
      </c>
    </row>
    <row r="2207" spans="1:17" x14ac:dyDescent="0.25">
      <c r="A2207" t="s">
        <v>912</v>
      </c>
      <c r="B2207">
        <v>30</v>
      </c>
      <c r="C2207" t="s">
        <v>566</v>
      </c>
      <c r="D2207" t="s">
        <v>634</v>
      </c>
      <c r="E2207" t="str">
        <f t="shared" si="68"/>
        <v/>
      </c>
      <c r="F2207" t="str">
        <f t="shared" si="69"/>
        <v/>
      </c>
      <c r="H2207">
        <v>6</v>
      </c>
      <c r="Q2207">
        <v>6</v>
      </c>
    </row>
    <row r="2208" spans="1:17" x14ac:dyDescent="0.25">
      <c r="A2208" t="s">
        <v>912</v>
      </c>
      <c r="B2208">
        <v>30</v>
      </c>
      <c r="C2208" t="s">
        <v>600</v>
      </c>
      <c r="D2208" t="s">
        <v>634</v>
      </c>
      <c r="E2208" t="str">
        <f t="shared" si="68"/>
        <v/>
      </c>
      <c r="F2208" t="str">
        <f t="shared" si="69"/>
        <v/>
      </c>
      <c r="H2208">
        <v>6</v>
      </c>
      <c r="Q2208">
        <v>6</v>
      </c>
    </row>
    <row r="2209" spans="1:17" x14ac:dyDescent="0.25">
      <c r="A2209" t="s">
        <v>912</v>
      </c>
      <c r="B2209">
        <v>30</v>
      </c>
      <c r="C2209" t="s">
        <v>602</v>
      </c>
      <c r="D2209" t="s">
        <v>634</v>
      </c>
      <c r="E2209">
        <f t="shared" si="68"/>
        <v>1</v>
      </c>
      <c r="F2209" t="str">
        <f t="shared" si="69"/>
        <v/>
      </c>
      <c r="G2209" t="s">
        <v>910</v>
      </c>
      <c r="H2209">
        <v>7</v>
      </c>
      <c r="I2209">
        <v>1</v>
      </c>
      <c r="Q2209">
        <v>9.5</v>
      </c>
    </row>
    <row r="2210" spans="1:17" x14ac:dyDescent="0.25">
      <c r="A2210" t="s">
        <v>912</v>
      </c>
      <c r="B2210">
        <v>30</v>
      </c>
      <c r="C2210" t="s">
        <v>543</v>
      </c>
      <c r="D2210" t="s">
        <v>634</v>
      </c>
      <c r="E2210" t="str">
        <f t="shared" si="68"/>
        <v/>
      </c>
      <c r="F2210" t="str">
        <f t="shared" si="69"/>
        <v/>
      </c>
      <c r="H2210">
        <v>6.5</v>
      </c>
      <c r="Q2210">
        <v>6.5</v>
      </c>
    </row>
    <row r="2211" spans="1:17" x14ac:dyDescent="0.25">
      <c r="A2211" t="s">
        <v>912</v>
      </c>
      <c r="B2211">
        <v>30</v>
      </c>
      <c r="C2211" t="s">
        <v>486</v>
      </c>
      <c r="D2211" t="s">
        <v>632</v>
      </c>
      <c r="E2211">
        <f t="shared" si="68"/>
        <v>1</v>
      </c>
      <c r="F2211" t="str">
        <f t="shared" si="69"/>
        <v/>
      </c>
      <c r="G2211" t="s">
        <v>910</v>
      </c>
      <c r="H2211">
        <v>6</v>
      </c>
      <c r="Q2211">
        <v>5.5</v>
      </c>
    </row>
    <row r="2212" spans="1:17" x14ac:dyDescent="0.25">
      <c r="A2212" t="s">
        <v>912</v>
      </c>
      <c r="B2212">
        <v>30</v>
      </c>
      <c r="C2212" t="s">
        <v>504</v>
      </c>
      <c r="D2212" t="s">
        <v>632</v>
      </c>
      <c r="E2212" t="str">
        <f t="shared" si="68"/>
        <v/>
      </c>
      <c r="F2212" t="str">
        <f t="shared" si="69"/>
        <v/>
      </c>
      <c r="H2212">
        <v>5</v>
      </c>
      <c r="Q2212">
        <v>5</v>
      </c>
    </row>
    <row r="2213" spans="1:17" x14ac:dyDescent="0.25">
      <c r="A2213" t="s">
        <v>912</v>
      </c>
      <c r="B2213">
        <v>30</v>
      </c>
      <c r="C2213" t="s">
        <v>520</v>
      </c>
      <c r="D2213" t="s">
        <v>632</v>
      </c>
      <c r="E2213" t="str">
        <f t="shared" si="68"/>
        <v/>
      </c>
      <c r="F2213" t="str">
        <f t="shared" si="69"/>
        <v/>
      </c>
      <c r="H2213">
        <v>5</v>
      </c>
      <c r="Q2213">
        <v>5</v>
      </c>
    </row>
    <row r="2214" spans="1:17" x14ac:dyDescent="0.25">
      <c r="A2214" t="s">
        <v>912</v>
      </c>
      <c r="B2214">
        <v>30</v>
      </c>
      <c r="C2214" t="s">
        <v>537</v>
      </c>
      <c r="D2214" t="s">
        <v>632</v>
      </c>
      <c r="E2214" t="str">
        <f t="shared" si="68"/>
        <v/>
      </c>
      <c r="F2214" t="str">
        <f t="shared" si="69"/>
        <v/>
      </c>
      <c r="H2214">
        <v>6</v>
      </c>
      <c r="Q2214">
        <v>6</v>
      </c>
    </row>
    <row r="2215" spans="1:17" x14ac:dyDescent="0.25">
      <c r="A2215" t="s">
        <v>912</v>
      </c>
      <c r="B2215">
        <v>30</v>
      </c>
      <c r="C2215" t="s">
        <v>555</v>
      </c>
      <c r="D2215" t="s">
        <v>632</v>
      </c>
      <c r="E2215" t="str">
        <f t="shared" si="68"/>
        <v/>
      </c>
      <c r="F2215" t="str">
        <f t="shared" si="69"/>
        <v/>
      </c>
      <c r="H2215">
        <v>5.5</v>
      </c>
      <c r="Q2215">
        <v>5.5</v>
      </c>
    </row>
    <row r="2216" spans="1:17" x14ac:dyDescent="0.25">
      <c r="A2216" t="s">
        <v>912</v>
      </c>
      <c r="B2216">
        <v>30</v>
      </c>
      <c r="C2216" t="s">
        <v>622</v>
      </c>
      <c r="D2216" t="s">
        <v>632</v>
      </c>
      <c r="E2216" t="str">
        <f t="shared" si="68"/>
        <v/>
      </c>
      <c r="F2216" t="str">
        <f t="shared" si="69"/>
        <v/>
      </c>
      <c r="H2216">
        <v>5.5</v>
      </c>
      <c r="Q2216">
        <v>5.5</v>
      </c>
    </row>
    <row r="2217" spans="1:17" x14ac:dyDescent="0.25">
      <c r="A2217" t="s">
        <v>912</v>
      </c>
      <c r="B2217">
        <v>30</v>
      </c>
      <c r="C2217" t="s">
        <v>497</v>
      </c>
      <c r="D2217" t="s">
        <v>752</v>
      </c>
      <c r="E2217" t="str">
        <f t="shared" si="68"/>
        <v/>
      </c>
      <c r="F2217" t="str">
        <f t="shared" si="69"/>
        <v/>
      </c>
      <c r="H2217">
        <v>6</v>
      </c>
      <c r="Q2217">
        <v>6</v>
      </c>
    </row>
    <row r="2218" spans="1:17" x14ac:dyDescent="0.25">
      <c r="A2218" t="s">
        <v>912</v>
      </c>
      <c r="B2218">
        <v>30</v>
      </c>
      <c r="C2218" t="s">
        <v>517</v>
      </c>
      <c r="D2218" t="s">
        <v>752</v>
      </c>
      <c r="E2218" t="str">
        <f t="shared" si="68"/>
        <v/>
      </c>
      <c r="F2218" t="str">
        <f t="shared" si="69"/>
        <v/>
      </c>
      <c r="H2218">
        <v>5.5</v>
      </c>
      <c r="Q2218">
        <v>5.5</v>
      </c>
    </row>
    <row r="2219" spans="1:17" x14ac:dyDescent="0.25">
      <c r="A2219" t="s">
        <v>912</v>
      </c>
      <c r="B2219">
        <v>30</v>
      </c>
      <c r="C2219" t="s">
        <v>608</v>
      </c>
      <c r="D2219" t="s">
        <v>752</v>
      </c>
      <c r="E2219" t="str">
        <f t="shared" si="68"/>
        <v/>
      </c>
      <c r="F2219" t="str">
        <f t="shared" si="69"/>
        <v/>
      </c>
      <c r="H2219">
        <v>6.5</v>
      </c>
      <c r="L2219">
        <v>1</v>
      </c>
      <c r="Q2219">
        <v>7.5</v>
      </c>
    </row>
    <row r="2220" spans="1:17" x14ac:dyDescent="0.25">
      <c r="A2220" t="s">
        <v>912</v>
      </c>
      <c r="B2220">
        <v>30</v>
      </c>
      <c r="C2220" t="s">
        <v>613</v>
      </c>
      <c r="D2220" t="s">
        <v>752</v>
      </c>
      <c r="E2220">
        <f t="shared" si="68"/>
        <v>1</v>
      </c>
      <c r="F2220" t="str">
        <f t="shared" si="69"/>
        <v/>
      </c>
      <c r="G2220" t="s">
        <v>910</v>
      </c>
      <c r="H2220">
        <v>6</v>
      </c>
      <c r="Q2220">
        <v>5.5</v>
      </c>
    </row>
    <row r="2221" spans="1:17" x14ac:dyDescent="0.25">
      <c r="A2221" t="s">
        <v>912</v>
      </c>
      <c r="B2221">
        <v>30</v>
      </c>
      <c r="C2221" t="s">
        <v>511</v>
      </c>
      <c r="D2221" t="s">
        <v>752</v>
      </c>
      <c r="E2221" t="str">
        <f t="shared" si="68"/>
        <v/>
      </c>
      <c r="F2221" t="str">
        <f t="shared" si="69"/>
        <v/>
      </c>
      <c r="H2221">
        <v>6</v>
      </c>
      <c r="Q2221">
        <v>6</v>
      </c>
    </row>
    <row r="2222" spans="1:17" x14ac:dyDescent="0.25">
      <c r="A2222" t="s">
        <v>912</v>
      </c>
      <c r="B2222">
        <v>30</v>
      </c>
      <c r="C2222" t="s">
        <v>538</v>
      </c>
      <c r="D2222" t="s">
        <v>752</v>
      </c>
      <c r="E2222" t="str">
        <f t="shared" si="68"/>
        <v/>
      </c>
      <c r="F2222" t="str">
        <f t="shared" si="69"/>
        <v/>
      </c>
      <c r="H2222">
        <v>6.5</v>
      </c>
      <c r="I2222">
        <v>1</v>
      </c>
      <c r="Q2222">
        <v>9.5</v>
      </c>
    </row>
    <row r="2223" spans="1:17" x14ac:dyDescent="0.25">
      <c r="A2223" t="s">
        <v>912</v>
      </c>
      <c r="B2223">
        <v>30</v>
      </c>
      <c r="C2223" t="s">
        <v>758</v>
      </c>
      <c r="D2223" t="s">
        <v>752</v>
      </c>
      <c r="E2223" t="str">
        <f t="shared" si="68"/>
        <v/>
      </c>
      <c r="F2223" t="str">
        <f t="shared" si="69"/>
        <v/>
      </c>
      <c r="H2223">
        <v>6.5</v>
      </c>
      <c r="L2223">
        <v>1</v>
      </c>
      <c r="Q2223">
        <v>7.5</v>
      </c>
    </row>
    <row r="2224" spans="1:17" x14ac:dyDescent="0.25">
      <c r="A2224" t="s">
        <v>912</v>
      </c>
      <c r="B2224">
        <v>30</v>
      </c>
      <c r="C2224" t="s">
        <v>485</v>
      </c>
      <c r="D2224" t="s">
        <v>740</v>
      </c>
      <c r="E2224" t="str">
        <f t="shared" si="68"/>
        <v/>
      </c>
      <c r="F2224" t="str">
        <f t="shared" si="69"/>
        <v/>
      </c>
      <c r="H2224">
        <v>5.5</v>
      </c>
      <c r="Q2224">
        <v>5.5</v>
      </c>
    </row>
    <row r="2225" spans="1:17" x14ac:dyDescent="0.25">
      <c r="A2225" t="s">
        <v>912</v>
      </c>
      <c r="B2225">
        <v>30</v>
      </c>
      <c r="C2225" t="s">
        <v>507</v>
      </c>
      <c r="D2225" t="s">
        <v>740</v>
      </c>
      <c r="E2225" t="str">
        <f t="shared" si="68"/>
        <v/>
      </c>
      <c r="F2225" t="str">
        <f t="shared" si="69"/>
        <v/>
      </c>
      <c r="H2225">
        <v>6</v>
      </c>
      <c r="Q2225">
        <v>6</v>
      </c>
    </row>
    <row r="2226" spans="1:17" x14ac:dyDescent="0.25">
      <c r="A2226" t="s">
        <v>912</v>
      </c>
      <c r="B2226">
        <v>30</v>
      </c>
      <c r="C2226" t="s">
        <v>544</v>
      </c>
      <c r="D2226" t="s">
        <v>740</v>
      </c>
      <c r="E2226" t="str">
        <f t="shared" si="68"/>
        <v/>
      </c>
      <c r="F2226" t="str">
        <f t="shared" si="69"/>
        <v/>
      </c>
      <c r="H2226">
        <v>5</v>
      </c>
      <c r="Q2226">
        <v>5</v>
      </c>
    </row>
    <row r="2227" spans="1:17" x14ac:dyDescent="0.25">
      <c r="A2227" t="s">
        <v>912</v>
      </c>
      <c r="B2227">
        <v>30</v>
      </c>
      <c r="C2227" t="s">
        <v>547</v>
      </c>
      <c r="D2227" t="s">
        <v>740</v>
      </c>
      <c r="E2227" t="str">
        <f t="shared" si="68"/>
        <v/>
      </c>
      <c r="F2227" t="str">
        <f t="shared" si="69"/>
        <v/>
      </c>
      <c r="H2227">
        <v>5.5</v>
      </c>
      <c r="Q2227">
        <v>5.5</v>
      </c>
    </row>
    <row r="2228" spans="1:17" x14ac:dyDescent="0.25">
      <c r="A2228" t="s">
        <v>912</v>
      </c>
      <c r="B2228">
        <v>30</v>
      </c>
      <c r="C2228" t="s">
        <v>488</v>
      </c>
      <c r="D2228" t="s">
        <v>742</v>
      </c>
      <c r="E2228">
        <f t="shared" si="68"/>
        <v>1</v>
      </c>
      <c r="F2228" t="str">
        <f t="shared" si="69"/>
        <v/>
      </c>
      <c r="G2228" t="s">
        <v>910</v>
      </c>
      <c r="H2228">
        <v>6</v>
      </c>
      <c r="Q2228">
        <v>5.5</v>
      </c>
    </row>
    <row r="2229" spans="1:17" x14ac:dyDescent="0.25">
      <c r="A2229" t="s">
        <v>912</v>
      </c>
      <c r="B2229">
        <v>30</v>
      </c>
      <c r="C2229" t="s">
        <v>552</v>
      </c>
      <c r="D2229" t="s">
        <v>742</v>
      </c>
      <c r="E2229" t="str">
        <f t="shared" si="68"/>
        <v/>
      </c>
      <c r="F2229" t="str">
        <f t="shared" si="69"/>
        <v/>
      </c>
      <c r="H2229">
        <v>6</v>
      </c>
      <c r="Q2229">
        <v>6</v>
      </c>
    </row>
    <row r="2230" spans="1:17" x14ac:dyDescent="0.25">
      <c r="A2230" t="s">
        <v>912</v>
      </c>
      <c r="B2230">
        <v>30</v>
      </c>
      <c r="C2230" t="s">
        <v>576</v>
      </c>
      <c r="D2230" t="s">
        <v>742</v>
      </c>
      <c r="E2230" t="str">
        <f t="shared" si="68"/>
        <v/>
      </c>
      <c r="F2230" t="str">
        <f t="shared" si="69"/>
        <v/>
      </c>
      <c r="H2230">
        <v>6.5</v>
      </c>
      <c r="Q2230">
        <v>6.5</v>
      </c>
    </row>
    <row r="2231" spans="1:17" x14ac:dyDescent="0.25">
      <c r="A2231" t="s">
        <v>912</v>
      </c>
      <c r="B2231">
        <v>30</v>
      </c>
      <c r="C2231" t="s">
        <v>595</v>
      </c>
      <c r="D2231" t="s">
        <v>742</v>
      </c>
      <c r="E2231" t="str">
        <f t="shared" si="68"/>
        <v/>
      </c>
      <c r="F2231" t="str">
        <f t="shared" si="69"/>
        <v/>
      </c>
      <c r="H2231">
        <v>5.5</v>
      </c>
      <c r="Q2231">
        <v>5.5</v>
      </c>
    </row>
    <row r="2232" spans="1:17" x14ac:dyDescent="0.25">
      <c r="A2232" t="s">
        <v>912</v>
      </c>
      <c r="B2232">
        <v>30</v>
      </c>
      <c r="C2232" t="s">
        <v>790</v>
      </c>
      <c r="D2232" t="s">
        <v>742</v>
      </c>
      <c r="E2232" t="str">
        <f t="shared" si="68"/>
        <v/>
      </c>
      <c r="F2232" t="str">
        <f t="shared" si="69"/>
        <v/>
      </c>
      <c r="H2232">
        <v>6.5</v>
      </c>
      <c r="Q2232">
        <v>6.5</v>
      </c>
    </row>
    <row r="2233" spans="1:17" x14ac:dyDescent="0.25">
      <c r="A2233" t="s">
        <v>912</v>
      </c>
      <c r="B2233">
        <v>30</v>
      </c>
      <c r="C2233" t="s">
        <v>620</v>
      </c>
      <c r="D2233" t="s">
        <v>742</v>
      </c>
      <c r="E2233">
        <f t="shared" si="68"/>
        <v>1</v>
      </c>
      <c r="F2233" t="str">
        <f t="shared" si="69"/>
        <v/>
      </c>
      <c r="G2233" t="s">
        <v>910</v>
      </c>
      <c r="H2233">
        <v>6</v>
      </c>
      <c r="Q2233">
        <v>5.5</v>
      </c>
    </row>
    <row r="2234" spans="1:17" x14ac:dyDescent="0.25">
      <c r="A2234" t="s">
        <v>912</v>
      </c>
      <c r="B2234">
        <v>30</v>
      </c>
      <c r="C2234" t="s">
        <v>508</v>
      </c>
      <c r="D2234" t="s">
        <v>753</v>
      </c>
      <c r="E2234" t="str">
        <f t="shared" si="68"/>
        <v/>
      </c>
      <c r="F2234" t="str">
        <f t="shared" si="69"/>
        <v/>
      </c>
      <c r="H2234">
        <v>5.5</v>
      </c>
      <c r="Q2234">
        <v>5.5</v>
      </c>
    </row>
    <row r="2235" spans="1:17" x14ac:dyDescent="0.25">
      <c r="A2235" t="s">
        <v>912</v>
      </c>
      <c r="B2235">
        <v>30</v>
      </c>
      <c r="C2235" t="s">
        <v>535</v>
      </c>
      <c r="D2235" t="s">
        <v>753</v>
      </c>
      <c r="E2235" t="str">
        <f t="shared" si="68"/>
        <v/>
      </c>
      <c r="F2235" t="str">
        <f t="shared" si="69"/>
        <v/>
      </c>
      <c r="H2235">
        <v>6</v>
      </c>
      <c r="Q2235">
        <v>6</v>
      </c>
    </row>
    <row r="2236" spans="1:17" x14ac:dyDescent="0.25">
      <c r="A2236" t="s">
        <v>912</v>
      </c>
      <c r="B2236">
        <v>30</v>
      </c>
      <c r="C2236" t="s">
        <v>541</v>
      </c>
      <c r="D2236" t="s">
        <v>753</v>
      </c>
      <c r="E2236" t="str">
        <f t="shared" si="68"/>
        <v/>
      </c>
      <c r="F2236" t="str">
        <f t="shared" si="69"/>
        <v/>
      </c>
      <c r="H2236">
        <v>6</v>
      </c>
      <c r="Q2236">
        <v>6</v>
      </c>
    </row>
    <row r="2237" spans="1:17" x14ac:dyDescent="0.25">
      <c r="A2237" t="s">
        <v>912</v>
      </c>
      <c r="B2237">
        <v>30</v>
      </c>
      <c r="C2237" t="s">
        <v>568</v>
      </c>
      <c r="D2237" t="s">
        <v>753</v>
      </c>
      <c r="E2237" t="str">
        <f t="shared" si="68"/>
        <v/>
      </c>
      <c r="F2237">
        <f t="shared" si="69"/>
        <v>1</v>
      </c>
      <c r="G2237" t="s">
        <v>911</v>
      </c>
      <c r="H2237">
        <v>5</v>
      </c>
      <c r="Q2237">
        <v>4</v>
      </c>
    </row>
    <row r="2238" spans="1:17" x14ac:dyDescent="0.25">
      <c r="A2238" t="s">
        <v>912</v>
      </c>
      <c r="B2238">
        <v>30</v>
      </c>
      <c r="C2238" t="s">
        <v>581</v>
      </c>
      <c r="D2238" t="s">
        <v>753</v>
      </c>
      <c r="E2238" t="str">
        <f t="shared" si="68"/>
        <v/>
      </c>
      <c r="F2238" t="str">
        <f t="shared" si="69"/>
        <v/>
      </c>
      <c r="H2238">
        <v>5.5</v>
      </c>
      <c r="Q2238">
        <v>5.5</v>
      </c>
    </row>
    <row r="2239" spans="1:17" x14ac:dyDescent="0.25">
      <c r="A2239" t="s">
        <v>912</v>
      </c>
      <c r="B2239">
        <v>30</v>
      </c>
      <c r="C2239" t="s">
        <v>589</v>
      </c>
      <c r="D2239" t="s">
        <v>753</v>
      </c>
      <c r="E2239" t="str">
        <f t="shared" si="68"/>
        <v/>
      </c>
      <c r="F2239" t="str">
        <f t="shared" si="69"/>
        <v/>
      </c>
      <c r="H2239">
        <v>6.5</v>
      </c>
      <c r="Q2239">
        <v>6.5</v>
      </c>
    </row>
    <row r="2240" spans="1:17" x14ac:dyDescent="0.25">
      <c r="A2240" t="s">
        <v>912</v>
      </c>
      <c r="B2240">
        <v>30</v>
      </c>
      <c r="C2240" t="s">
        <v>495</v>
      </c>
      <c r="D2240" t="s">
        <v>750</v>
      </c>
      <c r="E2240" t="str">
        <f t="shared" si="68"/>
        <v/>
      </c>
      <c r="F2240" t="str">
        <f t="shared" si="69"/>
        <v/>
      </c>
      <c r="H2240">
        <v>5</v>
      </c>
      <c r="Q2240">
        <v>5</v>
      </c>
    </row>
    <row r="2241" spans="1:17" x14ac:dyDescent="0.25">
      <c r="A2241" t="s">
        <v>912</v>
      </c>
      <c r="B2241">
        <v>30</v>
      </c>
      <c r="C2241" t="s">
        <v>499</v>
      </c>
      <c r="D2241" t="s">
        <v>750</v>
      </c>
      <c r="E2241" t="str">
        <f t="shared" si="68"/>
        <v/>
      </c>
      <c r="F2241" t="str">
        <f t="shared" si="69"/>
        <v/>
      </c>
      <c r="H2241">
        <v>5.5</v>
      </c>
      <c r="Q2241">
        <v>5.5</v>
      </c>
    </row>
    <row r="2242" spans="1:17" x14ac:dyDescent="0.25">
      <c r="A2242" t="s">
        <v>912</v>
      </c>
      <c r="B2242">
        <v>30</v>
      </c>
      <c r="C2242" t="s">
        <v>542</v>
      </c>
      <c r="D2242" t="s">
        <v>750</v>
      </c>
      <c r="E2242" t="str">
        <f t="shared" si="68"/>
        <v/>
      </c>
      <c r="F2242" t="str">
        <f t="shared" si="69"/>
        <v/>
      </c>
      <c r="H2242">
        <v>5</v>
      </c>
      <c r="Q2242">
        <v>5</v>
      </c>
    </row>
    <row r="2243" spans="1:17" x14ac:dyDescent="0.25">
      <c r="A2243" t="s">
        <v>912</v>
      </c>
      <c r="B2243">
        <v>30</v>
      </c>
      <c r="C2243" t="s">
        <v>521</v>
      </c>
      <c r="D2243" t="s">
        <v>754</v>
      </c>
      <c r="E2243">
        <f t="shared" ref="E2243:E2306" si="70">IF($G2243="Ammonito",1,"")</f>
        <v>1</v>
      </c>
      <c r="F2243" t="str">
        <f t="shared" ref="F2243:F2306" si="71">IF($G2243="Espulsione",1,"")</f>
        <v/>
      </c>
      <c r="G2243" t="s">
        <v>910</v>
      </c>
      <c r="H2243">
        <v>6.5</v>
      </c>
      <c r="Q2243">
        <v>6</v>
      </c>
    </row>
    <row r="2244" spans="1:17" x14ac:dyDescent="0.25">
      <c r="A2244" t="s">
        <v>912</v>
      </c>
      <c r="B2244">
        <v>30</v>
      </c>
      <c r="C2244" t="s">
        <v>586</v>
      </c>
      <c r="D2244" t="s">
        <v>754</v>
      </c>
      <c r="E2244" t="str">
        <f t="shared" si="70"/>
        <v/>
      </c>
      <c r="F2244" t="str">
        <f t="shared" si="71"/>
        <v/>
      </c>
      <c r="H2244">
        <v>7.5</v>
      </c>
      <c r="Q2244">
        <v>7.5</v>
      </c>
    </row>
    <row r="2245" spans="1:17" x14ac:dyDescent="0.25">
      <c r="A2245" t="s">
        <v>912</v>
      </c>
      <c r="B2245">
        <v>30</v>
      </c>
      <c r="C2245" t="s">
        <v>557</v>
      </c>
      <c r="D2245" t="s">
        <v>754</v>
      </c>
      <c r="E2245" t="str">
        <f t="shared" si="70"/>
        <v/>
      </c>
      <c r="F2245" t="str">
        <f t="shared" si="71"/>
        <v/>
      </c>
      <c r="H2245">
        <v>6</v>
      </c>
      <c r="Q2245">
        <v>6</v>
      </c>
    </row>
    <row r="2246" spans="1:17" x14ac:dyDescent="0.25">
      <c r="A2246" t="s">
        <v>912</v>
      </c>
      <c r="B2246">
        <v>30</v>
      </c>
      <c r="C2246" t="s">
        <v>549</v>
      </c>
      <c r="D2246" t="s">
        <v>754</v>
      </c>
      <c r="E2246" t="str">
        <f t="shared" si="70"/>
        <v/>
      </c>
      <c r="F2246" t="str">
        <f t="shared" si="71"/>
        <v/>
      </c>
      <c r="H2246">
        <v>6.5</v>
      </c>
      <c r="Q2246">
        <v>6.5</v>
      </c>
    </row>
    <row r="2247" spans="1:17" x14ac:dyDescent="0.25">
      <c r="A2247" t="s">
        <v>912</v>
      </c>
      <c r="B2247">
        <v>30</v>
      </c>
      <c r="C2247" t="s">
        <v>614</v>
      </c>
      <c r="D2247" t="s">
        <v>754</v>
      </c>
      <c r="E2247">
        <f t="shared" si="70"/>
        <v>1</v>
      </c>
      <c r="F2247" t="str">
        <f t="shared" si="71"/>
        <v/>
      </c>
      <c r="G2247" t="s">
        <v>910</v>
      </c>
      <c r="H2247">
        <v>6.5</v>
      </c>
      <c r="Q2247">
        <v>6</v>
      </c>
    </row>
    <row r="2248" spans="1:17" x14ac:dyDescent="0.25">
      <c r="A2248" t="s">
        <v>912</v>
      </c>
      <c r="B2248">
        <v>30</v>
      </c>
      <c r="C2248" t="s">
        <v>527</v>
      </c>
      <c r="D2248" t="s">
        <v>748</v>
      </c>
      <c r="E2248" t="str">
        <f t="shared" si="70"/>
        <v/>
      </c>
      <c r="F2248" t="str">
        <f t="shared" si="71"/>
        <v/>
      </c>
      <c r="H2248">
        <v>6</v>
      </c>
      <c r="Q2248">
        <v>6</v>
      </c>
    </row>
    <row r="2249" spans="1:17" x14ac:dyDescent="0.25">
      <c r="A2249" t="s">
        <v>912</v>
      </c>
      <c r="B2249">
        <v>30</v>
      </c>
      <c r="C2249" t="s">
        <v>546</v>
      </c>
      <c r="D2249" t="s">
        <v>748</v>
      </c>
      <c r="E2249" t="str">
        <f t="shared" si="70"/>
        <v/>
      </c>
      <c r="F2249" t="str">
        <f t="shared" si="71"/>
        <v/>
      </c>
      <c r="H2249">
        <v>6</v>
      </c>
      <c r="L2249">
        <v>1</v>
      </c>
      <c r="Q2249">
        <v>7</v>
      </c>
    </row>
    <row r="2250" spans="1:17" x14ac:dyDescent="0.25">
      <c r="A2250" t="s">
        <v>912</v>
      </c>
      <c r="B2250">
        <v>30</v>
      </c>
      <c r="C2250" t="s">
        <v>556</v>
      </c>
      <c r="D2250" t="s">
        <v>748</v>
      </c>
      <c r="E2250" t="str">
        <f t="shared" si="70"/>
        <v/>
      </c>
      <c r="F2250" t="str">
        <f t="shared" si="71"/>
        <v/>
      </c>
      <c r="H2250">
        <v>6</v>
      </c>
      <c r="Q2250">
        <v>6</v>
      </c>
    </row>
    <row r="2251" spans="1:17" x14ac:dyDescent="0.25">
      <c r="A2251" t="s">
        <v>912</v>
      </c>
      <c r="B2251">
        <v>30</v>
      </c>
      <c r="C2251" t="s">
        <v>791</v>
      </c>
      <c r="D2251" t="s">
        <v>748</v>
      </c>
      <c r="E2251" t="str">
        <f t="shared" si="70"/>
        <v/>
      </c>
      <c r="F2251" t="str">
        <f t="shared" si="71"/>
        <v/>
      </c>
      <c r="H2251">
        <v>6</v>
      </c>
      <c r="Q2251">
        <v>6</v>
      </c>
    </row>
    <row r="2252" spans="1:17" x14ac:dyDescent="0.25">
      <c r="A2252" t="s">
        <v>912</v>
      </c>
      <c r="B2252">
        <v>30</v>
      </c>
      <c r="C2252" t="s">
        <v>482</v>
      </c>
      <c r="D2252" t="s">
        <v>661</v>
      </c>
      <c r="E2252">
        <f t="shared" si="70"/>
        <v>1</v>
      </c>
      <c r="F2252" t="str">
        <f t="shared" si="71"/>
        <v/>
      </c>
      <c r="G2252" t="s">
        <v>910</v>
      </c>
      <c r="H2252">
        <v>6</v>
      </c>
      <c r="Q2252">
        <v>5.5</v>
      </c>
    </row>
    <row r="2253" spans="1:17" x14ac:dyDescent="0.25">
      <c r="A2253" t="s">
        <v>912</v>
      </c>
      <c r="B2253">
        <v>30</v>
      </c>
      <c r="C2253" t="s">
        <v>498</v>
      </c>
      <c r="D2253" t="s">
        <v>661</v>
      </c>
      <c r="E2253" t="str">
        <f t="shared" si="70"/>
        <v/>
      </c>
      <c r="F2253" t="str">
        <f t="shared" si="71"/>
        <v/>
      </c>
      <c r="H2253">
        <v>7</v>
      </c>
      <c r="Q2253">
        <v>7</v>
      </c>
    </row>
    <row r="2254" spans="1:17" x14ac:dyDescent="0.25">
      <c r="A2254" t="s">
        <v>912</v>
      </c>
      <c r="B2254">
        <v>30</v>
      </c>
      <c r="C2254" t="s">
        <v>575</v>
      </c>
      <c r="D2254" t="s">
        <v>661</v>
      </c>
      <c r="E2254" t="str">
        <f t="shared" si="70"/>
        <v/>
      </c>
      <c r="F2254" t="str">
        <f t="shared" si="71"/>
        <v/>
      </c>
      <c r="H2254">
        <v>5.5</v>
      </c>
      <c r="Q2254">
        <v>5.5</v>
      </c>
    </row>
    <row r="2255" spans="1:17" x14ac:dyDescent="0.25">
      <c r="A2255" t="s">
        <v>912</v>
      </c>
      <c r="B2255">
        <v>30</v>
      </c>
      <c r="C2255" t="s">
        <v>788</v>
      </c>
      <c r="D2255" t="s">
        <v>661</v>
      </c>
      <c r="E2255">
        <f t="shared" si="70"/>
        <v>1</v>
      </c>
      <c r="F2255" t="str">
        <f t="shared" si="71"/>
        <v/>
      </c>
      <c r="G2255" t="s">
        <v>910</v>
      </c>
      <c r="H2255">
        <v>5</v>
      </c>
      <c r="Q2255">
        <v>4.5</v>
      </c>
    </row>
    <row r="2256" spans="1:17" x14ac:dyDescent="0.25">
      <c r="A2256" t="s">
        <v>912</v>
      </c>
      <c r="B2256">
        <v>30</v>
      </c>
      <c r="C2256" t="s">
        <v>789</v>
      </c>
      <c r="D2256" t="s">
        <v>661</v>
      </c>
      <c r="E2256" t="str">
        <f t="shared" si="70"/>
        <v/>
      </c>
      <c r="F2256" t="str">
        <f t="shared" si="71"/>
        <v/>
      </c>
      <c r="H2256">
        <v>6</v>
      </c>
      <c r="Q2256">
        <v>6</v>
      </c>
    </row>
    <row r="2257" spans="1:17" x14ac:dyDescent="0.25">
      <c r="A2257" t="s">
        <v>912</v>
      </c>
      <c r="B2257">
        <v>30</v>
      </c>
      <c r="C2257" t="s">
        <v>522</v>
      </c>
      <c r="D2257" t="s">
        <v>631</v>
      </c>
      <c r="E2257" t="str">
        <f t="shared" si="70"/>
        <v/>
      </c>
      <c r="F2257" t="str">
        <f t="shared" si="71"/>
        <v/>
      </c>
      <c r="H2257">
        <v>6.5</v>
      </c>
      <c r="Q2257">
        <v>6.5</v>
      </c>
    </row>
    <row r="2258" spans="1:17" x14ac:dyDescent="0.25">
      <c r="A2258" t="s">
        <v>912</v>
      </c>
      <c r="B2258">
        <v>30</v>
      </c>
      <c r="C2258" t="s">
        <v>539</v>
      </c>
      <c r="D2258" t="s">
        <v>631</v>
      </c>
      <c r="E2258" t="str">
        <f t="shared" si="70"/>
        <v/>
      </c>
      <c r="F2258" t="str">
        <f t="shared" si="71"/>
        <v/>
      </c>
      <c r="H2258">
        <v>7</v>
      </c>
      <c r="I2258">
        <v>1</v>
      </c>
      <c r="Q2258">
        <v>10</v>
      </c>
    </row>
    <row r="2259" spans="1:17" x14ac:dyDescent="0.25">
      <c r="A2259" t="s">
        <v>912</v>
      </c>
      <c r="B2259">
        <v>30</v>
      </c>
      <c r="C2259" t="s">
        <v>569</v>
      </c>
      <c r="D2259" t="s">
        <v>631</v>
      </c>
      <c r="E2259" t="str">
        <f t="shared" si="70"/>
        <v/>
      </c>
      <c r="F2259" t="str">
        <f t="shared" si="71"/>
        <v/>
      </c>
      <c r="H2259">
        <v>5.5</v>
      </c>
      <c r="Q2259">
        <v>5.5</v>
      </c>
    </row>
    <row r="2260" spans="1:17" x14ac:dyDescent="0.25">
      <c r="A2260" t="s">
        <v>912</v>
      </c>
      <c r="B2260">
        <v>30</v>
      </c>
      <c r="C2260" t="s">
        <v>587</v>
      </c>
      <c r="D2260" t="s">
        <v>631</v>
      </c>
      <c r="E2260">
        <f t="shared" si="70"/>
        <v>1</v>
      </c>
      <c r="F2260" t="str">
        <f t="shared" si="71"/>
        <v/>
      </c>
      <c r="G2260" t="s">
        <v>910</v>
      </c>
      <c r="H2260">
        <v>5.5</v>
      </c>
      <c r="Q2260">
        <v>5</v>
      </c>
    </row>
    <row r="2261" spans="1:17" x14ac:dyDescent="0.25">
      <c r="A2261" t="s">
        <v>912</v>
      </c>
      <c r="B2261">
        <v>30</v>
      </c>
      <c r="C2261" t="s">
        <v>597</v>
      </c>
      <c r="D2261" t="s">
        <v>631</v>
      </c>
      <c r="E2261" t="str">
        <f t="shared" si="70"/>
        <v/>
      </c>
      <c r="F2261" t="str">
        <f t="shared" si="71"/>
        <v/>
      </c>
      <c r="H2261">
        <v>6.5</v>
      </c>
      <c r="Q2261">
        <v>6.5</v>
      </c>
    </row>
    <row r="2262" spans="1:17" x14ac:dyDescent="0.25">
      <c r="A2262" t="s">
        <v>912</v>
      </c>
      <c r="B2262">
        <v>30</v>
      </c>
      <c r="C2262" t="s">
        <v>493</v>
      </c>
      <c r="D2262" t="s">
        <v>631</v>
      </c>
      <c r="E2262">
        <f t="shared" si="70"/>
        <v>1</v>
      </c>
      <c r="F2262" t="str">
        <f t="shared" si="71"/>
        <v/>
      </c>
      <c r="G2262" t="s">
        <v>910</v>
      </c>
      <c r="H2262">
        <v>6</v>
      </c>
      <c r="Q2262">
        <v>5.5</v>
      </c>
    </row>
    <row r="2263" spans="1:17" x14ac:dyDescent="0.25">
      <c r="A2263" t="s">
        <v>912</v>
      </c>
      <c r="B2263">
        <v>30</v>
      </c>
      <c r="C2263" t="s">
        <v>588</v>
      </c>
      <c r="D2263" t="s">
        <v>745</v>
      </c>
      <c r="E2263" t="str">
        <f t="shared" si="70"/>
        <v/>
      </c>
      <c r="F2263" t="str">
        <f t="shared" si="71"/>
        <v/>
      </c>
      <c r="H2263">
        <v>6</v>
      </c>
      <c r="Q2263">
        <v>6</v>
      </c>
    </row>
    <row r="2264" spans="1:17" x14ac:dyDescent="0.25">
      <c r="A2264" t="s">
        <v>912</v>
      </c>
      <c r="B2264">
        <v>30</v>
      </c>
      <c r="C2264" t="s">
        <v>601</v>
      </c>
      <c r="D2264" t="s">
        <v>745</v>
      </c>
      <c r="E2264" t="str">
        <f t="shared" si="70"/>
        <v/>
      </c>
      <c r="F2264" t="str">
        <f t="shared" si="71"/>
        <v/>
      </c>
      <c r="H2264">
        <v>6.5</v>
      </c>
      <c r="Q2264">
        <v>6.5</v>
      </c>
    </row>
    <row r="2265" spans="1:17" x14ac:dyDescent="0.25">
      <c r="A2265" t="s">
        <v>912</v>
      </c>
      <c r="B2265">
        <v>30</v>
      </c>
      <c r="C2265" t="s">
        <v>623</v>
      </c>
      <c r="D2265" t="s">
        <v>745</v>
      </c>
      <c r="E2265" t="str">
        <f t="shared" si="70"/>
        <v/>
      </c>
      <c r="F2265" t="str">
        <f t="shared" si="71"/>
        <v/>
      </c>
      <c r="H2265">
        <v>5.5</v>
      </c>
      <c r="Q2265">
        <v>5.5</v>
      </c>
    </row>
    <row r="2266" spans="1:17" x14ac:dyDescent="0.25">
      <c r="A2266" t="s">
        <v>912</v>
      </c>
      <c r="B2266">
        <v>30</v>
      </c>
      <c r="C2266" t="s">
        <v>503</v>
      </c>
      <c r="D2266" t="s">
        <v>745</v>
      </c>
      <c r="E2266" t="str">
        <f t="shared" si="70"/>
        <v/>
      </c>
      <c r="F2266" t="str">
        <f t="shared" si="71"/>
        <v/>
      </c>
      <c r="H2266">
        <v>6</v>
      </c>
      <c r="Q2266">
        <v>6</v>
      </c>
    </row>
    <row r="2267" spans="1:17" x14ac:dyDescent="0.25">
      <c r="A2267" t="s">
        <v>912</v>
      </c>
      <c r="B2267">
        <v>30</v>
      </c>
      <c r="C2267" t="s">
        <v>513</v>
      </c>
      <c r="D2267" t="s">
        <v>635</v>
      </c>
      <c r="E2267" t="str">
        <f t="shared" si="70"/>
        <v/>
      </c>
      <c r="F2267" t="str">
        <f t="shared" si="71"/>
        <v/>
      </c>
      <c r="H2267">
        <v>5.5</v>
      </c>
      <c r="Q2267">
        <v>5.5</v>
      </c>
    </row>
    <row r="2268" spans="1:17" x14ac:dyDescent="0.25">
      <c r="A2268" t="s">
        <v>912</v>
      </c>
      <c r="B2268">
        <v>30</v>
      </c>
      <c r="C2268" t="s">
        <v>573</v>
      </c>
      <c r="D2268" t="s">
        <v>635</v>
      </c>
      <c r="E2268" t="str">
        <f t="shared" si="70"/>
        <v/>
      </c>
      <c r="F2268" t="str">
        <f t="shared" si="71"/>
        <v/>
      </c>
      <c r="H2268">
        <v>5</v>
      </c>
      <c r="Q2268">
        <v>5</v>
      </c>
    </row>
    <row r="2269" spans="1:17" x14ac:dyDescent="0.25">
      <c r="A2269" t="s">
        <v>912</v>
      </c>
      <c r="B2269">
        <v>30</v>
      </c>
      <c r="C2269" t="s">
        <v>583</v>
      </c>
      <c r="D2269" t="s">
        <v>635</v>
      </c>
      <c r="E2269" t="str">
        <f t="shared" si="70"/>
        <v/>
      </c>
      <c r="F2269" t="str">
        <f t="shared" si="71"/>
        <v/>
      </c>
      <c r="H2269">
        <v>5.5</v>
      </c>
      <c r="Q2269">
        <v>5.5</v>
      </c>
    </row>
    <row r="2270" spans="1:17" x14ac:dyDescent="0.25">
      <c r="A2270" t="s">
        <v>912</v>
      </c>
      <c r="B2270">
        <v>30</v>
      </c>
      <c r="C2270" t="s">
        <v>512</v>
      </c>
      <c r="D2270" t="s">
        <v>747</v>
      </c>
      <c r="E2270" t="str">
        <f t="shared" si="70"/>
        <v/>
      </c>
      <c r="F2270" t="str">
        <f t="shared" si="71"/>
        <v/>
      </c>
      <c r="H2270">
        <v>5.5</v>
      </c>
      <c r="Q2270">
        <v>5.5</v>
      </c>
    </row>
    <row r="2271" spans="1:17" x14ac:dyDescent="0.25">
      <c r="A2271" t="s">
        <v>912</v>
      </c>
      <c r="B2271">
        <v>30</v>
      </c>
      <c r="C2271" t="s">
        <v>530</v>
      </c>
      <c r="D2271" t="s">
        <v>747</v>
      </c>
      <c r="E2271" t="str">
        <f t="shared" si="70"/>
        <v/>
      </c>
      <c r="F2271" t="str">
        <f t="shared" si="71"/>
        <v/>
      </c>
      <c r="H2271">
        <v>5</v>
      </c>
      <c r="Q2271">
        <v>5</v>
      </c>
    </row>
    <row r="2272" spans="1:17" x14ac:dyDescent="0.25">
      <c r="A2272" t="s">
        <v>912</v>
      </c>
      <c r="B2272">
        <v>30</v>
      </c>
      <c r="C2272" t="s">
        <v>563</v>
      </c>
      <c r="D2272" t="s">
        <v>747</v>
      </c>
      <c r="E2272" t="str">
        <f t="shared" si="70"/>
        <v/>
      </c>
      <c r="F2272" t="str">
        <f t="shared" si="71"/>
        <v/>
      </c>
      <c r="H2272">
        <v>6</v>
      </c>
      <c r="Q2272">
        <v>6</v>
      </c>
    </row>
    <row r="2273" spans="1:17" x14ac:dyDescent="0.25">
      <c r="A2273" t="s">
        <v>912</v>
      </c>
      <c r="B2273">
        <v>30</v>
      </c>
      <c r="C2273" t="s">
        <v>621</v>
      </c>
      <c r="D2273" t="s">
        <v>747</v>
      </c>
      <c r="E2273">
        <f t="shared" si="70"/>
        <v>1</v>
      </c>
      <c r="F2273" t="str">
        <f t="shared" si="71"/>
        <v/>
      </c>
      <c r="G2273" t="s">
        <v>910</v>
      </c>
      <c r="H2273">
        <v>7</v>
      </c>
      <c r="L2273">
        <v>1</v>
      </c>
      <c r="Q2273">
        <v>7.5</v>
      </c>
    </row>
    <row r="2274" spans="1:17" x14ac:dyDescent="0.25">
      <c r="A2274" t="s">
        <v>912</v>
      </c>
      <c r="B2274">
        <v>30</v>
      </c>
      <c r="C2274" t="s">
        <v>483</v>
      </c>
      <c r="D2274" t="s">
        <v>738</v>
      </c>
      <c r="E2274" t="str">
        <f t="shared" si="70"/>
        <v/>
      </c>
      <c r="F2274" t="str">
        <f t="shared" si="71"/>
        <v/>
      </c>
      <c r="H2274">
        <v>6.5</v>
      </c>
      <c r="Q2274">
        <v>6.5</v>
      </c>
    </row>
    <row r="2275" spans="1:17" x14ac:dyDescent="0.25">
      <c r="A2275" t="s">
        <v>912</v>
      </c>
      <c r="B2275">
        <v>30</v>
      </c>
      <c r="C2275" t="s">
        <v>489</v>
      </c>
      <c r="D2275" t="s">
        <v>738</v>
      </c>
      <c r="E2275" t="str">
        <f t="shared" si="70"/>
        <v/>
      </c>
      <c r="F2275" t="str">
        <f t="shared" si="71"/>
        <v/>
      </c>
      <c r="H2275">
        <v>6</v>
      </c>
      <c r="Q2275">
        <v>6</v>
      </c>
    </row>
    <row r="2276" spans="1:17" x14ac:dyDescent="0.25">
      <c r="A2276" t="s">
        <v>912</v>
      </c>
      <c r="B2276">
        <v>30</v>
      </c>
      <c r="C2276" t="s">
        <v>536</v>
      </c>
      <c r="D2276" t="s">
        <v>738</v>
      </c>
      <c r="E2276" t="str">
        <f t="shared" si="70"/>
        <v/>
      </c>
      <c r="F2276" t="str">
        <f t="shared" si="71"/>
        <v/>
      </c>
      <c r="H2276">
        <v>6</v>
      </c>
      <c r="Q2276">
        <v>6</v>
      </c>
    </row>
    <row r="2277" spans="1:17" x14ac:dyDescent="0.25">
      <c r="A2277" t="s">
        <v>912</v>
      </c>
      <c r="B2277">
        <v>30</v>
      </c>
      <c r="C2277" t="s">
        <v>592</v>
      </c>
      <c r="D2277" t="s">
        <v>738</v>
      </c>
      <c r="E2277" t="str">
        <f t="shared" si="70"/>
        <v/>
      </c>
      <c r="F2277" t="str">
        <f t="shared" si="71"/>
        <v/>
      </c>
      <c r="H2277">
        <v>7</v>
      </c>
      <c r="Q2277">
        <v>7</v>
      </c>
    </row>
    <row r="2278" spans="1:17" x14ac:dyDescent="0.25">
      <c r="A2278" t="s">
        <v>912</v>
      </c>
      <c r="B2278">
        <v>30</v>
      </c>
      <c r="C2278" t="s">
        <v>516</v>
      </c>
      <c r="D2278" t="s">
        <v>761</v>
      </c>
      <c r="E2278" t="str">
        <f t="shared" si="70"/>
        <v/>
      </c>
      <c r="F2278" t="str">
        <f t="shared" si="71"/>
        <v/>
      </c>
      <c r="H2278">
        <v>5</v>
      </c>
      <c r="Q2278">
        <v>5</v>
      </c>
    </row>
    <row r="2279" spans="1:17" x14ac:dyDescent="0.25">
      <c r="A2279" t="s">
        <v>912</v>
      </c>
      <c r="B2279">
        <v>30</v>
      </c>
      <c r="C2279" t="s">
        <v>554</v>
      </c>
      <c r="D2279" t="s">
        <v>761</v>
      </c>
      <c r="E2279" t="str">
        <f t="shared" si="70"/>
        <v/>
      </c>
      <c r="F2279" t="str">
        <f t="shared" si="71"/>
        <v/>
      </c>
      <c r="H2279">
        <v>5</v>
      </c>
      <c r="Q2279">
        <v>5</v>
      </c>
    </row>
    <row r="2280" spans="1:17" x14ac:dyDescent="0.25">
      <c r="A2280" t="s">
        <v>912</v>
      </c>
      <c r="B2280">
        <v>30</v>
      </c>
      <c r="C2280" t="s">
        <v>577</v>
      </c>
      <c r="D2280" t="s">
        <v>761</v>
      </c>
      <c r="E2280" t="str">
        <f t="shared" si="70"/>
        <v/>
      </c>
      <c r="F2280" t="str">
        <f t="shared" si="71"/>
        <v/>
      </c>
      <c r="H2280">
        <v>5</v>
      </c>
      <c r="Q2280">
        <v>5</v>
      </c>
    </row>
    <row r="2281" spans="1:17" x14ac:dyDescent="0.25">
      <c r="A2281" t="s">
        <v>912</v>
      </c>
      <c r="B2281">
        <v>30</v>
      </c>
      <c r="C2281" t="s">
        <v>579</v>
      </c>
      <c r="D2281" t="s">
        <v>761</v>
      </c>
      <c r="E2281" t="str">
        <f t="shared" si="70"/>
        <v/>
      </c>
      <c r="F2281" t="str">
        <f t="shared" si="71"/>
        <v/>
      </c>
      <c r="H2281">
        <v>5.5</v>
      </c>
      <c r="Q2281">
        <v>5.5</v>
      </c>
    </row>
    <row r="2282" spans="1:17" x14ac:dyDescent="0.25">
      <c r="A2282" t="s">
        <v>912</v>
      </c>
      <c r="B2282">
        <v>30</v>
      </c>
      <c r="C2282" t="s">
        <v>604</v>
      </c>
      <c r="D2282" t="s">
        <v>761</v>
      </c>
      <c r="E2282">
        <f t="shared" si="70"/>
        <v>1</v>
      </c>
      <c r="F2282" t="str">
        <f t="shared" si="71"/>
        <v/>
      </c>
      <c r="G2282" t="s">
        <v>910</v>
      </c>
      <c r="H2282">
        <v>6.5</v>
      </c>
      <c r="Q2282">
        <v>6</v>
      </c>
    </row>
    <row r="2283" spans="1:17" x14ac:dyDescent="0.25">
      <c r="A2283" t="s">
        <v>912</v>
      </c>
      <c r="B2283">
        <v>30</v>
      </c>
      <c r="C2283" t="s">
        <v>605</v>
      </c>
      <c r="D2283" t="s">
        <v>761</v>
      </c>
      <c r="E2283">
        <f t="shared" si="70"/>
        <v>1</v>
      </c>
      <c r="F2283" t="str">
        <f t="shared" si="71"/>
        <v/>
      </c>
      <c r="G2283" t="s">
        <v>910</v>
      </c>
      <c r="H2283">
        <v>5</v>
      </c>
      <c r="Q2283">
        <v>4.5</v>
      </c>
    </row>
    <row r="2284" spans="1:17" x14ac:dyDescent="0.25">
      <c r="A2284" t="s">
        <v>913</v>
      </c>
      <c r="B2284">
        <v>30</v>
      </c>
      <c r="C2284" t="s">
        <v>262</v>
      </c>
      <c r="D2284" t="s">
        <v>746</v>
      </c>
      <c r="E2284" t="str">
        <f t="shared" si="70"/>
        <v/>
      </c>
      <c r="F2284" t="str">
        <f t="shared" si="71"/>
        <v/>
      </c>
      <c r="H2284">
        <v>7.5</v>
      </c>
      <c r="I2284">
        <v>1</v>
      </c>
      <c r="Q2284">
        <v>10.5</v>
      </c>
    </row>
    <row r="2285" spans="1:17" x14ac:dyDescent="0.25">
      <c r="A2285" t="s">
        <v>913</v>
      </c>
      <c r="B2285">
        <v>30</v>
      </c>
      <c r="C2285" t="s">
        <v>263</v>
      </c>
      <c r="D2285" t="s">
        <v>746</v>
      </c>
      <c r="E2285" t="str">
        <f t="shared" si="70"/>
        <v/>
      </c>
      <c r="F2285" t="str">
        <f t="shared" si="71"/>
        <v/>
      </c>
      <c r="H2285">
        <v>7</v>
      </c>
      <c r="I2285">
        <v>1</v>
      </c>
      <c r="Q2285">
        <v>10</v>
      </c>
    </row>
    <row r="2286" spans="1:17" x14ac:dyDescent="0.25">
      <c r="A2286" t="s">
        <v>913</v>
      </c>
      <c r="B2286">
        <v>30</v>
      </c>
      <c r="C2286" t="s">
        <v>285</v>
      </c>
      <c r="D2286" t="s">
        <v>746</v>
      </c>
      <c r="E2286" t="str">
        <f t="shared" si="70"/>
        <v/>
      </c>
      <c r="F2286" t="str">
        <f t="shared" si="71"/>
        <v/>
      </c>
      <c r="H2286">
        <v>6</v>
      </c>
      <c r="Q2286">
        <v>6</v>
      </c>
    </row>
    <row r="2287" spans="1:17" x14ac:dyDescent="0.25">
      <c r="A2287" t="s">
        <v>913</v>
      </c>
      <c r="B2287">
        <v>30</v>
      </c>
      <c r="C2287" t="s">
        <v>250</v>
      </c>
      <c r="D2287" t="s">
        <v>760</v>
      </c>
      <c r="E2287" t="str">
        <f t="shared" si="70"/>
        <v/>
      </c>
      <c r="F2287" t="str">
        <f t="shared" si="71"/>
        <v/>
      </c>
      <c r="H2287">
        <v>5</v>
      </c>
      <c r="Q2287">
        <v>5</v>
      </c>
    </row>
    <row r="2288" spans="1:17" x14ac:dyDescent="0.25">
      <c r="A2288" t="s">
        <v>913</v>
      </c>
      <c r="B2288">
        <v>30</v>
      </c>
      <c r="C2288" t="s">
        <v>257</v>
      </c>
      <c r="D2288" t="s">
        <v>760</v>
      </c>
      <c r="E2288" t="str">
        <f t="shared" si="70"/>
        <v/>
      </c>
      <c r="F2288" t="str">
        <f t="shared" si="71"/>
        <v/>
      </c>
      <c r="H2288">
        <v>5</v>
      </c>
      <c r="Q2288">
        <v>5</v>
      </c>
    </row>
    <row r="2289" spans="1:17" x14ac:dyDescent="0.25">
      <c r="A2289" t="s">
        <v>913</v>
      </c>
      <c r="B2289">
        <v>30</v>
      </c>
      <c r="C2289" t="s">
        <v>261</v>
      </c>
      <c r="D2289" t="s">
        <v>760</v>
      </c>
      <c r="E2289" t="str">
        <f t="shared" si="70"/>
        <v/>
      </c>
      <c r="F2289" t="str">
        <f t="shared" si="71"/>
        <v/>
      </c>
      <c r="H2289">
        <v>5</v>
      </c>
      <c r="Q2289">
        <v>5</v>
      </c>
    </row>
    <row r="2290" spans="1:17" x14ac:dyDescent="0.25">
      <c r="A2290" t="s">
        <v>913</v>
      </c>
      <c r="B2290">
        <v>30</v>
      </c>
      <c r="C2290" t="s">
        <v>275</v>
      </c>
      <c r="D2290" t="s">
        <v>633</v>
      </c>
      <c r="E2290" t="str">
        <f t="shared" si="70"/>
        <v/>
      </c>
      <c r="F2290" t="str">
        <f t="shared" si="71"/>
        <v/>
      </c>
      <c r="H2290">
        <v>6.5</v>
      </c>
      <c r="Q2290">
        <v>6.5</v>
      </c>
    </row>
    <row r="2291" spans="1:17" x14ac:dyDescent="0.25">
      <c r="A2291" t="s">
        <v>913</v>
      </c>
      <c r="B2291">
        <v>30</v>
      </c>
      <c r="C2291" t="s">
        <v>296</v>
      </c>
      <c r="D2291" t="s">
        <v>633</v>
      </c>
      <c r="E2291" t="str">
        <f t="shared" si="70"/>
        <v/>
      </c>
      <c r="F2291" t="str">
        <f t="shared" si="71"/>
        <v/>
      </c>
      <c r="H2291">
        <v>6</v>
      </c>
      <c r="I2291">
        <v>1</v>
      </c>
      <c r="Q2291">
        <v>9</v>
      </c>
    </row>
    <row r="2292" spans="1:17" x14ac:dyDescent="0.25">
      <c r="A2292" t="s">
        <v>913</v>
      </c>
      <c r="B2292">
        <v>30</v>
      </c>
      <c r="C2292" t="s">
        <v>281</v>
      </c>
      <c r="D2292" t="s">
        <v>739</v>
      </c>
      <c r="E2292">
        <f t="shared" si="70"/>
        <v>1</v>
      </c>
      <c r="F2292" t="str">
        <f t="shared" si="71"/>
        <v/>
      </c>
      <c r="G2292" t="s">
        <v>910</v>
      </c>
      <c r="H2292">
        <v>6.5</v>
      </c>
      <c r="Q2292">
        <v>6</v>
      </c>
    </row>
    <row r="2293" spans="1:17" x14ac:dyDescent="0.25">
      <c r="A2293" t="s">
        <v>913</v>
      </c>
      <c r="B2293">
        <v>30</v>
      </c>
      <c r="C2293" t="s">
        <v>824</v>
      </c>
      <c r="D2293" t="s">
        <v>739</v>
      </c>
      <c r="E2293" t="str">
        <f t="shared" si="70"/>
        <v/>
      </c>
      <c r="F2293" t="str">
        <f t="shared" si="71"/>
        <v/>
      </c>
      <c r="H2293">
        <v>5</v>
      </c>
      <c r="Q2293">
        <v>5</v>
      </c>
    </row>
    <row r="2294" spans="1:17" x14ac:dyDescent="0.25">
      <c r="A2294" t="s">
        <v>913</v>
      </c>
      <c r="B2294">
        <v>30</v>
      </c>
      <c r="C2294" t="s">
        <v>302</v>
      </c>
      <c r="D2294" t="s">
        <v>634</v>
      </c>
      <c r="E2294">
        <f t="shared" si="70"/>
        <v>1</v>
      </c>
      <c r="F2294" t="str">
        <f t="shared" si="71"/>
        <v/>
      </c>
      <c r="G2294" t="s">
        <v>910</v>
      </c>
      <c r="H2294">
        <v>8</v>
      </c>
      <c r="I2294">
        <v>2</v>
      </c>
      <c r="M2294">
        <v>1</v>
      </c>
      <c r="Q2294">
        <v>13.5</v>
      </c>
    </row>
    <row r="2295" spans="1:17" x14ac:dyDescent="0.25">
      <c r="A2295" t="s">
        <v>913</v>
      </c>
      <c r="B2295">
        <v>30</v>
      </c>
      <c r="C2295" t="s">
        <v>820</v>
      </c>
      <c r="D2295" t="s">
        <v>634</v>
      </c>
      <c r="E2295" t="str">
        <f t="shared" si="70"/>
        <v/>
      </c>
      <c r="F2295" t="str">
        <f t="shared" si="71"/>
        <v/>
      </c>
      <c r="H2295">
        <v>6</v>
      </c>
      <c r="Q2295">
        <v>6</v>
      </c>
    </row>
    <row r="2296" spans="1:17" x14ac:dyDescent="0.25">
      <c r="A2296" t="s">
        <v>913</v>
      </c>
      <c r="B2296">
        <v>30</v>
      </c>
      <c r="C2296" t="s">
        <v>289</v>
      </c>
      <c r="D2296" t="s">
        <v>632</v>
      </c>
      <c r="E2296" t="str">
        <f t="shared" si="70"/>
        <v/>
      </c>
      <c r="F2296" t="str">
        <f t="shared" si="71"/>
        <v/>
      </c>
      <c r="H2296">
        <v>4.5</v>
      </c>
      <c r="Q2296">
        <v>4.5</v>
      </c>
    </row>
    <row r="2297" spans="1:17" x14ac:dyDescent="0.25">
      <c r="A2297" t="s">
        <v>913</v>
      </c>
      <c r="B2297">
        <v>30</v>
      </c>
      <c r="C2297" t="s">
        <v>272</v>
      </c>
      <c r="D2297" t="s">
        <v>752</v>
      </c>
      <c r="E2297" t="str">
        <f t="shared" si="70"/>
        <v/>
      </c>
      <c r="F2297" t="str">
        <f t="shared" si="71"/>
        <v/>
      </c>
      <c r="H2297">
        <v>6.5</v>
      </c>
      <c r="I2297">
        <v>1</v>
      </c>
      <c r="Q2297">
        <v>9.5</v>
      </c>
    </row>
    <row r="2298" spans="1:17" x14ac:dyDescent="0.25">
      <c r="A2298" t="s">
        <v>913</v>
      </c>
      <c r="B2298">
        <v>30</v>
      </c>
      <c r="C2298" t="s">
        <v>276</v>
      </c>
      <c r="D2298" t="s">
        <v>740</v>
      </c>
      <c r="E2298" t="str">
        <f t="shared" si="70"/>
        <v/>
      </c>
      <c r="F2298" t="str">
        <f t="shared" si="71"/>
        <v/>
      </c>
      <c r="H2298">
        <v>5.5</v>
      </c>
      <c r="Q2298">
        <v>5.5</v>
      </c>
    </row>
    <row r="2299" spans="1:17" x14ac:dyDescent="0.25">
      <c r="A2299" t="s">
        <v>913</v>
      </c>
      <c r="B2299">
        <v>30</v>
      </c>
      <c r="C2299" t="s">
        <v>300</v>
      </c>
      <c r="D2299" t="s">
        <v>740</v>
      </c>
      <c r="E2299" t="str">
        <f t="shared" si="70"/>
        <v/>
      </c>
      <c r="F2299" t="str">
        <f t="shared" si="71"/>
        <v/>
      </c>
      <c r="H2299">
        <v>5.5</v>
      </c>
      <c r="Q2299">
        <v>5.5</v>
      </c>
    </row>
    <row r="2300" spans="1:17" x14ac:dyDescent="0.25">
      <c r="A2300" t="s">
        <v>913</v>
      </c>
      <c r="B2300">
        <v>30</v>
      </c>
      <c r="C2300" t="s">
        <v>286</v>
      </c>
      <c r="D2300" t="s">
        <v>742</v>
      </c>
      <c r="E2300" t="str">
        <f t="shared" si="70"/>
        <v/>
      </c>
      <c r="F2300" t="str">
        <f t="shared" si="71"/>
        <v/>
      </c>
      <c r="H2300">
        <v>5</v>
      </c>
      <c r="Q2300">
        <v>5</v>
      </c>
    </row>
    <row r="2301" spans="1:17" x14ac:dyDescent="0.25">
      <c r="A2301" t="s">
        <v>913</v>
      </c>
      <c r="B2301">
        <v>30</v>
      </c>
      <c r="C2301" t="s">
        <v>310</v>
      </c>
      <c r="D2301" t="s">
        <v>742</v>
      </c>
      <c r="E2301" t="str">
        <f t="shared" si="70"/>
        <v/>
      </c>
      <c r="F2301" t="str">
        <f t="shared" si="71"/>
        <v/>
      </c>
      <c r="H2301">
        <v>6</v>
      </c>
      <c r="Q2301">
        <v>6</v>
      </c>
    </row>
    <row r="2302" spans="1:17" x14ac:dyDescent="0.25">
      <c r="A2302" t="s">
        <v>913</v>
      </c>
      <c r="B2302">
        <v>30</v>
      </c>
      <c r="C2302" t="s">
        <v>317</v>
      </c>
      <c r="D2302" t="s">
        <v>742</v>
      </c>
      <c r="E2302">
        <f t="shared" si="70"/>
        <v>1</v>
      </c>
      <c r="F2302" t="str">
        <f t="shared" si="71"/>
        <v/>
      </c>
      <c r="G2302" t="s">
        <v>910</v>
      </c>
      <c r="H2302">
        <v>7.5</v>
      </c>
      <c r="I2302">
        <v>2</v>
      </c>
      <c r="Q2302">
        <v>13</v>
      </c>
    </row>
    <row r="2303" spans="1:17" x14ac:dyDescent="0.25">
      <c r="A2303" t="s">
        <v>913</v>
      </c>
      <c r="B2303">
        <v>30</v>
      </c>
      <c r="C2303" t="s">
        <v>280</v>
      </c>
      <c r="D2303" t="s">
        <v>753</v>
      </c>
      <c r="E2303" t="str">
        <f t="shared" si="70"/>
        <v/>
      </c>
      <c r="F2303" t="str">
        <f t="shared" si="71"/>
        <v/>
      </c>
      <c r="H2303">
        <v>6</v>
      </c>
      <c r="Q2303">
        <v>6</v>
      </c>
    </row>
    <row r="2304" spans="1:17" x14ac:dyDescent="0.25">
      <c r="A2304" t="s">
        <v>913</v>
      </c>
      <c r="B2304">
        <v>30</v>
      </c>
      <c r="C2304" t="s">
        <v>825</v>
      </c>
      <c r="D2304" t="s">
        <v>753</v>
      </c>
      <c r="E2304" t="str">
        <f t="shared" si="70"/>
        <v/>
      </c>
      <c r="F2304" t="str">
        <f t="shared" si="71"/>
        <v/>
      </c>
      <c r="H2304">
        <v>5.5</v>
      </c>
      <c r="Q2304">
        <v>5.5</v>
      </c>
    </row>
    <row r="2305" spans="1:17" x14ac:dyDescent="0.25">
      <c r="A2305" t="s">
        <v>913</v>
      </c>
      <c r="B2305">
        <v>30</v>
      </c>
      <c r="C2305" t="s">
        <v>254</v>
      </c>
      <c r="D2305" t="s">
        <v>750</v>
      </c>
      <c r="E2305" t="str">
        <f t="shared" si="70"/>
        <v/>
      </c>
      <c r="F2305" t="str">
        <f t="shared" si="71"/>
        <v/>
      </c>
      <c r="H2305">
        <v>5</v>
      </c>
      <c r="Q2305">
        <v>5</v>
      </c>
    </row>
    <row r="2306" spans="1:17" x14ac:dyDescent="0.25">
      <c r="A2306" t="s">
        <v>913</v>
      </c>
      <c r="B2306">
        <v>30</v>
      </c>
      <c r="C2306" t="s">
        <v>304</v>
      </c>
      <c r="D2306" t="s">
        <v>750</v>
      </c>
      <c r="E2306" t="str">
        <f t="shared" si="70"/>
        <v/>
      </c>
      <c r="F2306" t="str">
        <f t="shared" si="71"/>
        <v/>
      </c>
      <c r="H2306">
        <v>6</v>
      </c>
      <c r="Q2306">
        <v>6</v>
      </c>
    </row>
    <row r="2307" spans="1:17" x14ac:dyDescent="0.25">
      <c r="A2307" t="s">
        <v>913</v>
      </c>
      <c r="B2307">
        <v>30</v>
      </c>
      <c r="C2307" t="s">
        <v>267</v>
      </c>
      <c r="D2307" t="s">
        <v>750</v>
      </c>
      <c r="E2307" t="str">
        <f t="shared" ref="E2307:E2370" si="72">IF($G2307="Ammonito",1,"")</f>
        <v/>
      </c>
      <c r="F2307" t="str">
        <f t="shared" ref="F2307:F2370" si="73">IF($G2307="Espulsione",1,"")</f>
        <v/>
      </c>
      <c r="H2307">
        <v>5.5</v>
      </c>
      <c r="Q2307">
        <v>5.5</v>
      </c>
    </row>
    <row r="2308" spans="1:17" x14ac:dyDescent="0.25">
      <c r="A2308" t="s">
        <v>913</v>
      </c>
      <c r="B2308">
        <v>30</v>
      </c>
      <c r="C2308" t="s">
        <v>252</v>
      </c>
      <c r="D2308" t="s">
        <v>754</v>
      </c>
      <c r="E2308">
        <f t="shared" si="72"/>
        <v>1</v>
      </c>
      <c r="F2308" t="str">
        <f t="shared" si="73"/>
        <v/>
      </c>
      <c r="G2308" t="s">
        <v>910</v>
      </c>
      <c r="H2308">
        <v>7.5</v>
      </c>
      <c r="I2308">
        <v>1</v>
      </c>
      <c r="Q2308">
        <v>10</v>
      </c>
    </row>
    <row r="2309" spans="1:17" x14ac:dyDescent="0.25">
      <c r="A2309" t="s">
        <v>913</v>
      </c>
      <c r="B2309">
        <v>30</v>
      </c>
      <c r="C2309" t="s">
        <v>259</v>
      </c>
      <c r="D2309" t="s">
        <v>748</v>
      </c>
      <c r="E2309" t="str">
        <f t="shared" si="72"/>
        <v/>
      </c>
      <c r="F2309" t="str">
        <f t="shared" si="73"/>
        <v/>
      </c>
      <c r="H2309">
        <v>6.5</v>
      </c>
      <c r="I2309">
        <v>1</v>
      </c>
      <c r="L2309">
        <v>2</v>
      </c>
      <c r="Q2309">
        <v>11.5</v>
      </c>
    </row>
    <row r="2310" spans="1:17" x14ac:dyDescent="0.25">
      <c r="A2310" t="s">
        <v>913</v>
      </c>
      <c r="B2310">
        <v>30</v>
      </c>
      <c r="C2310" t="s">
        <v>278</v>
      </c>
      <c r="D2310" t="s">
        <v>748</v>
      </c>
      <c r="E2310" t="str">
        <f t="shared" si="72"/>
        <v/>
      </c>
      <c r="F2310" t="str">
        <f t="shared" si="73"/>
        <v/>
      </c>
      <c r="H2310">
        <v>6</v>
      </c>
      <c r="Q2310">
        <v>6</v>
      </c>
    </row>
    <row r="2311" spans="1:17" x14ac:dyDescent="0.25">
      <c r="A2311" t="s">
        <v>913</v>
      </c>
      <c r="B2311">
        <v>30</v>
      </c>
      <c r="C2311" t="s">
        <v>321</v>
      </c>
      <c r="D2311" t="s">
        <v>748</v>
      </c>
      <c r="E2311" t="str">
        <f t="shared" si="72"/>
        <v/>
      </c>
      <c r="F2311" t="str">
        <f t="shared" si="73"/>
        <v/>
      </c>
      <c r="H2311">
        <v>7</v>
      </c>
      <c r="I2311">
        <v>2</v>
      </c>
      <c r="Q2311">
        <v>13</v>
      </c>
    </row>
    <row r="2312" spans="1:17" x14ac:dyDescent="0.25">
      <c r="A2312" t="s">
        <v>913</v>
      </c>
      <c r="B2312">
        <v>30</v>
      </c>
      <c r="C2312" t="s">
        <v>251</v>
      </c>
      <c r="D2312" t="s">
        <v>661</v>
      </c>
      <c r="E2312" t="str">
        <f t="shared" si="72"/>
        <v/>
      </c>
      <c r="F2312">
        <f t="shared" si="73"/>
        <v>1</v>
      </c>
      <c r="G2312" t="s">
        <v>911</v>
      </c>
      <c r="H2312">
        <v>5</v>
      </c>
      <c r="Q2312">
        <v>4</v>
      </c>
    </row>
    <row r="2313" spans="1:17" x14ac:dyDescent="0.25">
      <c r="A2313" t="s">
        <v>913</v>
      </c>
      <c r="B2313">
        <v>30</v>
      </c>
      <c r="C2313" t="s">
        <v>260</v>
      </c>
      <c r="D2313" t="s">
        <v>661</v>
      </c>
      <c r="E2313" t="str">
        <f t="shared" si="72"/>
        <v/>
      </c>
      <c r="F2313" t="str">
        <f t="shared" si="73"/>
        <v/>
      </c>
      <c r="H2313">
        <v>5</v>
      </c>
      <c r="Q2313">
        <v>5</v>
      </c>
    </row>
    <row r="2314" spans="1:17" x14ac:dyDescent="0.25">
      <c r="A2314" t="s">
        <v>913</v>
      </c>
      <c r="B2314">
        <v>30</v>
      </c>
      <c r="C2314" t="s">
        <v>264</v>
      </c>
      <c r="D2314" t="s">
        <v>631</v>
      </c>
      <c r="E2314" t="str">
        <f t="shared" si="72"/>
        <v/>
      </c>
      <c r="F2314" t="str">
        <f t="shared" si="73"/>
        <v/>
      </c>
      <c r="H2314">
        <v>6.5</v>
      </c>
      <c r="I2314">
        <v>1</v>
      </c>
      <c r="Q2314">
        <v>9.5</v>
      </c>
    </row>
    <row r="2315" spans="1:17" x14ac:dyDescent="0.25">
      <c r="A2315" t="s">
        <v>913</v>
      </c>
      <c r="B2315">
        <v>30</v>
      </c>
      <c r="C2315" t="s">
        <v>320</v>
      </c>
      <c r="D2315" t="s">
        <v>631</v>
      </c>
      <c r="E2315" t="str">
        <f t="shared" si="72"/>
        <v/>
      </c>
      <c r="F2315" t="str">
        <f t="shared" si="73"/>
        <v/>
      </c>
      <c r="H2315">
        <v>5.5</v>
      </c>
      <c r="Q2315">
        <v>5.5</v>
      </c>
    </row>
    <row r="2316" spans="1:17" x14ac:dyDescent="0.25">
      <c r="A2316" t="s">
        <v>913</v>
      </c>
      <c r="B2316">
        <v>30</v>
      </c>
      <c r="C2316" t="s">
        <v>271</v>
      </c>
      <c r="D2316" t="s">
        <v>631</v>
      </c>
      <c r="E2316" t="str">
        <f t="shared" si="72"/>
        <v/>
      </c>
      <c r="F2316" t="str">
        <f t="shared" si="73"/>
        <v/>
      </c>
      <c r="H2316">
        <v>7</v>
      </c>
      <c r="L2316">
        <v>2</v>
      </c>
      <c r="Q2316">
        <v>9</v>
      </c>
    </row>
    <row r="2317" spans="1:17" x14ac:dyDescent="0.25">
      <c r="A2317" t="s">
        <v>913</v>
      </c>
      <c r="B2317">
        <v>30</v>
      </c>
      <c r="C2317" t="s">
        <v>266</v>
      </c>
      <c r="D2317" t="s">
        <v>745</v>
      </c>
      <c r="E2317" t="str">
        <f t="shared" si="72"/>
        <v/>
      </c>
      <c r="F2317" t="str">
        <f t="shared" si="73"/>
        <v/>
      </c>
      <c r="H2317">
        <v>6</v>
      </c>
      <c r="L2317">
        <v>1</v>
      </c>
      <c r="Q2317">
        <v>7</v>
      </c>
    </row>
    <row r="2318" spans="1:17" x14ac:dyDescent="0.25">
      <c r="A2318" t="s">
        <v>913</v>
      </c>
      <c r="B2318">
        <v>30</v>
      </c>
      <c r="C2318" t="s">
        <v>270</v>
      </c>
      <c r="D2318" t="s">
        <v>745</v>
      </c>
      <c r="E2318" t="str">
        <f t="shared" si="72"/>
        <v/>
      </c>
      <c r="F2318" t="str">
        <f t="shared" si="73"/>
        <v/>
      </c>
      <c r="H2318">
        <v>6</v>
      </c>
      <c r="Q2318">
        <v>6</v>
      </c>
    </row>
    <row r="2319" spans="1:17" x14ac:dyDescent="0.25">
      <c r="A2319" t="s">
        <v>913</v>
      </c>
      <c r="B2319">
        <v>30</v>
      </c>
      <c r="C2319" t="s">
        <v>298</v>
      </c>
      <c r="D2319" t="s">
        <v>745</v>
      </c>
      <c r="E2319" t="str">
        <f t="shared" si="72"/>
        <v/>
      </c>
      <c r="F2319" t="str">
        <f t="shared" si="73"/>
        <v/>
      </c>
      <c r="H2319">
        <v>7</v>
      </c>
      <c r="I2319">
        <v>1</v>
      </c>
      <c r="Q2319">
        <v>10</v>
      </c>
    </row>
    <row r="2320" spans="1:17" x14ac:dyDescent="0.25">
      <c r="A2320" t="s">
        <v>913</v>
      </c>
      <c r="B2320">
        <v>30</v>
      </c>
      <c r="C2320" t="s">
        <v>313</v>
      </c>
      <c r="D2320" t="s">
        <v>745</v>
      </c>
      <c r="E2320" t="str">
        <f t="shared" si="72"/>
        <v/>
      </c>
      <c r="F2320" t="str">
        <f t="shared" si="73"/>
        <v/>
      </c>
      <c r="H2320">
        <v>6.5</v>
      </c>
      <c r="I2320">
        <v>1</v>
      </c>
      <c r="Q2320">
        <v>9.5</v>
      </c>
    </row>
    <row r="2321" spans="1:17" x14ac:dyDescent="0.25">
      <c r="A2321" t="s">
        <v>913</v>
      </c>
      <c r="B2321">
        <v>30</v>
      </c>
      <c r="C2321" t="s">
        <v>255</v>
      </c>
      <c r="D2321" t="s">
        <v>635</v>
      </c>
      <c r="E2321" t="str">
        <f t="shared" si="72"/>
        <v/>
      </c>
      <c r="F2321" t="str">
        <f t="shared" si="73"/>
        <v/>
      </c>
      <c r="H2321">
        <v>5.5</v>
      </c>
      <c r="Q2321">
        <v>5.5</v>
      </c>
    </row>
    <row r="2322" spans="1:17" x14ac:dyDescent="0.25">
      <c r="A2322" t="s">
        <v>913</v>
      </c>
      <c r="B2322">
        <v>30</v>
      </c>
      <c r="C2322" t="s">
        <v>268</v>
      </c>
      <c r="D2322" t="s">
        <v>635</v>
      </c>
      <c r="E2322" t="str">
        <f t="shared" si="72"/>
        <v/>
      </c>
      <c r="F2322" t="str">
        <f t="shared" si="73"/>
        <v/>
      </c>
      <c r="H2322">
        <v>5</v>
      </c>
      <c r="Q2322">
        <v>5</v>
      </c>
    </row>
    <row r="2323" spans="1:17" x14ac:dyDescent="0.25">
      <c r="A2323" t="s">
        <v>913</v>
      </c>
      <c r="B2323">
        <v>30</v>
      </c>
      <c r="C2323" t="s">
        <v>287</v>
      </c>
      <c r="D2323" t="s">
        <v>635</v>
      </c>
      <c r="E2323" t="str">
        <f t="shared" si="72"/>
        <v/>
      </c>
      <c r="F2323" t="str">
        <f t="shared" si="73"/>
        <v/>
      </c>
      <c r="H2323">
        <v>5</v>
      </c>
      <c r="Q2323">
        <v>5</v>
      </c>
    </row>
    <row r="2324" spans="1:17" x14ac:dyDescent="0.25">
      <c r="A2324" t="s">
        <v>913</v>
      </c>
      <c r="B2324">
        <v>30</v>
      </c>
      <c r="C2324" t="s">
        <v>322</v>
      </c>
      <c r="D2324" t="s">
        <v>635</v>
      </c>
      <c r="E2324" t="str">
        <f t="shared" si="72"/>
        <v/>
      </c>
      <c r="F2324" t="str">
        <f t="shared" si="73"/>
        <v/>
      </c>
      <c r="H2324">
        <v>5.5</v>
      </c>
      <c r="L2324">
        <v>1</v>
      </c>
      <c r="Q2324">
        <v>6.5</v>
      </c>
    </row>
    <row r="2325" spans="1:17" x14ac:dyDescent="0.25">
      <c r="A2325" t="s">
        <v>913</v>
      </c>
      <c r="B2325">
        <v>30</v>
      </c>
      <c r="C2325" t="s">
        <v>830</v>
      </c>
      <c r="D2325" t="s">
        <v>635</v>
      </c>
      <c r="E2325" t="str">
        <f t="shared" si="72"/>
        <v/>
      </c>
      <c r="F2325" t="str">
        <f t="shared" si="73"/>
        <v/>
      </c>
      <c r="H2325">
        <v>5</v>
      </c>
      <c r="Q2325">
        <v>5</v>
      </c>
    </row>
    <row r="2326" spans="1:17" x14ac:dyDescent="0.25">
      <c r="A2326" t="s">
        <v>913</v>
      </c>
      <c r="B2326">
        <v>30</v>
      </c>
      <c r="C2326" t="s">
        <v>277</v>
      </c>
      <c r="D2326" t="s">
        <v>747</v>
      </c>
      <c r="E2326">
        <f t="shared" si="72"/>
        <v>1</v>
      </c>
      <c r="F2326" t="str">
        <f t="shared" si="73"/>
        <v/>
      </c>
      <c r="G2326" t="s">
        <v>910</v>
      </c>
      <c r="H2326">
        <v>7.5</v>
      </c>
      <c r="I2326">
        <v>1</v>
      </c>
      <c r="Q2326">
        <v>10</v>
      </c>
    </row>
    <row r="2327" spans="1:17" x14ac:dyDescent="0.25">
      <c r="A2327" t="s">
        <v>913</v>
      </c>
      <c r="B2327">
        <v>30</v>
      </c>
      <c r="C2327" t="s">
        <v>295</v>
      </c>
      <c r="D2327" t="s">
        <v>738</v>
      </c>
      <c r="E2327" t="str">
        <f t="shared" si="72"/>
        <v/>
      </c>
      <c r="F2327" t="str">
        <f t="shared" si="73"/>
        <v/>
      </c>
      <c r="H2327">
        <v>5</v>
      </c>
      <c r="Q2327">
        <v>5</v>
      </c>
    </row>
    <row r="2328" spans="1:17" x14ac:dyDescent="0.25">
      <c r="A2328" t="s">
        <v>913</v>
      </c>
      <c r="B2328">
        <v>30</v>
      </c>
      <c r="C2328" t="s">
        <v>319</v>
      </c>
      <c r="D2328" t="s">
        <v>761</v>
      </c>
      <c r="E2328" t="str">
        <f t="shared" si="72"/>
        <v/>
      </c>
      <c r="F2328" t="str">
        <f t="shared" si="73"/>
        <v/>
      </c>
      <c r="H2328">
        <v>6</v>
      </c>
      <c r="Q2328">
        <v>6</v>
      </c>
    </row>
    <row r="2329" spans="1:17" x14ac:dyDescent="0.25">
      <c r="A2329" t="s">
        <v>913</v>
      </c>
      <c r="B2329">
        <v>30</v>
      </c>
      <c r="C2329" t="s">
        <v>279</v>
      </c>
      <c r="D2329" t="s">
        <v>761</v>
      </c>
      <c r="E2329" t="str">
        <f t="shared" si="72"/>
        <v/>
      </c>
      <c r="F2329" t="str">
        <f t="shared" si="73"/>
        <v/>
      </c>
      <c r="H2329">
        <v>6.5</v>
      </c>
      <c r="Q2329">
        <v>6.5</v>
      </c>
    </row>
    <row r="2330" spans="1:17" x14ac:dyDescent="0.25">
      <c r="A2330" t="s">
        <v>908</v>
      </c>
      <c r="B2330">
        <v>29</v>
      </c>
      <c r="C2330" t="s">
        <v>331</v>
      </c>
      <c r="D2330" t="s">
        <v>746</v>
      </c>
      <c r="E2330">
        <f t="shared" si="72"/>
        <v>1</v>
      </c>
      <c r="F2330" t="str">
        <f t="shared" si="73"/>
        <v/>
      </c>
      <c r="G2330" t="s">
        <v>910</v>
      </c>
      <c r="H2330">
        <v>6.5</v>
      </c>
      <c r="J2330">
        <v>1</v>
      </c>
      <c r="Q2330">
        <v>5</v>
      </c>
    </row>
    <row r="2331" spans="1:17" x14ac:dyDescent="0.25">
      <c r="A2331" t="s">
        <v>908</v>
      </c>
      <c r="B2331">
        <v>29</v>
      </c>
      <c r="C2331" t="s">
        <v>332</v>
      </c>
      <c r="D2331" t="s">
        <v>760</v>
      </c>
      <c r="E2331" t="str">
        <f t="shared" si="72"/>
        <v/>
      </c>
      <c r="F2331" t="str">
        <f t="shared" si="73"/>
        <v/>
      </c>
      <c r="H2331">
        <v>6.5</v>
      </c>
      <c r="Q2331">
        <v>6.5</v>
      </c>
    </row>
    <row r="2332" spans="1:17" x14ac:dyDescent="0.25">
      <c r="A2332" t="s">
        <v>908</v>
      </c>
      <c r="B2332">
        <v>29</v>
      </c>
      <c r="C2332" t="s">
        <v>326</v>
      </c>
      <c r="D2332" t="s">
        <v>633</v>
      </c>
      <c r="E2332" t="str">
        <f t="shared" si="72"/>
        <v/>
      </c>
      <c r="F2332" t="str">
        <f t="shared" si="73"/>
        <v/>
      </c>
      <c r="H2332">
        <v>6</v>
      </c>
      <c r="J2332">
        <v>1</v>
      </c>
      <c r="Q2332">
        <v>5</v>
      </c>
    </row>
    <row r="2333" spans="1:17" x14ac:dyDescent="0.25">
      <c r="A2333" t="s">
        <v>908</v>
      </c>
      <c r="B2333">
        <v>29</v>
      </c>
      <c r="C2333" t="s">
        <v>325</v>
      </c>
      <c r="D2333" t="s">
        <v>739</v>
      </c>
      <c r="E2333" t="str">
        <f t="shared" si="72"/>
        <v/>
      </c>
      <c r="F2333" t="str">
        <f t="shared" si="73"/>
        <v/>
      </c>
      <c r="H2333">
        <v>5.5</v>
      </c>
      <c r="J2333">
        <v>1</v>
      </c>
      <c r="Q2333">
        <v>4.5</v>
      </c>
    </row>
    <row r="2334" spans="1:17" x14ac:dyDescent="0.25">
      <c r="A2334" t="s">
        <v>908</v>
      </c>
      <c r="B2334">
        <v>29</v>
      </c>
      <c r="C2334" t="s">
        <v>324</v>
      </c>
      <c r="D2334" t="s">
        <v>634</v>
      </c>
      <c r="E2334" t="str">
        <f t="shared" si="72"/>
        <v/>
      </c>
      <c r="F2334" t="str">
        <f t="shared" si="73"/>
        <v/>
      </c>
      <c r="H2334">
        <v>6</v>
      </c>
      <c r="J2334">
        <v>2</v>
      </c>
      <c r="Q2334">
        <v>4</v>
      </c>
    </row>
    <row r="2335" spans="1:17" x14ac:dyDescent="0.25">
      <c r="A2335" t="s">
        <v>908</v>
      </c>
      <c r="B2335">
        <v>29</v>
      </c>
      <c r="C2335" t="s">
        <v>338</v>
      </c>
      <c r="D2335" t="s">
        <v>632</v>
      </c>
      <c r="E2335" t="str">
        <f t="shared" si="72"/>
        <v/>
      </c>
      <c r="F2335" t="str">
        <f t="shared" si="73"/>
        <v/>
      </c>
      <c r="H2335">
        <v>7</v>
      </c>
      <c r="Q2335">
        <v>7</v>
      </c>
    </row>
    <row r="2336" spans="1:17" x14ac:dyDescent="0.25">
      <c r="A2336" t="s">
        <v>908</v>
      </c>
      <c r="B2336">
        <v>29</v>
      </c>
      <c r="C2336" t="s">
        <v>340</v>
      </c>
      <c r="D2336" t="s">
        <v>752</v>
      </c>
      <c r="E2336" t="str">
        <f t="shared" si="72"/>
        <v/>
      </c>
      <c r="F2336" t="str">
        <f t="shared" si="73"/>
        <v/>
      </c>
      <c r="H2336">
        <v>7</v>
      </c>
      <c r="J2336">
        <v>1</v>
      </c>
      <c r="Q2336">
        <v>6</v>
      </c>
    </row>
    <row r="2337" spans="1:17" x14ac:dyDescent="0.25">
      <c r="A2337" t="s">
        <v>908</v>
      </c>
      <c r="B2337">
        <v>29</v>
      </c>
      <c r="C2337" t="s">
        <v>662</v>
      </c>
      <c r="D2337" t="s">
        <v>740</v>
      </c>
      <c r="E2337" t="str">
        <f t="shared" si="72"/>
        <v/>
      </c>
      <c r="F2337" t="str">
        <f t="shared" si="73"/>
        <v/>
      </c>
      <c r="H2337">
        <v>6</v>
      </c>
      <c r="J2337">
        <v>2</v>
      </c>
      <c r="Q2337">
        <v>4</v>
      </c>
    </row>
    <row r="2338" spans="1:17" x14ac:dyDescent="0.25">
      <c r="A2338" t="s">
        <v>908</v>
      </c>
      <c r="B2338">
        <v>29</v>
      </c>
      <c r="C2338" t="s">
        <v>660</v>
      </c>
      <c r="D2338" t="s">
        <v>742</v>
      </c>
      <c r="E2338" t="str">
        <f t="shared" si="72"/>
        <v/>
      </c>
      <c r="F2338" t="str">
        <f t="shared" si="73"/>
        <v/>
      </c>
      <c r="H2338">
        <v>6</v>
      </c>
      <c r="Q2338">
        <v>6</v>
      </c>
    </row>
    <row r="2339" spans="1:17" x14ac:dyDescent="0.25">
      <c r="A2339" t="s">
        <v>908</v>
      </c>
      <c r="B2339">
        <v>29</v>
      </c>
      <c r="C2339" t="s">
        <v>328</v>
      </c>
      <c r="D2339" t="s">
        <v>753</v>
      </c>
      <c r="E2339" t="str">
        <f t="shared" si="72"/>
        <v/>
      </c>
      <c r="F2339" t="str">
        <f t="shared" si="73"/>
        <v/>
      </c>
      <c r="H2339">
        <v>6</v>
      </c>
      <c r="J2339">
        <v>1</v>
      </c>
      <c r="Q2339">
        <v>5</v>
      </c>
    </row>
    <row r="2340" spans="1:17" x14ac:dyDescent="0.25">
      <c r="A2340" t="s">
        <v>908</v>
      </c>
      <c r="B2340">
        <v>29</v>
      </c>
      <c r="C2340" t="s">
        <v>327</v>
      </c>
      <c r="D2340" t="s">
        <v>750</v>
      </c>
      <c r="E2340" t="str">
        <f t="shared" si="72"/>
        <v/>
      </c>
      <c r="F2340" t="str">
        <f t="shared" si="73"/>
        <v/>
      </c>
      <c r="H2340">
        <v>7</v>
      </c>
      <c r="J2340">
        <v>3</v>
      </c>
      <c r="Q2340">
        <v>4</v>
      </c>
    </row>
    <row r="2341" spans="1:17" x14ac:dyDescent="0.25">
      <c r="A2341" t="s">
        <v>908</v>
      </c>
      <c r="B2341">
        <v>29</v>
      </c>
      <c r="C2341" t="s">
        <v>638</v>
      </c>
      <c r="D2341" t="s">
        <v>754</v>
      </c>
      <c r="E2341" t="str">
        <f t="shared" si="72"/>
        <v/>
      </c>
      <c r="F2341" t="str">
        <f t="shared" si="73"/>
        <v/>
      </c>
      <c r="H2341">
        <v>6</v>
      </c>
      <c r="J2341">
        <v>1</v>
      </c>
      <c r="Q2341">
        <v>5</v>
      </c>
    </row>
    <row r="2342" spans="1:17" x14ac:dyDescent="0.25">
      <c r="A2342" t="s">
        <v>908</v>
      </c>
      <c r="B2342">
        <v>29</v>
      </c>
      <c r="C2342" t="s">
        <v>343</v>
      </c>
      <c r="D2342" t="s">
        <v>748</v>
      </c>
      <c r="E2342" t="str">
        <f t="shared" si="72"/>
        <v/>
      </c>
      <c r="F2342" t="str">
        <f t="shared" si="73"/>
        <v/>
      </c>
      <c r="H2342">
        <v>6</v>
      </c>
      <c r="J2342">
        <v>1</v>
      </c>
      <c r="Q2342">
        <v>5</v>
      </c>
    </row>
    <row r="2343" spans="1:17" x14ac:dyDescent="0.25">
      <c r="A2343" t="s">
        <v>908</v>
      </c>
      <c r="B2343">
        <v>29</v>
      </c>
      <c r="C2343" t="s">
        <v>663</v>
      </c>
      <c r="D2343" t="s">
        <v>661</v>
      </c>
      <c r="E2343" t="str">
        <f t="shared" si="72"/>
        <v/>
      </c>
      <c r="F2343" t="str">
        <f t="shared" si="73"/>
        <v/>
      </c>
      <c r="H2343">
        <v>6</v>
      </c>
      <c r="J2343">
        <v>1</v>
      </c>
      <c r="Q2343">
        <v>5</v>
      </c>
    </row>
    <row r="2344" spans="1:17" x14ac:dyDescent="0.25">
      <c r="A2344" t="s">
        <v>908</v>
      </c>
      <c r="B2344">
        <v>29</v>
      </c>
      <c r="C2344" t="s">
        <v>334</v>
      </c>
      <c r="D2344" t="s">
        <v>631</v>
      </c>
      <c r="E2344" t="str">
        <f t="shared" si="72"/>
        <v/>
      </c>
      <c r="F2344" t="str">
        <f t="shared" si="73"/>
        <v/>
      </c>
      <c r="H2344">
        <v>6</v>
      </c>
      <c r="Q2344">
        <v>6</v>
      </c>
    </row>
    <row r="2345" spans="1:17" x14ac:dyDescent="0.25">
      <c r="A2345" t="s">
        <v>908</v>
      </c>
      <c r="B2345">
        <v>29</v>
      </c>
      <c r="C2345" t="s">
        <v>333</v>
      </c>
      <c r="D2345" t="s">
        <v>745</v>
      </c>
      <c r="E2345" t="str">
        <f t="shared" si="72"/>
        <v/>
      </c>
      <c r="F2345" t="str">
        <f t="shared" si="73"/>
        <v/>
      </c>
      <c r="H2345">
        <v>7</v>
      </c>
      <c r="Q2345">
        <v>7</v>
      </c>
    </row>
    <row r="2346" spans="1:17" x14ac:dyDescent="0.25">
      <c r="A2346" t="s">
        <v>908</v>
      </c>
      <c r="B2346">
        <v>29</v>
      </c>
      <c r="C2346" t="s">
        <v>339</v>
      </c>
      <c r="D2346" t="s">
        <v>635</v>
      </c>
      <c r="E2346" t="str">
        <f t="shared" si="72"/>
        <v/>
      </c>
      <c r="F2346" t="str">
        <f t="shared" si="73"/>
        <v/>
      </c>
      <c r="H2346">
        <v>6</v>
      </c>
      <c r="J2346">
        <v>1</v>
      </c>
      <c r="Q2346">
        <v>5</v>
      </c>
    </row>
    <row r="2347" spans="1:17" x14ac:dyDescent="0.25">
      <c r="A2347" t="s">
        <v>908</v>
      </c>
      <c r="B2347">
        <v>29</v>
      </c>
      <c r="C2347" t="s">
        <v>664</v>
      </c>
      <c r="D2347" t="s">
        <v>747</v>
      </c>
      <c r="E2347" t="str">
        <f t="shared" si="72"/>
        <v/>
      </c>
      <c r="F2347" t="str">
        <f t="shared" si="73"/>
        <v/>
      </c>
      <c r="H2347">
        <v>5.5</v>
      </c>
      <c r="J2347">
        <v>1</v>
      </c>
      <c r="Q2347">
        <v>4.5</v>
      </c>
    </row>
    <row r="2348" spans="1:17" x14ac:dyDescent="0.25">
      <c r="A2348" t="s">
        <v>908</v>
      </c>
      <c r="B2348">
        <v>29</v>
      </c>
      <c r="C2348" t="s">
        <v>344</v>
      </c>
      <c r="D2348" t="s">
        <v>738</v>
      </c>
      <c r="E2348" t="str">
        <f t="shared" si="72"/>
        <v/>
      </c>
      <c r="F2348" t="str">
        <f t="shared" si="73"/>
        <v/>
      </c>
      <c r="H2348">
        <v>6.5</v>
      </c>
      <c r="Q2348">
        <v>6.5</v>
      </c>
    </row>
    <row r="2349" spans="1:17" x14ac:dyDescent="0.25">
      <c r="A2349" t="s">
        <v>908</v>
      </c>
      <c r="B2349">
        <v>29</v>
      </c>
      <c r="C2349" t="s">
        <v>342</v>
      </c>
      <c r="D2349" t="s">
        <v>761</v>
      </c>
      <c r="E2349" t="str">
        <f t="shared" si="72"/>
        <v/>
      </c>
      <c r="F2349" t="str">
        <f t="shared" si="73"/>
        <v/>
      </c>
      <c r="H2349">
        <v>5.5</v>
      </c>
      <c r="J2349">
        <v>5</v>
      </c>
      <c r="Q2349">
        <v>0.5</v>
      </c>
    </row>
    <row r="2350" spans="1:17" x14ac:dyDescent="0.25">
      <c r="A2350" t="s">
        <v>909</v>
      </c>
      <c r="B2350">
        <v>29</v>
      </c>
      <c r="C2350" t="s">
        <v>890</v>
      </c>
      <c r="D2350" t="s">
        <v>746</v>
      </c>
      <c r="E2350" t="str">
        <f t="shared" si="72"/>
        <v/>
      </c>
      <c r="F2350" t="str">
        <f t="shared" si="73"/>
        <v/>
      </c>
      <c r="H2350">
        <v>6</v>
      </c>
      <c r="Q2350">
        <v>6</v>
      </c>
    </row>
    <row r="2351" spans="1:17" x14ac:dyDescent="0.25">
      <c r="A2351" t="s">
        <v>909</v>
      </c>
      <c r="B2351">
        <v>29</v>
      </c>
      <c r="C2351" t="s">
        <v>866</v>
      </c>
      <c r="D2351" t="s">
        <v>746</v>
      </c>
      <c r="E2351">
        <f t="shared" si="72"/>
        <v>1</v>
      </c>
      <c r="F2351" t="str">
        <f t="shared" si="73"/>
        <v/>
      </c>
      <c r="G2351" t="s">
        <v>910</v>
      </c>
      <c r="H2351">
        <v>5.5</v>
      </c>
      <c r="Q2351">
        <v>5</v>
      </c>
    </row>
    <row r="2352" spans="1:17" x14ac:dyDescent="0.25">
      <c r="A2352" t="s">
        <v>909</v>
      </c>
      <c r="B2352">
        <v>29</v>
      </c>
      <c r="C2352" t="s">
        <v>456</v>
      </c>
      <c r="D2352" t="s">
        <v>746</v>
      </c>
      <c r="E2352" t="str">
        <f t="shared" si="72"/>
        <v/>
      </c>
      <c r="F2352" t="str">
        <f t="shared" si="73"/>
        <v/>
      </c>
      <c r="H2352">
        <v>6</v>
      </c>
      <c r="Q2352">
        <v>6</v>
      </c>
    </row>
    <row r="2353" spans="1:17" x14ac:dyDescent="0.25">
      <c r="A2353" t="s">
        <v>909</v>
      </c>
      <c r="B2353">
        <v>29</v>
      </c>
      <c r="C2353" t="s">
        <v>473</v>
      </c>
      <c r="D2353" t="s">
        <v>746</v>
      </c>
      <c r="E2353">
        <f t="shared" si="72"/>
        <v>1</v>
      </c>
      <c r="F2353" t="str">
        <f t="shared" si="73"/>
        <v/>
      </c>
      <c r="G2353" t="s">
        <v>910</v>
      </c>
      <c r="H2353">
        <v>6</v>
      </c>
      <c r="Q2353">
        <v>5.5</v>
      </c>
    </row>
    <row r="2354" spans="1:17" x14ac:dyDescent="0.25">
      <c r="A2354" t="s">
        <v>909</v>
      </c>
      <c r="B2354">
        <v>29</v>
      </c>
      <c r="C2354" t="s">
        <v>479</v>
      </c>
      <c r="D2354" t="s">
        <v>746</v>
      </c>
      <c r="E2354" t="str">
        <f t="shared" si="72"/>
        <v/>
      </c>
      <c r="F2354" t="str">
        <f t="shared" si="73"/>
        <v/>
      </c>
      <c r="H2354">
        <v>6</v>
      </c>
      <c r="Q2354">
        <v>6</v>
      </c>
    </row>
    <row r="2355" spans="1:17" x14ac:dyDescent="0.25">
      <c r="A2355" t="s">
        <v>909</v>
      </c>
      <c r="B2355">
        <v>29</v>
      </c>
      <c r="C2355" t="s">
        <v>354</v>
      </c>
      <c r="D2355" t="s">
        <v>760</v>
      </c>
      <c r="E2355" t="str">
        <f t="shared" si="72"/>
        <v/>
      </c>
      <c r="F2355" t="str">
        <f t="shared" si="73"/>
        <v/>
      </c>
      <c r="H2355">
        <v>6</v>
      </c>
      <c r="Q2355">
        <v>6</v>
      </c>
    </row>
    <row r="2356" spans="1:17" x14ac:dyDescent="0.25">
      <c r="A2356" t="s">
        <v>909</v>
      </c>
      <c r="B2356">
        <v>29</v>
      </c>
      <c r="C2356" t="s">
        <v>383</v>
      </c>
      <c r="D2356" t="s">
        <v>760</v>
      </c>
      <c r="E2356">
        <f t="shared" si="72"/>
        <v>1</v>
      </c>
      <c r="F2356" t="str">
        <f t="shared" si="73"/>
        <v/>
      </c>
      <c r="G2356" t="s">
        <v>910</v>
      </c>
      <c r="H2356">
        <v>6</v>
      </c>
      <c r="Q2356">
        <v>5.5</v>
      </c>
    </row>
    <row r="2357" spans="1:17" x14ac:dyDescent="0.25">
      <c r="A2357" t="s">
        <v>909</v>
      </c>
      <c r="B2357">
        <v>29</v>
      </c>
      <c r="C2357" t="s">
        <v>404</v>
      </c>
      <c r="D2357" t="s">
        <v>760</v>
      </c>
      <c r="E2357" t="str">
        <f t="shared" si="72"/>
        <v/>
      </c>
      <c r="F2357" t="str">
        <f t="shared" si="73"/>
        <v/>
      </c>
      <c r="H2357">
        <v>6</v>
      </c>
      <c r="Q2357">
        <v>6</v>
      </c>
    </row>
    <row r="2358" spans="1:17" x14ac:dyDescent="0.25">
      <c r="A2358" t="s">
        <v>909</v>
      </c>
      <c r="B2358">
        <v>29</v>
      </c>
      <c r="C2358" t="s">
        <v>436</v>
      </c>
      <c r="D2358" t="s">
        <v>760</v>
      </c>
      <c r="E2358" t="str">
        <f t="shared" si="72"/>
        <v/>
      </c>
      <c r="F2358" t="str">
        <f t="shared" si="73"/>
        <v/>
      </c>
      <c r="H2358">
        <v>6</v>
      </c>
      <c r="Q2358">
        <v>6</v>
      </c>
    </row>
    <row r="2359" spans="1:17" x14ac:dyDescent="0.25">
      <c r="A2359" t="s">
        <v>909</v>
      </c>
      <c r="B2359">
        <v>29</v>
      </c>
      <c r="C2359" t="s">
        <v>442</v>
      </c>
      <c r="D2359" t="s">
        <v>760</v>
      </c>
      <c r="E2359" t="str">
        <f t="shared" si="72"/>
        <v/>
      </c>
      <c r="F2359" t="str">
        <f t="shared" si="73"/>
        <v/>
      </c>
      <c r="H2359">
        <v>6</v>
      </c>
      <c r="Q2359">
        <v>6</v>
      </c>
    </row>
    <row r="2360" spans="1:17" x14ac:dyDescent="0.25">
      <c r="A2360" t="s">
        <v>909</v>
      </c>
      <c r="B2360">
        <v>29</v>
      </c>
      <c r="C2360" t="s">
        <v>471</v>
      </c>
      <c r="D2360" t="s">
        <v>760</v>
      </c>
      <c r="E2360" t="str">
        <f t="shared" si="72"/>
        <v/>
      </c>
      <c r="F2360" t="str">
        <f t="shared" si="73"/>
        <v/>
      </c>
      <c r="H2360">
        <v>5.5</v>
      </c>
      <c r="Q2360">
        <v>5.5</v>
      </c>
    </row>
    <row r="2361" spans="1:17" x14ac:dyDescent="0.25">
      <c r="A2361" t="s">
        <v>909</v>
      </c>
      <c r="B2361">
        <v>29</v>
      </c>
      <c r="C2361" t="s">
        <v>357</v>
      </c>
      <c r="D2361" t="s">
        <v>633</v>
      </c>
      <c r="E2361">
        <f t="shared" si="72"/>
        <v>1</v>
      </c>
      <c r="F2361" t="str">
        <f t="shared" si="73"/>
        <v/>
      </c>
      <c r="G2361" t="s">
        <v>910</v>
      </c>
      <c r="H2361">
        <v>6.5</v>
      </c>
      <c r="Q2361">
        <v>6</v>
      </c>
    </row>
    <row r="2362" spans="1:17" x14ac:dyDescent="0.25">
      <c r="A2362" t="s">
        <v>909</v>
      </c>
      <c r="B2362">
        <v>29</v>
      </c>
      <c r="C2362" t="s">
        <v>358</v>
      </c>
      <c r="D2362" t="s">
        <v>633</v>
      </c>
      <c r="E2362" t="str">
        <f t="shared" si="72"/>
        <v/>
      </c>
      <c r="F2362" t="str">
        <f t="shared" si="73"/>
        <v/>
      </c>
      <c r="H2362">
        <v>6</v>
      </c>
      <c r="Q2362">
        <v>6</v>
      </c>
    </row>
    <row r="2363" spans="1:17" x14ac:dyDescent="0.25">
      <c r="A2363" t="s">
        <v>909</v>
      </c>
      <c r="B2363">
        <v>29</v>
      </c>
      <c r="C2363" t="s">
        <v>450</v>
      </c>
      <c r="D2363" t="s">
        <v>633</v>
      </c>
      <c r="E2363">
        <f t="shared" si="72"/>
        <v>1</v>
      </c>
      <c r="F2363" t="str">
        <f t="shared" si="73"/>
        <v/>
      </c>
      <c r="G2363" t="s">
        <v>910</v>
      </c>
      <c r="H2363">
        <v>6</v>
      </c>
      <c r="Q2363">
        <v>5.5</v>
      </c>
    </row>
    <row r="2364" spans="1:17" x14ac:dyDescent="0.25">
      <c r="A2364" t="s">
        <v>909</v>
      </c>
      <c r="B2364">
        <v>29</v>
      </c>
      <c r="C2364" t="s">
        <v>875</v>
      </c>
      <c r="D2364" t="s">
        <v>633</v>
      </c>
      <c r="E2364">
        <f t="shared" si="72"/>
        <v>1</v>
      </c>
      <c r="F2364" t="str">
        <f t="shared" si="73"/>
        <v/>
      </c>
      <c r="G2364" t="s">
        <v>910</v>
      </c>
      <c r="H2364">
        <v>5.5</v>
      </c>
      <c r="Q2364">
        <v>5</v>
      </c>
    </row>
    <row r="2365" spans="1:17" x14ac:dyDescent="0.25">
      <c r="A2365" t="s">
        <v>909</v>
      </c>
      <c r="B2365">
        <v>29</v>
      </c>
      <c r="C2365" t="s">
        <v>362</v>
      </c>
      <c r="D2365" t="s">
        <v>739</v>
      </c>
      <c r="E2365" t="str">
        <f t="shared" si="72"/>
        <v/>
      </c>
      <c r="F2365" t="str">
        <f t="shared" si="73"/>
        <v/>
      </c>
      <c r="H2365">
        <v>6.5</v>
      </c>
      <c r="Q2365">
        <v>6.5</v>
      </c>
    </row>
    <row r="2366" spans="1:17" x14ac:dyDescent="0.25">
      <c r="A2366" t="s">
        <v>909</v>
      </c>
      <c r="B2366">
        <v>29</v>
      </c>
      <c r="C2366" t="s">
        <v>411</v>
      </c>
      <c r="D2366" t="s">
        <v>739</v>
      </c>
      <c r="E2366">
        <f t="shared" si="72"/>
        <v>1</v>
      </c>
      <c r="F2366" t="str">
        <f t="shared" si="73"/>
        <v/>
      </c>
      <c r="G2366" t="s">
        <v>910</v>
      </c>
      <c r="H2366">
        <v>6.5</v>
      </c>
      <c r="Q2366">
        <v>6</v>
      </c>
    </row>
    <row r="2367" spans="1:17" x14ac:dyDescent="0.25">
      <c r="A2367" t="s">
        <v>909</v>
      </c>
      <c r="B2367">
        <v>29</v>
      </c>
      <c r="C2367" t="s">
        <v>864</v>
      </c>
      <c r="D2367" t="s">
        <v>739</v>
      </c>
      <c r="E2367" t="str">
        <f t="shared" si="72"/>
        <v/>
      </c>
      <c r="F2367" t="str">
        <f t="shared" si="73"/>
        <v/>
      </c>
      <c r="H2367">
        <v>6</v>
      </c>
      <c r="Q2367">
        <v>6</v>
      </c>
    </row>
    <row r="2368" spans="1:17" x14ac:dyDescent="0.25">
      <c r="A2368" t="s">
        <v>909</v>
      </c>
      <c r="B2368">
        <v>29</v>
      </c>
      <c r="C2368" t="s">
        <v>464</v>
      </c>
      <c r="D2368" t="s">
        <v>739</v>
      </c>
      <c r="E2368">
        <f t="shared" si="72"/>
        <v>1</v>
      </c>
      <c r="F2368" t="str">
        <f t="shared" si="73"/>
        <v/>
      </c>
      <c r="G2368" t="s">
        <v>910</v>
      </c>
      <c r="H2368">
        <v>6.5</v>
      </c>
      <c r="Q2368">
        <v>6</v>
      </c>
    </row>
    <row r="2369" spans="1:17" x14ac:dyDescent="0.25">
      <c r="A2369" t="s">
        <v>909</v>
      </c>
      <c r="B2369">
        <v>29</v>
      </c>
      <c r="C2369" t="s">
        <v>382</v>
      </c>
      <c r="D2369" t="s">
        <v>634</v>
      </c>
      <c r="E2369" t="str">
        <f t="shared" si="72"/>
        <v/>
      </c>
      <c r="F2369" t="str">
        <f t="shared" si="73"/>
        <v/>
      </c>
      <c r="H2369">
        <v>4</v>
      </c>
      <c r="Q2369">
        <v>4</v>
      </c>
    </row>
    <row r="2370" spans="1:17" x14ac:dyDescent="0.25">
      <c r="A2370" t="s">
        <v>909</v>
      </c>
      <c r="B2370">
        <v>29</v>
      </c>
      <c r="C2370" t="s">
        <v>388</v>
      </c>
      <c r="D2370" t="s">
        <v>634</v>
      </c>
      <c r="E2370" t="str">
        <f t="shared" si="72"/>
        <v/>
      </c>
      <c r="F2370" t="str">
        <f t="shared" si="73"/>
        <v/>
      </c>
      <c r="H2370">
        <v>4.5</v>
      </c>
      <c r="Q2370">
        <v>4.5</v>
      </c>
    </row>
    <row r="2371" spans="1:17" x14ac:dyDescent="0.25">
      <c r="A2371" t="s">
        <v>909</v>
      </c>
      <c r="B2371">
        <v>29</v>
      </c>
      <c r="C2371" t="s">
        <v>469</v>
      </c>
      <c r="D2371" t="s">
        <v>634</v>
      </c>
      <c r="E2371" t="str">
        <f t="shared" ref="E2371:E2434" si="74">IF($G2371="Ammonito",1,"")</f>
        <v/>
      </c>
      <c r="F2371" t="str">
        <f t="shared" ref="F2371:F2434" si="75">IF($G2371="Espulsione",1,"")</f>
        <v/>
      </c>
      <c r="H2371">
        <v>5</v>
      </c>
      <c r="Q2371">
        <v>5</v>
      </c>
    </row>
    <row r="2372" spans="1:17" x14ac:dyDescent="0.25">
      <c r="A2372" t="s">
        <v>909</v>
      </c>
      <c r="B2372">
        <v>29</v>
      </c>
      <c r="C2372" t="s">
        <v>402</v>
      </c>
      <c r="D2372" t="s">
        <v>634</v>
      </c>
      <c r="E2372" t="str">
        <f t="shared" si="74"/>
        <v/>
      </c>
      <c r="F2372" t="str">
        <f t="shared" si="75"/>
        <v/>
      </c>
      <c r="H2372">
        <v>5.5</v>
      </c>
      <c r="Q2372">
        <v>5.5</v>
      </c>
    </row>
    <row r="2373" spans="1:17" x14ac:dyDescent="0.25">
      <c r="A2373" t="s">
        <v>909</v>
      </c>
      <c r="B2373">
        <v>29</v>
      </c>
      <c r="C2373" t="s">
        <v>877</v>
      </c>
      <c r="D2373" t="s">
        <v>634</v>
      </c>
      <c r="E2373" t="str">
        <f t="shared" si="74"/>
        <v/>
      </c>
      <c r="F2373" t="str">
        <f t="shared" si="75"/>
        <v/>
      </c>
      <c r="H2373">
        <v>5</v>
      </c>
      <c r="Q2373">
        <v>5</v>
      </c>
    </row>
    <row r="2374" spans="1:17" x14ac:dyDescent="0.25">
      <c r="A2374" t="s">
        <v>909</v>
      </c>
      <c r="B2374">
        <v>29</v>
      </c>
      <c r="C2374" t="s">
        <v>447</v>
      </c>
      <c r="D2374" t="s">
        <v>632</v>
      </c>
      <c r="E2374" t="str">
        <f t="shared" si="74"/>
        <v/>
      </c>
      <c r="F2374" t="str">
        <f t="shared" si="75"/>
        <v/>
      </c>
      <c r="H2374">
        <v>6.5</v>
      </c>
      <c r="L2374">
        <v>1</v>
      </c>
      <c r="Q2374">
        <v>7.5</v>
      </c>
    </row>
    <row r="2375" spans="1:17" x14ac:dyDescent="0.25">
      <c r="A2375" t="s">
        <v>909</v>
      </c>
      <c r="B2375">
        <v>29</v>
      </c>
      <c r="C2375" t="s">
        <v>462</v>
      </c>
      <c r="D2375" t="s">
        <v>632</v>
      </c>
      <c r="E2375">
        <f t="shared" si="74"/>
        <v>1</v>
      </c>
      <c r="F2375" t="str">
        <f t="shared" si="75"/>
        <v/>
      </c>
      <c r="G2375" t="s">
        <v>910</v>
      </c>
      <c r="H2375">
        <v>6</v>
      </c>
      <c r="Q2375">
        <v>5.5</v>
      </c>
    </row>
    <row r="2376" spans="1:17" x14ac:dyDescent="0.25">
      <c r="A2376" t="s">
        <v>909</v>
      </c>
      <c r="B2376">
        <v>29</v>
      </c>
      <c r="C2376" t="s">
        <v>466</v>
      </c>
      <c r="D2376" t="s">
        <v>632</v>
      </c>
      <c r="E2376" t="str">
        <f t="shared" si="74"/>
        <v/>
      </c>
      <c r="F2376" t="str">
        <f t="shared" si="75"/>
        <v/>
      </c>
      <c r="H2376">
        <v>6</v>
      </c>
      <c r="Q2376">
        <v>6</v>
      </c>
    </row>
    <row r="2377" spans="1:17" x14ac:dyDescent="0.25">
      <c r="A2377" t="s">
        <v>909</v>
      </c>
      <c r="B2377">
        <v>29</v>
      </c>
      <c r="C2377" t="s">
        <v>470</v>
      </c>
      <c r="D2377" t="s">
        <v>632</v>
      </c>
      <c r="E2377" t="str">
        <f t="shared" si="74"/>
        <v/>
      </c>
      <c r="F2377" t="str">
        <f t="shared" si="75"/>
        <v/>
      </c>
      <c r="H2377">
        <v>6</v>
      </c>
      <c r="Q2377">
        <v>6</v>
      </c>
    </row>
    <row r="2378" spans="1:17" x14ac:dyDescent="0.25">
      <c r="A2378" t="s">
        <v>909</v>
      </c>
      <c r="B2378">
        <v>29</v>
      </c>
      <c r="C2378" t="s">
        <v>352</v>
      </c>
      <c r="D2378" t="s">
        <v>752</v>
      </c>
      <c r="E2378" t="str">
        <f t="shared" si="74"/>
        <v/>
      </c>
      <c r="F2378" t="str">
        <f t="shared" si="75"/>
        <v/>
      </c>
      <c r="H2378">
        <v>6</v>
      </c>
      <c r="Q2378">
        <v>6</v>
      </c>
    </row>
    <row r="2379" spans="1:17" x14ac:dyDescent="0.25">
      <c r="A2379" t="s">
        <v>909</v>
      </c>
      <c r="B2379">
        <v>29</v>
      </c>
      <c r="C2379" t="s">
        <v>843</v>
      </c>
      <c r="D2379" t="s">
        <v>752</v>
      </c>
      <c r="E2379">
        <f t="shared" si="74"/>
        <v>1</v>
      </c>
      <c r="F2379" t="str">
        <f t="shared" si="75"/>
        <v/>
      </c>
      <c r="G2379" t="s">
        <v>910</v>
      </c>
      <c r="H2379">
        <v>6</v>
      </c>
      <c r="Q2379">
        <v>5.5</v>
      </c>
    </row>
    <row r="2380" spans="1:17" x14ac:dyDescent="0.25">
      <c r="A2380" t="s">
        <v>909</v>
      </c>
      <c r="B2380">
        <v>29</v>
      </c>
      <c r="C2380" t="s">
        <v>391</v>
      </c>
      <c r="D2380" t="s">
        <v>752</v>
      </c>
      <c r="E2380" t="str">
        <f t="shared" si="74"/>
        <v/>
      </c>
      <c r="F2380" t="str">
        <f t="shared" si="75"/>
        <v/>
      </c>
      <c r="H2380">
        <v>6</v>
      </c>
      <c r="Q2380">
        <v>6</v>
      </c>
    </row>
    <row r="2381" spans="1:17" x14ac:dyDescent="0.25">
      <c r="A2381" t="s">
        <v>909</v>
      </c>
      <c r="B2381">
        <v>29</v>
      </c>
      <c r="C2381" t="s">
        <v>392</v>
      </c>
      <c r="D2381" t="s">
        <v>752</v>
      </c>
      <c r="E2381">
        <f t="shared" si="74"/>
        <v>1</v>
      </c>
      <c r="F2381" t="str">
        <f t="shared" si="75"/>
        <v/>
      </c>
      <c r="G2381" t="s">
        <v>910</v>
      </c>
      <c r="H2381">
        <v>5.5</v>
      </c>
      <c r="Q2381">
        <v>5</v>
      </c>
    </row>
    <row r="2382" spans="1:17" x14ac:dyDescent="0.25">
      <c r="A2382" t="s">
        <v>909</v>
      </c>
      <c r="B2382">
        <v>29</v>
      </c>
      <c r="C2382" t="s">
        <v>428</v>
      </c>
      <c r="D2382" t="s">
        <v>752</v>
      </c>
      <c r="E2382" t="str">
        <f t="shared" si="74"/>
        <v/>
      </c>
      <c r="F2382" t="str">
        <f t="shared" si="75"/>
        <v/>
      </c>
      <c r="H2382">
        <v>5.5</v>
      </c>
      <c r="Q2382">
        <v>5.5</v>
      </c>
    </row>
    <row r="2383" spans="1:17" x14ac:dyDescent="0.25">
      <c r="A2383" t="s">
        <v>909</v>
      </c>
      <c r="B2383">
        <v>29</v>
      </c>
      <c r="C2383" t="s">
        <v>437</v>
      </c>
      <c r="D2383" t="s">
        <v>752</v>
      </c>
      <c r="E2383" t="str">
        <f t="shared" si="74"/>
        <v/>
      </c>
      <c r="F2383" t="str">
        <f t="shared" si="75"/>
        <v/>
      </c>
      <c r="H2383">
        <v>6</v>
      </c>
      <c r="Q2383">
        <v>6</v>
      </c>
    </row>
    <row r="2384" spans="1:17" x14ac:dyDescent="0.25">
      <c r="A2384" t="s">
        <v>909</v>
      </c>
      <c r="B2384">
        <v>29</v>
      </c>
      <c r="C2384" t="s">
        <v>374</v>
      </c>
      <c r="D2384" t="s">
        <v>740</v>
      </c>
      <c r="E2384" t="str">
        <f t="shared" si="74"/>
        <v/>
      </c>
      <c r="F2384" t="str">
        <f t="shared" si="75"/>
        <v/>
      </c>
      <c r="H2384">
        <v>5</v>
      </c>
      <c r="Q2384">
        <v>5</v>
      </c>
    </row>
    <row r="2385" spans="1:17" x14ac:dyDescent="0.25">
      <c r="A2385" t="s">
        <v>909</v>
      </c>
      <c r="B2385">
        <v>29</v>
      </c>
      <c r="C2385" t="s">
        <v>389</v>
      </c>
      <c r="D2385" t="s">
        <v>740</v>
      </c>
      <c r="E2385" t="str">
        <f t="shared" si="74"/>
        <v/>
      </c>
      <c r="F2385" t="str">
        <f t="shared" si="75"/>
        <v/>
      </c>
      <c r="H2385">
        <v>5</v>
      </c>
      <c r="Q2385">
        <v>5</v>
      </c>
    </row>
    <row r="2386" spans="1:17" x14ac:dyDescent="0.25">
      <c r="A2386" t="s">
        <v>909</v>
      </c>
      <c r="B2386">
        <v>29</v>
      </c>
      <c r="C2386" t="s">
        <v>414</v>
      </c>
      <c r="D2386" t="s">
        <v>740</v>
      </c>
      <c r="E2386" t="str">
        <f t="shared" si="74"/>
        <v/>
      </c>
      <c r="F2386" t="str">
        <f t="shared" si="75"/>
        <v/>
      </c>
      <c r="H2386">
        <v>6.5</v>
      </c>
      <c r="Q2386">
        <v>6.5</v>
      </c>
    </row>
    <row r="2387" spans="1:17" x14ac:dyDescent="0.25">
      <c r="A2387" t="s">
        <v>909</v>
      </c>
      <c r="B2387">
        <v>29</v>
      </c>
      <c r="C2387" t="s">
        <v>440</v>
      </c>
      <c r="D2387" t="s">
        <v>740</v>
      </c>
      <c r="E2387" t="str">
        <f t="shared" si="74"/>
        <v/>
      </c>
      <c r="F2387" t="str">
        <f t="shared" si="75"/>
        <v/>
      </c>
      <c r="H2387">
        <v>6</v>
      </c>
      <c r="Q2387">
        <v>6</v>
      </c>
    </row>
    <row r="2388" spans="1:17" x14ac:dyDescent="0.25">
      <c r="A2388" t="s">
        <v>909</v>
      </c>
      <c r="B2388">
        <v>29</v>
      </c>
      <c r="C2388" t="s">
        <v>458</v>
      </c>
      <c r="D2388" t="s">
        <v>740</v>
      </c>
      <c r="E2388" t="str">
        <f t="shared" si="74"/>
        <v/>
      </c>
      <c r="F2388" t="str">
        <f t="shared" si="75"/>
        <v/>
      </c>
      <c r="H2388">
        <v>7</v>
      </c>
      <c r="Q2388">
        <v>7</v>
      </c>
    </row>
    <row r="2389" spans="1:17" x14ac:dyDescent="0.25">
      <c r="A2389" t="s">
        <v>909</v>
      </c>
      <c r="B2389">
        <v>29</v>
      </c>
      <c r="C2389" t="s">
        <v>463</v>
      </c>
      <c r="D2389" t="s">
        <v>740</v>
      </c>
      <c r="E2389" t="str">
        <f t="shared" si="74"/>
        <v/>
      </c>
      <c r="F2389" t="str">
        <f t="shared" si="75"/>
        <v/>
      </c>
      <c r="H2389">
        <v>6</v>
      </c>
      <c r="Q2389">
        <v>6</v>
      </c>
    </row>
    <row r="2390" spans="1:17" x14ac:dyDescent="0.25">
      <c r="A2390" t="s">
        <v>909</v>
      </c>
      <c r="B2390">
        <v>29</v>
      </c>
      <c r="C2390" t="s">
        <v>369</v>
      </c>
      <c r="D2390" t="s">
        <v>742</v>
      </c>
      <c r="E2390" t="str">
        <f t="shared" si="74"/>
        <v/>
      </c>
      <c r="F2390" t="str">
        <f t="shared" si="75"/>
        <v/>
      </c>
      <c r="H2390">
        <v>6.5</v>
      </c>
      <c r="Q2390">
        <v>6.5</v>
      </c>
    </row>
    <row r="2391" spans="1:17" x14ac:dyDescent="0.25">
      <c r="A2391" t="s">
        <v>909</v>
      </c>
      <c r="B2391">
        <v>29</v>
      </c>
      <c r="C2391" t="s">
        <v>373</v>
      </c>
      <c r="D2391" t="s">
        <v>742</v>
      </c>
      <c r="E2391" t="str">
        <f t="shared" si="74"/>
        <v/>
      </c>
      <c r="F2391" t="str">
        <f t="shared" si="75"/>
        <v/>
      </c>
      <c r="H2391">
        <v>6.5</v>
      </c>
      <c r="Q2391">
        <v>6.5</v>
      </c>
    </row>
    <row r="2392" spans="1:17" x14ac:dyDescent="0.25">
      <c r="A2392" t="s">
        <v>909</v>
      </c>
      <c r="B2392">
        <v>29</v>
      </c>
      <c r="C2392" t="s">
        <v>384</v>
      </c>
      <c r="D2392" t="s">
        <v>742</v>
      </c>
      <c r="E2392" t="str">
        <f t="shared" si="74"/>
        <v/>
      </c>
      <c r="F2392" t="str">
        <f t="shared" si="75"/>
        <v/>
      </c>
      <c r="H2392">
        <v>6.5</v>
      </c>
      <c r="Q2392">
        <v>6.5</v>
      </c>
    </row>
    <row r="2393" spans="1:17" x14ac:dyDescent="0.25">
      <c r="A2393" t="s">
        <v>909</v>
      </c>
      <c r="B2393">
        <v>29</v>
      </c>
      <c r="C2393" t="s">
        <v>418</v>
      </c>
      <c r="D2393" t="s">
        <v>742</v>
      </c>
      <c r="E2393" t="str">
        <f t="shared" si="74"/>
        <v/>
      </c>
      <c r="F2393" t="str">
        <f t="shared" si="75"/>
        <v/>
      </c>
      <c r="H2393">
        <v>6.5</v>
      </c>
      <c r="Q2393">
        <v>6.5</v>
      </c>
    </row>
    <row r="2394" spans="1:17" x14ac:dyDescent="0.25">
      <c r="A2394" t="s">
        <v>909</v>
      </c>
      <c r="B2394">
        <v>29</v>
      </c>
      <c r="C2394" t="s">
        <v>840</v>
      </c>
      <c r="D2394" t="s">
        <v>753</v>
      </c>
      <c r="E2394" t="str">
        <f t="shared" si="74"/>
        <v/>
      </c>
      <c r="F2394" t="str">
        <f t="shared" si="75"/>
        <v/>
      </c>
      <c r="H2394">
        <v>6</v>
      </c>
      <c r="Q2394">
        <v>6</v>
      </c>
    </row>
    <row r="2395" spans="1:17" x14ac:dyDescent="0.25">
      <c r="A2395" t="s">
        <v>909</v>
      </c>
      <c r="B2395">
        <v>29</v>
      </c>
      <c r="C2395" t="s">
        <v>416</v>
      </c>
      <c r="D2395" t="s">
        <v>753</v>
      </c>
      <c r="E2395" t="str">
        <f t="shared" si="74"/>
        <v/>
      </c>
      <c r="F2395" t="str">
        <f t="shared" si="75"/>
        <v/>
      </c>
      <c r="H2395">
        <v>5</v>
      </c>
      <c r="K2395">
        <v>1</v>
      </c>
      <c r="Q2395">
        <v>3</v>
      </c>
    </row>
    <row r="2396" spans="1:17" x14ac:dyDescent="0.25">
      <c r="A2396" t="s">
        <v>909</v>
      </c>
      <c r="B2396">
        <v>29</v>
      </c>
      <c r="C2396" t="s">
        <v>443</v>
      </c>
      <c r="D2396" t="s">
        <v>753</v>
      </c>
      <c r="E2396" t="str">
        <f t="shared" si="74"/>
        <v/>
      </c>
      <c r="F2396" t="str">
        <f t="shared" si="75"/>
        <v/>
      </c>
      <c r="H2396">
        <v>6</v>
      </c>
      <c r="Q2396">
        <v>6</v>
      </c>
    </row>
    <row r="2397" spans="1:17" x14ac:dyDescent="0.25">
      <c r="A2397" t="s">
        <v>909</v>
      </c>
      <c r="B2397">
        <v>29</v>
      </c>
      <c r="C2397" t="s">
        <v>455</v>
      </c>
      <c r="D2397" t="s">
        <v>753</v>
      </c>
      <c r="E2397" t="str">
        <f t="shared" si="74"/>
        <v/>
      </c>
      <c r="F2397" t="str">
        <f t="shared" si="75"/>
        <v/>
      </c>
      <c r="H2397">
        <v>6</v>
      </c>
      <c r="Q2397">
        <v>6</v>
      </c>
    </row>
    <row r="2398" spans="1:17" x14ac:dyDescent="0.25">
      <c r="A2398" t="s">
        <v>909</v>
      </c>
      <c r="B2398">
        <v>29</v>
      </c>
      <c r="C2398" t="s">
        <v>378</v>
      </c>
      <c r="D2398" t="s">
        <v>750</v>
      </c>
      <c r="E2398" t="str">
        <f t="shared" si="74"/>
        <v/>
      </c>
      <c r="F2398" t="str">
        <f t="shared" si="75"/>
        <v/>
      </c>
      <c r="H2398">
        <v>5</v>
      </c>
      <c r="Q2398">
        <v>5</v>
      </c>
    </row>
    <row r="2399" spans="1:17" x14ac:dyDescent="0.25">
      <c r="A2399" t="s">
        <v>909</v>
      </c>
      <c r="B2399">
        <v>29</v>
      </c>
      <c r="C2399" t="s">
        <v>380</v>
      </c>
      <c r="D2399" t="s">
        <v>750</v>
      </c>
      <c r="E2399" t="str">
        <f t="shared" si="74"/>
        <v/>
      </c>
      <c r="F2399" t="str">
        <f t="shared" si="75"/>
        <v/>
      </c>
      <c r="H2399">
        <v>5.5</v>
      </c>
      <c r="Q2399">
        <v>5.5</v>
      </c>
    </row>
    <row r="2400" spans="1:17" x14ac:dyDescent="0.25">
      <c r="A2400" t="s">
        <v>909</v>
      </c>
      <c r="B2400">
        <v>29</v>
      </c>
      <c r="C2400" t="s">
        <v>399</v>
      </c>
      <c r="D2400" t="s">
        <v>750</v>
      </c>
      <c r="E2400" t="str">
        <f t="shared" si="74"/>
        <v/>
      </c>
      <c r="F2400" t="str">
        <f t="shared" si="75"/>
        <v/>
      </c>
      <c r="H2400">
        <v>6</v>
      </c>
      <c r="Q2400">
        <v>6</v>
      </c>
    </row>
    <row r="2401" spans="1:17" x14ac:dyDescent="0.25">
      <c r="A2401" t="s">
        <v>909</v>
      </c>
      <c r="B2401">
        <v>29</v>
      </c>
      <c r="C2401" t="s">
        <v>431</v>
      </c>
      <c r="D2401" t="s">
        <v>750</v>
      </c>
      <c r="E2401">
        <f t="shared" si="74"/>
        <v>1</v>
      </c>
      <c r="F2401" t="str">
        <f t="shared" si="75"/>
        <v/>
      </c>
      <c r="G2401" t="s">
        <v>910</v>
      </c>
      <c r="H2401">
        <v>5</v>
      </c>
      <c r="Q2401">
        <v>4.5</v>
      </c>
    </row>
    <row r="2402" spans="1:17" x14ac:dyDescent="0.25">
      <c r="A2402" t="s">
        <v>909</v>
      </c>
      <c r="B2402">
        <v>29</v>
      </c>
      <c r="C2402" t="s">
        <v>452</v>
      </c>
      <c r="D2402" t="s">
        <v>750</v>
      </c>
      <c r="E2402" t="str">
        <f t="shared" si="74"/>
        <v/>
      </c>
      <c r="F2402" t="str">
        <f t="shared" si="75"/>
        <v/>
      </c>
      <c r="H2402">
        <v>5.5</v>
      </c>
      <c r="Q2402">
        <v>5.5</v>
      </c>
    </row>
    <row r="2403" spans="1:17" x14ac:dyDescent="0.25">
      <c r="A2403" t="s">
        <v>909</v>
      </c>
      <c r="B2403">
        <v>29</v>
      </c>
      <c r="C2403" t="s">
        <v>461</v>
      </c>
      <c r="D2403" t="s">
        <v>750</v>
      </c>
      <c r="E2403" t="str">
        <f t="shared" si="74"/>
        <v/>
      </c>
      <c r="F2403" t="str">
        <f t="shared" si="75"/>
        <v/>
      </c>
      <c r="H2403">
        <v>5.5</v>
      </c>
      <c r="Q2403">
        <v>5.5</v>
      </c>
    </row>
    <row r="2404" spans="1:17" x14ac:dyDescent="0.25">
      <c r="A2404" t="s">
        <v>909</v>
      </c>
      <c r="B2404">
        <v>29</v>
      </c>
      <c r="C2404" t="s">
        <v>849</v>
      </c>
      <c r="D2404" t="s">
        <v>754</v>
      </c>
      <c r="E2404" t="str">
        <f t="shared" si="74"/>
        <v/>
      </c>
      <c r="F2404" t="str">
        <f t="shared" si="75"/>
        <v/>
      </c>
      <c r="H2404">
        <v>5</v>
      </c>
      <c r="Q2404">
        <v>5</v>
      </c>
    </row>
    <row r="2405" spans="1:17" x14ac:dyDescent="0.25">
      <c r="A2405" t="s">
        <v>909</v>
      </c>
      <c r="B2405">
        <v>29</v>
      </c>
      <c r="C2405" t="s">
        <v>393</v>
      </c>
      <c r="D2405" t="s">
        <v>754</v>
      </c>
      <c r="E2405" t="str">
        <f t="shared" si="74"/>
        <v/>
      </c>
      <c r="F2405" t="str">
        <f t="shared" si="75"/>
        <v/>
      </c>
      <c r="H2405">
        <v>5.5</v>
      </c>
      <c r="Q2405">
        <v>5.5</v>
      </c>
    </row>
    <row r="2406" spans="1:17" x14ac:dyDescent="0.25">
      <c r="A2406" t="s">
        <v>909</v>
      </c>
      <c r="B2406">
        <v>29</v>
      </c>
      <c r="C2406" t="s">
        <v>433</v>
      </c>
      <c r="D2406" t="s">
        <v>754</v>
      </c>
      <c r="E2406" t="str">
        <f t="shared" si="74"/>
        <v/>
      </c>
      <c r="F2406" t="str">
        <f t="shared" si="75"/>
        <v/>
      </c>
      <c r="H2406">
        <v>5.5</v>
      </c>
      <c r="Q2406">
        <v>5.5</v>
      </c>
    </row>
    <row r="2407" spans="1:17" x14ac:dyDescent="0.25">
      <c r="A2407" t="s">
        <v>909</v>
      </c>
      <c r="B2407">
        <v>29</v>
      </c>
      <c r="C2407" t="s">
        <v>457</v>
      </c>
      <c r="D2407" t="s">
        <v>754</v>
      </c>
      <c r="E2407" t="str">
        <f t="shared" si="74"/>
        <v/>
      </c>
      <c r="F2407" t="str">
        <f t="shared" si="75"/>
        <v/>
      </c>
      <c r="H2407">
        <v>5</v>
      </c>
      <c r="Q2407">
        <v>5</v>
      </c>
    </row>
    <row r="2408" spans="1:17" x14ac:dyDescent="0.25">
      <c r="A2408" t="s">
        <v>909</v>
      </c>
      <c r="B2408">
        <v>29</v>
      </c>
      <c r="C2408" t="s">
        <v>349</v>
      </c>
      <c r="D2408" t="s">
        <v>748</v>
      </c>
      <c r="E2408" t="str">
        <f t="shared" si="74"/>
        <v/>
      </c>
      <c r="F2408" t="str">
        <f t="shared" si="75"/>
        <v/>
      </c>
      <c r="H2408">
        <v>5.5</v>
      </c>
      <c r="Q2408">
        <v>5.5</v>
      </c>
    </row>
    <row r="2409" spans="1:17" x14ac:dyDescent="0.25">
      <c r="A2409" t="s">
        <v>909</v>
      </c>
      <c r="B2409">
        <v>29</v>
      </c>
      <c r="C2409" t="s">
        <v>460</v>
      </c>
      <c r="D2409" t="s">
        <v>748</v>
      </c>
      <c r="E2409" t="str">
        <f t="shared" si="74"/>
        <v/>
      </c>
      <c r="F2409" t="str">
        <f t="shared" si="75"/>
        <v/>
      </c>
      <c r="H2409">
        <v>5</v>
      </c>
      <c r="Q2409">
        <v>5</v>
      </c>
    </row>
    <row r="2410" spans="1:17" x14ac:dyDescent="0.25">
      <c r="A2410" t="s">
        <v>909</v>
      </c>
      <c r="B2410">
        <v>29</v>
      </c>
      <c r="C2410" t="s">
        <v>407</v>
      </c>
      <c r="D2410" t="s">
        <v>748</v>
      </c>
      <c r="E2410" t="str">
        <f t="shared" si="74"/>
        <v/>
      </c>
      <c r="F2410">
        <f t="shared" si="75"/>
        <v>1</v>
      </c>
      <c r="G2410" t="s">
        <v>911</v>
      </c>
      <c r="H2410">
        <v>5</v>
      </c>
      <c r="Q2410">
        <v>4</v>
      </c>
    </row>
    <row r="2411" spans="1:17" x14ac:dyDescent="0.25">
      <c r="A2411" t="s">
        <v>909</v>
      </c>
      <c r="B2411">
        <v>29</v>
      </c>
      <c r="C2411" t="s">
        <v>412</v>
      </c>
      <c r="D2411" t="s">
        <v>748</v>
      </c>
      <c r="E2411" t="str">
        <f t="shared" si="74"/>
        <v/>
      </c>
      <c r="F2411" t="str">
        <f t="shared" si="75"/>
        <v/>
      </c>
      <c r="H2411">
        <v>6</v>
      </c>
      <c r="Q2411">
        <v>6</v>
      </c>
    </row>
    <row r="2412" spans="1:17" x14ac:dyDescent="0.25">
      <c r="A2412" t="s">
        <v>909</v>
      </c>
      <c r="B2412">
        <v>29</v>
      </c>
      <c r="C2412" t="s">
        <v>845</v>
      </c>
      <c r="D2412" t="s">
        <v>661</v>
      </c>
      <c r="E2412" t="str">
        <f t="shared" si="74"/>
        <v/>
      </c>
      <c r="F2412" t="str">
        <f t="shared" si="75"/>
        <v/>
      </c>
      <c r="H2412">
        <v>6.5</v>
      </c>
      <c r="Q2412">
        <v>6.5</v>
      </c>
    </row>
    <row r="2413" spans="1:17" x14ac:dyDescent="0.25">
      <c r="A2413" t="s">
        <v>909</v>
      </c>
      <c r="B2413">
        <v>29</v>
      </c>
      <c r="C2413" t="s">
        <v>409</v>
      </c>
      <c r="D2413" t="s">
        <v>661</v>
      </c>
      <c r="E2413" t="str">
        <f t="shared" si="74"/>
        <v/>
      </c>
      <c r="F2413" t="str">
        <f t="shared" si="75"/>
        <v/>
      </c>
      <c r="H2413">
        <v>5.5</v>
      </c>
      <c r="Q2413">
        <v>5.5</v>
      </c>
    </row>
    <row r="2414" spans="1:17" x14ac:dyDescent="0.25">
      <c r="A2414" t="s">
        <v>909</v>
      </c>
      <c r="B2414">
        <v>29</v>
      </c>
      <c r="C2414" t="s">
        <v>420</v>
      </c>
      <c r="D2414" t="s">
        <v>661</v>
      </c>
      <c r="E2414">
        <f t="shared" si="74"/>
        <v>1</v>
      </c>
      <c r="F2414" t="str">
        <f t="shared" si="75"/>
        <v/>
      </c>
      <c r="G2414" t="s">
        <v>910</v>
      </c>
      <c r="H2414">
        <v>6</v>
      </c>
      <c r="Q2414">
        <v>5.5</v>
      </c>
    </row>
    <row r="2415" spans="1:17" x14ac:dyDescent="0.25">
      <c r="A2415" t="s">
        <v>909</v>
      </c>
      <c r="B2415">
        <v>29</v>
      </c>
      <c r="C2415" t="s">
        <v>445</v>
      </c>
      <c r="D2415" t="s">
        <v>661</v>
      </c>
      <c r="E2415" t="str">
        <f t="shared" si="74"/>
        <v/>
      </c>
      <c r="F2415" t="str">
        <f t="shared" si="75"/>
        <v/>
      </c>
      <c r="H2415">
        <v>6.5</v>
      </c>
      <c r="Q2415">
        <v>6.5</v>
      </c>
    </row>
    <row r="2416" spans="1:17" x14ac:dyDescent="0.25">
      <c r="A2416" t="s">
        <v>909</v>
      </c>
      <c r="B2416">
        <v>29</v>
      </c>
      <c r="C2416" t="s">
        <v>364</v>
      </c>
      <c r="D2416" t="s">
        <v>631</v>
      </c>
      <c r="E2416">
        <f t="shared" si="74"/>
        <v>1</v>
      </c>
      <c r="F2416" t="str">
        <f t="shared" si="75"/>
        <v/>
      </c>
      <c r="G2416" t="s">
        <v>910</v>
      </c>
      <c r="H2416">
        <v>6.5</v>
      </c>
      <c r="Q2416">
        <v>6</v>
      </c>
    </row>
    <row r="2417" spans="1:17" x14ac:dyDescent="0.25">
      <c r="A2417" t="s">
        <v>909</v>
      </c>
      <c r="B2417">
        <v>29</v>
      </c>
      <c r="C2417" t="s">
        <v>846</v>
      </c>
      <c r="D2417" t="s">
        <v>631</v>
      </c>
      <c r="E2417" t="str">
        <f t="shared" si="74"/>
        <v/>
      </c>
      <c r="F2417" t="str">
        <f t="shared" si="75"/>
        <v/>
      </c>
      <c r="H2417">
        <v>6</v>
      </c>
      <c r="Q2417">
        <v>6</v>
      </c>
    </row>
    <row r="2418" spans="1:17" x14ac:dyDescent="0.25">
      <c r="A2418" t="s">
        <v>909</v>
      </c>
      <c r="B2418">
        <v>29</v>
      </c>
      <c r="C2418" t="s">
        <v>423</v>
      </c>
      <c r="D2418" t="s">
        <v>631</v>
      </c>
      <c r="E2418" t="str">
        <f t="shared" si="74"/>
        <v/>
      </c>
      <c r="F2418" t="str">
        <f t="shared" si="75"/>
        <v/>
      </c>
      <c r="H2418">
        <v>6</v>
      </c>
      <c r="Q2418">
        <v>6</v>
      </c>
    </row>
    <row r="2419" spans="1:17" x14ac:dyDescent="0.25">
      <c r="A2419" t="s">
        <v>909</v>
      </c>
      <c r="B2419">
        <v>29</v>
      </c>
      <c r="C2419" t="s">
        <v>465</v>
      </c>
      <c r="D2419" t="s">
        <v>631</v>
      </c>
      <c r="E2419" t="str">
        <f t="shared" si="74"/>
        <v/>
      </c>
      <c r="F2419" t="str">
        <f t="shared" si="75"/>
        <v/>
      </c>
      <c r="H2419">
        <v>6</v>
      </c>
      <c r="Q2419">
        <v>6</v>
      </c>
    </row>
    <row r="2420" spans="1:17" x14ac:dyDescent="0.25">
      <c r="A2420" t="s">
        <v>909</v>
      </c>
      <c r="B2420">
        <v>29</v>
      </c>
      <c r="C2420" t="s">
        <v>475</v>
      </c>
      <c r="D2420" t="s">
        <v>631</v>
      </c>
      <c r="E2420" t="str">
        <f t="shared" si="74"/>
        <v/>
      </c>
      <c r="F2420" t="str">
        <f t="shared" si="75"/>
        <v/>
      </c>
      <c r="H2420">
        <v>5.5</v>
      </c>
      <c r="Q2420">
        <v>5.5</v>
      </c>
    </row>
    <row r="2421" spans="1:17" x14ac:dyDescent="0.25">
      <c r="A2421" t="s">
        <v>909</v>
      </c>
      <c r="B2421">
        <v>29</v>
      </c>
      <c r="C2421" t="s">
        <v>394</v>
      </c>
      <c r="D2421" t="s">
        <v>745</v>
      </c>
      <c r="E2421" t="str">
        <f t="shared" si="74"/>
        <v/>
      </c>
      <c r="F2421" t="str">
        <f t="shared" si="75"/>
        <v/>
      </c>
      <c r="H2421">
        <v>6</v>
      </c>
      <c r="Q2421">
        <v>6</v>
      </c>
    </row>
    <row r="2422" spans="1:17" x14ac:dyDescent="0.25">
      <c r="A2422" t="s">
        <v>909</v>
      </c>
      <c r="B2422">
        <v>29</v>
      </c>
      <c r="C2422" t="s">
        <v>405</v>
      </c>
      <c r="D2422" t="s">
        <v>745</v>
      </c>
      <c r="E2422">
        <f t="shared" si="74"/>
        <v>1</v>
      </c>
      <c r="F2422" t="str">
        <f t="shared" si="75"/>
        <v/>
      </c>
      <c r="G2422" t="s">
        <v>910</v>
      </c>
      <c r="H2422">
        <v>6</v>
      </c>
      <c r="Q2422">
        <v>5.5</v>
      </c>
    </row>
    <row r="2423" spans="1:17" x14ac:dyDescent="0.25">
      <c r="A2423" t="s">
        <v>909</v>
      </c>
      <c r="B2423">
        <v>29</v>
      </c>
      <c r="C2423" t="s">
        <v>439</v>
      </c>
      <c r="D2423" t="s">
        <v>745</v>
      </c>
      <c r="E2423" t="str">
        <f t="shared" si="74"/>
        <v/>
      </c>
      <c r="F2423" t="str">
        <f t="shared" si="75"/>
        <v/>
      </c>
      <c r="H2423">
        <v>5.5</v>
      </c>
      <c r="Q2423">
        <v>5.5</v>
      </c>
    </row>
    <row r="2424" spans="1:17" x14ac:dyDescent="0.25">
      <c r="A2424" t="s">
        <v>909</v>
      </c>
      <c r="B2424">
        <v>29</v>
      </c>
      <c r="C2424" t="s">
        <v>446</v>
      </c>
      <c r="D2424" t="s">
        <v>745</v>
      </c>
      <c r="E2424" t="str">
        <f t="shared" si="74"/>
        <v/>
      </c>
      <c r="F2424" t="str">
        <f t="shared" si="75"/>
        <v/>
      </c>
      <c r="H2424">
        <v>7</v>
      </c>
      <c r="I2424">
        <v>1</v>
      </c>
      <c r="Q2424">
        <v>10</v>
      </c>
    </row>
    <row r="2425" spans="1:17" x14ac:dyDescent="0.25">
      <c r="A2425" t="s">
        <v>909</v>
      </c>
      <c r="B2425">
        <v>29</v>
      </c>
      <c r="C2425" t="s">
        <v>459</v>
      </c>
      <c r="D2425" t="s">
        <v>745</v>
      </c>
      <c r="E2425" t="str">
        <f t="shared" si="74"/>
        <v/>
      </c>
      <c r="F2425" t="str">
        <f t="shared" si="75"/>
        <v/>
      </c>
      <c r="H2425">
        <v>6.5</v>
      </c>
      <c r="L2425">
        <v>1</v>
      </c>
      <c r="Q2425">
        <v>7.5</v>
      </c>
    </row>
    <row r="2426" spans="1:17" x14ac:dyDescent="0.25">
      <c r="A2426" t="s">
        <v>909</v>
      </c>
      <c r="B2426">
        <v>29</v>
      </c>
      <c r="C2426" t="s">
        <v>355</v>
      </c>
      <c r="D2426" t="s">
        <v>635</v>
      </c>
      <c r="E2426" t="str">
        <f t="shared" si="74"/>
        <v/>
      </c>
      <c r="F2426" t="str">
        <f t="shared" si="75"/>
        <v/>
      </c>
      <c r="H2426">
        <v>6.5</v>
      </c>
      <c r="Q2426">
        <v>6.5</v>
      </c>
    </row>
    <row r="2427" spans="1:17" x14ac:dyDescent="0.25">
      <c r="A2427" t="s">
        <v>909</v>
      </c>
      <c r="B2427">
        <v>29</v>
      </c>
      <c r="C2427" t="s">
        <v>377</v>
      </c>
      <c r="D2427" t="s">
        <v>635</v>
      </c>
      <c r="E2427">
        <f t="shared" si="74"/>
        <v>1</v>
      </c>
      <c r="F2427" t="str">
        <f t="shared" si="75"/>
        <v/>
      </c>
      <c r="G2427" t="s">
        <v>910</v>
      </c>
      <c r="H2427">
        <v>6</v>
      </c>
      <c r="Q2427">
        <v>5.5</v>
      </c>
    </row>
    <row r="2428" spans="1:17" x14ac:dyDescent="0.25">
      <c r="A2428" t="s">
        <v>909</v>
      </c>
      <c r="B2428">
        <v>29</v>
      </c>
      <c r="C2428" t="s">
        <v>406</v>
      </c>
      <c r="D2428" t="s">
        <v>635</v>
      </c>
      <c r="E2428">
        <f t="shared" si="74"/>
        <v>1</v>
      </c>
      <c r="F2428" t="str">
        <f t="shared" si="75"/>
        <v/>
      </c>
      <c r="G2428" t="s">
        <v>910</v>
      </c>
      <c r="H2428">
        <v>5.5</v>
      </c>
      <c r="Q2428">
        <v>5</v>
      </c>
    </row>
    <row r="2429" spans="1:17" x14ac:dyDescent="0.25">
      <c r="A2429" t="s">
        <v>909</v>
      </c>
      <c r="B2429">
        <v>29</v>
      </c>
      <c r="C2429" t="s">
        <v>419</v>
      </c>
      <c r="D2429" t="s">
        <v>635</v>
      </c>
      <c r="E2429" t="str">
        <f t="shared" si="74"/>
        <v/>
      </c>
      <c r="F2429" t="str">
        <f t="shared" si="75"/>
        <v/>
      </c>
      <c r="H2429">
        <v>5</v>
      </c>
      <c r="Q2429">
        <v>5</v>
      </c>
    </row>
    <row r="2430" spans="1:17" x14ac:dyDescent="0.25">
      <c r="A2430" t="s">
        <v>909</v>
      </c>
      <c r="B2430">
        <v>29</v>
      </c>
      <c r="C2430" t="s">
        <v>841</v>
      </c>
      <c r="D2430" t="s">
        <v>747</v>
      </c>
      <c r="E2430" t="str">
        <f t="shared" si="74"/>
        <v/>
      </c>
      <c r="F2430" t="str">
        <f t="shared" si="75"/>
        <v/>
      </c>
      <c r="H2430">
        <v>7</v>
      </c>
      <c r="L2430">
        <v>1</v>
      </c>
      <c r="Q2430">
        <v>8</v>
      </c>
    </row>
    <row r="2431" spans="1:17" x14ac:dyDescent="0.25">
      <c r="A2431" t="s">
        <v>909</v>
      </c>
      <c r="B2431">
        <v>29</v>
      </c>
      <c r="C2431" t="s">
        <v>390</v>
      </c>
      <c r="D2431" t="s">
        <v>747</v>
      </c>
      <c r="E2431" t="str">
        <f t="shared" si="74"/>
        <v/>
      </c>
      <c r="F2431" t="str">
        <f t="shared" si="75"/>
        <v/>
      </c>
      <c r="H2431">
        <v>6</v>
      </c>
      <c r="Q2431">
        <v>6</v>
      </c>
    </row>
    <row r="2432" spans="1:17" x14ac:dyDescent="0.25">
      <c r="A2432" t="s">
        <v>909</v>
      </c>
      <c r="B2432">
        <v>29</v>
      </c>
      <c r="C2432" t="s">
        <v>408</v>
      </c>
      <c r="D2432" t="s">
        <v>747</v>
      </c>
      <c r="E2432" t="str">
        <f t="shared" si="74"/>
        <v/>
      </c>
      <c r="F2432" t="str">
        <f t="shared" si="75"/>
        <v/>
      </c>
      <c r="H2432">
        <v>6.5</v>
      </c>
      <c r="Q2432">
        <v>6.5</v>
      </c>
    </row>
    <row r="2433" spans="1:17" x14ac:dyDescent="0.25">
      <c r="A2433" t="s">
        <v>909</v>
      </c>
      <c r="B2433">
        <v>29</v>
      </c>
      <c r="C2433" t="s">
        <v>425</v>
      </c>
      <c r="D2433" t="s">
        <v>747</v>
      </c>
      <c r="E2433" t="str">
        <f t="shared" si="74"/>
        <v/>
      </c>
      <c r="F2433" t="str">
        <f t="shared" si="75"/>
        <v/>
      </c>
      <c r="H2433">
        <v>6</v>
      </c>
      <c r="Q2433">
        <v>6</v>
      </c>
    </row>
    <row r="2434" spans="1:17" x14ac:dyDescent="0.25">
      <c r="A2434" t="s">
        <v>909</v>
      </c>
      <c r="B2434">
        <v>29</v>
      </c>
      <c r="C2434" t="s">
        <v>865</v>
      </c>
      <c r="D2434" t="s">
        <v>747</v>
      </c>
      <c r="E2434" t="str">
        <f t="shared" si="74"/>
        <v/>
      </c>
      <c r="F2434" t="str">
        <f t="shared" si="75"/>
        <v/>
      </c>
      <c r="H2434">
        <v>6.5</v>
      </c>
      <c r="Q2434">
        <v>6.5</v>
      </c>
    </row>
    <row r="2435" spans="1:17" x14ac:dyDescent="0.25">
      <c r="A2435" t="s">
        <v>909</v>
      </c>
      <c r="B2435">
        <v>29</v>
      </c>
      <c r="C2435" t="s">
        <v>361</v>
      </c>
      <c r="D2435" t="s">
        <v>738</v>
      </c>
      <c r="E2435">
        <f t="shared" ref="E2435:E2498" si="76">IF($G2435="Ammonito",1,"")</f>
        <v>1</v>
      </c>
      <c r="F2435" t="str">
        <f t="shared" ref="F2435:F2498" si="77">IF($G2435="Espulsione",1,"")</f>
        <v/>
      </c>
      <c r="G2435" t="s">
        <v>910</v>
      </c>
      <c r="H2435">
        <v>6.5</v>
      </c>
      <c r="Q2435">
        <v>6</v>
      </c>
    </row>
    <row r="2436" spans="1:17" x14ac:dyDescent="0.25">
      <c r="A2436" t="s">
        <v>909</v>
      </c>
      <c r="B2436">
        <v>29</v>
      </c>
      <c r="C2436" t="s">
        <v>851</v>
      </c>
      <c r="D2436" t="s">
        <v>738</v>
      </c>
      <c r="E2436" t="str">
        <f t="shared" si="76"/>
        <v/>
      </c>
      <c r="F2436" t="str">
        <f t="shared" si="77"/>
        <v/>
      </c>
      <c r="H2436">
        <v>6</v>
      </c>
      <c r="Q2436">
        <v>6</v>
      </c>
    </row>
    <row r="2437" spans="1:17" x14ac:dyDescent="0.25">
      <c r="A2437" t="s">
        <v>909</v>
      </c>
      <c r="B2437">
        <v>29</v>
      </c>
      <c r="C2437" t="s">
        <v>397</v>
      </c>
      <c r="D2437" t="s">
        <v>738</v>
      </c>
      <c r="E2437" t="str">
        <f t="shared" si="76"/>
        <v/>
      </c>
      <c r="F2437" t="str">
        <f t="shared" si="77"/>
        <v/>
      </c>
      <c r="H2437">
        <v>6</v>
      </c>
      <c r="Q2437">
        <v>6</v>
      </c>
    </row>
    <row r="2438" spans="1:17" x14ac:dyDescent="0.25">
      <c r="A2438" t="s">
        <v>909</v>
      </c>
      <c r="B2438">
        <v>29</v>
      </c>
      <c r="C2438" t="s">
        <v>413</v>
      </c>
      <c r="D2438" t="s">
        <v>738</v>
      </c>
      <c r="E2438" t="str">
        <f t="shared" si="76"/>
        <v/>
      </c>
      <c r="F2438" t="str">
        <f t="shared" si="77"/>
        <v/>
      </c>
      <c r="H2438">
        <v>6.5</v>
      </c>
      <c r="Q2438">
        <v>6.5</v>
      </c>
    </row>
    <row r="2439" spans="1:17" x14ac:dyDescent="0.25">
      <c r="A2439" t="s">
        <v>909</v>
      </c>
      <c r="B2439">
        <v>29</v>
      </c>
      <c r="C2439" t="s">
        <v>478</v>
      </c>
      <c r="D2439" t="s">
        <v>738</v>
      </c>
      <c r="E2439" t="str">
        <f t="shared" si="76"/>
        <v/>
      </c>
      <c r="F2439" t="str">
        <f t="shared" si="77"/>
        <v/>
      </c>
      <c r="H2439">
        <v>6.5</v>
      </c>
      <c r="Q2439">
        <v>6.5</v>
      </c>
    </row>
    <row r="2440" spans="1:17" x14ac:dyDescent="0.25">
      <c r="A2440" t="s">
        <v>909</v>
      </c>
      <c r="B2440">
        <v>29</v>
      </c>
      <c r="C2440" t="s">
        <v>348</v>
      </c>
      <c r="D2440" t="s">
        <v>761</v>
      </c>
      <c r="E2440" t="str">
        <f t="shared" si="76"/>
        <v/>
      </c>
      <c r="F2440" t="str">
        <f t="shared" si="77"/>
        <v/>
      </c>
      <c r="H2440">
        <v>4.5</v>
      </c>
      <c r="Q2440">
        <v>4.5</v>
      </c>
    </row>
    <row r="2441" spans="1:17" x14ac:dyDescent="0.25">
      <c r="A2441" t="s">
        <v>909</v>
      </c>
      <c r="B2441">
        <v>29</v>
      </c>
      <c r="C2441" t="s">
        <v>372</v>
      </c>
      <c r="D2441" t="s">
        <v>761</v>
      </c>
      <c r="E2441" t="str">
        <f t="shared" si="76"/>
        <v/>
      </c>
      <c r="F2441" t="str">
        <f t="shared" si="77"/>
        <v/>
      </c>
      <c r="H2441">
        <v>5</v>
      </c>
      <c r="Q2441">
        <v>5</v>
      </c>
    </row>
    <row r="2442" spans="1:17" x14ac:dyDescent="0.25">
      <c r="A2442" t="s">
        <v>909</v>
      </c>
      <c r="B2442">
        <v>29</v>
      </c>
      <c r="C2442" t="s">
        <v>424</v>
      </c>
      <c r="D2442" t="s">
        <v>761</v>
      </c>
      <c r="E2442" t="str">
        <f t="shared" si="76"/>
        <v/>
      </c>
      <c r="F2442" t="str">
        <f t="shared" si="77"/>
        <v/>
      </c>
      <c r="H2442">
        <v>6</v>
      </c>
      <c r="Q2442">
        <v>6</v>
      </c>
    </row>
    <row r="2443" spans="1:17" x14ac:dyDescent="0.25">
      <c r="A2443" t="s">
        <v>909</v>
      </c>
      <c r="B2443">
        <v>29</v>
      </c>
      <c r="C2443" t="s">
        <v>435</v>
      </c>
      <c r="D2443" t="s">
        <v>761</v>
      </c>
      <c r="E2443" t="str">
        <f t="shared" si="76"/>
        <v/>
      </c>
      <c r="F2443" t="str">
        <f t="shared" si="77"/>
        <v/>
      </c>
      <c r="H2443">
        <v>5</v>
      </c>
      <c r="Q2443">
        <v>5</v>
      </c>
    </row>
    <row r="2444" spans="1:17" x14ac:dyDescent="0.25">
      <c r="A2444" t="s">
        <v>909</v>
      </c>
      <c r="B2444">
        <v>29</v>
      </c>
      <c r="C2444" t="s">
        <v>872</v>
      </c>
      <c r="D2444" t="s">
        <v>761</v>
      </c>
      <c r="E2444" t="str">
        <f t="shared" si="76"/>
        <v/>
      </c>
      <c r="F2444" t="str">
        <f t="shared" si="77"/>
        <v/>
      </c>
      <c r="H2444">
        <v>6</v>
      </c>
      <c r="Q2444">
        <v>6</v>
      </c>
    </row>
    <row r="2445" spans="1:17" x14ac:dyDescent="0.25">
      <c r="A2445" t="s">
        <v>912</v>
      </c>
      <c r="B2445">
        <v>29</v>
      </c>
      <c r="C2445" t="s">
        <v>624</v>
      </c>
      <c r="D2445" t="s">
        <v>746</v>
      </c>
      <c r="E2445" t="str">
        <f t="shared" si="76"/>
        <v/>
      </c>
      <c r="F2445" t="str">
        <f t="shared" si="77"/>
        <v/>
      </c>
      <c r="H2445">
        <v>7.5</v>
      </c>
      <c r="I2445">
        <v>2</v>
      </c>
      <c r="Q2445">
        <v>13.5</v>
      </c>
    </row>
    <row r="2446" spans="1:17" x14ac:dyDescent="0.25">
      <c r="A2446" t="s">
        <v>912</v>
      </c>
      <c r="B2446">
        <v>29</v>
      </c>
      <c r="C2446" t="s">
        <v>505</v>
      </c>
      <c r="D2446" t="s">
        <v>746</v>
      </c>
      <c r="E2446" t="str">
        <f t="shared" si="76"/>
        <v/>
      </c>
      <c r="F2446" t="str">
        <f t="shared" si="77"/>
        <v/>
      </c>
      <c r="H2446">
        <v>6</v>
      </c>
      <c r="L2446">
        <v>1</v>
      </c>
      <c r="Q2446">
        <v>7</v>
      </c>
    </row>
    <row r="2447" spans="1:17" x14ac:dyDescent="0.25">
      <c r="A2447" t="s">
        <v>912</v>
      </c>
      <c r="B2447">
        <v>29</v>
      </c>
      <c r="C2447" t="s">
        <v>509</v>
      </c>
      <c r="D2447" t="s">
        <v>746</v>
      </c>
      <c r="E2447" t="str">
        <f t="shared" si="76"/>
        <v/>
      </c>
      <c r="F2447" t="str">
        <f t="shared" si="77"/>
        <v/>
      </c>
      <c r="H2447">
        <v>6.5</v>
      </c>
      <c r="Q2447">
        <v>6.5</v>
      </c>
    </row>
    <row r="2448" spans="1:17" x14ac:dyDescent="0.25">
      <c r="A2448" t="s">
        <v>912</v>
      </c>
      <c r="B2448">
        <v>29</v>
      </c>
      <c r="C2448" t="s">
        <v>515</v>
      </c>
      <c r="D2448" t="s">
        <v>746</v>
      </c>
      <c r="E2448">
        <f t="shared" si="76"/>
        <v>1</v>
      </c>
      <c r="F2448" t="str">
        <f t="shared" si="77"/>
        <v/>
      </c>
      <c r="G2448" t="s">
        <v>910</v>
      </c>
      <c r="H2448">
        <v>6.5</v>
      </c>
      <c r="Q2448">
        <v>6</v>
      </c>
    </row>
    <row r="2449" spans="1:17" x14ac:dyDescent="0.25">
      <c r="A2449" t="s">
        <v>912</v>
      </c>
      <c r="B2449">
        <v>29</v>
      </c>
      <c r="C2449" t="s">
        <v>585</v>
      </c>
      <c r="D2449" t="s">
        <v>746</v>
      </c>
      <c r="E2449" t="str">
        <f t="shared" si="76"/>
        <v/>
      </c>
      <c r="F2449" t="str">
        <f t="shared" si="77"/>
        <v/>
      </c>
      <c r="H2449">
        <v>6.5</v>
      </c>
      <c r="Q2449">
        <v>6.5</v>
      </c>
    </row>
    <row r="2450" spans="1:17" x14ac:dyDescent="0.25">
      <c r="A2450" t="s">
        <v>912</v>
      </c>
      <c r="B2450">
        <v>29</v>
      </c>
      <c r="C2450" t="s">
        <v>533</v>
      </c>
      <c r="D2450" t="s">
        <v>746</v>
      </c>
      <c r="E2450" t="str">
        <f t="shared" si="76"/>
        <v/>
      </c>
      <c r="F2450" t="str">
        <f t="shared" si="77"/>
        <v/>
      </c>
      <c r="H2450">
        <v>5</v>
      </c>
      <c r="Q2450">
        <v>5</v>
      </c>
    </row>
    <row r="2451" spans="1:17" x14ac:dyDescent="0.25">
      <c r="A2451" t="s">
        <v>912</v>
      </c>
      <c r="B2451">
        <v>29</v>
      </c>
      <c r="C2451" t="s">
        <v>514</v>
      </c>
      <c r="D2451" t="s">
        <v>760</v>
      </c>
      <c r="E2451">
        <f t="shared" si="76"/>
        <v>1</v>
      </c>
      <c r="F2451" t="str">
        <f t="shared" si="77"/>
        <v/>
      </c>
      <c r="G2451" t="s">
        <v>910</v>
      </c>
      <c r="H2451">
        <v>7</v>
      </c>
      <c r="I2451">
        <v>1</v>
      </c>
      <c r="Q2451">
        <v>9.5</v>
      </c>
    </row>
    <row r="2452" spans="1:17" x14ac:dyDescent="0.25">
      <c r="A2452" t="s">
        <v>912</v>
      </c>
      <c r="B2452">
        <v>29</v>
      </c>
      <c r="C2452" t="s">
        <v>591</v>
      </c>
      <c r="D2452" t="s">
        <v>760</v>
      </c>
      <c r="E2452" t="str">
        <f t="shared" si="76"/>
        <v/>
      </c>
      <c r="F2452" t="str">
        <f t="shared" si="77"/>
        <v/>
      </c>
      <c r="H2452">
        <v>6</v>
      </c>
      <c r="Q2452">
        <v>6</v>
      </c>
    </row>
    <row r="2453" spans="1:17" x14ac:dyDescent="0.25">
      <c r="A2453" t="s">
        <v>912</v>
      </c>
      <c r="B2453">
        <v>29</v>
      </c>
      <c r="C2453" t="s">
        <v>593</v>
      </c>
      <c r="D2453" t="s">
        <v>760</v>
      </c>
      <c r="E2453" t="str">
        <f t="shared" si="76"/>
        <v/>
      </c>
      <c r="F2453" t="str">
        <f t="shared" si="77"/>
        <v/>
      </c>
      <c r="H2453">
        <v>5.5</v>
      </c>
      <c r="Q2453">
        <v>5.5</v>
      </c>
    </row>
    <row r="2454" spans="1:17" x14ac:dyDescent="0.25">
      <c r="A2454" t="s">
        <v>912</v>
      </c>
      <c r="B2454">
        <v>29</v>
      </c>
      <c r="C2454" t="s">
        <v>768</v>
      </c>
      <c r="D2454" t="s">
        <v>760</v>
      </c>
      <c r="E2454" t="str">
        <f t="shared" si="76"/>
        <v/>
      </c>
      <c r="F2454" t="str">
        <f t="shared" si="77"/>
        <v/>
      </c>
      <c r="H2454">
        <v>5</v>
      </c>
      <c r="Q2454">
        <v>5</v>
      </c>
    </row>
    <row r="2455" spans="1:17" x14ac:dyDescent="0.25">
      <c r="A2455" t="s">
        <v>912</v>
      </c>
      <c r="B2455">
        <v>29</v>
      </c>
      <c r="C2455" t="s">
        <v>519</v>
      </c>
      <c r="D2455" t="s">
        <v>633</v>
      </c>
      <c r="E2455" t="str">
        <f t="shared" si="76"/>
        <v/>
      </c>
      <c r="F2455" t="str">
        <f t="shared" si="77"/>
        <v/>
      </c>
      <c r="H2455">
        <v>5.5</v>
      </c>
      <c r="Q2455">
        <v>5.5</v>
      </c>
    </row>
    <row r="2456" spans="1:17" x14ac:dyDescent="0.25">
      <c r="A2456" t="s">
        <v>912</v>
      </c>
      <c r="B2456">
        <v>29</v>
      </c>
      <c r="C2456" t="s">
        <v>523</v>
      </c>
      <c r="D2456" t="s">
        <v>633</v>
      </c>
      <c r="E2456" t="str">
        <f t="shared" si="76"/>
        <v/>
      </c>
      <c r="F2456">
        <f t="shared" si="77"/>
        <v>1</v>
      </c>
      <c r="G2456" t="s">
        <v>911</v>
      </c>
      <c r="H2456">
        <v>5</v>
      </c>
      <c r="Q2456">
        <v>4</v>
      </c>
    </row>
    <row r="2457" spans="1:17" x14ac:dyDescent="0.25">
      <c r="A2457" t="s">
        <v>912</v>
      </c>
      <c r="B2457">
        <v>29</v>
      </c>
      <c r="C2457" t="s">
        <v>529</v>
      </c>
      <c r="D2457" t="s">
        <v>633</v>
      </c>
      <c r="E2457" t="str">
        <f t="shared" si="76"/>
        <v/>
      </c>
      <c r="F2457" t="str">
        <f t="shared" si="77"/>
        <v/>
      </c>
      <c r="H2457">
        <v>6</v>
      </c>
      <c r="Q2457">
        <v>6</v>
      </c>
    </row>
    <row r="2458" spans="1:17" x14ac:dyDescent="0.25">
      <c r="A2458" t="s">
        <v>912</v>
      </c>
      <c r="B2458">
        <v>29</v>
      </c>
      <c r="C2458" t="s">
        <v>619</v>
      </c>
      <c r="D2458" t="s">
        <v>633</v>
      </c>
      <c r="E2458" t="str">
        <f t="shared" si="76"/>
        <v/>
      </c>
      <c r="F2458" t="str">
        <f t="shared" si="77"/>
        <v/>
      </c>
      <c r="H2458">
        <v>6</v>
      </c>
      <c r="Q2458">
        <v>6</v>
      </c>
    </row>
    <row r="2459" spans="1:17" x14ac:dyDescent="0.25">
      <c r="A2459" t="s">
        <v>912</v>
      </c>
      <c r="B2459">
        <v>29</v>
      </c>
      <c r="C2459" t="s">
        <v>490</v>
      </c>
      <c r="D2459" t="s">
        <v>739</v>
      </c>
      <c r="E2459" t="str">
        <f t="shared" si="76"/>
        <v/>
      </c>
      <c r="F2459" t="str">
        <f t="shared" si="77"/>
        <v/>
      </c>
      <c r="H2459">
        <v>5.5</v>
      </c>
      <c r="Q2459">
        <v>5.5</v>
      </c>
    </row>
    <row r="2460" spans="1:17" x14ac:dyDescent="0.25">
      <c r="A2460" t="s">
        <v>912</v>
      </c>
      <c r="B2460">
        <v>29</v>
      </c>
      <c r="C2460" t="s">
        <v>553</v>
      </c>
      <c r="D2460" t="s">
        <v>739</v>
      </c>
      <c r="E2460" t="str">
        <f t="shared" si="76"/>
        <v/>
      </c>
      <c r="F2460" t="str">
        <f t="shared" si="77"/>
        <v/>
      </c>
      <c r="H2460">
        <v>6</v>
      </c>
      <c r="Q2460">
        <v>6</v>
      </c>
    </row>
    <row r="2461" spans="1:17" x14ac:dyDescent="0.25">
      <c r="A2461" t="s">
        <v>912</v>
      </c>
      <c r="B2461">
        <v>29</v>
      </c>
      <c r="C2461" t="s">
        <v>570</v>
      </c>
      <c r="D2461" t="s">
        <v>739</v>
      </c>
      <c r="E2461" t="str">
        <f t="shared" si="76"/>
        <v/>
      </c>
      <c r="F2461" t="str">
        <f t="shared" si="77"/>
        <v/>
      </c>
      <c r="H2461">
        <v>5</v>
      </c>
      <c r="Q2461">
        <v>5</v>
      </c>
    </row>
    <row r="2462" spans="1:17" x14ac:dyDescent="0.25">
      <c r="A2462" t="s">
        <v>912</v>
      </c>
      <c r="B2462">
        <v>29</v>
      </c>
      <c r="C2462" t="s">
        <v>598</v>
      </c>
      <c r="D2462" t="s">
        <v>739</v>
      </c>
      <c r="E2462" t="str">
        <f t="shared" si="76"/>
        <v/>
      </c>
      <c r="F2462" t="str">
        <f t="shared" si="77"/>
        <v/>
      </c>
      <c r="H2462">
        <v>6</v>
      </c>
      <c r="Q2462">
        <v>6</v>
      </c>
    </row>
    <row r="2463" spans="1:17" x14ac:dyDescent="0.25">
      <c r="A2463" t="s">
        <v>912</v>
      </c>
      <c r="B2463">
        <v>29</v>
      </c>
      <c r="C2463" t="s">
        <v>603</v>
      </c>
      <c r="D2463" t="s">
        <v>739</v>
      </c>
      <c r="E2463" t="str">
        <f t="shared" si="76"/>
        <v/>
      </c>
      <c r="F2463" t="str">
        <f t="shared" si="77"/>
        <v/>
      </c>
      <c r="H2463">
        <v>6</v>
      </c>
      <c r="Q2463">
        <v>6</v>
      </c>
    </row>
    <row r="2464" spans="1:17" x14ac:dyDescent="0.25">
      <c r="A2464" t="s">
        <v>912</v>
      </c>
      <c r="B2464">
        <v>29</v>
      </c>
      <c r="C2464" t="s">
        <v>496</v>
      </c>
      <c r="D2464" t="s">
        <v>634</v>
      </c>
      <c r="E2464">
        <f t="shared" si="76"/>
        <v>1</v>
      </c>
      <c r="F2464" t="str">
        <f t="shared" si="77"/>
        <v/>
      </c>
      <c r="G2464" t="s">
        <v>910</v>
      </c>
      <c r="H2464">
        <v>5</v>
      </c>
      <c r="Q2464">
        <v>4.5</v>
      </c>
    </row>
    <row r="2465" spans="1:17" x14ac:dyDescent="0.25">
      <c r="A2465" t="s">
        <v>912</v>
      </c>
      <c r="B2465">
        <v>29</v>
      </c>
      <c r="C2465" t="s">
        <v>566</v>
      </c>
      <c r="D2465" t="s">
        <v>634</v>
      </c>
      <c r="E2465" t="str">
        <f t="shared" si="76"/>
        <v/>
      </c>
      <c r="F2465" t="str">
        <f t="shared" si="77"/>
        <v/>
      </c>
      <c r="H2465">
        <v>5.5</v>
      </c>
      <c r="Q2465">
        <v>5.5</v>
      </c>
    </row>
    <row r="2466" spans="1:17" x14ac:dyDescent="0.25">
      <c r="A2466" t="s">
        <v>912</v>
      </c>
      <c r="B2466">
        <v>29</v>
      </c>
      <c r="C2466" t="s">
        <v>600</v>
      </c>
      <c r="D2466" t="s">
        <v>634</v>
      </c>
      <c r="E2466" t="str">
        <f t="shared" si="76"/>
        <v/>
      </c>
      <c r="F2466" t="str">
        <f t="shared" si="77"/>
        <v/>
      </c>
      <c r="H2466">
        <v>5</v>
      </c>
      <c r="Q2466">
        <v>5</v>
      </c>
    </row>
    <row r="2467" spans="1:17" x14ac:dyDescent="0.25">
      <c r="A2467" t="s">
        <v>912</v>
      </c>
      <c r="B2467">
        <v>29</v>
      </c>
      <c r="C2467" t="s">
        <v>602</v>
      </c>
      <c r="D2467" t="s">
        <v>634</v>
      </c>
      <c r="E2467" t="str">
        <f t="shared" si="76"/>
        <v/>
      </c>
      <c r="F2467" t="str">
        <f t="shared" si="77"/>
        <v/>
      </c>
      <c r="H2467">
        <v>5.5</v>
      </c>
      <c r="Q2467">
        <v>5.5</v>
      </c>
    </row>
    <row r="2468" spans="1:17" x14ac:dyDescent="0.25">
      <c r="A2468" t="s">
        <v>912</v>
      </c>
      <c r="B2468">
        <v>29</v>
      </c>
      <c r="C2468" t="s">
        <v>611</v>
      </c>
      <c r="D2468" t="s">
        <v>634</v>
      </c>
      <c r="E2468" t="str">
        <f t="shared" si="76"/>
        <v/>
      </c>
      <c r="F2468" t="str">
        <f t="shared" si="77"/>
        <v/>
      </c>
      <c r="H2468">
        <v>5.5</v>
      </c>
      <c r="Q2468">
        <v>5.5</v>
      </c>
    </row>
    <row r="2469" spans="1:17" x14ac:dyDescent="0.25">
      <c r="A2469" t="s">
        <v>912</v>
      </c>
      <c r="B2469">
        <v>29</v>
      </c>
      <c r="C2469" t="s">
        <v>487</v>
      </c>
      <c r="D2469" t="s">
        <v>632</v>
      </c>
      <c r="E2469" t="str">
        <f t="shared" si="76"/>
        <v/>
      </c>
      <c r="F2469" t="str">
        <f t="shared" si="77"/>
        <v/>
      </c>
      <c r="H2469">
        <v>7</v>
      </c>
      <c r="Q2469">
        <v>7</v>
      </c>
    </row>
    <row r="2470" spans="1:17" x14ac:dyDescent="0.25">
      <c r="A2470" t="s">
        <v>912</v>
      </c>
      <c r="B2470">
        <v>29</v>
      </c>
      <c r="C2470" t="s">
        <v>743</v>
      </c>
      <c r="D2470" t="s">
        <v>632</v>
      </c>
      <c r="E2470" t="str">
        <f t="shared" si="76"/>
        <v/>
      </c>
      <c r="F2470" t="str">
        <f t="shared" si="77"/>
        <v/>
      </c>
      <c r="H2470">
        <v>6.5</v>
      </c>
      <c r="Q2470">
        <v>6.5</v>
      </c>
    </row>
    <row r="2471" spans="1:17" x14ac:dyDescent="0.25">
      <c r="A2471" t="s">
        <v>912</v>
      </c>
      <c r="B2471">
        <v>29</v>
      </c>
      <c r="C2471" t="s">
        <v>504</v>
      </c>
      <c r="D2471" t="s">
        <v>632</v>
      </c>
      <c r="E2471" t="str">
        <f t="shared" si="76"/>
        <v/>
      </c>
      <c r="F2471" t="str">
        <f t="shared" si="77"/>
        <v/>
      </c>
      <c r="H2471">
        <v>6</v>
      </c>
      <c r="Q2471">
        <v>6</v>
      </c>
    </row>
    <row r="2472" spans="1:17" x14ac:dyDescent="0.25">
      <c r="A2472" t="s">
        <v>912</v>
      </c>
      <c r="B2472">
        <v>29</v>
      </c>
      <c r="C2472" t="s">
        <v>520</v>
      </c>
      <c r="D2472" t="s">
        <v>632</v>
      </c>
      <c r="E2472" t="str">
        <f t="shared" si="76"/>
        <v/>
      </c>
      <c r="F2472" t="str">
        <f t="shared" si="77"/>
        <v/>
      </c>
      <c r="H2472">
        <v>6.5</v>
      </c>
      <c r="Q2472">
        <v>6.5</v>
      </c>
    </row>
    <row r="2473" spans="1:17" x14ac:dyDescent="0.25">
      <c r="A2473" t="s">
        <v>912</v>
      </c>
      <c r="B2473">
        <v>29</v>
      </c>
      <c r="C2473" t="s">
        <v>550</v>
      </c>
      <c r="D2473" t="s">
        <v>632</v>
      </c>
      <c r="E2473" t="str">
        <f t="shared" si="76"/>
        <v/>
      </c>
      <c r="F2473" t="str">
        <f t="shared" si="77"/>
        <v/>
      </c>
      <c r="H2473">
        <v>6</v>
      </c>
      <c r="Q2473">
        <v>6</v>
      </c>
    </row>
    <row r="2474" spans="1:17" x14ac:dyDescent="0.25">
      <c r="A2474" t="s">
        <v>912</v>
      </c>
      <c r="B2474">
        <v>29</v>
      </c>
      <c r="C2474" t="s">
        <v>555</v>
      </c>
      <c r="D2474" t="s">
        <v>632</v>
      </c>
      <c r="E2474" t="str">
        <f t="shared" si="76"/>
        <v/>
      </c>
      <c r="F2474" t="str">
        <f t="shared" si="77"/>
        <v/>
      </c>
      <c r="H2474">
        <v>6.5</v>
      </c>
      <c r="I2474">
        <v>1</v>
      </c>
      <c r="Q2474">
        <v>9.5</v>
      </c>
    </row>
    <row r="2475" spans="1:17" x14ac:dyDescent="0.25">
      <c r="A2475" t="s">
        <v>912</v>
      </c>
      <c r="B2475">
        <v>29</v>
      </c>
      <c r="C2475" t="s">
        <v>618</v>
      </c>
      <c r="D2475" t="s">
        <v>632</v>
      </c>
      <c r="E2475" t="str">
        <f t="shared" si="76"/>
        <v/>
      </c>
      <c r="F2475" t="str">
        <f t="shared" si="77"/>
        <v/>
      </c>
      <c r="H2475">
        <v>6</v>
      </c>
      <c r="Q2475">
        <v>6</v>
      </c>
    </row>
    <row r="2476" spans="1:17" x14ac:dyDescent="0.25">
      <c r="A2476" t="s">
        <v>912</v>
      </c>
      <c r="B2476">
        <v>29</v>
      </c>
      <c r="C2476" t="s">
        <v>497</v>
      </c>
      <c r="D2476" t="s">
        <v>752</v>
      </c>
      <c r="E2476" t="str">
        <f t="shared" si="76"/>
        <v/>
      </c>
      <c r="F2476" t="str">
        <f t="shared" si="77"/>
        <v/>
      </c>
      <c r="H2476">
        <v>6</v>
      </c>
      <c r="Q2476">
        <v>6</v>
      </c>
    </row>
    <row r="2477" spans="1:17" x14ac:dyDescent="0.25">
      <c r="A2477" t="s">
        <v>912</v>
      </c>
      <c r="B2477">
        <v>29</v>
      </c>
      <c r="C2477" t="s">
        <v>517</v>
      </c>
      <c r="D2477" t="s">
        <v>752</v>
      </c>
      <c r="E2477" t="str">
        <f t="shared" si="76"/>
        <v/>
      </c>
      <c r="F2477" t="str">
        <f t="shared" si="77"/>
        <v/>
      </c>
      <c r="H2477">
        <v>6.5</v>
      </c>
      <c r="I2477">
        <v>1</v>
      </c>
      <c r="Q2477">
        <v>9.5</v>
      </c>
    </row>
    <row r="2478" spans="1:17" x14ac:dyDescent="0.25">
      <c r="A2478" t="s">
        <v>912</v>
      </c>
      <c r="B2478">
        <v>29</v>
      </c>
      <c r="C2478" t="s">
        <v>580</v>
      </c>
      <c r="D2478" t="s">
        <v>752</v>
      </c>
      <c r="E2478" t="str">
        <f t="shared" si="76"/>
        <v/>
      </c>
      <c r="F2478" t="str">
        <f t="shared" si="77"/>
        <v/>
      </c>
      <c r="H2478">
        <v>6</v>
      </c>
      <c r="Q2478">
        <v>6</v>
      </c>
    </row>
    <row r="2479" spans="1:17" x14ac:dyDescent="0.25">
      <c r="A2479" t="s">
        <v>912</v>
      </c>
      <c r="B2479">
        <v>29</v>
      </c>
      <c r="C2479" t="s">
        <v>538</v>
      </c>
      <c r="D2479" t="s">
        <v>752</v>
      </c>
      <c r="E2479" t="str">
        <f t="shared" si="76"/>
        <v/>
      </c>
      <c r="F2479" t="str">
        <f t="shared" si="77"/>
        <v/>
      </c>
      <c r="H2479">
        <v>6</v>
      </c>
      <c r="Q2479">
        <v>6</v>
      </c>
    </row>
    <row r="2480" spans="1:17" x14ac:dyDescent="0.25">
      <c r="A2480" t="s">
        <v>912</v>
      </c>
      <c r="B2480">
        <v>29</v>
      </c>
      <c r="C2480" t="s">
        <v>485</v>
      </c>
      <c r="D2480" t="s">
        <v>740</v>
      </c>
      <c r="E2480" t="str">
        <f t="shared" si="76"/>
        <v/>
      </c>
      <c r="F2480" t="str">
        <f t="shared" si="77"/>
        <v/>
      </c>
      <c r="H2480">
        <v>5</v>
      </c>
      <c r="Q2480">
        <v>5</v>
      </c>
    </row>
    <row r="2481" spans="1:17" x14ac:dyDescent="0.25">
      <c r="A2481" t="s">
        <v>912</v>
      </c>
      <c r="B2481">
        <v>29</v>
      </c>
      <c r="C2481" t="s">
        <v>507</v>
      </c>
      <c r="D2481" t="s">
        <v>740</v>
      </c>
      <c r="E2481" t="str">
        <f t="shared" si="76"/>
        <v/>
      </c>
      <c r="F2481" t="str">
        <f t="shared" si="77"/>
        <v/>
      </c>
      <c r="H2481">
        <v>6</v>
      </c>
      <c r="Q2481">
        <v>6</v>
      </c>
    </row>
    <row r="2482" spans="1:17" x14ac:dyDescent="0.25">
      <c r="A2482" t="s">
        <v>912</v>
      </c>
      <c r="B2482">
        <v>29</v>
      </c>
      <c r="C2482" t="s">
        <v>544</v>
      </c>
      <c r="D2482" t="s">
        <v>740</v>
      </c>
      <c r="E2482" t="str">
        <f t="shared" si="76"/>
        <v/>
      </c>
      <c r="F2482" t="str">
        <f t="shared" si="77"/>
        <v/>
      </c>
      <c r="H2482">
        <v>6.5</v>
      </c>
      <c r="Q2482">
        <v>6.5</v>
      </c>
    </row>
    <row r="2483" spans="1:17" x14ac:dyDescent="0.25">
      <c r="A2483" t="s">
        <v>912</v>
      </c>
      <c r="B2483">
        <v>29</v>
      </c>
      <c r="C2483" t="s">
        <v>547</v>
      </c>
      <c r="D2483" t="s">
        <v>740</v>
      </c>
      <c r="E2483" t="str">
        <f t="shared" si="76"/>
        <v/>
      </c>
      <c r="F2483" t="str">
        <f t="shared" si="77"/>
        <v/>
      </c>
      <c r="H2483">
        <v>6</v>
      </c>
      <c r="Q2483">
        <v>6</v>
      </c>
    </row>
    <row r="2484" spans="1:17" x14ac:dyDescent="0.25">
      <c r="A2484" t="s">
        <v>912</v>
      </c>
      <c r="B2484">
        <v>29</v>
      </c>
      <c r="C2484" t="s">
        <v>488</v>
      </c>
      <c r="D2484" t="s">
        <v>742</v>
      </c>
      <c r="E2484" t="str">
        <f t="shared" si="76"/>
        <v/>
      </c>
      <c r="F2484" t="str">
        <f t="shared" si="77"/>
        <v/>
      </c>
      <c r="H2484">
        <v>6</v>
      </c>
      <c r="Q2484">
        <v>6</v>
      </c>
    </row>
    <row r="2485" spans="1:17" x14ac:dyDescent="0.25">
      <c r="A2485" t="s">
        <v>912</v>
      </c>
      <c r="B2485">
        <v>29</v>
      </c>
      <c r="C2485" t="s">
        <v>552</v>
      </c>
      <c r="D2485" t="s">
        <v>742</v>
      </c>
      <c r="E2485" t="str">
        <f t="shared" si="76"/>
        <v/>
      </c>
      <c r="F2485" t="str">
        <f t="shared" si="77"/>
        <v/>
      </c>
      <c r="H2485">
        <v>6</v>
      </c>
      <c r="Q2485">
        <v>6</v>
      </c>
    </row>
    <row r="2486" spans="1:17" x14ac:dyDescent="0.25">
      <c r="A2486" t="s">
        <v>912</v>
      </c>
      <c r="B2486">
        <v>29</v>
      </c>
      <c r="C2486" t="s">
        <v>590</v>
      </c>
      <c r="D2486" t="s">
        <v>742</v>
      </c>
      <c r="E2486" t="str">
        <f t="shared" si="76"/>
        <v/>
      </c>
      <c r="F2486" t="str">
        <f t="shared" si="77"/>
        <v/>
      </c>
      <c r="H2486">
        <v>6</v>
      </c>
      <c r="Q2486">
        <v>6</v>
      </c>
    </row>
    <row r="2487" spans="1:17" x14ac:dyDescent="0.25">
      <c r="A2487" t="s">
        <v>912</v>
      </c>
      <c r="B2487">
        <v>29</v>
      </c>
      <c r="C2487" t="s">
        <v>595</v>
      </c>
      <c r="D2487" t="s">
        <v>742</v>
      </c>
      <c r="E2487" t="str">
        <f t="shared" si="76"/>
        <v/>
      </c>
      <c r="F2487" t="str">
        <f t="shared" si="77"/>
        <v/>
      </c>
      <c r="H2487">
        <v>6.5</v>
      </c>
      <c r="Q2487">
        <v>6.5</v>
      </c>
    </row>
    <row r="2488" spans="1:17" x14ac:dyDescent="0.25">
      <c r="A2488" t="s">
        <v>912</v>
      </c>
      <c r="B2488">
        <v>29</v>
      </c>
      <c r="C2488" t="s">
        <v>620</v>
      </c>
      <c r="D2488" t="s">
        <v>742</v>
      </c>
      <c r="E2488" t="str">
        <f t="shared" si="76"/>
        <v/>
      </c>
      <c r="F2488" t="str">
        <f t="shared" si="77"/>
        <v/>
      </c>
      <c r="H2488">
        <v>5</v>
      </c>
      <c r="Q2488">
        <v>5</v>
      </c>
    </row>
    <row r="2489" spans="1:17" x14ac:dyDescent="0.25">
      <c r="A2489" t="s">
        <v>912</v>
      </c>
      <c r="B2489">
        <v>29</v>
      </c>
      <c r="C2489" t="s">
        <v>500</v>
      </c>
      <c r="D2489" t="s">
        <v>753</v>
      </c>
      <c r="E2489" t="str">
        <f t="shared" si="76"/>
        <v/>
      </c>
      <c r="F2489" t="str">
        <f t="shared" si="77"/>
        <v/>
      </c>
      <c r="H2489">
        <v>6</v>
      </c>
      <c r="L2489">
        <v>1</v>
      </c>
      <c r="Q2489">
        <v>7</v>
      </c>
    </row>
    <row r="2490" spans="1:17" x14ac:dyDescent="0.25">
      <c r="A2490" t="s">
        <v>912</v>
      </c>
      <c r="B2490">
        <v>29</v>
      </c>
      <c r="C2490" t="s">
        <v>508</v>
      </c>
      <c r="D2490" t="s">
        <v>753</v>
      </c>
      <c r="E2490" t="str">
        <f t="shared" si="76"/>
        <v/>
      </c>
      <c r="F2490" t="str">
        <f t="shared" si="77"/>
        <v/>
      </c>
      <c r="H2490">
        <v>6.5</v>
      </c>
      <c r="Q2490">
        <v>6.5</v>
      </c>
    </row>
    <row r="2491" spans="1:17" x14ac:dyDescent="0.25">
      <c r="A2491" t="s">
        <v>912</v>
      </c>
      <c r="B2491">
        <v>29</v>
      </c>
      <c r="C2491" t="s">
        <v>541</v>
      </c>
      <c r="D2491" t="s">
        <v>753</v>
      </c>
      <c r="E2491" t="str">
        <f t="shared" si="76"/>
        <v/>
      </c>
      <c r="F2491" t="str">
        <f t="shared" si="77"/>
        <v/>
      </c>
      <c r="H2491">
        <v>6.5</v>
      </c>
      <c r="I2491">
        <v>1</v>
      </c>
      <c r="Q2491">
        <v>9.5</v>
      </c>
    </row>
    <row r="2492" spans="1:17" x14ac:dyDescent="0.25">
      <c r="A2492" t="s">
        <v>912</v>
      </c>
      <c r="B2492">
        <v>29</v>
      </c>
      <c r="C2492" t="s">
        <v>568</v>
      </c>
      <c r="D2492" t="s">
        <v>753</v>
      </c>
      <c r="E2492">
        <f t="shared" si="76"/>
        <v>1</v>
      </c>
      <c r="F2492" t="str">
        <f t="shared" si="77"/>
        <v/>
      </c>
      <c r="G2492" t="s">
        <v>910</v>
      </c>
      <c r="H2492">
        <v>6</v>
      </c>
      <c r="Q2492">
        <v>5.5</v>
      </c>
    </row>
    <row r="2493" spans="1:17" x14ac:dyDescent="0.25">
      <c r="A2493" t="s">
        <v>912</v>
      </c>
      <c r="B2493">
        <v>29</v>
      </c>
      <c r="C2493" t="s">
        <v>572</v>
      </c>
      <c r="D2493" t="s">
        <v>753</v>
      </c>
      <c r="E2493">
        <f t="shared" si="76"/>
        <v>1</v>
      </c>
      <c r="F2493" t="str">
        <f t="shared" si="77"/>
        <v/>
      </c>
      <c r="G2493" t="s">
        <v>910</v>
      </c>
      <c r="H2493">
        <v>6</v>
      </c>
      <c r="Q2493">
        <v>5.5</v>
      </c>
    </row>
    <row r="2494" spans="1:17" x14ac:dyDescent="0.25">
      <c r="A2494" t="s">
        <v>912</v>
      </c>
      <c r="B2494">
        <v>29</v>
      </c>
      <c r="C2494" t="s">
        <v>495</v>
      </c>
      <c r="D2494" t="s">
        <v>750</v>
      </c>
      <c r="E2494" t="str">
        <f t="shared" si="76"/>
        <v/>
      </c>
      <c r="F2494" t="str">
        <f t="shared" si="77"/>
        <v/>
      </c>
      <c r="H2494">
        <v>5.5</v>
      </c>
      <c r="Q2494">
        <v>5.5</v>
      </c>
    </row>
    <row r="2495" spans="1:17" x14ac:dyDescent="0.25">
      <c r="A2495" t="s">
        <v>912</v>
      </c>
      <c r="B2495">
        <v>29</v>
      </c>
      <c r="C2495" t="s">
        <v>499</v>
      </c>
      <c r="D2495" t="s">
        <v>750</v>
      </c>
      <c r="E2495" t="str">
        <f t="shared" si="76"/>
        <v/>
      </c>
      <c r="F2495" t="str">
        <f t="shared" si="77"/>
        <v/>
      </c>
      <c r="H2495">
        <v>5.5</v>
      </c>
      <c r="Q2495">
        <v>5.5</v>
      </c>
    </row>
    <row r="2496" spans="1:17" x14ac:dyDescent="0.25">
      <c r="A2496" t="s">
        <v>912</v>
      </c>
      <c r="B2496">
        <v>29</v>
      </c>
      <c r="C2496" t="s">
        <v>542</v>
      </c>
      <c r="D2496" t="s">
        <v>750</v>
      </c>
      <c r="E2496" t="str">
        <f t="shared" si="76"/>
        <v/>
      </c>
      <c r="F2496" t="str">
        <f t="shared" si="77"/>
        <v/>
      </c>
      <c r="H2496">
        <v>5</v>
      </c>
      <c r="Q2496">
        <v>5</v>
      </c>
    </row>
    <row r="2497" spans="1:17" x14ac:dyDescent="0.25">
      <c r="A2497" t="s">
        <v>912</v>
      </c>
      <c r="B2497">
        <v>29</v>
      </c>
      <c r="C2497" t="s">
        <v>526</v>
      </c>
      <c r="D2497" t="s">
        <v>750</v>
      </c>
      <c r="E2497" t="str">
        <f t="shared" si="76"/>
        <v/>
      </c>
      <c r="F2497" t="str">
        <f t="shared" si="77"/>
        <v/>
      </c>
      <c r="H2497">
        <v>5</v>
      </c>
      <c r="Q2497">
        <v>5</v>
      </c>
    </row>
    <row r="2498" spans="1:17" x14ac:dyDescent="0.25">
      <c r="A2498" t="s">
        <v>912</v>
      </c>
      <c r="B2498">
        <v>29</v>
      </c>
      <c r="C2498" t="s">
        <v>521</v>
      </c>
      <c r="D2498" t="s">
        <v>754</v>
      </c>
      <c r="E2498" t="str">
        <f t="shared" si="76"/>
        <v/>
      </c>
      <c r="F2498" t="str">
        <f t="shared" si="77"/>
        <v/>
      </c>
      <c r="H2498">
        <v>6</v>
      </c>
      <c r="Q2498">
        <v>6</v>
      </c>
    </row>
    <row r="2499" spans="1:17" x14ac:dyDescent="0.25">
      <c r="A2499" t="s">
        <v>912</v>
      </c>
      <c r="B2499">
        <v>29</v>
      </c>
      <c r="C2499" t="s">
        <v>599</v>
      </c>
      <c r="D2499" t="s">
        <v>754</v>
      </c>
      <c r="E2499">
        <f t="shared" ref="E2499:E2562" si="78">IF($G2499="Ammonito",1,"")</f>
        <v>1</v>
      </c>
      <c r="F2499" t="str">
        <f t="shared" ref="F2499:F2562" si="79">IF($G2499="Espulsione",1,"")</f>
        <v/>
      </c>
      <c r="G2499" t="s">
        <v>910</v>
      </c>
      <c r="H2499">
        <v>6</v>
      </c>
      <c r="Q2499">
        <v>5.5</v>
      </c>
    </row>
    <row r="2500" spans="1:17" x14ac:dyDescent="0.25">
      <c r="A2500" t="s">
        <v>912</v>
      </c>
      <c r="B2500">
        <v>29</v>
      </c>
      <c r="C2500" t="s">
        <v>557</v>
      </c>
      <c r="D2500" t="s">
        <v>754</v>
      </c>
      <c r="E2500" t="str">
        <f t="shared" si="78"/>
        <v/>
      </c>
      <c r="F2500" t="str">
        <f t="shared" si="79"/>
        <v/>
      </c>
      <c r="H2500">
        <v>6.5</v>
      </c>
      <c r="Q2500">
        <v>6.5</v>
      </c>
    </row>
    <row r="2501" spans="1:17" x14ac:dyDescent="0.25">
      <c r="A2501" t="s">
        <v>912</v>
      </c>
      <c r="B2501">
        <v>29</v>
      </c>
      <c r="C2501" t="s">
        <v>549</v>
      </c>
      <c r="D2501" t="s">
        <v>754</v>
      </c>
      <c r="E2501" t="str">
        <f t="shared" si="78"/>
        <v/>
      </c>
      <c r="F2501" t="str">
        <f t="shared" si="79"/>
        <v/>
      </c>
      <c r="H2501">
        <v>6</v>
      </c>
      <c r="Q2501">
        <v>6</v>
      </c>
    </row>
    <row r="2502" spans="1:17" x14ac:dyDescent="0.25">
      <c r="A2502" t="s">
        <v>912</v>
      </c>
      <c r="B2502">
        <v>29</v>
      </c>
      <c r="C2502" t="s">
        <v>767</v>
      </c>
      <c r="D2502" t="s">
        <v>754</v>
      </c>
      <c r="E2502">
        <f t="shared" si="78"/>
        <v>1</v>
      </c>
      <c r="F2502" t="str">
        <f t="shared" si="79"/>
        <v/>
      </c>
      <c r="G2502" t="s">
        <v>910</v>
      </c>
      <c r="H2502">
        <v>5.5</v>
      </c>
      <c r="Q2502">
        <v>5</v>
      </c>
    </row>
    <row r="2503" spans="1:17" x14ac:dyDescent="0.25">
      <c r="A2503" t="s">
        <v>912</v>
      </c>
      <c r="B2503">
        <v>29</v>
      </c>
      <c r="C2503" t="s">
        <v>546</v>
      </c>
      <c r="D2503" t="s">
        <v>748</v>
      </c>
      <c r="E2503" t="str">
        <f t="shared" si="78"/>
        <v/>
      </c>
      <c r="F2503" t="str">
        <f t="shared" si="79"/>
        <v/>
      </c>
      <c r="H2503">
        <v>5.5</v>
      </c>
      <c r="Q2503">
        <v>5.5</v>
      </c>
    </row>
    <row r="2504" spans="1:17" x14ac:dyDescent="0.25">
      <c r="A2504" t="s">
        <v>912</v>
      </c>
      <c r="B2504">
        <v>29</v>
      </c>
      <c r="C2504" t="s">
        <v>551</v>
      </c>
      <c r="D2504" t="s">
        <v>748</v>
      </c>
      <c r="E2504" t="str">
        <f t="shared" si="78"/>
        <v/>
      </c>
      <c r="F2504" t="str">
        <f t="shared" si="79"/>
        <v/>
      </c>
      <c r="H2504">
        <v>5.5</v>
      </c>
      <c r="Q2504">
        <v>5.5</v>
      </c>
    </row>
    <row r="2505" spans="1:17" x14ac:dyDescent="0.25">
      <c r="A2505" t="s">
        <v>912</v>
      </c>
      <c r="B2505">
        <v>29</v>
      </c>
      <c r="C2505" t="s">
        <v>556</v>
      </c>
      <c r="D2505" t="s">
        <v>748</v>
      </c>
      <c r="E2505" t="str">
        <f t="shared" si="78"/>
        <v/>
      </c>
      <c r="F2505" t="str">
        <f t="shared" si="79"/>
        <v/>
      </c>
      <c r="H2505">
        <v>5</v>
      </c>
      <c r="Q2505">
        <v>5</v>
      </c>
    </row>
    <row r="2506" spans="1:17" x14ac:dyDescent="0.25">
      <c r="A2506" t="s">
        <v>912</v>
      </c>
      <c r="B2506">
        <v>29</v>
      </c>
      <c r="C2506" t="s">
        <v>482</v>
      </c>
      <c r="D2506" t="s">
        <v>661</v>
      </c>
      <c r="E2506" t="str">
        <f t="shared" si="78"/>
        <v/>
      </c>
      <c r="F2506" t="str">
        <f t="shared" si="79"/>
        <v/>
      </c>
      <c r="H2506">
        <v>6.5</v>
      </c>
      <c r="Q2506">
        <v>6.5</v>
      </c>
    </row>
    <row r="2507" spans="1:17" x14ac:dyDescent="0.25">
      <c r="A2507" t="s">
        <v>912</v>
      </c>
      <c r="B2507">
        <v>29</v>
      </c>
      <c r="C2507" t="s">
        <v>498</v>
      </c>
      <c r="D2507" t="s">
        <v>661</v>
      </c>
      <c r="E2507" t="str">
        <f t="shared" si="78"/>
        <v/>
      </c>
      <c r="F2507" t="str">
        <f t="shared" si="79"/>
        <v/>
      </c>
      <c r="H2507">
        <v>6</v>
      </c>
      <c r="Q2507">
        <v>6</v>
      </c>
    </row>
    <row r="2508" spans="1:17" x14ac:dyDescent="0.25">
      <c r="A2508" t="s">
        <v>912</v>
      </c>
      <c r="B2508">
        <v>29</v>
      </c>
      <c r="C2508" t="s">
        <v>786</v>
      </c>
      <c r="D2508" t="s">
        <v>661</v>
      </c>
      <c r="E2508">
        <f t="shared" si="78"/>
        <v>1</v>
      </c>
      <c r="F2508" t="str">
        <f t="shared" si="79"/>
        <v/>
      </c>
      <c r="G2508" t="s">
        <v>910</v>
      </c>
      <c r="H2508">
        <v>5.5</v>
      </c>
      <c r="Q2508">
        <v>5</v>
      </c>
    </row>
    <row r="2509" spans="1:17" x14ac:dyDescent="0.25">
      <c r="A2509" t="s">
        <v>912</v>
      </c>
      <c r="B2509">
        <v>29</v>
      </c>
      <c r="C2509" t="s">
        <v>788</v>
      </c>
      <c r="D2509" t="s">
        <v>661</v>
      </c>
      <c r="E2509" t="str">
        <f t="shared" si="78"/>
        <v/>
      </c>
      <c r="F2509" t="str">
        <f t="shared" si="79"/>
        <v/>
      </c>
      <c r="H2509">
        <v>6</v>
      </c>
      <c r="Q2509">
        <v>6</v>
      </c>
    </row>
    <row r="2510" spans="1:17" x14ac:dyDescent="0.25">
      <c r="A2510" t="s">
        <v>912</v>
      </c>
      <c r="B2510">
        <v>29</v>
      </c>
      <c r="C2510" t="s">
        <v>789</v>
      </c>
      <c r="D2510" t="s">
        <v>661</v>
      </c>
      <c r="E2510" t="str">
        <f t="shared" si="78"/>
        <v/>
      </c>
      <c r="F2510" t="str">
        <f t="shared" si="79"/>
        <v/>
      </c>
      <c r="H2510">
        <v>6</v>
      </c>
      <c r="L2510">
        <v>1</v>
      </c>
      <c r="Q2510">
        <v>7</v>
      </c>
    </row>
    <row r="2511" spans="1:17" x14ac:dyDescent="0.25">
      <c r="A2511" t="s">
        <v>912</v>
      </c>
      <c r="B2511">
        <v>29</v>
      </c>
      <c r="C2511" t="s">
        <v>606</v>
      </c>
      <c r="D2511" t="s">
        <v>661</v>
      </c>
      <c r="E2511" t="str">
        <f t="shared" si="78"/>
        <v/>
      </c>
      <c r="F2511" t="str">
        <f t="shared" si="79"/>
        <v/>
      </c>
      <c r="H2511">
        <v>6.5</v>
      </c>
      <c r="I2511">
        <v>1</v>
      </c>
      <c r="Q2511">
        <v>9.5</v>
      </c>
    </row>
    <row r="2512" spans="1:17" x14ac:dyDescent="0.25">
      <c r="A2512" t="s">
        <v>912</v>
      </c>
      <c r="B2512">
        <v>29</v>
      </c>
      <c r="C2512" t="s">
        <v>539</v>
      </c>
      <c r="D2512" t="s">
        <v>631</v>
      </c>
      <c r="E2512" t="str">
        <f t="shared" si="78"/>
        <v/>
      </c>
      <c r="F2512" t="str">
        <f t="shared" si="79"/>
        <v/>
      </c>
      <c r="H2512">
        <v>6</v>
      </c>
      <c r="Q2512">
        <v>6</v>
      </c>
    </row>
    <row r="2513" spans="1:17" x14ac:dyDescent="0.25">
      <c r="A2513" t="s">
        <v>912</v>
      </c>
      <c r="B2513">
        <v>29</v>
      </c>
      <c r="C2513" t="s">
        <v>587</v>
      </c>
      <c r="D2513" t="s">
        <v>631</v>
      </c>
      <c r="E2513" t="str">
        <f t="shared" si="78"/>
        <v/>
      </c>
      <c r="F2513" t="str">
        <f t="shared" si="79"/>
        <v/>
      </c>
      <c r="H2513">
        <v>6.5</v>
      </c>
      <c r="Q2513">
        <v>6.5</v>
      </c>
    </row>
    <row r="2514" spans="1:17" x14ac:dyDescent="0.25">
      <c r="A2514" t="s">
        <v>912</v>
      </c>
      <c r="B2514">
        <v>29</v>
      </c>
      <c r="C2514" t="s">
        <v>597</v>
      </c>
      <c r="D2514" t="s">
        <v>631</v>
      </c>
      <c r="E2514" t="str">
        <f t="shared" si="78"/>
        <v/>
      </c>
      <c r="F2514" t="str">
        <f t="shared" si="79"/>
        <v/>
      </c>
      <c r="H2514">
        <v>6.5</v>
      </c>
      <c r="Q2514">
        <v>6.5</v>
      </c>
    </row>
    <row r="2515" spans="1:17" x14ac:dyDescent="0.25">
      <c r="A2515" t="s">
        <v>912</v>
      </c>
      <c r="B2515">
        <v>29</v>
      </c>
      <c r="C2515" t="s">
        <v>616</v>
      </c>
      <c r="D2515" t="s">
        <v>631</v>
      </c>
      <c r="E2515" t="str">
        <f t="shared" si="78"/>
        <v/>
      </c>
      <c r="F2515" t="str">
        <f t="shared" si="79"/>
        <v/>
      </c>
      <c r="H2515">
        <v>6.5</v>
      </c>
      <c r="L2515">
        <v>1</v>
      </c>
      <c r="Q2515">
        <v>7.5</v>
      </c>
    </row>
    <row r="2516" spans="1:17" x14ac:dyDescent="0.25">
      <c r="A2516" t="s">
        <v>912</v>
      </c>
      <c r="B2516">
        <v>29</v>
      </c>
      <c r="C2516" t="s">
        <v>493</v>
      </c>
      <c r="D2516" t="s">
        <v>631</v>
      </c>
      <c r="E2516" t="str">
        <f t="shared" si="78"/>
        <v/>
      </c>
      <c r="F2516" t="str">
        <f t="shared" si="79"/>
        <v/>
      </c>
      <c r="H2516">
        <v>6</v>
      </c>
      <c r="Q2516">
        <v>6</v>
      </c>
    </row>
    <row r="2517" spans="1:17" x14ac:dyDescent="0.25">
      <c r="A2517" t="s">
        <v>912</v>
      </c>
      <c r="B2517">
        <v>29</v>
      </c>
      <c r="C2517" t="s">
        <v>601</v>
      </c>
      <c r="D2517" t="s">
        <v>745</v>
      </c>
      <c r="E2517" t="str">
        <f t="shared" si="78"/>
        <v/>
      </c>
      <c r="F2517" t="str">
        <f t="shared" si="79"/>
        <v/>
      </c>
      <c r="H2517">
        <v>7</v>
      </c>
      <c r="I2517">
        <v>1</v>
      </c>
      <c r="Q2517">
        <v>10</v>
      </c>
    </row>
    <row r="2518" spans="1:17" x14ac:dyDescent="0.25">
      <c r="A2518" t="s">
        <v>912</v>
      </c>
      <c r="B2518">
        <v>29</v>
      </c>
      <c r="C2518" t="s">
        <v>610</v>
      </c>
      <c r="D2518" t="s">
        <v>745</v>
      </c>
      <c r="E2518" t="str">
        <f t="shared" si="78"/>
        <v/>
      </c>
      <c r="F2518" t="str">
        <f t="shared" si="79"/>
        <v/>
      </c>
      <c r="H2518">
        <v>7</v>
      </c>
      <c r="I2518">
        <v>2</v>
      </c>
      <c r="Q2518">
        <v>13</v>
      </c>
    </row>
    <row r="2519" spans="1:17" x14ac:dyDescent="0.25">
      <c r="A2519" t="s">
        <v>912</v>
      </c>
      <c r="B2519">
        <v>29</v>
      </c>
      <c r="C2519" t="s">
        <v>503</v>
      </c>
      <c r="D2519" t="s">
        <v>745</v>
      </c>
      <c r="E2519" t="str">
        <f t="shared" si="78"/>
        <v/>
      </c>
      <c r="F2519" t="str">
        <f t="shared" si="79"/>
        <v/>
      </c>
      <c r="H2519">
        <v>6</v>
      </c>
      <c r="Q2519">
        <v>6</v>
      </c>
    </row>
    <row r="2520" spans="1:17" x14ac:dyDescent="0.25">
      <c r="A2520" t="s">
        <v>912</v>
      </c>
      <c r="B2520">
        <v>29</v>
      </c>
      <c r="C2520" t="s">
        <v>501</v>
      </c>
      <c r="D2520" t="s">
        <v>635</v>
      </c>
      <c r="E2520" t="str">
        <f t="shared" si="78"/>
        <v/>
      </c>
      <c r="F2520" t="str">
        <f t="shared" si="79"/>
        <v/>
      </c>
      <c r="H2520">
        <v>6</v>
      </c>
      <c r="Q2520">
        <v>6</v>
      </c>
    </row>
    <row r="2521" spans="1:17" x14ac:dyDescent="0.25">
      <c r="A2521" t="s">
        <v>912</v>
      </c>
      <c r="B2521">
        <v>29</v>
      </c>
      <c r="C2521" t="s">
        <v>573</v>
      </c>
      <c r="D2521" t="s">
        <v>635</v>
      </c>
      <c r="E2521" t="str">
        <f t="shared" si="78"/>
        <v/>
      </c>
      <c r="F2521" t="str">
        <f t="shared" si="79"/>
        <v/>
      </c>
      <c r="H2521">
        <v>5</v>
      </c>
      <c r="Q2521">
        <v>5</v>
      </c>
    </row>
    <row r="2522" spans="1:17" x14ac:dyDescent="0.25">
      <c r="A2522" t="s">
        <v>912</v>
      </c>
      <c r="B2522">
        <v>29</v>
      </c>
      <c r="C2522" t="s">
        <v>583</v>
      </c>
      <c r="D2522" t="s">
        <v>635</v>
      </c>
      <c r="E2522" t="str">
        <f t="shared" si="78"/>
        <v/>
      </c>
      <c r="F2522" t="str">
        <f t="shared" si="79"/>
        <v/>
      </c>
      <c r="H2522">
        <v>5.5</v>
      </c>
      <c r="Q2522">
        <v>5.5</v>
      </c>
    </row>
    <row r="2523" spans="1:17" x14ac:dyDescent="0.25">
      <c r="A2523" t="s">
        <v>912</v>
      </c>
      <c r="B2523">
        <v>29</v>
      </c>
      <c r="C2523" t="s">
        <v>512</v>
      </c>
      <c r="D2523" t="s">
        <v>747</v>
      </c>
      <c r="E2523" t="str">
        <f t="shared" si="78"/>
        <v/>
      </c>
      <c r="F2523" t="str">
        <f t="shared" si="79"/>
        <v/>
      </c>
      <c r="H2523">
        <v>7</v>
      </c>
      <c r="Q2523">
        <v>7</v>
      </c>
    </row>
    <row r="2524" spans="1:17" x14ac:dyDescent="0.25">
      <c r="A2524" t="s">
        <v>912</v>
      </c>
      <c r="B2524">
        <v>29</v>
      </c>
      <c r="C2524" t="s">
        <v>530</v>
      </c>
      <c r="D2524" t="s">
        <v>747</v>
      </c>
      <c r="E2524" t="str">
        <f t="shared" si="78"/>
        <v/>
      </c>
      <c r="F2524" t="str">
        <f t="shared" si="79"/>
        <v/>
      </c>
      <c r="H2524">
        <v>6</v>
      </c>
      <c r="L2524">
        <v>1</v>
      </c>
      <c r="Q2524">
        <v>7</v>
      </c>
    </row>
    <row r="2525" spans="1:17" x14ac:dyDescent="0.25">
      <c r="A2525" t="s">
        <v>912</v>
      </c>
      <c r="B2525">
        <v>29</v>
      </c>
      <c r="C2525" t="s">
        <v>563</v>
      </c>
      <c r="D2525" t="s">
        <v>747</v>
      </c>
      <c r="E2525" t="str">
        <f t="shared" si="78"/>
        <v/>
      </c>
      <c r="F2525" t="str">
        <f t="shared" si="79"/>
        <v/>
      </c>
      <c r="H2525">
        <v>7</v>
      </c>
      <c r="Q2525">
        <v>7</v>
      </c>
    </row>
    <row r="2526" spans="1:17" x14ac:dyDescent="0.25">
      <c r="A2526" t="s">
        <v>912</v>
      </c>
      <c r="B2526">
        <v>29</v>
      </c>
      <c r="C2526" t="s">
        <v>621</v>
      </c>
      <c r="D2526" t="s">
        <v>747</v>
      </c>
      <c r="E2526" t="str">
        <f t="shared" si="78"/>
        <v/>
      </c>
      <c r="F2526" t="str">
        <f t="shared" si="79"/>
        <v/>
      </c>
      <c r="H2526">
        <v>6</v>
      </c>
      <c r="Q2526">
        <v>6</v>
      </c>
    </row>
    <row r="2527" spans="1:17" x14ac:dyDescent="0.25">
      <c r="A2527" t="s">
        <v>912</v>
      </c>
      <c r="B2527">
        <v>29</v>
      </c>
      <c r="C2527" t="s">
        <v>483</v>
      </c>
      <c r="D2527" t="s">
        <v>738</v>
      </c>
      <c r="E2527" t="str">
        <f t="shared" si="78"/>
        <v/>
      </c>
      <c r="F2527" t="str">
        <f t="shared" si="79"/>
        <v/>
      </c>
      <c r="H2527">
        <v>6</v>
      </c>
      <c r="Q2527">
        <v>6</v>
      </c>
    </row>
    <row r="2528" spans="1:17" x14ac:dyDescent="0.25">
      <c r="A2528" t="s">
        <v>912</v>
      </c>
      <c r="B2528">
        <v>29</v>
      </c>
      <c r="C2528" t="s">
        <v>489</v>
      </c>
      <c r="D2528" t="s">
        <v>738</v>
      </c>
      <c r="E2528" t="str">
        <f t="shared" si="78"/>
        <v/>
      </c>
      <c r="F2528" t="str">
        <f t="shared" si="79"/>
        <v/>
      </c>
      <c r="H2528">
        <v>5.5</v>
      </c>
      <c r="Q2528">
        <v>5.5</v>
      </c>
    </row>
    <row r="2529" spans="1:17" x14ac:dyDescent="0.25">
      <c r="A2529" t="s">
        <v>912</v>
      </c>
      <c r="B2529">
        <v>29</v>
      </c>
      <c r="C2529" t="s">
        <v>536</v>
      </c>
      <c r="D2529" t="s">
        <v>738</v>
      </c>
      <c r="E2529" t="str">
        <f t="shared" si="78"/>
        <v/>
      </c>
      <c r="F2529" t="str">
        <f t="shared" si="79"/>
        <v/>
      </c>
      <c r="H2529">
        <v>6</v>
      </c>
      <c r="Q2529">
        <v>6</v>
      </c>
    </row>
    <row r="2530" spans="1:17" x14ac:dyDescent="0.25">
      <c r="A2530" t="s">
        <v>912</v>
      </c>
      <c r="B2530">
        <v>29</v>
      </c>
      <c r="C2530" t="s">
        <v>592</v>
      </c>
      <c r="D2530" t="s">
        <v>738</v>
      </c>
      <c r="E2530" t="str">
        <f t="shared" si="78"/>
        <v/>
      </c>
      <c r="F2530" t="str">
        <f t="shared" si="79"/>
        <v/>
      </c>
      <c r="H2530">
        <v>6.5</v>
      </c>
      <c r="Q2530">
        <v>6.5</v>
      </c>
    </row>
    <row r="2531" spans="1:17" x14ac:dyDescent="0.25">
      <c r="A2531" t="s">
        <v>912</v>
      </c>
      <c r="B2531">
        <v>29</v>
      </c>
      <c r="C2531" t="s">
        <v>594</v>
      </c>
      <c r="D2531" t="s">
        <v>738</v>
      </c>
      <c r="E2531">
        <f t="shared" si="78"/>
        <v>1</v>
      </c>
      <c r="F2531" t="str">
        <f t="shared" si="79"/>
        <v/>
      </c>
      <c r="G2531" t="s">
        <v>910</v>
      </c>
      <c r="H2531">
        <v>6.5</v>
      </c>
      <c r="Q2531">
        <v>6</v>
      </c>
    </row>
    <row r="2532" spans="1:17" x14ac:dyDescent="0.25">
      <c r="A2532" t="s">
        <v>912</v>
      </c>
      <c r="B2532">
        <v>29</v>
      </c>
      <c r="C2532" t="s">
        <v>524</v>
      </c>
      <c r="D2532" t="s">
        <v>761</v>
      </c>
      <c r="E2532">
        <f t="shared" si="78"/>
        <v>1</v>
      </c>
      <c r="F2532" t="str">
        <f t="shared" si="79"/>
        <v/>
      </c>
      <c r="G2532" t="s">
        <v>910</v>
      </c>
      <c r="H2532">
        <v>6</v>
      </c>
      <c r="Q2532">
        <v>5.5</v>
      </c>
    </row>
    <row r="2533" spans="1:17" x14ac:dyDescent="0.25">
      <c r="A2533" t="s">
        <v>912</v>
      </c>
      <c r="B2533">
        <v>29</v>
      </c>
      <c r="C2533" t="s">
        <v>545</v>
      </c>
      <c r="D2533" t="s">
        <v>761</v>
      </c>
      <c r="E2533" t="str">
        <f t="shared" si="78"/>
        <v/>
      </c>
      <c r="F2533" t="str">
        <f t="shared" si="79"/>
        <v/>
      </c>
      <c r="H2533">
        <v>5</v>
      </c>
      <c r="Q2533">
        <v>5</v>
      </c>
    </row>
    <row r="2534" spans="1:17" x14ac:dyDescent="0.25">
      <c r="A2534" t="s">
        <v>912</v>
      </c>
      <c r="B2534">
        <v>29</v>
      </c>
      <c r="C2534" t="s">
        <v>554</v>
      </c>
      <c r="D2534" t="s">
        <v>761</v>
      </c>
      <c r="E2534">
        <f t="shared" si="78"/>
        <v>1</v>
      </c>
      <c r="F2534" t="str">
        <f t="shared" si="79"/>
        <v/>
      </c>
      <c r="G2534" t="s">
        <v>910</v>
      </c>
      <c r="H2534">
        <v>6</v>
      </c>
      <c r="Q2534">
        <v>5.5</v>
      </c>
    </row>
    <row r="2535" spans="1:17" x14ac:dyDescent="0.25">
      <c r="A2535" t="s">
        <v>912</v>
      </c>
      <c r="B2535">
        <v>29</v>
      </c>
      <c r="C2535" t="s">
        <v>604</v>
      </c>
      <c r="D2535" t="s">
        <v>761</v>
      </c>
      <c r="E2535" t="str">
        <f t="shared" si="78"/>
        <v/>
      </c>
      <c r="F2535" t="str">
        <f t="shared" si="79"/>
        <v/>
      </c>
      <c r="H2535">
        <v>4.5</v>
      </c>
      <c r="Q2535">
        <v>4.5</v>
      </c>
    </row>
    <row r="2536" spans="1:17" x14ac:dyDescent="0.25">
      <c r="A2536" t="s">
        <v>913</v>
      </c>
      <c r="B2536">
        <v>29</v>
      </c>
      <c r="C2536" t="s">
        <v>263</v>
      </c>
      <c r="D2536" t="s">
        <v>746</v>
      </c>
      <c r="E2536" t="str">
        <f t="shared" si="78"/>
        <v/>
      </c>
      <c r="F2536" t="str">
        <f t="shared" si="79"/>
        <v/>
      </c>
      <c r="H2536">
        <v>6.5</v>
      </c>
      <c r="Q2536">
        <v>6.5</v>
      </c>
    </row>
    <row r="2537" spans="1:17" x14ac:dyDescent="0.25">
      <c r="A2537" t="s">
        <v>913</v>
      </c>
      <c r="B2537">
        <v>29</v>
      </c>
      <c r="C2537" t="s">
        <v>250</v>
      </c>
      <c r="D2537" t="s">
        <v>760</v>
      </c>
      <c r="E2537" t="str">
        <f t="shared" si="78"/>
        <v/>
      </c>
      <c r="F2537" t="str">
        <f t="shared" si="79"/>
        <v/>
      </c>
      <c r="H2537">
        <v>6</v>
      </c>
      <c r="Q2537">
        <v>6</v>
      </c>
    </row>
    <row r="2538" spans="1:17" x14ac:dyDescent="0.25">
      <c r="A2538" t="s">
        <v>913</v>
      </c>
      <c r="B2538">
        <v>29</v>
      </c>
      <c r="C2538" t="s">
        <v>257</v>
      </c>
      <c r="D2538" t="s">
        <v>760</v>
      </c>
      <c r="E2538" t="str">
        <f t="shared" si="78"/>
        <v/>
      </c>
      <c r="F2538" t="str">
        <f t="shared" si="79"/>
        <v/>
      </c>
      <c r="H2538">
        <v>5.5</v>
      </c>
      <c r="Q2538">
        <v>5.5</v>
      </c>
    </row>
    <row r="2539" spans="1:17" x14ac:dyDescent="0.25">
      <c r="A2539" t="s">
        <v>913</v>
      </c>
      <c r="B2539">
        <v>29</v>
      </c>
      <c r="C2539" t="s">
        <v>261</v>
      </c>
      <c r="D2539" t="s">
        <v>760</v>
      </c>
      <c r="E2539" t="str">
        <f t="shared" si="78"/>
        <v/>
      </c>
      <c r="F2539" t="str">
        <f t="shared" si="79"/>
        <v/>
      </c>
      <c r="H2539">
        <v>6</v>
      </c>
      <c r="Q2539">
        <v>6</v>
      </c>
    </row>
    <row r="2540" spans="1:17" x14ac:dyDescent="0.25">
      <c r="A2540" t="s">
        <v>913</v>
      </c>
      <c r="B2540">
        <v>29</v>
      </c>
      <c r="C2540" t="s">
        <v>275</v>
      </c>
      <c r="D2540" t="s">
        <v>633</v>
      </c>
      <c r="E2540" t="str">
        <f t="shared" si="78"/>
        <v/>
      </c>
      <c r="F2540" t="str">
        <f t="shared" si="79"/>
        <v/>
      </c>
      <c r="H2540">
        <v>6</v>
      </c>
      <c r="Q2540">
        <v>6</v>
      </c>
    </row>
    <row r="2541" spans="1:17" x14ac:dyDescent="0.25">
      <c r="A2541" t="s">
        <v>913</v>
      </c>
      <c r="B2541">
        <v>29</v>
      </c>
      <c r="C2541" t="s">
        <v>308</v>
      </c>
      <c r="D2541" t="s">
        <v>633</v>
      </c>
      <c r="E2541" t="str">
        <f t="shared" si="78"/>
        <v/>
      </c>
      <c r="F2541" t="str">
        <f t="shared" si="79"/>
        <v/>
      </c>
      <c r="H2541">
        <v>6</v>
      </c>
      <c r="Q2541">
        <v>6</v>
      </c>
    </row>
    <row r="2542" spans="1:17" x14ac:dyDescent="0.25">
      <c r="A2542" t="s">
        <v>913</v>
      </c>
      <c r="B2542">
        <v>29</v>
      </c>
      <c r="C2542" t="s">
        <v>315</v>
      </c>
      <c r="D2542" t="s">
        <v>633</v>
      </c>
      <c r="E2542" t="str">
        <f t="shared" si="78"/>
        <v/>
      </c>
      <c r="F2542" t="str">
        <f t="shared" si="79"/>
        <v/>
      </c>
      <c r="H2542">
        <v>5</v>
      </c>
      <c r="Q2542">
        <v>5</v>
      </c>
    </row>
    <row r="2543" spans="1:17" x14ac:dyDescent="0.25">
      <c r="A2543" t="s">
        <v>913</v>
      </c>
      <c r="B2543">
        <v>29</v>
      </c>
      <c r="C2543" t="s">
        <v>256</v>
      </c>
      <c r="D2543" t="s">
        <v>739</v>
      </c>
      <c r="E2543" t="str">
        <f t="shared" si="78"/>
        <v/>
      </c>
      <c r="F2543">
        <f t="shared" si="79"/>
        <v>1</v>
      </c>
      <c r="G2543" t="s">
        <v>911</v>
      </c>
      <c r="H2543">
        <v>4</v>
      </c>
      <c r="Q2543">
        <v>3</v>
      </c>
    </row>
    <row r="2544" spans="1:17" x14ac:dyDescent="0.25">
      <c r="A2544" t="s">
        <v>913</v>
      </c>
      <c r="B2544">
        <v>29</v>
      </c>
      <c r="C2544" t="s">
        <v>284</v>
      </c>
      <c r="D2544" t="s">
        <v>739</v>
      </c>
      <c r="E2544" t="str">
        <f t="shared" si="78"/>
        <v/>
      </c>
      <c r="F2544" t="str">
        <f t="shared" si="79"/>
        <v/>
      </c>
      <c r="H2544">
        <v>5.5</v>
      </c>
      <c r="Q2544">
        <v>5.5</v>
      </c>
    </row>
    <row r="2545" spans="1:17" x14ac:dyDescent="0.25">
      <c r="A2545" t="s">
        <v>913</v>
      </c>
      <c r="B2545">
        <v>29</v>
      </c>
      <c r="C2545" t="s">
        <v>302</v>
      </c>
      <c r="D2545" t="s">
        <v>634</v>
      </c>
      <c r="E2545" t="str">
        <f t="shared" si="78"/>
        <v/>
      </c>
      <c r="F2545" t="str">
        <f t="shared" si="79"/>
        <v/>
      </c>
      <c r="H2545">
        <v>5</v>
      </c>
      <c r="Q2545">
        <v>5</v>
      </c>
    </row>
    <row r="2546" spans="1:17" x14ac:dyDescent="0.25">
      <c r="A2546" t="s">
        <v>913</v>
      </c>
      <c r="B2546">
        <v>29</v>
      </c>
      <c r="C2546" t="s">
        <v>306</v>
      </c>
      <c r="D2546" t="s">
        <v>634</v>
      </c>
      <c r="E2546" t="str">
        <f t="shared" si="78"/>
        <v/>
      </c>
      <c r="F2546" t="str">
        <f t="shared" si="79"/>
        <v/>
      </c>
      <c r="H2546">
        <v>5.5</v>
      </c>
      <c r="Q2546">
        <v>5.5</v>
      </c>
    </row>
    <row r="2547" spans="1:17" x14ac:dyDescent="0.25">
      <c r="A2547" t="s">
        <v>913</v>
      </c>
      <c r="B2547">
        <v>29</v>
      </c>
      <c r="C2547" t="s">
        <v>820</v>
      </c>
      <c r="D2547" t="s">
        <v>634</v>
      </c>
      <c r="E2547" t="str">
        <f t="shared" si="78"/>
        <v/>
      </c>
      <c r="F2547" t="str">
        <f t="shared" si="79"/>
        <v/>
      </c>
      <c r="H2547">
        <v>6</v>
      </c>
      <c r="Q2547">
        <v>6</v>
      </c>
    </row>
    <row r="2548" spans="1:17" x14ac:dyDescent="0.25">
      <c r="A2548" t="s">
        <v>913</v>
      </c>
      <c r="B2548">
        <v>29</v>
      </c>
      <c r="C2548" t="s">
        <v>815</v>
      </c>
      <c r="D2548" t="s">
        <v>632</v>
      </c>
      <c r="E2548" t="str">
        <f t="shared" si="78"/>
        <v/>
      </c>
      <c r="F2548" t="str">
        <f t="shared" si="79"/>
        <v/>
      </c>
      <c r="H2548">
        <v>5.5</v>
      </c>
      <c r="Q2548">
        <v>5.5</v>
      </c>
    </row>
    <row r="2549" spans="1:17" x14ac:dyDescent="0.25">
      <c r="A2549" t="s">
        <v>913</v>
      </c>
      <c r="B2549">
        <v>29</v>
      </c>
      <c r="C2549" t="s">
        <v>289</v>
      </c>
      <c r="D2549" t="s">
        <v>632</v>
      </c>
      <c r="E2549">
        <f t="shared" si="78"/>
        <v>1</v>
      </c>
      <c r="F2549" t="str">
        <f t="shared" si="79"/>
        <v/>
      </c>
      <c r="G2549" t="s">
        <v>910</v>
      </c>
      <c r="H2549">
        <v>5.5</v>
      </c>
      <c r="Q2549">
        <v>5</v>
      </c>
    </row>
    <row r="2550" spans="1:17" x14ac:dyDescent="0.25">
      <c r="A2550" t="s">
        <v>913</v>
      </c>
      <c r="B2550">
        <v>29</v>
      </c>
      <c r="C2550" t="s">
        <v>258</v>
      </c>
      <c r="D2550" t="s">
        <v>752</v>
      </c>
      <c r="E2550" t="str">
        <f t="shared" si="78"/>
        <v/>
      </c>
      <c r="F2550" t="str">
        <f t="shared" si="79"/>
        <v/>
      </c>
      <c r="H2550">
        <v>6</v>
      </c>
      <c r="Q2550">
        <v>6</v>
      </c>
    </row>
    <row r="2551" spans="1:17" x14ac:dyDescent="0.25">
      <c r="A2551" t="s">
        <v>913</v>
      </c>
      <c r="B2551">
        <v>29</v>
      </c>
      <c r="C2551" t="s">
        <v>283</v>
      </c>
      <c r="D2551" t="s">
        <v>752</v>
      </c>
      <c r="E2551">
        <f t="shared" si="78"/>
        <v>1</v>
      </c>
      <c r="F2551" t="str">
        <f t="shared" si="79"/>
        <v/>
      </c>
      <c r="G2551" t="s">
        <v>910</v>
      </c>
      <c r="H2551">
        <v>5.5</v>
      </c>
      <c r="L2551">
        <v>1</v>
      </c>
      <c r="Q2551">
        <v>6</v>
      </c>
    </row>
    <row r="2552" spans="1:17" x14ac:dyDescent="0.25">
      <c r="A2552" t="s">
        <v>913</v>
      </c>
      <c r="B2552">
        <v>29</v>
      </c>
      <c r="C2552" t="s">
        <v>276</v>
      </c>
      <c r="D2552" t="s">
        <v>740</v>
      </c>
      <c r="E2552" t="str">
        <f t="shared" si="78"/>
        <v/>
      </c>
      <c r="F2552" t="str">
        <f t="shared" si="79"/>
        <v/>
      </c>
      <c r="H2552">
        <v>6</v>
      </c>
      <c r="I2552">
        <v>1</v>
      </c>
      <c r="Q2552">
        <v>9</v>
      </c>
    </row>
    <row r="2553" spans="1:17" x14ac:dyDescent="0.25">
      <c r="A2553" t="s">
        <v>913</v>
      </c>
      <c r="B2553">
        <v>29</v>
      </c>
      <c r="C2553" t="s">
        <v>300</v>
      </c>
      <c r="D2553" t="s">
        <v>740</v>
      </c>
      <c r="E2553" t="str">
        <f t="shared" si="78"/>
        <v/>
      </c>
      <c r="F2553" t="str">
        <f t="shared" si="79"/>
        <v/>
      </c>
      <c r="H2553">
        <v>6</v>
      </c>
      <c r="Q2553">
        <v>6</v>
      </c>
    </row>
    <row r="2554" spans="1:17" x14ac:dyDescent="0.25">
      <c r="A2554" t="s">
        <v>913</v>
      </c>
      <c r="B2554">
        <v>29</v>
      </c>
      <c r="C2554" t="s">
        <v>286</v>
      </c>
      <c r="D2554" t="s">
        <v>742</v>
      </c>
      <c r="E2554" t="str">
        <f t="shared" si="78"/>
        <v/>
      </c>
      <c r="F2554" t="str">
        <f t="shared" si="79"/>
        <v/>
      </c>
      <c r="H2554">
        <v>6</v>
      </c>
      <c r="Q2554">
        <v>6</v>
      </c>
    </row>
    <row r="2555" spans="1:17" x14ac:dyDescent="0.25">
      <c r="A2555" t="s">
        <v>913</v>
      </c>
      <c r="B2555">
        <v>29</v>
      </c>
      <c r="C2555" t="s">
        <v>317</v>
      </c>
      <c r="D2555" t="s">
        <v>742</v>
      </c>
      <c r="E2555" t="str">
        <f t="shared" si="78"/>
        <v/>
      </c>
      <c r="F2555" t="str">
        <f t="shared" si="79"/>
        <v/>
      </c>
      <c r="H2555">
        <v>6.5</v>
      </c>
      <c r="I2555">
        <v>1</v>
      </c>
      <c r="Q2555">
        <v>9.5</v>
      </c>
    </row>
    <row r="2556" spans="1:17" x14ac:dyDescent="0.25">
      <c r="A2556" t="s">
        <v>913</v>
      </c>
      <c r="B2556">
        <v>29</v>
      </c>
      <c r="C2556" t="s">
        <v>299</v>
      </c>
      <c r="D2556" t="s">
        <v>742</v>
      </c>
      <c r="E2556">
        <f t="shared" si="78"/>
        <v>1</v>
      </c>
      <c r="F2556" t="str">
        <f t="shared" si="79"/>
        <v/>
      </c>
      <c r="G2556" t="s">
        <v>910</v>
      </c>
      <c r="H2556">
        <v>5.5</v>
      </c>
      <c r="L2556">
        <v>1</v>
      </c>
      <c r="Q2556">
        <v>6</v>
      </c>
    </row>
    <row r="2557" spans="1:17" x14ac:dyDescent="0.25">
      <c r="A2557" t="s">
        <v>913</v>
      </c>
      <c r="B2557">
        <v>29</v>
      </c>
      <c r="C2557" t="s">
        <v>299</v>
      </c>
      <c r="D2557" t="s">
        <v>742</v>
      </c>
      <c r="E2557">
        <f t="shared" si="78"/>
        <v>1</v>
      </c>
      <c r="F2557" t="str">
        <f t="shared" si="79"/>
        <v/>
      </c>
      <c r="G2557" t="s">
        <v>910</v>
      </c>
      <c r="H2557">
        <v>5.5</v>
      </c>
      <c r="L2557">
        <v>1</v>
      </c>
      <c r="Q2557">
        <v>6</v>
      </c>
    </row>
    <row r="2558" spans="1:17" x14ac:dyDescent="0.25">
      <c r="A2558" t="s">
        <v>913</v>
      </c>
      <c r="B2558">
        <v>29</v>
      </c>
      <c r="C2558" t="s">
        <v>307</v>
      </c>
      <c r="D2558" t="s">
        <v>753</v>
      </c>
      <c r="E2558">
        <f t="shared" si="78"/>
        <v>1</v>
      </c>
      <c r="F2558" t="str">
        <f t="shared" si="79"/>
        <v/>
      </c>
      <c r="G2558" t="s">
        <v>910</v>
      </c>
      <c r="H2558">
        <v>4</v>
      </c>
      <c r="Q2558">
        <v>3.5</v>
      </c>
    </row>
    <row r="2559" spans="1:17" x14ac:dyDescent="0.25">
      <c r="A2559" t="s">
        <v>913</v>
      </c>
      <c r="B2559">
        <v>29</v>
      </c>
      <c r="C2559" t="s">
        <v>280</v>
      </c>
      <c r="D2559" t="s">
        <v>753</v>
      </c>
      <c r="E2559" t="str">
        <f t="shared" si="78"/>
        <v/>
      </c>
      <c r="F2559" t="str">
        <f t="shared" si="79"/>
        <v/>
      </c>
      <c r="H2559">
        <v>6</v>
      </c>
      <c r="Q2559">
        <v>6</v>
      </c>
    </row>
    <row r="2560" spans="1:17" x14ac:dyDescent="0.25">
      <c r="A2560" t="s">
        <v>913</v>
      </c>
      <c r="B2560">
        <v>29</v>
      </c>
      <c r="C2560" t="s">
        <v>254</v>
      </c>
      <c r="D2560" t="s">
        <v>750</v>
      </c>
      <c r="E2560" t="str">
        <f t="shared" si="78"/>
        <v/>
      </c>
      <c r="F2560" t="str">
        <f t="shared" si="79"/>
        <v/>
      </c>
      <c r="H2560">
        <v>5</v>
      </c>
      <c r="Q2560">
        <v>5</v>
      </c>
    </row>
    <row r="2561" spans="1:17" x14ac:dyDescent="0.25">
      <c r="A2561" t="s">
        <v>913</v>
      </c>
      <c r="B2561">
        <v>29</v>
      </c>
      <c r="C2561" t="s">
        <v>304</v>
      </c>
      <c r="D2561" t="s">
        <v>750</v>
      </c>
      <c r="E2561" t="str">
        <f t="shared" si="78"/>
        <v/>
      </c>
      <c r="F2561" t="str">
        <f t="shared" si="79"/>
        <v/>
      </c>
      <c r="H2561">
        <v>5.5</v>
      </c>
      <c r="Q2561">
        <v>5.5</v>
      </c>
    </row>
    <row r="2562" spans="1:17" x14ac:dyDescent="0.25">
      <c r="A2562" t="s">
        <v>913</v>
      </c>
      <c r="B2562">
        <v>29</v>
      </c>
      <c r="C2562" t="s">
        <v>316</v>
      </c>
      <c r="D2562" t="s">
        <v>750</v>
      </c>
      <c r="E2562" t="str">
        <f t="shared" si="78"/>
        <v/>
      </c>
      <c r="F2562" t="str">
        <f t="shared" si="79"/>
        <v/>
      </c>
      <c r="H2562">
        <v>6</v>
      </c>
      <c r="I2562">
        <v>1</v>
      </c>
      <c r="Q2562">
        <v>9</v>
      </c>
    </row>
    <row r="2563" spans="1:17" x14ac:dyDescent="0.25">
      <c r="A2563" t="s">
        <v>913</v>
      </c>
      <c r="B2563">
        <v>29</v>
      </c>
      <c r="C2563" t="s">
        <v>252</v>
      </c>
      <c r="D2563" t="s">
        <v>754</v>
      </c>
      <c r="E2563" t="str">
        <f t="shared" ref="E2563:E2626" si="80">IF($G2563="Ammonito",1,"")</f>
        <v/>
      </c>
      <c r="F2563" t="str">
        <f t="shared" ref="F2563:F2626" si="81">IF($G2563="Espulsione",1,"")</f>
        <v/>
      </c>
      <c r="H2563">
        <v>6.5</v>
      </c>
      <c r="Q2563">
        <v>6.5</v>
      </c>
    </row>
    <row r="2564" spans="1:17" x14ac:dyDescent="0.25">
      <c r="A2564" t="s">
        <v>913</v>
      </c>
      <c r="B2564">
        <v>29</v>
      </c>
      <c r="C2564" t="s">
        <v>305</v>
      </c>
      <c r="D2564" t="s">
        <v>754</v>
      </c>
      <c r="E2564" t="str">
        <f t="shared" si="80"/>
        <v/>
      </c>
      <c r="F2564" t="str">
        <f t="shared" si="81"/>
        <v/>
      </c>
      <c r="H2564">
        <v>6</v>
      </c>
      <c r="Q2564">
        <v>6</v>
      </c>
    </row>
    <row r="2565" spans="1:17" x14ac:dyDescent="0.25">
      <c r="A2565" t="s">
        <v>913</v>
      </c>
      <c r="B2565">
        <v>29</v>
      </c>
      <c r="C2565" t="s">
        <v>259</v>
      </c>
      <c r="D2565" t="s">
        <v>748</v>
      </c>
      <c r="E2565" t="str">
        <f t="shared" si="80"/>
        <v/>
      </c>
      <c r="F2565" t="str">
        <f t="shared" si="81"/>
        <v/>
      </c>
      <c r="H2565">
        <v>6</v>
      </c>
      <c r="Q2565">
        <v>6</v>
      </c>
    </row>
    <row r="2566" spans="1:17" x14ac:dyDescent="0.25">
      <c r="A2566" t="s">
        <v>913</v>
      </c>
      <c r="B2566">
        <v>29</v>
      </c>
      <c r="C2566" t="s">
        <v>274</v>
      </c>
      <c r="D2566" t="s">
        <v>748</v>
      </c>
      <c r="E2566">
        <f t="shared" si="80"/>
        <v>1</v>
      </c>
      <c r="F2566" t="str">
        <f t="shared" si="81"/>
        <v/>
      </c>
      <c r="G2566" t="s">
        <v>910</v>
      </c>
      <c r="H2566">
        <v>5.5</v>
      </c>
      <c r="Q2566">
        <v>5</v>
      </c>
    </row>
    <row r="2567" spans="1:17" x14ac:dyDescent="0.25">
      <c r="A2567" t="s">
        <v>913</v>
      </c>
      <c r="B2567">
        <v>29</v>
      </c>
      <c r="C2567" t="s">
        <v>278</v>
      </c>
      <c r="D2567" t="s">
        <v>748</v>
      </c>
      <c r="E2567" t="str">
        <f t="shared" si="80"/>
        <v/>
      </c>
      <c r="F2567" t="str">
        <f t="shared" si="81"/>
        <v/>
      </c>
      <c r="H2567">
        <v>5.5</v>
      </c>
      <c r="Q2567">
        <v>5.5</v>
      </c>
    </row>
    <row r="2568" spans="1:17" x14ac:dyDescent="0.25">
      <c r="A2568" t="s">
        <v>913</v>
      </c>
      <c r="B2568">
        <v>29</v>
      </c>
      <c r="C2568" t="s">
        <v>251</v>
      </c>
      <c r="D2568" t="s">
        <v>661</v>
      </c>
      <c r="E2568" t="str">
        <f t="shared" si="80"/>
        <v/>
      </c>
      <c r="F2568" t="str">
        <f t="shared" si="81"/>
        <v/>
      </c>
      <c r="H2568">
        <v>6</v>
      </c>
      <c r="Q2568">
        <v>6</v>
      </c>
    </row>
    <row r="2569" spans="1:17" x14ac:dyDescent="0.25">
      <c r="A2569" t="s">
        <v>913</v>
      </c>
      <c r="B2569">
        <v>29</v>
      </c>
      <c r="C2569" t="s">
        <v>260</v>
      </c>
      <c r="D2569" t="s">
        <v>661</v>
      </c>
      <c r="E2569" t="str">
        <f t="shared" si="80"/>
        <v/>
      </c>
      <c r="F2569" t="str">
        <f t="shared" si="81"/>
        <v/>
      </c>
      <c r="H2569">
        <v>6</v>
      </c>
      <c r="Q2569">
        <v>6</v>
      </c>
    </row>
    <row r="2570" spans="1:17" x14ac:dyDescent="0.25">
      <c r="A2570" t="s">
        <v>913</v>
      </c>
      <c r="B2570">
        <v>29</v>
      </c>
      <c r="C2570" t="s">
        <v>264</v>
      </c>
      <c r="D2570" t="s">
        <v>631</v>
      </c>
      <c r="E2570" t="str">
        <f t="shared" si="80"/>
        <v/>
      </c>
      <c r="F2570" t="str">
        <f t="shared" si="81"/>
        <v/>
      </c>
      <c r="H2570">
        <v>7</v>
      </c>
      <c r="I2570">
        <v>1</v>
      </c>
      <c r="Q2570">
        <v>10</v>
      </c>
    </row>
    <row r="2571" spans="1:17" x14ac:dyDescent="0.25">
      <c r="A2571" t="s">
        <v>913</v>
      </c>
      <c r="B2571">
        <v>29</v>
      </c>
      <c r="C2571" t="s">
        <v>320</v>
      </c>
      <c r="D2571" t="s">
        <v>631</v>
      </c>
      <c r="E2571" t="str">
        <f t="shared" si="80"/>
        <v/>
      </c>
      <c r="F2571" t="str">
        <f t="shared" si="81"/>
        <v/>
      </c>
      <c r="H2571">
        <v>6.5</v>
      </c>
      <c r="Q2571">
        <v>6.5</v>
      </c>
    </row>
    <row r="2572" spans="1:17" x14ac:dyDescent="0.25">
      <c r="A2572" t="s">
        <v>913</v>
      </c>
      <c r="B2572">
        <v>29</v>
      </c>
      <c r="C2572" t="s">
        <v>271</v>
      </c>
      <c r="D2572" t="s">
        <v>631</v>
      </c>
      <c r="E2572" t="str">
        <f t="shared" si="80"/>
        <v/>
      </c>
      <c r="F2572" t="str">
        <f t="shared" si="81"/>
        <v/>
      </c>
      <c r="H2572">
        <v>6.5</v>
      </c>
      <c r="I2572">
        <v>1</v>
      </c>
      <c r="Q2572">
        <v>9.5</v>
      </c>
    </row>
    <row r="2573" spans="1:17" x14ac:dyDescent="0.25">
      <c r="A2573" t="s">
        <v>913</v>
      </c>
      <c r="B2573">
        <v>29</v>
      </c>
      <c r="C2573" t="s">
        <v>266</v>
      </c>
      <c r="D2573" t="s">
        <v>745</v>
      </c>
      <c r="E2573" t="str">
        <f t="shared" si="80"/>
        <v/>
      </c>
      <c r="F2573" t="str">
        <f t="shared" si="81"/>
        <v/>
      </c>
      <c r="H2573">
        <v>6</v>
      </c>
      <c r="Q2573">
        <v>6</v>
      </c>
    </row>
    <row r="2574" spans="1:17" x14ac:dyDescent="0.25">
      <c r="A2574" t="s">
        <v>913</v>
      </c>
      <c r="B2574">
        <v>29</v>
      </c>
      <c r="C2574" t="s">
        <v>270</v>
      </c>
      <c r="D2574" t="s">
        <v>745</v>
      </c>
      <c r="E2574" t="str">
        <f t="shared" si="80"/>
        <v/>
      </c>
      <c r="F2574" t="str">
        <f t="shared" si="81"/>
        <v/>
      </c>
      <c r="H2574">
        <v>6</v>
      </c>
      <c r="Q2574">
        <v>6</v>
      </c>
    </row>
    <row r="2575" spans="1:17" x14ac:dyDescent="0.25">
      <c r="A2575" t="s">
        <v>913</v>
      </c>
      <c r="B2575">
        <v>29</v>
      </c>
      <c r="C2575" t="s">
        <v>290</v>
      </c>
      <c r="D2575" t="s">
        <v>745</v>
      </c>
      <c r="E2575" t="str">
        <f t="shared" si="80"/>
        <v/>
      </c>
      <c r="F2575" t="str">
        <f t="shared" si="81"/>
        <v/>
      </c>
      <c r="H2575">
        <v>6.5</v>
      </c>
      <c r="Q2575">
        <v>6.5</v>
      </c>
    </row>
    <row r="2576" spans="1:17" x14ac:dyDescent="0.25">
      <c r="A2576" t="s">
        <v>913</v>
      </c>
      <c r="B2576">
        <v>29</v>
      </c>
      <c r="C2576" t="s">
        <v>313</v>
      </c>
      <c r="D2576" t="s">
        <v>745</v>
      </c>
      <c r="E2576">
        <f t="shared" si="80"/>
        <v>1</v>
      </c>
      <c r="F2576" t="str">
        <f t="shared" si="81"/>
        <v/>
      </c>
      <c r="G2576" t="s">
        <v>910</v>
      </c>
      <c r="H2576">
        <v>7</v>
      </c>
      <c r="I2576">
        <v>1</v>
      </c>
      <c r="Q2576">
        <v>9.5</v>
      </c>
    </row>
    <row r="2577" spans="1:17" x14ac:dyDescent="0.25">
      <c r="A2577" t="s">
        <v>913</v>
      </c>
      <c r="B2577">
        <v>29</v>
      </c>
      <c r="C2577" t="s">
        <v>812</v>
      </c>
      <c r="D2577" t="s">
        <v>635</v>
      </c>
      <c r="E2577" t="str">
        <f t="shared" si="80"/>
        <v/>
      </c>
      <c r="F2577" t="str">
        <f t="shared" si="81"/>
        <v/>
      </c>
      <c r="H2577">
        <v>5.5</v>
      </c>
      <c r="Q2577">
        <v>5.5</v>
      </c>
    </row>
    <row r="2578" spans="1:17" x14ac:dyDescent="0.25">
      <c r="A2578" t="s">
        <v>913</v>
      </c>
      <c r="B2578">
        <v>29</v>
      </c>
      <c r="C2578" t="s">
        <v>268</v>
      </c>
      <c r="D2578" t="s">
        <v>635</v>
      </c>
      <c r="E2578" t="str">
        <f t="shared" si="80"/>
        <v/>
      </c>
      <c r="F2578" t="str">
        <f t="shared" si="81"/>
        <v/>
      </c>
      <c r="H2578">
        <v>5</v>
      </c>
      <c r="N2578">
        <v>1</v>
      </c>
      <c r="Q2578">
        <v>2</v>
      </c>
    </row>
    <row r="2579" spans="1:17" x14ac:dyDescent="0.25">
      <c r="A2579" t="s">
        <v>913</v>
      </c>
      <c r="B2579">
        <v>29</v>
      </c>
      <c r="C2579" t="s">
        <v>269</v>
      </c>
      <c r="D2579" t="s">
        <v>635</v>
      </c>
      <c r="E2579" t="str">
        <f t="shared" si="80"/>
        <v/>
      </c>
      <c r="F2579" t="str">
        <f t="shared" si="81"/>
        <v/>
      </c>
      <c r="H2579">
        <v>5.5</v>
      </c>
      <c r="Q2579">
        <v>5.5</v>
      </c>
    </row>
    <row r="2580" spans="1:17" x14ac:dyDescent="0.25">
      <c r="A2580" t="s">
        <v>913</v>
      </c>
      <c r="B2580">
        <v>29</v>
      </c>
      <c r="C2580" t="s">
        <v>287</v>
      </c>
      <c r="D2580" t="s">
        <v>635</v>
      </c>
      <c r="E2580">
        <f t="shared" si="80"/>
        <v>1</v>
      </c>
      <c r="F2580" t="str">
        <f t="shared" si="81"/>
        <v/>
      </c>
      <c r="G2580" t="s">
        <v>910</v>
      </c>
      <c r="H2580">
        <v>5.5</v>
      </c>
      <c r="Q2580">
        <v>5</v>
      </c>
    </row>
    <row r="2581" spans="1:17" x14ac:dyDescent="0.25">
      <c r="A2581" t="s">
        <v>913</v>
      </c>
      <c r="B2581">
        <v>29</v>
      </c>
      <c r="C2581" t="s">
        <v>322</v>
      </c>
      <c r="D2581" t="s">
        <v>635</v>
      </c>
      <c r="E2581" t="str">
        <f t="shared" si="80"/>
        <v/>
      </c>
      <c r="F2581" t="str">
        <f t="shared" si="81"/>
        <v/>
      </c>
      <c r="H2581">
        <v>5.5</v>
      </c>
      <c r="Q2581">
        <v>5.5</v>
      </c>
    </row>
    <row r="2582" spans="1:17" x14ac:dyDescent="0.25">
      <c r="A2582" t="s">
        <v>913</v>
      </c>
      <c r="B2582">
        <v>29</v>
      </c>
      <c r="C2582" t="s">
        <v>830</v>
      </c>
      <c r="D2582" t="s">
        <v>635</v>
      </c>
      <c r="E2582" t="str">
        <f t="shared" si="80"/>
        <v/>
      </c>
      <c r="F2582" t="str">
        <f t="shared" si="81"/>
        <v/>
      </c>
      <c r="H2582">
        <v>5.5</v>
      </c>
      <c r="Q2582">
        <v>5.5</v>
      </c>
    </row>
    <row r="2583" spans="1:17" x14ac:dyDescent="0.25">
      <c r="A2583" t="s">
        <v>913</v>
      </c>
      <c r="B2583">
        <v>29</v>
      </c>
      <c r="C2583" t="s">
        <v>277</v>
      </c>
      <c r="D2583" t="s">
        <v>747</v>
      </c>
      <c r="E2583" t="str">
        <f t="shared" si="80"/>
        <v/>
      </c>
      <c r="F2583" t="str">
        <f t="shared" si="81"/>
        <v/>
      </c>
      <c r="H2583">
        <v>8</v>
      </c>
      <c r="I2583">
        <v>3</v>
      </c>
      <c r="Q2583">
        <v>17</v>
      </c>
    </row>
    <row r="2584" spans="1:17" x14ac:dyDescent="0.25">
      <c r="A2584" t="s">
        <v>913</v>
      </c>
      <c r="B2584">
        <v>29</v>
      </c>
      <c r="C2584" t="s">
        <v>291</v>
      </c>
      <c r="D2584" t="s">
        <v>747</v>
      </c>
      <c r="E2584" t="str">
        <f t="shared" si="80"/>
        <v/>
      </c>
      <c r="F2584" t="str">
        <f t="shared" si="81"/>
        <v/>
      </c>
      <c r="H2584">
        <v>6</v>
      </c>
      <c r="Q2584">
        <v>6</v>
      </c>
    </row>
    <row r="2585" spans="1:17" x14ac:dyDescent="0.25">
      <c r="A2585" t="s">
        <v>913</v>
      </c>
      <c r="B2585">
        <v>29</v>
      </c>
      <c r="C2585" t="s">
        <v>265</v>
      </c>
      <c r="D2585" t="s">
        <v>738</v>
      </c>
      <c r="E2585" t="str">
        <f t="shared" si="80"/>
        <v/>
      </c>
      <c r="F2585" t="str">
        <f t="shared" si="81"/>
        <v/>
      </c>
      <c r="H2585">
        <v>6.5</v>
      </c>
      <c r="I2585">
        <v>1</v>
      </c>
      <c r="N2585">
        <v>1</v>
      </c>
      <c r="Q2585">
        <v>6.5</v>
      </c>
    </row>
    <row r="2586" spans="1:17" x14ac:dyDescent="0.25">
      <c r="A2586" t="s">
        <v>913</v>
      </c>
      <c r="B2586">
        <v>29</v>
      </c>
      <c r="C2586" t="s">
        <v>295</v>
      </c>
      <c r="D2586" t="s">
        <v>738</v>
      </c>
      <c r="E2586" t="str">
        <f t="shared" si="80"/>
        <v/>
      </c>
      <c r="F2586" t="str">
        <f t="shared" si="81"/>
        <v/>
      </c>
      <c r="H2586">
        <v>5.5</v>
      </c>
      <c r="Q2586">
        <v>5.5</v>
      </c>
    </row>
    <row r="2587" spans="1:17" x14ac:dyDescent="0.25">
      <c r="A2587" t="s">
        <v>913</v>
      </c>
      <c r="B2587">
        <v>29</v>
      </c>
      <c r="C2587" t="s">
        <v>805</v>
      </c>
      <c r="D2587" t="s">
        <v>761</v>
      </c>
      <c r="E2587" t="str">
        <f t="shared" si="80"/>
        <v/>
      </c>
      <c r="F2587" t="str">
        <f t="shared" si="81"/>
        <v/>
      </c>
      <c r="H2587">
        <v>6</v>
      </c>
      <c r="Q2587">
        <v>6</v>
      </c>
    </row>
    <row r="2588" spans="1:17" x14ac:dyDescent="0.25">
      <c r="A2588" t="s">
        <v>913</v>
      </c>
      <c r="B2588">
        <v>29</v>
      </c>
      <c r="C2588" t="s">
        <v>319</v>
      </c>
      <c r="D2588" t="s">
        <v>761</v>
      </c>
      <c r="E2588" t="str">
        <f t="shared" si="80"/>
        <v/>
      </c>
      <c r="F2588" t="str">
        <f t="shared" si="81"/>
        <v/>
      </c>
      <c r="H2588">
        <v>6</v>
      </c>
      <c r="Q2588">
        <v>6</v>
      </c>
    </row>
    <row r="2589" spans="1:17" x14ac:dyDescent="0.25">
      <c r="A2589" t="s">
        <v>913</v>
      </c>
      <c r="B2589">
        <v>29</v>
      </c>
      <c r="C2589" t="s">
        <v>279</v>
      </c>
      <c r="D2589" t="s">
        <v>761</v>
      </c>
      <c r="E2589" t="str">
        <f t="shared" si="80"/>
        <v/>
      </c>
      <c r="F2589" t="str">
        <f t="shared" si="81"/>
        <v/>
      </c>
      <c r="H2589">
        <v>5</v>
      </c>
      <c r="Q2589">
        <v>5</v>
      </c>
    </row>
    <row r="2590" spans="1:17" x14ac:dyDescent="0.25">
      <c r="A2590" t="s">
        <v>913</v>
      </c>
      <c r="B2590">
        <v>29</v>
      </c>
      <c r="C2590" t="s">
        <v>826</v>
      </c>
      <c r="D2590" t="s">
        <v>761</v>
      </c>
      <c r="E2590" t="str">
        <f t="shared" si="80"/>
        <v/>
      </c>
      <c r="F2590" t="str">
        <f t="shared" si="81"/>
        <v/>
      </c>
      <c r="H2590">
        <v>6</v>
      </c>
      <c r="Q2590">
        <v>6</v>
      </c>
    </row>
    <row r="2591" spans="1:17" x14ac:dyDescent="0.25">
      <c r="A2591" t="s">
        <v>908</v>
      </c>
      <c r="B2591">
        <v>28</v>
      </c>
      <c r="C2591" t="s">
        <v>331</v>
      </c>
      <c r="D2591" t="s">
        <v>746</v>
      </c>
      <c r="E2591" t="str">
        <f t="shared" si="80"/>
        <v/>
      </c>
      <c r="F2591" t="str">
        <f t="shared" si="81"/>
        <v/>
      </c>
      <c r="H2591">
        <v>7</v>
      </c>
      <c r="Q2591">
        <v>7</v>
      </c>
    </row>
    <row r="2592" spans="1:17" x14ac:dyDescent="0.25">
      <c r="A2592" t="s">
        <v>908</v>
      </c>
      <c r="B2592">
        <v>28</v>
      </c>
      <c r="C2592" t="s">
        <v>332</v>
      </c>
      <c r="D2592" t="s">
        <v>760</v>
      </c>
      <c r="E2592" t="str">
        <f t="shared" si="80"/>
        <v/>
      </c>
      <c r="F2592" t="str">
        <f t="shared" si="81"/>
        <v/>
      </c>
      <c r="H2592">
        <v>5</v>
      </c>
      <c r="J2592">
        <v>2</v>
      </c>
      <c r="Q2592">
        <v>3</v>
      </c>
    </row>
    <row r="2593" spans="1:17" x14ac:dyDescent="0.25">
      <c r="A2593" t="s">
        <v>908</v>
      </c>
      <c r="B2593">
        <v>28</v>
      </c>
      <c r="C2593" t="s">
        <v>326</v>
      </c>
      <c r="D2593" t="s">
        <v>633</v>
      </c>
      <c r="E2593" t="str">
        <f t="shared" si="80"/>
        <v/>
      </c>
      <c r="F2593" t="str">
        <f t="shared" si="81"/>
        <v/>
      </c>
      <c r="H2593">
        <v>6</v>
      </c>
      <c r="J2593">
        <v>2</v>
      </c>
      <c r="Q2593">
        <v>4</v>
      </c>
    </row>
    <row r="2594" spans="1:17" x14ac:dyDescent="0.25">
      <c r="A2594" t="s">
        <v>908</v>
      </c>
      <c r="B2594">
        <v>28</v>
      </c>
      <c r="C2594" t="s">
        <v>325</v>
      </c>
      <c r="D2594" t="s">
        <v>739</v>
      </c>
      <c r="E2594" t="str">
        <f t="shared" si="80"/>
        <v/>
      </c>
      <c r="F2594" t="str">
        <f t="shared" si="81"/>
        <v/>
      </c>
      <c r="H2594">
        <v>6</v>
      </c>
      <c r="J2594">
        <v>3</v>
      </c>
      <c r="Q2594">
        <v>3</v>
      </c>
    </row>
    <row r="2595" spans="1:17" x14ac:dyDescent="0.25">
      <c r="A2595" t="s">
        <v>908</v>
      </c>
      <c r="B2595">
        <v>28</v>
      </c>
      <c r="C2595" t="s">
        <v>324</v>
      </c>
      <c r="D2595" t="s">
        <v>634</v>
      </c>
      <c r="E2595" t="str">
        <f t="shared" si="80"/>
        <v/>
      </c>
      <c r="F2595" t="str">
        <f t="shared" si="81"/>
        <v/>
      </c>
      <c r="H2595">
        <v>6</v>
      </c>
      <c r="J2595">
        <v>3</v>
      </c>
      <c r="P2595">
        <v>1</v>
      </c>
      <c r="Q2595">
        <v>6</v>
      </c>
    </row>
    <row r="2596" spans="1:17" x14ac:dyDescent="0.25">
      <c r="A2596" t="s">
        <v>908</v>
      </c>
      <c r="B2596">
        <v>28</v>
      </c>
      <c r="C2596" t="s">
        <v>338</v>
      </c>
      <c r="D2596" t="s">
        <v>632</v>
      </c>
      <c r="E2596" t="str">
        <f t="shared" si="80"/>
        <v/>
      </c>
      <c r="F2596" t="str">
        <f t="shared" si="81"/>
        <v/>
      </c>
      <c r="H2596">
        <v>6.5</v>
      </c>
      <c r="J2596">
        <v>1</v>
      </c>
      <c r="Q2596">
        <v>5.5</v>
      </c>
    </row>
    <row r="2597" spans="1:17" x14ac:dyDescent="0.25">
      <c r="A2597" t="s">
        <v>908</v>
      </c>
      <c r="B2597">
        <v>28</v>
      </c>
      <c r="C2597" t="s">
        <v>340</v>
      </c>
      <c r="D2597" t="s">
        <v>752</v>
      </c>
      <c r="E2597" t="str">
        <f t="shared" si="80"/>
        <v/>
      </c>
      <c r="F2597" t="str">
        <f t="shared" si="81"/>
        <v/>
      </c>
      <c r="H2597">
        <v>6</v>
      </c>
      <c r="J2597">
        <v>1</v>
      </c>
      <c r="Q2597">
        <v>5</v>
      </c>
    </row>
    <row r="2598" spans="1:17" x14ac:dyDescent="0.25">
      <c r="A2598" t="s">
        <v>908</v>
      </c>
      <c r="B2598">
        <v>28</v>
      </c>
      <c r="C2598" t="s">
        <v>662</v>
      </c>
      <c r="D2598" t="s">
        <v>740</v>
      </c>
      <c r="E2598" t="str">
        <f t="shared" si="80"/>
        <v/>
      </c>
      <c r="F2598" t="str">
        <f t="shared" si="81"/>
        <v/>
      </c>
      <c r="H2598">
        <v>6.5</v>
      </c>
      <c r="Q2598">
        <v>6.5</v>
      </c>
    </row>
    <row r="2599" spans="1:17" x14ac:dyDescent="0.25">
      <c r="A2599" t="s">
        <v>908</v>
      </c>
      <c r="B2599">
        <v>28</v>
      </c>
      <c r="C2599" t="s">
        <v>330</v>
      </c>
      <c r="D2599" t="s">
        <v>742</v>
      </c>
      <c r="E2599" t="str">
        <f t="shared" si="80"/>
        <v/>
      </c>
      <c r="F2599" t="str">
        <f t="shared" si="81"/>
        <v/>
      </c>
      <c r="H2599">
        <v>7.5</v>
      </c>
      <c r="P2599">
        <v>1</v>
      </c>
      <c r="Q2599">
        <v>10.5</v>
      </c>
    </row>
    <row r="2600" spans="1:17" x14ac:dyDescent="0.25">
      <c r="A2600" t="s">
        <v>908</v>
      </c>
      <c r="B2600">
        <v>28</v>
      </c>
      <c r="C2600" t="s">
        <v>337</v>
      </c>
      <c r="D2600" t="s">
        <v>753</v>
      </c>
      <c r="E2600" t="str">
        <f t="shared" si="80"/>
        <v/>
      </c>
      <c r="F2600" t="str">
        <f t="shared" si="81"/>
        <v/>
      </c>
      <c r="H2600">
        <v>6.5</v>
      </c>
      <c r="Q2600">
        <v>6.5</v>
      </c>
    </row>
    <row r="2601" spans="1:17" x14ac:dyDescent="0.25">
      <c r="A2601" t="s">
        <v>908</v>
      </c>
      <c r="B2601">
        <v>28</v>
      </c>
      <c r="C2601" t="s">
        <v>327</v>
      </c>
      <c r="D2601" t="s">
        <v>750</v>
      </c>
      <c r="E2601" t="str">
        <f t="shared" si="80"/>
        <v/>
      </c>
      <c r="F2601" t="str">
        <f t="shared" si="81"/>
        <v/>
      </c>
      <c r="H2601">
        <v>6</v>
      </c>
      <c r="J2601">
        <v>1</v>
      </c>
      <c r="O2601">
        <v>1</v>
      </c>
      <c r="Q2601">
        <v>5</v>
      </c>
    </row>
    <row r="2602" spans="1:17" x14ac:dyDescent="0.25">
      <c r="A2602" t="s">
        <v>908</v>
      </c>
      <c r="B2602">
        <v>28</v>
      </c>
      <c r="C2602" t="s">
        <v>323</v>
      </c>
      <c r="D2602" t="s">
        <v>754</v>
      </c>
      <c r="E2602" t="str">
        <f t="shared" si="80"/>
        <v/>
      </c>
      <c r="F2602">
        <f t="shared" si="81"/>
        <v>1</v>
      </c>
      <c r="G2602" t="s">
        <v>911</v>
      </c>
      <c r="H2602">
        <v>4.5</v>
      </c>
      <c r="Q2602">
        <v>3.5</v>
      </c>
    </row>
    <row r="2603" spans="1:17" x14ac:dyDescent="0.25">
      <c r="A2603" t="s">
        <v>908</v>
      </c>
      <c r="B2603">
        <v>28</v>
      </c>
      <c r="C2603" t="s">
        <v>638</v>
      </c>
      <c r="D2603" t="s">
        <v>754</v>
      </c>
      <c r="E2603" t="str">
        <f t="shared" si="80"/>
        <v/>
      </c>
      <c r="F2603" t="str">
        <f t="shared" si="81"/>
        <v/>
      </c>
      <c r="H2603">
        <v>6</v>
      </c>
      <c r="J2603">
        <v>4</v>
      </c>
      <c r="O2603">
        <v>1</v>
      </c>
      <c r="Q2603">
        <v>2</v>
      </c>
    </row>
    <row r="2604" spans="1:17" x14ac:dyDescent="0.25">
      <c r="A2604" t="s">
        <v>908</v>
      </c>
      <c r="B2604">
        <v>28</v>
      </c>
      <c r="C2604" t="s">
        <v>343</v>
      </c>
      <c r="D2604" t="s">
        <v>748</v>
      </c>
      <c r="E2604" t="str">
        <f t="shared" si="80"/>
        <v/>
      </c>
      <c r="F2604" t="str">
        <f t="shared" si="81"/>
        <v/>
      </c>
      <c r="H2604">
        <v>7</v>
      </c>
      <c r="Q2604">
        <v>7</v>
      </c>
    </row>
    <row r="2605" spans="1:17" x14ac:dyDescent="0.25">
      <c r="A2605" t="s">
        <v>908</v>
      </c>
      <c r="B2605">
        <v>28</v>
      </c>
      <c r="C2605" t="s">
        <v>663</v>
      </c>
      <c r="D2605" t="s">
        <v>661</v>
      </c>
      <c r="E2605" t="str">
        <f t="shared" si="80"/>
        <v/>
      </c>
      <c r="F2605" t="str">
        <f t="shared" si="81"/>
        <v/>
      </c>
      <c r="H2605">
        <v>5.5</v>
      </c>
      <c r="J2605">
        <v>2</v>
      </c>
      <c r="O2605">
        <v>1</v>
      </c>
      <c r="Q2605">
        <v>3.5</v>
      </c>
    </row>
    <row r="2606" spans="1:17" x14ac:dyDescent="0.25">
      <c r="A2606" t="s">
        <v>908</v>
      </c>
      <c r="B2606">
        <v>28</v>
      </c>
      <c r="C2606" t="s">
        <v>334</v>
      </c>
      <c r="D2606" t="s">
        <v>631</v>
      </c>
      <c r="E2606" t="str">
        <f t="shared" si="80"/>
        <v/>
      </c>
      <c r="F2606" t="str">
        <f t="shared" si="81"/>
        <v/>
      </c>
      <c r="H2606">
        <v>7.5</v>
      </c>
      <c r="J2606">
        <v>2</v>
      </c>
      <c r="Q2606">
        <v>5.5</v>
      </c>
    </row>
    <row r="2607" spans="1:17" x14ac:dyDescent="0.25">
      <c r="A2607" t="s">
        <v>908</v>
      </c>
      <c r="B2607">
        <v>28</v>
      </c>
      <c r="C2607" t="s">
        <v>333</v>
      </c>
      <c r="D2607" t="s">
        <v>745</v>
      </c>
      <c r="E2607" t="str">
        <f t="shared" si="80"/>
        <v/>
      </c>
      <c r="F2607" t="str">
        <f t="shared" si="81"/>
        <v/>
      </c>
      <c r="H2607">
        <v>5</v>
      </c>
      <c r="J2607">
        <v>3</v>
      </c>
      <c r="Q2607">
        <v>2</v>
      </c>
    </row>
    <row r="2608" spans="1:17" x14ac:dyDescent="0.25">
      <c r="A2608" t="s">
        <v>908</v>
      </c>
      <c r="B2608">
        <v>28</v>
      </c>
      <c r="C2608" t="s">
        <v>339</v>
      </c>
      <c r="D2608" t="s">
        <v>635</v>
      </c>
      <c r="E2608" t="str">
        <f t="shared" si="80"/>
        <v/>
      </c>
      <c r="F2608" t="str">
        <f t="shared" si="81"/>
        <v/>
      </c>
      <c r="H2608">
        <v>6</v>
      </c>
      <c r="J2608">
        <v>1</v>
      </c>
      <c r="Q2608">
        <v>5</v>
      </c>
    </row>
    <row r="2609" spans="1:17" x14ac:dyDescent="0.25">
      <c r="A2609" t="s">
        <v>908</v>
      </c>
      <c r="B2609">
        <v>28</v>
      </c>
      <c r="C2609" t="s">
        <v>664</v>
      </c>
      <c r="D2609" t="s">
        <v>747</v>
      </c>
      <c r="E2609" t="str">
        <f t="shared" si="80"/>
        <v/>
      </c>
      <c r="F2609" t="str">
        <f t="shared" si="81"/>
        <v/>
      </c>
      <c r="H2609">
        <v>6.5</v>
      </c>
      <c r="J2609">
        <v>1</v>
      </c>
      <c r="Q2609">
        <v>5.5</v>
      </c>
    </row>
    <row r="2610" spans="1:17" x14ac:dyDescent="0.25">
      <c r="A2610" t="s">
        <v>908</v>
      </c>
      <c r="B2610">
        <v>28</v>
      </c>
      <c r="C2610" t="s">
        <v>344</v>
      </c>
      <c r="D2610" t="s">
        <v>738</v>
      </c>
      <c r="E2610" t="str">
        <f t="shared" si="80"/>
        <v/>
      </c>
      <c r="F2610" t="str">
        <f t="shared" si="81"/>
        <v/>
      </c>
      <c r="H2610">
        <v>6.5</v>
      </c>
      <c r="J2610">
        <v>3</v>
      </c>
      <c r="Q2610">
        <v>3.5</v>
      </c>
    </row>
    <row r="2611" spans="1:17" x14ac:dyDescent="0.25">
      <c r="A2611" t="s">
        <v>908</v>
      </c>
      <c r="B2611">
        <v>28</v>
      </c>
      <c r="C2611" t="s">
        <v>342</v>
      </c>
      <c r="D2611" t="s">
        <v>761</v>
      </c>
      <c r="E2611" t="str">
        <f t="shared" si="80"/>
        <v/>
      </c>
      <c r="F2611" t="str">
        <f t="shared" si="81"/>
        <v/>
      </c>
      <c r="H2611">
        <v>5.5</v>
      </c>
      <c r="J2611">
        <v>2</v>
      </c>
      <c r="Q2611">
        <v>3.5</v>
      </c>
    </row>
    <row r="2612" spans="1:17" x14ac:dyDescent="0.25">
      <c r="A2612" t="s">
        <v>909</v>
      </c>
      <c r="B2612">
        <v>28</v>
      </c>
      <c r="C2612" t="s">
        <v>837</v>
      </c>
      <c r="D2612" t="s">
        <v>746</v>
      </c>
      <c r="E2612" t="str">
        <f t="shared" si="80"/>
        <v/>
      </c>
      <c r="F2612" t="str">
        <f t="shared" si="81"/>
        <v/>
      </c>
      <c r="H2612">
        <v>6</v>
      </c>
      <c r="Q2612">
        <v>6</v>
      </c>
    </row>
    <row r="2613" spans="1:17" x14ac:dyDescent="0.25">
      <c r="A2613" t="s">
        <v>909</v>
      </c>
      <c r="B2613">
        <v>28</v>
      </c>
      <c r="C2613" t="s">
        <v>363</v>
      </c>
      <c r="D2613" t="s">
        <v>746</v>
      </c>
      <c r="E2613" t="str">
        <f t="shared" si="80"/>
        <v/>
      </c>
      <c r="F2613" t="str">
        <f t="shared" si="81"/>
        <v/>
      </c>
      <c r="H2613">
        <v>5</v>
      </c>
      <c r="Q2613">
        <v>5</v>
      </c>
    </row>
    <row r="2614" spans="1:17" x14ac:dyDescent="0.25">
      <c r="A2614" t="s">
        <v>909</v>
      </c>
      <c r="B2614">
        <v>28</v>
      </c>
      <c r="C2614" t="s">
        <v>890</v>
      </c>
      <c r="D2614" t="s">
        <v>746</v>
      </c>
      <c r="E2614">
        <f t="shared" si="80"/>
        <v>1</v>
      </c>
      <c r="F2614" t="str">
        <f t="shared" si="81"/>
        <v/>
      </c>
      <c r="G2614" t="s">
        <v>910</v>
      </c>
      <c r="H2614">
        <v>6.5</v>
      </c>
      <c r="Q2614">
        <v>6</v>
      </c>
    </row>
    <row r="2615" spans="1:17" x14ac:dyDescent="0.25">
      <c r="A2615" t="s">
        <v>909</v>
      </c>
      <c r="B2615">
        <v>28</v>
      </c>
      <c r="C2615" t="s">
        <v>473</v>
      </c>
      <c r="D2615" t="s">
        <v>746</v>
      </c>
      <c r="E2615" t="str">
        <f t="shared" si="80"/>
        <v/>
      </c>
      <c r="F2615" t="str">
        <f t="shared" si="81"/>
        <v/>
      </c>
      <c r="H2615">
        <v>6</v>
      </c>
      <c r="Q2615">
        <v>6</v>
      </c>
    </row>
    <row r="2616" spans="1:17" x14ac:dyDescent="0.25">
      <c r="A2616" t="s">
        <v>909</v>
      </c>
      <c r="B2616">
        <v>28</v>
      </c>
      <c r="C2616" t="s">
        <v>479</v>
      </c>
      <c r="D2616" t="s">
        <v>746</v>
      </c>
      <c r="E2616" t="str">
        <f t="shared" si="80"/>
        <v/>
      </c>
      <c r="F2616" t="str">
        <f t="shared" si="81"/>
        <v/>
      </c>
      <c r="H2616">
        <v>6.5</v>
      </c>
      <c r="Q2616">
        <v>6.5</v>
      </c>
    </row>
    <row r="2617" spans="1:17" x14ac:dyDescent="0.25">
      <c r="A2617" t="s">
        <v>909</v>
      </c>
      <c r="B2617">
        <v>28</v>
      </c>
      <c r="C2617" t="s">
        <v>354</v>
      </c>
      <c r="D2617" t="s">
        <v>760</v>
      </c>
      <c r="E2617" t="str">
        <f t="shared" si="80"/>
        <v/>
      </c>
      <c r="F2617" t="str">
        <f t="shared" si="81"/>
        <v/>
      </c>
      <c r="H2617">
        <v>5.5</v>
      </c>
      <c r="Q2617">
        <v>5.5</v>
      </c>
    </row>
    <row r="2618" spans="1:17" x14ac:dyDescent="0.25">
      <c r="A2618" t="s">
        <v>909</v>
      </c>
      <c r="B2618">
        <v>28</v>
      </c>
      <c r="C2618" t="s">
        <v>404</v>
      </c>
      <c r="D2618" t="s">
        <v>760</v>
      </c>
      <c r="E2618">
        <f t="shared" si="80"/>
        <v>1</v>
      </c>
      <c r="F2618" t="str">
        <f t="shared" si="81"/>
        <v/>
      </c>
      <c r="G2618" t="s">
        <v>910</v>
      </c>
      <c r="H2618">
        <v>5</v>
      </c>
      <c r="Q2618">
        <v>4.5</v>
      </c>
    </row>
    <row r="2619" spans="1:17" x14ac:dyDescent="0.25">
      <c r="A2619" t="s">
        <v>909</v>
      </c>
      <c r="B2619">
        <v>28</v>
      </c>
      <c r="C2619" t="s">
        <v>436</v>
      </c>
      <c r="D2619" t="s">
        <v>760</v>
      </c>
      <c r="E2619" t="str">
        <f t="shared" si="80"/>
        <v/>
      </c>
      <c r="F2619" t="str">
        <f t="shared" si="81"/>
        <v/>
      </c>
      <c r="H2619">
        <v>6</v>
      </c>
      <c r="Q2619">
        <v>6</v>
      </c>
    </row>
    <row r="2620" spans="1:17" x14ac:dyDescent="0.25">
      <c r="A2620" t="s">
        <v>909</v>
      </c>
      <c r="B2620">
        <v>28</v>
      </c>
      <c r="C2620" t="s">
        <v>442</v>
      </c>
      <c r="D2620" t="s">
        <v>760</v>
      </c>
      <c r="E2620" t="str">
        <f t="shared" si="80"/>
        <v/>
      </c>
      <c r="F2620" t="str">
        <f t="shared" si="81"/>
        <v/>
      </c>
      <c r="H2620">
        <v>5</v>
      </c>
      <c r="Q2620">
        <v>5</v>
      </c>
    </row>
    <row r="2621" spans="1:17" x14ac:dyDescent="0.25">
      <c r="A2621" t="s">
        <v>909</v>
      </c>
      <c r="B2621">
        <v>28</v>
      </c>
      <c r="C2621" t="s">
        <v>914</v>
      </c>
      <c r="D2621" t="s">
        <v>760</v>
      </c>
      <c r="E2621" t="str">
        <f t="shared" si="80"/>
        <v/>
      </c>
      <c r="F2621" t="str">
        <f t="shared" si="81"/>
        <v/>
      </c>
      <c r="H2621">
        <v>5.5</v>
      </c>
      <c r="Q2621">
        <v>5.5</v>
      </c>
    </row>
    <row r="2622" spans="1:17" x14ac:dyDescent="0.25">
      <c r="A2622" t="s">
        <v>909</v>
      </c>
      <c r="B2622">
        <v>28</v>
      </c>
      <c r="C2622" t="s">
        <v>852</v>
      </c>
      <c r="D2622" t="s">
        <v>633</v>
      </c>
      <c r="E2622" t="str">
        <f t="shared" si="80"/>
        <v/>
      </c>
      <c r="F2622" t="str">
        <f t="shared" si="81"/>
        <v/>
      </c>
      <c r="H2622">
        <v>5.5</v>
      </c>
      <c r="Q2622">
        <v>5.5</v>
      </c>
    </row>
    <row r="2623" spans="1:17" x14ac:dyDescent="0.25">
      <c r="A2623" t="s">
        <v>909</v>
      </c>
      <c r="B2623">
        <v>28</v>
      </c>
      <c r="C2623" t="s">
        <v>453</v>
      </c>
      <c r="D2623" t="s">
        <v>633</v>
      </c>
      <c r="E2623">
        <f t="shared" si="80"/>
        <v>1</v>
      </c>
      <c r="F2623" t="str">
        <f t="shared" si="81"/>
        <v/>
      </c>
      <c r="G2623" t="s">
        <v>910</v>
      </c>
      <c r="H2623">
        <v>5</v>
      </c>
      <c r="Q2623">
        <v>4.5</v>
      </c>
    </row>
    <row r="2624" spans="1:17" x14ac:dyDescent="0.25">
      <c r="A2624" t="s">
        <v>909</v>
      </c>
      <c r="B2624">
        <v>28</v>
      </c>
      <c r="C2624" t="s">
        <v>875</v>
      </c>
      <c r="D2624" t="s">
        <v>633</v>
      </c>
      <c r="E2624">
        <f t="shared" si="80"/>
        <v>1</v>
      </c>
      <c r="F2624" t="str">
        <f t="shared" si="81"/>
        <v/>
      </c>
      <c r="G2624" t="s">
        <v>910</v>
      </c>
      <c r="H2624">
        <v>5.5</v>
      </c>
      <c r="Q2624">
        <v>5</v>
      </c>
    </row>
    <row r="2625" spans="1:17" x14ac:dyDescent="0.25">
      <c r="A2625" t="s">
        <v>909</v>
      </c>
      <c r="B2625">
        <v>28</v>
      </c>
      <c r="C2625" t="s">
        <v>350</v>
      </c>
      <c r="D2625" t="s">
        <v>739</v>
      </c>
      <c r="E2625" t="str">
        <f t="shared" si="80"/>
        <v/>
      </c>
      <c r="F2625" t="str">
        <f t="shared" si="81"/>
        <v/>
      </c>
      <c r="H2625">
        <v>5</v>
      </c>
      <c r="Q2625">
        <v>5</v>
      </c>
    </row>
    <row r="2626" spans="1:17" x14ac:dyDescent="0.25">
      <c r="A2626" t="s">
        <v>909</v>
      </c>
      <c r="B2626">
        <v>28</v>
      </c>
      <c r="C2626" t="s">
        <v>362</v>
      </c>
      <c r="D2626" t="s">
        <v>739</v>
      </c>
      <c r="E2626" t="str">
        <f t="shared" si="80"/>
        <v/>
      </c>
      <c r="F2626" t="str">
        <f t="shared" si="81"/>
        <v/>
      </c>
      <c r="H2626">
        <v>5.5</v>
      </c>
      <c r="Q2626">
        <v>5.5</v>
      </c>
    </row>
    <row r="2627" spans="1:17" x14ac:dyDescent="0.25">
      <c r="A2627" t="s">
        <v>909</v>
      </c>
      <c r="B2627">
        <v>28</v>
      </c>
      <c r="C2627" t="s">
        <v>417</v>
      </c>
      <c r="D2627" t="s">
        <v>739</v>
      </c>
      <c r="E2627" t="str">
        <f t="shared" ref="E2627:E2690" si="82">IF($G2627="Ammonito",1,"")</f>
        <v/>
      </c>
      <c r="F2627" t="str">
        <f t="shared" ref="F2627:F2690" si="83">IF($G2627="Espulsione",1,"")</f>
        <v/>
      </c>
      <c r="H2627">
        <v>5</v>
      </c>
      <c r="Q2627">
        <v>5</v>
      </c>
    </row>
    <row r="2628" spans="1:17" x14ac:dyDescent="0.25">
      <c r="A2628" t="s">
        <v>909</v>
      </c>
      <c r="B2628">
        <v>28</v>
      </c>
      <c r="C2628" t="s">
        <v>451</v>
      </c>
      <c r="D2628" t="s">
        <v>739</v>
      </c>
      <c r="E2628">
        <f t="shared" si="82"/>
        <v>1</v>
      </c>
      <c r="F2628" t="str">
        <f t="shared" si="83"/>
        <v/>
      </c>
      <c r="G2628" t="s">
        <v>910</v>
      </c>
      <c r="H2628">
        <v>5.5</v>
      </c>
      <c r="Q2628">
        <v>5</v>
      </c>
    </row>
    <row r="2629" spans="1:17" x14ac:dyDescent="0.25">
      <c r="A2629" t="s">
        <v>909</v>
      </c>
      <c r="B2629">
        <v>28</v>
      </c>
      <c r="C2629" t="s">
        <v>367</v>
      </c>
      <c r="D2629" t="s">
        <v>739</v>
      </c>
      <c r="E2629" t="str">
        <f t="shared" si="82"/>
        <v/>
      </c>
      <c r="F2629" t="str">
        <f t="shared" si="83"/>
        <v/>
      </c>
      <c r="H2629">
        <v>5.5</v>
      </c>
      <c r="Q2629">
        <v>5.5</v>
      </c>
    </row>
    <row r="2630" spans="1:17" x14ac:dyDescent="0.25">
      <c r="A2630" t="s">
        <v>909</v>
      </c>
      <c r="B2630">
        <v>28</v>
      </c>
      <c r="C2630" t="s">
        <v>382</v>
      </c>
      <c r="D2630" t="s">
        <v>634</v>
      </c>
      <c r="E2630" t="str">
        <f t="shared" si="82"/>
        <v/>
      </c>
      <c r="F2630" t="str">
        <f t="shared" si="83"/>
        <v/>
      </c>
      <c r="H2630">
        <v>5.5</v>
      </c>
      <c r="Q2630">
        <v>5.5</v>
      </c>
    </row>
    <row r="2631" spans="1:17" x14ac:dyDescent="0.25">
      <c r="A2631" t="s">
        <v>909</v>
      </c>
      <c r="B2631">
        <v>28</v>
      </c>
      <c r="C2631" t="s">
        <v>388</v>
      </c>
      <c r="D2631" t="s">
        <v>634</v>
      </c>
      <c r="E2631" t="str">
        <f t="shared" si="82"/>
        <v/>
      </c>
      <c r="F2631" t="str">
        <f t="shared" si="83"/>
        <v/>
      </c>
      <c r="H2631">
        <v>6</v>
      </c>
      <c r="Q2631">
        <v>6</v>
      </c>
    </row>
    <row r="2632" spans="1:17" x14ac:dyDescent="0.25">
      <c r="A2632" t="s">
        <v>909</v>
      </c>
      <c r="B2632">
        <v>28</v>
      </c>
      <c r="C2632" t="s">
        <v>402</v>
      </c>
      <c r="D2632" t="s">
        <v>634</v>
      </c>
      <c r="E2632" t="str">
        <f t="shared" si="82"/>
        <v/>
      </c>
      <c r="F2632" t="str">
        <f t="shared" si="83"/>
        <v/>
      </c>
      <c r="H2632">
        <v>6</v>
      </c>
      <c r="Q2632">
        <v>6</v>
      </c>
    </row>
    <row r="2633" spans="1:17" x14ac:dyDescent="0.25">
      <c r="A2633" t="s">
        <v>909</v>
      </c>
      <c r="B2633">
        <v>28</v>
      </c>
      <c r="C2633" t="s">
        <v>877</v>
      </c>
      <c r="D2633" t="s">
        <v>634</v>
      </c>
      <c r="E2633">
        <f t="shared" si="82"/>
        <v>1</v>
      </c>
      <c r="F2633" t="str">
        <f t="shared" si="83"/>
        <v/>
      </c>
      <c r="G2633" t="s">
        <v>910</v>
      </c>
      <c r="H2633">
        <v>5</v>
      </c>
      <c r="Q2633">
        <v>4.5</v>
      </c>
    </row>
    <row r="2634" spans="1:17" x14ac:dyDescent="0.25">
      <c r="A2634" t="s">
        <v>909</v>
      </c>
      <c r="B2634">
        <v>28</v>
      </c>
      <c r="C2634" t="s">
        <v>848</v>
      </c>
      <c r="D2634" t="s">
        <v>632</v>
      </c>
      <c r="E2634" t="str">
        <f t="shared" si="82"/>
        <v/>
      </c>
      <c r="F2634" t="str">
        <f t="shared" si="83"/>
        <v/>
      </c>
      <c r="H2634">
        <v>5.5</v>
      </c>
      <c r="Q2634">
        <v>5.5</v>
      </c>
    </row>
    <row r="2635" spans="1:17" x14ac:dyDescent="0.25">
      <c r="A2635" t="s">
        <v>909</v>
      </c>
      <c r="B2635">
        <v>28</v>
      </c>
      <c r="C2635" t="s">
        <v>447</v>
      </c>
      <c r="D2635" t="s">
        <v>632</v>
      </c>
      <c r="E2635" t="str">
        <f t="shared" si="82"/>
        <v/>
      </c>
      <c r="F2635" t="str">
        <f t="shared" si="83"/>
        <v/>
      </c>
      <c r="H2635">
        <v>5.5</v>
      </c>
      <c r="Q2635">
        <v>5.5</v>
      </c>
    </row>
    <row r="2636" spans="1:17" x14ac:dyDescent="0.25">
      <c r="A2636" t="s">
        <v>909</v>
      </c>
      <c r="B2636">
        <v>28</v>
      </c>
      <c r="C2636" t="s">
        <v>462</v>
      </c>
      <c r="D2636" t="s">
        <v>632</v>
      </c>
      <c r="E2636" t="str">
        <f t="shared" si="82"/>
        <v/>
      </c>
      <c r="F2636" t="str">
        <f t="shared" si="83"/>
        <v/>
      </c>
      <c r="H2636">
        <v>5.5</v>
      </c>
      <c r="Q2636">
        <v>5.5</v>
      </c>
    </row>
    <row r="2637" spans="1:17" x14ac:dyDescent="0.25">
      <c r="A2637" t="s">
        <v>909</v>
      </c>
      <c r="B2637">
        <v>28</v>
      </c>
      <c r="C2637" t="s">
        <v>853</v>
      </c>
      <c r="D2637" t="s">
        <v>632</v>
      </c>
      <c r="E2637" t="str">
        <f t="shared" si="82"/>
        <v/>
      </c>
      <c r="F2637" t="str">
        <f t="shared" si="83"/>
        <v/>
      </c>
      <c r="H2637">
        <v>5.5</v>
      </c>
      <c r="Q2637">
        <v>5.5</v>
      </c>
    </row>
    <row r="2638" spans="1:17" x14ac:dyDescent="0.25">
      <c r="A2638" t="s">
        <v>909</v>
      </c>
      <c r="B2638">
        <v>28</v>
      </c>
      <c r="C2638" t="s">
        <v>352</v>
      </c>
      <c r="D2638" t="s">
        <v>752</v>
      </c>
      <c r="E2638" t="str">
        <f t="shared" si="82"/>
        <v/>
      </c>
      <c r="F2638" t="str">
        <f t="shared" si="83"/>
        <v/>
      </c>
      <c r="H2638">
        <v>6</v>
      </c>
      <c r="Q2638">
        <v>6</v>
      </c>
    </row>
    <row r="2639" spans="1:17" x14ac:dyDescent="0.25">
      <c r="A2639" t="s">
        <v>909</v>
      </c>
      <c r="B2639">
        <v>28</v>
      </c>
      <c r="C2639" t="s">
        <v>843</v>
      </c>
      <c r="D2639" t="s">
        <v>752</v>
      </c>
      <c r="E2639" t="str">
        <f t="shared" si="82"/>
        <v/>
      </c>
      <c r="F2639" t="str">
        <f t="shared" si="83"/>
        <v/>
      </c>
      <c r="H2639">
        <v>6</v>
      </c>
      <c r="Q2639">
        <v>6</v>
      </c>
    </row>
    <row r="2640" spans="1:17" x14ac:dyDescent="0.25">
      <c r="A2640" t="s">
        <v>909</v>
      </c>
      <c r="B2640">
        <v>28</v>
      </c>
      <c r="C2640" t="s">
        <v>392</v>
      </c>
      <c r="D2640" t="s">
        <v>752</v>
      </c>
      <c r="E2640">
        <f t="shared" si="82"/>
        <v>1</v>
      </c>
      <c r="F2640" t="str">
        <f t="shared" si="83"/>
        <v/>
      </c>
      <c r="G2640" t="s">
        <v>910</v>
      </c>
      <c r="H2640">
        <v>6.5</v>
      </c>
      <c r="Q2640">
        <v>6</v>
      </c>
    </row>
    <row r="2641" spans="1:17" x14ac:dyDescent="0.25">
      <c r="A2641" t="s">
        <v>909</v>
      </c>
      <c r="B2641">
        <v>28</v>
      </c>
      <c r="C2641" t="s">
        <v>428</v>
      </c>
      <c r="D2641" t="s">
        <v>752</v>
      </c>
      <c r="E2641" t="str">
        <f t="shared" si="82"/>
        <v/>
      </c>
      <c r="F2641" t="str">
        <f t="shared" si="83"/>
        <v/>
      </c>
      <c r="H2641">
        <v>6</v>
      </c>
      <c r="Q2641">
        <v>6</v>
      </c>
    </row>
    <row r="2642" spans="1:17" x14ac:dyDescent="0.25">
      <c r="A2642" t="s">
        <v>909</v>
      </c>
      <c r="B2642">
        <v>28</v>
      </c>
      <c r="C2642" t="s">
        <v>437</v>
      </c>
      <c r="D2642" t="s">
        <v>752</v>
      </c>
      <c r="E2642" t="str">
        <f t="shared" si="82"/>
        <v/>
      </c>
      <c r="F2642" t="str">
        <f t="shared" si="83"/>
        <v/>
      </c>
      <c r="H2642">
        <v>6</v>
      </c>
      <c r="Q2642">
        <v>6</v>
      </c>
    </row>
    <row r="2643" spans="1:17" x14ac:dyDescent="0.25">
      <c r="A2643" t="s">
        <v>909</v>
      </c>
      <c r="B2643">
        <v>28</v>
      </c>
      <c r="C2643" t="s">
        <v>374</v>
      </c>
      <c r="D2643" t="s">
        <v>740</v>
      </c>
      <c r="E2643" t="str">
        <f t="shared" si="82"/>
        <v/>
      </c>
      <c r="F2643" t="str">
        <f t="shared" si="83"/>
        <v/>
      </c>
      <c r="H2643">
        <v>6</v>
      </c>
      <c r="Q2643">
        <v>6</v>
      </c>
    </row>
    <row r="2644" spans="1:17" x14ac:dyDescent="0.25">
      <c r="A2644" t="s">
        <v>909</v>
      </c>
      <c r="B2644">
        <v>28</v>
      </c>
      <c r="C2644" t="s">
        <v>389</v>
      </c>
      <c r="D2644" t="s">
        <v>740</v>
      </c>
      <c r="E2644" t="str">
        <f t="shared" si="82"/>
        <v/>
      </c>
      <c r="F2644" t="str">
        <f t="shared" si="83"/>
        <v/>
      </c>
      <c r="H2644">
        <v>6</v>
      </c>
      <c r="Q2644">
        <v>6</v>
      </c>
    </row>
    <row r="2645" spans="1:17" x14ac:dyDescent="0.25">
      <c r="A2645" t="s">
        <v>909</v>
      </c>
      <c r="B2645">
        <v>28</v>
      </c>
      <c r="C2645" t="s">
        <v>414</v>
      </c>
      <c r="D2645" t="s">
        <v>740</v>
      </c>
      <c r="E2645" t="str">
        <f t="shared" si="82"/>
        <v/>
      </c>
      <c r="F2645" t="str">
        <f t="shared" si="83"/>
        <v/>
      </c>
      <c r="H2645">
        <v>7.5</v>
      </c>
      <c r="I2645">
        <v>1</v>
      </c>
      <c r="L2645">
        <v>1</v>
      </c>
      <c r="Q2645">
        <v>11.5</v>
      </c>
    </row>
    <row r="2646" spans="1:17" x14ac:dyDescent="0.25">
      <c r="A2646" t="s">
        <v>909</v>
      </c>
      <c r="B2646">
        <v>28</v>
      </c>
      <c r="C2646" t="s">
        <v>458</v>
      </c>
      <c r="D2646" t="s">
        <v>740</v>
      </c>
      <c r="E2646" t="str">
        <f t="shared" si="82"/>
        <v/>
      </c>
      <c r="F2646" t="str">
        <f t="shared" si="83"/>
        <v/>
      </c>
      <c r="H2646">
        <v>7</v>
      </c>
      <c r="Q2646">
        <v>7</v>
      </c>
    </row>
    <row r="2647" spans="1:17" x14ac:dyDescent="0.25">
      <c r="A2647" t="s">
        <v>909</v>
      </c>
      <c r="B2647">
        <v>28</v>
      </c>
      <c r="C2647" t="s">
        <v>463</v>
      </c>
      <c r="D2647" t="s">
        <v>740</v>
      </c>
      <c r="E2647" t="str">
        <f t="shared" si="82"/>
        <v/>
      </c>
      <c r="F2647" t="str">
        <f t="shared" si="83"/>
        <v/>
      </c>
      <c r="H2647">
        <v>6.5</v>
      </c>
      <c r="Q2647">
        <v>6.5</v>
      </c>
    </row>
    <row r="2648" spans="1:17" x14ac:dyDescent="0.25">
      <c r="A2648" t="s">
        <v>909</v>
      </c>
      <c r="B2648">
        <v>28</v>
      </c>
      <c r="C2648" t="s">
        <v>369</v>
      </c>
      <c r="D2648" t="s">
        <v>742</v>
      </c>
      <c r="E2648" t="str">
        <f t="shared" si="82"/>
        <v/>
      </c>
      <c r="F2648" t="str">
        <f t="shared" si="83"/>
        <v/>
      </c>
      <c r="H2648">
        <v>6</v>
      </c>
      <c r="Q2648">
        <v>6</v>
      </c>
    </row>
    <row r="2649" spans="1:17" x14ac:dyDescent="0.25">
      <c r="A2649" t="s">
        <v>909</v>
      </c>
      <c r="B2649">
        <v>28</v>
      </c>
      <c r="C2649" t="s">
        <v>373</v>
      </c>
      <c r="D2649" t="s">
        <v>742</v>
      </c>
      <c r="E2649" t="str">
        <f t="shared" si="82"/>
        <v/>
      </c>
      <c r="F2649" t="str">
        <f t="shared" si="83"/>
        <v/>
      </c>
      <c r="H2649">
        <v>6.5</v>
      </c>
      <c r="Q2649">
        <v>6.5</v>
      </c>
    </row>
    <row r="2650" spans="1:17" x14ac:dyDescent="0.25">
      <c r="A2650" t="s">
        <v>909</v>
      </c>
      <c r="B2650">
        <v>28</v>
      </c>
      <c r="C2650" t="s">
        <v>384</v>
      </c>
      <c r="D2650" t="s">
        <v>742</v>
      </c>
      <c r="E2650" t="str">
        <f t="shared" si="82"/>
        <v/>
      </c>
      <c r="F2650" t="str">
        <f t="shared" si="83"/>
        <v/>
      </c>
      <c r="H2650">
        <v>6</v>
      </c>
      <c r="Q2650">
        <v>6</v>
      </c>
    </row>
    <row r="2651" spans="1:17" x14ac:dyDescent="0.25">
      <c r="A2651" t="s">
        <v>909</v>
      </c>
      <c r="B2651">
        <v>28</v>
      </c>
      <c r="C2651" t="s">
        <v>418</v>
      </c>
      <c r="D2651" t="s">
        <v>742</v>
      </c>
      <c r="E2651" t="str">
        <f t="shared" si="82"/>
        <v/>
      </c>
      <c r="F2651" t="str">
        <f t="shared" si="83"/>
        <v/>
      </c>
      <c r="H2651">
        <v>5.5</v>
      </c>
      <c r="Q2651">
        <v>5.5</v>
      </c>
    </row>
    <row r="2652" spans="1:17" x14ac:dyDescent="0.25">
      <c r="A2652" t="s">
        <v>909</v>
      </c>
      <c r="B2652">
        <v>28</v>
      </c>
      <c r="C2652" t="s">
        <v>840</v>
      </c>
      <c r="D2652" t="s">
        <v>753</v>
      </c>
      <c r="E2652" t="str">
        <f t="shared" si="82"/>
        <v/>
      </c>
      <c r="F2652" t="str">
        <f t="shared" si="83"/>
        <v/>
      </c>
      <c r="H2652">
        <v>6.5</v>
      </c>
      <c r="Q2652">
        <v>6.5</v>
      </c>
    </row>
    <row r="2653" spans="1:17" x14ac:dyDescent="0.25">
      <c r="A2653" t="s">
        <v>909</v>
      </c>
      <c r="B2653">
        <v>28</v>
      </c>
      <c r="C2653" t="s">
        <v>416</v>
      </c>
      <c r="D2653" t="s">
        <v>753</v>
      </c>
      <c r="E2653" t="str">
        <f t="shared" si="82"/>
        <v/>
      </c>
      <c r="F2653" t="str">
        <f t="shared" si="83"/>
        <v/>
      </c>
      <c r="H2653">
        <v>6</v>
      </c>
      <c r="Q2653">
        <v>6</v>
      </c>
    </row>
    <row r="2654" spans="1:17" x14ac:dyDescent="0.25">
      <c r="A2654" t="s">
        <v>909</v>
      </c>
      <c r="B2654">
        <v>28</v>
      </c>
      <c r="C2654" t="s">
        <v>443</v>
      </c>
      <c r="D2654" t="s">
        <v>753</v>
      </c>
      <c r="E2654" t="str">
        <f t="shared" si="82"/>
        <v/>
      </c>
      <c r="F2654" t="str">
        <f t="shared" si="83"/>
        <v/>
      </c>
      <c r="H2654">
        <v>5</v>
      </c>
      <c r="Q2654">
        <v>5</v>
      </c>
    </row>
    <row r="2655" spans="1:17" x14ac:dyDescent="0.25">
      <c r="A2655" t="s">
        <v>909</v>
      </c>
      <c r="B2655">
        <v>28</v>
      </c>
      <c r="C2655" t="s">
        <v>455</v>
      </c>
      <c r="D2655" t="s">
        <v>753</v>
      </c>
      <c r="E2655">
        <f t="shared" si="82"/>
        <v>1</v>
      </c>
      <c r="F2655" t="str">
        <f t="shared" si="83"/>
        <v/>
      </c>
      <c r="G2655" t="s">
        <v>910</v>
      </c>
      <c r="H2655">
        <v>6.5</v>
      </c>
      <c r="Q2655">
        <v>6</v>
      </c>
    </row>
    <row r="2656" spans="1:17" x14ac:dyDescent="0.25">
      <c r="A2656" t="s">
        <v>909</v>
      </c>
      <c r="B2656">
        <v>28</v>
      </c>
      <c r="C2656" t="s">
        <v>378</v>
      </c>
      <c r="D2656" t="s">
        <v>750</v>
      </c>
      <c r="E2656" t="str">
        <f t="shared" si="82"/>
        <v/>
      </c>
      <c r="F2656" t="str">
        <f t="shared" si="83"/>
        <v/>
      </c>
      <c r="H2656">
        <v>6</v>
      </c>
      <c r="Q2656">
        <v>6</v>
      </c>
    </row>
    <row r="2657" spans="1:17" x14ac:dyDescent="0.25">
      <c r="A2657" t="s">
        <v>909</v>
      </c>
      <c r="B2657">
        <v>28</v>
      </c>
      <c r="C2657" t="s">
        <v>380</v>
      </c>
      <c r="D2657" t="s">
        <v>750</v>
      </c>
      <c r="E2657">
        <f t="shared" si="82"/>
        <v>1</v>
      </c>
      <c r="F2657" t="str">
        <f t="shared" si="83"/>
        <v/>
      </c>
      <c r="G2657" t="s">
        <v>910</v>
      </c>
      <c r="H2657">
        <v>5.5</v>
      </c>
      <c r="Q2657">
        <v>5</v>
      </c>
    </row>
    <row r="2658" spans="1:17" x14ac:dyDescent="0.25">
      <c r="A2658" t="s">
        <v>909</v>
      </c>
      <c r="B2658">
        <v>28</v>
      </c>
      <c r="C2658" t="s">
        <v>399</v>
      </c>
      <c r="D2658" t="s">
        <v>750</v>
      </c>
      <c r="E2658" t="str">
        <f t="shared" si="82"/>
        <v/>
      </c>
      <c r="F2658" t="str">
        <f t="shared" si="83"/>
        <v/>
      </c>
      <c r="H2658">
        <v>6</v>
      </c>
      <c r="Q2658">
        <v>6</v>
      </c>
    </row>
    <row r="2659" spans="1:17" x14ac:dyDescent="0.25">
      <c r="A2659" t="s">
        <v>909</v>
      </c>
      <c r="B2659">
        <v>28</v>
      </c>
      <c r="C2659" t="s">
        <v>430</v>
      </c>
      <c r="D2659" t="s">
        <v>750</v>
      </c>
      <c r="E2659" t="str">
        <f t="shared" si="82"/>
        <v/>
      </c>
      <c r="F2659">
        <f t="shared" si="83"/>
        <v>1</v>
      </c>
      <c r="G2659" t="s">
        <v>911</v>
      </c>
      <c r="H2659">
        <v>5</v>
      </c>
      <c r="Q2659">
        <v>4</v>
      </c>
    </row>
    <row r="2660" spans="1:17" x14ac:dyDescent="0.25">
      <c r="A2660" t="s">
        <v>909</v>
      </c>
      <c r="B2660">
        <v>28</v>
      </c>
      <c r="C2660" t="s">
        <v>431</v>
      </c>
      <c r="D2660" t="s">
        <v>750</v>
      </c>
      <c r="E2660" t="str">
        <f t="shared" si="82"/>
        <v/>
      </c>
      <c r="F2660" t="str">
        <f t="shared" si="83"/>
        <v/>
      </c>
      <c r="H2660">
        <v>6</v>
      </c>
      <c r="Q2660">
        <v>6</v>
      </c>
    </row>
    <row r="2661" spans="1:17" x14ac:dyDescent="0.25">
      <c r="A2661" t="s">
        <v>909</v>
      </c>
      <c r="B2661">
        <v>28</v>
      </c>
      <c r="C2661" t="s">
        <v>345</v>
      </c>
      <c r="D2661" t="s">
        <v>754</v>
      </c>
      <c r="E2661" t="str">
        <f t="shared" si="82"/>
        <v/>
      </c>
      <c r="F2661" t="str">
        <f t="shared" si="83"/>
        <v/>
      </c>
      <c r="H2661">
        <v>5</v>
      </c>
      <c r="Q2661">
        <v>5</v>
      </c>
    </row>
    <row r="2662" spans="1:17" x14ac:dyDescent="0.25">
      <c r="A2662" t="s">
        <v>909</v>
      </c>
      <c r="B2662">
        <v>28</v>
      </c>
      <c r="C2662" t="s">
        <v>368</v>
      </c>
      <c r="D2662" t="s">
        <v>754</v>
      </c>
      <c r="E2662">
        <f t="shared" si="82"/>
        <v>1</v>
      </c>
      <c r="F2662" t="str">
        <f t="shared" si="83"/>
        <v/>
      </c>
      <c r="G2662" t="s">
        <v>910</v>
      </c>
      <c r="H2662">
        <v>6</v>
      </c>
      <c r="Q2662">
        <v>5.5</v>
      </c>
    </row>
    <row r="2663" spans="1:17" x14ac:dyDescent="0.25">
      <c r="A2663" t="s">
        <v>909</v>
      </c>
      <c r="B2663">
        <v>28</v>
      </c>
      <c r="C2663" t="s">
        <v>433</v>
      </c>
      <c r="D2663" t="s">
        <v>754</v>
      </c>
      <c r="E2663">
        <f t="shared" si="82"/>
        <v>1</v>
      </c>
      <c r="F2663" t="str">
        <f t="shared" si="83"/>
        <v/>
      </c>
      <c r="G2663" t="s">
        <v>910</v>
      </c>
      <c r="H2663">
        <v>4.5</v>
      </c>
      <c r="Q2663">
        <v>4</v>
      </c>
    </row>
    <row r="2664" spans="1:17" x14ac:dyDescent="0.25">
      <c r="A2664" t="s">
        <v>909</v>
      </c>
      <c r="B2664">
        <v>28</v>
      </c>
      <c r="C2664" t="s">
        <v>457</v>
      </c>
      <c r="D2664" t="s">
        <v>754</v>
      </c>
      <c r="E2664">
        <f t="shared" si="82"/>
        <v>1</v>
      </c>
      <c r="F2664" t="str">
        <f t="shared" si="83"/>
        <v/>
      </c>
      <c r="G2664" t="s">
        <v>910</v>
      </c>
      <c r="H2664">
        <v>6</v>
      </c>
      <c r="I2664">
        <v>1</v>
      </c>
      <c r="Q2664">
        <v>8.5</v>
      </c>
    </row>
    <row r="2665" spans="1:17" x14ac:dyDescent="0.25">
      <c r="A2665" t="s">
        <v>909</v>
      </c>
      <c r="B2665">
        <v>28</v>
      </c>
      <c r="C2665" t="s">
        <v>349</v>
      </c>
      <c r="D2665" t="s">
        <v>748</v>
      </c>
      <c r="E2665" t="str">
        <f t="shared" si="82"/>
        <v/>
      </c>
      <c r="F2665" t="str">
        <f t="shared" si="83"/>
        <v/>
      </c>
      <c r="H2665">
        <v>6</v>
      </c>
      <c r="Q2665">
        <v>6</v>
      </c>
    </row>
    <row r="2666" spans="1:17" x14ac:dyDescent="0.25">
      <c r="A2666" t="s">
        <v>909</v>
      </c>
      <c r="B2666">
        <v>28</v>
      </c>
      <c r="C2666" t="s">
        <v>401</v>
      </c>
      <c r="D2666" t="s">
        <v>748</v>
      </c>
      <c r="E2666" t="str">
        <f t="shared" si="82"/>
        <v/>
      </c>
      <c r="F2666" t="str">
        <f t="shared" si="83"/>
        <v/>
      </c>
      <c r="H2666">
        <v>5.5</v>
      </c>
      <c r="Q2666">
        <v>5.5</v>
      </c>
    </row>
    <row r="2667" spans="1:17" x14ac:dyDescent="0.25">
      <c r="A2667" t="s">
        <v>909</v>
      </c>
      <c r="B2667">
        <v>28</v>
      </c>
      <c r="C2667" t="s">
        <v>460</v>
      </c>
      <c r="D2667" t="s">
        <v>748</v>
      </c>
      <c r="E2667" t="str">
        <f t="shared" si="82"/>
        <v/>
      </c>
      <c r="F2667" t="str">
        <f t="shared" si="83"/>
        <v/>
      </c>
      <c r="H2667">
        <v>6</v>
      </c>
      <c r="Q2667">
        <v>6</v>
      </c>
    </row>
    <row r="2668" spans="1:17" x14ac:dyDescent="0.25">
      <c r="A2668" t="s">
        <v>909</v>
      </c>
      <c r="B2668">
        <v>28</v>
      </c>
      <c r="C2668" t="s">
        <v>407</v>
      </c>
      <c r="D2668" t="s">
        <v>748</v>
      </c>
      <c r="E2668" t="str">
        <f t="shared" si="82"/>
        <v/>
      </c>
      <c r="F2668" t="str">
        <f t="shared" si="83"/>
        <v/>
      </c>
      <c r="H2668">
        <v>5.5</v>
      </c>
      <c r="Q2668">
        <v>5.5</v>
      </c>
    </row>
    <row r="2669" spans="1:17" x14ac:dyDescent="0.25">
      <c r="A2669" t="s">
        <v>909</v>
      </c>
      <c r="B2669">
        <v>28</v>
      </c>
      <c r="C2669" t="s">
        <v>412</v>
      </c>
      <c r="D2669" t="s">
        <v>748</v>
      </c>
      <c r="E2669" t="str">
        <f t="shared" si="82"/>
        <v/>
      </c>
      <c r="F2669" t="str">
        <f t="shared" si="83"/>
        <v/>
      </c>
      <c r="H2669">
        <v>6</v>
      </c>
      <c r="Q2669">
        <v>6</v>
      </c>
    </row>
    <row r="2670" spans="1:17" x14ac:dyDescent="0.25">
      <c r="A2670" t="s">
        <v>909</v>
      </c>
      <c r="B2670">
        <v>28</v>
      </c>
      <c r="C2670" t="s">
        <v>845</v>
      </c>
      <c r="D2670" t="s">
        <v>661</v>
      </c>
      <c r="E2670" t="str">
        <f t="shared" si="82"/>
        <v/>
      </c>
      <c r="F2670" t="str">
        <f t="shared" si="83"/>
        <v/>
      </c>
      <c r="H2670">
        <v>7</v>
      </c>
      <c r="Q2670">
        <v>7</v>
      </c>
    </row>
    <row r="2671" spans="1:17" x14ac:dyDescent="0.25">
      <c r="A2671" t="s">
        <v>909</v>
      </c>
      <c r="B2671">
        <v>28</v>
      </c>
      <c r="C2671" t="s">
        <v>400</v>
      </c>
      <c r="D2671" t="s">
        <v>661</v>
      </c>
      <c r="E2671" t="str">
        <f t="shared" si="82"/>
        <v/>
      </c>
      <c r="F2671" t="str">
        <f t="shared" si="83"/>
        <v/>
      </c>
      <c r="H2671">
        <v>6.5</v>
      </c>
      <c r="Q2671">
        <v>6.5</v>
      </c>
    </row>
    <row r="2672" spans="1:17" x14ac:dyDescent="0.25">
      <c r="A2672" t="s">
        <v>909</v>
      </c>
      <c r="B2672">
        <v>28</v>
      </c>
      <c r="C2672" t="s">
        <v>420</v>
      </c>
      <c r="D2672" t="s">
        <v>661</v>
      </c>
      <c r="E2672" t="str">
        <f t="shared" si="82"/>
        <v/>
      </c>
      <c r="F2672" t="str">
        <f t="shared" si="83"/>
        <v/>
      </c>
      <c r="H2672">
        <v>6</v>
      </c>
      <c r="Q2672">
        <v>6</v>
      </c>
    </row>
    <row r="2673" spans="1:17" x14ac:dyDescent="0.25">
      <c r="A2673" t="s">
        <v>909</v>
      </c>
      <c r="B2673">
        <v>28</v>
      </c>
      <c r="C2673" t="s">
        <v>434</v>
      </c>
      <c r="D2673" t="s">
        <v>661</v>
      </c>
      <c r="E2673" t="str">
        <f t="shared" si="82"/>
        <v/>
      </c>
      <c r="F2673" t="str">
        <f t="shared" si="83"/>
        <v/>
      </c>
      <c r="H2673">
        <v>6</v>
      </c>
      <c r="Q2673">
        <v>6</v>
      </c>
    </row>
    <row r="2674" spans="1:17" x14ac:dyDescent="0.25">
      <c r="A2674" t="s">
        <v>909</v>
      </c>
      <c r="B2674">
        <v>28</v>
      </c>
      <c r="C2674" t="s">
        <v>364</v>
      </c>
      <c r="D2674" t="s">
        <v>631</v>
      </c>
      <c r="E2674" t="str">
        <f t="shared" si="82"/>
        <v/>
      </c>
      <c r="F2674" t="str">
        <f t="shared" si="83"/>
        <v/>
      </c>
      <c r="H2674">
        <v>6.5</v>
      </c>
      <c r="Q2674">
        <v>6.5</v>
      </c>
    </row>
    <row r="2675" spans="1:17" x14ac:dyDescent="0.25">
      <c r="A2675" t="s">
        <v>909</v>
      </c>
      <c r="B2675">
        <v>28</v>
      </c>
      <c r="C2675" t="s">
        <v>846</v>
      </c>
      <c r="D2675" t="s">
        <v>631</v>
      </c>
      <c r="E2675" t="str">
        <f t="shared" si="82"/>
        <v/>
      </c>
      <c r="F2675" t="str">
        <f t="shared" si="83"/>
        <v/>
      </c>
      <c r="H2675">
        <v>5.5</v>
      </c>
      <c r="Q2675">
        <v>5.5</v>
      </c>
    </row>
    <row r="2676" spans="1:17" x14ac:dyDescent="0.25">
      <c r="A2676" t="s">
        <v>909</v>
      </c>
      <c r="B2676">
        <v>28</v>
      </c>
      <c r="C2676" t="s">
        <v>396</v>
      </c>
      <c r="D2676" t="s">
        <v>631</v>
      </c>
      <c r="E2676" t="str">
        <f t="shared" si="82"/>
        <v/>
      </c>
      <c r="F2676" t="str">
        <f t="shared" si="83"/>
        <v/>
      </c>
      <c r="H2676">
        <v>4.5</v>
      </c>
      <c r="Q2676">
        <v>4.5</v>
      </c>
    </row>
    <row r="2677" spans="1:17" x14ac:dyDescent="0.25">
      <c r="A2677" t="s">
        <v>909</v>
      </c>
      <c r="B2677">
        <v>28</v>
      </c>
      <c r="C2677" t="s">
        <v>475</v>
      </c>
      <c r="D2677" t="s">
        <v>631</v>
      </c>
      <c r="E2677" t="str">
        <f t="shared" si="82"/>
        <v/>
      </c>
      <c r="F2677" t="str">
        <f t="shared" si="83"/>
        <v/>
      </c>
      <c r="H2677">
        <v>7</v>
      </c>
      <c r="I2677">
        <v>1</v>
      </c>
      <c r="Q2677">
        <v>10</v>
      </c>
    </row>
    <row r="2678" spans="1:17" x14ac:dyDescent="0.25">
      <c r="A2678" t="s">
        <v>909</v>
      </c>
      <c r="B2678">
        <v>28</v>
      </c>
      <c r="C2678" t="s">
        <v>394</v>
      </c>
      <c r="D2678" t="s">
        <v>745</v>
      </c>
      <c r="E2678" t="str">
        <f t="shared" si="82"/>
        <v/>
      </c>
      <c r="F2678" t="str">
        <f t="shared" si="83"/>
        <v/>
      </c>
      <c r="H2678">
        <v>5</v>
      </c>
      <c r="Q2678">
        <v>5</v>
      </c>
    </row>
    <row r="2679" spans="1:17" x14ac:dyDescent="0.25">
      <c r="A2679" t="s">
        <v>909</v>
      </c>
      <c r="B2679">
        <v>28</v>
      </c>
      <c r="C2679" t="s">
        <v>855</v>
      </c>
      <c r="D2679" t="s">
        <v>745</v>
      </c>
      <c r="E2679" t="str">
        <f t="shared" si="82"/>
        <v/>
      </c>
      <c r="F2679" t="str">
        <f t="shared" si="83"/>
        <v/>
      </c>
      <c r="H2679">
        <v>5.5</v>
      </c>
      <c r="Q2679">
        <v>5.5</v>
      </c>
    </row>
    <row r="2680" spans="1:17" x14ac:dyDescent="0.25">
      <c r="A2680" t="s">
        <v>909</v>
      </c>
      <c r="B2680">
        <v>28</v>
      </c>
      <c r="C2680" t="s">
        <v>405</v>
      </c>
      <c r="D2680" t="s">
        <v>745</v>
      </c>
      <c r="E2680" t="str">
        <f t="shared" si="82"/>
        <v/>
      </c>
      <c r="F2680" t="str">
        <f t="shared" si="83"/>
        <v/>
      </c>
      <c r="H2680">
        <v>5</v>
      </c>
      <c r="Q2680">
        <v>5</v>
      </c>
    </row>
    <row r="2681" spans="1:17" x14ac:dyDescent="0.25">
      <c r="A2681" t="s">
        <v>909</v>
      </c>
      <c r="B2681">
        <v>28</v>
      </c>
      <c r="C2681" t="s">
        <v>439</v>
      </c>
      <c r="D2681" t="s">
        <v>745</v>
      </c>
      <c r="E2681" t="str">
        <f t="shared" si="82"/>
        <v/>
      </c>
      <c r="F2681" t="str">
        <f t="shared" si="83"/>
        <v/>
      </c>
      <c r="H2681">
        <v>5</v>
      </c>
      <c r="Q2681">
        <v>5</v>
      </c>
    </row>
    <row r="2682" spans="1:17" x14ac:dyDescent="0.25">
      <c r="A2682" t="s">
        <v>909</v>
      </c>
      <c r="B2682">
        <v>28</v>
      </c>
      <c r="C2682" t="s">
        <v>446</v>
      </c>
      <c r="D2682" t="s">
        <v>745</v>
      </c>
      <c r="E2682" t="str">
        <f t="shared" si="82"/>
        <v/>
      </c>
      <c r="F2682" t="str">
        <f t="shared" si="83"/>
        <v/>
      </c>
      <c r="H2682">
        <v>5</v>
      </c>
      <c r="Q2682">
        <v>5</v>
      </c>
    </row>
    <row r="2683" spans="1:17" x14ac:dyDescent="0.25">
      <c r="A2683" t="s">
        <v>909</v>
      </c>
      <c r="B2683">
        <v>28</v>
      </c>
      <c r="C2683" t="s">
        <v>459</v>
      </c>
      <c r="D2683" t="s">
        <v>745</v>
      </c>
      <c r="E2683" t="str">
        <f t="shared" si="82"/>
        <v/>
      </c>
      <c r="F2683" t="str">
        <f t="shared" si="83"/>
        <v/>
      </c>
      <c r="H2683">
        <v>6</v>
      </c>
      <c r="Q2683">
        <v>6</v>
      </c>
    </row>
    <row r="2684" spans="1:17" x14ac:dyDescent="0.25">
      <c r="A2684" t="s">
        <v>909</v>
      </c>
      <c r="B2684">
        <v>28</v>
      </c>
      <c r="C2684" t="s">
        <v>355</v>
      </c>
      <c r="D2684" t="s">
        <v>635</v>
      </c>
      <c r="E2684">
        <f t="shared" si="82"/>
        <v>1</v>
      </c>
      <c r="F2684" t="str">
        <f t="shared" si="83"/>
        <v/>
      </c>
      <c r="G2684" t="s">
        <v>910</v>
      </c>
      <c r="H2684">
        <v>6</v>
      </c>
      <c r="Q2684">
        <v>5.5</v>
      </c>
    </row>
    <row r="2685" spans="1:17" x14ac:dyDescent="0.25">
      <c r="A2685" t="s">
        <v>909</v>
      </c>
      <c r="B2685">
        <v>28</v>
      </c>
      <c r="C2685" t="s">
        <v>377</v>
      </c>
      <c r="D2685" t="s">
        <v>635</v>
      </c>
      <c r="E2685" t="str">
        <f t="shared" si="82"/>
        <v/>
      </c>
      <c r="F2685" t="str">
        <f t="shared" si="83"/>
        <v/>
      </c>
      <c r="H2685">
        <v>6</v>
      </c>
      <c r="Q2685">
        <v>6</v>
      </c>
    </row>
    <row r="2686" spans="1:17" x14ac:dyDescent="0.25">
      <c r="A2686" t="s">
        <v>909</v>
      </c>
      <c r="B2686">
        <v>28</v>
      </c>
      <c r="C2686" t="s">
        <v>406</v>
      </c>
      <c r="D2686" t="s">
        <v>635</v>
      </c>
      <c r="E2686" t="str">
        <f t="shared" si="82"/>
        <v/>
      </c>
      <c r="F2686" t="str">
        <f t="shared" si="83"/>
        <v/>
      </c>
      <c r="H2686">
        <v>6</v>
      </c>
      <c r="Q2686">
        <v>6</v>
      </c>
    </row>
    <row r="2687" spans="1:17" x14ac:dyDescent="0.25">
      <c r="A2687" t="s">
        <v>909</v>
      </c>
      <c r="B2687">
        <v>28</v>
      </c>
      <c r="C2687" t="s">
        <v>419</v>
      </c>
      <c r="D2687" t="s">
        <v>635</v>
      </c>
      <c r="E2687" t="str">
        <f t="shared" si="82"/>
        <v/>
      </c>
      <c r="F2687" t="str">
        <f t="shared" si="83"/>
        <v/>
      </c>
      <c r="H2687">
        <v>6</v>
      </c>
      <c r="Q2687">
        <v>6</v>
      </c>
    </row>
    <row r="2688" spans="1:17" x14ac:dyDescent="0.25">
      <c r="A2688" t="s">
        <v>909</v>
      </c>
      <c r="B2688">
        <v>28</v>
      </c>
      <c r="C2688" t="s">
        <v>449</v>
      </c>
      <c r="D2688" t="s">
        <v>635</v>
      </c>
      <c r="E2688" t="str">
        <f t="shared" si="82"/>
        <v/>
      </c>
      <c r="F2688" t="str">
        <f t="shared" si="83"/>
        <v/>
      </c>
      <c r="H2688">
        <v>5</v>
      </c>
      <c r="Q2688">
        <v>5</v>
      </c>
    </row>
    <row r="2689" spans="1:17" x14ac:dyDescent="0.25">
      <c r="A2689" t="s">
        <v>909</v>
      </c>
      <c r="B2689">
        <v>28</v>
      </c>
      <c r="C2689" t="s">
        <v>841</v>
      </c>
      <c r="D2689" t="s">
        <v>747</v>
      </c>
      <c r="E2689">
        <f t="shared" si="82"/>
        <v>1</v>
      </c>
      <c r="F2689" t="str">
        <f t="shared" si="83"/>
        <v/>
      </c>
      <c r="G2689" t="s">
        <v>910</v>
      </c>
      <c r="H2689">
        <v>6.5</v>
      </c>
      <c r="Q2689">
        <v>6</v>
      </c>
    </row>
    <row r="2690" spans="1:17" x14ac:dyDescent="0.25">
      <c r="A2690" t="s">
        <v>909</v>
      </c>
      <c r="B2690">
        <v>28</v>
      </c>
      <c r="C2690" t="s">
        <v>390</v>
      </c>
      <c r="D2690" t="s">
        <v>747</v>
      </c>
      <c r="E2690">
        <f t="shared" si="82"/>
        <v>1</v>
      </c>
      <c r="F2690" t="str">
        <f t="shared" si="83"/>
        <v/>
      </c>
      <c r="G2690" t="s">
        <v>910</v>
      </c>
      <c r="H2690">
        <v>6.5</v>
      </c>
      <c r="Q2690">
        <v>6</v>
      </c>
    </row>
    <row r="2691" spans="1:17" x14ac:dyDescent="0.25">
      <c r="A2691" t="s">
        <v>909</v>
      </c>
      <c r="B2691">
        <v>28</v>
      </c>
      <c r="C2691" t="s">
        <v>408</v>
      </c>
      <c r="D2691" t="s">
        <v>747</v>
      </c>
      <c r="E2691">
        <f t="shared" ref="E2691:E2754" si="84">IF($G2691="Ammonito",1,"")</f>
        <v>1</v>
      </c>
      <c r="F2691" t="str">
        <f t="shared" ref="F2691:F2754" si="85">IF($G2691="Espulsione",1,"")</f>
        <v/>
      </c>
      <c r="G2691" t="s">
        <v>910</v>
      </c>
      <c r="H2691">
        <v>7</v>
      </c>
      <c r="Q2691">
        <v>6.5</v>
      </c>
    </row>
    <row r="2692" spans="1:17" x14ac:dyDescent="0.25">
      <c r="A2692" t="s">
        <v>909</v>
      </c>
      <c r="B2692">
        <v>28</v>
      </c>
      <c r="C2692" t="s">
        <v>425</v>
      </c>
      <c r="D2692" t="s">
        <v>747</v>
      </c>
      <c r="E2692" t="str">
        <f t="shared" si="84"/>
        <v/>
      </c>
      <c r="F2692" t="str">
        <f t="shared" si="85"/>
        <v/>
      </c>
      <c r="H2692">
        <v>6</v>
      </c>
      <c r="Q2692">
        <v>6</v>
      </c>
    </row>
    <row r="2693" spans="1:17" x14ac:dyDescent="0.25">
      <c r="A2693" t="s">
        <v>909</v>
      </c>
      <c r="B2693">
        <v>28</v>
      </c>
      <c r="C2693" t="s">
        <v>865</v>
      </c>
      <c r="D2693" t="s">
        <v>747</v>
      </c>
      <c r="E2693" t="str">
        <f t="shared" si="84"/>
        <v/>
      </c>
      <c r="F2693" t="str">
        <f t="shared" si="85"/>
        <v/>
      </c>
      <c r="H2693">
        <v>6.5</v>
      </c>
      <c r="Q2693">
        <v>6.5</v>
      </c>
    </row>
    <row r="2694" spans="1:17" x14ac:dyDescent="0.25">
      <c r="A2694" t="s">
        <v>909</v>
      </c>
      <c r="B2694">
        <v>28</v>
      </c>
      <c r="C2694" t="s">
        <v>361</v>
      </c>
      <c r="D2694" t="s">
        <v>738</v>
      </c>
      <c r="E2694" t="str">
        <f t="shared" si="84"/>
        <v/>
      </c>
      <c r="F2694" t="str">
        <f t="shared" si="85"/>
        <v/>
      </c>
      <c r="H2694">
        <v>6.5</v>
      </c>
      <c r="I2694">
        <v>1</v>
      </c>
      <c r="Q2694">
        <v>9.5</v>
      </c>
    </row>
    <row r="2695" spans="1:17" x14ac:dyDescent="0.25">
      <c r="A2695" t="s">
        <v>909</v>
      </c>
      <c r="B2695">
        <v>28</v>
      </c>
      <c r="C2695" t="s">
        <v>851</v>
      </c>
      <c r="D2695" t="s">
        <v>738</v>
      </c>
      <c r="E2695" t="str">
        <f t="shared" si="84"/>
        <v/>
      </c>
      <c r="F2695" t="str">
        <f t="shared" si="85"/>
        <v/>
      </c>
      <c r="H2695">
        <v>5.5</v>
      </c>
      <c r="Q2695">
        <v>5.5</v>
      </c>
    </row>
    <row r="2696" spans="1:17" x14ac:dyDescent="0.25">
      <c r="A2696" t="s">
        <v>909</v>
      </c>
      <c r="B2696">
        <v>28</v>
      </c>
      <c r="C2696" t="s">
        <v>397</v>
      </c>
      <c r="D2696" t="s">
        <v>738</v>
      </c>
      <c r="E2696" t="str">
        <f t="shared" si="84"/>
        <v/>
      </c>
      <c r="F2696" t="str">
        <f t="shared" si="85"/>
        <v/>
      </c>
      <c r="H2696">
        <v>5</v>
      </c>
      <c r="Q2696">
        <v>5</v>
      </c>
    </row>
    <row r="2697" spans="1:17" x14ac:dyDescent="0.25">
      <c r="A2697" t="s">
        <v>909</v>
      </c>
      <c r="B2697">
        <v>28</v>
      </c>
      <c r="C2697" t="s">
        <v>413</v>
      </c>
      <c r="D2697" t="s">
        <v>738</v>
      </c>
      <c r="E2697" t="str">
        <f t="shared" si="84"/>
        <v/>
      </c>
      <c r="F2697" t="str">
        <f t="shared" si="85"/>
        <v/>
      </c>
      <c r="H2697">
        <v>6</v>
      </c>
      <c r="Q2697">
        <v>6</v>
      </c>
    </row>
    <row r="2698" spans="1:17" x14ac:dyDescent="0.25">
      <c r="A2698" t="s">
        <v>909</v>
      </c>
      <c r="B2698">
        <v>28</v>
      </c>
      <c r="C2698" t="s">
        <v>478</v>
      </c>
      <c r="D2698" t="s">
        <v>738</v>
      </c>
      <c r="E2698">
        <f t="shared" si="84"/>
        <v>1</v>
      </c>
      <c r="F2698" t="str">
        <f t="shared" si="85"/>
        <v/>
      </c>
      <c r="G2698" t="s">
        <v>910</v>
      </c>
      <c r="H2698">
        <v>6</v>
      </c>
      <c r="Q2698">
        <v>5.5</v>
      </c>
    </row>
    <row r="2699" spans="1:17" x14ac:dyDescent="0.25">
      <c r="A2699" t="s">
        <v>909</v>
      </c>
      <c r="B2699">
        <v>28</v>
      </c>
      <c r="C2699" t="s">
        <v>348</v>
      </c>
      <c r="D2699" t="s">
        <v>761</v>
      </c>
      <c r="E2699">
        <f t="shared" si="84"/>
        <v>1</v>
      </c>
      <c r="F2699" t="str">
        <f t="shared" si="85"/>
        <v/>
      </c>
      <c r="G2699" t="s">
        <v>910</v>
      </c>
      <c r="H2699">
        <v>4.5</v>
      </c>
      <c r="Q2699">
        <v>4</v>
      </c>
    </row>
    <row r="2700" spans="1:17" x14ac:dyDescent="0.25">
      <c r="A2700" t="s">
        <v>909</v>
      </c>
      <c r="B2700">
        <v>28</v>
      </c>
      <c r="C2700" t="s">
        <v>372</v>
      </c>
      <c r="D2700" t="s">
        <v>761</v>
      </c>
      <c r="E2700" t="str">
        <f t="shared" si="84"/>
        <v/>
      </c>
      <c r="F2700" t="str">
        <f t="shared" si="85"/>
        <v/>
      </c>
      <c r="H2700">
        <v>5.5</v>
      </c>
      <c r="Q2700">
        <v>5.5</v>
      </c>
    </row>
    <row r="2701" spans="1:17" x14ac:dyDescent="0.25">
      <c r="A2701" t="s">
        <v>909</v>
      </c>
      <c r="B2701">
        <v>28</v>
      </c>
      <c r="C2701" t="s">
        <v>424</v>
      </c>
      <c r="D2701" t="s">
        <v>761</v>
      </c>
      <c r="E2701" t="str">
        <f t="shared" si="84"/>
        <v/>
      </c>
      <c r="F2701" t="str">
        <f t="shared" si="85"/>
        <v/>
      </c>
      <c r="H2701">
        <v>4.5</v>
      </c>
      <c r="Q2701">
        <v>4.5</v>
      </c>
    </row>
    <row r="2702" spans="1:17" x14ac:dyDescent="0.25">
      <c r="A2702" t="s">
        <v>909</v>
      </c>
      <c r="B2702">
        <v>28</v>
      </c>
      <c r="C2702" t="s">
        <v>435</v>
      </c>
      <c r="D2702" t="s">
        <v>761</v>
      </c>
      <c r="E2702" t="str">
        <f t="shared" si="84"/>
        <v/>
      </c>
      <c r="F2702" t="str">
        <f t="shared" si="85"/>
        <v/>
      </c>
      <c r="H2702">
        <v>5.5</v>
      </c>
      <c r="Q2702">
        <v>5.5</v>
      </c>
    </row>
    <row r="2703" spans="1:17" x14ac:dyDescent="0.25">
      <c r="A2703" t="s">
        <v>912</v>
      </c>
      <c r="B2703">
        <v>28</v>
      </c>
      <c r="C2703" t="s">
        <v>624</v>
      </c>
      <c r="D2703" t="s">
        <v>746</v>
      </c>
      <c r="E2703" t="str">
        <f t="shared" si="84"/>
        <v/>
      </c>
      <c r="F2703" t="str">
        <f t="shared" si="85"/>
        <v/>
      </c>
      <c r="H2703">
        <v>8</v>
      </c>
      <c r="I2703">
        <v>1</v>
      </c>
      <c r="Q2703">
        <v>11</v>
      </c>
    </row>
    <row r="2704" spans="1:17" x14ac:dyDescent="0.25">
      <c r="A2704" t="s">
        <v>912</v>
      </c>
      <c r="B2704">
        <v>28</v>
      </c>
      <c r="C2704" t="s">
        <v>509</v>
      </c>
      <c r="D2704" t="s">
        <v>746</v>
      </c>
      <c r="E2704" t="str">
        <f t="shared" si="84"/>
        <v/>
      </c>
      <c r="F2704" t="str">
        <f t="shared" si="85"/>
        <v/>
      </c>
      <c r="H2704">
        <v>7</v>
      </c>
      <c r="I2704">
        <v>1</v>
      </c>
      <c r="Q2704">
        <v>10</v>
      </c>
    </row>
    <row r="2705" spans="1:17" x14ac:dyDescent="0.25">
      <c r="A2705" t="s">
        <v>912</v>
      </c>
      <c r="B2705">
        <v>28</v>
      </c>
      <c r="C2705" t="s">
        <v>515</v>
      </c>
      <c r="D2705" t="s">
        <v>746</v>
      </c>
      <c r="E2705" t="str">
        <f t="shared" si="84"/>
        <v/>
      </c>
      <c r="F2705" t="str">
        <f t="shared" si="85"/>
        <v/>
      </c>
      <c r="H2705">
        <v>6.5</v>
      </c>
      <c r="L2705">
        <v>1</v>
      </c>
      <c r="Q2705">
        <v>7.5</v>
      </c>
    </row>
    <row r="2706" spans="1:17" x14ac:dyDescent="0.25">
      <c r="A2706" t="s">
        <v>912</v>
      </c>
      <c r="B2706">
        <v>28</v>
      </c>
      <c r="C2706" t="s">
        <v>585</v>
      </c>
      <c r="D2706" t="s">
        <v>746</v>
      </c>
      <c r="E2706" t="str">
        <f t="shared" si="84"/>
        <v/>
      </c>
      <c r="F2706" t="str">
        <f t="shared" si="85"/>
        <v/>
      </c>
      <c r="H2706">
        <v>7</v>
      </c>
      <c r="L2706">
        <v>1</v>
      </c>
      <c r="Q2706">
        <v>8</v>
      </c>
    </row>
    <row r="2707" spans="1:17" x14ac:dyDescent="0.25">
      <c r="A2707" t="s">
        <v>912</v>
      </c>
      <c r="B2707">
        <v>28</v>
      </c>
      <c r="C2707" t="s">
        <v>533</v>
      </c>
      <c r="D2707" t="s">
        <v>746</v>
      </c>
      <c r="E2707" t="str">
        <f t="shared" si="84"/>
        <v/>
      </c>
      <c r="F2707" t="str">
        <f t="shared" si="85"/>
        <v/>
      </c>
      <c r="H2707">
        <v>6.5</v>
      </c>
      <c r="Q2707">
        <v>6.5</v>
      </c>
    </row>
    <row r="2708" spans="1:17" x14ac:dyDescent="0.25">
      <c r="A2708" t="s">
        <v>912</v>
      </c>
      <c r="B2708">
        <v>28</v>
      </c>
      <c r="C2708" t="s">
        <v>514</v>
      </c>
      <c r="D2708" t="s">
        <v>760</v>
      </c>
      <c r="E2708" t="str">
        <f t="shared" si="84"/>
        <v/>
      </c>
      <c r="F2708" t="str">
        <f t="shared" si="85"/>
        <v/>
      </c>
      <c r="H2708">
        <v>6</v>
      </c>
      <c r="I2708">
        <v>1</v>
      </c>
      <c r="M2708">
        <v>1</v>
      </c>
      <c r="Q2708">
        <v>9</v>
      </c>
    </row>
    <row r="2709" spans="1:17" x14ac:dyDescent="0.25">
      <c r="A2709" t="s">
        <v>912</v>
      </c>
      <c r="B2709">
        <v>28</v>
      </c>
      <c r="C2709" t="s">
        <v>558</v>
      </c>
      <c r="D2709" t="s">
        <v>760</v>
      </c>
      <c r="E2709" t="str">
        <f t="shared" si="84"/>
        <v/>
      </c>
      <c r="F2709" t="str">
        <f t="shared" si="85"/>
        <v/>
      </c>
      <c r="H2709">
        <v>5.5</v>
      </c>
      <c r="Q2709">
        <v>5.5</v>
      </c>
    </row>
    <row r="2710" spans="1:17" x14ac:dyDescent="0.25">
      <c r="A2710" t="s">
        <v>912</v>
      </c>
      <c r="B2710">
        <v>28</v>
      </c>
      <c r="C2710" t="s">
        <v>560</v>
      </c>
      <c r="D2710" t="s">
        <v>760</v>
      </c>
      <c r="E2710">
        <f t="shared" si="84"/>
        <v>1</v>
      </c>
      <c r="F2710" t="str">
        <f t="shared" si="85"/>
        <v/>
      </c>
      <c r="G2710" t="s">
        <v>910</v>
      </c>
      <c r="H2710">
        <v>5</v>
      </c>
      <c r="Q2710">
        <v>4.5</v>
      </c>
    </row>
    <row r="2711" spans="1:17" x14ac:dyDescent="0.25">
      <c r="A2711" t="s">
        <v>912</v>
      </c>
      <c r="B2711">
        <v>28</v>
      </c>
      <c r="C2711" t="s">
        <v>591</v>
      </c>
      <c r="D2711" t="s">
        <v>760</v>
      </c>
      <c r="E2711" t="str">
        <f t="shared" si="84"/>
        <v/>
      </c>
      <c r="F2711" t="str">
        <f t="shared" si="85"/>
        <v/>
      </c>
      <c r="H2711">
        <v>5.5</v>
      </c>
      <c r="Q2711">
        <v>5.5</v>
      </c>
    </row>
    <row r="2712" spans="1:17" x14ac:dyDescent="0.25">
      <c r="A2712" t="s">
        <v>912</v>
      </c>
      <c r="B2712">
        <v>28</v>
      </c>
      <c r="C2712" t="s">
        <v>593</v>
      </c>
      <c r="D2712" t="s">
        <v>760</v>
      </c>
      <c r="E2712">
        <f t="shared" si="84"/>
        <v>1</v>
      </c>
      <c r="F2712" t="str">
        <f t="shared" si="85"/>
        <v/>
      </c>
      <c r="G2712" t="s">
        <v>910</v>
      </c>
      <c r="H2712">
        <v>5</v>
      </c>
      <c r="Q2712">
        <v>4.5</v>
      </c>
    </row>
    <row r="2713" spans="1:17" x14ac:dyDescent="0.25">
      <c r="A2713" t="s">
        <v>912</v>
      </c>
      <c r="B2713">
        <v>28</v>
      </c>
      <c r="C2713" t="s">
        <v>518</v>
      </c>
      <c r="D2713" t="s">
        <v>633</v>
      </c>
      <c r="E2713" t="str">
        <f t="shared" si="84"/>
        <v/>
      </c>
      <c r="F2713">
        <f t="shared" si="85"/>
        <v>1</v>
      </c>
      <c r="G2713" t="s">
        <v>911</v>
      </c>
      <c r="H2713">
        <v>4.5</v>
      </c>
      <c r="Q2713">
        <v>3.5</v>
      </c>
    </row>
    <row r="2714" spans="1:17" x14ac:dyDescent="0.25">
      <c r="A2714" t="s">
        <v>912</v>
      </c>
      <c r="B2714">
        <v>28</v>
      </c>
      <c r="C2714" t="s">
        <v>519</v>
      </c>
      <c r="D2714" t="s">
        <v>633</v>
      </c>
      <c r="E2714" t="str">
        <f t="shared" si="84"/>
        <v/>
      </c>
      <c r="F2714" t="str">
        <f t="shared" si="85"/>
        <v/>
      </c>
      <c r="H2714">
        <v>5</v>
      </c>
      <c r="Q2714">
        <v>5</v>
      </c>
    </row>
    <row r="2715" spans="1:17" x14ac:dyDescent="0.25">
      <c r="A2715" t="s">
        <v>912</v>
      </c>
      <c r="B2715">
        <v>28</v>
      </c>
      <c r="C2715" t="s">
        <v>523</v>
      </c>
      <c r="D2715" t="s">
        <v>633</v>
      </c>
      <c r="E2715" t="str">
        <f t="shared" si="84"/>
        <v/>
      </c>
      <c r="F2715" t="str">
        <f t="shared" si="85"/>
        <v/>
      </c>
      <c r="H2715">
        <v>5</v>
      </c>
      <c r="Q2715">
        <v>5</v>
      </c>
    </row>
    <row r="2716" spans="1:17" x14ac:dyDescent="0.25">
      <c r="A2716" t="s">
        <v>912</v>
      </c>
      <c r="B2716">
        <v>28</v>
      </c>
      <c r="C2716" t="s">
        <v>529</v>
      </c>
      <c r="D2716" t="s">
        <v>633</v>
      </c>
      <c r="E2716" t="str">
        <f t="shared" si="84"/>
        <v/>
      </c>
      <c r="F2716" t="str">
        <f t="shared" si="85"/>
        <v/>
      </c>
      <c r="H2716">
        <v>5</v>
      </c>
      <c r="Q2716">
        <v>5</v>
      </c>
    </row>
    <row r="2717" spans="1:17" x14ac:dyDescent="0.25">
      <c r="A2717" t="s">
        <v>912</v>
      </c>
      <c r="B2717">
        <v>28</v>
      </c>
      <c r="C2717" t="s">
        <v>619</v>
      </c>
      <c r="D2717" t="s">
        <v>633</v>
      </c>
      <c r="E2717" t="str">
        <f t="shared" si="84"/>
        <v/>
      </c>
      <c r="F2717" t="str">
        <f t="shared" si="85"/>
        <v/>
      </c>
      <c r="H2717">
        <v>5.5</v>
      </c>
      <c r="Q2717">
        <v>5.5</v>
      </c>
    </row>
    <row r="2718" spans="1:17" x14ac:dyDescent="0.25">
      <c r="A2718" t="s">
        <v>912</v>
      </c>
      <c r="B2718">
        <v>28</v>
      </c>
      <c r="C2718" t="s">
        <v>775</v>
      </c>
      <c r="D2718" t="s">
        <v>633</v>
      </c>
      <c r="E2718" t="str">
        <f t="shared" si="84"/>
        <v/>
      </c>
      <c r="F2718" t="str">
        <f t="shared" si="85"/>
        <v/>
      </c>
      <c r="H2718">
        <v>6</v>
      </c>
      <c r="Q2718">
        <v>6</v>
      </c>
    </row>
    <row r="2719" spans="1:17" x14ac:dyDescent="0.25">
      <c r="A2719" t="s">
        <v>912</v>
      </c>
      <c r="B2719">
        <v>28</v>
      </c>
      <c r="C2719" t="s">
        <v>490</v>
      </c>
      <c r="D2719" t="s">
        <v>739</v>
      </c>
      <c r="E2719" t="str">
        <f t="shared" si="84"/>
        <v/>
      </c>
      <c r="F2719" t="str">
        <f t="shared" si="85"/>
        <v/>
      </c>
      <c r="H2719">
        <v>5.5</v>
      </c>
      <c r="L2719">
        <v>1</v>
      </c>
      <c r="Q2719">
        <v>6.5</v>
      </c>
    </row>
    <row r="2720" spans="1:17" x14ac:dyDescent="0.25">
      <c r="A2720" t="s">
        <v>912</v>
      </c>
      <c r="B2720">
        <v>28</v>
      </c>
      <c r="C2720" t="s">
        <v>553</v>
      </c>
      <c r="D2720" t="s">
        <v>739</v>
      </c>
      <c r="E2720" t="str">
        <f t="shared" si="84"/>
        <v/>
      </c>
      <c r="F2720" t="str">
        <f t="shared" si="85"/>
        <v/>
      </c>
      <c r="H2720">
        <v>5</v>
      </c>
      <c r="Q2720">
        <v>5</v>
      </c>
    </row>
    <row r="2721" spans="1:17" x14ac:dyDescent="0.25">
      <c r="A2721" t="s">
        <v>912</v>
      </c>
      <c r="B2721">
        <v>28</v>
      </c>
      <c r="C2721" t="s">
        <v>570</v>
      </c>
      <c r="D2721" t="s">
        <v>739</v>
      </c>
      <c r="E2721" t="str">
        <f t="shared" si="84"/>
        <v/>
      </c>
      <c r="F2721" t="str">
        <f t="shared" si="85"/>
        <v/>
      </c>
      <c r="H2721">
        <v>6</v>
      </c>
      <c r="Q2721">
        <v>6</v>
      </c>
    </row>
    <row r="2722" spans="1:17" x14ac:dyDescent="0.25">
      <c r="A2722" t="s">
        <v>912</v>
      </c>
      <c r="B2722">
        <v>28</v>
      </c>
      <c r="C2722" t="s">
        <v>603</v>
      </c>
      <c r="D2722" t="s">
        <v>739</v>
      </c>
      <c r="E2722" t="str">
        <f t="shared" si="84"/>
        <v/>
      </c>
      <c r="F2722" t="str">
        <f t="shared" si="85"/>
        <v/>
      </c>
      <c r="H2722">
        <v>5</v>
      </c>
      <c r="Q2722">
        <v>5</v>
      </c>
    </row>
    <row r="2723" spans="1:17" x14ac:dyDescent="0.25">
      <c r="A2723" t="s">
        <v>912</v>
      </c>
      <c r="B2723">
        <v>28</v>
      </c>
      <c r="C2723" t="s">
        <v>548</v>
      </c>
      <c r="D2723" t="s">
        <v>634</v>
      </c>
      <c r="E2723">
        <f t="shared" si="84"/>
        <v>1</v>
      </c>
      <c r="F2723" t="str">
        <f t="shared" si="85"/>
        <v/>
      </c>
      <c r="G2723" t="s">
        <v>910</v>
      </c>
      <c r="H2723">
        <v>6.5</v>
      </c>
      <c r="Q2723">
        <v>6</v>
      </c>
    </row>
    <row r="2724" spans="1:17" x14ac:dyDescent="0.25">
      <c r="A2724" t="s">
        <v>912</v>
      </c>
      <c r="B2724">
        <v>28</v>
      </c>
      <c r="C2724" t="s">
        <v>566</v>
      </c>
      <c r="D2724" t="s">
        <v>634</v>
      </c>
      <c r="E2724" t="str">
        <f t="shared" si="84"/>
        <v/>
      </c>
      <c r="F2724" t="str">
        <f t="shared" si="85"/>
        <v/>
      </c>
      <c r="H2724">
        <v>6</v>
      </c>
      <c r="Q2724">
        <v>6</v>
      </c>
    </row>
    <row r="2725" spans="1:17" x14ac:dyDescent="0.25">
      <c r="A2725" t="s">
        <v>912</v>
      </c>
      <c r="B2725">
        <v>28</v>
      </c>
      <c r="C2725" t="s">
        <v>600</v>
      </c>
      <c r="D2725" t="s">
        <v>634</v>
      </c>
      <c r="E2725" t="str">
        <f t="shared" si="84"/>
        <v/>
      </c>
      <c r="F2725" t="str">
        <f t="shared" si="85"/>
        <v/>
      </c>
      <c r="H2725">
        <v>6</v>
      </c>
      <c r="Q2725">
        <v>6</v>
      </c>
    </row>
    <row r="2726" spans="1:17" x14ac:dyDescent="0.25">
      <c r="A2726" t="s">
        <v>912</v>
      </c>
      <c r="B2726">
        <v>28</v>
      </c>
      <c r="C2726" t="s">
        <v>602</v>
      </c>
      <c r="D2726" t="s">
        <v>634</v>
      </c>
      <c r="E2726">
        <f t="shared" si="84"/>
        <v>1</v>
      </c>
      <c r="F2726" t="str">
        <f t="shared" si="85"/>
        <v/>
      </c>
      <c r="G2726" t="s">
        <v>910</v>
      </c>
      <c r="H2726">
        <v>5.5</v>
      </c>
      <c r="L2726">
        <v>1</v>
      </c>
      <c r="Q2726">
        <v>6</v>
      </c>
    </row>
    <row r="2727" spans="1:17" x14ac:dyDescent="0.25">
      <c r="A2727" t="s">
        <v>912</v>
      </c>
      <c r="B2727">
        <v>28</v>
      </c>
      <c r="C2727" t="s">
        <v>611</v>
      </c>
      <c r="D2727" t="s">
        <v>634</v>
      </c>
      <c r="E2727" t="str">
        <f t="shared" si="84"/>
        <v/>
      </c>
      <c r="F2727" t="str">
        <f t="shared" si="85"/>
        <v/>
      </c>
      <c r="H2727">
        <v>6</v>
      </c>
      <c r="Q2727">
        <v>6</v>
      </c>
    </row>
    <row r="2728" spans="1:17" x14ac:dyDescent="0.25">
      <c r="A2728" t="s">
        <v>912</v>
      </c>
      <c r="B2728">
        <v>28</v>
      </c>
      <c r="C2728" t="s">
        <v>543</v>
      </c>
      <c r="D2728" t="s">
        <v>634</v>
      </c>
      <c r="E2728" t="str">
        <f t="shared" si="84"/>
        <v/>
      </c>
      <c r="F2728" t="str">
        <f t="shared" si="85"/>
        <v/>
      </c>
      <c r="H2728">
        <v>5</v>
      </c>
      <c r="Q2728">
        <v>5</v>
      </c>
    </row>
    <row r="2729" spans="1:17" x14ac:dyDescent="0.25">
      <c r="A2729" t="s">
        <v>912</v>
      </c>
      <c r="B2729">
        <v>28</v>
      </c>
      <c r="C2729" t="s">
        <v>486</v>
      </c>
      <c r="D2729" t="s">
        <v>632</v>
      </c>
      <c r="E2729" t="str">
        <f t="shared" si="84"/>
        <v/>
      </c>
      <c r="F2729" t="str">
        <f t="shared" si="85"/>
        <v/>
      </c>
      <c r="H2729">
        <v>6</v>
      </c>
      <c r="Q2729">
        <v>6</v>
      </c>
    </row>
    <row r="2730" spans="1:17" x14ac:dyDescent="0.25">
      <c r="A2730" t="s">
        <v>912</v>
      </c>
      <c r="B2730">
        <v>28</v>
      </c>
      <c r="C2730" t="s">
        <v>520</v>
      </c>
      <c r="D2730" t="s">
        <v>632</v>
      </c>
      <c r="E2730" t="str">
        <f t="shared" si="84"/>
        <v/>
      </c>
      <c r="F2730" t="str">
        <f t="shared" si="85"/>
        <v/>
      </c>
      <c r="H2730">
        <v>7.5</v>
      </c>
      <c r="I2730">
        <v>1</v>
      </c>
      <c r="L2730">
        <v>1</v>
      </c>
      <c r="Q2730">
        <v>11.5</v>
      </c>
    </row>
    <row r="2731" spans="1:17" x14ac:dyDescent="0.25">
      <c r="A2731" t="s">
        <v>912</v>
      </c>
      <c r="B2731">
        <v>28</v>
      </c>
      <c r="C2731" t="s">
        <v>550</v>
      </c>
      <c r="D2731" t="s">
        <v>632</v>
      </c>
      <c r="E2731" t="str">
        <f t="shared" si="84"/>
        <v/>
      </c>
      <c r="F2731" t="str">
        <f t="shared" si="85"/>
        <v/>
      </c>
      <c r="H2731">
        <v>6.5</v>
      </c>
      <c r="L2731">
        <v>1</v>
      </c>
      <c r="Q2731">
        <v>7.5</v>
      </c>
    </row>
    <row r="2732" spans="1:17" x14ac:dyDescent="0.25">
      <c r="A2732" t="s">
        <v>912</v>
      </c>
      <c r="B2732">
        <v>28</v>
      </c>
      <c r="C2732" t="s">
        <v>596</v>
      </c>
      <c r="D2732" t="s">
        <v>632</v>
      </c>
      <c r="E2732" t="str">
        <f t="shared" si="84"/>
        <v/>
      </c>
      <c r="F2732" t="str">
        <f t="shared" si="85"/>
        <v/>
      </c>
      <c r="H2732">
        <v>6</v>
      </c>
      <c r="L2732">
        <v>1</v>
      </c>
      <c r="N2732">
        <v>1</v>
      </c>
      <c r="Q2732">
        <v>4</v>
      </c>
    </row>
    <row r="2733" spans="1:17" x14ac:dyDescent="0.25">
      <c r="A2733" t="s">
        <v>912</v>
      </c>
      <c r="B2733">
        <v>28</v>
      </c>
      <c r="C2733" t="s">
        <v>618</v>
      </c>
      <c r="D2733" t="s">
        <v>632</v>
      </c>
      <c r="E2733" t="str">
        <f t="shared" si="84"/>
        <v/>
      </c>
      <c r="F2733" t="str">
        <f t="shared" si="85"/>
        <v/>
      </c>
      <c r="H2733">
        <v>6</v>
      </c>
      <c r="Q2733">
        <v>6</v>
      </c>
    </row>
    <row r="2734" spans="1:17" x14ac:dyDescent="0.25">
      <c r="A2734" t="s">
        <v>912</v>
      </c>
      <c r="B2734">
        <v>28</v>
      </c>
      <c r="C2734" t="s">
        <v>622</v>
      </c>
      <c r="D2734" t="s">
        <v>632</v>
      </c>
      <c r="E2734" t="str">
        <f t="shared" si="84"/>
        <v/>
      </c>
      <c r="F2734" t="str">
        <f t="shared" si="85"/>
        <v/>
      </c>
      <c r="H2734">
        <v>6</v>
      </c>
      <c r="Q2734">
        <v>6</v>
      </c>
    </row>
    <row r="2735" spans="1:17" x14ac:dyDescent="0.25">
      <c r="A2735" t="s">
        <v>912</v>
      </c>
      <c r="B2735">
        <v>28</v>
      </c>
      <c r="C2735" t="s">
        <v>741</v>
      </c>
      <c r="D2735" t="s">
        <v>632</v>
      </c>
      <c r="E2735" t="str">
        <f t="shared" si="84"/>
        <v/>
      </c>
      <c r="F2735" t="str">
        <f t="shared" si="85"/>
        <v/>
      </c>
      <c r="H2735">
        <v>6.5</v>
      </c>
      <c r="Q2735">
        <v>6.5</v>
      </c>
    </row>
    <row r="2736" spans="1:17" x14ac:dyDescent="0.25">
      <c r="A2736" t="s">
        <v>912</v>
      </c>
      <c r="B2736">
        <v>28</v>
      </c>
      <c r="C2736" t="s">
        <v>497</v>
      </c>
      <c r="D2736" t="s">
        <v>752</v>
      </c>
      <c r="E2736" t="str">
        <f t="shared" si="84"/>
        <v/>
      </c>
      <c r="F2736" t="str">
        <f t="shared" si="85"/>
        <v/>
      </c>
      <c r="H2736">
        <v>6</v>
      </c>
      <c r="Q2736">
        <v>6</v>
      </c>
    </row>
    <row r="2737" spans="1:17" x14ac:dyDescent="0.25">
      <c r="A2737" t="s">
        <v>912</v>
      </c>
      <c r="B2737">
        <v>28</v>
      </c>
      <c r="C2737" t="s">
        <v>608</v>
      </c>
      <c r="D2737" t="s">
        <v>752</v>
      </c>
      <c r="E2737">
        <f t="shared" si="84"/>
        <v>1</v>
      </c>
      <c r="F2737" t="str">
        <f t="shared" si="85"/>
        <v/>
      </c>
      <c r="G2737" t="s">
        <v>910</v>
      </c>
      <c r="H2737">
        <v>6.5</v>
      </c>
      <c r="Q2737">
        <v>6</v>
      </c>
    </row>
    <row r="2738" spans="1:17" x14ac:dyDescent="0.25">
      <c r="A2738" t="s">
        <v>912</v>
      </c>
      <c r="B2738">
        <v>28</v>
      </c>
      <c r="C2738" t="s">
        <v>580</v>
      </c>
      <c r="D2738" t="s">
        <v>752</v>
      </c>
      <c r="E2738" t="str">
        <f t="shared" si="84"/>
        <v/>
      </c>
      <c r="F2738" t="str">
        <f t="shared" si="85"/>
        <v/>
      </c>
      <c r="H2738">
        <v>6.5</v>
      </c>
      <c r="Q2738">
        <v>6.5</v>
      </c>
    </row>
    <row r="2739" spans="1:17" x14ac:dyDescent="0.25">
      <c r="A2739" t="s">
        <v>912</v>
      </c>
      <c r="B2739">
        <v>28</v>
      </c>
      <c r="C2739" t="s">
        <v>613</v>
      </c>
      <c r="D2739" t="s">
        <v>752</v>
      </c>
      <c r="E2739">
        <f t="shared" si="84"/>
        <v>1</v>
      </c>
      <c r="F2739" t="str">
        <f t="shared" si="85"/>
        <v/>
      </c>
      <c r="G2739" t="s">
        <v>910</v>
      </c>
      <c r="H2739">
        <v>5.5</v>
      </c>
      <c r="Q2739">
        <v>5</v>
      </c>
    </row>
    <row r="2740" spans="1:17" x14ac:dyDescent="0.25">
      <c r="A2740" t="s">
        <v>912</v>
      </c>
      <c r="B2740">
        <v>28</v>
      </c>
      <c r="C2740" t="s">
        <v>507</v>
      </c>
      <c r="D2740" t="s">
        <v>740</v>
      </c>
      <c r="E2740">
        <f t="shared" si="84"/>
        <v>1</v>
      </c>
      <c r="F2740" t="str">
        <f t="shared" si="85"/>
        <v/>
      </c>
      <c r="G2740" t="s">
        <v>910</v>
      </c>
      <c r="H2740">
        <v>6.5</v>
      </c>
      <c r="Q2740">
        <v>6</v>
      </c>
    </row>
    <row r="2741" spans="1:17" x14ac:dyDescent="0.25">
      <c r="A2741" t="s">
        <v>912</v>
      </c>
      <c r="B2741">
        <v>28</v>
      </c>
      <c r="C2741" t="s">
        <v>544</v>
      </c>
      <c r="D2741" t="s">
        <v>740</v>
      </c>
      <c r="E2741" t="str">
        <f t="shared" si="84"/>
        <v/>
      </c>
      <c r="F2741" t="str">
        <f t="shared" si="85"/>
        <v/>
      </c>
      <c r="H2741">
        <v>6</v>
      </c>
      <c r="Q2741">
        <v>6</v>
      </c>
    </row>
    <row r="2742" spans="1:17" x14ac:dyDescent="0.25">
      <c r="A2742" t="s">
        <v>912</v>
      </c>
      <c r="B2742">
        <v>28</v>
      </c>
      <c r="C2742" t="s">
        <v>547</v>
      </c>
      <c r="D2742" t="s">
        <v>740</v>
      </c>
      <c r="E2742" t="str">
        <f t="shared" si="84"/>
        <v/>
      </c>
      <c r="F2742" t="str">
        <f t="shared" si="85"/>
        <v/>
      </c>
      <c r="H2742">
        <v>6.5</v>
      </c>
      <c r="Q2742">
        <v>6.5</v>
      </c>
    </row>
    <row r="2743" spans="1:17" x14ac:dyDescent="0.25">
      <c r="A2743" t="s">
        <v>912</v>
      </c>
      <c r="B2743">
        <v>28</v>
      </c>
      <c r="C2743" t="s">
        <v>559</v>
      </c>
      <c r="D2743" t="s">
        <v>740</v>
      </c>
      <c r="E2743" t="str">
        <f t="shared" si="84"/>
        <v/>
      </c>
      <c r="F2743" t="str">
        <f t="shared" si="85"/>
        <v/>
      </c>
      <c r="H2743">
        <v>6.5</v>
      </c>
      <c r="Q2743">
        <v>6.5</v>
      </c>
    </row>
    <row r="2744" spans="1:17" x14ac:dyDescent="0.25">
      <c r="A2744" t="s">
        <v>912</v>
      </c>
      <c r="B2744">
        <v>28</v>
      </c>
      <c r="C2744" t="s">
        <v>797</v>
      </c>
      <c r="D2744" t="s">
        <v>740</v>
      </c>
      <c r="E2744" t="str">
        <f t="shared" si="84"/>
        <v/>
      </c>
      <c r="F2744" t="str">
        <f t="shared" si="85"/>
        <v/>
      </c>
      <c r="H2744">
        <v>6</v>
      </c>
      <c r="Q2744">
        <v>6</v>
      </c>
    </row>
    <row r="2745" spans="1:17" x14ac:dyDescent="0.25">
      <c r="A2745" t="s">
        <v>912</v>
      </c>
      <c r="B2745">
        <v>28</v>
      </c>
      <c r="C2745" t="s">
        <v>488</v>
      </c>
      <c r="D2745" t="s">
        <v>742</v>
      </c>
      <c r="E2745" t="str">
        <f t="shared" si="84"/>
        <v/>
      </c>
      <c r="F2745" t="str">
        <f t="shared" si="85"/>
        <v/>
      </c>
      <c r="H2745">
        <v>5.5</v>
      </c>
      <c r="Q2745">
        <v>5.5</v>
      </c>
    </row>
    <row r="2746" spans="1:17" x14ac:dyDescent="0.25">
      <c r="A2746" t="s">
        <v>912</v>
      </c>
      <c r="B2746">
        <v>28</v>
      </c>
      <c r="C2746" t="s">
        <v>595</v>
      </c>
      <c r="D2746" t="s">
        <v>742</v>
      </c>
      <c r="E2746" t="str">
        <f t="shared" si="84"/>
        <v/>
      </c>
      <c r="F2746" t="str">
        <f t="shared" si="85"/>
        <v/>
      </c>
      <c r="H2746">
        <v>7</v>
      </c>
      <c r="I2746">
        <v>1</v>
      </c>
      <c r="Q2746">
        <v>10</v>
      </c>
    </row>
    <row r="2747" spans="1:17" x14ac:dyDescent="0.25">
      <c r="A2747" t="s">
        <v>912</v>
      </c>
      <c r="B2747">
        <v>28</v>
      </c>
      <c r="C2747" t="s">
        <v>790</v>
      </c>
      <c r="D2747" t="s">
        <v>742</v>
      </c>
      <c r="E2747">
        <f t="shared" si="84"/>
        <v>1</v>
      </c>
      <c r="F2747" t="str">
        <f t="shared" si="85"/>
        <v/>
      </c>
      <c r="G2747" t="s">
        <v>910</v>
      </c>
      <c r="H2747">
        <v>6</v>
      </c>
      <c r="Q2747">
        <v>5.5</v>
      </c>
    </row>
    <row r="2748" spans="1:17" x14ac:dyDescent="0.25">
      <c r="A2748" t="s">
        <v>912</v>
      </c>
      <c r="B2748">
        <v>28</v>
      </c>
      <c r="C2748" t="s">
        <v>620</v>
      </c>
      <c r="D2748" t="s">
        <v>742</v>
      </c>
      <c r="E2748">
        <f t="shared" si="84"/>
        <v>1</v>
      </c>
      <c r="F2748" t="str">
        <f t="shared" si="85"/>
        <v/>
      </c>
      <c r="G2748" t="s">
        <v>910</v>
      </c>
      <c r="H2748">
        <v>5</v>
      </c>
      <c r="Q2748">
        <v>4.5</v>
      </c>
    </row>
    <row r="2749" spans="1:17" x14ac:dyDescent="0.25">
      <c r="A2749" t="s">
        <v>912</v>
      </c>
      <c r="B2749">
        <v>28</v>
      </c>
      <c r="C2749" t="s">
        <v>500</v>
      </c>
      <c r="D2749" t="s">
        <v>753</v>
      </c>
      <c r="E2749" t="str">
        <f t="shared" si="84"/>
        <v/>
      </c>
      <c r="F2749" t="str">
        <f t="shared" si="85"/>
        <v/>
      </c>
      <c r="H2749">
        <v>6</v>
      </c>
      <c r="Q2749">
        <v>6</v>
      </c>
    </row>
    <row r="2750" spans="1:17" x14ac:dyDescent="0.25">
      <c r="A2750" t="s">
        <v>912</v>
      </c>
      <c r="B2750">
        <v>28</v>
      </c>
      <c r="C2750" t="s">
        <v>541</v>
      </c>
      <c r="D2750" t="s">
        <v>753</v>
      </c>
      <c r="E2750">
        <f t="shared" si="84"/>
        <v>1</v>
      </c>
      <c r="F2750" t="str">
        <f t="shared" si="85"/>
        <v/>
      </c>
      <c r="G2750" t="s">
        <v>910</v>
      </c>
      <c r="H2750">
        <v>6.5</v>
      </c>
      <c r="L2750">
        <v>1</v>
      </c>
      <c r="Q2750">
        <v>7</v>
      </c>
    </row>
    <row r="2751" spans="1:17" x14ac:dyDescent="0.25">
      <c r="A2751" t="s">
        <v>912</v>
      </c>
      <c r="B2751">
        <v>28</v>
      </c>
      <c r="C2751" t="s">
        <v>568</v>
      </c>
      <c r="D2751" t="s">
        <v>753</v>
      </c>
      <c r="E2751" t="str">
        <f t="shared" si="84"/>
        <v/>
      </c>
      <c r="F2751" t="str">
        <f t="shared" si="85"/>
        <v/>
      </c>
      <c r="H2751">
        <v>6.5</v>
      </c>
      <c r="Q2751">
        <v>6.5</v>
      </c>
    </row>
    <row r="2752" spans="1:17" x14ac:dyDescent="0.25">
      <c r="A2752" t="s">
        <v>912</v>
      </c>
      <c r="B2752">
        <v>28</v>
      </c>
      <c r="C2752" t="s">
        <v>572</v>
      </c>
      <c r="D2752" t="s">
        <v>753</v>
      </c>
      <c r="E2752" t="str">
        <f t="shared" si="84"/>
        <v/>
      </c>
      <c r="F2752" t="str">
        <f t="shared" si="85"/>
        <v/>
      </c>
      <c r="H2752">
        <v>7</v>
      </c>
      <c r="I2752">
        <v>1</v>
      </c>
      <c r="Q2752">
        <v>10</v>
      </c>
    </row>
    <row r="2753" spans="1:17" x14ac:dyDescent="0.25">
      <c r="A2753" t="s">
        <v>912</v>
      </c>
      <c r="B2753">
        <v>28</v>
      </c>
      <c r="C2753" t="s">
        <v>495</v>
      </c>
      <c r="D2753" t="s">
        <v>750</v>
      </c>
      <c r="E2753" t="str">
        <f t="shared" si="84"/>
        <v/>
      </c>
      <c r="F2753" t="str">
        <f t="shared" si="85"/>
        <v/>
      </c>
      <c r="H2753">
        <v>6.5</v>
      </c>
      <c r="I2753">
        <v>1</v>
      </c>
      <c r="Q2753">
        <v>9.5</v>
      </c>
    </row>
    <row r="2754" spans="1:17" x14ac:dyDescent="0.25">
      <c r="A2754" t="s">
        <v>912</v>
      </c>
      <c r="B2754">
        <v>28</v>
      </c>
      <c r="C2754" t="s">
        <v>499</v>
      </c>
      <c r="D2754" t="s">
        <v>750</v>
      </c>
      <c r="E2754" t="str">
        <f t="shared" si="84"/>
        <v/>
      </c>
      <c r="F2754" t="str">
        <f t="shared" si="85"/>
        <v/>
      </c>
      <c r="H2754">
        <v>5</v>
      </c>
      <c r="Q2754">
        <v>5</v>
      </c>
    </row>
    <row r="2755" spans="1:17" x14ac:dyDescent="0.25">
      <c r="A2755" t="s">
        <v>912</v>
      </c>
      <c r="B2755">
        <v>28</v>
      </c>
      <c r="C2755" t="s">
        <v>542</v>
      </c>
      <c r="D2755" t="s">
        <v>750</v>
      </c>
      <c r="E2755" t="str">
        <f t="shared" ref="E2755:E2818" si="86">IF($G2755="Ammonito",1,"")</f>
        <v/>
      </c>
      <c r="F2755" t="str">
        <f t="shared" ref="F2755:F2818" si="87">IF($G2755="Espulsione",1,"")</f>
        <v/>
      </c>
      <c r="H2755">
        <v>6.5</v>
      </c>
      <c r="Q2755">
        <v>6.5</v>
      </c>
    </row>
    <row r="2756" spans="1:17" x14ac:dyDescent="0.25">
      <c r="A2756" t="s">
        <v>912</v>
      </c>
      <c r="B2756">
        <v>28</v>
      </c>
      <c r="C2756" t="s">
        <v>526</v>
      </c>
      <c r="D2756" t="s">
        <v>750</v>
      </c>
      <c r="E2756" t="str">
        <f t="shared" si="86"/>
        <v/>
      </c>
      <c r="F2756" t="str">
        <f t="shared" si="87"/>
        <v/>
      </c>
      <c r="H2756">
        <v>5.5</v>
      </c>
      <c r="Q2756">
        <v>5.5</v>
      </c>
    </row>
    <row r="2757" spans="1:17" x14ac:dyDescent="0.25">
      <c r="A2757" t="s">
        <v>912</v>
      </c>
      <c r="B2757">
        <v>28</v>
      </c>
      <c r="C2757" t="s">
        <v>521</v>
      </c>
      <c r="D2757" t="s">
        <v>754</v>
      </c>
      <c r="E2757" t="str">
        <f t="shared" si="86"/>
        <v/>
      </c>
      <c r="F2757" t="str">
        <f t="shared" si="87"/>
        <v/>
      </c>
      <c r="H2757">
        <v>5</v>
      </c>
      <c r="Q2757">
        <v>5</v>
      </c>
    </row>
    <row r="2758" spans="1:17" x14ac:dyDescent="0.25">
      <c r="A2758" t="s">
        <v>912</v>
      </c>
      <c r="B2758">
        <v>28</v>
      </c>
      <c r="C2758" t="s">
        <v>531</v>
      </c>
      <c r="D2758" t="s">
        <v>754</v>
      </c>
      <c r="E2758" t="str">
        <f t="shared" si="86"/>
        <v/>
      </c>
      <c r="F2758" t="str">
        <f t="shared" si="87"/>
        <v/>
      </c>
      <c r="H2758">
        <v>4</v>
      </c>
      <c r="Q2758">
        <v>4</v>
      </c>
    </row>
    <row r="2759" spans="1:17" x14ac:dyDescent="0.25">
      <c r="A2759" t="s">
        <v>912</v>
      </c>
      <c r="B2759">
        <v>28</v>
      </c>
      <c r="C2759" t="s">
        <v>584</v>
      </c>
      <c r="D2759" t="s">
        <v>754</v>
      </c>
      <c r="E2759" t="str">
        <f t="shared" si="86"/>
        <v/>
      </c>
      <c r="F2759" t="str">
        <f t="shared" si="87"/>
        <v/>
      </c>
      <c r="H2759">
        <v>5.5</v>
      </c>
      <c r="Q2759">
        <v>5.5</v>
      </c>
    </row>
    <row r="2760" spans="1:17" x14ac:dyDescent="0.25">
      <c r="A2760" t="s">
        <v>912</v>
      </c>
      <c r="B2760">
        <v>28</v>
      </c>
      <c r="C2760" t="s">
        <v>599</v>
      </c>
      <c r="D2760" t="s">
        <v>754</v>
      </c>
      <c r="E2760" t="str">
        <f t="shared" si="86"/>
        <v/>
      </c>
      <c r="F2760" t="str">
        <f t="shared" si="87"/>
        <v/>
      </c>
      <c r="H2760">
        <v>6.5</v>
      </c>
      <c r="Q2760">
        <v>6.5</v>
      </c>
    </row>
    <row r="2761" spans="1:17" x14ac:dyDescent="0.25">
      <c r="A2761" t="s">
        <v>912</v>
      </c>
      <c r="B2761">
        <v>28</v>
      </c>
      <c r="C2761" t="s">
        <v>557</v>
      </c>
      <c r="D2761" t="s">
        <v>754</v>
      </c>
      <c r="E2761" t="str">
        <f t="shared" si="86"/>
        <v/>
      </c>
      <c r="F2761" t="str">
        <f t="shared" si="87"/>
        <v/>
      </c>
      <c r="H2761">
        <v>5</v>
      </c>
      <c r="L2761">
        <v>1</v>
      </c>
      <c r="Q2761">
        <v>6</v>
      </c>
    </row>
    <row r="2762" spans="1:17" x14ac:dyDescent="0.25">
      <c r="A2762" t="s">
        <v>912</v>
      </c>
      <c r="B2762">
        <v>28</v>
      </c>
      <c r="C2762" t="s">
        <v>494</v>
      </c>
      <c r="D2762" t="s">
        <v>748</v>
      </c>
      <c r="E2762" t="str">
        <f t="shared" si="86"/>
        <v/>
      </c>
      <c r="F2762" t="str">
        <f t="shared" si="87"/>
        <v/>
      </c>
      <c r="H2762">
        <v>5.5</v>
      </c>
      <c r="Q2762">
        <v>5.5</v>
      </c>
    </row>
    <row r="2763" spans="1:17" x14ac:dyDescent="0.25">
      <c r="A2763" t="s">
        <v>912</v>
      </c>
      <c r="B2763">
        <v>28</v>
      </c>
      <c r="C2763" t="s">
        <v>546</v>
      </c>
      <c r="D2763" t="s">
        <v>748</v>
      </c>
      <c r="E2763" t="str">
        <f t="shared" si="86"/>
        <v/>
      </c>
      <c r="F2763" t="str">
        <f t="shared" si="87"/>
        <v/>
      </c>
      <c r="H2763">
        <v>5.5</v>
      </c>
      <c r="L2763">
        <v>1</v>
      </c>
      <c r="Q2763">
        <v>6.5</v>
      </c>
    </row>
    <row r="2764" spans="1:17" x14ac:dyDescent="0.25">
      <c r="A2764" t="s">
        <v>912</v>
      </c>
      <c r="B2764">
        <v>28</v>
      </c>
      <c r="C2764" t="s">
        <v>551</v>
      </c>
      <c r="D2764" t="s">
        <v>748</v>
      </c>
      <c r="E2764">
        <f t="shared" si="86"/>
        <v>1</v>
      </c>
      <c r="F2764" t="str">
        <f t="shared" si="87"/>
        <v/>
      </c>
      <c r="G2764" t="s">
        <v>910</v>
      </c>
      <c r="H2764">
        <v>5</v>
      </c>
      <c r="Q2764">
        <v>4.5</v>
      </c>
    </row>
    <row r="2765" spans="1:17" x14ac:dyDescent="0.25">
      <c r="A2765" t="s">
        <v>912</v>
      </c>
      <c r="B2765">
        <v>28</v>
      </c>
      <c r="C2765" t="s">
        <v>556</v>
      </c>
      <c r="D2765" t="s">
        <v>748</v>
      </c>
      <c r="E2765">
        <f t="shared" si="86"/>
        <v>1</v>
      </c>
      <c r="F2765" t="str">
        <f t="shared" si="87"/>
        <v/>
      </c>
      <c r="G2765" t="s">
        <v>910</v>
      </c>
      <c r="H2765">
        <v>5</v>
      </c>
      <c r="Q2765">
        <v>4.5</v>
      </c>
    </row>
    <row r="2766" spans="1:17" x14ac:dyDescent="0.25">
      <c r="A2766" t="s">
        <v>912</v>
      </c>
      <c r="B2766">
        <v>28</v>
      </c>
      <c r="C2766" t="s">
        <v>482</v>
      </c>
      <c r="D2766" t="s">
        <v>661</v>
      </c>
      <c r="E2766" t="str">
        <f t="shared" si="86"/>
        <v/>
      </c>
      <c r="F2766" t="str">
        <f t="shared" si="87"/>
        <v/>
      </c>
      <c r="H2766">
        <v>6.5</v>
      </c>
      <c r="L2766">
        <v>1</v>
      </c>
      <c r="Q2766">
        <v>7.5</v>
      </c>
    </row>
    <row r="2767" spans="1:17" x14ac:dyDescent="0.25">
      <c r="A2767" t="s">
        <v>912</v>
      </c>
      <c r="B2767">
        <v>28</v>
      </c>
      <c r="C2767" t="s">
        <v>498</v>
      </c>
      <c r="D2767" t="s">
        <v>661</v>
      </c>
      <c r="E2767" t="str">
        <f t="shared" si="86"/>
        <v/>
      </c>
      <c r="F2767" t="str">
        <f t="shared" si="87"/>
        <v/>
      </c>
      <c r="H2767">
        <v>6</v>
      </c>
      <c r="I2767">
        <v>1</v>
      </c>
      <c r="Q2767">
        <v>9</v>
      </c>
    </row>
    <row r="2768" spans="1:17" x14ac:dyDescent="0.25">
      <c r="A2768" t="s">
        <v>912</v>
      </c>
      <c r="B2768">
        <v>28</v>
      </c>
      <c r="C2768" t="s">
        <v>575</v>
      </c>
      <c r="D2768" t="s">
        <v>661</v>
      </c>
      <c r="E2768">
        <f t="shared" si="86"/>
        <v>1</v>
      </c>
      <c r="F2768" t="str">
        <f t="shared" si="87"/>
        <v/>
      </c>
      <c r="G2768" t="s">
        <v>910</v>
      </c>
      <c r="H2768">
        <v>5</v>
      </c>
      <c r="Q2768">
        <v>4.5</v>
      </c>
    </row>
    <row r="2769" spans="1:17" x14ac:dyDescent="0.25">
      <c r="A2769" t="s">
        <v>912</v>
      </c>
      <c r="B2769">
        <v>28</v>
      </c>
      <c r="C2769" t="s">
        <v>788</v>
      </c>
      <c r="D2769" t="s">
        <v>661</v>
      </c>
      <c r="E2769">
        <f t="shared" si="86"/>
        <v>1</v>
      </c>
      <c r="F2769" t="str">
        <f t="shared" si="87"/>
        <v/>
      </c>
      <c r="G2769" t="s">
        <v>910</v>
      </c>
      <c r="H2769">
        <v>5.5</v>
      </c>
      <c r="Q2769">
        <v>5</v>
      </c>
    </row>
    <row r="2770" spans="1:17" x14ac:dyDescent="0.25">
      <c r="A2770" t="s">
        <v>912</v>
      </c>
      <c r="B2770">
        <v>28</v>
      </c>
      <c r="C2770" t="s">
        <v>789</v>
      </c>
      <c r="D2770" t="s">
        <v>661</v>
      </c>
      <c r="E2770" t="str">
        <f t="shared" si="86"/>
        <v/>
      </c>
      <c r="F2770" t="str">
        <f t="shared" si="87"/>
        <v/>
      </c>
      <c r="H2770">
        <v>7</v>
      </c>
      <c r="Q2770">
        <v>7</v>
      </c>
    </row>
    <row r="2771" spans="1:17" x14ac:dyDescent="0.25">
      <c r="A2771" t="s">
        <v>912</v>
      </c>
      <c r="B2771">
        <v>28</v>
      </c>
      <c r="C2771" t="s">
        <v>606</v>
      </c>
      <c r="D2771" t="s">
        <v>661</v>
      </c>
      <c r="E2771" t="str">
        <f t="shared" si="86"/>
        <v/>
      </c>
      <c r="F2771" t="str">
        <f t="shared" si="87"/>
        <v/>
      </c>
      <c r="H2771">
        <v>7</v>
      </c>
      <c r="L2771">
        <v>1</v>
      </c>
      <c r="Q2771">
        <v>8</v>
      </c>
    </row>
    <row r="2772" spans="1:17" x14ac:dyDescent="0.25">
      <c r="A2772" t="s">
        <v>912</v>
      </c>
      <c r="B2772">
        <v>28</v>
      </c>
      <c r="C2772" t="s">
        <v>539</v>
      </c>
      <c r="D2772" t="s">
        <v>631</v>
      </c>
      <c r="E2772" t="str">
        <f t="shared" si="86"/>
        <v/>
      </c>
      <c r="F2772" t="str">
        <f t="shared" si="87"/>
        <v/>
      </c>
      <c r="H2772">
        <v>5.5</v>
      </c>
      <c r="Q2772">
        <v>5.5</v>
      </c>
    </row>
    <row r="2773" spans="1:17" x14ac:dyDescent="0.25">
      <c r="A2773" t="s">
        <v>912</v>
      </c>
      <c r="B2773">
        <v>28</v>
      </c>
      <c r="C2773" t="s">
        <v>587</v>
      </c>
      <c r="D2773" t="s">
        <v>631</v>
      </c>
      <c r="E2773">
        <f t="shared" si="86"/>
        <v>1</v>
      </c>
      <c r="F2773" t="str">
        <f t="shared" si="87"/>
        <v/>
      </c>
      <c r="G2773" t="s">
        <v>910</v>
      </c>
      <c r="H2773">
        <v>6.5</v>
      </c>
      <c r="Q2773">
        <v>6</v>
      </c>
    </row>
    <row r="2774" spans="1:17" x14ac:dyDescent="0.25">
      <c r="A2774" t="s">
        <v>912</v>
      </c>
      <c r="B2774">
        <v>28</v>
      </c>
      <c r="C2774" t="s">
        <v>597</v>
      </c>
      <c r="D2774" t="s">
        <v>631</v>
      </c>
      <c r="E2774" t="str">
        <f t="shared" si="86"/>
        <v/>
      </c>
      <c r="F2774" t="str">
        <f t="shared" si="87"/>
        <v/>
      </c>
      <c r="H2774">
        <v>7</v>
      </c>
      <c r="Q2774">
        <v>7</v>
      </c>
    </row>
    <row r="2775" spans="1:17" x14ac:dyDescent="0.25">
      <c r="A2775" t="s">
        <v>912</v>
      </c>
      <c r="B2775">
        <v>28</v>
      </c>
      <c r="C2775" t="s">
        <v>616</v>
      </c>
      <c r="D2775" t="s">
        <v>631</v>
      </c>
      <c r="E2775" t="str">
        <f t="shared" si="86"/>
        <v/>
      </c>
      <c r="F2775" t="str">
        <f t="shared" si="87"/>
        <v/>
      </c>
      <c r="H2775">
        <v>5.5</v>
      </c>
      <c r="Q2775">
        <v>5.5</v>
      </c>
    </row>
    <row r="2776" spans="1:17" x14ac:dyDescent="0.25">
      <c r="A2776" t="s">
        <v>912</v>
      </c>
      <c r="B2776">
        <v>28</v>
      </c>
      <c r="C2776" t="s">
        <v>561</v>
      </c>
      <c r="D2776" t="s">
        <v>745</v>
      </c>
      <c r="E2776" t="str">
        <f t="shared" si="86"/>
        <v/>
      </c>
      <c r="F2776" t="str">
        <f t="shared" si="87"/>
        <v/>
      </c>
      <c r="H2776">
        <v>5</v>
      </c>
      <c r="Q2776">
        <v>5</v>
      </c>
    </row>
    <row r="2777" spans="1:17" x14ac:dyDescent="0.25">
      <c r="A2777" t="s">
        <v>912</v>
      </c>
      <c r="B2777">
        <v>28</v>
      </c>
      <c r="C2777" t="s">
        <v>610</v>
      </c>
      <c r="D2777" t="s">
        <v>745</v>
      </c>
      <c r="E2777" t="str">
        <f t="shared" si="86"/>
        <v/>
      </c>
      <c r="F2777" t="str">
        <f t="shared" si="87"/>
        <v/>
      </c>
      <c r="H2777">
        <v>6</v>
      </c>
      <c r="Q2777">
        <v>6</v>
      </c>
    </row>
    <row r="2778" spans="1:17" x14ac:dyDescent="0.25">
      <c r="A2778" t="s">
        <v>912</v>
      </c>
      <c r="B2778">
        <v>28</v>
      </c>
      <c r="C2778" t="s">
        <v>501</v>
      </c>
      <c r="D2778" t="s">
        <v>635</v>
      </c>
      <c r="E2778" t="str">
        <f t="shared" si="86"/>
        <v/>
      </c>
      <c r="F2778" t="str">
        <f t="shared" si="87"/>
        <v/>
      </c>
      <c r="H2778">
        <v>6</v>
      </c>
      <c r="Q2778">
        <v>6</v>
      </c>
    </row>
    <row r="2779" spans="1:17" x14ac:dyDescent="0.25">
      <c r="A2779" t="s">
        <v>912</v>
      </c>
      <c r="B2779">
        <v>28</v>
      </c>
      <c r="C2779" t="s">
        <v>757</v>
      </c>
      <c r="D2779" t="s">
        <v>635</v>
      </c>
      <c r="E2779" t="str">
        <f t="shared" si="86"/>
        <v/>
      </c>
      <c r="F2779" t="str">
        <f t="shared" si="87"/>
        <v/>
      </c>
      <c r="H2779">
        <v>5.5</v>
      </c>
      <c r="Q2779">
        <v>5.5</v>
      </c>
    </row>
    <row r="2780" spans="1:17" x14ac:dyDescent="0.25">
      <c r="A2780" t="s">
        <v>912</v>
      </c>
      <c r="B2780">
        <v>28</v>
      </c>
      <c r="C2780" t="s">
        <v>573</v>
      </c>
      <c r="D2780" t="s">
        <v>635</v>
      </c>
      <c r="E2780">
        <f t="shared" si="86"/>
        <v>1</v>
      </c>
      <c r="F2780" t="str">
        <f t="shared" si="87"/>
        <v/>
      </c>
      <c r="G2780" t="s">
        <v>910</v>
      </c>
      <c r="H2780">
        <v>6</v>
      </c>
      <c r="Q2780">
        <v>5.5</v>
      </c>
    </row>
    <row r="2781" spans="1:17" x14ac:dyDescent="0.25">
      <c r="A2781" t="s">
        <v>912</v>
      </c>
      <c r="B2781">
        <v>28</v>
      </c>
      <c r="C2781" t="s">
        <v>583</v>
      </c>
      <c r="D2781" t="s">
        <v>635</v>
      </c>
      <c r="E2781">
        <f t="shared" si="86"/>
        <v>1</v>
      </c>
      <c r="F2781" t="str">
        <f t="shared" si="87"/>
        <v/>
      </c>
      <c r="G2781" t="s">
        <v>910</v>
      </c>
      <c r="H2781">
        <v>7</v>
      </c>
      <c r="I2781">
        <v>1</v>
      </c>
      <c r="Q2781">
        <v>9.5</v>
      </c>
    </row>
    <row r="2782" spans="1:17" x14ac:dyDescent="0.25">
      <c r="A2782" t="s">
        <v>912</v>
      </c>
      <c r="B2782">
        <v>28</v>
      </c>
      <c r="C2782" t="s">
        <v>512</v>
      </c>
      <c r="D2782" t="s">
        <v>747</v>
      </c>
      <c r="E2782" t="str">
        <f t="shared" si="86"/>
        <v/>
      </c>
      <c r="F2782" t="str">
        <f t="shared" si="87"/>
        <v/>
      </c>
      <c r="H2782">
        <v>5.5</v>
      </c>
      <c r="Q2782">
        <v>5.5</v>
      </c>
    </row>
    <row r="2783" spans="1:17" x14ac:dyDescent="0.25">
      <c r="A2783" t="s">
        <v>912</v>
      </c>
      <c r="B2783">
        <v>28</v>
      </c>
      <c r="C2783" t="s">
        <v>530</v>
      </c>
      <c r="D2783" t="s">
        <v>747</v>
      </c>
      <c r="E2783" t="str">
        <f t="shared" si="86"/>
        <v/>
      </c>
      <c r="F2783" t="str">
        <f t="shared" si="87"/>
        <v/>
      </c>
      <c r="H2783">
        <v>5.5</v>
      </c>
      <c r="Q2783">
        <v>5.5</v>
      </c>
    </row>
    <row r="2784" spans="1:17" x14ac:dyDescent="0.25">
      <c r="A2784" t="s">
        <v>912</v>
      </c>
      <c r="B2784">
        <v>28</v>
      </c>
      <c r="C2784" t="s">
        <v>563</v>
      </c>
      <c r="D2784" t="s">
        <v>747</v>
      </c>
      <c r="E2784" t="str">
        <f t="shared" si="86"/>
        <v/>
      </c>
      <c r="F2784" t="str">
        <f t="shared" si="87"/>
        <v/>
      </c>
      <c r="H2784">
        <v>6.5</v>
      </c>
      <c r="Q2784">
        <v>6.5</v>
      </c>
    </row>
    <row r="2785" spans="1:17" x14ac:dyDescent="0.25">
      <c r="A2785" t="s">
        <v>912</v>
      </c>
      <c r="B2785">
        <v>28</v>
      </c>
      <c r="C2785" t="s">
        <v>615</v>
      </c>
      <c r="D2785" t="s">
        <v>747</v>
      </c>
      <c r="E2785" t="str">
        <f t="shared" si="86"/>
        <v/>
      </c>
      <c r="F2785" t="str">
        <f t="shared" si="87"/>
        <v/>
      </c>
      <c r="H2785">
        <v>6</v>
      </c>
      <c r="Q2785">
        <v>6</v>
      </c>
    </row>
    <row r="2786" spans="1:17" x14ac:dyDescent="0.25">
      <c r="A2786" t="s">
        <v>912</v>
      </c>
      <c r="B2786">
        <v>28</v>
      </c>
      <c r="C2786" t="s">
        <v>483</v>
      </c>
      <c r="D2786" t="s">
        <v>738</v>
      </c>
      <c r="E2786" t="str">
        <f t="shared" si="86"/>
        <v/>
      </c>
      <c r="F2786" t="str">
        <f t="shared" si="87"/>
        <v/>
      </c>
      <c r="H2786">
        <v>5.5</v>
      </c>
      <c r="Q2786">
        <v>5.5</v>
      </c>
    </row>
    <row r="2787" spans="1:17" x14ac:dyDescent="0.25">
      <c r="A2787" t="s">
        <v>912</v>
      </c>
      <c r="B2787">
        <v>28</v>
      </c>
      <c r="C2787" t="s">
        <v>489</v>
      </c>
      <c r="D2787" t="s">
        <v>738</v>
      </c>
      <c r="E2787" t="str">
        <f t="shared" si="86"/>
        <v/>
      </c>
      <c r="F2787" t="str">
        <f t="shared" si="87"/>
        <v/>
      </c>
      <c r="H2787">
        <v>6.5</v>
      </c>
      <c r="Q2787">
        <v>6.5</v>
      </c>
    </row>
    <row r="2788" spans="1:17" x14ac:dyDescent="0.25">
      <c r="A2788" t="s">
        <v>912</v>
      </c>
      <c r="B2788">
        <v>28</v>
      </c>
      <c r="C2788" t="s">
        <v>592</v>
      </c>
      <c r="D2788" t="s">
        <v>738</v>
      </c>
      <c r="E2788" t="str">
        <f t="shared" si="86"/>
        <v/>
      </c>
      <c r="F2788" t="str">
        <f t="shared" si="87"/>
        <v/>
      </c>
      <c r="H2788">
        <v>6</v>
      </c>
      <c r="Q2788">
        <v>6</v>
      </c>
    </row>
    <row r="2789" spans="1:17" x14ac:dyDescent="0.25">
      <c r="A2789" t="s">
        <v>912</v>
      </c>
      <c r="B2789">
        <v>28</v>
      </c>
      <c r="C2789" t="s">
        <v>594</v>
      </c>
      <c r="D2789" t="s">
        <v>738</v>
      </c>
      <c r="E2789" t="str">
        <f t="shared" si="86"/>
        <v/>
      </c>
      <c r="F2789" t="str">
        <f t="shared" si="87"/>
        <v/>
      </c>
      <c r="H2789">
        <v>6.5</v>
      </c>
      <c r="I2789">
        <v>1</v>
      </c>
      <c r="Q2789">
        <v>9.5</v>
      </c>
    </row>
    <row r="2790" spans="1:17" x14ac:dyDescent="0.25">
      <c r="A2790" t="s">
        <v>912</v>
      </c>
      <c r="B2790">
        <v>28</v>
      </c>
      <c r="C2790" t="s">
        <v>525</v>
      </c>
      <c r="D2790" t="s">
        <v>761</v>
      </c>
      <c r="E2790">
        <f t="shared" si="86"/>
        <v>1</v>
      </c>
      <c r="F2790" t="str">
        <f t="shared" si="87"/>
        <v/>
      </c>
      <c r="G2790" t="s">
        <v>910</v>
      </c>
      <c r="H2790">
        <v>5.5</v>
      </c>
      <c r="Q2790">
        <v>5</v>
      </c>
    </row>
    <row r="2791" spans="1:17" x14ac:dyDescent="0.25">
      <c r="A2791" t="s">
        <v>912</v>
      </c>
      <c r="B2791">
        <v>28</v>
      </c>
      <c r="C2791" t="s">
        <v>577</v>
      </c>
      <c r="D2791" t="s">
        <v>761</v>
      </c>
      <c r="E2791" t="str">
        <f t="shared" si="86"/>
        <v/>
      </c>
      <c r="F2791" t="str">
        <f t="shared" si="87"/>
        <v/>
      </c>
      <c r="H2791">
        <v>6.5</v>
      </c>
      <c r="Q2791">
        <v>6.5</v>
      </c>
    </row>
    <row r="2792" spans="1:17" x14ac:dyDescent="0.25">
      <c r="A2792" t="s">
        <v>912</v>
      </c>
      <c r="B2792">
        <v>28</v>
      </c>
      <c r="C2792" t="s">
        <v>579</v>
      </c>
      <c r="D2792" t="s">
        <v>761</v>
      </c>
      <c r="E2792" t="str">
        <f t="shared" si="86"/>
        <v/>
      </c>
      <c r="F2792" t="str">
        <f t="shared" si="87"/>
        <v/>
      </c>
      <c r="H2792">
        <v>5.5</v>
      </c>
      <c r="Q2792">
        <v>5.5</v>
      </c>
    </row>
    <row r="2793" spans="1:17" x14ac:dyDescent="0.25">
      <c r="A2793" t="s">
        <v>912</v>
      </c>
      <c r="B2793">
        <v>28</v>
      </c>
      <c r="C2793" t="s">
        <v>604</v>
      </c>
      <c r="D2793" t="s">
        <v>761</v>
      </c>
      <c r="E2793" t="str">
        <f t="shared" si="86"/>
        <v/>
      </c>
      <c r="F2793" t="str">
        <f t="shared" si="87"/>
        <v/>
      </c>
      <c r="H2793">
        <v>5</v>
      </c>
      <c r="Q2793">
        <v>5</v>
      </c>
    </row>
    <row r="2794" spans="1:17" x14ac:dyDescent="0.25">
      <c r="A2794" t="s">
        <v>912</v>
      </c>
      <c r="B2794">
        <v>28</v>
      </c>
      <c r="C2794" t="s">
        <v>605</v>
      </c>
      <c r="D2794" t="s">
        <v>761</v>
      </c>
      <c r="E2794" t="str">
        <f t="shared" si="86"/>
        <v/>
      </c>
      <c r="F2794" t="str">
        <f t="shared" si="87"/>
        <v/>
      </c>
      <c r="H2794">
        <v>6</v>
      </c>
      <c r="Q2794">
        <v>6</v>
      </c>
    </row>
    <row r="2795" spans="1:17" x14ac:dyDescent="0.25">
      <c r="A2795" t="s">
        <v>913</v>
      </c>
      <c r="B2795">
        <v>28</v>
      </c>
      <c r="C2795" t="s">
        <v>262</v>
      </c>
      <c r="D2795" t="s">
        <v>746</v>
      </c>
      <c r="E2795" t="str">
        <f t="shared" si="86"/>
        <v/>
      </c>
      <c r="F2795" t="str">
        <f t="shared" si="87"/>
        <v/>
      </c>
      <c r="H2795">
        <v>6</v>
      </c>
      <c r="Q2795">
        <v>6</v>
      </c>
    </row>
    <row r="2796" spans="1:17" x14ac:dyDescent="0.25">
      <c r="A2796" t="s">
        <v>913</v>
      </c>
      <c r="B2796">
        <v>28</v>
      </c>
      <c r="C2796" t="s">
        <v>263</v>
      </c>
      <c r="D2796" t="s">
        <v>746</v>
      </c>
      <c r="E2796" t="str">
        <f t="shared" si="86"/>
        <v/>
      </c>
      <c r="F2796" t="str">
        <f t="shared" si="87"/>
        <v/>
      </c>
      <c r="H2796">
        <v>7</v>
      </c>
      <c r="I2796">
        <v>1</v>
      </c>
      <c r="L2796">
        <v>1</v>
      </c>
      <c r="Q2796">
        <v>11</v>
      </c>
    </row>
    <row r="2797" spans="1:17" x14ac:dyDescent="0.25">
      <c r="A2797" t="s">
        <v>913</v>
      </c>
      <c r="B2797">
        <v>28</v>
      </c>
      <c r="C2797" t="s">
        <v>250</v>
      </c>
      <c r="D2797" t="s">
        <v>760</v>
      </c>
      <c r="E2797" t="str">
        <f t="shared" si="86"/>
        <v/>
      </c>
      <c r="F2797" t="str">
        <f t="shared" si="87"/>
        <v/>
      </c>
      <c r="H2797">
        <v>5</v>
      </c>
      <c r="Q2797">
        <v>5</v>
      </c>
    </row>
    <row r="2798" spans="1:17" x14ac:dyDescent="0.25">
      <c r="A2798" t="s">
        <v>913</v>
      </c>
      <c r="B2798">
        <v>28</v>
      </c>
      <c r="C2798" t="s">
        <v>294</v>
      </c>
      <c r="D2798" t="s">
        <v>760</v>
      </c>
      <c r="E2798" t="str">
        <f t="shared" si="86"/>
        <v/>
      </c>
      <c r="F2798" t="str">
        <f t="shared" si="87"/>
        <v/>
      </c>
      <c r="H2798">
        <v>5.5</v>
      </c>
      <c r="Q2798">
        <v>5.5</v>
      </c>
    </row>
    <row r="2799" spans="1:17" x14ac:dyDescent="0.25">
      <c r="A2799" t="s">
        <v>913</v>
      </c>
      <c r="B2799">
        <v>28</v>
      </c>
      <c r="C2799" t="s">
        <v>261</v>
      </c>
      <c r="D2799" t="s">
        <v>760</v>
      </c>
      <c r="E2799" t="str">
        <f t="shared" si="86"/>
        <v/>
      </c>
      <c r="F2799" t="str">
        <f t="shared" si="87"/>
        <v/>
      </c>
      <c r="H2799">
        <v>5</v>
      </c>
      <c r="Q2799">
        <v>5</v>
      </c>
    </row>
    <row r="2800" spans="1:17" x14ac:dyDescent="0.25">
      <c r="A2800" t="s">
        <v>913</v>
      </c>
      <c r="B2800">
        <v>28</v>
      </c>
      <c r="C2800" t="s">
        <v>275</v>
      </c>
      <c r="D2800" t="s">
        <v>633</v>
      </c>
      <c r="E2800" t="str">
        <f t="shared" si="86"/>
        <v/>
      </c>
      <c r="F2800" t="str">
        <f t="shared" si="87"/>
        <v/>
      </c>
      <c r="H2800">
        <v>6</v>
      </c>
      <c r="Q2800">
        <v>6</v>
      </c>
    </row>
    <row r="2801" spans="1:17" x14ac:dyDescent="0.25">
      <c r="A2801" t="s">
        <v>913</v>
      </c>
      <c r="B2801">
        <v>28</v>
      </c>
      <c r="C2801" t="s">
        <v>296</v>
      </c>
      <c r="D2801" t="s">
        <v>633</v>
      </c>
      <c r="E2801" t="str">
        <f t="shared" si="86"/>
        <v/>
      </c>
      <c r="F2801" t="str">
        <f t="shared" si="87"/>
        <v/>
      </c>
      <c r="H2801">
        <v>4</v>
      </c>
      <c r="Q2801">
        <v>4</v>
      </c>
    </row>
    <row r="2802" spans="1:17" x14ac:dyDescent="0.25">
      <c r="A2802" t="s">
        <v>913</v>
      </c>
      <c r="B2802">
        <v>28</v>
      </c>
      <c r="C2802" t="s">
        <v>308</v>
      </c>
      <c r="D2802" t="s">
        <v>633</v>
      </c>
      <c r="E2802">
        <f t="shared" si="86"/>
        <v>1</v>
      </c>
      <c r="F2802" t="str">
        <f t="shared" si="87"/>
        <v/>
      </c>
      <c r="G2802" t="s">
        <v>910</v>
      </c>
      <c r="H2802">
        <v>4.5</v>
      </c>
      <c r="N2802">
        <v>1</v>
      </c>
      <c r="Q2802">
        <v>1</v>
      </c>
    </row>
    <row r="2803" spans="1:17" x14ac:dyDescent="0.25">
      <c r="A2803" t="s">
        <v>913</v>
      </c>
      <c r="B2803">
        <v>28</v>
      </c>
      <c r="C2803" t="s">
        <v>315</v>
      </c>
      <c r="D2803" t="s">
        <v>633</v>
      </c>
      <c r="E2803" t="str">
        <f t="shared" si="86"/>
        <v/>
      </c>
      <c r="F2803" t="str">
        <f t="shared" si="87"/>
        <v/>
      </c>
      <c r="H2803">
        <v>6</v>
      </c>
      <c r="Q2803">
        <v>6</v>
      </c>
    </row>
    <row r="2804" spans="1:17" x14ac:dyDescent="0.25">
      <c r="A2804" t="s">
        <v>913</v>
      </c>
      <c r="B2804">
        <v>28</v>
      </c>
      <c r="C2804" t="s">
        <v>256</v>
      </c>
      <c r="D2804" t="s">
        <v>739</v>
      </c>
      <c r="E2804" t="str">
        <f t="shared" si="86"/>
        <v/>
      </c>
      <c r="F2804" t="str">
        <f t="shared" si="87"/>
        <v/>
      </c>
      <c r="H2804">
        <v>6.5</v>
      </c>
      <c r="I2804">
        <v>1</v>
      </c>
      <c r="Q2804">
        <v>9.5</v>
      </c>
    </row>
    <row r="2805" spans="1:17" x14ac:dyDescent="0.25">
      <c r="A2805" t="s">
        <v>913</v>
      </c>
      <c r="B2805">
        <v>28</v>
      </c>
      <c r="C2805" t="s">
        <v>281</v>
      </c>
      <c r="D2805" t="s">
        <v>739</v>
      </c>
      <c r="E2805" t="str">
        <f t="shared" si="86"/>
        <v/>
      </c>
      <c r="F2805" t="str">
        <f t="shared" si="87"/>
        <v/>
      </c>
      <c r="H2805">
        <v>6</v>
      </c>
      <c r="Q2805">
        <v>6</v>
      </c>
    </row>
    <row r="2806" spans="1:17" x14ac:dyDescent="0.25">
      <c r="A2806" t="s">
        <v>913</v>
      </c>
      <c r="B2806">
        <v>28</v>
      </c>
      <c r="C2806" t="s">
        <v>284</v>
      </c>
      <c r="D2806" t="s">
        <v>739</v>
      </c>
      <c r="E2806">
        <f t="shared" si="86"/>
        <v>1</v>
      </c>
      <c r="F2806" t="str">
        <f t="shared" si="87"/>
        <v/>
      </c>
      <c r="G2806" t="s">
        <v>910</v>
      </c>
      <c r="H2806">
        <v>5</v>
      </c>
      <c r="Q2806">
        <v>4.5</v>
      </c>
    </row>
    <row r="2807" spans="1:17" x14ac:dyDescent="0.25">
      <c r="A2807" t="s">
        <v>913</v>
      </c>
      <c r="B2807">
        <v>28</v>
      </c>
      <c r="C2807" t="s">
        <v>813</v>
      </c>
      <c r="D2807" t="s">
        <v>739</v>
      </c>
      <c r="E2807" t="str">
        <f t="shared" si="86"/>
        <v/>
      </c>
      <c r="F2807" t="str">
        <f t="shared" si="87"/>
        <v/>
      </c>
      <c r="H2807">
        <v>5</v>
      </c>
      <c r="Q2807">
        <v>5</v>
      </c>
    </row>
    <row r="2808" spans="1:17" x14ac:dyDescent="0.25">
      <c r="A2808" t="s">
        <v>913</v>
      </c>
      <c r="B2808">
        <v>28</v>
      </c>
      <c r="C2808" t="s">
        <v>302</v>
      </c>
      <c r="D2808" t="s">
        <v>634</v>
      </c>
      <c r="E2808" t="str">
        <f t="shared" si="86"/>
        <v/>
      </c>
      <c r="F2808" t="str">
        <f t="shared" si="87"/>
        <v/>
      </c>
      <c r="H2808">
        <v>6.5</v>
      </c>
      <c r="I2808">
        <v>1</v>
      </c>
      <c r="Q2808">
        <v>9.5</v>
      </c>
    </row>
    <row r="2809" spans="1:17" x14ac:dyDescent="0.25">
      <c r="A2809" t="s">
        <v>913</v>
      </c>
      <c r="B2809">
        <v>28</v>
      </c>
      <c r="C2809" t="s">
        <v>306</v>
      </c>
      <c r="D2809" t="s">
        <v>634</v>
      </c>
      <c r="E2809" t="str">
        <f t="shared" si="86"/>
        <v/>
      </c>
      <c r="F2809" t="str">
        <f t="shared" si="87"/>
        <v/>
      </c>
      <c r="H2809">
        <v>5.5</v>
      </c>
      <c r="Q2809">
        <v>5.5</v>
      </c>
    </row>
    <row r="2810" spans="1:17" x14ac:dyDescent="0.25">
      <c r="A2810" t="s">
        <v>913</v>
      </c>
      <c r="B2810">
        <v>28</v>
      </c>
      <c r="C2810" t="s">
        <v>820</v>
      </c>
      <c r="D2810" t="s">
        <v>634</v>
      </c>
      <c r="E2810" t="str">
        <f t="shared" si="86"/>
        <v/>
      </c>
      <c r="F2810" t="str">
        <f t="shared" si="87"/>
        <v/>
      </c>
      <c r="H2810">
        <v>6</v>
      </c>
      <c r="Q2810">
        <v>6</v>
      </c>
    </row>
    <row r="2811" spans="1:17" x14ac:dyDescent="0.25">
      <c r="A2811" t="s">
        <v>913</v>
      </c>
      <c r="B2811">
        <v>28</v>
      </c>
      <c r="C2811" t="s">
        <v>815</v>
      </c>
      <c r="D2811" t="s">
        <v>632</v>
      </c>
      <c r="E2811" t="str">
        <f t="shared" si="86"/>
        <v/>
      </c>
      <c r="F2811" t="str">
        <f t="shared" si="87"/>
        <v/>
      </c>
      <c r="H2811">
        <v>6.5</v>
      </c>
      <c r="I2811">
        <v>1</v>
      </c>
      <c r="Q2811">
        <v>9.5</v>
      </c>
    </row>
    <row r="2812" spans="1:17" x14ac:dyDescent="0.25">
      <c r="A2812" t="s">
        <v>913</v>
      </c>
      <c r="B2812">
        <v>28</v>
      </c>
      <c r="C2812" t="s">
        <v>289</v>
      </c>
      <c r="D2812" t="s">
        <v>632</v>
      </c>
      <c r="E2812" t="str">
        <f t="shared" si="86"/>
        <v/>
      </c>
      <c r="F2812" t="str">
        <f t="shared" si="87"/>
        <v/>
      </c>
      <c r="H2812">
        <v>6.5</v>
      </c>
      <c r="I2812">
        <v>1</v>
      </c>
      <c r="Q2812">
        <v>9.5</v>
      </c>
    </row>
    <row r="2813" spans="1:17" x14ac:dyDescent="0.25">
      <c r="A2813" t="s">
        <v>913</v>
      </c>
      <c r="B2813">
        <v>28</v>
      </c>
      <c r="C2813" t="s">
        <v>258</v>
      </c>
      <c r="D2813" t="s">
        <v>752</v>
      </c>
      <c r="E2813" t="str">
        <f t="shared" si="86"/>
        <v/>
      </c>
      <c r="F2813" t="str">
        <f t="shared" si="87"/>
        <v/>
      </c>
      <c r="H2813">
        <v>5</v>
      </c>
      <c r="N2813">
        <v>1</v>
      </c>
      <c r="Q2813">
        <v>2</v>
      </c>
    </row>
    <row r="2814" spans="1:17" x14ac:dyDescent="0.25">
      <c r="A2814" t="s">
        <v>913</v>
      </c>
      <c r="B2814">
        <v>28</v>
      </c>
      <c r="C2814" t="s">
        <v>272</v>
      </c>
      <c r="D2814" t="s">
        <v>752</v>
      </c>
      <c r="E2814">
        <f t="shared" si="86"/>
        <v>1</v>
      </c>
      <c r="F2814" t="str">
        <f t="shared" si="87"/>
        <v/>
      </c>
      <c r="G2814" t="s">
        <v>910</v>
      </c>
      <c r="H2814">
        <v>6.5</v>
      </c>
      <c r="Q2814">
        <v>6</v>
      </c>
    </row>
    <row r="2815" spans="1:17" x14ac:dyDescent="0.25">
      <c r="A2815" t="s">
        <v>913</v>
      </c>
      <c r="B2815">
        <v>28</v>
      </c>
      <c r="C2815" t="s">
        <v>276</v>
      </c>
      <c r="D2815" t="s">
        <v>740</v>
      </c>
      <c r="E2815" t="str">
        <f t="shared" si="86"/>
        <v/>
      </c>
      <c r="F2815" t="str">
        <f t="shared" si="87"/>
        <v/>
      </c>
      <c r="H2815">
        <v>6</v>
      </c>
      <c r="Q2815">
        <v>6</v>
      </c>
    </row>
    <row r="2816" spans="1:17" x14ac:dyDescent="0.25">
      <c r="A2816" t="s">
        <v>913</v>
      </c>
      <c r="B2816">
        <v>28</v>
      </c>
      <c r="C2816" t="s">
        <v>300</v>
      </c>
      <c r="D2816" t="s">
        <v>740</v>
      </c>
      <c r="E2816" t="str">
        <f t="shared" si="86"/>
        <v/>
      </c>
      <c r="F2816" t="str">
        <f t="shared" si="87"/>
        <v/>
      </c>
      <c r="H2816">
        <v>7</v>
      </c>
      <c r="I2816">
        <v>1</v>
      </c>
      <c r="Q2816">
        <v>10</v>
      </c>
    </row>
    <row r="2817" spans="1:17" x14ac:dyDescent="0.25">
      <c r="A2817" t="s">
        <v>913</v>
      </c>
      <c r="B2817">
        <v>28</v>
      </c>
      <c r="C2817" t="s">
        <v>286</v>
      </c>
      <c r="D2817" t="s">
        <v>742</v>
      </c>
      <c r="E2817" t="str">
        <f t="shared" si="86"/>
        <v/>
      </c>
      <c r="F2817" t="str">
        <f t="shared" si="87"/>
        <v/>
      </c>
      <c r="H2817">
        <v>5</v>
      </c>
      <c r="Q2817">
        <v>5</v>
      </c>
    </row>
    <row r="2818" spans="1:17" x14ac:dyDescent="0.25">
      <c r="A2818" t="s">
        <v>913</v>
      </c>
      <c r="B2818">
        <v>28</v>
      </c>
      <c r="C2818" t="s">
        <v>310</v>
      </c>
      <c r="D2818" t="s">
        <v>742</v>
      </c>
      <c r="E2818" t="str">
        <f t="shared" si="86"/>
        <v/>
      </c>
      <c r="F2818" t="str">
        <f t="shared" si="87"/>
        <v/>
      </c>
      <c r="H2818">
        <v>6</v>
      </c>
      <c r="Q2818">
        <v>6</v>
      </c>
    </row>
    <row r="2819" spans="1:17" x14ac:dyDescent="0.25">
      <c r="A2819" t="s">
        <v>913</v>
      </c>
      <c r="B2819">
        <v>28</v>
      </c>
      <c r="C2819" t="s">
        <v>299</v>
      </c>
      <c r="D2819" t="s">
        <v>742</v>
      </c>
      <c r="E2819" t="str">
        <f t="shared" ref="E2819:E2882" si="88">IF($G2819="Ammonito",1,"")</f>
        <v/>
      </c>
      <c r="F2819" t="str">
        <f t="shared" ref="F2819:F2882" si="89">IF($G2819="Espulsione",1,"")</f>
        <v/>
      </c>
      <c r="H2819">
        <v>6</v>
      </c>
      <c r="Q2819">
        <v>6</v>
      </c>
    </row>
    <row r="2820" spans="1:17" x14ac:dyDescent="0.25">
      <c r="A2820" t="s">
        <v>913</v>
      </c>
      <c r="B2820">
        <v>28</v>
      </c>
      <c r="C2820" t="s">
        <v>299</v>
      </c>
      <c r="D2820" t="s">
        <v>742</v>
      </c>
      <c r="E2820" t="str">
        <f t="shared" si="88"/>
        <v/>
      </c>
      <c r="F2820" t="str">
        <f t="shared" si="89"/>
        <v/>
      </c>
      <c r="H2820">
        <v>6</v>
      </c>
      <c r="Q2820">
        <v>6</v>
      </c>
    </row>
    <row r="2821" spans="1:17" x14ac:dyDescent="0.25">
      <c r="A2821" t="s">
        <v>913</v>
      </c>
      <c r="B2821">
        <v>28</v>
      </c>
      <c r="C2821" t="s">
        <v>282</v>
      </c>
      <c r="D2821" t="s">
        <v>753</v>
      </c>
      <c r="E2821" t="str">
        <f t="shared" si="88"/>
        <v/>
      </c>
      <c r="F2821" t="str">
        <f t="shared" si="89"/>
        <v/>
      </c>
      <c r="H2821">
        <v>6.5</v>
      </c>
      <c r="L2821">
        <v>1</v>
      </c>
      <c r="Q2821">
        <v>7.5</v>
      </c>
    </row>
    <row r="2822" spans="1:17" x14ac:dyDescent="0.25">
      <c r="A2822" t="s">
        <v>913</v>
      </c>
      <c r="B2822">
        <v>28</v>
      </c>
      <c r="C2822" t="s">
        <v>280</v>
      </c>
      <c r="D2822" t="s">
        <v>753</v>
      </c>
      <c r="E2822" t="str">
        <f t="shared" si="88"/>
        <v/>
      </c>
      <c r="F2822" t="str">
        <f t="shared" si="89"/>
        <v/>
      </c>
      <c r="H2822">
        <v>7.5</v>
      </c>
      <c r="I2822">
        <v>1</v>
      </c>
      <c r="Q2822">
        <v>10.5</v>
      </c>
    </row>
    <row r="2823" spans="1:17" x14ac:dyDescent="0.25">
      <c r="A2823" t="s">
        <v>913</v>
      </c>
      <c r="B2823">
        <v>28</v>
      </c>
      <c r="C2823" t="s">
        <v>254</v>
      </c>
      <c r="D2823" t="s">
        <v>750</v>
      </c>
      <c r="E2823" t="str">
        <f t="shared" si="88"/>
        <v/>
      </c>
      <c r="F2823" t="str">
        <f t="shared" si="89"/>
        <v/>
      </c>
      <c r="H2823">
        <v>5</v>
      </c>
      <c r="Q2823">
        <v>5</v>
      </c>
    </row>
    <row r="2824" spans="1:17" x14ac:dyDescent="0.25">
      <c r="A2824" t="s">
        <v>913</v>
      </c>
      <c r="B2824">
        <v>28</v>
      </c>
      <c r="C2824" t="s">
        <v>304</v>
      </c>
      <c r="D2824" t="s">
        <v>750</v>
      </c>
      <c r="E2824" t="str">
        <f t="shared" si="88"/>
        <v/>
      </c>
      <c r="F2824" t="str">
        <f t="shared" si="89"/>
        <v/>
      </c>
      <c r="H2824">
        <v>6.5</v>
      </c>
      <c r="I2824">
        <v>1</v>
      </c>
      <c r="Q2824">
        <v>9.5</v>
      </c>
    </row>
    <row r="2825" spans="1:17" x14ac:dyDescent="0.25">
      <c r="A2825" t="s">
        <v>913</v>
      </c>
      <c r="B2825">
        <v>28</v>
      </c>
      <c r="C2825" t="s">
        <v>267</v>
      </c>
      <c r="D2825" t="s">
        <v>750</v>
      </c>
      <c r="E2825" t="str">
        <f t="shared" si="88"/>
        <v/>
      </c>
      <c r="F2825">
        <f t="shared" si="89"/>
        <v>1</v>
      </c>
      <c r="G2825" t="s">
        <v>911</v>
      </c>
      <c r="H2825">
        <v>5.5</v>
      </c>
      <c r="L2825">
        <v>1</v>
      </c>
      <c r="Q2825">
        <v>5.5</v>
      </c>
    </row>
    <row r="2826" spans="1:17" x14ac:dyDescent="0.25">
      <c r="A2826" t="s">
        <v>913</v>
      </c>
      <c r="B2826">
        <v>28</v>
      </c>
      <c r="C2826" t="s">
        <v>252</v>
      </c>
      <c r="D2826" t="s">
        <v>754</v>
      </c>
      <c r="E2826" t="str">
        <f t="shared" si="88"/>
        <v/>
      </c>
      <c r="F2826" t="str">
        <f t="shared" si="89"/>
        <v/>
      </c>
      <c r="H2826">
        <v>6</v>
      </c>
      <c r="I2826">
        <v>1</v>
      </c>
      <c r="M2826">
        <v>1</v>
      </c>
      <c r="Q2826">
        <v>9</v>
      </c>
    </row>
    <row r="2827" spans="1:17" x14ac:dyDescent="0.25">
      <c r="A2827" t="s">
        <v>913</v>
      </c>
      <c r="B2827">
        <v>28</v>
      </c>
      <c r="C2827" t="s">
        <v>305</v>
      </c>
      <c r="D2827" t="s">
        <v>754</v>
      </c>
      <c r="E2827" t="str">
        <f t="shared" si="88"/>
        <v/>
      </c>
      <c r="F2827" t="str">
        <f t="shared" si="89"/>
        <v/>
      </c>
      <c r="H2827">
        <v>5.5</v>
      </c>
      <c r="Q2827">
        <v>5.5</v>
      </c>
    </row>
    <row r="2828" spans="1:17" x14ac:dyDescent="0.25">
      <c r="A2828" t="s">
        <v>913</v>
      </c>
      <c r="B2828">
        <v>28</v>
      </c>
      <c r="C2828" t="s">
        <v>259</v>
      </c>
      <c r="D2828" t="s">
        <v>748</v>
      </c>
      <c r="E2828" t="str">
        <f t="shared" si="88"/>
        <v/>
      </c>
      <c r="F2828" t="str">
        <f t="shared" si="89"/>
        <v/>
      </c>
      <c r="H2828">
        <v>5</v>
      </c>
      <c r="Q2828">
        <v>5</v>
      </c>
    </row>
    <row r="2829" spans="1:17" x14ac:dyDescent="0.25">
      <c r="A2829" t="s">
        <v>913</v>
      </c>
      <c r="B2829">
        <v>28</v>
      </c>
      <c r="C2829" t="s">
        <v>274</v>
      </c>
      <c r="D2829" t="s">
        <v>748</v>
      </c>
      <c r="E2829" t="str">
        <f t="shared" si="88"/>
        <v/>
      </c>
      <c r="F2829" t="str">
        <f t="shared" si="89"/>
        <v/>
      </c>
      <c r="H2829">
        <v>7</v>
      </c>
      <c r="I2829">
        <v>1</v>
      </c>
      <c r="Q2829">
        <v>10</v>
      </c>
    </row>
    <row r="2830" spans="1:17" x14ac:dyDescent="0.25">
      <c r="A2830" t="s">
        <v>913</v>
      </c>
      <c r="B2830">
        <v>28</v>
      </c>
      <c r="C2830" t="s">
        <v>292</v>
      </c>
      <c r="D2830" t="s">
        <v>748</v>
      </c>
      <c r="E2830" t="str">
        <f t="shared" si="88"/>
        <v/>
      </c>
      <c r="F2830" t="str">
        <f t="shared" si="89"/>
        <v/>
      </c>
      <c r="H2830">
        <v>5.5</v>
      </c>
      <c r="Q2830">
        <v>5.5</v>
      </c>
    </row>
    <row r="2831" spans="1:17" x14ac:dyDescent="0.25">
      <c r="A2831" t="s">
        <v>913</v>
      </c>
      <c r="B2831">
        <v>28</v>
      </c>
      <c r="C2831" t="s">
        <v>251</v>
      </c>
      <c r="D2831" t="s">
        <v>661</v>
      </c>
      <c r="E2831" t="str">
        <f t="shared" si="88"/>
        <v/>
      </c>
      <c r="F2831" t="str">
        <f t="shared" si="89"/>
        <v/>
      </c>
      <c r="H2831">
        <v>6.5</v>
      </c>
      <c r="I2831">
        <v>1</v>
      </c>
      <c r="Q2831">
        <v>9.5</v>
      </c>
    </row>
    <row r="2832" spans="1:17" x14ac:dyDescent="0.25">
      <c r="A2832" t="s">
        <v>913</v>
      </c>
      <c r="B2832">
        <v>28</v>
      </c>
      <c r="C2832" t="s">
        <v>260</v>
      </c>
      <c r="D2832" t="s">
        <v>661</v>
      </c>
      <c r="E2832" t="str">
        <f t="shared" si="88"/>
        <v/>
      </c>
      <c r="F2832" t="str">
        <f t="shared" si="89"/>
        <v/>
      </c>
      <c r="H2832">
        <v>7.5</v>
      </c>
      <c r="I2832">
        <v>2</v>
      </c>
      <c r="M2832">
        <v>1</v>
      </c>
      <c r="Q2832">
        <v>13.5</v>
      </c>
    </row>
    <row r="2833" spans="1:17" x14ac:dyDescent="0.25">
      <c r="A2833" t="s">
        <v>913</v>
      </c>
      <c r="B2833">
        <v>28</v>
      </c>
      <c r="C2833" t="s">
        <v>264</v>
      </c>
      <c r="D2833" t="s">
        <v>631</v>
      </c>
      <c r="E2833" t="str">
        <f t="shared" si="88"/>
        <v/>
      </c>
      <c r="F2833" t="str">
        <f t="shared" si="89"/>
        <v/>
      </c>
      <c r="H2833">
        <v>6</v>
      </c>
      <c r="I2833">
        <v>1</v>
      </c>
      <c r="Q2833">
        <v>9</v>
      </c>
    </row>
    <row r="2834" spans="1:17" x14ac:dyDescent="0.25">
      <c r="A2834" t="s">
        <v>913</v>
      </c>
      <c r="B2834">
        <v>28</v>
      </c>
      <c r="C2834" t="s">
        <v>320</v>
      </c>
      <c r="D2834" t="s">
        <v>631</v>
      </c>
      <c r="E2834" t="str">
        <f t="shared" si="88"/>
        <v/>
      </c>
      <c r="F2834" t="str">
        <f t="shared" si="89"/>
        <v/>
      </c>
      <c r="H2834">
        <v>7.5</v>
      </c>
      <c r="I2834">
        <v>1</v>
      </c>
      <c r="Q2834">
        <v>10.5</v>
      </c>
    </row>
    <row r="2835" spans="1:17" x14ac:dyDescent="0.25">
      <c r="A2835" t="s">
        <v>913</v>
      </c>
      <c r="B2835">
        <v>28</v>
      </c>
      <c r="C2835" t="s">
        <v>271</v>
      </c>
      <c r="D2835" t="s">
        <v>631</v>
      </c>
      <c r="E2835" t="str">
        <f t="shared" si="88"/>
        <v/>
      </c>
      <c r="F2835" t="str">
        <f t="shared" si="89"/>
        <v/>
      </c>
      <c r="H2835">
        <v>6.5</v>
      </c>
      <c r="L2835">
        <v>1</v>
      </c>
      <c r="Q2835">
        <v>7.5</v>
      </c>
    </row>
    <row r="2836" spans="1:17" x14ac:dyDescent="0.25">
      <c r="A2836" t="s">
        <v>913</v>
      </c>
      <c r="B2836">
        <v>28</v>
      </c>
      <c r="C2836" t="s">
        <v>266</v>
      </c>
      <c r="D2836" t="s">
        <v>745</v>
      </c>
      <c r="E2836" t="str">
        <f t="shared" si="88"/>
        <v/>
      </c>
      <c r="F2836" t="str">
        <f t="shared" si="89"/>
        <v/>
      </c>
      <c r="H2836">
        <v>5</v>
      </c>
      <c r="Q2836">
        <v>5</v>
      </c>
    </row>
    <row r="2837" spans="1:17" x14ac:dyDescent="0.25">
      <c r="A2837" t="s">
        <v>913</v>
      </c>
      <c r="B2837">
        <v>28</v>
      </c>
      <c r="C2837" t="s">
        <v>270</v>
      </c>
      <c r="D2837" t="s">
        <v>745</v>
      </c>
      <c r="E2837" t="str">
        <f t="shared" si="88"/>
        <v/>
      </c>
      <c r="F2837" t="str">
        <f t="shared" si="89"/>
        <v/>
      </c>
      <c r="H2837">
        <v>5.5</v>
      </c>
      <c r="Q2837">
        <v>5.5</v>
      </c>
    </row>
    <row r="2838" spans="1:17" x14ac:dyDescent="0.25">
      <c r="A2838" t="s">
        <v>913</v>
      </c>
      <c r="B2838">
        <v>28</v>
      </c>
      <c r="C2838" t="s">
        <v>290</v>
      </c>
      <c r="D2838" t="s">
        <v>745</v>
      </c>
      <c r="E2838" t="str">
        <f t="shared" si="88"/>
        <v/>
      </c>
      <c r="F2838" t="str">
        <f t="shared" si="89"/>
        <v/>
      </c>
      <c r="H2838">
        <v>5.5</v>
      </c>
      <c r="Q2838">
        <v>5.5</v>
      </c>
    </row>
    <row r="2839" spans="1:17" x14ac:dyDescent="0.25">
      <c r="A2839" t="s">
        <v>913</v>
      </c>
      <c r="B2839">
        <v>28</v>
      </c>
      <c r="C2839" t="s">
        <v>298</v>
      </c>
      <c r="D2839" t="s">
        <v>745</v>
      </c>
      <c r="E2839">
        <f t="shared" si="88"/>
        <v>1</v>
      </c>
      <c r="F2839" t="str">
        <f t="shared" si="89"/>
        <v/>
      </c>
      <c r="G2839" t="s">
        <v>910</v>
      </c>
      <c r="H2839">
        <v>5</v>
      </c>
      <c r="Q2839">
        <v>4.5</v>
      </c>
    </row>
    <row r="2840" spans="1:17" x14ac:dyDescent="0.25">
      <c r="A2840" t="s">
        <v>913</v>
      </c>
      <c r="B2840">
        <v>28</v>
      </c>
      <c r="C2840" t="s">
        <v>313</v>
      </c>
      <c r="D2840" t="s">
        <v>745</v>
      </c>
      <c r="E2840" t="str">
        <f t="shared" si="88"/>
        <v/>
      </c>
      <c r="F2840" t="str">
        <f t="shared" si="89"/>
        <v/>
      </c>
      <c r="H2840">
        <v>5.5</v>
      </c>
      <c r="Q2840">
        <v>5.5</v>
      </c>
    </row>
    <row r="2841" spans="1:17" x14ac:dyDescent="0.25">
      <c r="A2841" t="s">
        <v>913</v>
      </c>
      <c r="B2841">
        <v>28</v>
      </c>
      <c r="C2841" t="s">
        <v>268</v>
      </c>
      <c r="D2841" t="s">
        <v>635</v>
      </c>
      <c r="E2841" t="str">
        <f t="shared" si="88"/>
        <v/>
      </c>
      <c r="F2841" t="str">
        <f t="shared" si="89"/>
        <v/>
      </c>
      <c r="H2841">
        <v>6</v>
      </c>
      <c r="Q2841">
        <v>6</v>
      </c>
    </row>
    <row r="2842" spans="1:17" x14ac:dyDescent="0.25">
      <c r="A2842" t="s">
        <v>913</v>
      </c>
      <c r="B2842">
        <v>28</v>
      </c>
      <c r="C2842" t="s">
        <v>269</v>
      </c>
      <c r="D2842" t="s">
        <v>635</v>
      </c>
      <c r="E2842" t="str">
        <f t="shared" si="88"/>
        <v/>
      </c>
      <c r="F2842" t="str">
        <f t="shared" si="89"/>
        <v/>
      </c>
      <c r="H2842">
        <v>7.5</v>
      </c>
      <c r="L2842">
        <v>2</v>
      </c>
      <c r="Q2842">
        <v>9.5</v>
      </c>
    </row>
    <row r="2843" spans="1:17" x14ac:dyDescent="0.25">
      <c r="A2843" t="s">
        <v>913</v>
      </c>
      <c r="B2843">
        <v>28</v>
      </c>
      <c r="C2843" t="s">
        <v>314</v>
      </c>
      <c r="D2843" t="s">
        <v>635</v>
      </c>
      <c r="E2843">
        <f t="shared" si="88"/>
        <v>1</v>
      </c>
      <c r="F2843" t="str">
        <f t="shared" si="89"/>
        <v/>
      </c>
      <c r="G2843" t="s">
        <v>910</v>
      </c>
      <c r="H2843">
        <v>7</v>
      </c>
      <c r="I2843">
        <v>1</v>
      </c>
      <c r="Q2843">
        <v>9.5</v>
      </c>
    </row>
    <row r="2844" spans="1:17" x14ac:dyDescent="0.25">
      <c r="A2844" t="s">
        <v>913</v>
      </c>
      <c r="B2844">
        <v>28</v>
      </c>
      <c r="C2844" t="s">
        <v>322</v>
      </c>
      <c r="D2844" t="s">
        <v>635</v>
      </c>
      <c r="E2844" t="str">
        <f t="shared" si="88"/>
        <v/>
      </c>
      <c r="F2844" t="str">
        <f t="shared" si="89"/>
        <v/>
      </c>
      <c r="H2844">
        <v>7</v>
      </c>
      <c r="I2844">
        <v>1</v>
      </c>
      <c r="Q2844">
        <v>10</v>
      </c>
    </row>
    <row r="2845" spans="1:17" x14ac:dyDescent="0.25">
      <c r="A2845" t="s">
        <v>913</v>
      </c>
      <c r="B2845">
        <v>28</v>
      </c>
      <c r="C2845" t="s">
        <v>249</v>
      </c>
      <c r="D2845" t="s">
        <v>747</v>
      </c>
      <c r="E2845" t="str">
        <f t="shared" si="88"/>
        <v/>
      </c>
      <c r="F2845" t="str">
        <f t="shared" si="89"/>
        <v/>
      </c>
      <c r="H2845">
        <v>5</v>
      </c>
      <c r="Q2845">
        <v>5</v>
      </c>
    </row>
    <row r="2846" spans="1:17" x14ac:dyDescent="0.25">
      <c r="A2846" t="s">
        <v>913</v>
      </c>
      <c r="B2846">
        <v>28</v>
      </c>
      <c r="C2846" t="s">
        <v>277</v>
      </c>
      <c r="D2846" t="s">
        <v>747</v>
      </c>
      <c r="E2846" t="str">
        <f t="shared" si="88"/>
        <v/>
      </c>
      <c r="F2846" t="str">
        <f t="shared" si="89"/>
        <v/>
      </c>
      <c r="H2846">
        <v>5</v>
      </c>
      <c r="Q2846">
        <v>5</v>
      </c>
    </row>
    <row r="2847" spans="1:17" x14ac:dyDescent="0.25">
      <c r="A2847" t="s">
        <v>913</v>
      </c>
      <c r="B2847">
        <v>28</v>
      </c>
      <c r="C2847" t="s">
        <v>291</v>
      </c>
      <c r="D2847" t="s">
        <v>747</v>
      </c>
      <c r="E2847" t="str">
        <f t="shared" si="88"/>
        <v/>
      </c>
      <c r="F2847" t="str">
        <f t="shared" si="89"/>
        <v/>
      </c>
      <c r="H2847">
        <v>6.5</v>
      </c>
      <c r="Q2847">
        <v>6.5</v>
      </c>
    </row>
    <row r="2848" spans="1:17" x14ac:dyDescent="0.25">
      <c r="A2848" t="s">
        <v>913</v>
      </c>
      <c r="B2848">
        <v>28</v>
      </c>
      <c r="C2848" t="s">
        <v>265</v>
      </c>
      <c r="D2848" t="s">
        <v>738</v>
      </c>
      <c r="E2848" t="str">
        <f t="shared" si="88"/>
        <v/>
      </c>
      <c r="F2848" t="str">
        <f t="shared" si="89"/>
        <v/>
      </c>
      <c r="H2848">
        <v>7</v>
      </c>
      <c r="Q2848">
        <v>7</v>
      </c>
    </row>
    <row r="2849" spans="1:17" x14ac:dyDescent="0.25">
      <c r="A2849" t="s">
        <v>913</v>
      </c>
      <c r="B2849">
        <v>28</v>
      </c>
      <c r="C2849" t="s">
        <v>295</v>
      </c>
      <c r="D2849" t="s">
        <v>738</v>
      </c>
      <c r="E2849" t="str">
        <f t="shared" si="88"/>
        <v/>
      </c>
      <c r="F2849" t="str">
        <f t="shared" si="89"/>
        <v/>
      </c>
      <c r="H2849">
        <v>5.5</v>
      </c>
      <c r="Q2849">
        <v>5.5</v>
      </c>
    </row>
    <row r="2850" spans="1:17" x14ac:dyDescent="0.25">
      <c r="A2850" t="s">
        <v>913</v>
      </c>
      <c r="B2850">
        <v>28</v>
      </c>
      <c r="C2850" t="s">
        <v>319</v>
      </c>
      <c r="D2850" t="s">
        <v>761</v>
      </c>
      <c r="E2850" t="str">
        <f t="shared" si="88"/>
        <v/>
      </c>
      <c r="F2850" t="str">
        <f t="shared" si="89"/>
        <v/>
      </c>
      <c r="H2850">
        <v>6</v>
      </c>
      <c r="Q2850">
        <v>6</v>
      </c>
    </row>
    <row r="2851" spans="1:17" x14ac:dyDescent="0.25">
      <c r="A2851" t="s">
        <v>913</v>
      </c>
      <c r="B2851">
        <v>28</v>
      </c>
      <c r="C2851" t="s">
        <v>279</v>
      </c>
      <c r="D2851" t="s">
        <v>761</v>
      </c>
      <c r="E2851" t="str">
        <f t="shared" si="88"/>
        <v/>
      </c>
      <c r="F2851" t="str">
        <f t="shared" si="89"/>
        <v/>
      </c>
      <c r="H2851">
        <v>5</v>
      </c>
      <c r="Q2851">
        <v>5</v>
      </c>
    </row>
    <row r="2852" spans="1:17" x14ac:dyDescent="0.25">
      <c r="A2852" t="s">
        <v>908</v>
      </c>
      <c r="B2852">
        <v>27</v>
      </c>
      <c r="C2852" t="s">
        <v>331</v>
      </c>
      <c r="D2852" t="s">
        <v>746</v>
      </c>
      <c r="E2852">
        <f t="shared" si="88"/>
        <v>1</v>
      </c>
      <c r="F2852" t="str">
        <f t="shared" si="89"/>
        <v/>
      </c>
      <c r="G2852" t="s">
        <v>910</v>
      </c>
      <c r="H2852">
        <v>6.5</v>
      </c>
      <c r="Q2852">
        <v>6</v>
      </c>
    </row>
    <row r="2853" spans="1:17" x14ac:dyDescent="0.25">
      <c r="A2853" t="s">
        <v>908</v>
      </c>
      <c r="B2853">
        <v>27</v>
      </c>
      <c r="C2853" t="s">
        <v>332</v>
      </c>
      <c r="D2853" t="s">
        <v>760</v>
      </c>
      <c r="E2853" t="str">
        <f t="shared" si="88"/>
        <v/>
      </c>
      <c r="F2853" t="str">
        <f t="shared" si="89"/>
        <v/>
      </c>
      <c r="H2853">
        <v>6</v>
      </c>
      <c r="Q2853">
        <v>6</v>
      </c>
    </row>
    <row r="2854" spans="1:17" x14ac:dyDescent="0.25">
      <c r="A2854" t="s">
        <v>908</v>
      </c>
      <c r="B2854">
        <v>27</v>
      </c>
      <c r="C2854" t="s">
        <v>326</v>
      </c>
      <c r="D2854" t="s">
        <v>633</v>
      </c>
      <c r="E2854">
        <f t="shared" si="88"/>
        <v>1</v>
      </c>
      <c r="F2854" t="str">
        <f t="shared" si="89"/>
        <v/>
      </c>
      <c r="G2854" t="s">
        <v>910</v>
      </c>
      <c r="H2854">
        <v>6</v>
      </c>
      <c r="J2854">
        <v>1</v>
      </c>
      <c r="Q2854">
        <v>4.5</v>
      </c>
    </row>
    <row r="2855" spans="1:17" x14ac:dyDescent="0.25">
      <c r="A2855" t="s">
        <v>908</v>
      </c>
      <c r="B2855">
        <v>27</v>
      </c>
      <c r="C2855" t="s">
        <v>325</v>
      </c>
      <c r="D2855" t="s">
        <v>739</v>
      </c>
      <c r="E2855" t="str">
        <f t="shared" si="88"/>
        <v/>
      </c>
      <c r="F2855" t="str">
        <f t="shared" si="89"/>
        <v/>
      </c>
      <c r="H2855">
        <v>6</v>
      </c>
      <c r="J2855">
        <v>1</v>
      </c>
      <c r="Q2855">
        <v>5</v>
      </c>
    </row>
    <row r="2856" spans="1:17" x14ac:dyDescent="0.25">
      <c r="A2856" t="s">
        <v>908</v>
      </c>
      <c r="B2856">
        <v>27</v>
      </c>
      <c r="C2856" t="s">
        <v>324</v>
      </c>
      <c r="D2856" t="s">
        <v>634</v>
      </c>
      <c r="E2856" t="str">
        <f t="shared" si="88"/>
        <v/>
      </c>
      <c r="F2856" t="str">
        <f t="shared" si="89"/>
        <v/>
      </c>
      <c r="H2856">
        <v>6.5</v>
      </c>
      <c r="J2856">
        <v>1</v>
      </c>
      <c r="Q2856">
        <v>5.5</v>
      </c>
    </row>
    <row r="2857" spans="1:17" x14ac:dyDescent="0.25">
      <c r="A2857" t="s">
        <v>908</v>
      </c>
      <c r="B2857">
        <v>27</v>
      </c>
      <c r="C2857" t="s">
        <v>338</v>
      </c>
      <c r="D2857" t="s">
        <v>632</v>
      </c>
      <c r="E2857" t="str">
        <f t="shared" si="88"/>
        <v/>
      </c>
      <c r="F2857" t="str">
        <f t="shared" si="89"/>
        <v/>
      </c>
      <c r="H2857">
        <v>6</v>
      </c>
      <c r="J2857">
        <v>1</v>
      </c>
      <c r="Q2857">
        <v>5</v>
      </c>
    </row>
    <row r="2858" spans="1:17" x14ac:dyDescent="0.25">
      <c r="A2858" t="s">
        <v>908</v>
      </c>
      <c r="B2858">
        <v>27</v>
      </c>
      <c r="C2858" t="s">
        <v>340</v>
      </c>
      <c r="D2858" t="s">
        <v>752</v>
      </c>
      <c r="E2858" t="str">
        <f t="shared" si="88"/>
        <v/>
      </c>
      <c r="F2858" t="str">
        <f t="shared" si="89"/>
        <v/>
      </c>
      <c r="H2858">
        <v>6.5</v>
      </c>
      <c r="J2858">
        <v>2</v>
      </c>
      <c r="O2858">
        <v>2</v>
      </c>
      <c r="Q2858">
        <v>4.5</v>
      </c>
    </row>
    <row r="2859" spans="1:17" x14ac:dyDescent="0.25">
      <c r="A2859" t="s">
        <v>908</v>
      </c>
      <c r="B2859">
        <v>27</v>
      </c>
      <c r="C2859" t="s">
        <v>662</v>
      </c>
      <c r="D2859" t="s">
        <v>740</v>
      </c>
      <c r="E2859" t="str">
        <f t="shared" si="88"/>
        <v/>
      </c>
      <c r="F2859" t="str">
        <f t="shared" si="89"/>
        <v/>
      </c>
      <c r="H2859">
        <v>6</v>
      </c>
      <c r="Q2859">
        <v>6</v>
      </c>
    </row>
    <row r="2860" spans="1:17" x14ac:dyDescent="0.25">
      <c r="A2860" t="s">
        <v>908</v>
      </c>
      <c r="B2860">
        <v>27</v>
      </c>
      <c r="C2860" t="s">
        <v>330</v>
      </c>
      <c r="D2860" t="s">
        <v>742</v>
      </c>
      <c r="E2860" t="str">
        <f t="shared" si="88"/>
        <v/>
      </c>
      <c r="F2860" t="str">
        <f t="shared" si="89"/>
        <v/>
      </c>
      <c r="H2860">
        <v>6</v>
      </c>
      <c r="Q2860">
        <v>6</v>
      </c>
    </row>
    <row r="2861" spans="1:17" x14ac:dyDescent="0.25">
      <c r="A2861" t="s">
        <v>908</v>
      </c>
      <c r="B2861">
        <v>27</v>
      </c>
      <c r="C2861" t="s">
        <v>337</v>
      </c>
      <c r="D2861" t="s">
        <v>753</v>
      </c>
      <c r="E2861" t="str">
        <f t="shared" si="88"/>
        <v/>
      </c>
      <c r="F2861" t="str">
        <f t="shared" si="89"/>
        <v/>
      </c>
      <c r="H2861">
        <v>6</v>
      </c>
      <c r="J2861">
        <v>1</v>
      </c>
      <c r="Q2861">
        <v>5</v>
      </c>
    </row>
    <row r="2862" spans="1:17" x14ac:dyDescent="0.25">
      <c r="A2862" t="s">
        <v>908</v>
      </c>
      <c r="B2862">
        <v>27</v>
      </c>
      <c r="C2862" t="s">
        <v>327</v>
      </c>
      <c r="D2862" t="s">
        <v>750</v>
      </c>
      <c r="E2862" t="str">
        <f t="shared" si="88"/>
        <v/>
      </c>
      <c r="F2862" t="str">
        <f t="shared" si="89"/>
        <v/>
      </c>
      <c r="H2862">
        <v>6.5</v>
      </c>
      <c r="J2862">
        <v>4</v>
      </c>
      <c r="Q2862">
        <v>2.5</v>
      </c>
    </row>
    <row r="2863" spans="1:17" x14ac:dyDescent="0.25">
      <c r="A2863" t="s">
        <v>908</v>
      </c>
      <c r="B2863">
        <v>27</v>
      </c>
      <c r="C2863" t="s">
        <v>323</v>
      </c>
      <c r="D2863" t="s">
        <v>754</v>
      </c>
      <c r="E2863" t="str">
        <f t="shared" si="88"/>
        <v/>
      </c>
      <c r="F2863" t="str">
        <f t="shared" si="89"/>
        <v/>
      </c>
      <c r="H2863">
        <v>6</v>
      </c>
      <c r="J2863">
        <v>1</v>
      </c>
      <c r="Q2863">
        <v>5</v>
      </c>
    </row>
    <row r="2864" spans="1:17" x14ac:dyDescent="0.25">
      <c r="A2864" t="s">
        <v>908</v>
      </c>
      <c r="B2864">
        <v>27</v>
      </c>
      <c r="C2864" t="s">
        <v>343</v>
      </c>
      <c r="D2864" t="s">
        <v>748</v>
      </c>
      <c r="E2864" t="str">
        <f t="shared" si="88"/>
        <v/>
      </c>
      <c r="F2864" t="str">
        <f t="shared" si="89"/>
        <v/>
      </c>
      <c r="H2864">
        <v>6.5</v>
      </c>
      <c r="Q2864">
        <v>6.5</v>
      </c>
    </row>
    <row r="2865" spans="1:17" x14ac:dyDescent="0.25">
      <c r="A2865" t="s">
        <v>908</v>
      </c>
      <c r="B2865">
        <v>27</v>
      </c>
      <c r="C2865" t="s">
        <v>663</v>
      </c>
      <c r="D2865" t="s">
        <v>661</v>
      </c>
      <c r="E2865" t="str">
        <f t="shared" si="88"/>
        <v/>
      </c>
      <c r="F2865" t="str">
        <f t="shared" si="89"/>
        <v/>
      </c>
      <c r="H2865">
        <v>6.5</v>
      </c>
      <c r="Q2865">
        <v>6.5</v>
      </c>
    </row>
    <row r="2866" spans="1:17" x14ac:dyDescent="0.25">
      <c r="A2866" t="s">
        <v>908</v>
      </c>
      <c r="B2866">
        <v>27</v>
      </c>
      <c r="C2866" t="s">
        <v>334</v>
      </c>
      <c r="D2866" t="s">
        <v>631</v>
      </c>
      <c r="E2866" t="str">
        <f t="shared" si="88"/>
        <v/>
      </c>
      <c r="F2866" t="str">
        <f t="shared" si="89"/>
        <v/>
      </c>
      <c r="H2866">
        <v>6.5</v>
      </c>
      <c r="J2866">
        <v>1</v>
      </c>
      <c r="Q2866">
        <v>5.5</v>
      </c>
    </row>
    <row r="2867" spans="1:17" x14ac:dyDescent="0.25">
      <c r="A2867" t="s">
        <v>908</v>
      </c>
      <c r="B2867">
        <v>27</v>
      </c>
      <c r="C2867" t="s">
        <v>333</v>
      </c>
      <c r="D2867" t="s">
        <v>745</v>
      </c>
      <c r="E2867" t="str">
        <f t="shared" si="88"/>
        <v/>
      </c>
      <c r="F2867" t="str">
        <f t="shared" si="89"/>
        <v/>
      </c>
      <c r="H2867">
        <v>6</v>
      </c>
      <c r="J2867">
        <v>2</v>
      </c>
      <c r="Q2867">
        <v>4</v>
      </c>
    </row>
    <row r="2868" spans="1:17" x14ac:dyDescent="0.25">
      <c r="A2868" t="s">
        <v>908</v>
      </c>
      <c r="B2868">
        <v>27</v>
      </c>
      <c r="C2868" t="s">
        <v>339</v>
      </c>
      <c r="D2868" t="s">
        <v>635</v>
      </c>
      <c r="E2868" t="str">
        <f t="shared" si="88"/>
        <v/>
      </c>
      <c r="F2868" t="str">
        <f t="shared" si="89"/>
        <v/>
      </c>
      <c r="H2868">
        <v>6</v>
      </c>
      <c r="Q2868">
        <v>6</v>
      </c>
    </row>
    <row r="2869" spans="1:17" x14ac:dyDescent="0.25">
      <c r="A2869" t="s">
        <v>908</v>
      </c>
      <c r="B2869">
        <v>27</v>
      </c>
      <c r="C2869" t="s">
        <v>664</v>
      </c>
      <c r="D2869" t="s">
        <v>747</v>
      </c>
      <c r="E2869" t="str">
        <f t="shared" si="88"/>
        <v/>
      </c>
      <c r="F2869" t="str">
        <f t="shared" si="89"/>
        <v/>
      </c>
      <c r="H2869">
        <v>5.5</v>
      </c>
      <c r="J2869">
        <v>1</v>
      </c>
      <c r="Q2869">
        <v>4.5</v>
      </c>
    </row>
    <row r="2870" spans="1:17" x14ac:dyDescent="0.25">
      <c r="A2870" t="s">
        <v>908</v>
      </c>
      <c r="B2870">
        <v>27</v>
      </c>
      <c r="C2870" t="s">
        <v>344</v>
      </c>
      <c r="D2870" t="s">
        <v>738</v>
      </c>
      <c r="E2870" t="str">
        <f t="shared" si="88"/>
        <v/>
      </c>
      <c r="F2870" t="str">
        <f t="shared" si="89"/>
        <v/>
      </c>
      <c r="H2870">
        <v>7</v>
      </c>
      <c r="Q2870">
        <v>7</v>
      </c>
    </row>
    <row r="2871" spans="1:17" x14ac:dyDescent="0.25">
      <c r="A2871" t="s">
        <v>908</v>
      </c>
      <c r="B2871">
        <v>27</v>
      </c>
      <c r="C2871" t="s">
        <v>342</v>
      </c>
      <c r="D2871" t="s">
        <v>761</v>
      </c>
      <c r="E2871" t="str">
        <f t="shared" si="88"/>
        <v/>
      </c>
      <c r="F2871" t="str">
        <f t="shared" si="89"/>
        <v/>
      </c>
      <c r="H2871">
        <v>4.5</v>
      </c>
      <c r="J2871">
        <v>2</v>
      </c>
      <c r="Q2871">
        <v>2.5</v>
      </c>
    </row>
    <row r="2872" spans="1:17" x14ac:dyDescent="0.25">
      <c r="A2872" t="s">
        <v>909</v>
      </c>
      <c r="B2872">
        <v>27</v>
      </c>
      <c r="C2872" t="s">
        <v>363</v>
      </c>
      <c r="D2872" t="s">
        <v>746</v>
      </c>
      <c r="E2872" t="str">
        <f t="shared" si="88"/>
        <v/>
      </c>
      <c r="F2872" t="str">
        <f t="shared" si="89"/>
        <v/>
      </c>
      <c r="H2872">
        <v>5.5</v>
      </c>
      <c r="Q2872">
        <v>5.5</v>
      </c>
    </row>
    <row r="2873" spans="1:17" x14ac:dyDescent="0.25">
      <c r="A2873" t="s">
        <v>909</v>
      </c>
      <c r="B2873">
        <v>27</v>
      </c>
      <c r="C2873" t="s">
        <v>371</v>
      </c>
      <c r="D2873" t="s">
        <v>746</v>
      </c>
      <c r="E2873" t="str">
        <f t="shared" si="88"/>
        <v/>
      </c>
      <c r="F2873" t="str">
        <f t="shared" si="89"/>
        <v/>
      </c>
      <c r="H2873">
        <v>6.5</v>
      </c>
      <c r="Q2873">
        <v>6.5</v>
      </c>
    </row>
    <row r="2874" spans="1:17" x14ac:dyDescent="0.25">
      <c r="A2874" t="s">
        <v>909</v>
      </c>
      <c r="B2874">
        <v>27</v>
      </c>
      <c r="C2874" t="s">
        <v>473</v>
      </c>
      <c r="D2874" t="s">
        <v>746</v>
      </c>
      <c r="E2874" t="str">
        <f t="shared" si="88"/>
        <v/>
      </c>
      <c r="F2874" t="str">
        <f t="shared" si="89"/>
        <v/>
      </c>
      <c r="H2874">
        <v>6</v>
      </c>
      <c r="Q2874">
        <v>6</v>
      </c>
    </row>
    <row r="2875" spans="1:17" x14ac:dyDescent="0.25">
      <c r="A2875" t="s">
        <v>909</v>
      </c>
      <c r="B2875">
        <v>27</v>
      </c>
      <c r="C2875" t="s">
        <v>479</v>
      </c>
      <c r="D2875" t="s">
        <v>746</v>
      </c>
      <c r="E2875" t="str">
        <f t="shared" si="88"/>
        <v/>
      </c>
      <c r="F2875" t="str">
        <f t="shared" si="89"/>
        <v/>
      </c>
      <c r="H2875">
        <v>6</v>
      </c>
      <c r="Q2875">
        <v>6</v>
      </c>
    </row>
    <row r="2876" spans="1:17" x14ac:dyDescent="0.25">
      <c r="A2876" t="s">
        <v>909</v>
      </c>
      <c r="B2876">
        <v>27</v>
      </c>
      <c r="C2876" t="s">
        <v>354</v>
      </c>
      <c r="D2876" t="s">
        <v>760</v>
      </c>
      <c r="E2876" t="str">
        <f t="shared" si="88"/>
        <v/>
      </c>
      <c r="F2876" t="str">
        <f t="shared" si="89"/>
        <v/>
      </c>
      <c r="H2876">
        <v>6</v>
      </c>
      <c r="Q2876">
        <v>6</v>
      </c>
    </row>
    <row r="2877" spans="1:17" x14ac:dyDescent="0.25">
      <c r="A2877" t="s">
        <v>909</v>
      </c>
      <c r="B2877">
        <v>27</v>
      </c>
      <c r="C2877" t="s">
        <v>383</v>
      </c>
      <c r="D2877" t="s">
        <v>760</v>
      </c>
      <c r="E2877" t="str">
        <f t="shared" si="88"/>
        <v/>
      </c>
      <c r="F2877" t="str">
        <f t="shared" si="89"/>
        <v/>
      </c>
      <c r="H2877">
        <v>6</v>
      </c>
      <c r="Q2877">
        <v>6</v>
      </c>
    </row>
    <row r="2878" spans="1:17" x14ac:dyDescent="0.25">
      <c r="A2878" t="s">
        <v>909</v>
      </c>
      <c r="B2878">
        <v>27</v>
      </c>
      <c r="C2878" t="s">
        <v>850</v>
      </c>
      <c r="D2878" t="s">
        <v>760</v>
      </c>
      <c r="E2878" t="str">
        <f t="shared" si="88"/>
        <v/>
      </c>
      <c r="F2878" t="str">
        <f t="shared" si="89"/>
        <v/>
      </c>
      <c r="H2878">
        <v>5</v>
      </c>
      <c r="Q2878">
        <v>5</v>
      </c>
    </row>
    <row r="2879" spans="1:17" x14ac:dyDescent="0.25">
      <c r="A2879" t="s">
        <v>909</v>
      </c>
      <c r="B2879">
        <v>27</v>
      </c>
      <c r="C2879" t="s">
        <v>442</v>
      </c>
      <c r="D2879" t="s">
        <v>760</v>
      </c>
      <c r="E2879" t="str">
        <f t="shared" si="88"/>
        <v/>
      </c>
      <c r="F2879" t="str">
        <f t="shared" si="89"/>
        <v/>
      </c>
      <c r="H2879">
        <v>6</v>
      </c>
      <c r="Q2879">
        <v>6</v>
      </c>
    </row>
    <row r="2880" spans="1:17" x14ac:dyDescent="0.25">
      <c r="A2880" t="s">
        <v>909</v>
      </c>
      <c r="B2880">
        <v>27</v>
      </c>
      <c r="C2880" t="s">
        <v>914</v>
      </c>
      <c r="D2880" t="s">
        <v>760</v>
      </c>
      <c r="E2880" t="str">
        <f t="shared" si="88"/>
        <v/>
      </c>
      <c r="F2880" t="str">
        <f t="shared" si="89"/>
        <v/>
      </c>
      <c r="H2880">
        <v>5.5</v>
      </c>
      <c r="Q2880">
        <v>5.5</v>
      </c>
    </row>
    <row r="2881" spans="1:17" x14ac:dyDescent="0.25">
      <c r="A2881" t="s">
        <v>909</v>
      </c>
      <c r="B2881">
        <v>27</v>
      </c>
      <c r="C2881" t="s">
        <v>357</v>
      </c>
      <c r="D2881" t="s">
        <v>633</v>
      </c>
      <c r="E2881">
        <f t="shared" si="88"/>
        <v>1</v>
      </c>
      <c r="F2881" t="str">
        <f t="shared" si="89"/>
        <v/>
      </c>
      <c r="G2881" t="s">
        <v>910</v>
      </c>
      <c r="H2881">
        <v>6</v>
      </c>
      <c r="Q2881">
        <v>5.5</v>
      </c>
    </row>
    <row r="2882" spans="1:17" x14ac:dyDescent="0.25">
      <c r="A2882" t="s">
        <v>909</v>
      </c>
      <c r="B2882">
        <v>27</v>
      </c>
      <c r="C2882" t="s">
        <v>358</v>
      </c>
      <c r="D2882" t="s">
        <v>633</v>
      </c>
      <c r="E2882" t="str">
        <f t="shared" si="88"/>
        <v/>
      </c>
      <c r="F2882">
        <f t="shared" si="89"/>
        <v>1</v>
      </c>
      <c r="G2882" t="s">
        <v>911</v>
      </c>
      <c r="H2882">
        <v>5</v>
      </c>
      <c r="Q2882">
        <v>4</v>
      </c>
    </row>
    <row r="2883" spans="1:17" x14ac:dyDescent="0.25">
      <c r="A2883" t="s">
        <v>909</v>
      </c>
      <c r="B2883">
        <v>27</v>
      </c>
      <c r="C2883" t="s">
        <v>453</v>
      </c>
      <c r="D2883" t="s">
        <v>633</v>
      </c>
      <c r="E2883" t="str">
        <f t="shared" ref="E2883:E2946" si="90">IF($G2883="Ammonito",1,"")</f>
        <v/>
      </c>
      <c r="F2883" t="str">
        <f t="shared" ref="F2883:F2946" si="91">IF($G2883="Espulsione",1,"")</f>
        <v/>
      </c>
      <c r="H2883">
        <v>6</v>
      </c>
      <c r="Q2883">
        <v>6</v>
      </c>
    </row>
    <row r="2884" spans="1:17" x14ac:dyDescent="0.25">
      <c r="A2884" t="s">
        <v>909</v>
      </c>
      <c r="B2884">
        <v>27</v>
      </c>
      <c r="C2884" t="s">
        <v>875</v>
      </c>
      <c r="D2884" t="s">
        <v>633</v>
      </c>
      <c r="E2884" t="str">
        <f t="shared" si="90"/>
        <v/>
      </c>
      <c r="F2884" t="str">
        <f t="shared" si="91"/>
        <v/>
      </c>
      <c r="H2884">
        <v>6</v>
      </c>
      <c r="Q2884">
        <v>6</v>
      </c>
    </row>
    <row r="2885" spans="1:17" x14ac:dyDescent="0.25">
      <c r="A2885" t="s">
        <v>909</v>
      </c>
      <c r="B2885">
        <v>27</v>
      </c>
      <c r="C2885" t="s">
        <v>464</v>
      </c>
      <c r="D2885" t="s">
        <v>739</v>
      </c>
      <c r="E2885" t="str">
        <f t="shared" si="90"/>
        <v/>
      </c>
      <c r="F2885" t="str">
        <f t="shared" si="91"/>
        <v/>
      </c>
      <c r="H2885">
        <v>5.5</v>
      </c>
      <c r="Q2885">
        <v>5.5</v>
      </c>
    </row>
    <row r="2886" spans="1:17" x14ac:dyDescent="0.25">
      <c r="A2886" t="s">
        <v>909</v>
      </c>
      <c r="B2886">
        <v>27</v>
      </c>
      <c r="C2886" t="s">
        <v>472</v>
      </c>
      <c r="D2886" t="s">
        <v>739</v>
      </c>
      <c r="E2886" t="str">
        <f t="shared" si="90"/>
        <v/>
      </c>
      <c r="F2886" t="str">
        <f t="shared" si="91"/>
        <v/>
      </c>
      <c r="H2886">
        <v>6</v>
      </c>
      <c r="Q2886">
        <v>6</v>
      </c>
    </row>
    <row r="2887" spans="1:17" x14ac:dyDescent="0.25">
      <c r="A2887" t="s">
        <v>909</v>
      </c>
      <c r="B2887">
        <v>27</v>
      </c>
      <c r="C2887" t="s">
        <v>451</v>
      </c>
      <c r="D2887" t="s">
        <v>739</v>
      </c>
      <c r="E2887" t="str">
        <f t="shared" si="90"/>
        <v/>
      </c>
      <c r="F2887" t="str">
        <f t="shared" si="91"/>
        <v/>
      </c>
      <c r="H2887">
        <v>6</v>
      </c>
      <c r="Q2887">
        <v>6</v>
      </c>
    </row>
    <row r="2888" spans="1:17" x14ac:dyDescent="0.25">
      <c r="A2888" t="s">
        <v>909</v>
      </c>
      <c r="B2888">
        <v>27</v>
      </c>
      <c r="C2888" t="s">
        <v>367</v>
      </c>
      <c r="D2888" t="s">
        <v>739</v>
      </c>
      <c r="E2888" t="str">
        <f t="shared" si="90"/>
        <v/>
      </c>
      <c r="F2888" t="str">
        <f t="shared" si="91"/>
        <v/>
      </c>
      <c r="H2888">
        <v>6</v>
      </c>
      <c r="Q2888">
        <v>6</v>
      </c>
    </row>
    <row r="2889" spans="1:17" x14ac:dyDescent="0.25">
      <c r="A2889" t="s">
        <v>909</v>
      </c>
      <c r="B2889">
        <v>27</v>
      </c>
      <c r="C2889" t="s">
        <v>365</v>
      </c>
      <c r="D2889" t="s">
        <v>634</v>
      </c>
      <c r="E2889" t="str">
        <f t="shared" si="90"/>
        <v/>
      </c>
      <c r="F2889" t="str">
        <f t="shared" si="91"/>
        <v/>
      </c>
      <c r="H2889">
        <v>5.5</v>
      </c>
      <c r="Q2889">
        <v>5.5</v>
      </c>
    </row>
    <row r="2890" spans="1:17" x14ac:dyDescent="0.25">
      <c r="A2890" t="s">
        <v>909</v>
      </c>
      <c r="B2890">
        <v>27</v>
      </c>
      <c r="C2890" t="s">
        <v>376</v>
      </c>
      <c r="D2890" t="s">
        <v>634</v>
      </c>
      <c r="E2890">
        <f t="shared" si="90"/>
        <v>1</v>
      </c>
      <c r="F2890" t="str">
        <f t="shared" si="91"/>
        <v/>
      </c>
      <c r="G2890" t="s">
        <v>910</v>
      </c>
      <c r="H2890">
        <v>5.5</v>
      </c>
      <c r="Q2890">
        <v>5</v>
      </c>
    </row>
    <row r="2891" spans="1:17" x14ac:dyDescent="0.25">
      <c r="A2891" t="s">
        <v>909</v>
      </c>
      <c r="B2891">
        <v>27</v>
      </c>
      <c r="C2891" t="s">
        <v>402</v>
      </c>
      <c r="D2891" t="s">
        <v>634</v>
      </c>
      <c r="E2891" t="str">
        <f t="shared" si="90"/>
        <v/>
      </c>
      <c r="F2891" t="str">
        <f t="shared" si="91"/>
        <v/>
      </c>
      <c r="H2891">
        <v>6.5</v>
      </c>
      <c r="Q2891">
        <v>6.5</v>
      </c>
    </row>
    <row r="2892" spans="1:17" x14ac:dyDescent="0.25">
      <c r="A2892" t="s">
        <v>909</v>
      </c>
      <c r="B2892">
        <v>27</v>
      </c>
      <c r="C2892" t="s">
        <v>847</v>
      </c>
      <c r="D2892" t="s">
        <v>634</v>
      </c>
      <c r="E2892">
        <f t="shared" si="90"/>
        <v>1</v>
      </c>
      <c r="F2892" t="str">
        <f t="shared" si="91"/>
        <v/>
      </c>
      <c r="G2892" t="s">
        <v>910</v>
      </c>
      <c r="H2892">
        <v>6</v>
      </c>
      <c r="Q2892">
        <v>5.5</v>
      </c>
    </row>
    <row r="2893" spans="1:17" x14ac:dyDescent="0.25">
      <c r="A2893" t="s">
        <v>909</v>
      </c>
      <c r="B2893">
        <v>27</v>
      </c>
      <c r="C2893" t="s">
        <v>877</v>
      </c>
      <c r="D2893" t="s">
        <v>634</v>
      </c>
      <c r="E2893" t="str">
        <f t="shared" si="90"/>
        <v/>
      </c>
      <c r="F2893" t="str">
        <f t="shared" si="91"/>
        <v/>
      </c>
      <c r="H2893">
        <v>5.5</v>
      </c>
      <c r="Q2893">
        <v>5.5</v>
      </c>
    </row>
    <row r="2894" spans="1:17" x14ac:dyDescent="0.25">
      <c r="A2894" t="s">
        <v>909</v>
      </c>
      <c r="B2894">
        <v>27</v>
      </c>
      <c r="C2894" t="s">
        <v>447</v>
      </c>
      <c r="D2894" t="s">
        <v>632</v>
      </c>
      <c r="E2894" t="str">
        <f t="shared" si="90"/>
        <v/>
      </c>
      <c r="F2894" t="str">
        <f t="shared" si="91"/>
        <v/>
      </c>
      <c r="H2894">
        <v>6</v>
      </c>
      <c r="Q2894">
        <v>6</v>
      </c>
    </row>
    <row r="2895" spans="1:17" x14ac:dyDescent="0.25">
      <c r="A2895" t="s">
        <v>909</v>
      </c>
      <c r="B2895">
        <v>27</v>
      </c>
      <c r="C2895" t="s">
        <v>462</v>
      </c>
      <c r="D2895" t="s">
        <v>632</v>
      </c>
      <c r="E2895">
        <f t="shared" si="90"/>
        <v>1</v>
      </c>
      <c r="F2895" t="str">
        <f t="shared" si="91"/>
        <v/>
      </c>
      <c r="G2895" t="s">
        <v>910</v>
      </c>
      <c r="H2895">
        <v>6.5</v>
      </c>
      <c r="Q2895">
        <v>6</v>
      </c>
    </row>
    <row r="2896" spans="1:17" x14ac:dyDescent="0.25">
      <c r="A2896" t="s">
        <v>909</v>
      </c>
      <c r="B2896">
        <v>27</v>
      </c>
      <c r="C2896" t="s">
        <v>470</v>
      </c>
      <c r="D2896" t="s">
        <v>632</v>
      </c>
      <c r="E2896">
        <f t="shared" si="90"/>
        <v>1</v>
      </c>
      <c r="F2896" t="str">
        <f t="shared" si="91"/>
        <v/>
      </c>
      <c r="G2896" t="s">
        <v>910</v>
      </c>
      <c r="H2896">
        <v>6</v>
      </c>
      <c r="Q2896">
        <v>5.5</v>
      </c>
    </row>
    <row r="2897" spans="1:17" x14ac:dyDescent="0.25">
      <c r="A2897" t="s">
        <v>909</v>
      </c>
      <c r="B2897">
        <v>27</v>
      </c>
      <c r="C2897" t="s">
        <v>853</v>
      </c>
      <c r="D2897" t="s">
        <v>632</v>
      </c>
      <c r="E2897" t="str">
        <f t="shared" si="90"/>
        <v/>
      </c>
      <c r="F2897" t="str">
        <f t="shared" si="91"/>
        <v/>
      </c>
      <c r="H2897">
        <v>6</v>
      </c>
      <c r="Q2897">
        <v>6</v>
      </c>
    </row>
    <row r="2898" spans="1:17" x14ac:dyDescent="0.25">
      <c r="A2898" t="s">
        <v>909</v>
      </c>
      <c r="B2898">
        <v>27</v>
      </c>
      <c r="C2898" t="s">
        <v>353</v>
      </c>
      <c r="D2898" t="s">
        <v>752</v>
      </c>
      <c r="E2898" t="str">
        <f t="shared" si="90"/>
        <v/>
      </c>
      <c r="F2898" t="str">
        <f t="shared" si="91"/>
        <v/>
      </c>
      <c r="H2898">
        <v>5.5</v>
      </c>
      <c r="Q2898">
        <v>5.5</v>
      </c>
    </row>
    <row r="2899" spans="1:17" x14ac:dyDescent="0.25">
      <c r="A2899" t="s">
        <v>909</v>
      </c>
      <c r="B2899">
        <v>27</v>
      </c>
      <c r="C2899" t="s">
        <v>391</v>
      </c>
      <c r="D2899" t="s">
        <v>752</v>
      </c>
      <c r="E2899" t="str">
        <f t="shared" si="90"/>
        <v/>
      </c>
      <c r="F2899" t="str">
        <f t="shared" si="91"/>
        <v/>
      </c>
      <c r="H2899">
        <v>5</v>
      </c>
      <c r="Q2899">
        <v>5</v>
      </c>
    </row>
    <row r="2900" spans="1:17" x14ac:dyDescent="0.25">
      <c r="A2900" t="s">
        <v>909</v>
      </c>
      <c r="B2900">
        <v>27</v>
      </c>
      <c r="C2900" t="s">
        <v>392</v>
      </c>
      <c r="D2900" t="s">
        <v>752</v>
      </c>
      <c r="E2900">
        <f t="shared" si="90"/>
        <v>1</v>
      </c>
      <c r="F2900" t="str">
        <f t="shared" si="91"/>
        <v/>
      </c>
      <c r="G2900" t="s">
        <v>910</v>
      </c>
      <c r="H2900">
        <v>6</v>
      </c>
      <c r="Q2900">
        <v>5.5</v>
      </c>
    </row>
    <row r="2901" spans="1:17" x14ac:dyDescent="0.25">
      <c r="A2901" t="s">
        <v>909</v>
      </c>
      <c r="B2901">
        <v>27</v>
      </c>
      <c r="C2901" t="s">
        <v>428</v>
      </c>
      <c r="D2901" t="s">
        <v>752</v>
      </c>
      <c r="E2901" t="str">
        <f t="shared" si="90"/>
        <v/>
      </c>
      <c r="F2901" t="str">
        <f t="shared" si="91"/>
        <v/>
      </c>
      <c r="H2901">
        <v>6.5</v>
      </c>
      <c r="Q2901">
        <v>6.5</v>
      </c>
    </row>
    <row r="2902" spans="1:17" x14ac:dyDescent="0.25">
      <c r="A2902" t="s">
        <v>909</v>
      </c>
      <c r="B2902">
        <v>27</v>
      </c>
      <c r="C2902" t="s">
        <v>437</v>
      </c>
      <c r="D2902" t="s">
        <v>752</v>
      </c>
      <c r="E2902">
        <f t="shared" si="90"/>
        <v>1</v>
      </c>
      <c r="F2902" t="str">
        <f t="shared" si="91"/>
        <v/>
      </c>
      <c r="G2902" t="s">
        <v>910</v>
      </c>
      <c r="H2902">
        <v>5</v>
      </c>
      <c r="Q2902">
        <v>4.5</v>
      </c>
    </row>
    <row r="2903" spans="1:17" x14ac:dyDescent="0.25">
      <c r="A2903" t="s">
        <v>909</v>
      </c>
      <c r="B2903">
        <v>27</v>
      </c>
      <c r="C2903" t="s">
        <v>835</v>
      </c>
      <c r="D2903" t="s">
        <v>740</v>
      </c>
      <c r="E2903" t="str">
        <f t="shared" si="90"/>
        <v/>
      </c>
      <c r="F2903" t="str">
        <f t="shared" si="91"/>
        <v/>
      </c>
      <c r="H2903">
        <v>6</v>
      </c>
      <c r="Q2903">
        <v>6</v>
      </c>
    </row>
    <row r="2904" spans="1:17" x14ac:dyDescent="0.25">
      <c r="A2904" t="s">
        <v>909</v>
      </c>
      <c r="B2904">
        <v>27</v>
      </c>
      <c r="C2904" t="s">
        <v>374</v>
      </c>
      <c r="D2904" t="s">
        <v>740</v>
      </c>
      <c r="E2904" t="str">
        <f t="shared" si="90"/>
        <v/>
      </c>
      <c r="F2904" t="str">
        <f t="shared" si="91"/>
        <v/>
      </c>
      <c r="H2904">
        <v>6.5</v>
      </c>
      <c r="Q2904">
        <v>6.5</v>
      </c>
    </row>
    <row r="2905" spans="1:17" x14ac:dyDescent="0.25">
      <c r="A2905" t="s">
        <v>909</v>
      </c>
      <c r="B2905">
        <v>27</v>
      </c>
      <c r="C2905" t="s">
        <v>414</v>
      </c>
      <c r="D2905" t="s">
        <v>740</v>
      </c>
      <c r="E2905" t="str">
        <f t="shared" si="90"/>
        <v/>
      </c>
      <c r="F2905" t="str">
        <f t="shared" si="91"/>
        <v/>
      </c>
      <c r="H2905">
        <v>6</v>
      </c>
      <c r="Q2905">
        <v>6</v>
      </c>
    </row>
    <row r="2906" spans="1:17" x14ac:dyDescent="0.25">
      <c r="A2906" t="s">
        <v>909</v>
      </c>
      <c r="B2906">
        <v>27</v>
      </c>
      <c r="C2906" t="s">
        <v>440</v>
      </c>
      <c r="D2906" t="s">
        <v>740</v>
      </c>
      <c r="E2906" t="str">
        <f t="shared" si="90"/>
        <v/>
      </c>
      <c r="F2906" t="str">
        <f t="shared" si="91"/>
        <v/>
      </c>
      <c r="H2906">
        <v>6</v>
      </c>
      <c r="Q2906">
        <v>6</v>
      </c>
    </row>
    <row r="2907" spans="1:17" x14ac:dyDescent="0.25">
      <c r="A2907" t="s">
        <v>909</v>
      </c>
      <c r="B2907">
        <v>27</v>
      </c>
      <c r="C2907" t="s">
        <v>458</v>
      </c>
      <c r="D2907" t="s">
        <v>740</v>
      </c>
      <c r="E2907" t="str">
        <f t="shared" si="90"/>
        <v/>
      </c>
      <c r="F2907" t="str">
        <f t="shared" si="91"/>
        <v/>
      </c>
      <c r="H2907">
        <v>7</v>
      </c>
      <c r="Q2907">
        <v>7</v>
      </c>
    </row>
    <row r="2908" spans="1:17" x14ac:dyDescent="0.25">
      <c r="A2908" t="s">
        <v>909</v>
      </c>
      <c r="B2908">
        <v>27</v>
      </c>
      <c r="C2908" t="s">
        <v>463</v>
      </c>
      <c r="D2908" t="s">
        <v>740</v>
      </c>
      <c r="E2908" t="str">
        <f t="shared" si="90"/>
        <v/>
      </c>
      <c r="F2908" t="str">
        <f t="shared" si="91"/>
        <v/>
      </c>
      <c r="H2908">
        <v>6.5</v>
      </c>
      <c r="Q2908">
        <v>6.5</v>
      </c>
    </row>
    <row r="2909" spans="1:17" x14ac:dyDescent="0.25">
      <c r="A2909" t="s">
        <v>909</v>
      </c>
      <c r="B2909">
        <v>27</v>
      </c>
      <c r="C2909" t="s">
        <v>360</v>
      </c>
      <c r="D2909" t="s">
        <v>742</v>
      </c>
      <c r="E2909" t="str">
        <f t="shared" si="90"/>
        <v/>
      </c>
      <c r="F2909" t="str">
        <f t="shared" si="91"/>
        <v/>
      </c>
      <c r="H2909">
        <v>6</v>
      </c>
      <c r="Q2909">
        <v>6</v>
      </c>
    </row>
    <row r="2910" spans="1:17" x14ac:dyDescent="0.25">
      <c r="A2910" t="s">
        <v>909</v>
      </c>
      <c r="B2910">
        <v>27</v>
      </c>
      <c r="C2910" t="s">
        <v>384</v>
      </c>
      <c r="D2910" t="s">
        <v>742</v>
      </c>
      <c r="E2910" t="str">
        <f t="shared" si="90"/>
        <v/>
      </c>
      <c r="F2910" t="str">
        <f t="shared" si="91"/>
        <v/>
      </c>
      <c r="H2910">
        <v>6</v>
      </c>
      <c r="Q2910">
        <v>6</v>
      </c>
    </row>
    <row r="2911" spans="1:17" x14ac:dyDescent="0.25">
      <c r="A2911" t="s">
        <v>909</v>
      </c>
      <c r="B2911">
        <v>27</v>
      </c>
      <c r="C2911" t="s">
        <v>418</v>
      </c>
      <c r="D2911" t="s">
        <v>742</v>
      </c>
      <c r="E2911" t="str">
        <f t="shared" si="90"/>
        <v/>
      </c>
      <c r="F2911" t="str">
        <f t="shared" si="91"/>
        <v/>
      </c>
      <c r="H2911">
        <v>6</v>
      </c>
      <c r="Q2911">
        <v>6</v>
      </c>
    </row>
    <row r="2912" spans="1:17" x14ac:dyDescent="0.25">
      <c r="A2912" t="s">
        <v>909</v>
      </c>
      <c r="B2912">
        <v>27</v>
      </c>
      <c r="C2912" t="s">
        <v>444</v>
      </c>
      <c r="D2912" t="s">
        <v>742</v>
      </c>
      <c r="E2912" t="str">
        <f t="shared" si="90"/>
        <v/>
      </c>
      <c r="F2912" t="str">
        <f t="shared" si="91"/>
        <v/>
      </c>
      <c r="H2912">
        <v>6</v>
      </c>
      <c r="Q2912">
        <v>6</v>
      </c>
    </row>
    <row r="2913" spans="1:17" x14ac:dyDescent="0.25">
      <c r="A2913" t="s">
        <v>909</v>
      </c>
      <c r="B2913">
        <v>27</v>
      </c>
      <c r="C2913" t="s">
        <v>840</v>
      </c>
      <c r="D2913" t="s">
        <v>753</v>
      </c>
      <c r="E2913" t="str">
        <f t="shared" si="90"/>
        <v/>
      </c>
      <c r="F2913" t="str">
        <f t="shared" si="91"/>
        <v/>
      </c>
      <c r="H2913">
        <v>5.5</v>
      </c>
      <c r="Q2913">
        <v>5.5</v>
      </c>
    </row>
    <row r="2914" spans="1:17" x14ac:dyDescent="0.25">
      <c r="A2914" t="s">
        <v>909</v>
      </c>
      <c r="B2914">
        <v>27</v>
      </c>
      <c r="C2914" t="s">
        <v>375</v>
      </c>
      <c r="D2914" t="s">
        <v>753</v>
      </c>
      <c r="E2914" t="str">
        <f t="shared" si="90"/>
        <v/>
      </c>
      <c r="F2914" t="str">
        <f t="shared" si="91"/>
        <v/>
      </c>
      <c r="H2914">
        <v>5.5</v>
      </c>
      <c r="Q2914">
        <v>5.5</v>
      </c>
    </row>
    <row r="2915" spans="1:17" x14ac:dyDescent="0.25">
      <c r="A2915" t="s">
        <v>909</v>
      </c>
      <c r="B2915">
        <v>27</v>
      </c>
      <c r="C2915" t="s">
        <v>416</v>
      </c>
      <c r="D2915" t="s">
        <v>753</v>
      </c>
      <c r="E2915" t="str">
        <f t="shared" si="90"/>
        <v/>
      </c>
      <c r="F2915" t="str">
        <f t="shared" si="91"/>
        <v/>
      </c>
      <c r="H2915">
        <v>6</v>
      </c>
      <c r="Q2915">
        <v>6</v>
      </c>
    </row>
    <row r="2916" spans="1:17" x14ac:dyDescent="0.25">
      <c r="A2916" t="s">
        <v>909</v>
      </c>
      <c r="B2916">
        <v>27</v>
      </c>
      <c r="C2916" t="s">
        <v>455</v>
      </c>
      <c r="D2916" t="s">
        <v>753</v>
      </c>
      <c r="E2916" t="str">
        <f t="shared" si="90"/>
        <v/>
      </c>
      <c r="F2916" t="str">
        <f t="shared" si="91"/>
        <v/>
      </c>
      <c r="H2916">
        <v>5</v>
      </c>
      <c r="Q2916">
        <v>5</v>
      </c>
    </row>
    <row r="2917" spans="1:17" x14ac:dyDescent="0.25">
      <c r="A2917" t="s">
        <v>909</v>
      </c>
      <c r="B2917">
        <v>27</v>
      </c>
      <c r="C2917" t="s">
        <v>378</v>
      </c>
      <c r="D2917" t="s">
        <v>750</v>
      </c>
      <c r="E2917" t="str">
        <f t="shared" si="90"/>
        <v/>
      </c>
      <c r="F2917" t="str">
        <f t="shared" si="91"/>
        <v/>
      </c>
      <c r="H2917">
        <v>6</v>
      </c>
      <c r="Q2917">
        <v>6</v>
      </c>
    </row>
    <row r="2918" spans="1:17" x14ac:dyDescent="0.25">
      <c r="A2918" t="s">
        <v>909</v>
      </c>
      <c r="B2918">
        <v>27</v>
      </c>
      <c r="C2918" t="s">
        <v>380</v>
      </c>
      <c r="D2918" t="s">
        <v>750</v>
      </c>
      <c r="E2918" t="str">
        <f t="shared" si="90"/>
        <v/>
      </c>
      <c r="F2918" t="str">
        <f t="shared" si="91"/>
        <v/>
      </c>
      <c r="H2918">
        <v>5</v>
      </c>
      <c r="K2918">
        <v>1</v>
      </c>
      <c r="Q2918">
        <v>3</v>
      </c>
    </row>
    <row r="2919" spans="1:17" x14ac:dyDescent="0.25">
      <c r="A2919" t="s">
        <v>909</v>
      </c>
      <c r="B2919">
        <v>27</v>
      </c>
      <c r="C2919" t="s">
        <v>386</v>
      </c>
      <c r="D2919" t="s">
        <v>750</v>
      </c>
      <c r="E2919" t="str">
        <f t="shared" si="90"/>
        <v/>
      </c>
      <c r="F2919" t="str">
        <f t="shared" si="91"/>
        <v/>
      </c>
      <c r="H2919">
        <v>4.5</v>
      </c>
      <c r="Q2919">
        <v>4.5</v>
      </c>
    </row>
    <row r="2920" spans="1:17" x14ac:dyDescent="0.25">
      <c r="A2920" t="s">
        <v>909</v>
      </c>
      <c r="B2920">
        <v>27</v>
      </c>
      <c r="C2920" t="s">
        <v>399</v>
      </c>
      <c r="D2920" t="s">
        <v>750</v>
      </c>
      <c r="E2920" t="str">
        <f t="shared" si="90"/>
        <v/>
      </c>
      <c r="F2920" t="str">
        <f t="shared" si="91"/>
        <v/>
      </c>
      <c r="H2920">
        <v>6</v>
      </c>
      <c r="Q2920">
        <v>6</v>
      </c>
    </row>
    <row r="2921" spans="1:17" x14ac:dyDescent="0.25">
      <c r="A2921" t="s">
        <v>909</v>
      </c>
      <c r="B2921">
        <v>27</v>
      </c>
      <c r="C2921" t="s">
        <v>430</v>
      </c>
      <c r="D2921" t="s">
        <v>750</v>
      </c>
      <c r="E2921" t="str">
        <f t="shared" si="90"/>
        <v/>
      </c>
      <c r="F2921" t="str">
        <f t="shared" si="91"/>
        <v/>
      </c>
      <c r="H2921">
        <v>6.5</v>
      </c>
      <c r="I2921">
        <v>2</v>
      </c>
      <c r="Q2921">
        <v>12.5</v>
      </c>
    </row>
    <row r="2922" spans="1:17" x14ac:dyDescent="0.25">
      <c r="A2922" t="s">
        <v>909</v>
      </c>
      <c r="B2922">
        <v>27</v>
      </c>
      <c r="C2922" t="s">
        <v>431</v>
      </c>
      <c r="D2922" t="s">
        <v>750</v>
      </c>
      <c r="E2922" t="str">
        <f t="shared" si="90"/>
        <v/>
      </c>
      <c r="F2922" t="str">
        <f t="shared" si="91"/>
        <v/>
      </c>
      <c r="H2922">
        <v>6.5</v>
      </c>
      <c r="Q2922">
        <v>6.5</v>
      </c>
    </row>
    <row r="2923" spans="1:17" x14ac:dyDescent="0.25">
      <c r="A2923" t="s">
        <v>909</v>
      </c>
      <c r="B2923">
        <v>27</v>
      </c>
      <c r="C2923" t="s">
        <v>393</v>
      </c>
      <c r="D2923" t="s">
        <v>754</v>
      </c>
      <c r="E2923">
        <f t="shared" si="90"/>
        <v>1</v>
      </c>
      <c r="F2923" t="str">
        <f t="shared" si="91"/>
        <v/>
      </c>
      <c r="G2923" t="s">
        <v>910</v>
      </c>
      <c r="H2923">
        <v>6</v>
      </c>
      <c r="Q2923">
        <v>5.5</v>
      </c>
    </row>
    <row r="2924" spans="1:17" x14ac:dyDescent="0.25">
      <c r="A2924" t="s">
        <v>909</v>
      </c>
      <c r="B2924">
        <v>27</v>
      </c>
      <c r="C2924" t="s">
        <v>433</v>
      </c>
      <c r="D2924" t="s">
        <v>754</v>
      </c>
      <c r="E2924">
        <f t="shared" si="90"/>
        <v>1</v>
      </c>
      <c r="F2924" t="str">
        <f t="shared" si="91"/>
        <v/>
      </c>
      <c r="G2924" t="s">
        <v>910</v>
      </c>
      <c r="H2924">
        <v>5</v>
      </c>
      <c r="Q2924">
        <v>4.5</v>
      </c>
    </row>
    <row r="2925" spans="1:17" x14ac:dyDescent="0.25">
      <c r="A2925" t="s">
        <v>909</v>
      </c>
      <c r="B2925">
        <v>27</v>
      </c>
      <c r="C2925" t="s">
        <v>480</v>
      </c>
      <c r="D2925" t="s">
        <v>754</v>
      </c>
      <c r="E2925" t="str">
        <f t="shared" si="90"/>
        <v/>
      </c>
      <c r="F2925" t="str">
        <f t="shared" si="91"/>
        <v/>
      </c>
      <c r="H2925">
        <v>5.5</v>
      </c>
      <c r="Q2925">
        <v>5.5</v>
      </c>
    </row>
    <row r="2926" spans="1:17" x14ac:dyDescent="0.25">
      <c r="A2926" t="s">
        <v>909</v>
      </c>
      <c r="B2926">
        <v>27</v>
      </c>
      <c r="C2926" t="s">
        <v>349</v>
      </c>
      <c r="D2926" t="s">
        <v>748</v>
      </c>
      <c r="E2926" t="str">
        <f t="shared" si="90"/>
        <v/>
      </c>
      <c r="F2926" t="str">
        <f t="shared" si="91"/>
        <v/>
      </c>
      <c r="H2926">
        <v>6</v>
      </c>
      <c r="Q2926">
        <v>6</v>
      </c>
    </row>
    <row r="2927" spans="1:17" x14ac:dyDescent="0.25">
      <c r="A2927" t="s">
        <v>909</v>
      </c>
      <c r="B2927">
        <v>27</v>
      </c>
      <c r="C2927" t="s">
        <v>401</v>
      </c>
      <c r="D2927" t="s">
        <v>748</v>
      </c>
      <c r="E2927" t="str">
        <f t="shared" si="90"/>
        <v/>
      </c>
      <c r="F2927" t="str">
        <f t="shared" si="91"/>
        <v/>
      </c>
      <c r="H2927">
        <v>6</v>
      </c>
      <c r="Q2927">
        <v>6</v>
      </c>
    </row>
    <row r="2928" spans="1:17" x14ac:dyDescent="0.25">
      <c r="A2928" t="s">
        <v>909</v>
      </c>
      <c r="B2928">
        <v>27</v>
      </c>
      <c r="C2928" t="s">
        <v>422</v>
      </c>
      <c r="D2928" t="s">
        <v>748</v>
      </c>
      <c r="E2928" t="str">
        <f t="shared" si="90"/>
        <v/>
      </c>
      <c r="F2928" t="str">
        <f t="shared" si="91"/>
        <v/>
      </c>
      <c r="H2928">
        <v>6</v>
      </c>
      <c r="Q2928">
        <v>6</v>
      </c>
    </row>
    <row r="2929" spans="1:17" x14ac:dyDescent="0.25">
      <c r="A2929" t="s">
        <v>909</v>
      </c>
      <c r="B2929">
        <v>27</v>
      </c>
      <c r="C2929" t="s">
        <v>407</v>
      </c>
      <c r="D2929" t="s">
        <v>748</v>
      </c>
      <c r="E2929" t="str">
        <f t="shared" si="90"/>
        <v/>
      </c>
      <c r="F2929" t="str">
        <f t="shared" si="91"/>
        <v/>
      </c>
      <c r="H2929">
        <v>6</v>
      </c>
      <c r="L2929">
        <v>1</v>
      </c>
      <c r="Q2929">
        <v>7</v>
      </c>
    </row>
    <row r="2930" spans="1:17" x14ac:dyDescent="0.25">
      <c r="A2930" t="s">
        <v>909</v>
      </c>
      <c r="B2930">
        <v>27</v>
      </c>
      <c r="C2930" t="s">
        <v>412</v>
      </c>
      <c r="D2930" t="s">
        <v>748</v>
      </c>
      <c r="E2930" t="str">
        <f t="shared" si="90"/>
        <v/>
      </c>
      <c r="F2930" t="str">
        <f t="shared" si="91"/>
        <v/>
      </c>
      <c r="H2930">
        <v>5.5</v>
      </c>
      <c r="Q2930">
        <v>5.5</v>
      </c>
    </row>
    <row r="2931" spans="1:17" x14ac:dyDescent="0.25">
      <c r="A2931" t="s">
        <v>909</v>
      </c>
      <c r="B2931">
        <v>27</v>
      </c>
      <c r="C2931" t="s">
        <v>845</v>
      </c>
      <c r="D2931" t="s">
        <v>661</v>
      </c>
      <c r="E2931" t="str">
        <f t="shared" si="90"/>
        <v/>
      </c>
      <c r="F2931" t="str">
        <f t="shared" si="91"/>
        <v/>
      </c>
      <c r="H2931">
        <v>6</v>
      </c>
      <c r="Q2931">
        <v>6</v>
      </c>
    </row>
    <row r="2932" spans="1:17" x14ac:dyDescent="0.25">
      <c r="A2932" t="s">
        <v>909</v>
      </c>
      <c r="B2932">
        <v>27</v>
      </c>
      <c r="C2932" t="s">
        <v>409</v>
      </c>
      <c r="D2932" t="s">
        <v>661</v>
      </c>
      <c r="E2932">
        <f t="shared" si="90"/>
        <v>1</v>
      </c>
      <c r="F2932" t="str">
        <f t="shared" si="91"/>
        <v/>
      </c>
      <c r="G2932" t="s">
        <v>910</v>
      </c>
      <c r="H2932">
        <v>6</v>
      </c>
      <c r="Q2932">
        <v>5.5</v>
      </c>
    </row>
    <row r="2933" spans="1:17" x14ac:dyDescent="0.25">
      <c r="A2933" t="s">
        <v>909</v>
      </c>
      <c r="B2933">
        <v>27</v>
      </c>
      <c r="C2933" t="s">
        <v>420</v>
      </c>
      <c r="D2933" t="s">
        <v>661</v>
      </c>
      <c r="E2933">
        <f t="shared" si="90"/>
        <v>1</v>
      </c>
      <c r="F2933" t="str">
        <f t="shared" si="91"/>
        <v/>
      </c>
      <c r="G2933" t="s">
        <v>910</v>
      </c>
      <c r="H2933">
        <v>6</v>
      </c>
      <c r="Q2933">
        <v>5.5</v>
      </c>
    </row>
    <row r="2934" spans="1:17" x14ac:dyDescent="0.25">
      <c r="A2934" t="s">
        <v>909</v>
      </c>
      <c r="B2934">
        <v>27</v>
      </c>
      <c r="C2934" t="s">
        <v>445</v>
      </c>
      <c r="D2934" t="s">
        <v>661</v>
      </c>
      <c r="E2934">
        <f t="shared" si="90"/>
        <v>1</v>
      </c>
      <c r="F2934" t="str">
        <f t="shared" si="91"/>
        <v/>
      </c>
      <c r="G2934" t="s">
        <v>910</v>
      </c>
      <c r="H2934">
        <v>6.5</v>
      </c>
      <c r="Q2934">
        <v>6</v>
      </c>
    </row>
    <row r="2935" spans="1:17" x14ac:dyDescent="0.25">
      <c r="A2935" t="s">
        <v>909</v>
      </c>
      <c r="B2935">
        <v>27</v>
      </c>
      <c r="C2935" t="s">
        <v>434</v>
      </c>
      <c r="D2935" t="s">
        <v>661</v>
      </c>
      <c r="E2935" t="str">
        <f t="shared" si="90"/>
        <v/>
      </c>
      <c r="F2935" t="str">
        <f t="shared" si="91"/>
        <v/>
      </c>
      <c r="H2935">
        <v>6.5</v>
      </c>
      <c r="Q2935">
        <v>6.5</v>
      </c>
    </row>
    <row r="2936" spans="1:17" x14ac:dyDescent="0.25">
      <c r="A2936" t="s">
        <v>909</v>
      </c>
      <c r="B2936">
        <v>27</v>
      </c>
      <c r="C2936" t="s">
        <v>364</v>
      </c>
      <c r="D2936" t="s">
        <v>631</v>
      </c>
      <c r="E2936" t="str">
        <f t="shared" si="90"/>
        <v/>
      </c>
      <c r="F2936" t="str">
        <f t="shared" si="91"/>
        <v/>
      </c>
      <c r="H2936">
        <v>6</v>
      </c>
      <c r="Q2936">
        <v>6</v>
      </c>
    </row>
    <row r="2937" spans="1:17" x14ac:dyDescent="0.25">
      <c r="A2937" t="s">
        <v>909</v>
      </c>
      <c r="B2937">
        <v>27</v>
      </c>
      <c r="C2937" t="s">
        <v>846</v>
      </c>
      <c r="D2937" t="s">
        <v>631</v>
      </c>
      <c r="E2937" t="str">
        <f t="shared" si="90"/>
        <v/>
      </c>
      <c r="F2937" t="str">
        <f t="shared" si="91"/>
        <v/>
      </c>
      <c r="H2937">
        <v>6</v>
      </c>
      <c r="Q2937">
        <v>6</v>
      </c>
    </row>
    <row r="2938" spans="1:17" x14ac:dyDescent="0.25">
      <c r="A2938" t="s">
        <v>909</v>
      </c>
      <c r="B2938">
        <v>27</v>
      </c>
      <c r="C2938" t="s">
        <v>423</v>
      </c>
      <c r="D2938" t="s">
        <v>631</v>
      </c>
      <c r="E2938">
        <f t="shared" si="90"/>
        <v>1</v>
      </c>
      <c r="F2938" t="str">
        <f t="shared" si="91"/>
        <v/>
      </c>
      <c r="G2938" t="s">
        <v>910</v>
      </c>
      <c r="H2938">
        <v>6.5</v>
      </c>
      <c r="Q2938">
        <v>6</v>
      </c>
    </row>
    <row r="2939" spans="1:17" x14ac:dyDescent="0.25">
      <c r="A2939" t="s">
        <v>909</v>
      </c>
      <c r="B2939">
        <v>27</v>
      </c>
      <c r="C2939" t="s">
        <v>465</v>
      </c>
      <c r="D2939" t="s">
        <v>631</v>
      </c>
      <c r="E2939" t="str">
        <f t="shared" si="90"/>
        <v/>
      </c>
      <c r="F2939" t="str">
        <f t="shared" si="91"/>
        <v/>
      </c>
      <c r="H2939">
        <v>5</v>
      </c>
      <c r="Q2939">
        <v>5</v>
      </c>
    </row>
    <row r="2940" spans="1:17" x14ac:dyDescent="0.25">
      <c r="A2940" t="s">
        <v>909</v>
      </c>
      <c r="B2940">
        <v>27</v>
      </c>
      <c r="C2940" t="s">
        <v>394</v>
      </c>
      <c r="D2940" t="s">
        <v>745</v>
      </c>
      <c r="E2940">
        <f t="shared" si="90"/>
        <v>1</v>
      </c>
      <c r="F2940" t="str">
        <f t="shared" si="91"/>
        <v/>
      </c>
      <c r="G2940" t="s">
        <v>910</v>
      </c>
      <c r="H2940">
        <v>5.5</v>
      </c>
      <c r="Q2940">
        <v>5</v>
      </c>
    </row>
    <row r="2941" spans="1:17" x14ac:dyDescent="0.25">
      <c r="A2941" t="s">
        <v>909</v>
      </c>
      <c r="B2941">
        <v>27</v>
      </c>
      <c r="C2941" t="s">
        <v>855</v>
      </c>
      <c r="D2941" t="s">
        <v>745</v>
      </c>
      <c r="E2941" t="str">
        <f t="shared" si="90"/>
        <v/>
      </c>
      <c r="F2941" t="str">
        <f t="shared" si="91"/>
        <v/>
      </c>
      <c r="H2941">
        <v>6</v>
      </c>
      <c r="Q2941">
        <v>6</v>
      </c>
    </row>
    <row r="2942" spans="1:17" x14ac:dyDescent="0.25">
      <c r="A2942" t="s">
        <v>909</v>
      </c>
      <c r="B2942">
        <v>27</v>
      </c>
      <c r="C2942" t="s">
        <v>405</v>
      </c>
      <c r="D2942" t="s">
        <v>745</v>
      </c>
      <c r="E2942" t="str">
        <f t="shared" si="90"/>
        <v/>
      </c>
      <c r="F2942" t="str">
        <f t="shared" si="91"/>
        <v/>
      </c>
      <c r="H2942">
        <v>6</v>
      </c>
      <c r="Q2942">
        <v>6</v>
      </c>
    </row>
    <row r="2943" spans="1:17" x14ac:dyDescent="0.25">
      <c r="A2943" t="s">
        <v>909</v>
      </c>
      <c r="B2943">
        <v>27</v>
      </c>
      <c r="C2943" t="s">
        <v>439</v>
      </c>
      <c r="D2943" t="s">
        <v>745</v>
      </c>
      <c r="E2943" t="str">
        <f t="shared" si="90"/>
        <v/>
      </c>
      <c r="F2943" t="str">
        <f t="shared" si="91"/>
        <v/>
      </c>
      <c r="H2943">
        <v>6</v>
      </c>
      <c r="Q2943">
        <v>6</v>
      </c>
    </row>
    <row r="2944" spans="1:17" x14ac:dyDescent="0.25">
      <c r="A2944" t="s">
        <v>909</v>
      </c>
      <c r="B2944">
        <v>27</v>
      </c>
      <c r="C2944" t="s">
        <v>446</v>
      </c>
      <c r="D2944" t="s">
        <v>745</v>
      </c>
      <c r="E2944" t="str">
        <f t="shared" si="90"/>
        <v/>
      </c>
      <c r="F2944" t="str">
        <f t="shared" si="91"/>
        <v/>
      </c>
      <c r="H2944">
        <v>6.5</v>
      </c>
      <c r="Q2944">
        <v>6.5</v>
      </c>
    </row>
    <row r="2945" spans="1:17" x14ac:dyDescent="0.25">
      <c r="A2945" t="s">
        <v>909</v>
      </c>
      <c r="B2945">
        <v>27</v>
      </c>
      <c r="C2945" t="s">
        <v>459</v>
      </c>
      <c r="D2945" t="s">
        <v>745</v>
      </c>
      <c r="E2945" t="str">
        <f t="shared" si="90"/>
        <v/>
      </c>
      <c r="F2945" t="str">
        <f t="shared" si="91"/>
        <v/>
      </c>
      <c r="H2945">
        <v>5</v>
      </c>
      <c r="Q2945">
        <v>5</v>
      </c>
    </row>
    <row r="2946" spans="1:17" x14ac:dyDescent="0.25">
      <c r="A2946" t="s">
        <v>909</v>
      </c>
      <c r="B2946">
        <v>27</v>
      </c>
      <c r="C2946" t="s">
        <v>351</v>
      </c>
      <c r="D2946" t="s">
        <v>635</v>
      </c>
      <c r="E2946">
        <f t="shared" si="90"/>
        <v>1</v>
      </c>
      <c r="F2946" t="str">
        <f t="shared" si="91"/>
        <v/>
      </c>
      <c r="G2946" t="s">
        <v>910</v>
      </c>
      <c r="H2946">
        <v>5.5</v>
      </c>
      <c r="Q2946">
        <v>5</v>
      </c>
    </row>
    <row r="2947" spans="1:17" x14ac:dyDescent="0.25">
      <c r="A2947" t="s">
        <v>909</v>
      </c>
      <c r="B2947">
        <v>27</v>
      </c>
      <c r="C2947" t="s">
        <v>355</v>
      </c>
      <c r="D2947" t="s">
        <v>635</v>
      </c>
      <c r="E2947" t="str">
        <f t="shared" ref="E2947:E3010" si="92">IF($G2947="Ammonito",1,"")</f>
        <v/>
      </c>
      <c r="F2947" t="str">
        <f t="shared" ref="F2947:F3010" si="93">IF($G2947="Espulsione",1,"")</f>
        <v/>
      </c>
      <c r="H2947">
        <v>6</v>
      </c>
      <c r="Q2947">
        <v>6</v>
      </c>
    </row>
    <row r="2948" spans="1:17" x14ac:dyDescent="0.25">
      <c r="A2948" t="s">
        <v>909</v>
      </c>
      <c r="B2948">
        <v>27</v>
      </c>
      <c r="C2948" t="s">
        <v>377</v>
      </c>
      <c r="D2948" t="s">
        <v>635</v>
      </c>
      <c r="E2948" t="str">
        <f t="shared" si="92"/>
        <v/>
      </c>
      <c r="F2948" t="str">
        <f t="shared" si="93"/>
        <v/>
      </c>
      <c r="H2948">
        <v>6</v>
      </c>
      <c r="Q2948">
        <v>6</v>
      </c>
    </row>
    <row r="2949" spans="1:17" x14ac:dyDescent="0.25">
      <c r="A2949" t="s">
        <v>909</v>
      </c>
      <c r="B2949">
        <v>27</v>
      </c>
      <c r="C2949" t="s">
        <v>419</v>
      </c>
      <c r="D2949" t="s">
        <v>635</v>
      </c>
      <c r="E2949" t="str">
        <f t="shared" si="92"/>
        <v/>
      </c>
      <c r="F2949" t="str">
        <f t="shared" si="93"/>
        <v/>
      </c>
      <c r="H2949">
        <v>5.5</v>
      </c>
      <c r="Q2949">
        <v>5.5</v>
      </c>
    </row>
    <row r="2950" spans="1:17" x14ac:dyDescent="0.25">
      <c r="A2950" t="s">
        <v>909</v>
      </c>
      <c r="B2950">
        <v>27</v>
      </c>
      <c r="C2950" t="s">
        <v>449</v>
      </c>
      <c r="D2950" t="s">
        <v>635</v>
      </c>
      <c r="E2950">
        <f t="shared" si="92"/>
        <v>1</v>
      </c>
      <c r="F2950" t="str">
        <f t="shared" si="93"/>
        <v/>
      </c>
      <c r="G2950" t="s">
        <v>910</v>
      </c>
      <c r="H2950">
        <v>6</v>
      </c>
      <c r="Q2950">
        <v>5.5</v>
      </c>
    </row>
    <row r="2951" spans="1:17" x14ac:dyDescent="0.25">
      <c r="A2951" t="s">
        <v>909</v>
      </c>
      <c r="B2951">
        <v>27</v>
      </c>
      <c r="C2951" t="s">
        <v>390</v>
      </c>
      <c r="D2951" t="s">
        <v>747</v>
      </c>
      <c r="E2951">
        <f t="shared" si="92"/>
        <v>1</v>
      </c>
      <c r="F2951" t="str">
        <f t="shared" si="93"/>
        <v/>
      </c>
      <c r="G2951" t="s">
        <v>910</v>
      </c>
      <c r="H2951">
        <v>6</v>
      </c>
      <c r="Q2951">
        <v>5.5</v>
      </c>
    </row>
    <row r="2952" spans="1:17" x14ac:dyDescent="0.25">
      <c r="A2952" t="s">
        <v>909</v>
      </c>
      <c r="B2952">
        <v>27</v>
      </c>
      <c r="C2952" t="s">
        <v>865</v>
      </c>
      <c r="D2952" t="s">
        <v>747</v>
      </c>
      <c r="E2952">
        <f t="shared" si="92"/>
        <v>1</v>
      </c>
      <c r="F2952" t="str">
        <f t="shared" si="93"/>
        <v/>
      </c>
      <c r="G2952" t="s">
        <v>910</v>
      </c>
      <c r="H2952">
        <v>6.5</v>
      </c>
      <c r="Q2952">
        <v>6</v>
      </c>
    </row>
    <row r="2953" spans="1:17" x14ac:dyDescent="0.25">
      <c r="A2953" t="s">
        <v>909</v>
      </c>
      <c r="B2953">
        <v>27</v>
      </c>
      <c r="C2953" t="s">
        <v>874</v>
      </c>
      <c r="D2953" t="s">
        <v>747</v>
      </c>
      <c r="E2953" t="str">
        <f t="shared" si="92"/>
        <v/>
      </c>
      <c r="F2953" t="str">
        <f t="shared" si="93"/>
        <v/>
      </c>
      <c r="H2953">
        <v>6.5</v>
      </c>
      <c r="Q2953">
        <v>6.5</v>
      </c>
    </row>
    <row r="2954" spans="1:17" x14ac:dyDescent="0.25">
      <c r="A2954" t="s">
        <v>909</v>
      </c>
      <c r="B2954">
        <v>27</v>
      </c>
      <c r="C2954" t="s">
        <v>886</v>
      </c>
      <c r="D2954" t="s">
        <v>747</v>
      </c>
      <c r="E2954" t="str">
        <f t="shared" si="92"/>
        <v/>
      </c>
      <c r="F2954" t="str">
        <f t="shared" si="93"/>
        <v/>
      </c>
      <c r="H2954">
        <v>5</v>
      </c>
      <c r="Q2954">
        <v>5</v>
      </c>
    </row>
    <row r="2955" spans="1:17" x14ac:dyDescent="0.25">
      <c r="A2955" t="s">
        <v>909</v>
      </c>
      <c r="B2955">
        <v>27</v>
      </c>
      <c r="C2955" t="s">
        <v>842</v>
      </c>
      <c r="D2955" t="s">
        <v>738</v>
      </c>
      <c r="E2955" t="str">
        <f t="shared" si="92"/>
        <v/>
      </c>
      <c r="F2955" t="str">
        <f t="shared" si="93"/>
        <v/>
      </c>
      <c r="H2955">
        <v>6</v>
      </c>
      <c r="Q2955">
        <v>6</v>
      </c>
    </row>
    <row r="2956" spans="1:17" x14ac:dyDescent="0.25">
      <c r="A2956" t="s">
        <v>909</v>
      </c>
      <c r="B2956">
        <v>27</v>
      </c>
      <c r="C2956" t="s">
        <v>397</v>
      </c>
      <c r="D2956" t="s">
        <v>738</v>
      </c>
      <c r="E2956" t="str">
        <f t="shared" si="92"/>
        <v/>
      </c>
      <c r="F2956" t="str">
        <f t="shared" si="93"/>
        <v/>
      </c>
      <c r="H2956">
        <v>6.5</v>
      </c>
      <c r="Q2956">
        <v>6.5</v>
      </c>
    </row>
    <row r="2957" spans="1:17" x14ac:dyDescent="0.25">
      <c r="A2957" t="s">
        <v>909</v>
      </c>
      <c r="B2957">
        <v>27</v>
      </c>
      <c r="C2957" t="s">
        <v>403</v>
      </c>
      <c r="D2957" t="s">
        <v>738</v>
      </c>
      <c r="E2957" t="str">
        <f t="shared" si="92"/>
        <v/>
      </c>
      <c r="F2957" t="str">
        <f t="shared" si="93"/>
        <v/>
      </c>
      <c r="H2957">
        <v>6</v>
      </c>
      <c r="Q2957">
        <v>6</v>
      </c>
    </row>
    <row r="2958" spans="1:17" x14ac:dyDescent="0.25">
      <c r="A2958" t="s">
        <v>909</v>
      </c>
      <c r="B2958">
        <v>27</v>
      </c>
      <c r="C2958" t="s">
        <v>413</v>
      </c>
      <c r="D2958" t="s">
        <v>738</v>
      </c>
      <c r="E2958" t="str">
        <f t="shared" si="92"/>
        <v/>
      </c>
      <c r="F2958" t="str">
        <f t="shared" si="93"/>
        <v/>
      </c>
      <c r="H2958">
        <v>6</v>
      </c>
      <c r="Q2958">
        <v>6</v>
      </c>
    </row>
    <row r="2959" spans="1:17" x14ac:dyDescent="0.25">
      <c r="A2959" t="s">
        <v>909</v>
      </c>
      <c r="B2959">
        <v>27</v>
      </c>
      <c r="C2959" t="s">
        <v>478</v>
      </c>
      <c r="D2959" t="s">
        <v>738</v>
      </c>
      <c r="E2959" t="str">
        <f t="shared" si="92"/>
        <v/>
      </c>
      <c r="F2959" t="str">
        <f t="shared" si="93"/>
        <v/>
      </c>
      <c r="H2959">
        <v>6</v>
      </c>
      <c r="Q2959">
        <v>6</v>
      </c>
    </row>
    <row r="2960" spans="1:17" x14ac:dyDescent="0.25">
      <c r="A2960" t="s">
        <v>909</v>
      </c>
      <c r="B2960">
        <v>27</v>
      </c>
      <c r="C2960" t="s">
        <v>347</v>
      </c>
      <c r="D2960" t="s">
        <v>761</v>
      </c>
      <c r="E2960" t="str">
        <f t="shared" si="92"/>
        <v/>
      </c>
      <c r="F2960" t="str">
        <f t="shared" si="93"/>
        <v/>
      </c>
      <c r="H2960">
        <v>5.5</v>
      </c>
      <c r="Q2960">
        <v>5.5</v>
      </c>
    </row>
    <row r="2961" spans="1:17" x14ac:dyDescent="0.25">
      <c r="A2961" t="s">
        <v>909</v>
      </c>
      <c r="B2961">
        <v>27</v>
      </c>
      <c r="C2961" t="s">
        <v>372</v>
      </c>
      <c r="D2961" t="s">
        <v>761</v>
      </c>
      <c r="E2961" t="str">
        <f t="shared" si="92"/>
        <v/>
      </c>
      <c r="F2961" t="str">
        <f t="shared" si="93"/>
        <v/>
      </c>
      <c r="H2961">
        <v>5.5</v>
      </c>
      <c r="Q2961">
        <v>5.5</v>
      </c>
    </row>
    <row r="2962" spans="1:17" x14ac:dyDescent="0.25">
      <c r="A2962" t="s">
        <v>909</v>
      </c>
      <c r="B2962">
        <v>27</v>
      </c>
      <c r="C2962" t="s">
        <v>424</v>
      </c>
      <c r="D2962" t="s">
        <v>761</v>
      </c>
      <c r="E2962" t="str">
        <f t="shared" si="92"/>
        <v/>
      </c>
      <c r="F2962" t="str">
        <f t="shared" si="93"/>
        <v/>
      </c>
      <c r="H2962">
        <v>5</v>
      </c>
      <c r="Q2962">
        <v>5</v>
      </c>
    </row>
    <row r="2963" spans="1:17" x14ac:dyDescent="0.25">
      <c r="A2963" t="s">
        <v>909</v>
      </c>
      <c r="B2963">
        <v>27</v>
      </c>
      <c r="C2963" t="s">
        <v>435</v>
      </c>
      <c r="D2963" t="s">
        <v>761</v>
      </c>
      <c r="E2963" t="str">
        <f t="shared" si="92"/>
        <v/>
      </c>
      <c r="F2963" t="str">
        <f t="shared" si="93"/>
        <v/>
      </c>
      <c r="H2963">
        <v>5</v>
      </c>
      <c r="Q2963">
        <v>5</v>
      </c>
    </row>
    <row r="2964" spans="1:17" x14ac:dyDescent="0.25">
      <c r="A2964" t="s">
        <v>912</v>
      </c>
      <c r="B2964">
        <v>27</v>
      </c>
      <c r="C2964" t="s">
        <v>491</v>
      </c>
      <c r="D2964" t="s">
        <v>746</v>
      </c>
      <c r="E2964" t="str">
        <f t="shared" si="92"/>
        <v/>
      </c>
      <c r="F2964" t="str">
        <f t="shared" si="93"/>
        <v/>
      </c>
      <c r="H2964">
        <v>6</v>
      </c>
      <c r="Q2964">
        <v>6</v>
      </c>
    </row>
    <row r="2965" spans="1:17" x14ac:dyDescent="0.25">
      <c r="A2965" t="s">
        <v>912</v>
      </c>
      <c r="B2965">
        <v>27</v>
      </c>
      <c r="C2965" t="s">
        <v>624</v>
      </c>
      <c r="D2965" t="s">
        <v>746</v>
      </c>
      <c r="E2965" t="str">
        <f t="shared" si="92"/>
        <v/>
      </c>
      <c r="F2965" t="str">
        <f t="shared" si="93"/>
        <v/>
      </c>
      <c r="H2965">
        <v>6</v>
      </c>
      <c r="Q2965">
        <v>6</v>
      </c>
    </row>
    <row r="2966" spans="1:17" x14ac:dyDescent="0.25">
      <c r="A2966" t="s">
        <v>912</v>
      </c>
      <c r="B2966">
        <v>27</v>
      </c>
      <c r="C2966" t="s">
        <v>509</v>
      </c>
      <c r="D2966" t="s">
        <v>746</v>
      </c>
      <c r="E2966" t="str">
        <f t="shared" si="92"/>
        <v/>
      </c>
      <c r="F2966" t="str">
        <f t="shared" si="93"/>
        <v/>
      </c>
      <c r="H2966">
        <v>6</v>
      </c>
      <c r="Q2966">
        <v>6</v>
      </c>
    </row>
    <row r="2967" spans="1:17" x14ac:dyDescent="0.25">
      <c r="A2967" t="s">
        <v>912</v>
      </c>
      <c r="B2967">
        <v>27</v>
      </c>
      <c r="C2967" t="s">
        <v>582</v>
      </c>
      <c r="D2967" t="s">
        <v>746</v>
      </c>
      <c r="E2967" t="str">
        <f t="shared" si="92"/>
        <v/>
      </c>
      <c r="F2967" t="str">
        <f t="shared" si="93"/>
        <v/>
      </c>
      <c r="H2967">
        <v>6</v>
      </c>
      <c r="Q2967">
        <v>6</v>
      </c>
    </row>
    <row r="2968" spans="1:17" x14ac:dyDescent="0.25">
      <c r="A2968" t="s">
        <v>912</v>
      </c>
      <c r="B2968">
        <v>27</v>
      </c>
      <c r="C2968" t="s">
        <v>585</v>
      </c>
      <c r="D2968" t="s">
        <v>746</v>
      </c>
      <c r="E2968" t="str">
        <f t="shared" si="92"/>
        <v/>
      </c>
      <c r="F2968" t="str">
        <f t="shared" si="93"/>
        <v/>
      </c>
      <c r="H2968">
        <v>7</v>
      </c>
      <c r="I2968">
        <v>1</v>
      </c>
      <c r="Q2968">
        <v>10</v>
      </c>
    </row>
    <row r="2969" spans="1:17" x14ac:dyDescent="0.25">
      <c r="A2969" t="s">
        <v>912</v>
      </c>
      <c r="B2969">
        <v>27</v>
      </c>
      <c r="C2969" t="s">
        <v>533</v>
      </c>
      <c r="D2969" t="s">
        <v>746</v>
      </c>
      <c r="E2969" t="str">
        <f t="shared" si="92"/>
        <v/>
      </c>
      <c r="F2969" t="str">
        <f t="shared" si="93"/>
        <v/>
      </c>
      <c r="H2969">
        <v>6</v>
      </c>
      <c r="Q2969">
        <v>6</v>
      </c>
    </row>
    <row r="2970" spans="1:17" x14ac:dyDescent="0.25">
      <c r="A2970" t="s">
        <v>912</v>
      </c>
      <c r="B2970">
        <v>27</v>
      </c>
      <c r="C2970" t="s">
        <v>514</v>
      </c>
      <c r="D2970" t="s">
        <v>760</v>
      </c>
      <c r="E2970" t="str">
        <f t="shared" si="92"/>
        <v/>
      </c>
      <c r="F2970" t="str">
        <f t="shared" si="93"/>
        <v/>
      </c>
      <c r="H2970">
        <v>6.5</v>
      </c>
      <c r="Q2970">
        <v>6.5</v>
      </c>
    </row>
    <row r="2971" spans="1:17" x14ac:dyDescent="0.25">
      <c r="A2971" t="s">
        <v>912</v>
      </c>
      <c r="B2971">
        <v>27</v>
      </c>
      <c r="C2971" t="s">
        <v>560</v>
      </c>
      <c r="D2971" t="s">
        <v>760</v>
      </c>
      <c r="E2971" t="str">
        <f t="shared" si="92"/>
        <v/>
      </c>
      <c r="F2971" t="str">
        <f t="shared" si="93"/>
        <v/>
      </c>
      <c r="H2971">
        <v>6</v>
      </c>
      <c r="Q2971">
        <v>6</v>
      </c>
    </row>
    <row r="2972" spans="1:17" x14ac:dyDescent="0.25">
      <c r="A2972" t="s">
        <v>912</v>
      </c>
      <c r="B2972">
        <v>27</v>
      </c>
      <c r="C2972" t="s">
        <v>593</v>
      </c>
      <c r="D2972" t="s">
        <v>760</v>
      </c>
      <c r="E2972" t="str">
        <f t="shared" si="92"/>
        <v/>
      </c>
      <c r="F2972" t="str">
        <f t="shared" si="93"/>
        <v/>
      </c>
      <c r="H2972">
        <v>5</v>
      </c>
      <c r="Q2972">
        <v>5</v>
      </c>
    </row>
    <row r="2973" spans="1:17" x14ac:dyDescent="0.25">
      <c r="A2973" t="s">
        <v>912</v>
      </c>
      <c r="B2973">
        <v>27</v>
      </c>
      <c r="C2973" t="s">
        <v>776</v>
      </c>
      <c r="D2973" t="s">
        <v>760</v>
      </c>
      <c r="E2973" t="str">
        <f t="shared" si="92"/>
        <v/>
      </c>
      <c r="F2973" t="str">
        <f t="shared" si="93"/>
        <v/>
      </c>
      <c r="H2973">
        <v>5.5</v>
      </c>
      <c r="Q2973">
        <v>5.5</v>
      </c>
    </row>
    <row r="2974" spans="1:17" x14ac:dyDescent="0.25">
      <c r="A2974" t="s">
        <v>912</v>
      </c>
      <c r="B2974">
        <v>27</v>
      </c>
      <c r="C2974" t="s">
        <v>518</v>
      </c>
      <c r="D2974" t="s">
        <v>633</v>
      </c>
      <c r="E2974" t="str">
        <f t="shared" si="92"/>
        <v/>
      </c>
      <c r="F2974" t="str">
        <f t="shared" si="93"/>
        <v/>
      </c>
      <c r="H2974">
        <v>6.5</v>
      </c>
      <c r="Q2974">
        <v>6.5</v>
      </c>
    </row>
    <row r="2975" spans="1:17" x14ac:dyDescent="0.25">
      <c r="A2975" t="s">
        <v>912</v>
      </c>
      <c r="B2975">
        <v>27</v>
      </c>
      <c r="C2975" t="s">
        <v>519</v>
      </c>
      <c r="D2975" t="s">
        <v>633</v>
      </c>
      <c r="E2975" t="str">
        <f t="shared" si="92"/>
        <v/>
      </c>
      <c r="F2975" t="str">
        <f t="shared" si="93"/>
        <v/>
      </c>
      <c r="H2975">
        <v>6</v>
      </c>
      <c r="Q2975">
        <v>6</v>
      </c>
    </row>
    <row r="2976" spans="1:17" x14ac:dyDescent="0.25">
      <c r="A2976" t="s">
        <v>912</v>
      </c>
      <c r="B2976">
        <v>27</v>
      </c>
      <c r="C2976" t="s">
        <v>523</v>
      </c>
      <c r="D2976" t="s">
        <v>633</v>
      </c>
      <c r="E2976" t="str">
        <f t="shared" si="92"/>
        <v/>
      </c>
      <c r="F2976" t="str">
        <f t="shared" si="93"/>
        <v/>
      </c>
      <c r="H2976">
        <v>6</v>
      </c>
      <c r="Q2976">
        <v>6</v>
      </c>
    </row>
    <row r="2977" spans="1:17" x14ac:dyDescent="0.25">
      <c r="A2977" t="s">
        <v>912</v>
      </c>
      <c r="B2977">
        <v>27</v>
      </c>
      <c r="C2977" t="s">
        <v>529</v>
      </c>
      <c r="D2977" t="s">
        <v>633</v>
      </c>
      <c r="E2977" t="str">
        <f t="shared" si="92"/>
        <v/>
      </c>
      <c r="F2977" t="str">
        <f t="shared" si="93"/>
        <v/>
      </c>
      <c r="H2977">
        <v>6</v>
      </c>
      <c r="Q2977">
        <v>6</v>
      </c>
    </row>
    <row r="2978" spans="1:17" x14ac:dyDescent="0.25">
      <c r="A2978" t="s">
        <v>912</v>
      </c>
      <c r="B2978">
        <v>27</v>
      </c>
      <c r="C2978" t="s">
        <v>532</v>
      </c>
      <c r="D2978" t="s">
        <v>633</v>
      </c>
      <c r="E2978" t="str">
        <f t="shared" si="92"/>
        <v/>
      </c>
      <c r="F2978" t="str">
        <f t="shared" si="93"/>
        <v/>
      </c>
      <c r="H2978">
        <v>6</v>
      </c>
      <c r="Q2978">
        <v>6</v>
      </c>
    </row>
    <row r="2979" spans="1:17" x14ac:dyDescent="0.25">
      <c r="A2979" t="s">
        <v>912</v>
      </c>
      <c r="B2979">
        <v>27</v>
      </c>
      <c r="C2979" t="s">
        <v>619</v>
      </c>
      <c r="D2979" t="s">
        <v>633</v>
      </c>
      <c r="E2979" t="str">
        <f t="shared" si="92"/>
        <v/>
      </c>
      <c r="F2979" t="str">
        <f t="shared" si="93"/>
        <v/>
      </c>
      <c r="H2979">
        <v>6.5</v>
      </c>
      <c r="I2979">
        <v>1</v>
      </c>
      <c r="Q2979">
        <v>9.5</v>
      </c>
    </row>
    <row r="2980" spans="1:17" x14ac:dyDescent="0.25">
      <c r="A2980" t="s">
        <v>912</v>
      </c>
      <c r="B2980">
        <v>27</v>
      </c>
      <c r="C2980" t="s">
        <v>490</v>
      </c>
      <c r="D2980" t="s">
        <v>739</v>
      </c>
      <c r="E2980">
        <f t="shared" si="92"/>
        <v>1</v>
      </c>
      <c r="F2980" t="str">
        <f t="shared" si="93"/>
        <v/>
      </c>
      <c r="G2980" t="s">
        <v>910</v>
      </c>
      <c r="H2980">
        <v>5</v>
      </c>
      <c r="Q2980">
        <v>4.5</v>
      </c>
    </row>
    <row r="2981" spans="1:17" x14ac:dyDescent="0.25">
      <c r="A2981" t="s">
        <v>912</v>
      </c>
      <c r="B2981">
        <v>27</v>
      </c>
      <c r="C2981" t="s">
        <v>553</v>
      </c>
      <c r="D2981" t="s">
        <v>739</v>
      </c>
      <c r="E2981" t="str">
        <f t="shared" si="92"/>
        <v/>
      </c>
      <c r="F2981" t="str">
        <f t="shared" si="93"/>
        <v/>
      </c>
      <c r="H2981">
        <v>5.5</v>
      </c>
      <c r="Q2981">
        <v>5.5</v>
      </c>
    </row>
    <row r="2982" spans="1:17" x14ac:dyDescent="0.25">
      <c r="A2982" t="s">
        <v>912</v>
      </c>
      <c r="B2982">
        <v>27</v>
      </c>
      <c r="C2982" t="s">
        <v>570</v>
      </c>
      <c r="D2982" t="s">
        <v>739</v>
      </c>
      <c r="E2982" t="str">
        <f t="shared" si="92"/>
        <v/>
      </c>
      <c r="F2982" t="str">
        <f t="shared" si="93"/>
        <v/>
      </c>
      <c r="H2982">
        <v>6</v>
      </c>
      <c r="L2982">
        <v>1</v>
      </c>
      <c r="Q2982">
        <v>7</v>
      </c>
    </row>
    <row r="2983" spans="1:17" x14ac:dyDescent="0.25">
      <c r="A2983" t="s">
        <v>912</v>
      </c>
      <c r="B2983">
        <v>27</v>
      </c>
      <c r="C2983" t="s">
        <v>603</v>
      </c>
      <c r="D2983" t="s">
        <v>739</v>
      </c>
      <c r="E2983" t="str">
        <f t="shared" si="92"/>
        <v/>
      </c>
      <c r="F2983" t="str">
        <f t="shared" si="93"/>
        <v/>
      </c>
      <c r="H2983">
        <v>6.5</v>
      </c>
      <c r="Q2983">
        <v>6.5</v>
      </c>
    </row>
    <row r="2984" spans="1:17" x14ac:dyDescent="0.25">
      <c r="A2984" t="s">
        <v>912</v>
      </c>
      <c r="B2984">
        <v>27</v>
      </c>
      <c r="C2984" t="s">
        <v>774</v>
      </c>
      <c r="D2984" t="s">
        <v>634</v>
      </c>
      <c r="E2984" t="str">
        <f t="shared" si="92"/>
        <v/>
      </c>
      <c r="F2984" t="str">
        <f t="shared" si="93"/>
        <v/>
      </c>
      <c r="H2984">
        <v>6</v>
      </c>
      <c r="Q2984">
        <v>6</v>
      </c>
    </row>
    <row r="2985" spans="1:17" x14ac:dyDescent="0.25">
      <c r="A2985" t="s">
        <v>912</v>
      </c>
      <c r="B2985">
        <v>27</v>
      </c>
      <c r="C2985" t="s">
        <v>548</v>
      </c>
      <c r="D2985" t="s">
        <v>634</v>
      </c>
      <c r="E2985" t="str">
        <f t="shared" si="92"/>
        <v/>
      </c>
      <c r="F2985" t="str">
        <f t="shared" si="93"/>
        <v/>
      </c>
      <c r="H2985">
        <v>6.5</v>
      </c>
      <c r="Q2985">
        <v>6.5</v>
      </c>
    </row>
    <row r="2986" spans="1:17" x14ac:dyDescent="0.25">
      <c r="A2986" t="s">
        <v>912</v>
      </c>
      <c r="B2986">
        <v>27</v>
      </c>
      <c r="C2986" t="s">
        <v>566</v>
      </c>
      <c r="D2986" t="s">
        <v>634</v>
      </c>
      <c r="E2986" t="str">
        <f t="shared" si="92"/>
        <v/>
      </c>
      <c r="F2986" t="str">
        <f t="shared" si="93"/>
        <v/>
      </c>
      <c r="H2986">
        <v>6</v>
      </c>
      <c r="Q2986">
        <v>6</v>
      </c>
    </row>
    <row r="2987" spans="1:17" x14ac:dyDescent="0.25">
      <c r="A2987" t="s">
        <v>912</v>
      </c>
      <c r="B2987">
        <v>27</v>
      </c>
      <c r="C2987" t="s">
        <v>600</v>
      </c>
      <c r="D2987" t="s">
        <v>634</v>
      </c>
      <c r="E2987" t="str">
        <f t="shared" si="92"/>
        <v/>
      </c>
      <c r="F2987" t="str">
        <f t="shared" si="93"/>
        <v/>
      </c>
      <c r="H2987">
        <v>6</v>
      </c>
      <c r="Q2987">
        <v>6</v>
      </c>
    </row>
    <row r="2988" spans="1:17" x14ac:dyDescent="0.25">
      <c r="A2988" t="s">
        <v>912</v>
      </c>
      <c r="B2988">
        <v>27</v>
      </c>
      <c r="C2988" t="s">
        <v>602</v>
      </c>
      <c r="D2988" t="s">
        <v>634</v>
      </c>
      <c r="E2988" t="str">
        <f t="shared" si="92"/>
        <v/>
      </c>
      <c r="F2988" t="str">
        <f t="shared" si="93"/>
        <v/>
      </c>
      <c r="H2988">
        <v>6</v>
      </c>
      <c r="Q2988">
        <v>6</v>
      </c>
    </row>
    <row r="2989" spans="1:17" x14ac:dyDescent="0.25">
      <c r="A2989" t="s">
        <v>912</v>
      </c>
      <c r="B2989">
        <v>27</v>
      </c>
      <c r="C2989" t="s">
        <v>611</v>
      </c>
      <c r="D2989" t="s">
        <v>634</v>
      </c>
      <c r="E2989" t="str">
        <f t="shared" si="92"/>
        <v/>
      </c>
      <c r="F2989" t="str">
        <f t="shared" si="93"/>
        <v/>
      </c>
      <c r="H2989">
        <v>6.5</v>
      </c>
      <c r="Q2989">
        <v>6.5</v>
      </c>
    </row>
    <row r="2990" spans="1:17" x14ac:dyDescent="0.25">
      <c r="A2990" t="s">
        <v>912</v>
      </c>
      <c r="B2990">
        <v>27</v>
      </c>
      <c r="C2990" t="s">
        <v>543</v>
      </c>
      <c r="D2990" t="s">
        <v>634</v>
      </c>
      <c r="E2990" t="str">
        <f t="shared" si="92"/>
        <v/>
      </c>
      <c r="F2990" t="str">
        <f t="shared" si="93"/>
        <v/>
      </c>
      <c r="H2990">
        <v>6.5</v>
      </c>
      <c r="Q2990">
        <v>6.5</v>
      </c>
    </row>
    <row r="2991" spans="1:17" x14ac:dyDescent="0.25">
      <c r="A2991" t="s">
        <v>912</v>
      </c>
      <c r="B2991">
        <v>27</v>
      </c>
      <c r="C2991" t="s">
        <v>487</v>
      </c>
      <c r="D2991" t="s">
        <v>632</v>
      </c>
      <c r="E2991">
        <f t="shared" si="92"/>
        <v>1</v>
      </c>
      <c r="F2991" t="str">
        <f t="shared" si="93"/>
        <v/>
      </c>
      <c r="G2991" t="s">
        <v>910</v>
      </c>
      <c r="H2991">
        <v>5</v>
      </c>
      <c r="Q2991">
        <v>4.5</v>
      </c>
    </row>
    <row r="2992" spans="1:17" x14ac:dyDescent="0.25">
      <c r="A2992" t="s">
        <v>912</v>
      </c>
      <c r="B2992">
        <v>27</v>
      </c>
      <c r="C2992" t="s">
        <v>520</v>
      </c>
      <c r="D2992" t="s">
        <v>632</v>
      </c>
      <c r="E2992" t="str">
        <f t="shared" si="92"/>
        <v/>
      </c>
      <c r="F2992" t="str">
        <f t="shared" si="93"/>
        <v/>
      </c>
      <c r="H2992">
        <v>5.5</v>
      </c>
      <c r="Q2992">
        <v>5.5</v>
      </c>
    </row>
    <row r="2993" spans="1:17" x14ac:dyDescent="0.25">
      <c r="A2993" t="s">
        <v>912</v>
      </c>
      <c r="B2993">
        <v>27</v>
      </c>
      <c r="C2993" t="s">
        <v>537</v>
      </c>
      <c r="D2993" t="s">
        <v>632</v>
      </c>
      <c r="E2993" t="str">
        <f t="shared" si="92"/>
        <v/>
      </c>
      <c r="F2993" t="str">
        <f t="shared" si="93"/>
        <v/>
      </c>
      <c r="H2993">
        <v>6</v>
      </c>
      <c r="Q2993">
        <v>6</v>
      </c>
    </row>
    <row r="2994" spans="1:17" x14ac:dyDescent="0.25">
      <c r="A2994" t="s">
        <v>912</v>
      </c>
      <c r="B2994">
        <v>27</v>
      </c>
      <c r="C2994" t="s">
        <v>596</v>
      </c>
      <c r="D2994" t="s">
        <v>632</v>
      </c>
      <c r="E2994" t="str">
        <f t="shared" si="92"/>
        <v/>
      </c>
      <c r="F2994" t="str">
        <f t="shared" si="93"/>
        <v/>
      </c>
      <c r="H2994">
        <v>4.5</v>
      </c>
      <c r="Q2994">
        <v>4.5</v>
      </c>
    </row>
    <row r="2995" spans="1:17" x14ac:dyDescent="0.25">
      <c r="A2995" t="s">
        <v>912</v>
      </c>
      <c r="B2995">
        <v>27</v>
      </c>
      <c r="C2995" t="s">
        <v>618</v>
      </c>
      <c r="D2995" t="s">
        <v>632</v>
      </c>
      <c r="E2995" t="str">
        <f t="shared" si="92"/>
        <v/>
      </c>
      <c r="F2995" t="str">
        <f t="shared" si="93"/>
        <v/>
      </c>
      <c r="H2995">
        <v>5.5</v>
      </c>
      <c r="Q2995">
        <v>5.5</v>
      </c>
    </row>
    <row r="2996" spans="1:17" x14ac:dyDescent="0.25">
      <c r="A2996" t="s">
        <v>912</v>
      </c>
      <c r="B2996">
        <v>27</v>
      </c>
      <c r="C2996" t="s">
        <v>622</v>
      </c>
      <c r="D2996" t="s">
        <v>632</v>
      </c>
      <c r="E2996" t="str">
        <f t="shared" si="92"/>
        <v/>
      </c>
      <c r="F2996" t="str">
        <f t="shared" si="93"/>
        <v/>
      </c>
      <c r="H2996">
        <v>6</v>
      </c>
      <c r="Q2996">
        <v>6</v>
      </c>
    </row>
    <row r="2997" spans="1:17" x14ac:dyDescent="0.25">
      <c r="A2997" t="s">
        <v>912</v>
      </c>
      <c r="B2997">
        <v>27</v>
      </c>
      <c r="C2997" t="s">
        <v>741</v>
      </c>
      <c r="D2997" t="s">
        <v>632</v>
      </c>
      <c r="E2997" t="str">
        <f t="shared" si="92"/>
        <v/>
      </c>
      <c r="F2997" t="str">
        <f t="shared" si="93"/>
        <v/>
      </c>
      <c r="H2997">
        <v>6</v>
      </c>
      <c r="Q2997">
        <v>6</v>
      </c>
    </row>
    <row r="2998" spans="1:17" x14ac:dyDescent="0.25">
      <c r="A2998" t="s">
        <v>912</v>
      </c>
      <c r="B2998">
        <v>27</v>
      </c>
      <c r="C2998" t="s">
        <v>517</v>
      </c>
      <c r="D2998" t="s">
        <v>752</v>
      </c>
      <c r="E2998">
        <f t="shared" si="92"/>
        <v>1</v>
      </c>
      <c r="F2998" t="str">
        <f t="shared" si="93"/>
        <v/>
      </c>
      <c r="G2998" t="s">
        <v>910</v>
      </c>
      <c r="H2998">
        <v>6</v>
      </c>
      <c r="Q2998">
        <v>5.5</v>
      </c>
    </row>
    <row r="2999" spans="1:17" x14ac:dyDescent="0.25">
      <c r="A2999" t="s">
        <v>912</v>
      </c>
      <c r="B2999">
        <v>27</v>
      </c>
      <c r="C2999" t="s">
        <v>613</v>
      </c>
      <c r="D2999" t="s">
        <v>752</v>
      </c>
      <c r="E2999" t="str">
        <f t="shared" si="92"/>
        <v/>
      </c>
      <c r="F2999" t="str">
        <f t="shared" si="93"/>
        <v/>
      </c>
      <c r="H2999">
        <v>6.5</v>
      </c>
      <c r="L2999">
        <v>1</v>
      </c>
      <c r="Q2999">
        <v>7.5</v>
      </c>
    </row>
    <row r="3000" spans="1:17" x14ac:dyDescent="0.25">
      <c r="A3000" t="s">
        <v>912</v>
      </c>
      <c r="B3000">
        <v>27</v>
      </c>
      <c r="C3000" t="s">
        <v>511</v>
      </c>
      <c r="D3000" t="s">
        <v>752</v>
      </c>
      <c r="E3000" t="str">
        <f t="shared" si="92"/>
        <v/>
      </c>
      <c r="F3000" t="str">
        <f t="shared" si="93"/>
        <v/>
      </c>
      <c r="H3000">
        <v>6.5</v>
      </c>
      <c r="Q3000">
        <v>6.5</v>
      </c>
    </row>
    <row r="3001" spans="1:17" x14ac:dyDescent="0.25">
      <c r="A3001" t="s">
        <v>912</v>
      </c>
      <c r="B3001">
        <v>27</v>
      </c>
      <c r="C3001" t="s">
        <v>538</v>
      </c>
      <c r="D3001" t="s">
        <v>752</v>
      </c>
      <c r="E3001" t="str">
        <f t="shared" si="92"/>
        <v/>
      </c>
      <c r="F3001" t="str">
        <f t="shared" si="93"/>
        <v/>
      </c>
      <c r="H3001">
        <v>6</v>
      </c>
      <c r="Q3001">
        <v>6</v>
      </c>
    </row>
    <row r="3002" spans="1:17" x14ac:dyDescent="0.25">
      <c r="A3002" t="s">
        <v>912</v>
      </c>
      <c r="B3002">
        <v>27</v>
      </c>
      <c r="C3002" t="s">
        <v>758</v>
      </c>
      <c r="D3002" t="s">
        <v>752</v>
      </c>
      <c r="E3002" t="str">
        <f t="shared" si="92"/>
        <v/>
      </c>
      <c r="F3002" t="str">
        <f t="shared" si="93"/>
        <v/>
      </c>
      <c r="H3002">
        <v>5</v>
      </c>
      <c r="Q3002">
        <v>5</v>
      </c>
    </row>
    <row r="3003" spans="1:17" x14ac:dyDescent="0.25">
      <c r="A3003" t="s">
        <v>912</v>
      </c>
      <c r="B3003">
        <v>27</v>
      </c>
      <c r="C3003" t="s">
        <v>507</v>
      </c>
      <c r="D3003" t="s">
        <v>740</v>
      </c>
      <c r="E3003" t="str">
        <f t="shared" si="92"/>
        <v/>
      </c>
      <c r="F3003" t="str">
        <f t="shared" si="93"/>
        <v/>
      </c>
      <c r="H3003">
        <v>6.5</v>
      </c>
      <c r="L3003">
        <v>1</v>
      </c>
      <c r="Q3003">
        <v>7.5</v>
      </c>
    </row>
    <row r="3004" spans="1:17" x14ac:dyDescent="0.25">
      <c r="A3004" t="s">
        <v>912</v>
      </c>
      <c r="B3004">
        <v>27</v>
      </c>
      <c r="C3004" t="s">
        <v>544</v>
      </c>
      <c r="D3004" t="s">
        <v>740</v>
      </c>
      <c r="E3004" t="str">
        <f t="shared" si="92"/>
        <v/>
      </c>
      <c r="F3004" t="str">
        <f t="shared" si="93"/>
        <v/>
      </c>
      <c r="H3004">
        <v>6</v>
      </c>
      <c r="Q3004">
        <v>6</v>
      </c>
    </row>
    <row r="3005" spans="1:17" x14ac:dyDescent="0.25">
      <c r="A3005" t="s">
        <v>912</v>
      </c>
      <c r="B3005">
        <v>27</v>
      </c>
      <c r="C3005" t="s">
        <v>547</v>
      </c>
      <c r="D3005" t="s">
        <v>740</v>
      </c>
      <c r="E3005" t="str">
        <f t="shared" si="92"/>
        <v/>
      </c>
      <c r="F3005" t="str">
        <f t="shared" si="93"/>
        <v/>
      </c>
      <c r="H3005">
        <v>6.5</v>
      </c>
      <c r="Q3005">
        <v>6.5</v>
      </c>
    </row>
    <row r="3006" spans="1:17" x14ac:dyDescent="0.25">
      <c r="A3006" t="s">
        <v>912</v>
      </c>
      <c r="B3006">
        <v>27</v>
      </c>
      <c r="C3006" t="s">
        <v>559</v>
      </c>
      <c r="D3006" t="s">
        <v>740</v>
      </c>
      <c r="E3006" t="str">
        <f t="shared" si="92"/>
        <v/>
      </c>
      <c r="F3006" t="str">
        <f t="shared" si="93"/>
        <v/>
      </c>
      <c r="H3006">
        <v>6</v>
      </c>
      <c r="Q3006">
        <v>6</v>
      </c>
    </row>
    <row r="3007" spans="1:17" x14ac:dyDescent="0.25">
      <c r="A3007" t="s">
        <v>912</v>
      </c>
      <c r="B3007">
        <v>27</v>
      </c>
      <c r="C3007" t="s">
        <v>488</v>
      </c>
      <c r="D3007" t="s">
        <v>742</v>
      </c>
      <c r="E3007">
        <f t="shared" si="92"/>
        <v>1</v>
      </c>
      <c r="F3007" t="str">
        <f t="shared" si="93"/>
        <v/>
      </c>
      <c r="G3007" t="s">
        <v>910</v>
      </c>
      <c r="H3007">
        <v>7</v>
      </c>
      <c r="I3007">
        <v>1</v>
      </c>
      <c r="Q3007">
        <v>9.5</v>
      </c>
    </row>
    <row r="3008" spans="1:17" x14ac:dyDescent="0.25">
      <c r="A3008" t="s">
        <v>912</v>
      </c>
      <c r="B3008">
        <v>27</v>
      </c>
      <c r="C3008" t="s">
        <v>576</v>
      </c>
      <c r="D3008" t="s">
        <v>742</v>
      </c>
      <c r="E3008" t="str">
        <f t="shared" si="92"/>
        <v/>
      </c>
      <c r="F3008" t="str">
        <f t="shared" si="93"/>
        <v/>
      </c>
      <c r="H3008">
        <v>6.5</v>
      </c>
      <c r="Q3008">
        <v>6.5</v>
      </c>
    </row>
    <row r="3009" spans="1:17" x14ac:dyDescent="0.25">
      <c r="A3009" t="s">
        <v>912</v>
      </c>
      <c r="B3009">
        <v>27</v>
      </c>
      <c r="C3009" t="s">
        <v>790</v>
      </c>
      <c r="D3009" t="s">
        <v>742</v>
      </c>
      <c r="E3009" t="str">
        <f t="shared" si="92"/>
        <v/>
      </c>
      <c r="F3009" t="str">
        <f t="shared" si="93"/>
        <v/>
      </c>
      <c r="H3009">
        <v>6</v>
      </c>
      <c r="Q3009">
        <v>6</v>
      </c>
    </row>
    <row r="3010" spans="1:17" x14ac:dyDescent="0.25">
      <c r="A3010" t="s">
        <v>912</v>
      </c>
      <c r="B3010">
        <v>27</v>
      </c>
      <c r="C3010" t="s">
        <v>620</v>
      </c>
      <c r="D3010" t="s">
        <v>742</v>
      </c>
      <c r="E3010">
        <f t="shared" si="92"/>
        <v>1</v>
      </c>
      <c r="F3010" t="str">
        <f t="shared" si="93"/>
        <v/>
      </c>
      <c r="G3010" t="s">
        <v>910</v>
      </c>
      <c r="H3010">
        <v>5.5</v>
      </c>
      <c r="Q3010">
        <v>5</v>
      </c>
    </row>
    <row r="3011" spans="1:17" x14ac:dyDescent="0.25">
      <c r="A3011" t="s">
        <v>912</v>
      </c>
      <c r="B3011">
        <v>27</v>
      </c>
      <c r="C3011" t="s">
        <v>500</v>
      </c>
      <c r="D3011" t="s">
        <v>753</v>
      </c>
      <c r="E3011" t="str">
        <f t="shared" ref="E3011:E3074" si="94">IF($G3011="Ammonito",1,"")</f>
        <v/>
      </c>
      <c r="F3011" t="str">
        <f t="shared" ref="F3011:F3074" si="95">IF($G3011="Espulsione",1,"")</f>
        <v/>
      </c>
      <c r="H3011">
        <v>6</v>
      </c>
      <c r="Q3011">
        <v>6</v>
      </c>
    </row>
    <row r="3012" spans="1:17" x14ac:dyDescent="0.25">
      <c r="A3012" t="s">
        <v>912</v>
      </c>
      <c r="B3012">
        <v>27</v>
      </c>
      <c r="C3012" t="s">
        <v>508</v>
      </c>
      <c r="D3012" t="s">
        <v>753</v>
      </c>
      <c r="E3012" t="str">
        <f t="shared" si="94"/>
        <v/>
      </c>
      <c r="F3012">
        <f t="shared" si="95"/>
        <v>1</v>
      </c>
      <c r="G3012" t="s">
        <v>911</v>
      </c>
      <c r="H3012">
        <v>4.5</v>
      </c>
      <c r="Q3012">
        <v>3.5</v>
      </c>
    </row>
    <row r="3013" spans="1:17" x14ac:dyDescent="0.25">
      <c r="A3013" t="s">
        <v>912</v>
      </c>
      <c r="B3013">
        <v>27</v>
      </c>
      <c r="C3013" t="s">
        <v>541</v>
      </c>
      <c r="D3013" t="s">
        <v>753</v>
      </c>
      <c r="E3013" t="str">
        <f t="shared" si="94"/>
        <v/>
      </c>
      <c r="F3013" t="str">
        <f t="shared" si="95"/>
        <v/>
      </c>
      <c r="H3013">
        <v>6.5</v>
      </c>
      <c r="Q3013">
        <v>6.5</v>
      </c>
    </row>
    <row r="3014" spans="1:17" x14ac:dyDescent="0.25">
      <c r="A3014" t="s">
        <v>912</v>
      </c>
      <c r="B3014">
        <v>27</v>
      </c>
      <c r="C3014" t="s">
        <v>572</v>
      </c>
      <c r="D3014" t="s">
        <v>753</v>
      </c>
      <c r="E3014" t="str">
        <f t="shared" si="94"/>
        <v/>
      </c>
      <c r="F3014" t="str">
        <f t="shared" si="95"/>
        <v/>
      </c>
      <c r="H3014">
        <v>4</v>
      </c>
      <c r="Q3014">
        <v>4</v>
      </c>
    </row>
    <row r="3015" spans="1:17" x14ac:dyDescent="0.25">
      <c r="A3015" t="s">
        <v>912</v>
      </c>
      <c r="B3015">
        <v>27</v>
      </c>
      <c r="C3015" t="s">
        <v>589</v>
      </c>
      <c r="D3015" t="s">
        <v>753</v>
      </c>
      <c r="E3015" t="str">
        <f t="shared" si="94"/>
        <v/>
      </c>
      <c r="F3015" t="str">
        <f t="shared" si="95"/>
        <v/>
      </c>
      <c r="H3015">
        <v>6</v>
      </c>
      <c r="Q3015">
        <v>6</v>
      </c>
    </row>
    <row r="3016" spans="1:17" x14ac:dyDescent="0.25">
      <c r="A3016" t="s">
        <v>912</v>
      </c>
      <c r="B3016">
        <v>27</v>
      </c>
      <c r="C3016" t="s">
        <v>495</v>
      </c>
      <c r="D3016" t="s">
        <v>750</v>
      </c>
      <c r="E3016" t="str">
        <f t="shared" si="94"/>
        <v/>
      </c>
      <c r="F3016" t="str">
        <f t="shared" si="95"/>
        <v/>
      </c>
      <c r="H3016">
        <v>6</v>
      </c>
      <c r="Q3016">
        <v>6</v>
      </c>
    </row>
    <row r="3017" spans="1:17" x14ac:dyDescent="0.25">
      <c r="A3017" t="s">
        <v>912</v>
      </c>
      <c r="B3017">
        <v>27</v>
      </c>
      <c r="C3017" t="s">
        <v>499</v>
      </c>
      <c r="D3017" t="s">
        <v>750</v>
      </c>
      <c r="E3017">
        <f t="shared" si="94"/>
        <v>1</v>
      </c>
      <c r="F3017" t="str">
        <f t="shared" si="95"/>
        <v/>
      </c>
      <c r="G3017" t="s">
        <v>910</v>
      </c>
      <c r="H3017">
        <v>6</v>
      </c>
      <c r="Q3017">
        <v>5.5</v>
      </c>
    </row>
    <row r="3018" spans="1:17" x14ac:dyDescent="0.25">
      <c r="A3018" t="s">
        <v>912</v>
      </c>
      <c r="B3018">
        <v>27</v>
      </c>
      <c r="C3018" t="s">
        <v>542</v>
      </c>
      <c r="D3018" t="s">
        <v>750</v>
      </c>
      <c r="E3018">
        <f t="shared" si="94"/>
        <v>1</v>
      </c>
      <c r="F3018" t="str">
        <f t="shared" si="95"/>
        <v/>
      </c>
      <c r="G3018" t="s">
        <v>910</v>
      </c>
      <c r="H3018">
        <v>6.5</v>
      </c>
      <c r="Q3018">
        <v>6</v>
      </c>
    </row>
    <row r="3019" spans="1:17" x14ac:dyDescent="0.25">
      <c r="A3019" t="s">
        <v>912</v>
      </c>
      <c r="B3019">
        <v>27</v>
      </c>
      <c r="C3019" t="s">
        <v>502</v>
      </c>
      <c r="D3019" t="s">
        <v>754</v>
      </c>
      <c r="E3019" t="str">
        <f t="shared" si="94"/>
        <v/>
      </c>
      <c r="F3019" t="str">
        <f t="shared" si="95"/>
        <v/>
      </c>
      <c r="H3019">
        <v>5.5</v>
      </c>
      <c r="Q3019">
        <v>5.5</v>
      </c>
    </row>
    <row r="3020" spans="1:17" x14ac:dyDescent="0.25">
      <c r="A3020" t="s">
        <v>912</v>
      </c>
      <c r="B3020">
        <v>27</v>
      </c>
      <c r="C3020" t="s">
        <v>531</v>
      </c>
      <c r="D3020" t="s">
        <v>754</v>
      </c>
      <c r="E3020" t="str">
        <f t="shared" si="94"/>
        <v/>
      </c>
      <c r="F3020" t="str">
        <f t="shared" si="95"/>
        <v/>
      </c>
      <c r="H3020">
        <v>6</v>
      </c>
      <c r="Q3020">
        <v>6</v>
      </c>
    </row>
    <row r="3021" spans="1:17" x14ac:dyDescent="0.25">
      <c r="A3021" t="s">
        <v>912</v>
      </c>
      <c r="B3021">
        <v>27</v>
      </c>
      <c r="C3021" t="s">
        <v>584</v>
      </c>
      <c r="D3021" t="s">
        <v>754</v>
      </c>
      <c r="E3021" t="str">
        <f t="shared" si="94"/>
        <v/>
      </c>
      <c r="F3021" t="str">
        <f t="shared" si="95"/>
        <v/>
      </c>
      <c r="H3021">
        <v>6</v>
      </c>
      <c r="Q3021">
        <v>6</v>
      </c>
    </row>
    <row r="3022" spans="1:17" x14ac:dyDescent="0.25">
      <c r="A3022" t="s">
        <v>912</v>
      </c>
      <c r="B3022">
        <v>27</v>
      </c>
      <c r="C3022" t="s">
        <v>586</v>
      </c>
      <c r="D3022" t="s">
        <v>754</v>
      </c>
      <c r="E3022">
        <f t="shared" si="94"/>
        <v>1</v>
      </c>
      <c r="F3022" t="str">
        <f t="shared" si="95"/>
        <v/>
      </c>
      <c r="G3022" t="s">
        <v>910</v>
      </c>
      <c r="H3022">
        <v>5.5</v>
      </c>
      <c r="Q3022">
        <v>5</v>
      </c>
    </row>
    <row r="3023" spans="1:17" x14ac:dyDescent="0.25">
      <c r="A3023" t="s">
        <v>912</v>
      </c>
      <c r="B3023">
        <v>27</v>
      </c>
      <c r="C3023" t="s">
        <v>549</v>
      </c>
      <c r="D3023" t="s">
        <v>754</v>
      </c>
      <c r="E3023" t="str">
        <f t="shared" si="94"/>
        <v/>
      </c>
      <c r="F3023" t="str">
        <f t="shared" si="95"/>
        <v/>
      </c>
      <c r="H3023">
        <v>5</v>
      </c>
      <c r="Q3023">
        <v>5</v>
      </c>
    </row>
    <row r="3024" spans="1:17" x14ac:dyDescent="0.25">
      <c r="A3024" t="s">
        <v>912</v>
      </c>
      <c r="B3024">
        <v>27</v>
      </c>
      <c r="C3024" t="s">
        <v>767</v>
      </c>
      <c r="D3024" t="s">
        <v>754</v>
      </c>
      <c r="E3024" t="str">
        <f t="shared" si="94"/>
        <v/>
      </c>
      <c r="F3024" t="str">
        <f t="shared" si="95"/>
        <v/>
      </c>
      <c r="H3024">
        <v>6</v>
      </c>
      <c r="Q3024">
        <v>6</v>
      </c>
    </row>
    <row r="3025" spans="1:17" x14ac:dyDescent="0.25">
      <c r="A3025" t="s">
        <v>912</v>
      </c>
      <c r="B3025">
        <v>27</v>
      </c>
      <c r="C3025" t="s">
        <v>614</v>
      </c>
      <c r="D3025" t="s">
        <v>754</v>
      </c>
      <c r="E3025" t="str">
        <f t="shared" si="94"/>
        <v/>
      </c>
      <c r="F3025" t="str">
        <f t="shared" si="95"/>
        <v/>
      </c>
      <c r="H3025">
        <v>5</v>
      </c>
      <c r="Q3025">
        <v>5</v>
      </c>
    </row>
    <row r="3026" spans="1:17" x14ac:dyDescent="0.25">
      <c r="A3026" t="s">
        <v>912</v>
      </c>
      <c r="B3026">
        <v>27</v>
      </c>
      <c r="C3026" t="s">
        <v>527</v>
      </c>
      <c r="D3026" t="s">
        <v>748</v>
      </c>
      <c r="E3026" t="str">
        <f t="shared" si="94"/>
        <v/>
      </c>
      <c r="F3026" t="str">
        <f t="shared" si="95"/>
        <v/>
      </c>
      <c r="H3026">
        <v>5</v>
      </c>
      <c r="Q3026">
        <v>5</v>
      </c>
    </row>
    <row r="3027" spans="1:17" x14ac:dyDescent="0.25">
      <c r="A3027" t="s">
        <v>912</v>
      </c>
      <c r="B3027">
        <v>27</v>
      </c>
      <c r="C3027" t="s">
        <v>546</v>
      </c>
      <c r="D3027" t="s">
        <v>748</v>
      </c>
      <c r="E3027" t="str">
        <f t="shared" si="94"/>
        <v/>
      </c>
      <c r="F3027" t="str">
        <f t="shared" si="95"/>
        <v/>
      </c>
      <c r="H3027">
        <v>4.5</v>
      </c>
      <c r="Q3027">
        <v>4.5</v>
      </c>
    </row>
    <row r="3028" spans="1:17" x14ac:dyDescent="0.25">
      <c r="A3028" t="s">
        <v>912</v>
      </c>
      <c r="B3028">
        <v>27</v>
      </c>
      <c r="C3028" t="s">
        <v>551</v>
      </c>
      <c r="D3028" t="s">
        <v>748</v>
      </c>
      <c r="E3028" t="str">
        <f t="shared" si="94"/>
        <v/>
      </c>
      <c r="F3028" t="str">
        <f t="shared" si="95"/>
        <v/>
      </c>
      <c r="H3028">
        <v>5</v>
      </c>
      <c r="Q3028">
        <v>5</v>
      </c>
    </row>
    <row r="3029" spans="1:17" x14ac:dyDescent="0.25">
      <c r="A3029" t="s">
        <v>912</v>
      </c>
      <c r="B3029">
        <v>27</v>
      </c>
      <c r="C3029" t="s">
        <v>498</v>
      </c>
      <c r="D3029" t="s">
        <v>661</v>
      </c>
      <c r="E3029" t="str">
        <f t="shared" si="94"/>
        <v/>
      </c>
      <c r="F3029" t="str">
        <f t="shared" si="95"/>
        <v/>
      </c>
      <c r="H3029">
        <v>6.5</v>
      </c>
      <c r="I3029">
        <v>1</v>
      </c>
      <c r="Q3029">
        <v>9.5</v>
      </c>
    </row>
    <row r="3030" spans="1:17" x14ac:dyDescent="0.25">
      <c r="A3030" t="s">
        <v>912</v>
      </c>
      <c r="B3030">
        <v>27</v>
      </c>
      <c r="C3030" t="s">
        <v>540</v>
      </c>
      <c r="D3030" t="s">
        <v>661</v>
      </c>
      <c r="E3030" t="str">
        <f t="shared" si="94"/>
        <v/>
      </c>
      <c r="F3030" t="str">
        <f t="shared" si="95"/>
        <v/>
      </c>
      <c r="H3030">
        <v>6.5</v>
      </c>
      <c r="Q3030">
        <v>6.5</v>
      </c>
    </row>
    <row r="3031" spans="1:17" x14ac:dyDescent="0.25">
      <c r="A3031" t="s">
        <v>912</v>
      </c>
      <c r="B3031">
        <v>27</v>
      </c>
      <c r="C3031" t="s">
        <v>575</v>
      </c>
      <c r="D3031" t="s">
        <v>661</v>
      </c>
      <c r="E3031" t="str">
        <f t="shared" si="94"/>
        <v/>
      </c>
      <c r="F3031" t="str">
        <f t="shared" si="95"/>
        <v/>
      </c>
      <c r="H3031">
        <v>7</v>
      </c>
      <c r="Q3031">
        <v>7</v>
      </c>
    </row>
    <row r="3032" spans="1:17" x14ac:dyDescent="0.25">
      <c r="A3032" t="s">
        <v>912</v>
      </c>
      <c r="B3032">
        <v>27</v>
      </c>
      <c r="C3032" t="s">
        <v>789</v>
      </c>
      <c r="D3032" t="s">
        <v>661</v>
      </c>
      <c r="E3032" t="str">
        <f t="shared" si="94"/>
        <v/>
      </c>
      <c r="F3032" t="str">
        <f t="shared" si="95"/>
        <v/>
      </c>
      <c r="H3032">
        <v>6</v>
      </c>
      <c r="Q3032">
        <v>6</v>
      </c>
    </row>
    <row r="3033" spans="1:17" x14ac:dyDescent="0.25">
      <c r="A3033" t="s">
        <v>912</v>
      </c>
      <c r="B3033">
        <v>27</v>
      </c>
      <c r="C3033" t="s">
        <v>606</v>
      </c>
      <c r="D3033" t="s">
        <v>661</v>
      </c>
      <c r="E3033" t="str">
        <f t="shared" si="94"/>
        <v/>
      </c>
      <c r="F3033" t="str">
        <f t="shared" si="95"/>
        <v/>
      </c>
      <c r="H3033">
        <v>6.5</v>
      </c>
      <c r="I3033">
        <v>1</v>
      </c>
      <c r="Q3033">
        <v>9.5</v>
      </c>
    </row>
    <row r="3034" spans="1:17" x14ac:dyDescent="0.25">
      <c r="A3034" t="s">
        <v>912</v>
      </c>
      <c r="B3034">
        <v>27</v>
      </c>
      <c r="C3034" t="s">
        <v>539</v>
      </c>
      <c r="D3034" t="s">
        <v>631</v>
      </c>
      <c r="E3034" t="str">
        <f t="shared" si="94"/>
        <v/>
      </c>
      <c r="F3034" t="str">
        <f t="shared" si="95"/>
        <v/>
      </c>
      <c r="H3034">
        <v>6</v>
      </c>
      <c r="Q3034">
        <v>6</v>
      </c>
    </row>
    <row r="3035" spans="1:17" x14ac:dyDescent="0.25">
      <c r="A3035" t="s">
        <v>912</v>
      </c>
      <c r="B3035">
        <v>27</v>
      </c>
      <c r="C3035" t="s">
        <v>569</v>
      </c>
      <c r="D3035" t="s">
        <v>631</v>
      </c>
      <c r="E3035" t="str">
        <f t="shared" si="94"/>
        <v/>
      </c>
      <c r="F3035" t="str">
        <f t="shared" si="95"/>
        <v/>
      </c>
      <c r="H3035">
        <v>5</v>
      </c>
      <c r="Q3035">
        <v>5</v>
      </c>
    </row>
    <row r="3036" spans="1:17" x14ac:dyDescent="0.25">
      <c r="A3036" t="s">
        <v>912</v>
      </c>
      <c r="B3036">
        <v>27</v>
      </c>
      <c r="C3036" t="s">
        <v>587</v>
      </c>
      <c r="D3036" t="s">
        <v>631</v>
      </c>
      <c r="E3036" t="str">
        <f t="shared" si="94"/>
        <v/>
      </c>
      <c r="F3036" t="str">
        <f t="shared" si="95"/>
        <v/>
      </c>
      <c r="H3036">
        <v>6</v>
      </c>
      <c r="Q3036">
        <v>6</v>
      </c>
    </row>
    <row r="3037" spans="1:17" x14ac:dyDescent="0.25">
      <c r="A3037" t="s">
        <v>912</v>
      </c>
      <c r="B3037">
        <v>27</v>
      </c>
      <c r="C3037" t="s">
        <v>597</v>
      </c>
      <c r="D3037" t="s">
        <v>631</v>
      </c>
      <c r="E3037" t="str">
        <f t="shared" si="94"/>
        <v/>
      </c>
      <c r="F3037" t="str">
        <f t="shared" si="95"/>
        <v/>
      </c>
      <c r="H3037">
        <v>6.5</v>
      </c>
      <c r="Q3037">
        <v>6.5</v>
      </c>
    </row>
    <row r="3038" spans="1:17" x14ac:dyDescent="0.25">
      <c r="A3038" t="s">
        <v>912</v>
      </c>
      <c r="B3038">
        <v>27</v>
      </c>
      <c r="C3038" t="s">
        <v>616</v>
      </c>
      <c r="D3038" t="s">
        <v>631</v>
      </c>
      <c r="E3038">
        <f t="shared" si="94"/>
        <v>1</v>
      </c>
      <c r="F3038" t="str">
        <f t="shared" si="95"/>
        <v/>
      </c>
      <c r="G3038" t="s">
        <v>910</v>
      </c>
      <c r="H3038">
        <v>6</v>
      </c>
      <c r="Q3038">
        <v>5.5</v>
      </c>
    </row>
    <row r="3039" spans="1:17" x14ac:dyDescent="0.25">
      <c r="A3039" t="s">
        <v>912</v>
      </c>
      <c r="B3039">
        <v>27</v>
      </c>
      <c r="C3039" t="s">
        <v>493</v>
      </c>
      <c r="D3039" t="s">
        <v>631</v>
      </c>
      <c r="E3039" t="str">
        <f t="shared" si="94"/>
        <v/>
      </c>
      <c r="F3039" t="str">
        <f t="shared" si="95"/>
        <v/>
      </c>
      <c r="H3039">
        <v>5.5</v>
      </c>
      <c r="Q3039">
        <v>5.5</v>
      </c>
    </row>
    <row r="3040" spans="1:17" x14ac:dyDescent="0.25">
      <c r="A3040" t="s">
        <v>912</v>
      </c>
      <c r="B3040">
        <v>27</v>
      </c>
      <c r="C3040" t="s">
        <v>561</v>
      </c>
      <c r="D3040" t="s">
        <v>745</v>
      </c>
      <c r="E3040" t="str">
        <f t="shared" si="94"/>
        <v/>
      </c>
      <c r="F3040" t="str">
        <f t="shared" si="95"/>
        <v/>
      </c>
      <c r="H3040">
        <v>7</v>
      </c>
      <c r="I3040">
        <v>1</v>
      </c>
      <c r="Q3040">
        <v>10</v>
      </c>
    </row>
    <row r="3041" spans="1:17" x14ac:dyDescent="0.25">
      <c r="A3041" t="s">
        <v>912</v>
      </c>
      <c r="B3041">
        <v>27</v>
      </c>
      <c r="C3041" t="s">
        <v>588</v>
      </c>
      <c r="D3041" t="s">
        <v>745</v>
      </c>
      <c r="E3041" t="str">
        <f t="shared" si="94"/>
        <v/>
      </c>
      <c r="F3041" t="str">
        <f t="shared" si="95"/>
        <v/>
      </c>
      <c r="H3041">
        <v>5</v>
      </c>
      <c r="Q3041">
        <v>5</v>
      </c>
    </row>
    <row r="3042" spans="1:17" x14ac:dyDescent="0.25">
      <c r="A3042" t="s">
        <v>912</v>
      </c>
      <c r="B3042">
        <v>27</v>
      </c>
      <c r="C3042" t="s">
        <v>610</v>
      </c>
      <c r="D3042" t="s">
        <v>745</v>
      </c>
      <c r="E3042">
        <f t="shared" si="94"/>
        <v>1</v>
      </c>
      <c r="F3042" t="str">
        <f t="shared" si="95"/>
        <v/>
      </c>
      <c r="G3042" t="s">
        <v>910</v>
      </c>
      <c r="H3042">
        <v>6.5</v>
      </c>
      <c r="Q3042">
        <v>6</v>
      </c>
    </row>
    <row r="3043" spans="1:17" x14ac:dyDescent="0.25">
      <c r="A3043" t="s">
        <v>912</v>
      </c>
      <c r="B3043">
        <v>27</v>
      </c>
      <c r="C3043" t="s">
        <v>513</v>
      </c>
      <c r="D3043" t="s">
        <v>635</v>
      </c>
      <c r="E3043" t="str">
        <f t="shared" si="94"/>
        <v/>
      </c>
      <c r="F3043" t="str">
        <f t="shared" si="95"/>
        <v/>
      </c>
      <c r="H3043">
        <v>6</v>
      </c>
      <c r="Q3043">
        <v>6</v>
      </c>
    </row>
    <row r="3044" spans="1:17" x14ac:dyDescent="0.25">
      <c r="A3044" t="s">
        <v>912</v>
      </c>
      <c r="B3044">
        <v>27</v>
      </c>
      <c r="C3044" t="s">
        <v>573</v>
      </c>
      <c r="D3044" t="s">
        <v>635</v>
      </c>
      <c r="E3044" t="str">
        <f t="shared" si="94"/>
        <v/>
      </c>
      <c r="F3044" t="str">
        <f t="shared" si="95"/>
        <v/>
      </c>
      <c r="H3044">
        <v>6</v>
      </c>
      <c r="Q3044">
        <v>6</v>
      </c>
    </row>
    <row r="3045" spans="1:17" x14ac:dyDescent="0.25">
      <c r="A3045" t="s">
        <v>912</v>
      </c>
      <c r="B3045">
        <v>27</v>
      </c>
      <c r="C3045" t="s">
        <v>583</v>
      </c>
      <c r="D3045" t="s">
        <v>635</v>
      </c>
      <c r="E3045" t="str">
        <f t="shared" si="94"/>
        <v/>
      </c>
      <c r="F3045" t="str">
        <f t="shared" si="95"/>
        <v/>
      </c>
      <c r="H3045">
        <v>6</v>
      </c>
      <c r="Q3045">
        <v>6</v>
      </c>
    </row>
    <row r="3046" spans="1:17" x14ac:dyDescent="0.25">
      <c r="A3046" t="s">
        <v>912</v>
      </c>
      <c r="B3046">
        <v>27</v>
      </c>
      <c r="C3046" t="s">
        <v>492</v>
      </c>
      <c r="D3046" t="s">
        <v>747</v>
      </c>
      <c r="E3046" t="str">
        <f t="shared" si="94"/>
        <v/>
      </c>
      <c r="F3046" t="str">
        <f t="shared" si="95"/>
        <v/>
      </c>
      <c r="H3046">
        <v>5.5</v>
      </c>
      <c r="Q3046">
        <v>5.5</v>
      </c>
    </row>
    <row r="3047" spans="1:17" x14ac:dyDescent="0.25">
      <c r="A3047" t="s">
        <v>912</v>
      </c>
      <c r="B3047">
        <v>27</v>
      </c>
      <c r="C3047" t="s">
        <v>512</v>
      </c>
      <c r="D3047" t="s">
        <v>747</v>
      </c>
      <c r="E3047" t="str">
        <f t="shared" si="94"/>
        <v/>
      </c>
      <c r="F3047" t="str">
        <f t="shared" si="95"/>
        <v/>
      </c>
      <c r="H3047">
        <v>5</v>
      </c>
      <c r="Q3047">
        <v>5</v>
      </c>
    </row>
    <row r="3048" spans="1:17" x14ac:dyDescent="0.25">
      <c r="A3048" t="s">
        <v>912</v>
      </c>
      <c r="B3048">
        <v>27</v>
      </c>
      <c r="C3048" t="s">
        <v>530</v>
      </c>
      <c r="D3048" t="s">
        <v>747</v>
      </c>
      <c r="E3048" t="str">
        <f t="shared" si="94"/>
        <v/>
      </c>
      <c r="F3048" t="str">
        <f t="shared" si="95"/>
        <v/>
      </c>
      <c r="H3048">
        <v>5.5</v>
      </c>
      <c r="Q3048">
        <v>5.5</v>
      </c>
    </row>
    <row r="3049" spans="1:17" x14ac:dyDescent="0.25">
      <c r="A3049" t="s">
        <v>912</v>
      </c>
      <c r="B3049">
        <v>27</v>
      </c>
      <c r="C3049" t="s">
        <v>534</v>
      </c>
      <c r="D3049" t="s">
        <v>747</v>
      </c>
      <c r="E3049" t="str">
        <f t="shared" si="94"/>
        <v/>
      </c>
      <c r="F3049" t="str">
        <f t="shared" si="95"/>
        <v/>
      </c>
      <c r="H3049">
        <v>5.5</v>
      </c>
      <c r="Q3049">
        <v>5.5</v>
      </c>
    </row>
    <row r="3050" spans="1:17" x14ac:dyDescent="0.25">
      <c r="A3050" t="s">
        <v>912</v>
      </c>
      <c r="B3050">
        <v>27</v>
      </c>
      <c r="C3050" t="s">
        <v>563</v>
      </c>
      <c r="D3050" t="s">
        <v>747</v>
      </c>
      <c r="E3050" t="str">
        <f t="shared" si="94"/>
        <v/>
      </c>
      <c r="F3050" t="str">
        <f t="shared" si="95"/>
        <v/>
      </c>
      <c r="H3050">
        <v>5.5</v>
      </c>
      <c r="Q3050">
        <v>5.5</v>
      </c>
    </row>
    <row r="3051" spans="1:17" x14ac:dyDescent="0.25">
      <c r="A3051" t="s">
        <v>912</v>
      </c>
      <c r="B3051">
        <v>27</v>
      </c>
      <c r="C3051" t="s">
        <v>615</v>
      </c>
      <c r="D3051" t="s">
        <v>747</v>
      </c>
      <c r="E3051">
        <f t="shared" si="94"/>
        <v>1</v>
      </c>
      <c r="F3051" t="str">
        <f t="shared" si="95"/>
        <v/>
      </c>
      <c r="G3051" t="s">
        <v>910</v>
      </c>
      <c r="H3051">
        <v>5.5</v>
      </c>
      <c r="Q3051">
        <v>5</v>
      </c>
    </row>
    <row r="3052" spans="1:17" x14ac:dyDescent="0.25">
      <c r="A3052" t="s">
        <v>912</v>
      </c>
      <c r="B3052">
        <v>27</v>
      </c>
      <c r="C3052" t="s">
        <v>621</v>
      </c>
      <c r="D3052" t="s">
        <v>747</v>
      </c>
      <c r="E3052">
        <f t="shared" si="94"/>
        <v>1</v>
      </c>
      <c r="F3052" t="str">
        <f t="shared" si="95"/>
        <v/>
      </c>
      <c r="G3052" t="s">
        <v>910</v>
      </c>
      <c r="H3052">
        <v>6</v>
      </c>
      <c r="Q3052">
        <v>5.5</v>
      </c>
    </row>
    <row r="3053" spans="1:17" x14ac:dyDescent="0.25">
      <c r="A3053" t="s">
        <v>912</v>
      </c>
      <c r="B3053">
        <v>27</v>
      </c>
      <c r="C3053" t="s">
        <v>483</v>
      </c>
      <c r="D3053" t="s">
        <v>738</v>
      </c>
      <c r="E3053" t="str">
        <f t="shared" si="94"/>
        <v/>
      </c>
      <c r="F3053" t="str">
        <f t="shared" si="95"/>
        <v/>
      </c>
      <c r="H3053">
        <v>6</v>
      </c>
      <c r="Q3053">
        <v>6</v>
      </c>
    </row>
    <row r="3054" spans="1:17" x14ac:dyDescent="0.25">
      <c r="A3054" t="s">
        <v>912</v>
      </c>
      <c r="B3054">
        <v>27</v>
      </c>
      <c r="C3054" t="s">
        <v>536</v>
      </c>
      <c r="D3054" t="s">
        <v>738</v>
      </c>
      <c r="E3054">
        <f t="shared" si="94"/>
        <v>1</v>
      </c>
      <c r="F3054" t="str">
        <f t="shared" si="95"/>
        <v/>
      </c>
      <c r="G3054" t="s">
        <v>910</v>
      </c>
      <c r="H3054">
        <v>6.5</v>
      </c>
      <c r="L3054">
        <v>1</v>
      </c>
      <c r="Q3054">
        <v>7</v>
      </c>
    </row>
    <row r="3055" spans="1:17" x14ac:dyDescent="0.25">
      <c r="A3055" t="s">
        <v>912</v>
      </c>
      <c r="B3055">
        <v>27</v>
      </c>
      <c r="C3055" t="s">
        <v>592</v>
      </c>
      <c r="D3055" t="s">
        <v>738</v>
      </c>
      <c r="E3055" t="str">
        <f t="shared" si="94"/>
        <v/>
      </c>
      <c r="F3055" t="str">
        <f t="shared" si="95"/>
        <v/>
      </c>
      <c r="H3055">
        <v>7</v>
      </c>
      <c r="Q3055">
        <v>7</v>
      </c>
    </row>
    <row r="3056" spans="1:17" x14ac:dyDescent="0.25">
      <c r="A3056" t="s">
        <v>912</v>
      </c>
      <c r="B3056">
        <v>27</v>
      </c>
      <c r="C3056" t="s">
        <v>594</v>
      </c>
      <c r="D3056" t="s">
        <v>738</v>
      </c>
      <c r="E3056" t="str">
        <f t="shared" si="94"/>
        <v/>
      </c>
      <c r="F3056" t="str">
        <f t="shared" si="95"/>
        <v/>
      </c>
      <c r="H3056">
        <v>6.5</v>
      </c>
      <c r="Q3056">
        <v>6.5</v>
      </c>
    </row>
    <row r="3057" spans="1:17" x14ac:dyDescent="0.25">
      <c r="A3057" t="s">
        <v>912</v>
      </c>
      <c r="B3057">
        <v>27</v>
      </c>
      <c r="C3057" t="s">
        <v>516</v>
      </c>
      <c r="D3057" t="s">
        <v>761</v>
      </c>
      <c r="E3057">
        <f t="shared" si="94"/>
        <v>1</v>
      </c>
      <c r="F3057" t="str">
        <f t="shared" si="95"/>
        <v/>
      </c>
      <c r="G3057" t="s">
        <v>910</v>
      </c>
      <c r="H3057">
        <v>4.5</v>
      </c>
      <c r="Q3057">
        <v>4</v>
      </c>
    </row>
    <row r="3058" spans="1:17" x14ac:dyDescent="0.25">
      <c r="A3058" t="s">
        <v>912</v>
      </c>
      <c r="B3058">
        <v>27</v>
      </c>
      <c r="C3058" t="s">
        <v>524</v>
      </c>
      <c r="D3058" t="s">
        <v>761</v>
      </c>
      <c r="E3058" t="str">
        <f t="shared" si="94"/>
        <v/>
      </c>
      <c r="F3058" t="str">
        <f t="shared" si="95"/>
        <v/>
      </c>
      <c r="H3058">
        <v>6.5</v>
      </c>
      <c r="Q3058">
        <v>6.5</v>
      </c>
    </row>
    <row r="3059" spans="1:17" x14ac:dyDescent="0.25">
      <c r="A3059" t="s">
        <v>912</v>
      </c>
      <c r="B3059">
        <v>27</v>
      </c>
      <c r="C3059" t="s">
        <v>554</v>
      </c>
      <c r="D3059" t="s">
        <v>761</v>
      </c>
      <c r="E3059" t="str">
        <f t="shared" si="94"/>
        <v/>
      </c>
      <c r="F3059" t="str">
        <f t="shared" si="95"/>
        <v/>
      </c>
      <c r="H3059">
        <v>5</v>
      </c>
      <c r="Q3059">
        <v>5</v>
      </c>
    </row>
    <row r="3060" spans="1:17" x14ac:dyDescent="0.25">
      <c r="A3060" t="s">
        <v>912</v>
      </c>
      <c r="B3060">
        <v>27</v>
      </c>
      <c r="C3060" t="s">
        <v>577</v>
      </c>
      <c r="D3060" t="s">
        <v>761</v>
      </c>
      <c r="E3060" t="str">
        <f t="shared" si="94"/>
        <v/>
      </c>
      <c r="F3060" t="str">
        <f t="shared" si="95"/>
        <v/>
      </c>
      <c r="H3060">
        <v>5.5</v>
      </c>
      <c r="Q3060">
        <v>5.5</v>
      </c>
    </row>
    <row r="3061" spans="1:17" x14ac:dyDescent="0.25">
      <c r="A3061" t="s">
        <v>912</v>
      </c>
      <c r="B3061">
        <v>27</v>
      </c>
      <c r="C3061" t="s">
        <v>604</v>
      </c>
      <c r="D3061" t="s">
        <v>761</v>
      </c>
      <c r="E3061" t="str">
        <f t="shared" si="94"/>
        <v/>
      </c>
      <c r="F3061" t="str">
        <f t="shared" si="95"/>
        <v/>
      </c>
      <c r="H3061">
        <v>7</v>
      </c>
      <c r="Q3061">
        <v>7</v>
      </c>
    </row>
    <row r="3062" spans="1:17" x14ac:dyDescent="0.25">
      <c r="A3062" t="s">
        <v>912</v>
      </c>
      <c r="B3062">
        <v>27</v>
      </c>
      <c r="C3062" t="s">
        <v>605</v>
      </c>
      <c r="D3062" t="s">
        <v>761</v>
      </c>
      <c r="E3062">
        <f t="shared" si="94"/>
        <v>1</v>
      </c>
      <c r="F3062" t="str">
        <f t="shared" si="95"/>
        <v/>
      </c>
      <c r="G3062" t="s">
        <v>910</v>
      </c>
      <c r="H3062">
        <v>6</v>
      </c>
      <c r="Q3062">
        <v>5.5</v>
      </c>
    </row>
    <row r="3063" spans="1:17" x14ac:dyDescent="0.25">
      <c r="A3063" t="s">
        <v>913</v>
      </c>
      <c r="B3063">
        <v>27</v>
      </c>
      <c r="C3063" t="s">
        <v>263</v>
      </c>
      <c r="D3063" t="s">
        <v>746</v>
      </c>
      <c r="E3063" t="str">
        <f t="shared" si="94"/>
        <v/>
      </c>
      <c r="F3063" t="str">
        <f t="shared" si="95"/>
        <v/>
      </c>
      <c r="H3063">
        <v>6</v>
      </c>
      <c r="Q3063">
        <v>6</v>
      </c>
    </row>
    <row r="3064" spans="1:17" x14ac:dyDescent="0.25">
      <c r="A3064" t="s">
        <v>913</v>
      </c>
      <c r="B3064">
        <v>27</v>
      </c>
      <c r="C3064" t="s">
        <v>250</v>
      </c>
      <c r="D3064" t="s">
        <v>760</v>
      </c>
      <c r="E3064" t="str">
        <f t="shared" si="94"/>
        <v/>
      </c>
      <c r="F3064" t="str">
        <f t="shared" si="95"/>
        <v/>
      </c>
      <c r="H3064">
        <v>6</v>
      </c>
      <c r="Q3064">
        <v>6</v>
      </c>
    </row>
    <row r="3065" spans="1:17" x14ac:dyDescent="0.25">
      <c r="A3065" t="s">
        <v>913</v>
      </c>
      <c r="B3065">
        <v>27</v>
      </c>
      <c r="C3065" t="s">
        <v>257</v>
      </c>
      <c r="D3065" t="s">
        <v>760</v>
      </c>
      <c r="E3065" t="str">
        <f t="shared" si="94"/>
        <v/>
      </c>
      <c r="F3065" t="str">
        <f t="shared" si="95"/>
        <v/>
      </c>
      <c r="H3065">
        <v>5.5</v>
      </c>
      <c r="Q3065">
        <v>5.5</v>
      </c>
    </row>
    <row r="3066" spans="1:17" x14ac:dyDescent="0.25">
      <c r="A3066" t="s">
        <v>913</v>
      </c>
      <c r="B3066">
        <v>27</v>
      </c>
      <c r="C3066" t="s">
        <v>296</v>
      </c>
      <c r="D3066" t="s">
        <v>633</v>
      </c>
      <c r="E3066" t="str">
        <f t="shared" si="94"/>
        <v/>
      </c>
      <c r="F3066" t="str">
        <f t="shared" si="95"/>
        <v/>
      </c>
      <c r="H3066">
        <v>5.5</v>
      </c>
      <c r="Q3066">
        <v>5.5</v>
      </c>
    </row>
    <row r="3067" spans="1:17" x14ac:dyDescent="0.25">
      <c r="A3067" t="s">
        <v>913</v>
      </c>
      <c r="B3067">
        <v>27</v>
      </c>
      <c r="C3067" t="s">
        <v>315</v>
      </c>
      <c r="D3067" t="s">
        <v>633</v>
      </c>
      <c r="E3067" t="str">
        <f t="shared" si="94"/>
        <v/>
      </c>
      <c r="F3067" t="str">
        <f t="shared" si="95"/>
        <v/>
      </c>
      <c r="H3067">
        <v>6</v>
      </c>
      <c r="Q3067">
        <v>6</v>
      </c>
    </row>
    <row r="3068" spans="1:17" x14ac:dyDescent="0.25">
      <c r="A3068" t="s">
        <v>913</v>
      </c>
      <c r="B3068">
        <v>27</v>
      </c>
      <c r="C3068" t="s">
        <v>256</v>
      </c>
      <c r="D3068" t="s">
        <v>739</v>
      </c>
      <c r="E3068">
        <f t="shared" si="94"/>
        <v>1</v>
      </c>
      <c r="F3068" t="str">
        <f t="shared" si="95"/>
        <v/>
      </c>
      <c r="G3068" t="s">
        <v>910</v>
      </c>
      <c r="H3068">
        <v>6</v>
      </c>
      <c r="I3068">
        <v>1</v>
      </c>
      <c r="Q3068">
        <v>8.5</v>
      </c>
    </row>
    <row r="3069" spans="1:17" x14ac:dyDescent="0.25">
      <c r="A3069" t="s">
        <v>913</v>
      </c>
      <c r="B3069">
        <v>27</v>
      </c>
      <c r="C3069" t="s">
        <v>281</v>
      </c>
      <c r="D3069" t="s">
        <v>739</v>
      </c>
      <c r="E3069">
        <f t="shared" si="94"/>
        <v>1</v>
      </c>
      <c r="F3069" t="str">
        <f t="shared" si="95"/>
        <v/>
      </c>
      <c r="G3069" t="s">
        <v>910</v>
      </c>
      <c r="H3069">
        <v>6</v>
      </c>
      <c r="Q3069">
        <v>5.5</v>
      </c>
    </row>
    <row r="3070" spans="1:17" x14ac:dyDescent="0.25">
      <c r="A3070" t="s">
        <v>913</v>
      </c>
      <c r="B3070">
        <v>27</v>
      </c>
      <c r="C3070" t="s">
        <v>284</v>
      </c>
      <c r="D3070" t="s">
        <v>739</v>
      </c>
      <c r="E3070" t="str">
        <f t="shared" si="94"/>
        <v/>
      </c>
      <c r="F3070" t="str">
        <f t="shared" si="95"/>
        <v/>
      </c>
      <c r="H3070">
        <v>6</v>
      </c>
      <c r="Q3070">
        <v>6</v>
      </c>
    </row>
    <row r="3071" spans="1:17" x14ac:dyDescent="0.25">
      <c r="A3071" t="s">
        <v>913</v>
      </c>
      <c r="B3071">
        <v>27</v>
      </c>
      <c r="C3071" t="s">
        <v>813</v>
      </c>
      <c r="D3071" t="s">
        <v>739</v>
      </c>
      <c r="E3071" t="str">
        <f t="shared" si="94"/>
        <v/>
      </c>
      <c r="F3071" t="str">
        <f t="shared" si="95"/>
        <v/>
      </c>
      <c r="H3071">
        <v>5.5</v>
      </c>
      <c r="Q3071">
        <v>5.5</v>
      </c>
    </row>
    <row r="3072" spans="1:17" x14ac:dyDescent="0.25">
      <c r="A3072" t="s">
        <v>913</v>
      </c>
      <c r="B3072">
        <v>27</v>
      </c>
      <c r="C3072" t="s">
        <v>302</v>
      </c>
      <c r="D3072" t="s">
        <v>634</v>
      </c>
      <c r="E3072" t="str">
        <f t="shared" si="94"/>
        <v/>
      </c>
      <c r="F3072" t="str">
        <f t="shared" si="95"/>
        <v/>
      </c>
      <c r="H3072">
        <v>7</v>
      </c>
      <c r="I3072">
        <v>2</v>
      </c>
      <c r="M3072">
        <v>2</v>
      </c>
      <c r="Q3072">
        <v>13</v>
      </c>
    </row>
    <row r="3073" spans="1:17" x14ac:dyDescent="0.25">
      <c r="A3073" t="s">
        <v>913</v>
      </c>
      <c r="B3073">
        <v>27</v>
      </c>
      <c r="C3073" t="s">
        <v>815</v>
      </c>
      <c r="D3073" t="s">
        <v>632</v>
      </c>
      <c r="E3073" t="str">
        <f t="shared" si="94"/>
        <v/>
      </c>
      <c r="F3073" t="str">
        <f t="shared" si="95"/>
        <v/>
      </c>
      <c r="H3073">
        <v>5</v>
      </c>
      <c r="Q3073">
        <v>5</v>
      </c>
    </row>
    <row r="3074" spans="1:17" x14ac:dyDescent="0.25">
      <c r="A3074" t="s">
        <v>913</v>
      </c>
      <c r="B3074">
        <v>27</v>
      </c>
      <c r="C3074" t="s">
        <v>288</v>
      </c>
      <c r="D3074" t="s">
        <v>632</v>
      </c>
      <c r="E3074">
        <f t="shared" si="94"/>
        <v>1</v>
      </c>
      <c r="F3074" t="str">
        <f t="shared" si="95"/>
        <v/>
      </c>
      <c r="G3074" t="s">
        <v>910</v>
      </c>
      <c r="H3074">
        <v>6</v>
      </c>
      <c r="Q3074">
        <v>5.5</v>
      </c>
    </row>
    <row r="3075" spans="1:17" x14ac:dyDescent="0.25">
      <c r="A3075" t="s">
        <v>913</v>
      </c>
      <c r="B3075">
        <v>27</v>
      </c>
      <c r="C3075" t="s">
        <v>258</v>
      </c>
      <c r="D3075" t="s">
        <v>752</v>
      </c>
      <c r="E3075" t="str">
        <f t="shared" ref="E3075:E3138" si="96">IF($G3075="Ammonito",1,"")</f>
        <v/>
      </c>
      <c r="F3075" t="str">
        <f t="shared" ref="F3075:F3138" si="97">IF($G3075="Espulsione",1,"")</f>
        <v/>
      </c>
      <c r="H3075">
        <v>6</v>
      </c>
      <c r="Q3075">
        <v>6</v>
      </c>
    </row>
    <row r="3076" spans="1:17" x14ac:dyDescent="0.25">
      <c r="A3076" t="s">
        <v>913</v>
      </c>
      <c r="B3076">
        <v>27</v>
      </c>
      <c r="C3076" t="s">
        <v>272</v>
      </c>
      <c r="D3076" t="s">
        <v>752</v>
      </c>
      <c r="E3076" t="str">
        <f t="shared" si="96"/>
        <v/>
      </c>
      <c r="F3076" t="str">
        <f t="shared" si="97"/>
        <v/>
      </c>
      <c r="H3076">
        <v>7</v>
      </c>
      <c r="I3076">
        <v>1</v>
      </c>
      <c r="Q3076">
        <v>10</v>
      </c>
    </row>
    <row r="3077" spans="1:17" x14ac:dyDescent="0.25">
      <c r="A3077" t="s">
        <v>913</v>
      </c>
      <c r="B3077">
        <v>27</v>
      </c>
      <c r="C3077" t="s">
        <v>283</v>
      </c>
      <c r="D3077" t="s">
        <v>752</v>
      </c>
      <c r="E3077">
        <f t="shared" si="96"/>
        <v>1</v>
      </c>
      <c r="F3077" t="str">
        <f t="shared" si="97"/>
        <v/>
      </c>
      <c r="G3077" t="s">
        <v>910</v>
      </c>
      <c r="H3077">
        <v>5</v>
      </c>
      <c r="Q3077">
        <v>4.5</v>
      </c>
    </row>
    <row r="3078" spans="1:17" x14ac:dyDescent="0.25">
      <c r="A3078" t="s">
        <v>913</v>
      </c>
      <c r="B3078">
        <v>27</v>
      </c>
      <c r="C3078" t="s">
        <v>276</v>
      </c>
      <c r="D3078" t="s">
        <v>740</v>
      </c>
      <c r="E3078" t="str">
        <f t="shared" si="96"/>
        <v/>
      </c>
      <c r="F3078" t="str">
        <f t="shared" si="97"/>
        <v/>
      </c>
      <c r="H3078">
        <v>5.5</v>
      </c>
      <c r="Q3078">
        <v>5.5</v>
      </c>
    </row>
    <row r="3079" spans="1:17" x14ac:dyDescent="0.25">
      <c r="A3079" t="s">
        <v>913</v>
      </c>
      <c r="B3079">
        <v>27</v>
      </c>
      <c r="C3079" t="s">
        <v>300</v>
      </c>
      <c r="D3079" t="s">
        <v>740</v>
      </c>
      <c r="E3079" t="str">
        <f t="shared" si="96"/>
        <v/>
      </c>
      <c r="F3079" t="str">
        <f t="shared" si="97"/>
        <v/>
      </c>
      <c r="H3079">
        <v>7</v>
      </c>
      <c r="I3079">
        <v>1</v>
      </c>
      <c r="Q3079">
        <v>10</v>
      </c>
    </row>
    <row r="3080" spans="1:17" x14ac:dyDescent="0.25">
      <c r="A3080" t="s">
        <v>913</v>
      </c>
      <c r="B3080">
        <v>27</v>
      </c>
      <c r="C3080" t="s">
        <v>286</v>
      </c>
      <c r="D3080" t="s">
        <v>742</v>
      </c>
      <c r="E3080" t="str">
        <f t="shared" si="96"/>
        <v/>
      </c>
      <c r="F3080" t="str">
        <f t="shared" si="97"/>
        <v/>
      </c>
      <c r="H3080">
        <v>6</v>
      </c>
      <c r="Q3080">
        <v>6</v>
      </c>
    </row>
    <row r="3081" spans="1:17" x14ac:dyDescent="0.25">
      <c r="A3081" t="s">
        <v>913</v>
      </c>
      <c r="B3081">
        <v>27</v>
      </c>
      <c r="C3081" t="s">
        <v>317</v>
      </c>
      <c r="D3081" t="s">
        <v>742</v>
      </c>
      <c r="E3081" t="str">
        <f t="shared" si="96"/>
        <v/>
      </c>
      <c r="F3081" t="str">
        <f t="shared" si="97"/>
        <v/>
      </c>
      <c r="H3081">
        <v>6.5</v>
      </c>
      <c r="Q3081">
        <v>6.5</v>
      </c>
    </row>
    <row r="3082" spans="1:17" x14ac:dyDescent="0.25">
      <c r="A3082" t="s">
        <v>913</v>
      </c>
      <c r="B3082">
        <v>27</v>
      </c>
      <c r="C3082" t="s">
        <v>282</v>
      </c>
      <c r="D3082" t="s">
        <v>753</v>
      </c>
      <c r="E3082" t="str">
        <f t="shared" si="96"/>
        <v/>
      </c>
      <c r="F3082" t="str">
        <f t="shared" si="97"/>
        <v/>
      </c>
      <c r="H3082">
        <v>4</v>
      </c>
      <c r="Q3082">
        <v>4</v>
      </c>
    </row>
    <row r="3083" spans="1:17" x14ac:dyDescent="0.25">
      <c r="A3083" t="s">
        <v>913</v>
      </c>
      <c r="B3083">
        <v>27</v>
      </c>
      <c r="C3083" t="s">
        <v>280</v>
      </c>
      <c r="D3083" t="s">
        <v>753</v>
      </c>
      <c r="E3083">
        <f t="shared" si="96"/>
        <v>1</v>
      </c>
      <c r="F3083" t="str">
        <f t="shared" si="97"/>
        <v/>
      </c>
      <c r="G3083" t="s">
        <v>910</v>
      </c>
      <c r="H3083">
        <v>6.5</v>
      </c>
      <c r="Q3083">
        <v>6</v>
      </c>
    </row>
    <row r="3084" spans="1:17" x14ac:dyDescent="0.25">
      <c r="A3084" t="s">
        <v>913</v>
      </c>
      <c r="B3084">
        <v>27</v>
      </c>
      <c r="C3084" t="s">
        <v>254</v>
      </c>
      <c r="D3084" t="s">
        <v>750</v>
      </c>
      <c r="E3084" t="str">
        <f t="shared" si="96"/>
        <v/>
      </c>
      <c r="F3084" t="str">
        <f t="shared" si="97"/>
        <v/>
      </c>
      <c r="H3084">
        <v>6.5</v>
      </c>
      <c r="Q3084">
        <v>6.5</v>
      </c>
    </row>
    <row r="3085" spans="1:17" x14ac:dyDescent="0.25">
      <c r="A3085" t="s">
        <v>913</v>
      </c>
      <c r="B3085">
        <v>27</v>
      </c>
      <c r="C3085" t="s">
        <v>304</v>
      </c>
      <c r="D3085" t="s">
        <v>750</v>
      </c>
      <c r="E3085" t="str">
        <f t="shared" si="96"/>
        <v/>
      </c>
      <c r="F3085" t="str">
        <f t="shared" si="97"/>
        <v/>
      </c>
      <c r="H3085">
        <v>6</v>
      </c>
      <c r="Q3085">
        <v>6</v>
      </c>
    </row>
    <row r="3086" spans="1:17" x14ac:dyDescent="0.25">
      <c r="A3086" t="s">
        <v>913</v>
      </c>
      <c r="B3086">
        <v>27</v>
      </c>
      <c r="C3086" t="s">
        <v>267</v>
      </c>
      <c r="D3086" t="s">
        <v>750</v>
      </c>
      <c r="E3086" t="str">
        <f t="shared" si="96"/>
        <v/>
      </c>
      <c r="F3086" t="str">
        <f t="shared" si="97"/>
        <v/>
      </c>
      <c r="H3086">
        <v>5</v>
      </c>
      <c r="Q3086">
        <v>5</v>
      </c>
    </row>
    <row r="3087" spans="1:17" x14ac:dyDescent="0.25">
      <c r="A3087" t="s">
        <v>913</v>
      </c>
      <c r="B3087">
        <v>27</v>
      </c>
      <c r="C3087" t="s">
        <v>252</v>
      </c>
      <c r="D3087" t="s">
        <v>754</v>
      </c>
      <c r="E3087" t="str">
        <f t="shared" si="96"/>
        <v/>
      </c>
      <c r="F3087" t="str">
        <f t="shared" si="97"/>
        <v/>
      </c>
      <c r="H3087">
        <v>6</v>
      </c>
      <c r="Q3087">
        <v>6</v>
      </c>
    </row>
    <row r="3088" spans="1:17" x14ac:dyDescent="0.25">
      <c r="A3088" t="s">
        <v>913</v>
      </c>
      <c r="B3088">
        <v>27</v>
      </c>
      <c r="C3088" t="s">
        <v>305</v>
      </c>
      <c r="D3088" t="s">
        <v>754</v>
      </c>
      <c r="E3088" t="str">
        <f t="shared" si="96"/>
        <v/>
      </c>
      <c r="F3088" t="str">
        <f t="shared" si="97"/>
        <v/>
      </c>
      <c r="H3088">
        <v>6</v>
      </c>
      <c r="Q3088">
        <v>6</v>
      </c>
    </row>
    <row r="3089" spans="1:17" x14ac:dyDescent="0.25">
      <c r="A3089" t="s">
        <v>913</v>
      </c>
      <c r="B3089">
        <v>27</v>
      </c>
      <c r="C3089" t="s">
        <v>311</v>
      </c>
      <c r="D3089" t="s">
        <v>754</v>
      </c>
      <c r="E3089" t="str">
        <f t="shared" si="96"/>
        <v/>
      </c>
      <c r="F3089" t="str">
        <f t="shared" si="97"/>
        <v/>
      </c>
      <c r="H3089">
        <v>5.5</v>
      </c>
      <c r="Q3089">
        <v>5.5</v>
      </c>
    </row>
    <row r="3090" spans="1:17" x14ac:dyDescent="0.25">
      <c r="A3090" t="s">
        <v>913</v>
      </c>
      <c r="B3090">
        <v>27</v>
      </c>
      <c r="C3090" t="s">
        <v>259</v>
      </c>
      <c r="D3090" t="s">
        <v>748</v>
      </c>
      <c r="E3090">
        <f t="shared" si="96"/>
        <v>1</v>
      </c>
      <c r="F3090" t="str">
        <f t="shared" si="97"/>
        <v/>
      </c>
      <c r="G3090" t="s">
        <v>910</v>
      </c>
      <c r="H3090">
        <v>7</v>
      </c>
      <c r="I3090">
        <v>1</v>
      </c>
      <c r="Q3090">
        <v>9.5</v>
      </c>
    </row>
    <row r="3091" spans="1:17" x14ac:dyDescent="0.25">
      <c r="A3091" t="s">
        <v>913</v>
      </c>
      <c r="B3091">
        <v>27</v>
      </c>
      <c r="C3091" t="s">
        <v>274</v>
      </c>
      <c r="D3091" t="s">
        <v>748</v>
      </c>
      <c r="E3091" t="str">
        <f t="shared" si="96"/>
        <v/>
      </c>
      <c r="F3091" t="str">
        <f t="shared" si="97"/>
        <v/>
      </c>
      <c r="H3091">
        <v>5.5</v>
      </c>
      <c r="Q3091">
        <v>5.5</v>
      </c>
    </row>
    <row r="3092" spans="1:17" x14ac:dyDescent="0.25">
      <c r="A3092" t="s">
        <v>913</v>
      </c>
      <c r="B3092">
        <v>27</v>
      </c>
      <c r="C3092" t="s">
        <v>278</v>
      </c>
      <c r="D3092" t="s">
        <v>748</v>
      </c>
      <c r="E3092" t="str">
        <f t="shared" si="96"/>
        <v/>
      </c>
      <c r="F3092" t="str">
        <f t="shared" si="97"/>
        <v/>
      </c>
      <c r="H3092">
        <v>5.5</v>
      </c>
      <c r="Q3092">
        <v>5.5</v>
      </c>
    </row>
    <row r="3093" spans="1:17" x14ac:dyDescent="0.25">
      <c r="A3093" t="s">
        <v>913</v>
      </c>
      <c r="B3093">
        <v>27</v>
      </c>
      <c r="C3093" t="s">
        <v>292</v>
      </c>
      <c r="D3093" t="s">
        <v>748</v>
      </c>
      <c r="E3093" t="str">
        <f t="shared" si="96"/>
        <v/>
      </c>
      <c r="F3093" t="str">
        <f t="shared" si="97"/>
        <v/>
      </c>
      <c r="H3093">
        <v>6</v>
      </c>
      <c r="Q3093">
        <v>6</v>
      </c>
    </row>
    <row r="3094" spans="1:17" x14ac:dyDescent="0.25">
      <c r="A3094" t="s">
        <v>913</v>
      </c>
      <c r="B3094">
        <v>27</v>
      </c>
      <c r="C3094" t="s">
        <v>260</v>
      </c>
      <c r="D3094" t="s">
        <v>661</v>
      </c>
      <c r="E3094" t="str">
        <f t="shared" si="96"/>
        <v/>
      </c>
      <c r="F3094" t="str">
        <f t="shared" si="97"/>
        <v/>
      </c>
      <c r="H3094">
        <v>7</v>
      </c>
      <c r="Q3094">
        <v>7</v>
      </c>
    </row>
    <row r="3095" spans="1:17" x14ac:dyDescent="0.25">
      <c r="A3095" t="s">
        <v>913</v>
      </c>
      <c r="B3095">
        <v>27</v>
      </c>
      <c r="C3095" t="s">
        <v>301</v>
      </c>
      <c r="D3095" t="s">
        <v>661</v>
      </c>
      <c r="E3095" t="str">
        <f t="shared" si="96"/>
        <v/>
      </c>
      <c r="F3095" t="str">
        <f t="shared" si="97"/>
        <v/>
      </c>
      <c r="H3095">
        <v>6</v>
      </c>
      <c r="Q3095">
        <v>6</v>
      </c>
    </row>
    <row r="3096" spans="1:17" x14ac:dyDescent="0.25">
      <c r="A3096" t="s">
        <v>913</v>
      </c>
      <c r="B3096">
        <v>27</v>
      </c>
      <c r="C3096" t="s">
        <v>271</v>
      </c>
      <c r="D3096" t="s">
        <v>631</v>
      </c>
      <c r="E3096" t="str">
        <f t="shared" si="96"/>
        <v/>
      </c>
      <c r="F3096" t="str">
        <f t="shared" si="97"/>
        <v/>
      </c>
      <c r="H3096">
        <v>5.5</v>
      </c>
      <c r="Q3096">
        <v>5.5</v>
      </c>
    </row>
    <row r="3097" spans="1:17" x14ac:dyDescent="0.25">
      <c r="A3097" t="s">
        <v>913</v>
      </c>
      <c r="B3097">
        <v>27</v>
      </c>
      <c r="C3097" t="s">
        <v>266</v>
      </c>
      <c r="D3097" t="s">
        <v>745</v>
      </c>
      <c r="E3097" t="str">
        <f t="shared" si="96"/>
        <v/>
      </c>
      <c r="F3097" t="str">
        <f t="shared" si="97"/>
        <v/>
      </c>
      <c r="H3097">
        <v>6</v>
      </c>
      <c r="Q3097">
        <v>6</v>
      </c>
    </row>
    <row r="3098" spans="1:17" x14ac:dyDescent="0.25">
      <c r="A3098" t="s">
        <v>913</v>
      </c>
      <c r="B3098">
        <v>27</v>
      </c>
      <c r="C3098" t="s">
        <v>270</v>
      </c>
      <c r="D3098" t="s">
        <v>745</v>
      </c>
      <c r="E3098" t="str">
        <f t="shared" si="96"/>
        <v/>
      </c>
      <c r="F3098" t="str">
        <f t="shared" si="97"/>
        <v/>
      </c>
      <c r="H3098">
        <v>6.5</v>
      </c>
      <c r="I3098">
        <v>1</v>
      </c>
      <c r="Q3098">
        <v>9.5</v>
      </c>
    </row>
    <row r="3099" spans="1:17" x14ac:dyDescent="0.25">
      <c r="A3099" t="s">
        <v>913</v>
      </c>
      <c r="B3099">
        <v>27</v>
      </c>
      <c r="C3099" t="s">
        <v>298</v>
      </c>
      <c r="D3099" t="s">
        <v>745</v>
      </c>
      <c r="E3099" t="str">
        <f t="shared" si="96"/>
        <v/>
      </c>
      <c r="F3099" t="str">
        <f t="shared" si="97"/>
        <v/>
      </c>
      <c r="H3099">
        <v>7</v>
      </c>
      <c r="I3099">
        <v>1</v>
      </c>
      <c r="L3099">
        <v>1</v>
      </c>
      <c r="Q3099">
        <v>11</v>
      </c>
    </row>
    <row r="3100" spans="1:17" x14ac:dyDescent="0.25">
      <c r="A3100" t="s">
        <v>913</v>
      </c>
      <c r="B3100">
        <v>27</v>
      </c>
      <c r="C3100" t="s">
        <v>812</v>
      </c>
      <c r="D3100" t="s">
        <v>635</v>
      </c>
      <c r="E3100" t="str">
        <f t="shared" si="96"/>
        <v/>
      </c>
      <c r="F3100" t="str">
        <f t="shared" si="97"/>
        <v/>
      </c>
      <c r="H3100">
        <v>5.5</v>
      </c>
      <c r="Q3100">
        <v>5.5</v>
      </c>
    </row>
    <row r="3101" spans="1:17" x14ac:dyDescent="0.25">
      <c r="A3101" t="s">
        <v>913</v>
      </c>
      <c r="B3101">
        <v>27</v>
      </c>
      <c r="C3101" t="s">
        <v>268</v>
      </c>
      <c r="D3101" t="s">
        <v>635</v>
      </c>
      <c r="E3101" t="str">
        <f t="shared" si="96"/>
        <v/>
      </c>
      <c r="F3101" t="str">
        <f t="shared" si="97"/>
        <v/>
      </c>
      <c r="H3101">
        <v>5.5</v>
      </c>
      <c r="Q3101">
        <v>5.5</v>
      </c>
    </row>
    <row r="3102" spans="1:17" x14ac:dyDescent="0.25">
      <c r="A3102" t="s">
        <v>913</v>
      </c>
      <c r="B3102">
        <v>27</v>
      </c>
      <c r="C3102" t="s">
        <v>269</v>
      </c>
      <c r="D3102" t="s">
        <v>635</v>
      </c>
      <c r="E3102" t="str">
        <f t="shared" si="96"/>
        <v/>
      </c>
      <c r="F3102" t="str">
        <f t="shared" si="97"/>
        <v/>
      </c>
      <c r="H3102">
        <v>6</v>
      </c>
      <c r="Q3102">
        <v>6</v>
      </c>
    </row>
    <row r="3103" spans="1:17" x14ac:dyDescent="0.25">
      <c r="A3103" t="s">
        <v>913</v>
      </c>
      <c r="B3103">
        <v>27</v>
      </c>
      <c r="C3103" t="s">
        <v>314</v>
      </c>
      <c r="D3103" t="s">
        <v>635</v>
      </c>
      <c r="E3103" t="str">
        <f t="shared" si="96"/>
        <v/>
      </c>
      <c r="F3103" t="str">
        <f t="shared" si="97"/>
        <v/>
      </c>
      <c r="H3103">
        <v>6.5</v>
      </c>
      <c r="Q3103">
        <v>6.5</v>
      </c>
    </row>
    <row r="3104" spans="1:17" x14ac:dyDescent="0.25">
      <c r="A3104" t="s">
        <v>913</v>
      </c>
      <c r="B3104">
        <v>27</v>
      </c>
      <c r="C3104" t="s">
        <v>277</v>
      </c>
      <c r="D3104" t="s">
        <v>747</v>
      </c>
      <c r="E3104" t="str">
        <f t="shared" si="96"/>
        <v/>
      </c>
      <c r="F3104" t="str">
        <f t="shared" si="97"/>
        <v/>
      </c>
      <c r="H3104">
        <v>5.5</v>
      </c>
      <c r="Q3104">
        <v>5.5</v>
      </c>
    </row>
    <row r="3105" spans="1:17" x14ac:dyDescent="0.25">
      <c r="A3105" t="s">
        <v>913</v>
      </c>
      <c r="B3105">
        <v>27</v>
      </c>
      <c r="C3105" t="s">
        <v>265</v>
      </c>
      <c r="D3105" t="s">
        <v>738</v>
      </c>
      <c r="E3105" t="str">
        <f t="shared" si="96"/>
        <v/>
      </c>
      <c r="F3105" t="str">
        <f t="shared" si="97"/>
        <v/>
      </c>
      <c r="H3105">
        <v>7</v>
      </c>
      <c r="I3105">
        <v>1</v>
      </c>
      <c r="Q3105">
        <v>10</v>
      </c>
    </row>
    <row r="3106" spans="1:17" x14ac:dyDescent="0.25">
      <c r="A3106" t="s">
        <v>913</v>
      </c>
      <c r="B3106">
        <v>27</v>
      </c>
      <c r="C3106" t="s">
        <v>295</v>
      </c>
      <c r="D3106" t="s">
        <v>738</v>
      </c>
      <c r="E3106" t="str">
        <f t="shared" si="96"/>
        <v/>
      </c>
      <c r="F3106" t="str">
        <f t="shared" si="97"/>
        <v/>
      </c>
      <c r="H3106">
        <v>6</v>
      </c>
      <c r="Q3106">
        <v>6</v>
      </c>
    </row>
    <row r="3107" spans="1:17" x14ac:dyDescent="0.25">
      <c r="A3107" t="s">
        <v>913</v>
      </c>
      <c r="B3107">
        <v>27</v>
      </c>
      <c r="C3107" t="s">
        <v>319</v>
      </c>
      <c r="D3107" t="s">
        <v>761</v>
      </c>
      <c r="E3107" t="str">
        <f t="shared" si="96"/>
        <v/>
      </c>
      <c r="F3107" t="str">
        <f t="shared" si="97"/>
        <v/>
      </c>
      <c r="H3107">
        <v>6.5</v>
      </c>
      <c r="Q3107">
        <v>6.5</v>
      </c>
    </row>
    <row r="3108" spans="1:17" x14ac:dyDescent="0.25">
      <c r="A3108" t="s">
        <v>913</v>
      </c>
      <c r="B3108">
        <v>27</v>
      </c>
      <c r="C3108" t="s">
        <v>279</v>
      </c>
      <c r="D3108" t="s">
        <v>761</v>
      </c>
      <c r="E3108" t="str">
        <f t="shared" si="96"/>
        <v/>
      </c>
      <c r="F3108" t="str">
        <f t="shared" si="97"/>
        <v/>
      </c>
      <c r="H3108">
        <v>6</v>
      </c>
      <c r="Q3108">
        <v>6</v>
      </c>
    </row>
    <row r="3109" spans="1:17" x14ac:dyDescent="0.25">
      <c r="A3109" t="s">
        <v>908</v>
      </c>
      <c r="B3109">
        <v>26</v>
      </c>
      <c r="C3109" t="s">
        <v>331</v>
      </c>
      <c r="D3109" t="s">
        <v>746</v>
      </c>
      <c r="E3109" t="str">
        <f t="shared" si="96"/>
        <v/>
      </c>
      <c r="F3109" t="str">
        <f t="shared" si="97"/>
        <v/>
      </c>
      <c r="H3109">
        <v>6.5</v>
      </c>
      <c r="J3109">
        <v>1</v>
      </c>
      <c r="Q3109">
        <v>5.5</v>
      </c>
    </row>
    <row r="3110" spans="1:17" x14ac:dyDescent="0.25">
      <c r="A3110" t="s">
        <v>908</v>
      </c>
      <c r="B3110">
        <v>26</v>
      </c>
      <c r="C3110" t="s">
        <v>332</v>
      </c>
      <c r="D3110" t="s">
        <v>760</v>
      </c>
      <c r="E3110" t="str">
        <f t="shared" si="96"/>
        <v/>
      </c>
      <c r="F3110" t="str">
        <f t="shared" si="97"/>
        <v/>
      </c>
      <c r="H3110">
        <v>6.5</v>
      </c>
      <c r="Q3110">
        <v>6.5</v>
      </c>
    </row>
    <row r="3111" spans="1:17" x14ac:dyDescent="0.25">
      <c r="A3111" t="s">
        <v>908</v>
      </c>
      <c r="B3111">
        <v>26</v>
      </c>
      <c r="C3111" t="s">
        <v>326</v>
      </c>
      <c r="D3111" t="s">
        <v>633</v>
      </c>
      <c r="E3111" t="str">
        <f t="shared" si="96"/>
        <v/>
      </c>
      <c r="F3111" t="str">
        <f t="shared" si="97"/>
        <v/>
      </c>
      <c r="H3111">
        <v>5</v>
      </c>
      <c r="Q3111">
        <v>5</v>
      </c>
    </row>
    <row r="3112" spans="1:17" x14ac:dyDescent="0.25">
      <c r="A3112" t="s">
        <v>908</v>
      </c>
      <c r="B3112">
        <v>26</v>
      </c>
      <c r="C3112" t="s">
        <v>325</v>
      </c>
      <c r="D3112" t="s">
        <v>739</v>
      </c>
      <c r="E3112" t="str">
        <f t="shared" si="96"/>
        <v/>
      </c>
      <c r="F3112" t="str">
        <f t="shared" si="97"/>
        <v/>
      </c>
      <c r="H3112">
        <v>6.5</v>
      </c>
      <c r="J3112">
        <v>2</v>
      </c>
      <c r="Q3112">
        <v>4.5</v>
      </c>
    </row>
    <row r="3113" spans="1:17" x14ac:dyDescent="0.25">
      <c r="A3113" t="s">
        <v>908</v>
      </c>
      <c r="B3113">
        <v>26</v>
      </c>
      <c r="C3113" t="s">
        <v>324</v>
      </c>
      <c r="D3113" t="s">
        <v>634</v>
      </c>
      <c r="E3113" t="str">
        <f t="shared" si="96"/>
        <v/>
      </c>
      <c r="F3113" t="str">
        <f t="shared" si="97"/>
        <v/>
      </c>
      <c r="H3113">
        <v>6.5</v>
      </c>
      <c r="J3113">
        <v>2</v>
      </c>
      <c r="Q3113">
        <v>4.5</v>
      </c>
    </row>
    <row r="3114" spans="1:17" x14ac:dyDescent="0.25">
      <c r="A3114" t="s">
        <v>908</v>
      </c>
      <c r="B3114">
        <v>26</v>
      </c>
      <c r="C3114" t="s">
        <v>338</v>
      </c>
      <c r="D3114" t="s">
        <v>632</v>
      </c>
      <c r="E3114" t="str">
        <f t="shared" si="96"/>
        <v/>
      </c>
      <c r="F3114" t="str">
        <f t="shared" si="97"/>
        <v/>
      </c>
      <c r="H3114">
        <v>6.5</v>
      </c>
      <c r="J3114">
        <v>1</v>
      </c>
      <c r="Q3114">
        <v>5.5</v>
      </c>
    </row>
    <row r="3115" spans="1:17" x14ac:dyDescent="0.25">
      <c r="A3115" t="s">
        <v>908</v>
      </c>
      <c r="B3115">
        <v>26</v>
      </c>
      <c r="C3115" t="s">
        <v>340</v>
      </c>
      <c r="D3115" t="s">
        <v>752</v>
      </c>
      <c r="E3115" t="str">
        <f t="shared" si="96"/>
        <v/>
      </c>
      <c r="F3115" t="str">
        <f t="shared" si="97"/>
        <v/>
      </c>
      <c r="H3115">
        <v>6</v>
      </c>
      <c r="Q3115">
        <v>6</v>
      </c>
    </row>
    <row r="3116" spans="1:17" x14ac:dyDescent="0.25">
      <c r="A3116" t="s">
        <v>908</v>
      </c>
      <c r="B3116">
        <v>26</v>
      </c>
      <c r="C3116" t="s">
        <v>662</v>
      </c>
      <c r="D3116" t="s">
        <v>740</v>
      </c>
      <c r="E3116" t="str">
        <f t="shared" si="96"/>
        <v/>
      </c>
      <c r="F3116" t="str">
        <f t="shared" si="97"/>
        <v/>
      </c>
      <c r="H3116">
        <v>7</v>
      </c>
      <c r="Q3116">
        <v>7</v>
      </c>
    </row>
    <row r="3117" spans="1:17" x14ac:dyDescent="0.25">
      <c r="A3117" t="s">
        <v>908</v>
      </c>
      <c r="B3117">
        <v>26</v>
      </c>
      <c r="C3117" t="s">
        <v>330</v>
      </c>
      <c r="D3117" t="s">
        <v>742</v>
      </c>
      <c r="E3117" t="str">
        <f t="shared" si="96"/>
        <v/>
      </c>
      <c r="F3117" t="str">
        <f t="shared" si="97"/>
        <v/>
      </c>
      <c r="H3117">
        <v>6.5</v>
      </c>
      <c r="Q3117">
        <v>6.5</v>
      </c>
    </row>
    <row r="3118" spans="1:17" x14ac:dyDescent="0.25">
      <c r="A3118" t="s">
        <v>908</v>
      </c>
      <c r="B3118">
        <v>26</v>
      </c>
      <c r="C3118" t="s">
        <v>337</v>
      </c>
      <c r="D3118" t="s">
        <v>753</v>
      </c>
      <c r="E3118">
        <f t="shared" si="96"/>
        <v>1</v>
      </c>
      <c r="F3118" t="str">
        <f t="shared" si="97"/>
        <v/>
      </c>
      <c r="G3118" t="s">
        <v>910</v>
      </c>
      <c r="H3118">
        <v>6.5</v>
      </c>
      <c r="Q3118">
        <v>6</v>
      </c>
    </row>
    <row r="3119" spans="1:17" x14ac:dyDescent="0.25">
      <c r="A3119" t="s">
        <v>908</v>
      </c>
      <c r="B3119">
        <v>26</v>
      </c>
      <c r="C3119" t="s">
        <v>327</v>
      </c>
      <c r="D3119" t="s">
        <v>750</v>
      </c>
      <c r="E3119" t="str">
        <f t="shared" si="96"/>
        <v/>
      </c>
      <c r="F3119" t="str">
        <f t="shared" si="97"/>
        <v/>
      </c>
      <c r="H3119">
        <v>6</v>
      </c>
      <c r="J3119">
        <v>1</v>
      </c>
      <c r="Q3119">
        <v>5</v>
      </c>
    </row>
    <row r="3120" spans="1:17" x14ac:dyDescent="0.25">
      <c r="A3120" t="s">
        <v>908</v>
      </c>
      <c r="B3120">
        <v>26</v>
      </c>
      <c r="C3120" t="s">
        <v>323</v>
      </c>
      <c r="D3120" t="s">
        <v>754</v>
      </c>
      <c r="E3120" t="str">
        <f t="shared" si="96"/>
        <v/>
      </c>
      <c r="F3120" t="str">
        <f t="shared" si="97"/>
        <v/>
      </c>
      <c r="H3120">
        <v>6</v>
      </c>
      <c r="J3120">
        <v>2</v>
      </c>
      <c r="Q3120">
        <v>4</v>
      </c>
    </row>
    <row r="3121" spans="1:17" x14ac:dyDescent="0.25">
      <c r="A3121" t="s">
        <v>908</v>
      </c>
      <c r="B3121">
        <v>26</v>
      </c>
      <c r="C3121" t="s">
        <v>343</v>
      </c>
      <c r="D3121" t="s">
        <v>748</v>
      </c>
      <c r="E3121" t="str">
        <f t="shared" si="96"/>
        <v/>
      </c>
      <c r="F3121" t="str">
        <f t="shared" si="97"/>
        <v/>
      </c>
      <c r="H3121">
        <v>6</v>
      </c>
      <c r="J3121">
        <v>1</v>
      </c>
      <c r="K3121">
        <v>1</v>
      </c>
      <c r="Q3121">
        <v>3</v>
      </c>
    </row>
    <row r="3122" spans="1:17" x14ac:dyDescent="0.25">
      <c r="A3122" t="s">
        <v>908</v>
      </c>
      <c r="B3122">
        <v>26</v>
      </c>
      <c r="C3122" t="s">
        <v>663</v>
      </c>
      <c r="D3122" t="s">
        <v>661</v>
      </c>
      <c r="E3122" t="str">
        <f t="shared" si="96"/>
        <v/>
      </c>
      <c r="F3122" t="str">
        <f t="shared" si="97"/>
        <v/>
      </c>
      <c r="H3122">
        <v>7</v>
      </c>
      <c r="Q3122">
        <v>7</v>
      </c>
    </row>
    <row r="3123" spans="1:17" x14ac:dyDescent="0.25">
      <c r="A3123" t="s">
        <v>908</v>
      </c>
      <c r="B3123">
        <v>26</v>
      </c>
      <c r="C3123" t="s">
        <v>334</v>
      </c>
      <c r="D3123" t="s">
        <v>631</v>
      </c>
      <c r="E3123" t="str">
        <f t="shared" si="96"/>
        <v/>
      </c>
      <c r="F3123" t="str">
        <f t="shared" si="97"/>
        <v/>
      </c>
      <c r="H3123">
        <v>6</v>
      </c>
      <c r="Q3123">
        <v>6</v>
      </c>
    </row>
    <row r="3124" spans="1:17" x14ac:dyDescent="0.25">
      <c r="A3124" t="s">
        <v>908</v>
      </c>
      <c r="B3124">
        <v>26</v>
      </c>
      <c r="C3124" t="s">
        <v>333</v>
      </c>
      <c r="D3124" t="s">
        <v>745</v>
      </c>
      <c r="E3124" t="str">
        <f t="shared" si="96"/>
        <v/>
      </c>
      <c r="F3124" t="str">
        <f t="shared" si="97"/>
        <v/>
      </c>
      <c r="H3124">
        <v>7</v>
      </c>
      <c r="Q3124">
        <v>7</v>
      </c>
    </row>
    <row r="3125" spans="1:17" x14ac:dyDescent="0.25">
      <c r="A3125" t="s">
        <v>908</v>
      </c>
      <c r="B3125">
        <v>26</v>
      </c>
      <c r="C3125" t="s">
        <v>339</v>
      </c>
      <c r="D3125" t="s">
        <v>635</v>
      </c>
      <c r="E3125" t="str">
        <f t="shared" si="96"/>
        <v/>
      </c>
      <c r="F3125" t="str">
        <f t="shared" si="97"/>
        <v/>
      </c>
      <c r="H3125">
        <v>6</v>
      </c>
      <c r="J3125">
        <v>1</v>
      </c>
      <c r="Q3125">
        <v>5</v>
      </c>
    </row>
    <row r="3126" spans="1:17" x14ac:dyDescent="0.25">
      <c r="A3126" t="s">
        <v>908</v>
      </c>
      <c r="B3126">
        <v>26</v>
      </c>
      <c r="C3126" t="s">
        <v>664</v>
      </c>
      <c r="D3126" t="s">
        <v>747</v>
      </c>
      <c r="E3126" t="str">
        <f t="shared" si="96"/>
        <v/>
      </c>
      <c r="F3126" t="str">
        <f t="shared" si="97"/>
        <v/>
      </c>
      <c r="H3126">
        <v>6</v>
      </c>
      <c r="J3126">
        <v>2</v>
      </c>
      <c r="Q3126">
        <v>4</v>
      </c>
    </row>
    <row r="3127" spans="1:17" x14ac:dyDescent="0.25">
      <c r="A3127" t="s">
        <v>908</v>
      </c>
      <c r="B3127">
        <v>26</v>
      </c>
      <c r="C3127" t="s">
        <v>344</v>
      </c>
      <c r="D3127" t="s">
        <v>738</v>
      </c>
      <c r="E3127" t="str">
        <f t="shared" si="96"/>
        <v/>
      </c>
      <c r="F3127" t="str">
        <f t="shared" si="97"/>
        <v/>
      </c>
      <c r="H3127">
        <v>5.5</v>
      </c>
      <c r="J3127">
        <v>3</v>
      </c>
      <c r="Q3127">
        <v>2.5</v>
      </c>
    </row>
    <row r="3128" spans="1:17" x14ac:dyDescent="0.25">
      <c r="A3128" t="s">
        <v>908</v>
      </c>
      <c r="B3128">
        <v>26</v>
      </c>
      <c r="C3128" t="s">
        <v>342</v>
      </c>
      <c r="D3128" t="s">
        <v>761</v>
      </c>
      <c r="E3128" t="str">
        <f t="shared" si="96"/>
        <v/>
      </c>
      <c r="F3128" t="str">
        <f t="shared" si="97"/>
        <v/>
      </c>
      <c r="H3128">
        <v>7.5</v>
      </c>
      <c r="P3128">
        <v>1</v>
      </c>
      <c r="Q3128">
        <v>10.5</v>
      </c>
    </row>
    <row r="3129" spans="1:17" x14ac:dyDescent="0.25">
      <c r="A3129" t="s">
        <v>909</v>
      </c>
      <c r="B3129">
        <v>26</v>
      </c>
      <c r="C3129" t="s">
        <v>363</v>
      </c>
      <c r="D3129" t="s">
        <v>746</v>
      </c>
      <c r="E3129" t="str">
        <f t="shared" si="96"/>
        <v/>
      </c>
      <c r="F3129" t="str">
        <f t="shared" si="97"/>
        <v/>
      </c>
      <c r="H3129">
        <v>6</v>
      </c>
      <c r="Q3129">
        <v>6</v>
      </c>
    </row>
    <row r="3130" spans="1:17" x14ac:dyDescent="0.25">
      <c r="A3130" t="s">
        <v>909</v>
      </c>
      <c r="B3130">
        <v>26</v>
      </c>
      <c r="C3130" t="s">
        <v>371</v>
      </c>
      <c r="D3130" t="s">
        <v>746</v>
      </c>
      <c r="E3130" t="str">
        <f t="shared" si="96"/>
        <v/>
      </c>
      <c r="F3130" t="str">
        <f t="shared" si="97"/>
        <v/>
      </c>
      <c r="H3130">
        <v>6</v>
      </c>
      <c r="Q3130">
        <v>6</v>
      </c>
    </row>
    <row r="3131" spans="1:17" x14ac:dyDescent="0.25">
      <c r="A3131" t="s">
        <v>909</v>
      </c>
      <c r="B3131">
        <v>26</v>
      </c>
      <c r="C3131" t="s">
        <v>456</v>
      </c>
      <c r="D3131" t="s">
        <v>746</v>
      </c>
      <c r="E3131" t="str">
        <f t="shared" si="96"/>
        <v/>
      </c>
      <c r="F3131" t="str">
        <f t="shared" si="97"/>
        <v/>
      </c>
      <c r="H3131">
        <v>5.5</v>
      </c>
      <c r="Q3131">
        <v>5.5</v>
      </c>
    </row>
    <row r="3132" spans="1:17" x14ac:dyDescent="0.25">
      <c r="A3132" t="s">
        <v>909</v>
      </c>
      <c r="B3132">
        <v>26</v>
      </c>
      <c r="C3132" t="s">
        <v>473</v>
      </c>
      <c r="D3132" t="s">
        <v>746</v>
      </c>
      <c r="E3132" t="str">
        <f t="shared" si="96"/>
        <v/>
      </c>
      <c r="F3132" t="str">
        <f t="shared" si="97"/>
        <v/>
      </c>
      <c r="H3132">
        <v>6</v>
      </c>
      <c r="Q3132">
        <v>6</v>
      </c>
    </row>
    <row r="3133" spans="1:17" x14ac:dyDescent="0.25">
      <c r="A3133" t="s">
        <v>909</v>
      </c>
      <c r="B3133">
        <v>26</v>
      </c>
      <c r="C3133" t="s">
        <v>479</v>
      </c>
      <c r="D3133" t="s">
        <v>746</v>
      </c>
      <c r="E3133" t="str">
        <f t="shared" si="96"/>
        <v/>
      </c>
      <c r="F3133" t="str">
        <f t="shared" si="97"/>
        <v/>
      </c>
      <c r="H3133">
        <v>5.5</v>
      </c>
      <c r="Q3133">
        <v>5.5</v>
      </c>
    </row>
    <row r="3134" spans="1:17" x14ac:dyDescent="0.25">
      <c r="A3134" t="s">
        <v>909</v>
      </c>
      <c r="B3134">
        <v>26</v>
      </c>
      <c r="C3134" t="s">
        <v>354</v>
      </c>
      <c r="D3134" t="s">
        <v>760</v>
      </c>
      <c r="E3134" t="str">
        <f t="shared" si="96"/>
        <v/>
      </c>
      <c r="F3134" t="str">
        <f t="shared" si="97"/>
        <v/>
      </c>
      <c r="H3134">
        <v>6</v>
      </c>
      <c r="Q3134">
        <v>6</v>
      </c>
    </row>
    <row r="3135" spans="1:17" x14ac:dyDescent="0.25">
      <c r="A3135" t="s">
        <v>909</v>
      </c>
      <c r="B3135">
        <v>26</v>
      </c>
      <c r="C3135" t="s">
        <v>404</v>
      </c>
      <c r="D3135" t="s">
        <v>760</v>
      </c>
      <c r="E3135" t="str">
        <f t="shared" si="96"/>
        <v/>
      </c>
      <c r="F3135" t="str">
        <f t="shared" si="97"/>
        <v/>
      </c>
      <c r="H3135">
        <v>6</v>
      </c>
      <c r="Q3135">
        <v>6</v>
      </c>
    </row>
    <row r="3136" spans="1:17" x14ac:dyDescent="0.25">
      <c r="A3136" t="s">
        <v>909</v>
      </c>
      <c r="B3136">
        <v>26</v>
      </c>
      <c r="C3136" t="s">
        <v>436</v>
      </c>
      <c r="D3136" t="s">
        <v>760</v>
      </c>
      <c r="E3136">
        <f t="shared" si="96"/>
        <v>1</v>
      </c>
      <c r="F3136" t="str">
        <f t="shared" si="97"/>
        <v/>
      </c>
      <c r="G3136" t="s">
        <v>910</v>
      </c>
      <c r="H3136">
        <v>6</v>
      </c>
      <c r="Q3136">
        <v>5.5</v>
      </c>
    </row>
    <row r="3137" spans="1:17" x14ac:dyDescent="0.25">
      <c r="A3137" t="s">
        <v>909</v>
      </c>
      <c r="B3137">
        <v>26</v>
      </c>
      <c r="C3137" t="s">
        <v>442</v>
      </c>
      <c r="D3137" t="s">
        <v>760</v>
      </c>
      <c r="E3137" t="str">
        <f t="shared" si="96"/>
        <v/>
      </c>
      <c r="F3137" t="str">
        <f t="shared" si="97"/>
        <v/>
      </c>
      <c r="H3137">
        <v>6.5</v>
      </c>
      <c r="Q3137">
        <v>6.5</v>
      </c>
    </row>
    <row r="3138" spans="1:17" x14ac:dyDescent="0.25">
      <c r="A3138" t="s">
        <v>909</v>
      </c>
      <c r="B3138">
        <v>26</v>
      </c>
      <c r="C3138" t="s">
        <v>914</v>
      </c>
      <c r="D3138" t="s">
        <v>760</v>
      </c>
      <c r="E3138">
        <f t="shared" si="96"/>
        <v>1</v>
      </c>
      <c r="F3138" t="str">
        <f t="shared" si="97"/>
        <v/>
      </c>
      <c r="G3138" t="s">
        <v>910</v>
      </c>
      <c r="H3138">
        <v>6.5</v>
      </c>
      <c r="Q3138">
        <v>6</v>
      </c>
    </row>
    <row r="3139" spans="1:17" x14ac:dyDescent="0.25">
      <c r="A3139" t="s">
        <v>909</v>
      </c>
      <c r="B3139">
        <v>26</v>
      </c>
      <c r="C3139" t="s">
        <v>357</v>
      </c>
      <c r="D3139" t="s">
        <v>633</v>
      </c>
      <c r="E3139" t="str">
        <f t="shared" ref="E3139:E3202" si="98">IF($G3139="Ammonito",1,"")</f>
        <v/>
      </c>
      <c r="F3139" t="str">
        <f t="shared" ref="F3139:F3202" si="99">IF($G3139="Espulsione",1,"")</f>
        <v/>
      </c>
      <c r="H3139">
        <v>6.5</v>
      </c>
      <c r="L3139">
        <v>1</v>
      </c>
      <c r="Q3139">
        <v>7.5</v>
      </c>
    </row>
    <row r="3140" spans="1:17" x14ac:dyDescent="0.25">
      <c r="A3140" t="s">
        <v>909</v>
      </c>
      <c r="B3140">
        <v>26</v>
      </c>
      <c r="C3140" t="s">
        <v>358</v>
      </c>
      <c r="D3140" t="s">
        <v>633</v>
      </c>
      <c r="E3140" t="str">
        <f t="shared" si="98"/>
        <v/>
      </c>
      <c r="F3140" t="str">
        <f t="shared" si="99"/>
        <v/>
      </c>
      <c r="H3140">
        <v>6</v>
      </c>
      <c r="Q3140">
        <v>6</v>
      </c>
    </row>
    <row r="3141" spans="1:17" x14ac:dyDescent="0.25">
      <c r="A3141" t="s">
        <v>909</v>
      </c>
      <c r="B3141">
        <v>26</v>
      </c>
      <c r="C3141" t="s">
        <v>453</v>
      </c>
      <c r="D3141" t="s">
        <v>633</v>
      </c>
      <c r="E3141" t="str">
        <f t="shared" si="98"/>
        <v/>
      </c>
      <c r="F3141" t="str">
        <f t="shared" si="99"/>
        <v/>
      </c>
      <c r="H3141">
        <v>6</v>
      </c>
      <c r="Q3141">
        <v>6</v>
      </c>
    </row>
    <row r="3142" spans="1:17" x14ac:dyDescent="0.25">
      <c r="A3142" t="s">
        <v>909</v>
      </c>
      <c r="B3142">
        <v>26</v>
      </c>
      <c r="C3142" t="s">
        <v>875</v>
      </c>
      <c r="D3142" t="s">
        <v>633</v>
      </c>
      <c r="E3142" t="str">
        <f t="shared" si="98"/>
        <v/>
      </c>
      <c r="F3142" t="str">
        <f t="shared" si="99"/>
        <v/>
      </c>
      <c r="H3142">
        <v>6</v>
      </c>
      <c r="Q3142">
        <v>6</v>
      </c>
    </row>
    <row r="3143" spans="1:17" x14ac:dyDescent="0.25">
      <c r="A3143" t="s">
        <v>909</v>
      </c>
      <c r="B3143">
        <v>26</v>
      </c>
      <c r="C3143" t="s">
        <v>362</v>
      </c>
      <c r="D3143" t="s">
        <v>739</v>
      </c>
      <c r="E3143" t="str">
        <f t="shared" si="98"/>
        <v/>
      </c>
      <c r="F3143">
        <f t="shared" si="99"/>
        <v>1</v>
      </c>
      <c r="G3143" t="s">
        <v>911</v>
      </c>
      <c r="H3143">
        <v>4</v>
      </c>
      <c r="Q3143">
        <v>3</v>
      </c>
    </row>
    <row r="3144" spans="1:17" x14ac:dyDescent="0.25">
      <c r="A3144" t="s">
        <v>909</v>
      </c>
      <c r="B3144">
        <v>26</v>
      </c>
      <c r="C3144" t="s">
        <v>864</v>
      </c>
      <c r="D3144" t="s">
        <v>739</v>
      </c>
      <c r="E3144" t="str">
        <f t="shared" si="98"/>
        <v/>
      </c>
      <c r="F3144" t="str">
        <f t="shared" si="99"/>
        <v/>
      </c>
      <c r="H3144">
        <v>6</v>
      </c>
      <c r="Q3144">
        <v>6</v>
      </c>
    </row>
    <row r="3145" spans="1:17" x14ac:dyDescent="0.25">
      <c r="A3145" t="s">
        <v>909</v>
      </c>
      <c r="B3145">
        <v>26</v>
      </c>
      <c r="C3145" t="s">
        <v>464</v>
      </c>
      <c r="D3145" t="s">
        <v>739</v>
      </c>
      <c r="E3145" t="str">
        <f t="shared" si="98"/>
        <v/>
      </c>
      <c r="F3145" t="str">
        <f t="shared" si="99"/>
        <v/>
      </c>
      <c r="H3145">
        <v>5.5</v>
      </c>
      <c r="Q3145">
        <v>5.5</v>
      </c>
    </row>
    <row r="3146" spans="1:17" x14ac:dyDescent="0.25">
      <c r="A3146" t="s">
        <v>909</v>
      </c>
      <c r="B3146">
        <v>26</v>
      </c>
      <c r="C3146" t="s">
        <v>472</v>
      </c>
      <c r="D3146" t="s">
        <v>739</v>
      </c>
      <c r="E3146" t="str">
        <f t="shared" si="98"/>
        <v/>
      </c>
      <c r="F3146" t="str">
        <f t="shared" si="99"/>
        <v/>
      </c>
      <c r="H3146">
        <v>5</v>
      </c>
      <c r="Q3146">
        <v>5</v>
      </c>
    </row>
    <row r="3147" spans="1:17" x14ac:dyDescent="0.25">
      <c r="A3147" t="s">
        <v>909</v>
      </c>
      <c r="B3147">
        <v>26</v>
      </c>
      <c r="C3147" t="s">
        <v>451</v>
      </c>
      <c r="D3147" t="s">
        <v>739</v>
      </c>
      <c r="E3147" t="str">
        <f t="shared" si="98"/>
        <v/>
      </c>
      <c r="F3147" t="str">
        <f t="shared" si="99"/>
        <v/>
      </c>
      <c r="H3147">
        <v>5.5</v>
      </c>
      <c r="Q3147">
        <v>5.5</v>
      </c>
    </row>
    <row r="3148" spans="1:17" x14ac:dyDescent="0.25">
      <c r="A3148" t="s">
        <v>909</v>
      </c>
      <c r="B3148">
        <v>26</v>
      </c>
      <c r="C3148" t="s">
        <v>367</v>
      </c>
      <c r="D3148" t="s">
        <v>739</v>
      </c>
      <c r="E3148" t="str">
        <f t="shared" si="98"/>
        <v/>
      </c>
      <c r="F3148" t="str">
        <f t="shared" si="99"/>
        <v/>
      </c>
      <c r="H3148">
        <v>5.5</v>
      </c>
      <c r="Q3148">
        <v>5.5</v>
      </c>
    </row>
    <row r="3149" spans="1:17" x14ac:dyDescent="0.25">
      <c r="A3149" t="s">
        <v>909</v>
      </c>
      <c r="B3149">
        <v>26</v>
      </c>
      <c r="C3149" t="s">
        <v>376</v>
      </c>
      <c r="D3149" t="s">
        <v>634</v>
      </c>
      <c r="E3149" t="str">
        <f t="shared" si="98"/>
        <v/>
      </c>
      <c r="F3149" t="str">
        <f t="shared" si="99"/>
        <v/>
      </c>
      <c r="H3149">
        <v>6</v>
      </c>
      <c r="Q3149">
        <v>6</v>
      </c>
    </row>
    <row r="3150" spans="1:17" x14ac:dyDescent="0.25">
      <c r="A3150" t="s">
        <v>909</v>
      </c>
      <c r="B3150">
        <v>26</v>
      </c>
      <c r="C3150" t="s">
        <v>382</v>
      </c>
      <c r="D3150" t="s">
        <v>634</v>
      </c>
      <c r="E3150" t="str">
        <f t="shared" si="98"/>
        <v/>
      </c>
      <c r="F3150">
        <f t="shared" si="99"/>
        <v>1</v>
      </c>
      <c r="G3150" t="s">
        <v>911</v>
      </c>
      <c r="H3150">
        <v>5</v>
      </c>
      <c r="Q3150">
        <v>4</v>
      </c>
    </row>
    <row r="3151" spans="1:17" x14ac:dyDescent="0.25">
      <c r="A3151" t="s">
        <v>909</v>
      </c>
      <c r="B3151">
        <v>26</v>
      </c>
      <c r="C3151" t="s">
        <v>388</v>
      </c>
      <c r="D3151" t="s">
        <v>634</v>
      </c>
      <c r="E3151">
        <f t="shared" si="98"/>
        <v>1</v>
      </c>
      <c r="F3151" t="str">
        <f t="shared" si="99"/>
        <v/>
      </c>
      <c r="G3151" t="s">
        <v>910</v>
      </c>
      <c r="H3151">
        <v>6.5</v>
      </c>
      <c r="I3151">
        <v>1</v>
      </c>
      <c r="Q3151">
        <v>9</v>
      </c>
    </row>
    <row r="3152" spans="1:17" x14ac:dyDescent="0.25">
      <c r="A3152" t="s">
        <v>909</v>
      </c>
      <c r="B3152">
        <v>26</v>
      </c>
      <c r="C3152" t="s">
        <v>402</v>
      </c>
      <c r="D3152" t="s">
        <v>634</v>
      </c>
      <c r="E3152" t="str">
        <f t="shared" si="98"/>
        <v/>
      </c>
      <c r="F3152" t="str">
        <f t="shared" si="99"/>
        <v/>
      </c>
      <c r="H3152">
        <v>5</v>
      </c>
      <c r="Q3152">
        <v>5</v>
      </c>
    </row>
    <row r="3153" spans="1:17" x14ac:dyDescent="0.25">
      <c r="A3153" t="s">
        <v>909</v>
      </c>
      <c r="B3153">
        <v>26</v>
      </c>
      <c r="C3153" t="s">
        <v>877</v>
      </c>
      <c r="D3153" t="s">
        <v>634</v>
      </c>
      <c r="E3153" t="str">
        <f t="shared" si="98"/>
        <v/>
      </c>
      <c r="F3153" t="str">
        <f t="shared" si="99"/>
        <v/>
      </c>
      <c r="H3153">
        <v>5.5</v>
      </c>
      <c r="Q3153">
        <v>5.5</v>
      </c>
    </row>
    <row r="3154" spans="1:17" x14ac:dyDescent="0.25">
      <c r="A3154" t="s">
        <v>909</v>
      </c>
      <c r="B3154">
        <v>26</v>
      </c>
      <c r="C3154" t="s">
        <v>447</v>
      </c>
      <c r="D3154" t="s">
        <v>632</v>
      </c>
      <c r="E3154">
        <f t="shared" si="98"/>
        <v>1</v>
      </c>
      <c r="F3154" t="str">
        <f t="shared" si="99"/>
        <v/>
      </c>
      <c r="G3154" t="s">
        <v>910</v>
      </c>
      <c r="H3154">
        <v>6</v>
      </c>
      <c r="Q3154">
        <v>5.5</v>
      </c>
    </row>
    <row r="3155" spans="1:17" x14ac:dyDescent="0.25">
      <c r="A3155" t="s">
        <v>909</v>
      </c>
      <c r="B3155">
        <v>26</v>
      </c>
      <c r="C3155" t="s">
        <v>462</v>
      </c>
      <c r="D3155" t="s">
        <v>632</v>
      </c>
      <c r="E3155" t="str">
        <f t="shared" si="98"/>
        <v/>
      </c>
      <c r="F3155" t="str">
        <f t="shared" si="99"/>
        <v/>
      </c>
      <c r="H3155">
        <v>5</v>
      </c>
      <c r="Q3155">
        <v>5</v>
      </c>
    </row>
    <row r="3156" spans="1:17" x14ac:dyDescent="0.25">
      <c r="A3156" t="s">
        <v>909</v>
      </c>
      <c r="B3156">
        <v>26</v>
      </c>
      <c r="C3156" t="s">
        <v>470</v>
      </c>
      <c r="D3156" t="s">
        <v>632</v>
      </c>
      <c r="E3156" t="str">
        <f t="shared" si="98"/>
        <v/>
      </c>
      <c r="F3156" t="str">
        <f t="shared" si="99"/>
        <v/>
      </c>
      <c r="H3156">
        <v>5.5</v>
      </c>
      <c r="Q3156">
        <v>5.5</v>
      </c>
    </row>
    <row r="3157" spans="1:17" x14ac:dyDescent="0.25">
      <c r="A3157" t="s">
        <v>909</v>
      </c>
      <c r="B3157">
        <v>26</v>
      </c>
      <c r="C3157" t="s">
        <v>474</v>
      </c>
      <c r="D3157" t="s">
        <v>632</v>
      </c>
      <c r="E3157">
        <f t="shared" si="98"/>
        <v>1</v>
      </c>
      <c r="F3157" t="str">
        <f t="shared" si="99"/>
        <v/>
      </c>
      <c r="G3157" t="s">
        <v>910</v>
      </c>
      <c r="H3157">
        <v>5</v>
      </c>
      <c r="Q3157">
        <v>4.5</v>
      </c>
    </row>
    <row r="3158" spans="1:17" x14ac:dyDescent="0.25">
      <c r="A3158" t="s">
        <v>909</v>
      </c>
      <c r="B3158">
        <v>26</v>
      </c>
      <c r="C3158" t="s">
        <v>352</v>
      </c>
      <c r="D3158" t="s">
        <v>752</v>
      </c>
      <c r="E3158" t="str">
        <f t="shared" si="98"/>
        <v/>
      </c>
      <c r="F3158" t="str">
        <f t="shared" si="99"/>
        <v/>
      </c>
      <c r="H3158">
        <v>6.5</v>
      </c>
      <c r="I3158">
        <v>1</v>
      </c>
      <c r="Q3158">
        <v>9.5</v>
      </c>
    </row>
    <row r="3159" spans="1:17" x14ac:dyDescent="0.25">
      <c r="A3159" t="s">
        <v>909</v>
      </c>
      <c r="B3159">
        <v>26</v>
      </c>
      <c r="C3159" t="s">
        <v>353</v>
      </c>
      <c r="D3159" t="s">
        <v>752</v>
      </c>
      <c r="E3159" t="str">
        <f t="shared" si="98"/>
        <v/>
      </c>
      <c r="F3159" t="str">
        <f t="shared" si="99"/>
        <v/>
      </c>
      <c r="H3159">
        <v>6</v>
      </c>
      <c r="Q3159">
        <v>6</v>
      </c>
    </row>
    <row r="3160" spans="1:17" x14ac:dyDescent="0.25">
      <c r="A3160" t="s">
        <v>909</v>
      </c>
      <c r="B3160">
        <v>26</v>
      </c>
      <c r="C3160" t="s">
        <v>843</v>
      </c>
      <c r="D3160" t="s">
        <v>752</v>
      </c>
      <c r="E3160">
        <f t="shared" si="98"/>
        <v>1</v>
      </c>
      <c r="F3160" t="str">
        <f t="shared" si="99"/>
        <v/>
      </c>
      <c r="G3160" t="s">
        <v>910</v>
      </c>
      <c r="H3160">
        <v>6</v>
      </c>
      <c r="Q3160">
        <v>5.5</v>
      </c>
    </row>
    <row r="3161" spans="1:17" x14ac:dyDescent="0.25">
      <c r="A3161" t="s">
        <v>909</v>
      </c>
      <c r="B3161">
        <v>26</v>
      </c>
      <c r="C3161" t="s">
        <v>437</v>
      </c>
      <c r="D3161" t="s">
        <v>752</v>
      </c>
      <c r="E3161" t="str">
        <f t="shared" si="98"/>
        <v/>
      </c>
      <c r="F3161" t="str">
        <f t="shared" si="99"/>
        <v/>
      </c>
      <c r="H3161">
        <v>6.5</v>
      </c>
      <c r="Q3161">
        <v>6.5</v>
      </c>
    </row>
    <row r="3162" spans="1:17" x14ac:dyDescent="0.25">
      <c r="A3162" t="s">
        <v>909</v>
      </c>
      <c r="B3162">
        <v>26</v>
      </c>
      <c r="C3162" t="s">
        <v>454</v>
      </c>
      <c r="D3162" t="s">
        <v>752</v>
      </c>
      <c r="E3162" t="str">
        <f t="shared" si="98"/>
        <v/>
      </c>
      <c r="F3162" t="str">
        <f t="shared" si="99"/>
        <v/>
      </c>
      <c r="H3162">
        <v>5.5</v>
      </c>
      <c r="Q3162">
        <v>5.5</v>
      </c>
    </row>
    <row r="3163" spans="1:17" x14ac:dyDescent="0.25">
      <c r="A3163" t="s">
        <v>909</v>
      </c>
      <c r="B3163">
        <v>26</v>
      </c>
      <c r="C3163" t="s">
        <v>414</v>
      </c>
      <c r="D3163" t="s">
        <v>740</v>
      </c>
      <c r="E3163" t="str">
        <f t="shared" si="98"/>
        <v/>
      </c>
      <c r="F3163" t="str">
        <f t="shared" si="99"/>
        <v/>
      </c>
      <c r="H3163">
        <v>6</v>
      </c>
      <c r="Q3163">
        <v>6</v>
      </c>
    </row>
    <row r="3164" spans="1:17" x14ac:dyDescent="0.25">
      <c r="A3164" t="s">
        <v>909</v>
      </c>
      <c r="B3164">
        <v>26</v>
      </c>
      <c r="C3164" t="s">
        <v>415</v>
      </c>
      <c r="D3164" t="s">
        <v>740</v>
      </c>
      <c r="E3164" t="str">
        <f t="shared" si="98"/>
        <v/>
      </c>
      <c r="F3164" t="str">
        <f t="shared" si="99"/>
        <v/>
      </c>
      <c r="H3164">
        <v>5.5</v>
      </c>
      <c r="Q3164">
        <v>5.5</v>
      </c>
    </row>
    <row r="3165" spans="1:17" x14ac:dyDescent="0.25">
      <c r="A3165" t="s">
        <v>909</v>
      </c>
      <c r="B3165">
        <v>26</v>
      </c>
      <c r="C3165" t="s">
        <v>440</v>
      </c>
      <c r="D3165" t="s">
        <v>740</v>
      </c>
      <c r="E3165" t="str">
        <f t="shared" si="98"/>
        <v/>
      </c>
      <c r="F3165" t="str">
        <f t="shared" si="99"/>
        <v/>
      </c>
      <c r="H3165">
        <v>6</v>
      </c>
      <c r="Q3165">
        <v>6</v>
      </c>
    </row>
    <row r="3166" spans="1:17" x14ac:dyDescent="0.25">
      <c r="A3166" t="s">
        <v>909</v>
      </c>
      <c r="B3166">
        <v>26</v>
      </c>
      <c r="C3166" t="s">
        <v>468</v>
      </c>
      <c r="D3166" t="s">
        <v>740</v>
      </c>
      <c r="E3166">
        <f t="shared" si="98"/>
        <v>1</v>
      </c>
      <c r="F3166" t="str">
        <f t="shared" si="99"/>
        <v/>
      </c>
      <c r="G3166" t="s">
        <v>910</v>
      </c>
      <c r="H3166">
        <v>6</v>
      </c>
      <c r="Q3166">
        <v>5.5</v>
      </c>
    </row>
    <row r="3167" spans="1:17" x14ac:dyDescent="0.25">
      <c r="A3167" t="s">
        <v>909</v>
      </c>
      <c r="B3167">
        <v>26</v>
      </c>
      <c r="C3167" t="s">
        <v>463</v>
      </c>
      <c r="D3167" t="s">
        <v>740</v>
      </c>
      <c r="E3167" t="str">
        <f t="shared" si="98"/>
        <v/>
      </c>
      <c r="F3167" t="str">
        <f t="shared" si="99"/>
        <v/>
      </c>
      <c r="H3167">
        <v>6.5</v>
      </c>
      <c r="Q3167">
        <v>6.5</v>
      </c>
    </row>
    <row r="3168" spans="1:17" x14ac:dyDescent="0.25">
      <c r="A3168" t="s">
        <v>909</v>
      </c>
      <c r="B3168">
        <v>26</v>
      </c>
      <c r="C3168" t="s">
        <v>360</v>
      </c>
      <c r="D3168" t="s">
        <v>742</v>
      </c>
      <c r="E3168" t="str">
        <f t="shared" si="98"/>
        <v/>
      </c>
      <c r="F3168" t="str">
        <f t="shared" si="99"/>
        <v/>
      </c>
      <c r="H3168">
        <v>6.5</v>
      </c>
      <c r="Q3168">
        <v>6.5</v>
      </c>
    </row>
    <row r="3169" spans="1:17" x14ac:dyDescent="0.25">
      <c r="A3169" t="s">
        <v>909</v>
      </c>
      <c r="B3169">
        <v>26</v>
      </c>
      <c r="C3169" t="s">
        <v>369</v>
      </c>
      <c r="D3169" t="s">
        <v>742</v>
      </c>
      <c r="E3169" t="str">
        <f t="shared" si="98"/>
        <v/>
      </c>
      <c r="F3169" t="str">
        <f t="shared" si="99"/>
        <v/>
      </c>
      <c r="H3169">
        <v>6</v>
      </c>
      <c r="Q3169">
        <v>6</v>
      </c>
    </row>
    <row r="3170" spans="1:17" x14ac:dyDescent="0.25">
      <c r="A3170" t="s">
        <v>909</v>
      </c>
      <c r="B3170">
        <v>26</v>
      </c>
      <c r="C3170" t="s">
        <v>373</v>
      </c>
      <c r="D3170" t="s">
        <v>742</v>
      </c>
      <c r="E3170" t="str">
        <f t="shared" si="98"/>
        <v/>
      </c>
      <c r="F3170" t="str">
        <f t="shared" si="99"/>
        <v/>
      </c>
      <c r="H3170">
        <v>6</v>
      </c>
      <c r="Q3170">
        <v>6</v>
      </c>
    </row>
    <row r="3171" spans="1:17" x14ac:dyDescent="0.25">
      <c r="A3171" t="s">
        <v>909</v>
      </c>
      <c r="B3171">
        <v>26</v>
      </c>
      <c r="C3171" t="s">
        <v>418</v>
      </c>
      <c r="D3171" t="s">
        <v>742</v>
      </c>
      <c r="E3171" t="str">
        <f t="shared" si="98"/>
        <v/>
      </c>
      <c r="F3171" t="str">
        <f t="shared" si="99"/>
        <v/>
      </c>
      <c r="H3171">
        <v>7</v>
      </c>
      <c r="L3171">
        <v>1</v>
      </c>
      <c r="Q3171">
        <v>8</v>
      </c>
    </row>
    <row r="3172" spans="1:17" x14ac:dyDescent="0.25">
      <c r="A3172" t="s">
        <v>909</v>
      </c>
      <c r="B3172">
        <v>26</v>
      </c>
      <c r="C3172" t="s">
        <v>375</v>
      </c>
      <c r="D3172" t="s">
        <v>753</v>
      </c>
      <c r="E3172" t="str">
        <f t="shared" si="98"/>
        <v/>
      </c>
      <c r="F3172" t="str">
        <f t="shared" si="99"/>
        <v/>
      </c>
      <c r="H3172">
        <v>7</v>
      </c>
      <c r="I3172">
        <v>1</v>
      </c>
      <c r="Q3172">
        <v>10</v>
      </c>
    </row>
    <row r="3173" spans="1:17" x14ac:dyDescent="0.25">
      <c r="A3173" t="s">
        <v>909</v>
      </c>
      <c r="B3173">
        <v>26</v>
      </c>
      <c r="C3173" t="s">
        <v>385</v>
      </c>
      <c r="D3173" t="s">
        <v>753</v>
      </c>
      <c r="E3173">
        <f t="shared" si="98"/>
        <v>1</v>
      </c>
      <c r="F3173" t="str">
        <f t="shared" si="99"/>
        <v/>
      </c>
      <c r="G3173" t="s">
        <v>910</v>
      </c>
      <c r="H3173">
        <v>6</v>
      </c>
      <c r="Q3173">
        <v>5.5</v>
      </c>
    </row>
    <row r="3174" spans="1:17" x14ac:dyDescent="0.25">
      <c r="A3174" t="s">
        <v>909</v>
      </c>
      <c r="B3174">
        <v>26</v>
      </c>
      <c r="C3174" t="s">
        <v>416</v>
      </c>
      <c r="D3174" t="s">
        <v>753</v>
      </c>
      <c r="E3174" t="str">
        <f t="shared" si="98"/>
        <v/>
      </c>
      <c r="F3174" t="str">
        <f t="shared" si="99"/>
        <v/>
      </c>
      <c r="H3174">
        <v>6</v>
      </c>
      <c r="Q3174">
        <v>6</v>
      </c>
    </row>
    <row r="3175" spans="1:17" x14ac:dyDescent="0.25">
      <c r="A3175" t="s">
        <v>909</v>
      </c>
      <c r="B3175">
        <v>26</v>
      </c>
      <c r="C3175" t="s">
        <v>443</v>
      </c>
      <c r="D3175" t="s">
        <v>753</v>
      </c>
      <c r="E3175" t="str">
        <f t="shared" si="98"/>
        <v/>
      </c>
      <c r="F3175" t="str">
        <f t="shared" si="99"/>
        <v/>
      </c>
      <c r="H3175">
        <v>5.5</v>
      </c>
      <c r="Q3175">
        <v>5.5</v>
      </c>
    </row>
    <row r="3176" spans="1:17" x14ac:dyDescent="0.25">
      <c r="A3176" t="s">
        <v>909</v>
      </c>
      <c r="B3176">
        <v>26</v>
      </c>
      <c r="C3176" t="s">
        <v>455</v>
      </c>
      <c r="D3176" t="s">
        <v>753</v>
      </c>
      <c r="E3176" t="str">
        <f t="shared" si="98"/>
        <v/>
      </c>
      <c r="F3176" t="str">
        <f t="shared" si="99"/>
        <v/>
      </c>
      <c r="H3176">
        <v>6</v>
      </c>
      <c r="Q3176">
        <v>6</v>
      </c>
    </row>
    <row r="3177" spans="1:17" x14ac:dyDescent="0.25">
      <c r="A3177" t="s">
        <v>909</v>
      </c>
      <c r="B3177">
        <v>26</v>
      </c>
      <c r="C3177" t="s">
        <v>380</v>
      </c>
      <c r="D3177" t="s">
        <v>750</v>
      </c>
      <c r="E3177" t="str">
        <f t="shared" si="98"/>
        <v/>
      </c>
      <c r="F3177" t="str">
        <f t="shared" si="99"/>
        <v/>
      </c>
      <c r="H3177">
        <v>5.5</v>
      </c>
      <c r="Q3177">
        <v>5.5</v>
      </c>
    </row>
    <row r="3178" spans="1:17" x14ac:dyDescent="0.25">
      <c r="A3178" t="s">
        <v>909</v>
      </c>
      <c r="B3178">
        <v>26</v>
      </c>
      <c r="C3178" t="s">
        <v>386</v>
      </c>
      <c r="D3178" t="s">
        <v>750</v>
      </c>
      <c r="E3178" t="str">
        <f t="shared" si="98"/>
        <v/>
      </c>
      <c r="F3178" t="str">
        <f t="shared" si="99"/>
        <v/>
      </c>
      <c r="H3178">
        <v>6</v>
      </c>
      <c r="Q3178">
        <v>6</v>
      </c>
    </row>
    <row r="3179" spans="1:17" x14ac:dyDescent="0.25">
      <c r="A3179" t="s">
        <v>909</v>
      </c>
      <c r="B3179">
        <v>26</v>
      </c>
      <c r="C3179" t="s">
        <v>399</v>
      </c>
      <c r="D3179" t="s">
        <v>750</v>
      </c>
      <c r="E3179" t="str">
        <f t="shared" si="98"/>
        <v/>
      </c>
      <c r="F3179" t="str">
        <f t="shared" si="99"/>
        <v/>
      </c>
      <c r="H3179">
        <v>7</v>
      </c>
      <c r="Q3179">
        <v>7</v>
      </c>
    </row>
    <row r="3180" spans="1:17" x14ac:dyDescent="0.25">
      <c r="A3180" t="s">
        <v>909</v>
      </c>
      <c r="B3180">
        <v>26</v>
      </c>
      <c r="C3180" t="s">
        <v>430</v>
      </c>
      <c r="D3180" t="s">
        <v>750</v>
      </c>
      <c r="E3180">
        <f t="shared" si="98"/>
        <v>1</v>
      </c>
      <c r="F3180" t="str">
        <f t="shared" si="99"/>
        <v/>
      </c>
      <c r="G3180" t="s">
        <v>910</v>
      </c>
      <c r="H3180">
        <v>5.5</v>
      </c>
      <c r="Q3180">
        <v>5</v>
      </c>
    </row>
    <row r="3181" spans="1:17" x14ac:dyDescent="0.25">
      <c r="A3181" t="s">
        <v>909</v>
      </c>
      <c r="B3181">
        <v>26</v>
      </c>
      <c r="C3181" t="s">
        <v>431</v>
      </c>
      <c r="D3181" t="s">
        <v>750</v>
      </c>
      <c r="E3181" t="str">
        <f t="shared" si="98"/>
        <v/>
      </c>
      <c r="F3181" t="str">
        <f t="shared" si="99"/>
        <v/>
      </c>
      <c r="H3181">
        <v>6</v>
      </c>
      <c r="Q3181">
        <v>6</v>
      </c>
    </row>
    <row r="3182" spans="1:17" x14ac:dyDescent="0.25">
      <c r="A3182" t="s">
        <v>909</v>
      </c>
      <c r="B3182">
        <v>26</v>
      </c>
      <c r="C3182" t="s">
        <v>345</v>
      </c>
      <c r="D3182" t="s">
        <v>754</v>
      </c>
      <c r="E3182" t="str">
        <f t="shared" si="98"/>
        <v/>
      </c>
      <c r="F3182" t="str">
        <f t="shared" si="99"/>
        <v/>
      </c>
      <c r="H3182">
        <v>6</v>
      </c>
      <c r="Q3182">
        <v>6</v>
      </c>
    </row>
    <row r="3183" spans="1:17" x14ac:dyDescent="0.25">
      <c r="A3183" t="s">
        <v>909</v>
      </c>
      <c r="B3183">
        <v>26</v>
      </c>
      <c r="C3183" t="s">
        <v>368</v>
      </c>
      <c r="D3183" t="s">
        <v>754</v>
      </c>
      <c r="E3183">
        <f t="shared" si="98"/>
        <v>1</v>
      </c>
      <c r="F3183" t="str">
        <f t="shared" si="99"/>
        <v/>
      </c>
      <c r="G3183" t="s">
        <v>910</v>
      </c>
      <c r="H3183">
        <v>6</v>
      </c>
      <c r="Q3183">
        <v>5.5</v>
      </c>
    </row>
    <row r="3184" spans="1:17" x14ac:dyDescent="0.25">
      <c r="A3184" t="s">
        <v>909</v>
      </c>
      <c r="B3184">
        <v>26</v>
      </c>
      <c r="C3184" t="s">
        <v>457</v>
      </c>
      <c r="D3184" t="s">
        <v>754</v>
      </c>
      <c r="E3184" t="str">
        <f t="shared" si="98"/>
        <v/>
      </c>
      <c r="F3184" t="str">
        <f t="shared" si="99"/>
        <v/>
      </c>
      <c r="H3184">
        <v>5.5</v>
      </c>
      <c r="Q3184">
        <v>5.5</v>
      </c>
    </row>
    <row r="3185" spans="1:17" x14ac:dyDescent="0.25">
      <c r="A3185" t="s">
        <v>909</v>
      </c>
      <c r="B3185">
        <v>26</v>
      </c>
      <c r="C3185" t="s">
        <v>370</v>
      </c>
      <c r="D3185" t="s">
        <v>748</v>
      </c>
      <c r="E3185">
        <f t="shared" si="98"/>
        <v>1</v>
      </c>
      <c r="F3185" t="str">
        <f t="shared" si="99"/>
        <v/>
      </c>
      <c r="G3185" t="s">
        <v>910</v>
      </c>
      <c r="H3185">
        <v>5</v>
      </c>
      <c r="Q3185">
        <v>4.5</v>
      </c>
    </row>
    <row r="3186" spans="1:17" x14ac:dyDescent="0.25">
      <c r="A3186" t="s">
        <v>909</v>
      </c>
      <c r="B3186">
        <v>26</v>
      </c>
      <c r="C3186" t="s">
        <v>401</v>
      </c>
      <c r="D3186" t="s">
        <v>748</v>
      </c>
      <c r="E3186" t="str">
        <f t="shared" si="98"/>
        <v/>
      </c>
      <c r="F3186" t="str">
        <f t="shared" si="99"/>
        <v/>
      </c>
      <c r="H3186">
        <v>6</v>
      </c>
      <c r="Q3186">
        <v>6</v>
      </c>
    </row>
    <row r="3187" spans="1:17" x14ac:dyDescent="0.25">
      <c r="A3187" t="s">
        <v>909</v>
      </c>
      <c r="B3187">
        <v>26</v>
      </c>
      <c r="C3187" t="s">
        <v>422</v>
      </c>
      <c r="D3187" t="s">
        <v>748</v>
      </c>
      <c r="E3187">
        <f t="shared" si="98"/>
        <v>1</v>
      </c>
      <c r="F3187" t="str">
        <f t="shared" si="99"/>
        <v/>
      </c>
      <c r="G3187" t="s">
        <v>910</v>
      </c>
      <c r="H3187">
        <v>5.5</v>
      </c>
      <c r="Q3187">
        <v>5</v>
      </c>
    </row>
    <row r="3188" spans="1:17" x14ac:dyDescent="0.25">
      <c r="A3188" t="s">
        <v>909</v>
      </c>
      <c r="B3188">
        <v>26</v>
      </c>
      <c r="C3188" t="s">
        <v>407</v>
      </c>
      <c r="D3188" t="s">
        <v>748</v>
      </c>
      <c r="E3188" t="str">
        <f t="shared" si="98"/>
        <v/>
      </c>
      <c r="F3188" t="str">
        <f t="shared" si="99"/>
        <v/>
      </c>
      <c r="H3188">
        <v>5.5</v>
      </c>
      <c r="Q3188">
        <v>5.5</v>
      </c>
    </row>
    <row r="3189" spans="1:17" x14ac:dyDescent="0.25">
      <c r="A3189" t="s">
        <v>909</v>
      </c>
      <c r="B3189">
        <v>26</v>
      </c>
      <c r="C3189" t="s">
        <v>845</v>
      </c>
      <c r="D3189" t="s">
        <v>661</v>
      </c>
      <c r="E3189" t="str">
        <f t="shared" si="98"/>
        <v/>
      </c>
      <c r="F3189" t="str">
        <f t="shared" si="99"/>
        <v/>
      </c>
      <c r="H3189">
        <v>6.5</v>
      </c>
      <c r="Q3189">
        <v>6.5</v>
      </c>
    </row>
    <row r="3190" spans="1:17" x14ac:dyDescent="0.25">
      <c r="A3190" t="s">
        <v>909</v>
      </c>
      <c r="B3190">
        <v>26</v>
      </c>
      <c r="C3190" t="s">
        <v>420</v>
      </c>
      <c r="D3190" t="s">
        <v>661</v>
      </c>
      <c r="E3190">
        <f t="shared" si="98"/>
        <v>1</v>
      </c>
      <c r="F3190" t="str">
        <f t="shared" si="99"/>
        <v/>
      </c>
      <c r="G3190" t="s">
        <v>910</v>
      </c>
      <c r="H3190">
        <v>6</v>
      </c>
      <c r="Q3190">
        <v>5.5</v>
      </c>
    </row>
    <row r="3191" spans="1:17" x14ac:dyDescent="0.25">
      <c r="A3191" t="s">
        <v>909</v>
      </c>
      <c r="B3191">
        <v>26</v>
      </c>
      <c r="C3191" t="s">
        <v>445</v>
      </c>
      <c r="D3191" t="s">
        <v>661</v>
      </c>
      <c r="E3191" t="str">
        <f t="shared" si="98"/>
        <v/>
      </c>
      <c r="F3191" t="str">
        <f t="shared" si="99"/>
        <v/>
      </c>
      <c r="H3191">
        <v>7</v>
      </c>
      <c r="Q3191">
        <v>7</v>
      </c>
    </row>
    <row r="3192" spans="1:17" x14ac:dyDescent="0.25">
      <c r="A3192" t="s">
        <v>909</v>
      </c>
      <c r="B3192">
        <v>26</v>
      </c>
      <c r="C3192" t="s">
        <v>434</v>
      </c>
      <c r="D3192" t="s">
        <v>661</v>
      </c>
      <c r="E3192" t="str">
        <f t="shared" si="98"/>
        <v/>
      </c>
      <c r="F3192" t="str">
        <f t="shared" si="99"/>
        <v/>
      </c>
      <c r="H3192">
        <v>6</v>
      </c>
      <c r="Q3192">
        <v>6</v>
      </c>
    </row>
    <row r="3193" spans="1:17" x14ac:dyDescent="0.25">
      <c r="A3193" t="s">
        <v>909</v>
      </c>
      <c r="B3193">
        <v>26</v>
      </c>
      <c r="C3193" t="s">
        <v>364</v>
      </c>
      <c r="D3193" t="s">
        <v>631</v>
      </c>
      <c r="E3193" t="str">
        <f t="shared" si="98"/>
        <v/>
      </c>
      <c r="F3193" t="str">
        <f t="shared" si="99"/>
        <v/>
      </c>
      <c r="H3193">
        <v>6</v>
      </c>
      <c r="Q3193">
        <v>6</v>
      </c>
    </row>
    <row r="3194" spans="1:17" x14ac:dyDescent="0.25">
      <c r="A3194" t="s">
        <v>909</v>
      </c>
      <c r="B3194">
        <v>26</v>
      </c>
      <c r="C3194" t="s">
        <v>846</v>
      </c>
      <c r="D3194" t="s">
        <v>631</v>
      </c>
      <c r="E3194" t="str">
        <f t="shared" si="98"/>
        <v/>
      </c>
      <c r="F3194" t="str">
        <f t="shared" si="99"/>
        <v/>
      </c>
      <c r="H3194">
        <v>6.5</v>
      </c>
      <c r="Q3194">
        <v>6.5</v>
      </c>
    </row>
    <row r="3195" spans="1:17" x14ac:dyDescent="0.25">
      <c r="A3195" t="s">
        <v>909</v>
      </c>
      <c r="B3195">
        <v>26</v>
      </c>
      <c r="C3195" t="s">
        <v>465</v>
      </c>
      <c r="D3195" t="s">
        <v>631</v>
      </c>
      <c r="E3195" t="str">
        <f t="shared" si="98"/>
        <v/>
      </c>
      <c r="F3195" t="str">
        <f t="shared" si="99"/>
        <v/>
      </c>
      <c r="H3195">
        <v>6</v>
      </c>
      <c r="Q3195">
        <v>6</v>
      </c>
    </row>
    <row r="3196" spans="1:17" x14ac:dyDescent="0.25">
      <c r="A3196" t="s">
        <v>909</v>
      </c>
      <c r="B3196">
        <v>26</v>
      </c>
      <c r="C3196" t="s">
        <v>475</v>
      </c>
      <c r="D3196" t="s">
        <v>631</v>
      </c>
      <c r="E3196" t="str">
        <f t="shared" si="98"/>
        <v/>
      </c>
      <c r="F3196" t="str">
        <f t="shared" si="99"/>
        <v/>
      </c>
      <c r="H3196">
        <v>6</v>
      </c>
      <c r="Q3196">
        <v>6</v>
      </c>
    </row>
    <row r="3197" spans="1:17" x14ac:dyDescent="0.25">
      <c r="A3197" t="s">
        <v>909</v>
      </c>
      <c r="B3197">
        <v>26</v>
      </c>
      <c r="C3197" t="s">
        <v>394</v>
      </c>
      <c r="D3197" t="s">
        <v>745</v>
      </c>
      <c r="E3197" t="str">
        <f t="shared" si="98"/>
        <v/>
      </c>
      <c r="F3197" t="str">
        <f t="shared" si="99"/>
        <v/>
      </c>
      <c r="H3197">
        <v>6</v>
      </c>
      <c r="Q3197">
        <v>6</v>
      </c>
    </row>
    <row r="3198" spans="1:17" x14ac:dyDescent="0.25">
      <c r="A3198" t="s">
        <v>909</v>
      </c>
      <c r="B3198">
        <v>26</v>
      </c>
      <c r="C3198" t="s">
        <v>855</v>
      </c>
      <c r="D3198" t="s">
        <v>745</v>
      </c>
      <c r="E3198" t="str">
        <f t="shared" si="98"/>
        <v/>
      </c>
      <c r="F3198" t="str">
        <f t="shared" si="99"/>
        <v/>
      </c>
      <c r="H3198">
        <v>6</v>
      </c>
      <c r="Q3198">
        <v>6</v>
      </c>
    </row>
    <row r="3199" spans="1:17" x14ac:dyDescent="0.25">
      <c r="A3199" t="s">
        <v>909</v>
      </c>
      <c r="B3199">
        <v>26</v>
      </c>
      <c r="C3199" t="s">
        <v>405</v>
      </c>
      <c r="D3199" t="s">
        <v>745</v>
      </c>
      <c r="E3199" t="str">
        <f t="shared" si="98"/>
        <v/>
      </c>
      <c r="F3199" t="str">
        <f t="shared" si="99"/>
        <v/>
      </c>
      <c r="H3199">
        <v>6.5</v>
      </c>
      <c r="Q3199">
        <v>6.5</v>
      </c>
    </row>
    <row r="3200" spans="1:17" x14ac:dyDescent="0.25">
      <c r="A3200" t="s">
        <v>909</v>
      </c>
      <c r="B3200">
        <v>26</v>
      </c>
      <c r="C3200" t="s">
        <v>439</v>
      </c>
      <c r="D3200" t="s">
        <v>745</v>
      </c>
      <c r="E3200" t="str">
        <f t="shared" si="98"/>
        <v/>
      </c>
      <c r="F3200" t="str">
        <f t="shared" si="99"/>
        <v/>
      </c>
      <c r="H3200">
        <v>6</v>
      </c>
      <c r="L3200">
        <v>1</v>
      </c>
      <c r="Q3200">
        <v>7</v>
      </c>
    </row>
    <row r="3201" spans="1:17" x14ac:dyDescent="0.25">
      <c r="A3201" t="s">
        <v>909</v>
      </c>
      <c r="B3201">
        <v>26</v>
      </c>
      <c r="C3201" t="s">
        <v>459</v>
      </c>
      <c r="D3201" t="s">
        <v>745</v>
      </c>
      <c r="E3201" t="str">
        <f t="shared" si="98"/>
        <v/>
      </c>
      <c r="F3201" t="str">
        <f t="shared" si="99"/>
        <v/>
      </c>
      <c r="H3201">
        <v>6</v>
      </c>
      <c r="Q3201">
        <v>6</v>
      </c>
    </row>
    <row r="3202" spans="1:17" x14ac:dyDescent="0.25">
      <c r="A3202" t="s">
        <v>909</v>
      </c>
      <c r="B3202">
        <v>26</v>
      </c>
      <c r="C3202" t="s">
        <v>355</v>
      </c>
      <c r="D3202" t="s">
        <v>635</v>
      </c>
      <c r="E3202" t="str">
        <f t="shared" si="98"/>
        <v/>
      </c>
      <c r="F3202" t="str">
        <f t="shared" si="99"/>
        <v/>
      </c>
      <c r="H3202">
        <v>5.5</v>
      </c>
      <c r="Q3202">
        <v>5.5</v>
      </c>
    </row>
    <row r="3203" spans="1:17" x14ac:dyDescent="0.25">
      <c r="A3203" t="s">
        <v>909</v>
      </c>
      <c r="B3203">
        <v>26</v>
      </c>
      <c r="C3203" t="s">
        <v>377</v>
      </c>
      <c r="D3203" t="s">
        <v>635</v>
      </c>
      <c r="E3203" t="str">
        <f t="shared" ref="E3203:E3266" si="100">IF($G3203="Ammonito",1,"")</f>
        <v/>
      </c>
      <c r="F3203" t="str">
        <f t="shared" ref="F3203:F3266" si="101">IF($G3203="Espulsione",1,"")</f>
        <v/>
      </c>
      <c r="H3203">
        <v>5.5</v>
      </c>
      <c r="Q3203">
        <v>5.5</v>
      </c>
    </row>
    <row r="3204" spans="1:17" x14ac:dyDescent="0.25">
      <c r="A3204" t="s">
        <v>909</v>
      </c>
      <c r="B3204">
        <v>26</v>
      </c>
      <c r="C3204" t="s">
        <v>406</v>
      </c>
      <c r="D3204" t="s">
        <v>635</v>
      </c>
      <c r="E3204">
        <f t="shared" si="100"/>
        <v>1</v>
      </c>
      <c r="F3204" t="str">
        <f t="shared" si="101"/>
        <v/>
      </c>
      <c r="G3204" t="s">
        <v>910</v>
      </c>
      <c r="H3204">
        <v>6</v>
      </c>
      <c r="Q3204">
        <v>5.5</v>
      </c>
    </row>
    <row r="3205" spans="1:17" x14ac:dyDescent="0.25">
      <c r="A3205" t="s">
        <v>909</v>
      </c>
      <c r="B3205">
        <v>26</v>
      </c>
      <c r="C3205" t="s">
        <v>449</v>
      </c>
      <c r="D3205" t="s">
        <v>635</v>
      </c>
      <c r="E3205" t="str">
        <f t="shared" si="100"/>
        <v/>
      </c>
      <c r="F3205" t="str">
        <f t="shared" si="101"/>
        <v/>
      </c>
      <c r="H3205">
        <v>6</v>
      </c>
      <c r="Q3205">
        <v>6</v>
      </c>
    </row>
    <row r="3206" spans="1:17" x14ac:dyDescent="0.25">
      <c r="A3206" t="s">
        <v>909</v>
      </c>
      <c r="B3206">
        <v>26</v>
      </c>
      <c r="C3206" t="s">
        <v>873</v>
      </c>
      <c r="D3206" t="s">
        <v>635</v>
      </c>
      <c r="E3206" t="str">
        <f t="shared" si="100"/>
        <v/>
      </c>
      <c r="F3206" t="str">
        <f t="shared" si="101"/>
        <v/>
      </c>
      <c r="H3206">
        <v>5</v>
      </c>
      <c r="Q3206">
        <v>5</v>
      </c>
    </row>
    <row r="3207" spans="1:17" x14ac:dyDescent="0.25">
      <c r="A3207" t="s">
        <v>909</v>
      </c>
      <c r="B3207">
        <v>26</v>
      </c>
      <c r="C3207" t="s">
        <v>841</v>
      </c>
      <c r="D3207" t="s">
        <v>747</v>
      </c>
      <c r="E3207">
        <f t="shared" si="100"/>
        <v>1</v>
      </c>
      <c r="F3207" t="str">
        <f t="shared" si="101"/>
        <v/>
      </c>
      <c r="G3207" t="s">
        <v>910</v>
      </c>
      <c r="H3207">
        <v>5.5</v>
      </c>
      <c r="Q3207">
        <v>5</v>
      </c>
    </row>
    <row r="3208" spans="1:17" x14ac:dyDescent="0.25">
      <c r="A3208" t="s">
        <v>909</v>
      </c>
      <c r="B3208">
        <v>26</v>
      </c>
      <c r="C3208" t="s">
        <v>390</v>
      </c>
      <c r="D3208" t="s">
        <v>747</v>
      </c>
      <c r="E3208" t="str">
        <f t="shared" si="100"/>
        <v/>
      </c>
      <c r="F3208" t="str">
        <f t="shared" si="101"/>
        <v/>
      </c>
      <c r="H3208">
        <v>6</v>
      </c>
      <c r="Q3208">
        <v>6</v>
      </c>
    </row>
    <row r="3209" spans="1:17" x14ac:dyDescent="0.25">
      <c r="A3209" t="s">
        <v>909</v>
      </c>
      <c r="B3209">
        <v>26</v>
      </c>
      <c r="C3209" t="s">
        <v>408</v>
      </c>
      <c r="D3209" t="s">
        <v>747</v>
      </c>
      <c r="E3209">
        <f t="shared" si="100"/>
        <v>1</v>
      </c>
      <c r="F3209" t="str">
        <f t="shared" si="101"/>
        <v/>
      </c>
      <c r="G3209" t="s">
        <v>910</v>
      </c>
      <c r="H3209">
        <v>5.5</v>
      </c>
      <c r="Q3209">
        <v>5</v>
      </c>
    </row>
    <row r="3210" spans="1:17" x14ac:dyDescent="0.25">
      <c r="A3210" t="s">
        <v>909</v>
      </c>
      <c r="B3210">
        <v>26</v>
      </c>
      <c r="C3210" t="s">
        <v>425</v>
      </c>
      <c r="D3210" t="s">
        <v>747</v>
      </c>
      <c r="E3210">
        <f t="shared" si="100"/>
        <v>1</v>
      </c>
      <c r="F3210" t="str">
        <f t="shared" si="101"/>
        <v/>
      </c>
      <c r="G3210" t="s">
        <v>910</v>
      </c>
      <c r="H3210">
        <v>5.5</v>
      </c>
      <c r="Q3210">
        <v>5</v>
      </c>
    </row>
    <row r="3211" spans="1:17" x14ac:dyDescent="0.25">
      <c r="A3211" t="s">
        <v>909</v>
      </c>
      <c r="B3211">
        <v>26</v>
      </c>
      <c r="C3211" t="s">
        <v>448</v>
      </c>
      <c r="D3211" t="s">
        <v>747</v>
      </c>
      <c r="E3211" t="str">
        <f t="shared" si="100"/>
        <v/>
      </c>
      <c r="F3211" t="str">
        <f t="shared" si="101"/>
        <v/>
      </c>
      <c r="H3211">
        <v>5.5</v>
      </c>
      <c r="Q3211">
        <v>5.5</v>
      </c>
    </row>
    <row r="3212" spans="1:17" x14ac:dyDescent="0.25">
      <c r="A3212" t="s">
        <v>909</v>
      </c>
      <c r="B3212">
        <v>26</v>
      </c>
      <c r="C3212" t="s">
        <v>361</v>
      </c>
      <c r="D3212" t="s">
        <v>738</v>
      </c>
      <c r="E3212" t="str">
        <f t="shared" si="100"/>
        <v/>
      </c>
      <c r="F3212" t="str">
        <f t="shared" si="101"/>
        <v/>
      </c>
      <c r="H3212">
        <v>5.5</v>
      </c>
      <c r="Q3212">
        <v>5.5</v>
      </c>
    </row>
    <row r="3213" spans="1:17" x14ac:dyDescent="0.25">
      <c r="A3213" t="s">
        <v>909</v>
      </c>
      <c r="B3213">
        <v>26</v>
      </c>
      <c r="C3213" t="s">
        <v>851</v>
      </c>
      <c r="D3213" t="s">
        <v>738</v>
      </c>
      <c r="E3213">
        <f t="shared" si="100"/>
        <v>1</v>
      </c>
      <c r="F3213" t="str">
        <f t="shared" si="101"/>
        <v/>
      </c>
      <c r="G3213" t="s">
        <v>910</v>
      </c>
      <c r="H3213">
        <v>5.5</v>
      </c>
      <c r="Q3213">
        <v>5</v>
      </c>
    </row>
    <row r="3214" spans="1:17" x14ac:dyDescent="0.25">
      <c r="A3214" t="s">
        <v>909</v>
      </c>
      <c r="B3214">
        <v>26</v>
      </c>
      <c r="C3214" t="s">
        <v>403</v>
      </c>
      <c r="D3214" t="s">
        <v>738</v>
      </c>
      <c r="E3214" t="str">
        <f t="shared" si="100"/>
        <v/>
      </c>
      <c r="F3214" t="str">
        <f t="shared" si="101"/>
        <v/>
      </c>
      <c r="H3214">
        <v>6.5</v>
      </c>
      <c r="Q3214">
        <v>6.5</v>
      </c>
    </row>
    <row r="3215" spans="1:17" x14ac:dyDescent="0.25">
      <c r="A3215" t="s">
        <v>909</v>
      </c>
      <c r="B3215">
        <v>26</v>
      </c>
      <c r="C3215" t="s">
        <v>413</v>
      </c>
      <c r="D3215" t="s">
        <v>738</v>
      </c>
      <c r="E3215" t="str">
        <f t="shared" si="100"/>
        <v/>
      </c>
      <c r="F3215" t="str">
        <f t="shared" si="101"/>
        <v/>
      </c>
      <c r="H3215">
        <v>5.5</v>
      </c>
      <c r="Q3215">
        <v>5.5</v>
      </c>
    </row>
    <row r="3216" spans="1:17" x14ac:dyDescent="0.25">
      <c r="A3216" t="s">
        <v>909</v>
      </c>
      <c r="B3216">
        <v>26</v>
      </c>
      <c r="C3216" t="s">
        <v>441</v>
      </c>
      <c r="D3216" t="s">
        <v>738</v>
      </c>
      <c r="E3216" t="str">
        <f t="shared" si="100"/>
        <v/>
      </c>
      <c r="F3216" t="str">
        <f t="shared" si="101"/>
        <v/>
      </c>
      <c r="H3216">
        <v>4.5</v>
      </c>
      <c r="Q3216">
        <v>4.5</v>
      </c>
    </row>
    <row r="3217" spans="1:17" x14ac:dyDescent="0.25">
      <c r="A3217" t="s">
        <v>909</v>
      </c>
      <c r="B3217">
        <v>26</v>
      </c>
      <c r="C3217" t="s">
        <v>478</v>
      </c>
      <c r="D3217" t="s">
        <v>738</v>
      </c>
      <c r="E3217" t="str">
        <f t="shared" si="100"/>
        <v/>
      </c>
      <c r="F3217" t="str">
        <f t="shared" si="101"/>
        <v/>
      </c>
      <c r="H3217">
        <v>5.5</v>
      </c>
      <c r="Q3217">
        <v>5.5</v>
      </c>
    </row>
    <row r="3218" spans="1:17" x14ac:dyDescent="0.25">
      <c r="A3218" t="s">
        <v>909</v>
      </c>
      <c r="B3218">
        <v>26</v>
      </c>
      <c r="C3218" t="s">
        <v>348</v>
      </c>
      <c r="D3218" t="s">
        <v>761</v>
      </c>
      <c r="E3218" t="str">
        <f t="shared" si="100"/>
        <v/>
      </c>
      <c r="F3218" t="str">
        <f t="shared" si="101"/>
        <v/>
      </c>
      <c r="H3218">
        <v>6</v>
      </c>
      <c r="Q3218">
        <v>6</v>
      </c>
    </row>
    <row r="3219" spans="1:17" x14ac:dyDescent="0.25">
      <c r="A3219" t="s">
        <v>909</v>
      </c>
      <c r="B3219">
        <v>26</v>
      </c>
      <c r="C3219" t="s">
        <v>372</v>
      </c>
      <c r="D3219" t="s">
        <v>761</v>
      </c>
      <c r="E3219" t="str">
        <f t="shared" si="100"/>
        <v/>
      </c>
      <c r="F3219" t="str">
        <f t="shared" si="101"/>
        <v/>
      </c>
      <c r="H3219">
        <v>5.5</v>
      </c>
      <c r="Q3219">
        <v>5.5</v>
      </c>
    </row>
    <row r="3220" spans="1:17" x14ac:dyDescent="0.25">
      <c r="A3220" t="s">
        <v>909</v>
      </c>
      <c r="B3220">
        <v>26</v>
      </c>
      <c r="C3220" t="s">
        <v>435</v>
      </c>
      <c r="D3220" t="s">
        <v>761</v>
      </c>
      <c r="E3220">
        <f t="shared" si="100"/>
        <v>1</v>
      </c>
      <c r="F3220" t="str">
        <f t="shared" si="101"/>
        <v/>
      </c>
      <c r="G3220" t="s">
        <v>910</v>
      </c>
      <c r="H3220">
        <v>6</v>
      </c>
      <c r="Q3220">
        <v>5.5</v>
      </c>
    </row>
    <row r="3221" spans="1:17" x14ac:dyDescent="0.25">
      <c r="A3221" t="s">
        <v>909</v>
      </c>
      <c r="B3221">
        <v>26</v>
      </c>
      <c r="C3221" t="s">
        <v>429</v>
      </c>
      <c r="D3221" t="s">
        <v>761</v>
      </c>
      <c r="E3221" t="str">
        <f t="shared" si="100"/>
        <v/>
      </c>
      <c r="F3221" t="str">
        <f t="shared" si="101"/>
        <v/>
      </c>
      <c r="H3221">
        <v>6</v>
      </c>
      <c r="Q3221">
        <v>6</v>
      </c>
    </row>
    <row r="3222" spans="1:17" x14ac:dyDescent="0.25">
      <c r="A3222" t="s">
        <v>912</v>
      </c>
      <c r="B3222">
        <v>26</v>
      </c>
      <c r="C3222" t="s">
        <v>491</v>
      </c>
      <c r="D3222" t="s">
        <v>746</v>
      </c>
      <c r="E3222" t="str">
        <f t="shared" si="100"/>
        <v/>
      </c>
      <c r="F3222" t="str">
        <f t="shared" si="101"/>
        <v/>
      </c>
      <c r="H3222">
        <v>5.5</v>
      </c>
      <c r="Q3222">
        <v>5.5</v>
      </c>
    </row>
    <row r="3223" spans="1:17" x14ac:dyDescent="0.25">
      <c r="A3223" t="s">
        <v>912</v>
      </c>
      <c r="B3223">
        <v>26</v>
      </c>
      <c r="C3223" t="s">
        <v>624</v>
      </c>
      <c r="D3223" t="s">
        <v>746</v>
      </c>
      <c r="E3223" t="str">
        <f t="shared" si="100"/>
        <v/>
      </c>
      <c r="F3223" t="str">
        <f t="shared" si="101"/>
        <v/>
      </c>
      <c r="H3223">
        <v>7</v>
      </c>
      <c r="Q3223">
        <v>7</v>
      </c>
    </row>
    <row r="3224" spans="1:17" x14ac:dyDescent="0.25">
      <c r="A3224" t="s">
        <v>912</v>
      </c>
      <c r="B3224">
        <v>26</v>
      </c>
      <c r="C3224" t="s">
        <v>505</v>
      </c>
      <c r="D3224" t="s">
        <v>746</v>
      </c>
      <c r="E3224" t="str">
        <f t="shared" si="100"/>
        <v/>
      </c>
      <c r="F3224" t="str">
        <f t="shared" si="101"/>
        <v/>
      </c>
      <c r="H3224">
        <v>6</v>
      </c>
      <c r="Q3224">
        <v>6</v>
      </c>
    </row>
    <row r="3225" spans="1:17" x14ac:dyDescent="0.25">
      <c r="A3225" t="s">
        <v>912</v>
      </c>
      <c r="B3225">
        <v>26</v>
      </c>
      <c r="C3225" t="s">
        <v>509</v>
      </c>
      <c r="D3225" t="s">
        <v>746</v>
      </c>
      <c r="E3225">
        <f t="shared" si="100"/>
        <v>1</v>
      </c>
      <c r="F3225" t="str">
        <f t="shared" si="101"/>
        <v/>
      </c>
      <c r="G3225" t="s">
        <v>910</v>
      </c>
      <c r="H3225">
        <v>6.5</v>
      </c>
      <c r="I3225">
        <v>1</v>
      </c>
      <c r="Q3225">
        <v>9</v>
      </c>
    </row>
    <row r="3226" spans="1:17" x14ac:dyDescent="0.25">
      <c r="A3226" t="s">
        <v>912</v>
      </c>
      <c r="B3226">
        <v>26</v>
      </c>
      <c r="C3226" t="s">
        <v>515</v>
      </c>
      <c r="D3226" t="s">
        <v>746</v>
      </c>
      <c r="E3226" t="str">
        <f t="shared" si="100"/>
        <v/>
      </c>
      <c r="F3226" t="str">
        <f t="shared" si="101"/>
        <v/>
      </c>
      <c r="H3226">
        <v>7</v>
      </c>
      <c r="I3226">
        <v>1</v>
      </c>
      <c r="Q3226">
        <v>10</v>
      </c>
    </row>
    <row r="3227" spans="1:17" x14ac:dyDescent="0.25">
      <c r="A3227" t="s">
        <v>912</v>
      </c>
      <c r="B3227">
        <v>26</v>
      </c>
      <c r="C3227" t="s">
        <v>585</v>
      </c>
      <c r="D3227" t="s">
        <v>746</v>
      </c>
      <c r="E3227" t="str">
        <f t="shared" si="100"/>
        <v/>
      </c>
      <c r="F3227" t="str">
        <f t="shared" si="101"/>
        <v/>
      </c>
      <c r="H3227">
        <v>6</v>
      </c>
      <c r="Q3227">
        <v>6</v>
      </c>
    </row>
    <row r="3228" spans="1:17" x14ac:dyDescent="0.25">
      <c r="A3228" t="s">
        <v>912</v>
      </c>
      <c r="B3228">
        <v>26</v>
      </c>
      <c r="C3228" t="s">
        <v>514</v>
      </c>
      <c r="D3228" t="s">
        <v>760</v>
      </c>
      <c r="E3228">
        <f t="shared" si="100"/>
        <v>1</v>
      </c>
      <c r="F3228" t="str">
        <f t="shared" si="101"/>
        <v/>
      </c>
      <c r="G3228" t="s">
        <v>910</v>
      </c>
      <c r="H3228">
        <v>6.5</v>
      </c>
      <c r="Q3228">
        <v>6</v>
      </c>
    </row>
    <row r="3229" spans="1:17" x14ac:dyDescent="0.25">
      <c r="A3229" t="s">
        <v>912</v>
      </c>
      <c r="B3229">
        <v>26</v>
      </c>
      <c r="C3229" t="s">
        <v>558</v>
      </c>
      <c r="D3229" t="s">
        <v>760</v>
      </c>
      <c r="E3229" t="str">
        <f t="shared" si="100"/>
        <v/>
      </c>
      <c r="F3229" t="str">
        <f t="shared" si="101"/>
        <v/>
      </c>
      <c r="H3229">
        <v>6</v>
      </c>
      <c r="Q3229">
        <v>6</v>
      </c>
    </row>
    <row r="3230" spans="1:17" x14ac:dyDescent="0.25">
      <c r="A3230" t="s">
        <v>912</v>
      </c>
      <c r="B3230">
        <v>26</v>
      </c>
      <c r="C3230" t="s">
        <v>560</v>
      </c>
      <c r="D3230" t="s">
        <v>760</v>
      </c>
      <c r="E3230" t="str">
        <f t="shared" si="100"/>
        <v/>
      </c>
      <c r="F3230" t="str">
        <f t="shared" si="101"/>
        <v/>
      </c>
      <c r="H3230">
        <v>7</v>
      </c>
      <c r="Q3230">
        <v>7</v>
      </c>
    </row>
    <row r="3231" spans="1:17" x14ac:dyDescent="0.25">
      <c r="A3231" t="s">
        <v>912</v>
      </c>
      <c r="B3231">
        <v>26</v>
      </c>
      <c r="C3231" t="s">
        <v>593</v>
      </c>
      <c r="D3231" t="s">
        <v>760</v>
      </c>
      <c r="E3231">
        <f t="shared" si="100"/>
        <v>1</v>
      </c>
      <c r="F3231" t="str">
        <f t="shared" si="101"/>
        <v/>
      </c>
      <c r="G3231" t="s">
        <v>910</v>
      </c>
      <c r="H3231">
        <v>6</v>
      </c>
      <c r="Q3231">
        <v>5.5</v>
      </c>
    </row>
    <row r="3232" spans="1:17" x14ac:dyDescent="0.25">
      <c r="A3232" t="s">
        <v>912</v>
      </c>
      <c r="B3232">
        <v>26</v>
      </c>
      <c r="C3232" t="s">
        <v>776</v>
      </c>
      <c r="D3232" t="s">
        <v>760</v>
      </c>
      <c r="E3232" t="str">
        <f t="shared" si="100"/>
        <v/>
      </c>
      <c r="F3232" t="str">
        <f t="shared" si="101"/>
        <v/>
      </c>
      <c r="H3232">
        <v>6</v>
      </c>
      <c r="Q3232">
        <v>6</v>
      </c>
    </row>
    <row r="3233" spans="1:17" x14ac:dyDescent="0.25">
      <c r="A3233" t="s">
        <v>912</v>
      </c>
      <c r="B3233">
        <v>26</v>
      </c>
      <c r="C3233" t="s">
        <v>519</v>
      </c>
      <c r="D3233" t="s">
        <v>633</v>
      </c>
      <c r="E3233">
        <f t="shared" si="100"/>
        <v>1</v>
      </c>
      <c r="F3233" t="str">
        <f t="shared" si="101"/>
        <v/>
      </c>
      <c r="G3233" t="s">
        <v>910</v>
      </c>
      <c r="H3233">
        <v>6</v>
      </c>
      <c r="Q3233">
        <v>5.5</v>
      </c>
    </row>
    <row r="3234" spans="1:17" x14ac:dyDescent="0.25">
      <c r="A3234" t="s">
        <v>912</v>
      </c>
      <c r="B3234">
        <v>26</v>
      </c>
      <c r="C3234" t="s">
        <v>523</v>
      </c>
      <c r="D3234" t="s">
        <v>633</v>
      </c>
      <c r="E3234" t="str">
        <f t="shared" si="100"/>
        <v/>
      </c>
      <c r="F3234" t="str">
        <f t="shared" si="101"/>
        <v/>
      </c>
      <c r="H3234">
        <v>6.5</v>
      </c>
      <c r="Q3234">
        <v>6.5</v>
      </c>
    </row>
    <row r="3235" spans="1:17" x14ac:dyDescent="0.25">
      <c r="A3235" t="s">
        <v>912</v>
      </c>
      <c r="B3235">
        <v>26</v>
      </c>
      <c r="C3235" t="s">
        <v>532</v>
      </c>
      <c r="D3235" t="s">
        <v>633</v>
      </c>
      <c r="E3235" t="str">
        <f t="shared" si="100"/>
        <v/>
      </c>
      <c r="F3235" t="str">
        <f t="shared" si="101"/>
        <v/>
      </c>
      <c r="H3235">
        <v>6</v>
      </c>
      <c r="Q3235">
        <v>6</v>
      </c>
    </row>
    <row r="3236" spans="1:17" x14ac:dyDescent="0.25">
      <c r="A3236" t="s">
        <v>912</v>
      </c>
      <c r="B3236">
        <v>26</v>
      </c>
      <c r="C3236" t="s">
        <v>619</v>
      </c>
      <c r="D3236" t="s">
        <v>633</v>
      </c>
      <c r="E3236" t="str">
        <f t="shared" si="100"/>
        <v/>
      </c>
      <c r="F3236" t="str">
        <f t="shared" si="101"/>
        <v/>
      </c>
      <c r="H3236">
        <v>6.5</v>
      </c>
      <c r="I3236">
        <v>1</v>
      </c>
      <c r="Q3236">
        <v>9.5</v>
      </c>
    </row>
    <row r="3237" spans="1:17" x14ac:dyDescent="0.25">
      <c r="A3237" t="s">
        <v>912</v>
      </c>
      <c r="B3237">
        <v>26</v>
      </c>
      <c r="C3237" t="s">
        <v>775</v>
      </c>
      <c r="D3237" t="s">
        <v>633</v>
      </c>
      <c r="E3237">
        <f t="shared" si="100"/>
        <v>1</v>
      </c>
      <c r="F3237" t="str">
        <f t="shared" si="101"/>
        <v/>
      </c>
      <c r="G3237" t="s">
        <v>910</v>
      </c>
      <c r="H3237">
        <v>7.5</v>
      </c>
      <c r="I3237">
        <v>1</v>
      </c>
      <c r="L3237">
        <v>1</v>
      </c>
      <c r="Q3237">
        <v>11</v>
      </c>
    </row>
    <row r="3238" spans="1:17" x14ac:dyDescent="0.25">
      <c r="A3238" t="s">
        <v>912</v>
      </c>
      <c r="B3238">
        <v>26</v>
      </c>
      <c r="C3238" t="s">
        <v>737</v>
      </c>
      <c r="D3238" t="s">
        <v>633</v>
      </c>
      <c r="E3238" t="str">
        <f t="shared" si="100"/>
        <v/>
      </c>
      <c r="F3238" t="str">
        <f t="shared" si="101"/>
        <v/>
      </c>
      <c r="H3238">
        <v>5</v>
      </c>
      <c r="Q3238">
        <v>5</v>
      </c>
    </row>
    <row r="3239" spans="1:17" x14ac:dyDescent="0.25">
      <c r="A3239" t="s">
        <v>912</v>
      </c>
      <c r="B3239">
        <v>26</v>
      </c>
      <c r="C3239" t="s">
        <v>553</v>
      </c>
      <c r="D3239" t="s">
        <v>739</v>
      </c>
      <c r="E3239" t="str">
        <f t="shared" si="100"/>
        <v/>
      </c>
      <c r="F3239" t="str">
        <f t="shared" si="101"/>
        <v/>
      </c>
      <c r="H3239">
        <v>5.5</v>
      </c>
      <c r="Q3239">
        <v>5.5</v>
      </c>
    </row>
    <row r="3240" spans="1:17" x14ac:dyDescent="0.25">
      <c r="A3240" t="s">
        <v>912</v>
      </c>
      <c r="B3240">
        <v>26</v>
      </c>
      <c r="C3240" t="s">
        <v>570</v>
      </c>
      <c r="D3240" t="s">
        <v>739</v>
      </c>
      <c r="E3240" t="str">
        <f t="shared" si="100"/>
        <v/>
      </c>
      <c r="F3240" t="str">
        <f t="shared" si="101"/>
        <v/>
      </c>
      <c r="H3240">
        <v>6</v>
      </c>
      <c r="Q3240">
        <v>6</v>
      </c>
    </row>
    <row r="3241" spans="1:17" x14ac:dyDescent="0.25">
      <c r="A3241" t="s">
        <v>912</v>
      </c>
      <c r="B3241">
        <v>26</v>
      </c>
      <c r="C3241" t="s">
        <v>598</v>
      </c>
      <c r="D3241" t="s">
        <v>739</v>
      </c>
      <c r="E3241" t="str">
        <f t="shared" si="100"/>
        <v/>
      </c>
      <c r="F3241" t="str">
        <f t="shared" si="101"/>
        <v/>
      </c>
      <c r="H3241">
        <v>6</v>
      </c>
      <c r="Q3241">
        <v>6</v>
      </c>
    </row>
    <row r="3242" spans="1:17" x14ac:dyDescent="0.25">
      <c r="A3242" t="s">
        <v>912</v>
      </c>
      <c r="B3242">
        <v>26</v>
      </c>
      <c r="C3242" t="s">
        <v>603</v>
      </c>
      <c r="D3242" t="s">
        <v>739</v>
      </c>
      <c r="E3242" t="str">
        <f t="shared" si="100"/>
        <v/>
      </c>
      <c r="F3242" t="str">
        <f t="shared" si="101"/>
        <v/>
      </c>
      <c r="H3242">
        <v>6.5</v>
      </c>
      <c r="Q3242">
        <v>6.5</v>
      </c>
    </row>
    <row r="3243" spans="1:17" x14ac:dyDescent="0.25">
      <c r="A3243" t="s">
        <v>912</v>
      </c>
      <c r="B3243">
        <v>26</v>
      </c>
      <c r="C3243" t="s">
        <v>774</v>
      </c>
      <c r="D3243" t="s">
        <v>634</v>
      </c>
      <c r="E3243" t="str">
        <f t="shared" si="100"/>
        <v/>
      </c>
      <c r="F3243" t="str">
        <f t="shared" si="101"/>
        <v/>
      </c>
      <c r="H3243">
        <v>6</v>
      </c>
      <c r="Q3243">
        <v>6</v>
      </c>
    </row>
    <row r="3244" spans="1:17" x14ac:dyDescent="0.25">
      <c r="A3244" t="s">
        <v>912</v>
      </c>
      <c r="B3244">
        <v>26</v>
      </c>
      <c r="C3244" t="s">
        <v>548</v>
      </c>
      <c r="D3244" t="s">
        <v>634</v>
      </c>
      <c r="E3244" t="str">
        <f t="shared" si="100"/>
        <v/>
      </c>
      <c r="F3244" t="str">
        <f t="shared" si="101"/>
        <v/>
      </c>
      <c r="H3244">
        <v>6.5</v>
      </c>
      <c r="Q3244">
        <v>6.5</v>
      </c>
    </row>
    <row r="3245" spans="1:17" x14ac:dyDescent="0.25">
      <c r="A3245" t="s">
        <v>912</v>
      </c>
      <c r="B3245">
        <v>26</v>
      </c>
      <c r="C3245" t="s">
        <v>602</v>
      </c>
      <c r="D3245" t="s">
        <v>634</v>
      </c>
      <c r="E3245">
        <f t="shared" si="100"/>
        <v>1</v>
      </c>
      <c r="F3245" t="str">
        <f t="shared" si="101"/>
        <v/>
      </c>
      <c r="G3245" t="s">
        <v>910</v>
      </c>
      <c r="H3245">
        <v>6</v>
      </c>
      <c r="Q3245">
        <v>5.5</v>
      </c>
    </row>
    <row r="3246" spans="1:17" x14ac:dyDescent="0.25">
      <c r="A3246" t="s">
        <v>912</v>
      </c>
      <c r="B3246">
        <v>26</v>
      </c>
      <c r="C3246" t="s">
        <v>543</v>
      </c>
      <c r="D3246" t="s">
        <v>634</v>
      </c>
      <c r="E3246" t="str">
        <f t="shared" si="100"/>
        <v/>
      </c>
      <c r="F3246" t="str">
        <f t="shared" si="101"/>
        <v/>
      </c>
      <c r="H3246">
        <v>6</v>
      </c>
      <c r="L3246">
        <v>1</v>
      </c>
      <c r="Q3246">
        <v>7</v>
      </c>
    </row>
    <row r="3247" spans="1:17" x14ac:dyDescent="0.25">
      <c r="A3247" t="s">
        <v>912</v>
      </c>
      <c r="B3247">
        <v>26</v>
      </c>
      <c r="C3247" t="s">
        <v>486</v>
      </c>
      <c r="D3247" t="s">
        <v>632</v>
      </c>
      <c r="E3247">
        <f t="shared" si="100"/>
        <v>1</v>
      </c>
      <c r="F3247" t="str">
        <f t="shared" si="101"/>
        <v/>
      </c>
      <c r="G3247" t="s">
        <v>910</v>
      </c>
      <c r="H3247">
        <v>5.5</v>
      </c>
      <c r="Q3247">
        <v>5</v>
      </c>
    </row>
    <row r="3248" spans="1:17" x14ac:dyDescent="0.25">
      <c r="A3248" t="s">
        <v>912</v>
      </c>
      <c r="B3248">
        <v>26</v>
      </c>
      <c r="C3248" t="s">
        <v>487</v>
      </c>
      <c r="D3248" t="s">
        <v>632</v>
      </c>
      <c r="E3248" t="str">
        <f t="shared" si="100"/>
        <v/>
      </c>
      <c r="F3248" t="str">
        <f t="shared" si="101"/>
        <v/>
      </c>
      <c r="H3248">
        <v>6</v>
      </c>
      <c r="Q3248">
        <v>6</v>
      </c>
    </row>
    <row r="3249" spans="1:17" x14ac:dyDescent="0.25">
      <c r="A3249" t="s">
        <v>912</v>
      </c>
      <c r="B3249">
        <v>26</v>
      </c>
      <c r="C3249" t="s">
        <v>520</v>
      </c>
      <c r="D3249" t="s">
        <v>632</v>
      </c>
      <c r="E3249" t="str">
        <f t="shared" si="100"/>
        <v/>
      </c>
      <c r="F3249" t="str">
        <f t="shared" si="101"/>
        <v/>
      </c>
      <c r="H3249">
        <v>5.5</v>
      </c>
      <c r="Q3249">
        <v>5.5</v>
      </c>
    </row>
    <row r="3250" spans="1:17" x14ac:dyDescent="0.25">
      <c r="A3250" t="s">
        <v>912</v>
      </c>
      <c r="B3250">
        <v>26</v>
      </c>
      <c r="C3250" t="s">
        <v>537</v>
      </c>
      <c r="D3250" t="s">
        <v>632</v>
      </c>
      <c r="E3250" t="str">
        <f t="shared" si="100"/>
        <v/>
      </c>
      <c r="F3250" t="str">
        <f t="shared" si="101"/>
        <v/>
      </c>
      <c r="H3250">
        <v>6.5</v>
      </c>
      <c r="Q3250">
        <v>6.5</v>
      </c>
    </row>
    <row r="3251" spans="1:17" x14ac:dyDescent="0.25">
      <c r="A3251" t="s">
        <v>912</v>
      </c>
      <c r="B3251">
        <v>26</v>
      </c>
      <c r="C3251" t="s">
        <v>555</v>
      </c>
      <c r="D3251" t="s">
        <v>632</v>
      </c>
      <c r="E3251" t="str">
        <f t="shared" si="100"/>
        <v/>
      </c>
      <c r="F3251" t="str">
        <f t="shared" si="101"/>
        <v/>
      </c>
      <c r="H3251">
        <v>5</v>
      </c>
      <c r="Q3251">
        <v>5</v>
      </c>
    </row>
    <row r="3252" spans="1:17" x14ac:dyDescent="0.25">
      <c r="A3252" t="s">
        <v>912</v>
      </c>
      <c r="B3252">
        <v>26</v>
      </c>
      <c r="C3252" t="s">
        <v>622</v>
      </c>
      <c r="D3252" t="s">
        <v>632</v>
      </c>
      <c r="E3252" t="str">
        <f t="shared" si="100"/>
        <v/>
      </c>
      <c r="F3252" t="str">
        <f t="shared" si="101"/>
        <v/>
      </c>
      <c r="H3252">
        <v>5.5</v>
      </c>
      <c r="Q3252">
        <v>5.5</v>
      </c>
    </row>
    <row r="3253" spans="1:17" x14ac:dyDescent="0.25">
      <c r="A3253" t="s">
        <v>912</v>
      </c>
      <c r="B3253">
        <v>26</v>
      </c>
      <c r="C3253" t="s">
        <v>741</v>
      </c>
      <c r="D3253" t="s">
        <v>632</v>
      </c>
      <c r="E3253" t="str">
        <f t="shared" si="100"/>
        <v/>
      </c>
      <c r="F3253" t="str">
        <f t="shared" si="101"/>
        <v/>
      </c>
      <c r="H3253">
        <v>6</v>
      </c>
      <c r="Q3253">
        <v>6</v>
      </c>
    </row>
    <row r="3254" spans="1:17" x14ac:dyDescent="0.25">
      <c r="A3254" t="s">
        <v>912</v>
      </c>
      <c r="B3254">
        <v>26</v>
      </c>
      <c r="C3254" t="s">
        <v>497</v>
      </c>
      <c r="D3254" t="s">
        <v>752</v>
      </c>
      <c r="E3254">
        <f t="shared" si="100"/>
        <v>1</v>
      </c>
      <c r="F3254" t="str">
        <f t="shared" si="101"/>
        <v/>
      </c>
      <c r="G3254" t="s">
        <v>910</v>
      </c>
      <c r="H3254">
        <v>6</v>
      </c>
      <c r="Q3254">
        <v>5.5</v>
      </c>
    </row>
    <row r="3255" spans="1:17" x14ac:dyDescent="0.25">
      <c r="A3255" t="s">
        <v>912</v>
      </c>
      <c r="B3255">
        <v>26</v>
      </c>
      <c r="C3255" t="s">
        <v>608</v>
      </c>
      <c r="D3255" t="s">
        <v>752</v>
      </c>
      <c r="E3255" t="str">
        <f t="shared" si="100"/>
        <v/>
      </c>
      <c r="F3255" t="str">
        <f t="shared" si="101"/>
        <v/>
      </c>
      <c r="H3255">
        <v>6.5</v>
      </c>
      <c r="Q3255">
        <v>6.5</v>
      </c>
    </row>
    <row r="3256" spans="1:17" x14ac:dyDescent="0.25">
      <c r="A3256" t="s">
        <v>912</v>
      </c>
      <c r="B3256">
        <v>26</v>
      </c>
      <c r="C3256" t="s">
        <v>613</v>
      </c>
      <c r="D3256" t="s">
        <v>752</v>
      </c>
      <c r="E3256">
        <f t="shared" si="100"/>
        <v>1</v>
      </c>
      <c r="F3256" t="str">
        <f t="shared" si="101"/>
        <v/>
      </c>
      <c r="G3256" t="s">
        <v>910</v>
      </c>
      <c r="H3256">
        <v>7</v>
      </c>
      <c r="I3256">
        <v>1</v>
      </c>
      <c r="Q3256">
        <v>9.5</v>
      </c>
    </row>
    <row r="3257" spans="1:17" x14ac:dyDescent="0.25">
      <c r="A3257" t="s">
        <v>912</v>
      </c>
      <c r="B3257">
        <v>26</v>
      </c>
      <c r="C3257" t="s">
        <v>538</v>
      </c>
      <c r="D3257" t="s">
        <v>752</v>
      </c>
      <c r="E3257" t="str">
        <f t="shared" si="100"/>
        <v/>
      </c>
      <c r="F3257" t="str">
        <f t="shared" si="101"/>
        <v/>
      </c>
      <c r="H3257">
        <v>5.5</v>
      </c>
      <c r="Q3257">
        <v>5.5</v>
      </c>
    </row>
    <row r="3258" spans="1:17" x14ac:dyDescent="0.25">
      <c r="A3258" t="s">
        <v>912</v>
      </c>
      <c r="B3258">
        <v>26</v>
      </c>
      <c r="C3258" t="s">
        <v>758</v>
      </c>
      <c r="D3258" t="s">
        <v>752</v>
      </c>
      <c r="E3258" t="str">
        <f t="shared" si="100"/>
        <v/>
      </c>
      <c r="F3258" t="str">
        <f t="shared" si="101"/>
        <v/>
      </c>
      <c r="H3258">
        <v>5.5</v>
      </c>
      <c r="Q3258">
        <v>5.5</v>
      </c>
    </row>
    <row r="3259" spans="1:17" x14ac:dyDescent="0.25">
      <c r="A3259" t="s">
        <v>912</v>
      </c>
      <c r="B3259">
        <v>26</v>
      </c>
      <c r="C3259" t="s">
        <v>485</v>
      </c>
      <c r="D3259" t="s">
        <v>740</v>
      </c>
      <c r="E3259" t="str">
        <f t="shared" si="100"/>
        <v/>
      </c>
      <c r="F3259" t="str">
        <f t="shared" si="101"/>
        <v/>
      </c>
      <c r="H3259">
        <v>6.5</v>
      </c>
      <c r="Q3259">
        <v>6.5</v>
      </c>
    </row>
    <row r="3260" spans="1:17" x14ac:dyDescent="0.25">
      <c r="A3260" t="s">
        <v>912</v>
      </c>
      <c r="B3260">
        <v>26</v>
      </c>
      <c r="C3260" t="s">
        <v>755</v>
      </c>
      <c r="D3260" t="s">
        <v>740</v>
      </c>
      <c r="E3260" t="str">
        <f t="shared" si="100"/>
        <v/>
      </c>
      <c r="F3260" t="str">
        <f t="shared" si="101"/>
        <v/>
      </c>
      <c r="H3260">
        <v>5</v>
      </c>
      <c r="Q3260">
        <v>5</v>
      </c>
    </row>
    <row r="3261" spans="1:17" x14ac:dyDescent="0.25">
      <c r="A3261" t="s">
        <v>912</v>
      </c>
      <c r="B3261">
        <v>26</v>
      </c>
      <c r="C3261" t="s">
        <v>507</v>
      </c>
      <c r="D3261" t="s">
        <v>740</v>
      </c>
      <c r="E3261" t="str">
        <f t="shared" si="100"/>
        <v/>
      </c>
      <c r="F3261" t="str">
        <f t="shared" si="101"/>
        <v/>
      </c>
      <c r="H3261">
        <v>6</v>
      </c>
      <c r="Q3261">
        <v>6</v>
      </c>
    </row>
    <row r="3262" spans="1:17" x14ac:dyDescent="0.25">
      <c r="A3262" t="s">
        <v>912</v>
      </c>
      <c r="B3262">
        <v>26</v>
      </c>
      <c r="C3262" t="s">
        <v>544</v>
      </c>
      <c r="D3262" t="s">
        <v>740</v>
      </c>
      <c r="E3262" t="str">
        <f t="shared" si="100"/>
        <v/>
      </c>
      <c r="F3262" t="str">
        <f t="shared" si="101"/>
        <v/>
      </c>
      <c r="H3262">
        <v>6.5</v>
      </c>
      <c r="Q3262">
        <v>6.5</v>
      </c>
    </row>
    <row r="3263" spans="1:17" x14ac:dyDescent="0.25">
      <c r="A3263" t="s">
        <v>912</v>
      </c>
      <c r="B3263">
        <v>26</v>
      </c>
      <c r="C3263" t="s">
        <v>547</v>
      </c>
      <c r="D3263" t="s">
        <v>740</v>
      </c>
      <c r="E3263" t="str">
        <f t="shared" si="100"/>
        <v/>
      </c>
      <c r="F3263" t="str">
        <f t="shared" si="101"/>
        <v/>
      </c>
      <c r="H3263">
        <v>5.5</v>
      </c>
      <c r="Q3263">
        <v>5.5</v>
      </c>
    </row>
    <row r="3264" spans="1:17" x14ac:dyDescent="0.25">
      <c r="A3264" t="s">
        <v>912</v>
      </c>
      <c r="B3264">
        <v>26</v>
      </c>
      <c r="C3264" t="s">
        <v>488</v>
      </c>
      <c r="D3264" t="s">
        <v>742</v>
      </c>
      <c r="E3264" t="str">
        <f t="shared" si="100"/>
        <v/>
      </c>
      <c r="F3264" t="str">
        <f t="shared" si="101"/>
        <v/>
      </c>
      <c r="H3264">
        <v>5.5</v>
      </c>
      <c r="Q3264">
        <v>5.5</v>
      </c>
    </row>
    <row r="3265" spans="1:17" x14ac:dyDescent="0.25">
      <c r="A3265" t="s">
        <v>912</v>
      </c>
      <c r="B3265">
        <v>26</v>
      </c>
      <c r="C3265" t="s">
        <v>576</v>
      </c>
      <c r="D3265" t="s">
        <v>742</v>
      </c>
      <c r="E3265">
        <f t="shared" si="100"/>
        <v>1</v>
      </c>
      <c r="F3265" t="str">
        <f t="shared" si="101"/>
        <v/>
      </c>
      <c r="G3265" t="s">
        <v>910</v>
      </c>
      <c r="H3265">
        <v>6</v>
      </c>
      <c r="Q3265">
        <v>5.5</v>
      </c>
    </row>
    <row r="3266" spans="1:17" x14ac:dyDescent="0.25">
      <c r="A3266" t="s">
        <v>912</v>
      </c>
      <c r="B3266">
        <v>26</v>
      </c>
      <c r="C3266" t="s">
        <v>595</v>
      </c>
      <c r="D3266" t="s">
        <v>742</v>
      </c>
      <c r="E3266">
        <f t="shared" si="100"/>
        <v>1</v>
      </c>
      <c r="F3266" t="str">
        <f t="shared" si="101"/>
        <v/>
      </c>
      <c r="G3266" t="s">
        <v>910</v>
      </c>
      <c r="H3266">
        <v>5.5</v>
      </c>
      <c r="Q3266">
        <v>5</v>
      </c>
    </row>
    <row r="3267" spans="1:17" x14ac:dyDescent="0.25">
      <c r="A3267" t="s">
        <v>912</v>
      </c>
      <c r="B3267">
        <v>26</v>
      </c>
      <c r="C3267" t="s">
        <v>790</v>
      </c>
      <c r="D3267" t="s">
        <v>742</v>
      </c>
      <c r="E3267" t="str">
        <f t="shared" ref="E3267:E3330" si="102">IF($G3267="Ammonito",1,"")</f>
        <v/>
      </c>
      <c r="F3267" t="str">
        <f t="shared" ref="F3267:F3330" si="103">IF($G3267="Espulsione",1,"")</f>
        <v/>
      </c>
      <c r="H3267">
        <v>5.5</v>
      </c>
      <c r="Q3267">
        <v>5.5</v>
      </c>
    </row>
    <row r="3268" spans="1:17" x14ac:dyDescent="0.25">
      <c r="A3268" t="s">
        <v>912</v>
      </c>
      <c r="B3268">
        <v>26</v>
      </c>
      <c r="C3268" t="s">
        <v>500</v>
      </c>
      <c r="D3268" t="s">
        <v>753</v>
      </c>
      <c r="E3268" t="str">
        <f t="shared" si="102"/>
        <v/>
      </c>
      <c r="F3268" t="str">
        <f t="shared" si="103"/>
        <v/>
      </c>
      <c r="H3268">
        <v>7</v>
      </c>
      <c r="Q3268">
        <v>7</v>
      </c>
    </row>
    <row r="3269" spans="1:17" x14ac:dyDescent="0.25">
      <c r="A3269" t="s">
        <v>912</v>
      </c>
      <c r="B3269">
        <v>26</v>
      </c>
      <c r="C3269" t="s">
        <v>508</v>
      </c>
      <c r="D3269" t="s">
        <v>753</v>
      </c>
      <c r="E3269" t="str">
        <f t="shared" si="102"/>
        <v/>
      </c>
      <c r="F3269" t="str">
        <f t="shared" si="103"/>
        <v/>
      </c>
      <c r="H3269">
        <v>6.5</v>
      </c>
      <c r="Q3269">
        <v>6.5</v>
      </c>
    </row>
    <row r="3270" spans="1:17" x14ac:dyDescent="0.25">
      <c r="A3270" t="s">
        <v>912</v>
      </c>
      <c r="B3270">
        <v>26</v>
      </c>
      <c r="C3270" t="s">
        <v>541</v>
      </c>
      <c r="D3270" t="s">
        <v>753</v>
      </c>
      <c r="E3270" t="str">
        <f t="shared" si="102"/>
        <v/>
      </c>
      <c r="F3270" t="str">
        <f t="shared" si="103"/>
        <v/>
      </c>
      <c r="H3270">
        <v>6</v>
      </c>
      <c r="Q3270">
        <v>6</v>
      </c>
    </row>
    <row r="3271" spans="1:17" x14ac:dyDescent="0.25">
      <c r="A3271" t="s">
        <v>912</v>
      </c>
      <c r="B3271">
        <v>26</v>
      </c>
      <c r="C3271" t="s">
        <v>568</v>
      </c>
      <c r="D3271" t="s">
        <v>753</v>
      </c>
      <c r="E3271" t="str">
        <f t="shared" si="102"/>
        <v/>
      </c>
      <c r="F3271" t="str">
        <f t="shared" si="103"/>
        <v/>
      </c>
      <c r="H3271">
        <v>6</v>
      </c>
      <c r="Q3271">
        <v>6</v>
      </c>
    </row>
    <row r="3272" spans="1:17" x14ac:dyDescent="0.25">
      <c r="A3272" t="s">
        <v>912</v>
      </c>
      <c r="B3272">
        <v>26</v>
      </c>
      <c r="C3272" t="s">
        <v>572</v>
      </c>
      <c r="D3272" t="s">
        <v>753</v>
      </c>
      <c r="E3272">
        <f t="shared" si="102"/>
        <v>1</v>
      </c>
      <c r="F3272" t="str">
        <f t="shared" si="103"/>
        <v/>
      </c>
      <c r="G3272" t="s">
        <v>910</v>
      </c>
      <c r="H3272">
        <v>6</v>
      </c>
      <c r="Q3272">
        <v>5.5</v>
      </c>
    </row>
    <row r="3273" spans="1:17" x14ac:dyDescent="0.25">
      <c r="A3273" t="s">
        <v>912</v>
      </c>
      <c r="B3273">
        <v>26</v>
      </c>
      <c r="C3273" t="s">
        <v>589</v>
      </c>
      <c r="D3273" t="s">
        <v>753</v>
      </c>
      <c r="E3273" t="str">
        <f t="shared" si="102"/>
        <v/>
      </c>
      <c r="F3273" t="str">
        <f t="shared" si="103"/>
        <v/>
      </c>
      <c r="H3273">
        <v>5.5</v>
      </c>
      <c r="Q3273">
        <v>5.5</v>
      </c>
    </row>
    <row r="3274" spans="1:17" x14ac:dyDescent="0.25">
      <c r="A3274" t="s">
        <v>912</v>
      </c>
      <c r="B3274">
        <v>26</v>
      </c>
      <c r="C3274" t="s">
        <v>495</v>
      </c>
      <c r="D3274" t="s">
        <v>750</v>
      </c>
      <c r="E3274">
        <f t="shared" si="102"/>
        <v>1</v>
      </c>
      <c r="F3274" t="str">
        <f t="shared" si="103"/>
        <v/>
      </c>
      <c r="G3274" t="s">
        <v>910</v>
      </c>
      <c r="H3274">
        <v>6</v>
      </c>
      <c r="Q3274">
        <v>5.5</v>
      </c>
    </row>
    <row r="3275" spans="1:17" x14ac:dyDescent="0.25">
      <c r="A3275" t="s">
        <v>912</v>
      </c>
      <c r="B3275">
        <v>26</v>
      </c>
      <c r="C3275" t="s">
        <v>499</v>
      </c>
      <c r="D3275" t="s">
        <v>750</v>
      </c>
      <c r="E3275" t="str">
        <f t="shared" si="102"/>
        <v/>
      </c>
      <c r="F3275" t="str">
        <f t="shared" si="103"/>
        <v/>
      </c>
      <c r="H3275">
        <v>6</v>
      </c>
      <c r="Q3275">
        <v>6</v>
      </c>
    </row>
    <row r="3276" spans="1:17" x14ac:dyDescent="0.25">
      <c r="A3276" t="s">
        <v>912</v>
      </c>
      <c r="B3276">
        <v>26</v>
      </c>
      <c r="C3276" t="s">
        <v>542</v>
      </c>
      <c r="D3276" t="s">
        <v>750</v>
      </c>
      <c r="E3276" t="str">
        <f t="shared" si="102"/>
        <v/>
      </c>
      <c r="F3276" t="str">
        <f t="shared" si="103"/>
        <v/>
      </c>
      <c r="H3276">
        <v>6</v>
      </c>
      <c r="Q3276">
        <v>6</v>
      </c>
    </row>
    <row r="3277" spans="1:17" x14ac:dyDescent="0.25">
      <c r="A3277" t="s">
        <v>912</v>
      </c>
      <c r="B3277">
        <v>26</v>
      </c>
      <c r="C3277" t="s">
        <v>521</v>
      </c>
      <c r="D3277" t="s">
        <v>754</v>
      </c>
      <c r="E3277" t="str">
        <f t="shared" si="102"/>
        <v/>
      </c>
      <c r="F3277" t="str">
        <f t="shared" si="103"/>
        <v/>
      </c>
      <c r="H3277">
        <v>6</v>
      </c>
      <c r="Q3277">
        <v>6</v>
      </c>
    </row>
    <row r="3278" spans="1:17" x14ac:dyDescent="0.25">
      <c r="A3278" t="s">
        <v>912</v>
      </c>
      <c r="B3278">
        <v>26</v>
      </c>
      <c r="C3278" t="s">
        <v>531</v>
      </c>
      <c r="D3278" t="s">
        <v>754</v>
      </c>
      <c r="E3278" t="str">
        <f t="shared" si="102"/>
        <v/>
      </c>
      <c r="F3278" t="str">
        <f t="shared" si="103"/>
        <v/>
      </c>
      <c r="H3278">
        <v>6</v>
      </c>
      <c r="Q3278">
        <v>6</v>
      </c>
    </row>
    <row r="3279" spans="1:17" x14ac:dyDescent="0.25">
      <c r="A3279" t="s">
        <v>912</v>
      </c>
      <c r="B3279">
        <v>26</v>
      </c>
      <c r="C3279" t="s">
        <v>584</v>
      </c>
      <c r="D3279" t="s">
        <v>754</v>
      </c>
      <c r="E3279" t="str">
        <f t="shared" si="102"/>
        <v/>
      </c>
      <c r="F3279" t="str">
        <f t="shared" si="103"/>
        <v/>
      </c>
      <c r="H3279">
        <v>6.5</v>
      </c>
      <c r="Q3279">
        <v>6.5</v>
      </c>
    </row>
    <row r="3280" spans="1:17" x14ac:dyDescent="0.25">
      <c r="A3280" t="s">
        <v>912</v>
      </c>
      <c r="B3280">
        <v>26</v>
      </c>
      <c r="C3280" t="s">
        <v>599</v>
      </c>
      <c r="D3280" t="s">
        <v>754</v>
      </c>
      <c r="E3280" t="str">
        <f t="shared" si="102"/>
        <v/>
      </c>
      <c r="F3280" t="str">
        <f t="shared" si="103"/>
        <v/>
      </c>
      <c r="H3280">
        <v>6</v>
      </c>
      <c r="Q3280">
        <v>6</v>
      </c>
    </row>
    <row r="3281" spans="1:17" x14ac:dyDescent="0.25">
      <c r="A3281" t="s">
        <v>912</v>
      </c>
      <c r="B3281">
        <v>26</v>
      </c>
      <c r="C3281" t="s">
        <v>793</v>
      </c>
      <c r="D3281" t="s">
        <v>754</v>
      </c>
      <c r="E3281" t="str">
        <f t="shared" si="102"/>
        <v/>
      </c>
      <c r="F3281" t="str">
        <f t="shared" si="103"/>
        <v/>
      </c>
      <c r="H3281">
        <v>5.5</v>
      </c>
      <c r="Q3281">
        <v>5.5</v>
      </c>
    </row>
    <row r="3282" spans="1:17" x14ac:dyDescent="0.25">
      <c r="A3282" t="s">
        <v>912</v>
      </c>
      <c r="B3282">
        <v>26</v>
      </c>
      <c r="C3282" t="s">
        <v>557</v>
      </c>
      <c r="D3282" t="s">
        <v>754</v>
      </c>
      <c r="E3282" t="str">
        <f t="shared" si="102"/>
        <v/>
      </c>
      <c r="F3282" t="str">
        <f t="shared" si="103"/>
        <v/>
      </c>
      <c r="H3282">
        <v>5.5</v>
      </c>
      <c r="Q3282">
        <v>5.5</v>
      </c>
    </row>
    <row r="3283" spans="1:17" x14ac:dyDescent="0.25">
      <c r="A3283" t="s">
        <v>912</v>
      </c>
      <c r="B3283">
        <v>26</v>
      </c>
      <c r="C3283" t="s">
        <v>549</v>
      </c>
      <c r="D3283" t="s">
        <v>754</v>
      </c>
      <c r="E3283" t="str">
        <f t="shared" si="102"/>
        <v/>
      </c>
      <c r="F3283" t="str">
        <f t="shared" si="103"/>
        <v/>
      </c>
      <c r="H3283">
        <v>5.5</v>
      </c>
      <c r="Q3283">
        <v>5.5</v>
      </c>
    </row>
    <row r="3284" spans="1:17" x14ac:dyDescent="0.25">
      <c r="A3284" t="s">
        <v>912</v>
      </c>
      <c r="B3284">
        <v>26</v>
      </c>
      <c r="C3284" t="s">
        <v>614</v>
      </c>
      <c r="D3284" t="s">
        <v>754</v>
      </c>
      <c r="E3284" t="str">
        <f t="shared" si="102"/>
        <v/>
      </c>
      <c r="F3284" t="str">
        <f t="shared" si="103"/>
        <v/>
      </c>
      <c r="H3284">
        <v>6.5</v>
      </c>
      <c r="Q3284">
        <v>6.5</v>
      </c>
    </row>
    <row r="3285" spans="1:17" x14ac:dyDescent="0.25">
      <c r="A3285" t="s">
        <v>912</v>
      </c>
      <c r="B3285">
        <v>26</v>
      </c>
      <c r="C3285" t="s">
        <v>546</v>
      </c>
      <c r="D3285" t="s">
        <v>748</v>
      </c>
      <c r="E3285" t="str">
        <f t="shared" si="102"/>
        <v/>
      </c>
      <c r="F3285" t="str">
        <f t="shared" si="103"/>
        <v/>
      </c>
      <c r="H3285">
        <v>5.5</v>
      </c>
      <c r="Q3285">
        <v>5.5</v>
      </c>
    </row>
    <row r="3286" spans="1:17" x14ac:dyDescent="0.25">
      <c r="A3286" t="s">
        <v>912</v>
      </c>
      <c r="B3286">
        <v>26</v>
      </c>
      <c r="C3286" t="s">
        <v>551</v>
      </c>
      <c r="D3286" t="s">
        <v>748</v>
      </c>
      <c r="E3286" t="str">
        <f t="shared" si="102"/>
        <v/>
      </c>
      <c r="F3286" t="str">
        <f t="shared" si="103"/>
        <v/>
      </c>
      <c r="H3286">
        <v>5.5</v>
      </c>
      <c r="Q3286">
        <v>5.5</v>
      </c>
    </row>
    <row r="3287" spans="1:17" x14ac:dyDescent="0.25">
      <c r="A3287" t="s">
        <v>912</v>
      </c>
      <c r="B3287">
        <v>26</v>
      </c>
      <c r="C3287" t="s">
        <v>556</v>
      </c>
      <c r="D3287" t="s">
        <v>748</v>
      </c>
      <c r="E3287" t="str">
        <f t="shared" si="102"/>
        <v/>
      </c>
      <c r="F3287" t="str">
        <f t="shared" si="103"/>
        <v/>
      </c>
      <c r="H3287">
        <v>5.5</v>
      </c>
      <c r="Q3287">
        <v>5.5</v>
      </c>
    </row>
    <row r="3288" spans="1:17" x14ac:dyDescent="0.25">
      <c r="A3288" t="s">
        <v>912</v>
      </c>
      <c r="B3288">
        <v>26</v>
      </c>
      <c r="C3288" t="s">
        <v>482</v>
      </c>
      <c r="D3288" t="s">
        <v>661</v>
      </c>
      <c r="E3288" t="str">
        <f t="shared" si="102"/>
        <v/>
      </c>
      <c r="F3288" t="str">
        <f t="shared" si="103"/>
        <v/>
      </c>
      <c r="H3288">
        <v>6</v>
      </c>
      <c r="Q3288">
        <v>6</v>
      </c>
    </row>
    <row r="3289" spans="1:17" x14ac:dyDescent="0.25">
      <c r="A3289" t="s">
        <v>912</v>
      </c>
      <c r="B3289">
        <v>26</v>
      </c>
      <c r="C3289" t="s">
        <v>498</v>
      </c>
      <c r="D3289" t="s">
        <v>661</v>
      </c>
      <c r="E3289" t="str">
        <f t="shared" si="102"/>
        <v/>
      </c>
      <c r="F3289" t="str">
        <f t="shared" si="103"/>
        <v/>
      </c>
      <c r="H3289">
        <v>6</v>
      </c>
      <c r="L3289">
        <v>1</v>
      </c>
      <c r="Q3289">
        <v>7</v>
      </c>
    </row>
    <row r="3290" spans="1:17" x14ac:dyDescent="0.25">
      <c r="A3290" t="s">
        <v>912</v>
      </c>
      <c r="B3290">
        <v>26</v>
      </c>
      <c r="C3290" t="s">
        <v>540</v>
      </c>
      <c r="D3290" t="s">
        <v>661</v>
      </c>
      <c r="E3290" t="str">
        <f t="shared" si="102"/>
        <v/>
      </c>
      <c r="F3290" t="str">
        <f t="shared" si="103"/>
        <v/>
      </c>
      <c r="H3290">
        <v>7</v>
      </c>
      <c r="Q3290">
        <v>7</v>
      </c>
    </row>
    <row r="3291" spans="1:17" x14ac:dyDescent="0.25">
      <c r="A3291" t="s">
        <v>912</v>
      </c>
      <c r="B3291">
        <v>26</v>
      </c>
      <c r="C3291" t="s">
        <v>575</v>
      </c>
      <c r="D3291" t="s">
        <v>661</v>
      </c>
      <c r="E3291" t="str">
        <f t="shared" si="102"/>
        <v/>
      </c>
      <c r="F3291" t="str">
        <f t="shared" si="103"/>
        <v/>
      </c>
      <c r="H3291">
        <v>6</v>
      </c>
      <c r="Q3291">
        <v>6</v>
      </c>
    </row>
    <row r="3292" spans="1:17" x14ac:dyDescent="0.25">
      <c r="A3292" t="s">
        <v>912</v>
      </c>
      <c r="B3292">
        <v>26</v>
      </c>
      <c r="C3292" t="s">
        <v>789</v>
      </c>
      <c r="D3292" t="s">
        <v>661</v>
      </c>
      <c r="E3292" t="str">
        <f t="shared" si="102"/>
        <v/>
      </c>
      <c r="F3292" t="str">
        <f t="shared" si="103"/>
        <v/>
      </c>
      <c r="H3292">
        <v>6.5</v>
      </c>
      <c r="I3292">
        <v>1</v>
      </c>
      <c r="Q3292">
        <v>9.5</v>
      </c>
    </row>
    <row r="3293" spans="1:17" x14ac:dyDescent="0.25">
      <c r="A3293" t="s">
        <v>912</v>
      </c>
      <c r="B3293">
        <v>26</v>
      </c>
      <c r="C3293" t="s">
        <v>606</v>
      </c>
      <c r="D3293" t="s">
        <v>661</v>
      </c>
      <c r="E3293" t="str">
        <f t="shared" si="102"/>
        <v/>
      </c>
      <c r="F3293" t="str">
        <f t="shared" si="103"/>
        <v/>
      </c>
      <c r="H3293">
        <v>6</v>
      </c>
      <c r="Q3293">
        <v>6</v>
      </c>
    </row>
    <row r="3294" spans="1:17" x14ac:dyDescent="0.25">
      <c r="A3294" t="s">
        <v>912</v>
      </c>
      <c r="B3294">
        <v>26</v>
      </c>
      <c r="C3294" t="s">
        <v>522</v>
      </c>
      <c r="D3294" t="s">
        <v>631</v>
      </c>
      <c r="E3294" t="str">
        <f t="shared" si="102"/>
        <v/>
      </c>
      <c r="F3294" t="str">
        <f t="shared" si="103"/>
        <v/>
      </c>
      <c r="H3294">
        <v>5.5</v>
      </c>
      <c r="Q3294">
        <v>5.5</v>
      </c>
    </row>
    <row r="3295" spans="1:17" x14ac:dyDescent="0.25">
      <c r="A3295" t="s">
        <v>912</v>
      </c>
      <c r="B3295">
        <v>26</v>
      </c>
      <c r="C3295" t="s">
        <v>569</v>
      </c>
      <c r="D3295" t="s">
        <v>631</v>
      </c>
      <c r="E3295" t="str">
        <f t="shared" si="102"/>
        <v/>
      </c>
      <c r="F3295" t="str">
        <f t="shared" si="103"/>
        <v/>
      </c>
      <c r="H3295">
        <v>5.5</v>
      </c>
      <c r="Q3295">
        <v>5.5</v>
      </c>
    </row>
    <row r="3296" spans="1:17" x14ac:dyDescent="0.25">
      <c r="A3296" t="s">
        <v>912</v>
      </c>
      <c r="B3296">
        <v>26</v>
      </c>
      <c r="C3296" t="s">
        <v>587</v>
      </c>
      <c r="D3296" t="s">
        <v>631</v>
      </c>
      <c r="E3296" t="str">
        <f t="shared" si="102"/>
        <v/>
      </c>
      <c r="F3296" t="str">
        <f t="shared" si="103"/>
        <v/>
      </c>
      <c r="H3296">
        <v>6.5</v>
      </c>
      <c r="Q3296">
        <v>6.5</v>
      </c>
    </row>
    <row r="3297" spans="1:17" x14ac:dyDescent="0.25">
      <c r="A3297" t="s">
        <v>912</v>
      </c>
      <c r="B3297">
        <v>26</v>
      </c>
      <c r="C3297" t="s">
        <v>597</v>
      </c>
      <c r="D3297" t="s">
        <v>631</v>
      </c>
      <c r="E3297" t="str">
        <f t="shared" si="102"/>
        <v/>
      </c>
      <c r="F3297" t="str">
        <f t="shared" si="103"/>
        <v/>
      </c>
      <c r="H3297">
        <v>6.5</v>
      </c>
      <c r="Q3297">
        <v>6.5</v>
      </c>
    </row>
    <row r="3298" spans="1:17" x14ac:dyDescent="0.25">
      <c r="A3298" t="s">
        <v>912</v>
      </c>
      <c r="B3298">
        <v>26</v>
      </c>
      <c r="C3298" t="s">
        <v>612</v>
      </c>
      <c r="D3298" t="s">
        <v>631</v>
      </c>
      <c r="E3298" t="str">
        <f t="shared" si="102"/>
        <v/>
      </c>
      <c r="F3298" t="str">
        <f t="shared" si="103"/>
        <v/>
      </c>
      <c r="H3298">
        <v>5.5</v>
      </c>
      <c r="Q3298">
        <v>5.5</v>
      </c>
    </row>
    <row r="3299" spans="1:17" x14ac:dyDescent="0.25">
      <c r="A3299" t="s">
        <v>912</v>
      </c>
      <c r="B3299">
        <v>26</v>
      </c>
      <c r="C3299" t="s">
        <v>561</v>
      </c>
      <c r="D3299" t="s">
        <v>745</v>
      </c>
      <c r="E3299" t="str">
        <f t="shared" si="102"/>
        <v/>
      </c>
      <c r="F3299" t="str">
        <f t="shared" si="103"/>
        <v/>
      </c>
      <c r="H3299">
        <v>6</v>
      </c>
      <c r="Q3299">
        <v>6</v>
      </c>
    </row>
    <row r="3300" spans="1:17" x14ac:dyDescent="0.25">
      <c r="A3300" t="s">
        <v>912</v>
      </c>
      <c r="B3300">
        <v>26</v>
      </c>
      <c r="C3300" t="s">
        <v>588</v>
      </c>
      <c r="D3300" t="s">
        <v>745</v>
      </c>
      <c r="E3300">
        <f t="shared" si="102"/>
        <v>1</v>
      </c>
      <c r="F3300" t="str">
        <f t="shared" si="103"/>
        <v/>
      </c>
      <c r="G3300" t="s">
        <v>910</v>
      </c>
      <c r="H3300">
        <v>6.5</v>
      </c>
      <c r="Q3300">
        <v>6</v>
      </c>
    </row>
    <row r="3301" spans="1:17" x14ac:dyDescent="0.25">
      <c r="A3301" t="s">
        <v>912</v>
      </c>
      <c r="B3301">
        <v>26</v>
      </c>
      <c r="C3301" t="s">
        <v>601</v>
      </c>
      <c r="D3301" t="s">
        <v>745</v>
      </c>
      <c r="E3301">
        <f t="shared" si="102"/>
        <v>1</v>
      </c>
      <c r="F3301" t="str">
        <f t="shared" si="103"/>
        <v/>
      </c>
      <c r="G3301" t="s">
        <v>910</v>
      </c>
      <c r="H3301">
        <v>6.5</v>
      </c>
      <c r="Q3301">
        <v>6</v>
      </c>
    </row>
    <row r="3302" spans="1:17" x14ac:dyDescent="0.25">
      <c r="A3302" t="s">
        <v>912</v>
      </c>
      <c r="B3302">
        <v>26</v>
      </c>
      <c r="C3302" t="s">
        <v>610</v>
      </c>
      <c r="D3302" t="s">
        <v>745</v>
      </c>
      <c r="E3302" t="str">
        <f t="shared" si="102"/>
        <v/>
      </c>
      <c r="F3302" t="str">
        <f t="shared" si="103"/>
        <v/>
      </c>
      <c r="H3302">
        <v>6</v>
      </c>
      <c r="Q3302">
        <v>6</v>
      </c>
    </row>
    <row r="3303" spans="1:17" x14ac:dyDescent="0.25">
      <c r="A3303" t="s">
        <v>912</v>
      </c>
      <c r="B3303">
        <v>26</v>
      </c>
      <c r="C3303" t="s">
        <v>501</v>
      </c>
      <c r="D3303" t="s">
        <v>635</v>
      </c>
      <c r="E3303" t="str">
        <f t="shared" si="102"/>
        <v/>
      </c>
      <c r="F3303" t="str">
        <f t="shared" si="103"/>
        <v/>
      </c>
      <c r="H3303">
        <v>5.5</v>
      </c>
      <c r="Q3303">
        <v>5.5</v>
      </c>
    </row>
    <row r="3304" spans="1:17" x14ac:dyDescent="0.25">
      <c r="A3304" t="s">
        <v>912</v>
      </c>
      <c r="B3304">
        <v>26</v>
      </c>
      <c r="C3304" t="s">
        <v>757</v>
      </c>
      <c r="D3304" t="s">
        <v>635</v>
      </c>
      <c r="E3304" t="str">
        <f t="shared" si="102"/>
        <v/>
      </c>
      <c r="F3304" t="str">
        <f t="shared" si="103"/>
        <v/>
      </c>
      <c r="H3304">
        <v>5</v>
      </c>
      <c r="Q3304">
        <v>5</v>
      </c>
    </row>
    <row r="3305" spans="1:17" x14ac:dyDescent="0.25">
      <c r="A3305" t="s">
        <v>912</v>
      </c>
      <c r="B3305">
        <v>26</v>
      </c>
      <c r="C3305" t="s">
        <v>573</v>
      </c>
      <c r="D3305" t="s">
        <v>635</v>
      </c>
      <c r="E3305" t="str">
        <f t="shared" si="102"/>
        <v/>
      </c>
      <c r="F3305" t="str">
        <f t="shared" si="103"/>
        <v/>
      </c>
      <c r="H3305">
        <v>6</v>
      </c>
      <c r="Q3305">
        <v>6</v>
      </c>
    </row>
    <row r="3306" spans="1:17" x14ac:dyDescent="0.25">
      <c r="A3306" t="s">
        <v>912</v>
      </c>
      <c r="B3306">
        <v>26</v>
      </c>
      <c r="C3306" t="s">
        <v>578</v>
      </c>
      <c r="D3306" t="s">
        <v>635</v>
      </c>
      <c r="E3306" t="str">
        <f t="shared" si="102"/>
        <v/>
      </c>
      <c r="F3306" t="str">
        <f t="shared" si="103"/>
        <v/>
      </c>
      <c r="H3306">
        <v>5</v>
      </c>
      <c r="Q3306">
        <v>5</v>
      </c>
    </row>
    <row r="3307" spans="1:17" x14ac:dyDescent="0.25">
      <c r="A3307" t="s">
        <v>912</v>
      </c>
      <c r="B3307">
        <v>26</v>
      </c>
      <c r="C3307" t="s">
        <v>492</v>
      </c>
      <c r="D3307" t="s">
        <v>747</v>
      </c>
      <c r="E3307" t="str">
        <f t="shared" si="102"/>
        <v/>
      </c>
      <c r="F3307" t="str">
        <f t="shared" si="103"/>
        <v/>
      </c>
      <c r="H3307">
        <v>6</v>
      </c>
      <c r="Q3307">
        <v>6</v>
      </c>
    </row>
    <row r="3308" spans="1:17" x14ac:dyDescent="0.25">
      <c r="A3308" t="s">
        <v>912</v>
      </c>
      <c r="B3308">
        <v>26</v>
      </c>
      <c r="C3308" t="s">
        <v>512</v>
      </c>
      <c r="D3308" t="s">
        <v>747</v>
      </c>
      <c r="E3308" t="str">
        <f t="shared" si="102"/>
        <v/>
      </c>
      <c r="F3308" t="str">
        <f t="shared" si="103"/>
        <v/>
      </c>
      <c r="H3308">
        <v>5.5</v>
      </c>
      <c r="Q3308">
        <v>5.5</v>
      </c>
    </row>
    <row r="3309" spans="1:17" x14ac:dyDescent="0.25">
      <c r="A3309" t="s">
        <v>912</v>
      </c>
      <c r="B3309">
        <v>26</v>
      </c>
      <c r="C3309" t="s">
        <v>534</v>
      </c>
      <c r="D3309" t="s">
        <v>747</v>
      </c>
      <c r="E3309" t="str">
        <f t="shared" si="102"/>
        <v/>
      </c>
      <c r="F3309" t="str">
        <f t="shared" si="103"/>
        <v/>
      </c>
      <c r="H3309">
        <v>5</v>
      </c>
      <c r="Q3309">
        <v>5</v>
      </c>
    </row>
    <row r="3310" spans="1:17" x14ac:dyDescent="0.25">
      <c r="A3310" t="s">
        <v>912</v>
      </c>
      <c r="B3310">
        <v>26</v>
      </c>
      <c r="C3310" t="s">
        <v>563</v>
      </c>
      <c r="D3310" t="s">
        <v>747</v>
      </c>
      <c r="E3310" t="str">
        <f t="shared" si="102"/>
        <v/>
      </c>
      <c r="F3310" t="str">
        <f t="shared" si="103"/>
        <v/>
      </c>
      <c r="H3310">
        <v>6.5</v>
      </c>
      <c r="Q3310">
        <v>6.5</v>
      </c>
    </row>
    <row r="3311" spans="1:17" x14ac:dyDescent="0.25">
      <c r="A3311" t="s">
        <v>912</v>
      </c>
      <c r="B3311">
        <v>26</v>
      </c>
      <c r="C3311" t="s">
        <v>621</v>
      </c>
      <c r="D3311" t="s">
        <v>747</v>
      </c>
      <c r="E3311" t="str">
        <f t="shared" si="102"/>
        <v/>
      </c>
      <c r="F3311" t="str">
        <f t="shared" si="103"/>
        <v/>
      </c>
      <c r="H3311">
        <v>5.5</v>
      </c>
      <c r="Q3311">
        <v>5.5</v>
      </c>
    </row>
    <row r="3312" spans="1:17" x14ac:dyDescent="0.25">
      <c r="A3312" t="s">
        <v>912</v>
      </c>
      <c r="B3312">
        <v>26</v>
      </c>
      <c r="C3312" t="s">
        <v>536</v>
      </c>
      <c r="D3312" t="s">
        <v>738</v>
      </c>
      <c r="E3312" t="str">
        <f t="shared" si="102"/>
        <v/>
      </c>
      <c r="F3312" t="str">
        <f t="shared" si="103"/>
        <v/>
      </c>
      <c r="H3312">
        <v>5.5</v>
      </c>
      <c r="Q3312">
        <v>5.5</v>
      </c>
    </row>
    <row r="3313" spans="1:17" x14ac:dyDescent="0.25">
      <c r="A3313" t="s">
        <v>912</v>
      </c>
      <c r="B3313">
        <v>26</v>
      </c>
      <c r="C3313" t="s">
        <v>592</v>
      </c>
      <c r="D3313" t="s">
        <v>738</v>
      </c>
      <c r="E3313" t="str">
        <f t="shared" si="102"/>
        <v/>
      </c>
      <c r="F3313" t="str">
        <f t="shared" si="103"/>
        <v/>
      </c>
      <c r="H3313">
        <v>6.5</v>
      </c>
      <c r="Q3313">
        <v>6.5</v>
      </c>
    </row>
    <row r="3314" spans="1:17" x14ac:dyDescent="0.25">
      <c r="A3314" t="s">
        <v>912</v>
      </c>
      <c r="B3314">
        <v>26</v>
      </c>
      <c r="C3314" t="s">
        <v>594</v>
      </c>
      <c r="D3314" t="s">
        <v>738</v>
      </c>
      <c r="E3314" t="str">
        <f t="shared" si="102"/>
        <v/>
      </c>
      <c r="F3314" t="str">
        <f t="shared" si="103"/>
        <v/>
      </c>
      <c r="H3314">
        <v>6.5</v>
      </c>
      <c r="Q3314">
        <v>6.5</v>
      </c>
    </row>
    <row r="3315" spans="1:17" x14ac:dyDescent="0.25">
      <c r="A3315" t="s">
        <v>912</v>
      </c>
      <c r="B3315">
        <v>26</v>
      </c>
      <c r="C3315" t="s">
        <v>796</v>
      </c>
      <c r="D3315" t="s">
        <v>738</v>
      </c>
      <c r="E3315" t="str">
        <f t="shared" si="102"/>
        <v/>
      </c>
      <c r="F3315" t="str">
        <f t="shared" si="103"/>
        <v/>
      </c>
      <c r="H3315">
        <v>5.5</v>
      </c>
      <c r="Q3315">
        <v>5.5</v>
      </c>
    </row>
    <row r="3316" spans="1:17" x14ac:dyDescent="0.25">
      <c r="A3316" t="s">
        <v>912</v>
      </c>
      <c r="B3316">
        <v>26</v>
      </c>
      <c r="C3316" t="s">
        <v>524</v>
      </c>
      <c r="D3316" t="s">
        <v>761</v>
      </c>
      <c r="E3316" t="str">
        <f t="shared" si="102"/>
        <v/>
      </c>
      <c r="F3316" t="str">
        <f t="shared" si="103"/>
        <v/>
      </c>
      <c r="H3316">
        <v>6</v>
      </c>
      <c r="Q3316">
        <v>6</v>
      </c>
    </row>
    <row r="3317" spans="1:17" x14ac:dyDescent="0.25">
      <c r="A3317" t="s">
        <v>912</v>
      </c>
      <c r="B3317">
        <v>26</v>
      </c>
      <c r="C3317" t="s">
        <v>554</v>
      </c>
      <c r="D3317" t="s">
        <v>761</v>
      </c>
      <c r="E3317" t="str">
        <f t="shared" si="102"/>
        <v/>
      </c>
      <c r="F3317" t="str">
        <f t="shared" si="103"/>
        <v/>
      </c>
      <c r="H3317">
        <v>5</v>
      </c>
      <c r="Q3317">
        <v>5</v>
      </c>
    </row>
    <row r="3318" spans="1:17" x14ac:dyDescent="0.25">
      <c r="A3318" t="s">
        <v>912</v>
      </c>
      <c r="B3318">
        <v>26</v>
      </c>
      <c r="C3318" t="s">
        <v>577</v>
      </c>
      <c r="D3318" t="s">
        <v>761</v>
      </c>
      <c r="E3318" t="str">
        <f t="shared" si="102"/>
        <v/>
      </c>
      <c r="F3318" t="str">
        <f t="shared" si="103"/>
        <v/>
      </c>
      <c r="H3318">
        <v>5.5</v>
      </c>
      <c r="Q3318">
        <v>5.5</v>
      </c>
    </row>
    <row r="3319" spans="1:17" x14ac:dyDescent="0.25">
      <c r="A3319" t="s">
        <v>912</v>
      </c>
      <c r="B3319">
        <v>26</v>
      </c>
      <c r="C3319" t="s">
        <v>579</v>
      </c>
      <c r="D3319" t="s">
        <v>761</v>
      </c>
      <c r="E3319" t="str">
        <f t="shared" si="102"/>
        <v/>
      </c>
      <c r="F3319" t="str">
        <f t="shared" si="103"/>
        <v/>
      </c>
      <c r="H3319">
        <v>5.5</v>
      </c>
      <c r="Q3319">
        <v>5.5</v>
      </c>
    </row>
    <row r="3320" spans="1:17" x14ac:dyDescent="0.25">
      <c r="A3320" t="s">
        <v>912</v>
      </c>
      <c r="B3320">
        <v>26</v>
      </c>
      <c r="C3320" t="s">
        <v>604</v>
      </c>
      <c r="D3320" t="s">
        <v>761</v>
      </c>
      <c r="E3320" t="str">
        <f t="shared" si="102"/>
        <v/>
      </c>
      <c r="F3320" t="str">
        <f t="shared" si="103"/>
        <v/>
      </c>
      <c r="H3320">
        <v>6.5</v>
      </c>
      <c r="Q3320">
        <v>6.5</v>
      </c>
    </row>
    <row r="3321" spans="1:17" x14ac:dyDescent="0.25">
      <c r="A3321" t="s">
        <v>913</v>
      </c>
      <c r="B3321">
        <v>26</v>
      </c>
      <c r="C3321" t="s">
        <v>263</v>
      </c>
      <c r="D3321" t="s">
        <v>746</v>
      </c>
      <c r="E3321" t="str">
        <f t="shared" si="102"/>
        <v/>
      </c>
      <c r="F3321" t="str">
        <f t="shared" si="103"/>
        <v/>
      </c>
      <c r="H3321">
        <v>5.5</v>
      </c>
      <c r="L3321">
        <v>1</v>
      </c>
      <c r="Q3321">
        <v>6.5</v>
      </c>
    </row>
    <row r="3322" spans="1:17" x14ac:dyDescent="0.25">
      <c r="A3322" t="s">
        <v>913</v>
      </c>
      <c r="B3322">
        <v>26</v>
      </c>
      <c r="C3322" t="s">
        <v>257</v>
      </c>
      <c r="D3322" t="s">
        <v>760</v>
      </c>
      <c r="E3322" t="str">
        <f t="shared" si="102"/>
        <v/>
      </c>
      <c r="F3322" t="str">
        <f t="shared" si="103"/>
        <v/>
      </c>
      <c r="H3322">
        <v>5</v>
      </c>
      <c r="N3322">
        <v>1</v>
      </c>
      <c r="Q3322">
        <v>2</v>
      </c>
    </row>
    <row r="3323" spans="1:17" x14ac:dyDescent="0.25">
      <c r="A3323" t="s">
        <v>913</v>
      </c>
      <c r="B3323">
        <v>26</v>
      </c>
      <c r="C3323" t="s">
        <v>294</v>
      </c>
      <c r="D3323" t="s">
        <v>760</v>
      </c>
      <c r="E3323" t="str">
        <f t="shared" si="102"/>
        <v/>
      </c>
      <c r="F3323" t="str">
        <f t="shared" si="103"/>
        <v/>
      </c>
      <c r="H3323">
        <v>5.5</v>
      </c>
      <c r="Q3323">
        <v>5.5</v>
      </c>
    </row>
    <row r="3324" spans="1:17" x14ac:dyDescent="0.25">
      <c r="A3324" t="s">
        <v>913</v>
      </c>
      <c r="B3324">
        <v>26</v>
      </c>
      <c r="C3324" t="s">
        <v>261</v>
      </c>
      <c r="D3324" t="s">
        <v>760</v>
      </c>
      <c r="E3324" t="str">
        <f t="shared" si="102"/>
        <v/>
      </c>
      <c r="F3324">
        <f t="shared" si="103"/>
        <v>1</v>
      </c>
      <c r="G3324" t="s">
        <v>911</v>
      </c>
      <c r="H3324">
        <v>4.5</v>
      </c>
      <c r="Q3324">
        <v>3.5</v>
      </c>
    </row>
    <row r="3325" spans="1:17" x14ac:dyDescent="0.25">
      <c r="A3325" t="s">
        <v>913</v>
      </c>
      <c r="B3325">
        <v>26</v>
      </c>
      <c r="C3325" t="s">
        <v>275</v>
      </c>
      <c r="D3325" t="s">
        <v>633</v>
      </c>
      <c r="E3325" t="str">
        <f t="shared" si="102"/>
        <v/>
      </c>
      <c r="F3325" t="str">
        <f t="shared" si="103"/>
        <v/>
      </c>
      <c r="H3325">
        <v>7</v>
      </c>
      <c r="I3325">
        <v>1</v>
      </c>
      <c r="Q3325">
        <v>10</v>
      </c>
    </row>
    <row r="3326" spans="1:17" x14ac:dyDescent="0.25">
      <c r="A3326" t="s">
        <v>913</v>
      </c>
      <c r="B3326">
        <v>26</v>
      </c>
      <c r="C3326" t="s">
        <v>296</v>
      </c>
      <c r="D3326" t="s">
        <v>633</v>
      </c>
      <c r="E3326" t="str">
        <f t="shared" si="102"/>
        <v/>
      </c>
      <c r="F3326" t="str">
        <f t="shared" si="103"/>
        <v/>
      </c>
      <c r="H3326">
        <v>6</v>
      </c>
      <c r="Q3326">
        <v>6</v>
      </c>
    </row>
    <row r="3327" spans="1:17" x14ac:dyDescent="0.25">
      <c r="A3327" t="s">
        <v>913</v>
      </c>
      <c r="B3327">
        <v>26</v>
      </c>
      <c r="C3327" t="s">
        <v>308</v>
      </c>
      <c r="D3327" t="s">
        <v>633</v>
      </c>
      <c r="E3327">
        <f t="shared" si="102"/>
        <v>1</v>
      </c>
      <c r="F3327" t="str">
        <f t="shared" si="103"/>
        <v/>
      </c>
      <c r="G3327" t="s">
        <v>910</v>
      </c>
      <c r="H3327">
        <v>5.5</v>
      </c>
      <c r="Q3327">
        <v>5</v>
      </c>
    </row>
    <row r="3328" spans="1:17" x14ac:dyDescent="0.25">
      <c r="A3328" t="s">
        <v>913</v>
      </c>
      <c r="B3328">
        <v>26</v>
      </c>
      <c r="C3328" t="s">
        <v>281</v>
      </c>
      <c r="D3328" t="s">
        <v>739</v>
      </c>
      <c r="E3328" t="str">
        <f t="shared" si="102"/>
        <v/>
      </c>
      <c r="F3328" t="str">
        <f t="shared" si="103"/>
        <v/>
      </c>
      <c r="H3328">
        <v>5.5</v>
      </c>
      <c r="Q3328">
        <v>5.5</v>
      </c>
    </row>
    <row r="3329" spans="1:17" x14ac:dyDescent="0.25">
      <c r="A3329" t="s">
        <v>913</v>
      </c>
      <c r="B3329">
        <v>26</v>
      </c>
      <c r="C3329" t="s">
        <v>284</v>
      </c>
      <c r="D3329" t="s">
        <v>739</v>
      </c>
      <c r="E3329" t="str">
        <f t="shared" si="102"/>
        <v/>
      </c>
      <c r="F3329" t="str">
        <f t="shared" si="103"/>
        <v/>
      </c>
      <c r="H3329">
        <v>5.5</v>
      </c>
      <c r="Q3329">
        <v>5.5</v>
      </c>
    </row>
    <row r="3330" spans="1:17" x14ac:dyDescent="0.25">
      <c r="A3330" t="s">
        <v>913</v>
      </c>
      <c r="B3330">
        <v>26</v>
      </c>
      <c r="C3330" t="s">
        <v>813</v>
      </c>
      <c r="D3330" t="s">
        <v>739</v>
      </c>
      <c r="E3330" t="str">
        <f t="shared" si="102"/>
        <v/>
      </c>
      <c r="F3330" t="str">
        <f t="shared" si="103"/>
        <v/>
      </c>
      <c r="H3330">
        <v>5.5</v>
      </c>
      <c r="Q3330">
        <v>5.5</v>
      </c>
    </row>
    <row r="3331" spans="1:17" x14ac:dyDescent="0.25">
      <c r="A3331" t="s">
        <v>913</v>
      </c>
      <c r="B3331">
        <v>26</v>
      </c>
      <c r="C3331" t="s">
        <v>302</v>
      </c>
      <c r="D3331" t="s">
        <v>634</v>
      </c>
      <c r="E3331" t="str">
        <f t="shared" ref="E3331:E3394" si="104">IF($G3331="Ammonito",1,"")</f>
        <v/>
      </c>
      <c r="F3331" t="str">
        <f t="shared" ref="F3331:F3394" si="105">IF($G3331="Espulsione",1,"")</f>
        <v/>
      </c>
      <c r="H3331">
        <v>5</v>
      </c>
      <c r="Q3331">
        <v>5</v>
      </c>
    </row>
    <row r="3332" spans="1:17" x14ac:dyDescent="0.25">
      <c r="A3332" t="s">
        <v>913</v>
      </c>
      <c r="B3332">
        <v>26</v>
      </c>
      <c r="C3332" t="s">
        <v>306</v>
      </c>
      <c r="D3332" t="s">
        <v>634</v>
      </c>
      <c r="E3332" t="str">
        <f t="shared" si="104"/>
        <v/>
      </c>
      <c r="F3332" t="str">
        <f t="shared" si="105"/>
        <v/>
      </c>
      <c r="H3332">
        <v>6</v>
      </c>
      <c r="Q3332">
        <v>6</v>
      </c>
    </row>
    <row r="3333" spans="1:17" x14ac:dyDescent="0.25">
      <c r="A3333" t="s">
        <v>913</v>
      </c>
      <c r="B3333">
        <v>26</v>
      </c>
      <c r="C3333" t="s">
        <v>318</v>
      </c>
      <c r="D3333" t="s">
        <v>634</v>
      </c>
      <c r="E3333" t="str">
        <f t="shared" si="104"/>
        <v/>
      </c>
      <c r="F3333" t="str">
        <f t="shared" si="105"/>
        <v/>
      </c>
      <c r="H3333">
        <v>5</v>
      </c>
      <c r="Q3333">
        <v>5</v>
      </c>
    </row>
    <row r="3334" spans="1:17" x14ac:dyDescent="0.25">
      <c r="A3334" t="s">
        <v>913</v>
      </c>
      <c r="B3334">
        <v>26</v>
      </c>
      <c r="C3334" t="s">
        <v>815</v>
      </c>
      <c r="D3334" t="s">
        <v>632</v>
      </c>
      <c r="E3334" t="str">
        <f t="shared" si="104"/>
        <v/>
      </c>
      <c r="F3334" t="str">
        <f t="shared" si="105"/>
        <v/>
      </c>
      <c r="H3334">
        <v>5</v>
      </c>
      <c r="Q3334">
        <v>5</v>
      </c>
    </row>
    <row r="3335" spans="1:17" x14ac:dyDescent="0.25">
      <c r="A3335" t="s">
        <v>913</v>
      </c>
      <c r="B3335">
        <v>26</v>
      </c>
      <c r="C3335" t="s">
        <v>289</v>
      </c>
      <c r="D3335" t="s">
        <v>632</v>
      </c>
      <c r="E3335" t="str">
        <f t="shared" si="104"/>
        <v/>
      </c>
      <c r="F3335" t="str">
        <f t="shared" si="105"/>
        <v/>
      </c>
      <c r="H3335">
        <v>5</v>
      </c>
      <c r="Q3335">
        <v>5</v>
      </c>
    </row>
    <row r="3336" spans="1:17" x14ac:dyDescent="0.25">
      <c r="A3336" t="s">
        <v>913</v>
      </c>
      <c r="B3336">
        <v>26</v>
      </c>
      <c r="C3336" t="s">
        <v>272</v>
      </c>
      <c r="D3336" t="s">
        <v>752</v>
      </c>
      <c r="E3336" t="str">
        <f t="shared" si="104"/>
        <v/>
      </c>
      <c r="F3336" t="str">
        <f t="shared" si="105"/>
        <v/>
      </c>
      <c r="H3336">
        <v>6</v>
      </c>
      <c r="Q3336">
        <v>6</v>
      </c>
    </row>
    <row r="3337" spans="1:17" x14ac:dyDescent="0.25">
      <c r="A3337" t="s">
        <v>913</v>
      </c>
      <c r="B3337">
        <v>26</v>
      </c>
      <c r="C3337" t="s">
        <v>283</v>
      </c>
      <c r="D3337" t="s">
        <v>752</v>
      </c>
      <c r="E3337" t="str">
        <f t="shared" si="104"/>
        <v/>
      </c>
      <c r="F3337" t="str">
        <f t="shared" si="105"/>
        <v/>
      </c>
      <c r="H3337">
        <v>6</v>
      </c>
      <c r="Q3337">
        <v>6</v>
      </c>
    </row>
    <row r="3338" spans="1:17" x14ac:dyDescent="0.25">
      <c r="A3338" t="s">
        <v>913</v>
      </c>
      <c r="B3338">
        <v>26</v>
      </c>
      <c r="C3338" t="s">
        <v>276</v>
      </c>
      <c r="D3338" t="s">
        <v>740</v>
      </c>
      <c r="E3338" t="str">
        <f t="shared" si="104"/>
        <v/>
      </c>
      <c r="F3338" t="str">
        <f t="shared" si="105"/>
        <v/>
      </c>
      <c r="H3338">
        <v>6</v>
      </c>
      <c r="Q3338">
        <v>6</v>
      </c>
    </row>
    <row r="3339" spans="1:17" x14ac:dyDescent="0.25">
      <c r="A3339" t="s">
        <v>913</v>
      </c>
      <c r="B3339">
        <v>26</v>
      </c>
      <c r="C3339" t="s">
        <v>300</v>
      </c>
      <c r="D3339" t="s">
        <v>740</v>
      </c>
      <c r="E3339" t="str">
        <f t="shared" si="104"/>
        <v/>
      </c>
      <c r="F3339" t="str">
        <f t="shared" si="105"/>
        <v/>
      </c>
      <c r="H3339">
        <v>6</v>
      </c>
      <c r="Q3339">
        <v>6</v>
      </c>
    </row>
    <row r="3340" spans="1:17" x14ac:dyDescent="0.25">
      <c r="A3340" t="s">
        <v>913</v>
      </c>
      <c r="B3340">
        <v>26</v>
      </c>
      <c r="C3340" t="s">
        <v>286</v>
      </c>
      <c r="D3340" t="s">
        <v>742</v>
      </c>
      <c r="E3340" t="str">
        <f t="shared" si="104"/>
        <v/>
      </c>
      <c r="F3340" t="str">
        <f t="shared" si="105"/>
        <v/>
      </c>
      <c r="H3340">
        <v>6.5</v>
      </c>
      <c r="I3340">
        <v>1</v>
      </c>
      <c r="Q3340">
        <v>9.5</v>
      </c>
    </row>
    <row r="3341" spans="1:17" x14ac:dyDescent="0.25">
      <c r="A3341" t="s">
        <v>913</v>
      </c>
      <c r="B3341">
        <v>26</v>
      </c>
      <c r="C3341" t="s">
        <v>317</v>
      </c>
      <c r="D3341" t="s">
        <v>742</v>
      </c>
      <c r="E3341" t="str">
        <f t="shared" si="104"/>
        <v/>
      </c>
      <c r="F3341" t="str">
        <f t="shared" si="105"/>
        <v/>
      </c>
      <c r="H3341">
        <v>7.5</v>
      </c>
      <c r="I3341">
        <v>1</v>
      </c>
      <c r="Q3341">
        <v>10.5</v>
      </c>
    </row>
    <row r="3342" spans="1:17" x14ac:dyDescent="0.25">
      <c r="A3342" t="s">
        <v>913</v>
      </c>
      <c r="B3342">
        <v>26</v>
      </c>
      <c r="C3342" t="s">
        <v>307</v>
      </c>
      <c r="D3342" t="s">
        <v>753</v>
      </c>
      <c r="E3342" t="str">
        <f t="shared" si="104"/>
        <v/>
      </c>
      <c r="F3342" t="str">
        <f t="shared" si="105"/>
        <v/>
      </c>
      <c r="H3342">
        <v>5.5</v>
      </c>
      <c r="Q3342">
        <v>5.5</v>
      </c>
    </row>
    <row r="3343" spans="1:17" x14ac:dyDescent="0.25">
      <c r="A3343" t="s">
        <v>913</v>
      </c>
      <c r="B3343">
        <v>26</v>
      </c>
      <c r="C3343" t="s">
        <v>254</v>
      </c>
      <c r="D3343" t="s">
        <v>750</v>
      </c>
      <c r="E3343" t="str">
        <f t="shared" si="104"/>
        <v/>
      </c>
      <c r="F3343" t="str">
        <f t="shared" si="105"/>
        <v/>
      </c>
      <c r="H3343">
        <v>6</v>
      </c>
      <c r="Q3343">
        <v>6</v>
      </c>
    </row>
    <row r="3344" spans="1:17" x14ac:dyDescent="0.25">
      <c r="A3344" t="s">
        <v>913</v>
      </c>
      <c r="B3344">
        <v>26</v>
      </c>
      <c r="C3344" t="s">
        <v>304</v>
      </c>
      <c r="D3344" t="s">
        <v>750</v>
      </c>
      <c r="E3344" t="str">
        <f t="shared" si="104"/>
        <v/>
      </c>
      <c r="F3344" t="str">
        <f t="shared" si="105"/>
        <v/>
      </c>
      <c r="H3344">
        <v>6.5</v>
      </c>
      <c r="Q3344">
        <v>6.5</v>
      </c>
    </row>
    <row r="3345" spans="1:17" x14ac:dyDescent="0.25">
      <c r="A3345" t="s">
        <v>913</v>
      </c>
      <c r="B3345">
        <v>26</v>
      </c>
      <c r="C3345" t="s">
        <v>267</v>
      </c>
      <c r="D3345" t="s">
        <v>750</v>
      </c>
      <c r="E3345" t="str">
        <f t="shared" si="104"/>
        <v/>
      </c>
      <c r="F3345" t="str">
        <f t="shared" si="105"/>
        <v/>
      </c>
      <c r="H3345">
        <v>5.5</v>
      </c>
      <c r="Q3345">
        <v>5.5</v>
      </c>
    </row>
    <row r="3346" spans="1:17" x14ac:dyDescent="0.25">
      <c r="A3346" t="s">
        <v>913</v>
      </c>
      <c r="B3346">
        <v>26</v>
      </c>
      <c r="C3346" t="s">
        <v>305</v>
      </c>
      <c r="D3346" t="s">
        <v>754</v>
      </c>
      <c r="E3346" t="str">
        <f t="shared" si="104"/>
        <v/>
      </c>
      <c r="F3346" t="str">
        <f t="shared" si="105"/>
        <v/>
      </c>
      <c r="H3346">
        <v>6.5</v>
      </c>
      <c r="Q3346">
        <v>6.5</v>
      </c>
    </row>
    <row r="3347" spans="1:17" x14ac:dyDescent="0.25">
      <c r="A3347" t="s">
        <v>913</v>
      </c>
      <c r="B3347">
        <v>26</v>
      </c>
      <c r="C3347" t="s">
        <v>311</v>
      </c>
      <c r="D3347" t="s">
        <v>754</v>
      </c>
      <c r="E3347" t="str">
        <f t="shared" si="104"/>
        <v/>
      </c>
      <c r="F3347" t="str">
        <f t="shared" si="105"/>
        <v/>
      </c>
      <c r="H3347">
        <v>5.5</v>
      </c>
      <c r="Q3347">
        <v>5.5</v>
      </c>
    </row>
    <row r="3348" spans="1:17" x14ac:dyDescent="0.25">
      <c r="A3348" t="s">
        <v>913</v>
      </c>
      <c r="B3348">
        <v>26</v>
      </c>
      <c r="C3348" t="s">
        <v>259</v>
      </c>
      <c r="D3348" t="s">
        <v>748</v>
      </c>
      <c r="E3348" t="str">
        <f t="shared" si="104"/>
        <v/>
      </c>
      <c r="F3348" t="str">
        <f t="shared" si="105"/>
        <v/>
      </c>
      <c r="H3348">
        <v>5.5</v>
      </c>
      <c r="Q3348">
        <v>5.5</v>
      </c>
    </row>
    <row r="3349" spans="1:17" x14ac:dyDescent="0.25">
      <c r="A3349" t="s">
        <v>913</v>
      </c>
      <c r="B3349">
        <v>26</v>
      </c>
      <c r="C3349" t="s">
        <v>278</v>
      </c>
      <c r="D3349" t="s">
        <v>748</v>
      </c>
      <c r="E3349" t="str">
        <f t="shared" si="104"/>
        <v/>
      </c>
      <c r="F3349" t="str">
        <f t="shared" si="105"/>
        <v/>
      </c>
      <c r="H3349">
        <v>5</v>
      </c>
      <c r="Q3349">
        <v>5</v>
      </c>
    </row>
    <row r="3350" spans="1:17" x14ac:dyDescent="0.25">
      <c r="A3350" t="s">
        <v>913</v>
      </c>
      <c r="B3350">
        <v>26</v>
      </c>
      <c r="C3350" t="s">
        <v>292</v>
      </c>
      <c r="D3350" t="s">
        <v>748</v>
      </c>
      <c r="E3350" t="str">
        <f t="shared" si="104"/>
        <v/>
      </c>
      <c r="F3350" t="str">
        <f t="shared" si="105"/>
        <v/>
      </c>
      <c r="H3350">
        <v>6.5</v>
      </c>
      <c r="I3350">
        <v>1</v>
      </c>
      <c r="M3350">
        <v>1</v>
      </c>
      <c r="Q3350">
        <v>9.5</v>
      </c>
    </row>
    <row r="3351" spans="1:17" x14ac:dyDescent="0.25">
      <c r="A3351" t="s">
        <v>913</v>
      </c>
      <c r="B3351">
        <v>26</v>
      </c>
      <c r="C3351" t="s">
        <v>303</v>
      </c>
      <c r="D3351" t="s">
        <v>748</v>
      </c>
      <c r="E3351" t="str">
        <f t="shared" si="104"/>
        <v/>
      </c>
      <c r="F3351" t="str">
        <f t="shared" si="105"/>
        <v/>
      </c>
      <c r="H3351">
        <v>6</v>
      </c>
      <c r="Q3351">
        <v>6</v>
      </c>
    </row>
    <row r="3352" spans="1:17" x14ac:dyDescent="0.25">
      <c r="A3352" t="s">
        <v>913</v>
      </c>
      <c r="B3352">
        <v>26</v>
      </c>
      <c r="C3352" t="s">
        <v>321</v>
      </c>
      <c r="D3352" t="s">
        <v>748</v>
      </c>
      <c r="E3352" t="str">
        <f t="shared" si="104"/>
        <v/>
      </c>
      <c r="F3352" t="str">
        <f t="shared" si="105"/>
        <v/>
      </c>
      <c r="H3352">
        <v>5</v>
      </c>
      <c r="Q3352">
        <v>5</v>
      </c>
    </row>
    <row r="3353" spans="1:17" x14ac:dyDescent="0.25">
      <c r="A3353" t="s">
        <v>913</v>
      </c>
      <c r="B3353">
        <v>26</v>
      </c>
      <c r="C3353" t="s">
        <v>251</v>
      </c>
      <c r="D3353" t="s">
        <v>661</v>
      </c>
      <c r="E3353" t="str">
        <f t="shared" si="104"/>
        <v/>
      </c>
      <c r="F3353" t="str">
        <f t="shared" si="105"/>
        <v/>
      </c>
      <c r="H3353">
        <v>6</v>
      </c>
      <c r="Q3353">
        <v>6</v>
      </c>
    </row>
    <row r="3354" spans="1:17" x14ac:dyDescent="0.25">
      <c r="A3354" t="s">
        <v>913</v>
      </c>
      <c r="B3354">
        <v>26</v>
      </c>
      <c r="C3354" t="s">
        <v>260</v>
      </c>
      <c r="D3354" t="s">
        <v>661</v>
      </c>
      <c r="E3354" t="str">
        <f t="shared" si="104"/>
        <v/>
      </c>
      <c r="F3354" t="str">
        <f t="shared" si="105"/>
        <v/>
      </c>
      <c r="H3354">
        <v>5.5</v>
      </c>
      <c r="Q3354">
        <v>5.5</v>
      </c>
    </row>
    <row r="3355" spans="1:17" x14ac:dyDescent="0.25">
      <c r="A3355" t="s">
        <v>913</v>
      </c>
      <c r="B3355">
        <v>26</v>
      </c>
      <c r="C3355" t="s">
        <v>264</v>
      </c>
      <c r="D3355" t="s">
        <v>631</v>
      </c>
      <c r="E3355" t="str">
        <f t="shared" si="104"/>
        <v/>
      </c>
      <c r="F3355" t="str">
        <f t="shared" si="105"/>
        <v/>
      </c>
      <c r="H3355">
        <v>5</v>
      </c>
      <c r="Q3355">
        <v>5</v>
      </c>
    </row>
    <row r="3356" spans="1:17" x14ac:dyDescent="0.25">
      <c r="A3356" t="s">
        <v>913</v>
      </c>
      <c r="B3356">
        <v>26</v>
      </c>
      <c r="C3356" t="s">
        <v>271</v>
      </c>
      <c r="D3356" t="s">
        <v>631</v>
      </c>
      <c r="E3356" t="str">
        <f t="shared" si="104"/>
        <v/>
      </c>
      <c r="F3356" t="str">
        <f t="shared" si="105"/>
        <v/>
      </c>
      <c r="H3356">
        <v>5.5</v>
      </c>
      <c r="Q3356">
        <v>5.5</v>
      </c>
    </row>
    <row r="3357" spans="1:17" x14ac:dyDescent="0.25">
      <c r="A3357" t="s">
        <v>913</v>
      </c>
      <c r="B3357">
        <v>26</v>
      </c>
      <c r="C3357" t="s">
        <v>266</v>
      </c>
      <c r="D3357" t="s">
        <v>745</v>
      </c>
      <c r="E3357" t="str">
        <f t="shared" si="104"/>
        <v/>
      </c>
      <c r="F3357" t="str">
        <f t="shared" si="105"/>
        <v/>
      </c>
      <c r="H3357">
        <v>7</v>
      </c>
      <c r="Q3357">
        <v>7</v>
      </c>
    </row>
    <row r="3358" spans="1:17" x14ac:dyDescent="0.25">
      <c r="A3358" t="s">
        <v>913</v>
      </c>
      <c r="B3358">
        <v>26</v>
      </c>
      <c r="C3358" t="s">
        <v>270</v>
      </c>
      <c r="D3358" t="s">
        <v>745</v>
      </c>
      <c r="E3358" t="str">
        <f t="shared" si="104"/>
        <v/>
      </c>
      <c r="F3358" t="str">
        <f t="shared" si="105"/>
        <v/>
      </c>
      <c r="H3358">
        <v>6.5</v>
      </c>
      <c r="I3358">
        <v>1</v>
      </c>
      <c r="Q3358">
        <v>9.5</v>
      </c>
    </row>
    <row r="3359" spans="1:17" x14ac:dyDescent="0.25">
      <c r="A3359" t="s">
        <v>913</v>
      </c>
      <c r="B3359">
        <v>26</v>
      </c>
      <c r="C3359" t="s">
        <v>298</v>
      </c>
      <c r="D3359" t="s">
        <v>745</v>
      </c>
      <c r="E3359">
        <f t="shared" si="104"/>
        <v>1</v>
      </c>
      <c r="F3359" t="str">
        <f t="shared" si="105"/>
        <v/>
      </c>
      <c r="G3359" t="s">
        <v>910</v>
      </c>
      <c r="H3359">
        <v>6.5</v>
      </c>
      <c r="I3359">
        <v>1</v>
      </c>
      <c r="Q3359">
        <v>9</v>
      </c>
    </row>
    <row r="3360" spans="1:17" x14ac:dyDescent="0.25">
      <c r="A3360" t="s">
        <v>913</v>
      </c>
      <c r="B3360">
        <v>26</v>
      </c>
      <c r="C3360" t="s">
        <v>255</v>
      </c>
      <c r="D3360" t="s">
        <v>635</v>
      </c>
      <c r="E3360" t="str">
        <f t="shared" si="104"/>
        <v/>
      </c>
      <c r="F3360">
        <f t="shared" si="105"/>
        <v>1</v>
      </c>
      <c r="G3360" t="s">
        <v>911</v>
      </c>
      <c r="H3360">
        <v>3</v>
      </c>
      <c r="Q3360">
        <v>2</v>
      </c>
    </row>
    <row r="3361" spans="1:17" x14ac:dyDescent="0.25">
      <c r="A3361" t="s">
        <v>913</v>
      </c>
      <c r="B3361">
        <v>26</v>
      </c>
      <c r="C3361" t="s">
        <v>268</v>
      </c>
      <c r="D3361" t="s">
        <v>635</v>
      </c>
      <c r="E3361" t="str">
        <f t="shared" si="104"/>
        <v/>
      </c>
      <c r="F3361" t="str">
        <f t="shared" si="105"/>
        <v/>
      </c>
      <c r="H3361">
        <v>5</v>
      </c>
      <c r="Q3361">
        <v>5</v>
      </c>
    </row>
    <row r="3362" spans="1:17" x14ac:dyDescent="0.25">
      <c r="A3362" t="s">
        <v>913</v>
      </c>
      <c r="B3362">
        <v>26</v>
      </c>
      <c r="C3362" t="s">
        <v>269</v>
      </c>
      <c r="D3362" t="s">
        <v>635</v>
      </c>
      <c r="E3362" t="str">
        <f t="shared" si="104"/>
        <v/>
      </c>
      <c r="F3362" t="str">
        <f t="shared" si="105"/>
        <v/>
      </c>
      <c r="H3362">
        <v>6.5</v>
      </c>
      <c r="Q3362">
        <v>6.5</v>
      </c>
    </row>
    <row r="3363" spans="1:17" x14ac:dyDescent="0.25">
      <c r="A3363" t="s">
        <v>913</v>
      </c>
      <c r="B3363">
        <v>26</v>
      </c>
      <c r="C3363" t="s">
        <v>322</v>
      </c>
      <c r="D3363" t="s">
        <v>635</v>
      </c>
      <c r="E3363">
        <f t="shared" si="104"/>
        <v>1</v>
      </c>
      <c r="F3363" t="str">
        <f t="shared" si="105"/>
        <v/>
      </c>
      <c r="G3363" t="s">
        <v>910</v>
      </c>
      <c r="H3363">
        <v>5</v>
      </c>
      <c r="Q3363">
        <v>4.5</v>
      </c>
    </row>
    <row r="3364" spans="1:17" x14ac:dyDescent="0.25">
      <c r="A3364" t="s">
        <v>913</v>
      </c>
      <c r="B3364">
        <v>26</v>
      </c>
      <c r="C3364" t="s">
        <v>249</v>
      </c>
      <c r="D3364" t="s">
        <v>747</v>
      </c>
      <c r="E3364" t="str">
        <f t="shared" si="104"/>
        <v/>
      </c>
      <c r="F3364" t="str">
        <f t="shared" si="105"/>
        <v/>
      </c>
      <c r="H3364">
        <v>5</v>
      </c>
      <c r="Q3364">
        <v>5</v>
      </c>
    </row>
    <row r="3365" spans="1:17" x14ac:dyDescent="0.25">
      <c r="A3365" t="s">
        <v>913</v>
      </c>
      <c r="B3365">
        <v>26</v>
      </c>
      <c r="C3365" t="s">
        <v>277</v>
      </c>
      <c r="D3365" t="s">
        <v>747</v>
      </c>
      <c r="E3365" t="str">
        <f t="shared" si="104"/>
        <v/>
      </c>
      <c r="F3365" t="str">
        <f t="shared" si="105"/>
        <v/>
      </c>
      <c r="H3365">
        <v>6.5</v>
      </c>
      <c r="Q3365">
        <v>6.5</v>
      </c>
    </row>
    <row r="3366" spans="1:17" x14ac:dyDescent="0.25">
      <c r="A3366" t="s">
        <v>913</v>
      </c>
      <c r="B3366">
        <v>26</v>
      </c>
      <c r="C3366" t="s">
        <v>291</v>
      </c>
      <c r="D3366" t="s">
        <v>747</v>
      </c>
      <c r="E3366" t="str">
        <f t="shared" si="104"/>
        <v/>
      </c>
      <c r="F3366" t="str">
        <f t="shared" si="105"/>
        <v/>
      </c>
      <c r="H3366">
        <v>6</v>
      </c>
      <c r="Q3366">
        <v>6</v>
      </c>
    </row>
    <row r="3367" spans="1:17" x14ac:dyDescent="0.25">
      <c r="A3367" t="s">
        <v>913</v>
      </c>
      <c r="B3367">
        <v>26</v>
      </c>
      <c r="C3367" t="s">
        <v>265</v>
      </c>
      <c r="D3367" t="s">
        <v>738</v>
      </c>
      <c r="E3367" t="str">
        <f t="shared" si="104"/>
        <v/>
      </c>
      <c r="F3367" t="str">
        <f t="shared" si="105"/>
        <v/>
      </c>
      <c r="H3367">
        <v>5</v>
      </c>
      <c r="Q3367">
        <v>5</v>
      </c>
    </row>
    <row r="3368" spans="1:17" x14ac:dyDescent="0.25">
      <c r="A3368" t="s">
        <v>913</v>
      </c>
      <c r="B3368">
        <v>26</v>
      </c>
      <c r="C3368" t="s">
        <v>297</v>
      </c>
      <c r="D3368" t="s">
        <v>738</v>
      </c>
      <c r="E3368" t="str">
        <f t="shared" si="104"/>
        <v/>
      </c>
      <c r="F3368" t="str">
        <f t="shared" si="105"/>
        <v/>
      </c>
      <c r="H3368">
        <v>5</v>
      </c>
      <c r="Q3368">
        <v>5</v>
      </c>
    </row>
    <row r="3369" spans="1:17" x14ac:dyDescent="0.25">
      <c r="A3369" t="s">
        <v>913</v>
      </c>
      <c r="B3369">
        <v>26</v>
      </c>
      <c r="C3369" t="s">
        <v>253</v>
      </c>
      <c r="D3369" t="s">
        <v>761</v>
      </c>
      <c r="E3369" t="str">
        <f t="shared" si="104"/>
        <v/>
      </c>
      <c r="F3369" t="str">
        <f t="shared" si="105"/>
        <v/>
      </c>
      <c r="H3369">
        <v>5</v>
      </c>
      <c r="Q3369">
        <v>5</v>
      </c>
    </row>
    <row r="3370" spans="1:17" x14ac:dyDescent="0.25">
      <c r="A3370" t="s">
        <v>913</v>
      </c>
      <c r="B3370">
        <v>26</v>
      </c>
      <c r="C3370" t="s">
        <v>279</v>
      </c>
      <c r="D3370" t="s">
        <v>761</v>
      </c>
      <c r="E3370" t="str">
        <f t="shared" si="104"/>
        <v/>
      </c>
      <c r="F3370" t="str">
        <f t="shared" si="105"/>
        <v/>
      </c>
      <c r="H3370">
        <v>5.5</v>
      </c>
      <c r="Q3370">
        <v>5.5</v>
      </c>
    </row>
    <row r="3371" spans="1:17" x14ac:dyDescent="0.25">
      <c r="A3371" t="s">
        <v>913</v>
      </c>
      <c r="B3371">
        <v>26</v>
      </c>
      <c r="C3371" t="s">
        <v>826</v>
      </c>
      <c r="D3371" t="s">
        <v>761</v>
      </c>
      <c r="E3371" t="str">
        <f t="shared" si="104"/>
        <v/>
      </c>
      <c r="F3371" t="str">
        <f t="shared" si="105"/>
        <v/>
      </c>
      <c r="H3371">
        <v>5.5</v>
      </c>
      <c r="Q3371">
        <v>5.5</v>
      </c>
    </row>
    <row r="3372" spans="1:17" x14ac:dyDescent="0.25">
      <c r="A3372" t="s">
        <v>908</v>
      </c>
      <c r="B3372">
        <v>25</v>
      </c>
      <c r="C3372" t="s">
        <v>331</v>
      </c>
      <c r="D3372" t="s">
        <v>746</v>
      </c>
      <c r="E3372" t="str">
        <f t="shared" si="104"/>
        <v/>
      </c>
      <c r="F3372" t="str">
        <f t="shared" si="105"/>
        <v/>
      </c>
      <c r="H3372">
        <v>6</v>
      </c>
      <c r="J3372">
        <v>1</v>
      </c>
      <c r="Q3372">
        <v>5</v>
      </c>
    </row>
    <row r="3373" spans="1:17" x14ac:dyDescent="0.25">
      <c r="A3373" t="s">
        <v>908</v>
      </c>
      <c r="B3373">
        <v>25</v>
      </c>
      <c r="C3373" t="s">
        <v>332</v>
      </c>
      <c r="D3373" t="s">
        <v>760</v>
      </c>
      <c r="E3373" t="str">
        <f t="shared" si="104"/>
        <v/>
      </c>
      <c r="F3373" t="str">
        <f t="shared" si="105"/>
        <v/>
      </c>
      <c r="H3373">
        <v>6</v>
      </c>
      <c r="J3373">
        <v>1</v>
      </c>
      <c r="Q3373">
        <v>5</v>
      </c>
    </row>
    <row r="3374" spans="1:17" x14ac:dyDescent="0.25">
      <c r="A3374" t="s">
        <v>908</v>
      </c>
      <c r="B3374">
        <v>25</v>
      </c>
      <c r="C3374" t="s">
        <v>326</v>
      </c>
      <c r="D3374" t="s">
        <v>633</v>
      </c>
      <c r="E3374" t="str">
        <f t="shared" si="104"/>
        <v/>
      </c>
      <c r="F3374" t="str">
        <f t="shared" si="105"/>
        <v/>
      </c>
      <c r="H3374">
        <v>6.5</v>
      </c>
      <c r="J3374">
        <v>1</v>
      </c>
      <c r="Q3374">
        <v>5.5</v>
      </c>
    </row>
    <row r="3375" spans="1:17" x14ac:dyDescent="0.25">
      <c r="A3375" t="s">
        <v>908</v>
      </c>
      <c r="B3375">
        <v>25</v>
      </c>
      <c r="C3375" t="s">
        <v>325</v>
      </c>
      <c r="D3375" t="s">
        <v>739</v>
      </c>
      <c r="E3375" t="str">
        <f t="shared" si="104"/>
        <v/>
      </c>
      <c r="F3375" t="str">
        <f t="shared" si="105"/>
        <v/>
      </c>
      <c r="H3375">
        <v>5.5</v>
      </c>
      <c r="J3375">
        <v>2</v>
      </c>
      <c r="O3375">
        <v>1</v>
      </c>
      <c r="Q3375">
        <v>3.5</v>
      </c>
    </row>
    <row r="3376" spans="1:17" x14ac:dyDescent="0.25">
      <c r="A3376" t="s">
        <v>908</v>
      </c>
      <c r="B3376">
        <v>25</v>
      </c>
      <c r="C3376" t="s">
        <v>324</v>
      </c>
      <c r="D3376" t="s">
        <v>634</v>
      </c>
      <c r="E3376" t="str">
        <f t="shared" si="104"/>
        <v/>
      </c>
      <c r="F3376" t="str">
        <f t="shared" si="105"/>
        <v/>
      </c>
      <c r="H3376">
        <v>6.5</v>
      </c>
      <c r="Q3376">
        <v>6.5</v>
      </c>
    </row>
    <row r="3377" spans="1:17" x14ac:dyDescent="0.25">
      <c r="A3377" t="s">
        <v>908</v>
      </c>
      <c r="B3377">
        <v>25</v>
      </c>
      <c r="C3377" t="s">
        <v>338</v>
      </c>
      <c r="D3377" t="s">
        <v>632</v>
      </c>
      <c r="E3377" t="str">
        <f t="shared" si="104"/>
        <v/>
      </c>
      <c r="F3377" t="str">
        <f t="shared" si="105"/>
        <v/>
      </c>
      <c r="H3377">
        <v>6.5</v>
      </c>
      <c r="J3377">
        <v>2</v>
      </c>
      <c r="Q3377">
        <v>4.5</v>
      </c>
    </row>
    <row r="3378" spans="1:17" x14ac:dyDescent="0.25">
      <c r="A3378" t="s">
        <v>908</v>
      </c>
      <c r="B3378">
        <v>25</v>
      </c>
      <c r="C3378" t="s">
        <v>340</v>
      </c>
      <c r="D3378" t="s">
        <v>752</v>
      </c>
      <c r="E3378" t="str">
        <f t="shared" si="104"/>
        <v/>
      </c>
      <c r="F3378" t="str">
        <f t="shared" si="105"/>
        <v/>
      </c>
      <c r="H3378">
        <v>6</v>
      </c>
      <c r="J3378">
        <v>1</v>
      </c>
      <c r="Q3378">
        <v>5</v>
      </c>
    </row>
    <row r="3379" spans="1:17" x14ac:dyDescent="0.25">
      <c r="A3379" t="s">
        <v>908</v>
      </c>
      <c r="B3379">
        <v>25</v>
      </c>
      <c r="C3379" t="s">
        <v>662</v>
      </c>
      <c r="D3379" t="s">
        <v>740</v>
      </c>
      <c r="E3379" t="str">
        <f t="shared" si="104"/>
        <v/>
      </c>
      <c r="F3379" t="str">
        <f t="shared" si="105"/>
        <v/>
      </c>
      <c r="H3379">
        <v>6</v>
      </c>
      <c r="J3379">
        <v>1</v>
      </c>
      <c r="O3379">
        <v>1</v>
      </c>
      <c r="Q3379">
        <v>5</v>
      </c>
    </row>
    <row r="3380" spans="1:17" x14ac:dyDescent="0.25">
      <c r="A3380" t="s">
        <v>908</v>
      </c>
      <c r="B3380">
        <v>25</v>
      </c>
      <c r="C3380" t="s">
        <v>330</v>
      </c>
      <c r="D3380" t="s">
        <v>742</v>
      </c>
      <c r="E3380" t="str">
        <f t="shared" si="104"/>
        <v/>
      </c>
      <c r="F3380" t="str">
        <f t="shared" si="105"/>
        <v/>
      </c>
      <c r="H3380">
        <v>6</v>
      </c>
      <c r="Q3380">
        <v>6</v>
      </c>
    </row>
    <row r="3381" spans="1:17" x14ac:dyDescent="0.25">
      <c r="A3381" t="s">
        <v>908</v>
      </c>
      <c r="B3381">
        <v>25</v>
      </c>
      <c r="C3381" t="s">
        <v>328</v>
      </c>
      <c r="D3381" t="s">
        <v>753</v>
      </c>
      <c r="E3381" t="str">
        <f t="shared" si="104"/>
        <v/>
      </c>
      <c r="F3381" t="str">
        <f t="shared" si="105"/>
        <v/>
      </c>
      <c r="H3381">
        <v>5.5</v>
      </c>
      <c r="J3381">
        <v>2</v>
      </c>
      <c r="Q3381">
        <v>3.5</v>
      </c>
    </row>
    <row r="3382" spans="1:17" x14ac:dyDescent="0.25">
      <c r="A3382" t="s">
        <v>908</v>
      </c>
      <c r="B3382">
        <v>25</v>
      </c>
      <c r="C3382" t="s">
        <v>327</v>
      </c>
      <c r="D3382" t="s">
        <v>750</v>
      </c>
      <c r="E3382" t="str">
        <f t="shared" si="104"/>
        <v/>
      </c>
      <c r="F3382" t="str">
        <f t="shared" si="105"/>
        <v/>
      </c>
      <c r="H3382">
        <v>4.5</v>
      </c>
      <c r="J3382">
        <v>3</v>
      </c>
      <c r="Q3382">
        <v>1.5</v>
      </c>
    </row>
    <row r="3383" spans="1:17" x14ac:dyDescent="0.25">
      <c r="A3383" t="s">
        <v>908</v>
      </c>
      <c r="B3383">
        <v>25</v>
      </c>
      <c r="C3383" t="s">
        <v>638</v>
      </c>
      <c r="D3383" t="s">
        <v>754</v>
      </c>
      <c r="E3383" t="str">
        <f t="shared" si="104"/>
        <v/>
      </c>
      <c r="F3383" t="str">
        <f t="shared" si="105"/>
        <v/>
      </c>
      <c r="H3383">
        <v>7</v>
      </c>
      <c r="Q3383">
        <v>7</v>
      </c>
    </row>
    <row r="3384" spans="1:17" x14ac:dyDescent="0.25">
      <c r="A3384" t="s">
        <v>908</v>
      </c>
      <c r="B3384">
        <v>25</v>
      </c>
      <c r="C3384" t="s">
        <v>343</v>
      </c>
      <c r="D3384" t="s">
        <v>748</v>
      </c>
      <c r="E3384" t="str">
        <f t="shared" si="104"/>
        <v/>
      </c>
      <c r="F3384" t="str">
        <f t="shared" si="105"/>
        <v/>
      </c>
      <c r="H3384">
        <v>6.5</v>
      </c>
      <c r="J3384">
        <v>1</v>
      </c>
      <c r="Q3384">
        <v>5.5</v>
      </c>
    </row>
    <row r="3385" spans="1:17" x14ac:dyDescent="0.25">
      <c r="A3385" t="s">
        <v>908</v>
      </c>
      <c r="B3385">
        <v>25</v>
      </c>
      <c r="C3385" t="s">
        <v>663</v>
      </c>
      <c r="D3385" t="s">
        <v>661</v>
      </c>
      <c r="E3385">
        <f t="shared" si="104"/>
        <v>1</v>
      </c>
      <c r="F3385" t="str">
        <f t="shared" si="105"/>
        <v/>
      </c>
      <c r="G3385" t="s">
        <v>910</v>
      </c>
      <c r="H3385">
        <v>6</v>
      </c>
      <c r="J3385">
        <v>2</v>
      </c>
      <c r="O3385">
        <v>1</v>
      </c>
      <c r="Q3385">
        <v>3.5</v>
      </c>
    </row>
    <row r="3386" spans="1:17" x14ac:dyDescent="0.25">
      <c r="A3386" t="s">
        <v>908</v>
      </c>
      <c r="B3386">
        <v>25</v>
      </c>
      <c r="C3386" t="s">
        <v>334</v>
      </c>
      <c r="D3386" t="s">
        <v>631</v>
      </c>
      <c r="E3386" t="str">
        <f t="shared" si="104"/>
        <v/>
      </c>
      <c r="F3386" t="str">
        <f t="shared" si="105"/>
        <v/>
      </c>
      <c r="H3386">
        <v>6</v>
      </c>
      <c r="Q3386">
        <v>6</v>
      </c>
    </row>
    <row r="3387" spans="1:17" x14ac:dyDescent="0.25">
      <c r="A3387" t="s">
        <v>908</v>
      </c>
      <c r="B3387">
        <v>25</v>
      </c>
      <c r="C3387" t="s">
        <v>333</v>
      </c>
      <c r="D3387" t="s">
        <v>745</v>
      </c>
      <c r="E3387" t="str">
        <f t="shared" si="104"/>
        <v/>
      </c>
      <c r="F3387" t="str">
        <f t="shared" si="105"/>
        <v/>
      </c>
      <c r="H3387">
        <v>4</v>
      </c>
      <c r="J3387">
        <v>2</v>
      </c>
      <c r="Q3387">
        <v>2</v>
      </c>
    </row>
    <row r="3388" spans="1:17" x14ac:dyDescent="0.25">
      <c r="A3388" t="s">
        <v>908</v>
      </c>
      <c r="B3388">
        <v>25</v>
      </c>
      <c r="C3388" t="s">
        <v>339</v>
      </c>
      <c r="D3388" t="s">
        <v>635</v>
      </c>
      <c r="E3388" t="str">
        <f t="shared" si="104"/>
        <v/>
      </c>
      <c r="F3388" t="str">
        <f t="shared" si="105"/>
        <v/>
      </c>
      <c r="H3388">
        <v>5.5</v>
      </c>
      <c r="J3388">
        <v>3</v>
      </c>
      <c r="Q3388">
        <v>2.5</v>
      </c>
    </row>
    <row r="3389" spans="1:17" x14ac:dyDescent="0.25">
      <c r="A3389" t="s">
        <v>908</v>
      </c>
      <c r="B3389">
        <v>25</v>
      </c>
      <c r="C3389" t="s">
        <v>664</v>
      </c>
      <c r="D3389" t="s">
        <v>747</v>
      </c>
      <c r="E3389" t="str">
        <f t="shared" si="104"/>
        <v/>
      </c>
      <c r="F3389" t="str">
        <f t="shared" si="105"/>
        <v/>
      </c>
      <c r="H3389">
        <v>6.5</v>
      </c>
      <c r="J3389">
        <v>1</v>
      </c>
      <c r="Q3389">
        <v>5.5</v>
      </c>
    </row>
    <row r="3390" spans="1:17" x14ac:dyDescent="0.25">
      <c r="A3390" t="s">
        <v>908</v>
      </c>
      <c r="B3390">
        <v>25</v>
      </c>
      <c r="C3390" t="s">
        <v>344</v>
      </c>
      <c r="D3390" t="s">
        <v>738</v>
      </c>
      <c r="E3390" t="str">
        <f t="shared" si="104"/>
        <v/>
      </c>
      <c r="F3390" t="str">
        <f t="shared" si="105"/>
        <v/>
      </c>
      <c r="H3390">
        <v>6.5</v>
      </c>
      <c r="J3390">
        <v>1</v>
      </c>
      <c r="Q3390">
        <v>5.5</v>
      </c>
    </row>
    <row r="3391" spans="1:17" x14ac:dyDescent="0.25">
      <c r="A3391" t="s">
        <v>908</v>
      </c>
      <c r="B3391">
        <v>25</v>
      </c>
      <c r="C3391" t="s">
        <v>342</v>
      </c>
      <c r="D3391" t="s">
        <v>761</v>
      </c>
      <c r="E3391" t="str">
        <f t="shared" si="104"/>
        <v/>
      </c>
      <c r="F3391" t="str">
        <f t="shared" si="105"/>
        <v/>
      </c>
      <c r="H3391">
        <v>6.5</v>
      </c>
      <c r="J3391">
        <v>2</v>
      </c>
      <c r="Q3391">
        <v>4.5</v>
      </c>
    </row>
    <row r="3392" spans="1:17" x14ac:dyDescent="0.25">
      <c r="A3392" t="s">
        <v>909</v>
      </c>
      <c r="B3392">
        <v>25</v>
      </c>
      <c r="C3392" t="s">
        <v>363</v>
      </c>
      <c r="D3392" t="s">
        <v>746</v>
      </c>
      <c r="E3392" t="str">
        <f t="shared" si="104"/>
        <v/>
      </c>
      <c r="F3392" t="str">
        <f t="shared" si="105"/>
        <v/>
      </c>
      <c r="H3392">
        <v>6</v>
      </c>
      <c r="Q3392">
        <v>6</v>
      </c>
    </row>
    <row r="3393" spans="1:17" x14ac:dyDescent="0.25">
      <c r="A3393" t="s">
        <v>909</v>
      </c>
      <c r="B3393">
        <v>25</v>
      </c>
      <c r="C3393" t="s">
        <v>371</v>
      </c>
      <c r="D3393" t="s">
        <v>746</v>
      </c>
      <c r="E3393" t="str">
        <f t="shared" si="104"/>
        <v/>
      </c>
      <c r="F3393" t="str">
        <f t="shared" si="105"/>
        <v/>
      </c>
      <c r="H3393">
        <v>6.5</v>
      </c>
      <c r="I3393">
        <v>1</v>
      </c>
      <c r="Q3393">
        <v>9.5</v>
      </c>
    </row>
    <row r="3394" spans="1:17" x14ac:dyDescent="0.25">
      <c r="A3394" t="s">
        <v>909</v>
      </c>
      <c r="B3394">
        <v>25</v>
      </c>
      <c r="C3394" t="s">
        <v>456</v>
      </c>
      <c r="D3394" t="s">
        <v>746</v>
      </c>
      <c r="E3394">
        <f t="shared" si="104"/>
        <v>1</v>
      </c>
      <c r="F3394" t="str">
        <f t="shared" si="105"/>
        <v/>
      </c>
      <c r="G3394" t="s">
        <v>910</v>
      </c>
      <c r="H3394">
        <v>6</v>
      </c>
      <c r="L3394">
        <v>1</v>
      </c>
      <c r="Q3394">
        <v>6.5</v>
      </c>
    </row>
    <row r="3395" spans="1:17" x14ac:dyDescent="0.25">
      <c r="A3395" t="s">
        <v>909</v>
      </c>
      <c r="B3395">
        <v>25</v>
      </c>
      <c r="C3395" t="s">
        <v>473</v>
      </c>
      <c r="D3395" t="s">
        <v>746</v>
      </c>
      <c r="E3395">
        <f t="shared" ref="E3395:E3458" si="106">IF($G3395="Ammonito",1,"")</f>
        <v>1</v>
      </c>
      <c r="F3395" t="str">
        <f t="shared" ref="F3395:F3458" si="107">IF($G3395="Espulsione",1,"")</f>
        <v/>
      </c>
      <c r="G3395" t="s">
        <v>910</v>
      </c>
      <c r="H3395">
        <v>5.5</v>
      </c>
      <c r="Q3395">
        <v>5</v>
      </c>
    </row>
    <row r="3396" spans="1:17" x14ac:dyDescent="0.25">
      <c r="A3396" t="s">
        <v>909</v>
      </c>
      <c r="B3396">
        <v>25</v>
      </c>
      <c r="C3396" t="s">
        <v>479</v>
      </c>
      <c r="D3396" t="s">
        <v>746</v>
      </c>
      <c r="E3396" t="str">
        <f t="shared" si="106"/>
        <v/>
      </c>
      <c r="F3396" t="str">
        <f t="shared" si="107"/>
        <v/>
      </c>
      <c r="H3396">
        <v>6</v>
      </c>
      <c r="Q3396">
        <v>6</v>
      </c>
    </row>
    <row r="3397" spans="1:17" x14ac:dyDescent="0.25">
      <c r="A3397" t="s">
        <v>909</v>
      </c>
      <c r="B3397">
        <v>25</v>
      </c>
      <c r="C3397" t="s">
        <v>354</v>
      </c>
      <c r="D3397" t="s">
        <v>760</v>
      </c>
      <c r="E3397" t="str">
        <f t="shared" si="106"/>
        <v/>
      </c>
      <c r="F3397" t="str">
        <f t="shared" si="107"/>
        <v/>
      </c>
      <c r="H3397">
        <v>6</v>
      </c>
      <c r="Q3397">
        <v>6</v>
      </c>
    </row>
    <row r="3398" spans="1:17" x14ac:dyDescent="0.25">
      <c r="A3398" t="s">
        <v>909</v>
      </c>
      <c r="B3398">
        <v>25</v>
      </c>
      <c r="C3398" t="s">
        <v>383</v>
      </c>
      <c r="D3398" t="s">
        <v>760</v>
      </c>
      <c r="E3398" t="str">
        <f t="shared" si="106"/>
        <v/>
      </c>
      <c r="F3398" t="str">
        <f t="shared" si="107"/>
        <v/>
      </c>
      <c r="H3398">
        <v>5.5</v>
      </c>
      <c r="Q3398">
        <v>5.5</v>
      </c>
    </row>
    <row r="3399" spans="1:17" x14ac:dyDescent="0.25">
      <c r="A3399" t="s">
        <v>909</v>
      </c>
      <c r="B3399">
        <v>25</v>
      </c>
      <c r="C3399" t="s">
        <v>404</v>
      </c>
      <c r="D3399" t="s">
        <v>760</v>
      </c>
      <c r="E3399" t="str">
        <f t="shared" si="106"/>
        <v/>
      </c>
      <c r="F3399" t="str">
        <f t="shared" si="107"/>
        <v/>
      </c>
      <c r="H3399">
        <v>5.5</v>
      </c>
      <c r="Q3399">
        <v>5.5</v>
      </c>
    </row>
    <row r="3400" spans="1:17" x14ac:dyDescent="0.25">
      <c r="A3400" t="s">
        <v>909</v>
      </c>
      <c r="B3400">
        <v>25</v>
      </c>
      <c r="C3400" t="s">
        <v>436</v>
      </c>
      <c r="D3400" t="s">
        <v>760</v>
      </c>
      <c r="E3400" t="str">
        <f t="shared" si="106"/>
        <v/>
      </c>
      <c r="F3400" t="str">
        <f t="shared" si="107"/>
        <v/>
      </c>
      <c r="H3400">
        <v>6</v>
      </c>
      <c r="Q3400">
        <v>6</v>
      </c>
    </row>
    <row r="3401" spans="1:17" x14ac:dyDescent="0.25">
      <c r="A3401" t="s">
        <v>909</v>
      </c>
      <c r="B3401">
        <v>25</v>
      </c>
      <c r="C3401" t="s">
        <v>442</v>
      </c>
      <c r="D3401" t="s">
        <v>760</v>
      </c>
      <c r="E3401" t="str">
        <f t="shared" si="106"/>
        <v/>
      </c>
      <c r="F3401" t="str">
        <f t="shared" si="107"/>
        <v/>
      </c>
      <c r="H3401">
        <v>6</v>
      </c>
      <c r="Q3401">
        <v>6</v>
      </c>
    </row>
    <row r="3402" spans="1:17" x14ac:dyDescent="0.25">
      <c r="A3402" t="s">
        <v>909</v>
      </c>
      <c r="B3402">
        <v>25</v>
      </c>
      <c r="C3402" t="s">
        <v>914</v>
      </c>
      <c r="D3402" t="s">
        <v>760</v>
      </c>
      <c r="E3402" t="str">
        <f t="shared" si="106"/>
        <v/>
      </c>
      <c r="F3402" t="str">
        <f t="shared" si="107"/>
        <v/>
      </c>
      <c r="H3402">
        <v>6</v>
      </c>
      <c r="Q3402">
        <v>6</v>
      </c>
    </row>
    <row r="3403" spans="1:17" x14ac:dyDescent="0.25">
      <c r="A3403" t="s">
        <v>909</v>
      </c>
      <c r="B3403">
        <v>25</v>
      </c>
      <c r="C3403" t="s">
        <v>357</v>
      </c>
      <c r="D3403" t="s">
        <v>633</v>
      </c>
      <c r="E3403" t="str">
        <f t="shared" si="106"/>
        <v/>
      </c>
      <c r="F3403" t="str">
        <f t="shared" si="107"/>
        <v/>
      </c>
      <c r="H3403">
        <v>5.5</v>
      </c>
      <c r="Q3403">
        <v>5.5</v>
      </c>
    </row>
    <row r="3404" spans="1:17" x14ac:dyDescent="0.25">
      <c r="A3404" t="s">
        <v>909</v>
      </c>
      <c r="B3404">
        <v>25</v>
      </c>
      <c r="C3404" t="s">
        <v>358</v>
      </c>
      <c r="D3404" t="s">
        <v>633</v>
      </c>
      <c r="E3404" t="str">
        <f t="shared" si="106"/>
        <v/>
      </c>
      <c r="F3404" t="str">
        <f t="shared" si="107"/>
        <v/>
      </c>
      <c r="H3404">
        <v>5.5</v>
      </c>
      <c r="Q3404">
        <v>5.5</v>
      </c>
    </row>
    <row r="3405" spans="1:17" x14ac:dyDescent="0.25">
      <c r="A3405" t="s">
        <v>909</v>
      </c>
      <c r="B3405">
        <v>25</v>
      </c>
      <c r="C3405" t="s">
        <v>450</v>
      </c>
      <c r="D3405" t="s">
        <v>633</v>
      </c>
      <c r="E3405" t="str">
        <f t="shared" si="106"/>
        <v/>
      </c>
      <c r="F3405" t="str">
        <f t="shared" si="107"/>
        <v/>
      </c>
      <c r="H3405">
        <v>5.5</v>
      </c>
      <c r="Q3405">
        <v>5.5</v>
      </c>
    </row>
    <row r="3406" spans="1:17" x14ac:dyDescent="0.25">
      <c r="A3406" t="s">
        <v>909</v>
      </c>
      <c r="B3406">
        <v>25</v>
      </c>
      <c r="C3406" t="s">
        <v>875</v>
      </c>
      <c r="D3406" t="s">
        <v>633</v>
      </c>
      <c r="E3406" t="str">
        <f t="shared" si="106"/>
        <v/>
      </c>
      <c r="F3406" t="str">
        <f t="shared" si="107"/>
        <v/>
      </c>
      <c r="H3406">
        <v>6.5</v>
      </c>
      <c r="Q3406">
        <v>6.5</v>
      </c>
    </row>
    <row r="3407" spans="1:17" x14ac:dyDescent="0.25">
      <c r="A3407" t="s">
        <v>909</v>
      </c>
      <c r="B3407">
        <v>25</v>
      </c>
      <c r="C3407" t="s">
        <v>350</v>
      </c>
      <c r="D3407" t="s">
        <v>739</v>
      </c>
      <c r="E3407">
        <f t="shared" si="106"/>
        <v>1</v>
      </c>
      <c r="F3407" t="str">
        <f t="shared" si="107"/>
        <v/>
      </c>
      <c r="G3407" t="s">
        <v>910</v>
      </c>
      <c r="H3407">
        <v>5.5</v>
      </c>
      <c r="Q3407">
        <v>5</v>
      </c>
    </row>
    <row r="3408" spans="1:17" x14ac:dyDescent="0.25">
      <c r="A3408" t="s">
        <v>909</v>
      </c>
      <c r="B3408">
        <v>25</v>
      </c>
      <c r="C3408" t="s">
        <v>362</v>
      </c>
      <c r="D3408" t="s">
        <v>739</v>
      </c>
      <c r="E3408" t="str">
        <f t="shared" si="106"/>
        <v/>
      </c>
      <c r="F3408" t="str">
        <f t="shared" si="107"/>
        <v/>
      </c>
      <c r="H3408">
        <v>6</v>
      </c>
      <c r="Q3408">
        <v>6</v>
      </c>
    </row>
    <row r="3409" spans="1:17" x14ac:dyDescent="0.25">
      <c r="A3409" t="s">
        <v>909</v>
      </c>
      <c r="B3409">
        <v>25</v>
      </c>
      <c r="C3409" t="s">
        <v>472</v>
      </c>
      <c r="D3409" t="s">
        <v>739</v>
      </c>
      <c r="E3409" t="str">
        <f t="shared" si="106"/>
        <v/>
      </c>
      <c r="F3409" t="str">
        <f t="shared" si="107"/>
        <v/>
      </c>
      <c r="H3409">
        <v>6</v>
      </c>
      <c r="Q3409">
        <v>6</v>
      </c>
    </row>
    <row r="3410" spans="1:17" x14ac:dyDescent="0.25">
      <c r="A3410" t="s">
        <v>909</v>
      </c>
      <c r="B3410">
        <v>25</v>
      </c>
      <c r="C3410" t="s">
        <v>451</v>
      </c>
      <c r="D3410" t="s">
        <v>739</v>
      </c>
      <c r="E3410">
        <f t="shared" si="106"/>
        <v>1</v>
      </c>
      <c r="F3410" t="str">
        <f t="shared" si="107"/>
        <v/>
      </c>
      <c r="G3410" t="s">
        <v>910</v>
      </c>
      <c r="H3410">
        <v>5.5</v>
      </c>
      <c r="Q3410">
        <v>5</v>
      </c>
    </row>
    <row r="3411" spans="1:17" x14ac:dyDescent="0.25">
      <c r="A3411" t="s">
        <v>909</v>
      </c>
      <c r="B3411">
        <v>25</v>
      </c>
      <c r="C3411" t="s">
        <v>365</v>
      </c>
      <c r="D3411" t="s">
        <v>634</v>
      </c>
      <c r="E3411" t="str">
        <f t="shared" si="106"/>
        <v/>
      </c>
      <c r="F3411" t="str">
        <f t="shared" si="107"/>
        <v/>
      </c>
      <c r="H3411">
        <v>6</v>
      </c>
      <c r="Q3411">
        <v>6</v>
      </c>
    </row>
    <row r="3412" spans="1:17" x14ac:dyDescent="0.25">
      <c r="A3412" t="s">
        <v>909</v>
      </c>
      <c r="B3412">
        <v>25</v>
      </c>
      <c r="C3412" t="s">
        <v>382</v>
      </c>
      <c r="D3412" t="s">
        <v>634</v>
      </c>
      <c r="E3412">
        <f t="shared" si="106"/>
        <v>1</v>
      </c>
      <c r="F3412" t="str">
        <f t="shared" si="107"/>
        <v/>
      </c>
      <c r="G3412" t="s">
        <v>910</v>
      </c>
      <c r="H3412">
        <v>6</v>
      </c>
      <c r="Q3412">
        <v>5.5</v>
      </c>
    </row>
    <row r="3413" spans="1:17" x14ac:dyDescent="0.25">
      <c r="A3413" t="s">
        <v>909</v>
      </c>
      <c r="B3413">
        <v>25</v>
      </c>
      <c r="C3413" t="s">
        <v>388</v>
      </c>
      <c r="D3413" t="s">
        <v>634</v>
      </c>
      <c r="E3413" t="str">
        <f t="shared" si="106"/>
        <v/>
      </c>
      <c r="F3413" t="str">
        <f t="shared" si="107"/>
        <v/>
      </c>
      <c r="H3413">
        <v>6</v>
      </c>
      <c r="Q3413">
        <v>6</v>
      </c>
    </row>
    <row r="3414" spans="1:17" x14ac:dyDescent="0.25">
      <c r="A3414" t="s">
        <v>909</v>
      </c>
      <c r="B3414">
        <v>25</v>
      </c>
      <c r="C3414" t="s">
        <v>398</v>
      </c>
      <c r="D3414" t="s">
        <v>634</v>
      </c>
      <c r="E3414" t="str">
        <f t="shared" si="106"/>
        <v/>
      </c>
      <c r="F3414" t="str">
        <f t="shared" si="107"/>
        <v/>
      </c>
      <c r="H3414">
        <v>5.5</v>
      </c>
      <c r="Q3414">
        <v>5.5</v>
      </c>
    </row>
    <row r="3415" spans="1:17" x14ac:dyDescent="0.25">
      <c r="A3415" t="s">
        <v>909</v>
      </c>
      <c r="B3415">
        <v>25</v>
      </c>
      <c r="C3415" t="s">
        <v>402</v>
      </c>
      <c r="D3415" t="s">
        <v>634</v>
      </c>
      <c r="E3415">
        <f t="shared" si="106"/>
        <v>1</v>
      </c>
      <c r="F3415" t="str">
        <f t="shared" si="107"/>
        <v/>
      </c>
      <c r="G3415" t="s">
        <v>910</v>
      </c>
      <c r="H3415">
        <v>6.5</v>
      </c>
      <c r="Q3415">
        <v>6</v>
      </c>
    </row>
    <row r="3416" spans="1:17" x14ac:dyDescent="0.25">
      <c r="A3416" t="s">
        <v>909</v>
      </c>
      <c r="B3416">
        <v>25</v>
      </c>
      <c r="C3416" t="s">
        <v>462</v>
      </c>
      <c r="D3416" t="s">
        <v>632</v>
      </c>
      <c r="E3416" t="str">
        <f t="shared" si="106"/>
        <v/>
      </c>
      <c r="F3416" t="str">
        <f t="shared" si="107"/>
        <v/>
      </c>
      <c r="H3416">
        <v>5.5</v>
      </c>
      <c r="Q3416">
        <v>5.5</v>
      </c>
    </row>
    <row r="3417" spans="1:17" x14ac:dyDescent="0.25">
      <c r="A3417" t="s">
        <v>909</v>
      </c>
      <c r="B3417">
        <v>25</v>
      </c>
      <c r="C3417" t="s">
        <v>470</v>
      </c>
      <c r="D3417" t="s">
        <v>632</v>
      </c>
      <c r="E3417">
        <f t="shared" si="106"/>
        <v>1</v>
      </c>
      <c r="F3417" t="str">
        <f t="shared" si="107"/>
        <v/>
      </c>
      <c r="G3417" t="s">
        <v>910</v>
      </c>
      <c r="H3417">
        <v>6</v>
      </c>
      <c r="Q3417">
        <v>5.5</v>
      </c>
    </row>
    <row r="3418" spans="1:17" x14ac:dyDescent="0.25">
      <c r="A3418" t="s">
        <v>909</v>
      </c>
      <c r="B3418">
        <v>25</v>
      </c>
      <c r="C3418" t="s">
        <v>474</v>
      </c>
      <c r="D3418" t="s">
        <v>632</v>
      </c>
      <c r="E3418">
        <f t="shared" si="106"/>
        <v>1</v>
      </c>
      <c r="F3418" t="str">
        <f t="shared" si="107"/>
        <v/>
      </c>
      <c r="G3418" t="s">
        <v>910</v>
      </c>
      <c r="H3418">
        <v>5.5</v>
      </c>
      <c r="Q3418">
        <v>5</v>
      </c>
    </row>
    <row r="3419" spans="1:17" x14ac:dyDescent="0.25">
      <c r="A3419" t="s">
        <v>909</v>
      </c>
      <c r="B3419">
        <v>25</v>
      </c>
      <c r="C3419" t="s">
        <v>853</v>
      </c>
      <c r="D3419" t="s">
        <v>632</v>
      </c>
      <c r="E3419" t="str">
        <f t="shared" si="106"/>
        <v/>
      </c>
      <c r="F3419">
        <f t="shared" si="107"/>
        <v>1</v>
      </c>
      <c r="G3419" t="s">
        <v>911</v>
      </c>
      <c r="H3419">
        <v>4</v>
      </c>
      <c r="Q3419">
        <v>3</v>
      </c>
    </row>
    <row r="3420" spans="1:17" x14ac:dyDescent="0.25">
      <c r="A3420" t="s">
        <v>909</v>
      </c>
      <c r="B3420">
        <v>25</v>
      </c>
      <c r="C3420" t="s">
        <v>352</v>
      </c>
      <c r="D3420" t="s">
        <v>752</v>
      </c>
      <c r="E3420" t="str">
        <f t="shared" si="106"/>
        <v/>
      </c>
      <c r="F3420" t="str">
        <f t="shared" si="107"/>
        <v/>
      </c>
      <c r="H3420">
        <v>6</v>
      </c>
      <c r="Q3420">
        <v>6</v>
      </c>
    </row>
    <row r="3421" spans="1:17" x14ac:dyDescent="0.25">
      <c r="A3421" t="s">
        <v>909</v>
      </c>
      <c r="B3421">
        <v>25</v>
      </c>
      <c r="C3421" t="s">
        <v>353</v>
      </c>
      <c r="D3421" t="s">
        <v>752</v>
      </c>
      <c r="E3421" t="str">
        <f t="shared" si="106"/>
        <v/>
      </c>
      <c r="F3421" t="str">
        <f t="shared" si="107"/>
        <v/>
      </c>
      <c r="H3421">
        <v>5.5</v>
      </c>
      <c r="Q3421">
        <v>5.5</v>
      </c>
    </row>
    <row r="3422" spans="1:17" x14ac:dyDescent="0.25">
      <c r="A3422" t="s">
        <v>909</v>
      </c>
      <c r="B3422">
        <v>25</v>
      </c>
      <c r="C3422" t="s">
        <v>843</v>
      </c>
      <c r="D3422" t="s">
        <v>752</v>
      </c>
      <c r="E3422" t="str">
        <f t="shared" si="106"/>
        <v/>
      </c>
      <c r="F3422" t="str">
        <f t="shared" si="107"/>
        <v/>
      </c>
      <c r="H3422">
        <v>6</v>
      </c>
      <c r="Q3422">
        <v>6</v>
      </c>
    </row>
    <row r="3423" spans="1:17" x14ac:dyDescent="0.25">
      <c r="A3423" t="s">
        <v>909</v>
      </c>
      <c r="B3423">
        <v>25</v>
      </c>
      <c r="C3423" t="s">
        <v>392</v>
      </c>
      <c r="D3423" t="s">
        <v>752</v>
      </c>
      <c r="E3423" t="str">
        <f t="shared" si="106"/>
        <v/>
      </c>
      <c r="F3423" t="str">
        <f t="shared" si="107"/>
        <v/>
      </c>
      <c r="H3423">
        <v>6</v>
      </c>
      <c r="Q3423">
        <v>6</v>
      </c>
    </row>
    <row r="3424" spans="1:17" x14ac:dyDescent="0.25">
      <c r="A3424" t="s">
        <v>909</v>
      </c>
      <c r="B3424">
        <v>25</v>
      </c>
      <c r="C3424" t="s">
        <v>437</v>
      </c>
      <c r="D3424" t="s">
        <v>752</v>
      </c>
      <c r="E3424" t="str">
        <f t="shared" si="106"/>
        <v/>
      </c>
      <c r="F3424" t="str">
        <f t="shared" si="107"/>
        <v/>
      </c>
      <c r="H3424">
        <v>5</v>
      </c>
      <c r="Q3424">
        <v>5</v>
      </c>
    </row>
    <row r="3425" spans="1:17" x14ac:dyDescent="0.25">
      <c r="A3425" t="s">
        <v>909</v>
      </c>
      <c r="B3425">
        <v>25</v>
      </c>
      <c r="C3425" t="s">
        <v>414</v>
      </c>
      <c r="D3425" t="s">
        <v>740</v>
      </c>
      <c r="E3425" t="str">
        <f t="shared" si="106"/>
        <v/>
      </c>
      <c r="F3425" t="str">
        <f t="shared" si="107"/>
        <v/>
      </c>
      <c r="H3425">
        <v>5.5</v>
      </c>
      <c r="Q3425">
        <v>5.5</v>
      </c>
    </row>
    <row r="3426" spans="1:17" x14ac:dyDescent="0.25">
      <c r="A3426" t="s">
        <v>909</v>
      </c>
      <c r="B3426">
        <v>25</v>
      </c>
      <c r="C3426" t="s">
        <v>415</v>
      </c>
      <c r="D3426" t="s">
        <v>740</v>
      </c>
      <c r="E3426">
        <f t="shared" si="106"/>
        <v>1</v>
      </c>
      <c r="F3426" t="str">
        <f t="shared" si="107"/>
        <v/>
      </c>
      <c r="G3426" t="s">
        <v>910</v>
      </c>
      <c r="H3426">
        <v>5.5</v>
      </c>
      <c r="Q3426">
        <v>5</v>
      </c>
    </row>
    <row r="3427" spans="1:17" x14ac:dyDescent="0.25">
      <c r="A3427" t="s">
        <v>909</v>
      </c>
      <c r="B3427">
        <v>25</v>
      </c>
      <c r="C3427" t="s">
        <v>440</v>
      </c>
      <c r="D3427" t="s">
        <v>740</v>
      </c>
      <c r="E3427" t="str">
        <f t="shared" si="106"/>
        <v/>
      </c>
      <c r="F3427" t="str">
        <f t="shared" si="107"/>
        <v/>
      </c>
      <c r="H3427">
        <v>6.5</v>
      </c>
      <c r="Q3427">
        <v>6.5</v>
      </c>
    </row>
    <row r="3428" spans="1:17" x14ac:dyDescent="0.25">
      <c r="A3428" t="s">
        <v>909</v>
      </c>
      <c r="B3428">
        <v>25</v>
      </c>
      <c r="C3428" t="s">
        <v>468</v>
      </c>
      <c r="D3428" t="s">
        <v>740</v>
      </c>
      <c r="E3428" t="str">
        <f t="shared" si="106"/>
        <v/>
      </c>
      <c r="F3428" t="str">
        <f t="shared" si="107"/>
        <v/>
      </c>
      <c r="H3428">
        <v>6</v>
      </c>
      <c r="Q3428">
        <v>6</v>
      </c>
    </row>
    <row r="3429" spans="1:17" x14ac:dyDescent="0.25">
      <c r="A3429" t="s">
        <v>909</v>
      </c>
      <c r="B3429">
        <v>25</v>
      </c>
      <c r="C3429" t="s">
        <v>463</v>
      </c>
      <c r="D3429" t="s">
        <v>740</v>
      </c>
      <c r="E3429" t="str">
        <f t="shared" si="106"/>
        <v/>
      </c>
      <c r="F3429" t="str">
        <f t="shared" si="107"/>
        <v/>
      </c>
      <c r="H3429">
        <v>6.5</v>
      </c>
      <c r="I3429">
        <v>1</v>
      </c>
      <c r="Q3429">
        <v>9.5</v>
      </c>
    </row>
    <row r="3430" spans="1:17" x14ac:dyDescent="0.25">
      <c r="A3430" t="s">
        <v>909</v>
      </c>
      <c r="B3430">
        <v>25</v>
      </c>
      <c r="C3430" t="s">
        <v>360</v>
      </c>
      <c r="D3430" t="s">
        <v>742</v>
      </c>
      <c r="E3430" t="str">
        <f t="shared" si="106"/>
        <v/>
      </c>
      <c r="F3430" t="str">
        <f t="shared" si="107"/>
        <v/>
      </c>
      <c r="H3430">
        <v>6</v>
      </c>
      <c r="Q3430">
        <v>6</v>
      </c>
    </row>
    <row r="3431" spans="1:17" x14ac:dyDescent="0.25">
      <c r="A3431" t="s">
        <v>909</v>
      </c>
      <c r="B3431">
        <v>25</v>
      </c>
      <c r="C3431" t="s">
        <v>369</v>
      </c>
      <c r="D3431" t="s">
        <v>742</v>
      </c>
      <c r="E3431">
        <f t="shared" si="106"/>
        <v>1</v>
      </c>
      <c r="F3431" t="str">
        <f t="shared" si="107"/>
        <v/>
      </c>
      <c r="G3431" t="s">
        <v>910</v>
      </c>
      <c r="H3431">
        <v>6</v>
      </c>
      <c r="Q3431">
        <v>5.5</v>
      </c>
    </row>
    <row r="3432" spans="1:17" x14ac:dyDescent="0.25">
      <c r="A3432" t="s">
        <v>909</v>
      </c>
      <c r="B3432">
        <v>25</v>
      </c>
      <c r="C3432" t="s">
        <v>373</v>
      </c>
      <c r="D3432" t="s">
        <v>742</v>
      </c>
      <c r="E3432" t="str">
        <f t="shared" si="106"/>
        <v/>
      </c>
      <c r="F3432" t="str">
        <f t="shared" si="107"/>
        <v/>
      </c>
      <c r="H3432">
        <v>6</v>
      </c>
      <c r="Q3432">
        <v>6</v>
      </c>
    </row>
    <row r="3433" spans="1:17" x14ac:dyDescent="0.25">
      <c r="A3433" t="s">
        <v>909</v>
      </c>
      <c r="B3433">
        <v>25</v>
      </c>
      <c r="C3433" t="s">
        <v>418</v>
      </c>
      <c r="D3433" t="s">
        <v>742</v>
      </c>
      <c r="E3433" t="str">
        <f t="shared" si="106"/>
        <v/>
      </c>
      <c r="F3433" t="str">
        <f t="shared" si="107"/>
        <v/>
      </c>
      <c r="H3433">
        <v>5.5</v>
      </c>
      <c r="Q3433">
        <v>5.5</v>
      </c>
    </row>
    <row r="3434" spans="1:17" x14ac:dyDescent="0.25">
      <c r="A3434" t="s">
        <v>909</v>
      </c>
      <c r="B3434">
        <v>25</v>
      </c>
      <c r="C3434" t="s">
        <v>840</v>
      </c>
      <c r="D3434" t="s">
        <v>753</v>
      </c>
      <c r="E3434" t="str">
        <f t="shared" si="106"/>
        <v/>
      </c>
      <c r="F3434" t="str">
        <f t="shared" si="107"/>
        <v/>
      </c>
      <c r="H3434">
        <v>6</v>
      </c>
      <c r="Q3434">
        <v>6</v>
      </c>
    </row>
    <row r="3435" spans="1:17" x14ac:dyDescent="0.25">
      <c r="A3435" t="s">
        <v>909</v>
      </c>
      <c r="B3435">
        <v>25</v>
      </c>
      <c r="C3435" t="s">
        <v>385</v>
      </c>
      <c r="D3435" t="s">
        <v>753</v>
      </c>
      <c r="E3435" t="str">
        <f t="shared" si="106"/>
        <v/>
      </c>
      <c r="F3435" t="str">
        <f t="shared" si="107"/>
        <v/>
      </c>
      <c r="H3435">
        <v>5</v>
      </c>
      <c r="Q3435">
        <v>5</v>
      </c>
    </row>
    <row r="3436" spans="1:17" x14ac:dyDescent="0.25">
      <c r="A3436" t="s">
        <v>909</v>
      </c>
      <c r="B3436">
        <v>25</v>
      </c>
      <c r="C3436" t="s">
        <v>395</v>
      </c>
      <c r="D3436" t="s">
        <v>753</v>
      </c>
      <c r="E3436" t="str">
        <f t="shared" si="106"/>
        <v/>
      </c>
      <c r="F3436" t="str">
        <f t="shared" si="107"/>
        <v/>
      </c>
      <c r="H3436">
        <v>6</v>
      </c>
      <c r="Q3436">
        <v>6</v>
      </c>
    </row>
    <row r="3437" spans="1:17" x14ac:dyDescent="0.25">
      <c r="A3437" t="s">
        <v>909</v>
      </c>
      <c r="B3437">
        <v>25</v>
      </c>
      <c r="C3437" t="s">
        <v>416</v>
      </c>
      <c r="D3437" t="s">
        <v>753</v>
      </c>
      <c r="E3437" t="str">
        <f t="shared" si="106"/>
        <v/>
      </c>
      <c r="F3437" t="str">
        <f t="shared" si="107"/>
        <v/>
      </c>
      <c r="H3437">
        <v>6.5</v>
      </c>
      <c r="Q3437">
        <v>6.5</v>
      </c>
    </row>
    <row r="3438" spans="1:17" x14ac:dyDescent="0.25">
      <c r="A3438" t="s">
        <v>909</v>
      </c>
      <c r="B3438">
        <v>25</v>
      </c>
      <c r="C3438" t="s">
        <v>455</v>
      </c>
      <c r="D3438" t="s">
        <v>753</v>
      </c>
      <c r="E3438">
        <f t="shared" si="106"/>
        <v>1</v>
      </c>
      <c r="F3438" t="str">
        <f t="shared" si="107"/>
        <v/>
      </c>
      <c r="G3438" t="s">
        <v>910</v>
      </c>
      <c r="H3438">
        <v>7.5</v>
      </c>
      <c r="I3438">
        <v>1</v>
      </c>
      <c r="Q3438">
        <v>10</v>
      </c>
    </row>
    <row r="3439" spans="1:17" x14ac:dyDescent="0.25">
      <c r="A3439" t="s">
        <v>909</v>
      </c>
      <c r="B3439">
        <v>25</v>
      </c>
      <c r="C3439" t="s">
        <v>378</v>
      </c>
      <c r="D3439" t="s">
        <v>750</v>
      </c>
      <c r="E3439" t="str">
        <f t="shared" si="106"/>
        <v/>
      </c>
      <c r="F3439" t="str">
        <f t="shared" si="107"/>
        <v/>
      </c>
      <c r="H3439">
        <v>4.5</v>
      </c>
      <c r="Q3439">
        <v>4.5</v>
      </c>
    </row>
    <row r="3440" spans="1:17" x14ac:dyDescent="0.25">
      <c r="A3440" t="s">
        <v>909</v>
      </c>
      <c r="B3440">
        <v>25</v>
      </c>
      <c r="C3440" t="s">
        <v>386</v>
      </c>
      <c r="D3440" t="s">
        <v>750</v>
      </c>
      <c r="E3440">
        <f t="shared" si="106"/>
        <v>1</v>
      </c>
      <c r="F3440" t="str">
        <f t="shared" si="107"/>
        <v/>
      </c>
      <c r="G3440" t="s">
        <v>910</v>
      </c>
      <c r="H3440">
        <v>4.5</v>
      </c>
      <c r="Q3440">
        <v>4</v>
      </c>
    </row>
    <row r="3441" spans="1:17" x14ac:dyDescent="0.25">
      <c r="A3441" t="s">
        <v>909</v>
      </c>
      <c r="B3441">
        <v>25</v>
      </c>
      <c r="C3441" t="s">
        <v>399</v>
      </c>
      <c r="D3441" t="s">
        <v>750</v>
      </c>
      <c r="E3441">
        <f t="shared" si="106"/>
        <v>1</v>
      </c>
      <c r="F3441" t="str">
        <f t="shared" si="107"/>
        <v/>
      </c>
      <c r="G3441" t="s">
        <v>910</v>
      </c>
      <c r="H3441">
        <v>5.5</v>
      </c>
      <c r="Q3441">
        <v>5</v>
      </c>
    </row>
    <row r="3442" spans="1:17" x14ac:dyDescent="0.25">
      <c r="A3442" t="s">
        <v>909</v>
      </c>
      <c r="B3442">
        <v>25</v>
      </c>
      <c r="C3442" t="s">
        <v>857</v>
      </c>
      <c r="D3442" t="s">
        <v>750</v>
      </c>
      <c r="E3442">
        <f t="shared" si="106"/>
        <v>1</v>
      </c>
      <c r="F3442" t="str">
        <f t="shared" si="107"/>
        <v/>
      </c>
      <c r="G3442" t="s">
        <v>910</v>
      </c>
      <c r="H3442">
        <v>5.5</v>
      </c>
      <c r="Q3442">
        <v>5</v>
      </c>
    </row>
    <row r="3443" spans="1:17" x14ac:dyDescent="0.25">
      <c r="A3443" t="s">
        <v>909</v>
      </c>
      <c r="B3443">
        <v>25</v>
      </c>
      <c r="C3443" t="s">
        <v>430</v>
      </c>
      <c r="D3443" t="s">
        <v>750</v>
      </c>
      <c r="E3443" t="str">
        <f t="shared" si="106"/>
        <v/>
      </c>
      <c r="F3443" t="str">
        <f t="shared" si="107"/>
        <v/>
      </c>
      <c r="H3443">
        <v>5</v>
      </c>
      <c r="Q3443">
        <v>5</v>
      </c>
    </row>
    <row r="3444" spans="1:17" x14ac:dyDescent="0.25">
      <c r="A3444" t="s">
        <v>909</v>
      </c>
      <c r="B3444">
        <v>25</v>
      </c>
      <c r="C3444" t="s">
        <v>431</v>
      </c>
      <c r="D3444" t="s">
        <v>750</v>
      </c>
      <c r="E3444" t="str">
        <f t="shared" si="106"/>
        <v/>
      </c>
      <c r="F3444" t="str">
        <f t="shared" si="107"/>
        <v/>
      </c>
      <c r="H3444">
        <v>5.5</v>
      </c>
      <c r="Q3444">
        <v>5.5</v>
      </c>
    </row>
    <row r="3445" spans="1:17" x14ac:dyDescent="0.25">
      <c r="A3445" t="s">
        <v>909</v>
      </c>
      <c r="B3445">
        <v>25</v>
      </c>
      <c r="C3445" t="s">
        <v>461</v>
      </c>
      <c r="D3445" t="s">
        <v>750</v>
      </c>
      <c r="E3445" t="str">
        <f t="shared" si="106"/>
        <v/>
      </c>
      <c r="F3445" t="str">
        <f t="shared" si="107"/>
        <v/>
      </c>
      <c r="H3445">
        <v>4.5</v>
      </c>
      <c r="Q3445">
        <v>4.5</v>
      </c>
    </row>
    <row r="3446" spans="1:17" x14ac:dyDescent="0.25">
      <c r="A3446" t="s">
        <v>909</v>
      </c>
      <c r="B3446">
        <v>25</v>
      </c>
      <c r="C3446" t="s">
        <v>345</v>
      </c>
      <c r="D3446" t="s">
        <v>754</v>
      </c>
      <c r="E3446" t="str">
        <f t="shared" si="106"/>
        <v/>
      </c>
      <c r="F3446" t="str">
        <f t="shared" si="107"/>
        <v/>
      </c>
      <c r="H3446">
        <v>6</v>
      </c>
      <c r="Q3446">
        <v>6</v>
      </c>
    </row>
    <row r="3447" spans="1:17" x14ac:dyDescent="0.25">
      <c r="A3447" t="s">
        <v>909</v>
      </c>
      <c r="B3447">
        <v>25</v>
      </c>
      <c r="C3447" t="s">
        <v>849</v>
      </c>
      <c r="D3447" t="s">
        <v>754</v>
      </c>
      <c r="E3447">
        <f t="shared" si="106"/>
        <v>1</v>
      </c>
      <c r="F3447" t="str">
        <f t="shared" si="107"/>
        <v/>
      </c>
      <c r="G3447" t="s">
        <v>910</v>
      </c>
      <c r="H3447">
        <v>5.5</v>
      </c>
      <c r="Q3447">
        <v>5</v>
      </c>
    </row>
    <row r="3448" spans="1:17" x14ac:dyDescent="0.25">
      <c r="A3448" t="s">
        <v>909</v>
      </c>
      <c r="B3448">
        <v>25</v>
      </c>
      <c r="C3448" t="s">
        <v>888</v>
      </c>
      <c r="D3448" t="s">
        <v>754</v>
      </c>
      <c r="E3448" t="str">
        <f t="shared" si="106"/>
        <v/>
      </c>
      <c r="F3448" t="str">
        <f t="shared" si="107"/>
        <v/>
      </c>
      <c r="H3448">
        <v>6</v>
      </c>
      <c r="Q3448">
        <v>6</v>
      </c>
    </row>
    <row r="3449" spans="1:17" x14ac:dyDescent="0.25">
      <c r="A3449" t="s">
        <v>909</v>
      </c>
      <c r="B3449">
        <v>25</v>
      </c>
      <c r="C3449" t="s">
        <v>457</v>
      </c>
      <c r="D3449" t="s">
        <v>754</v>
      </c>
      <c r="E3449" t="str">
        <f t="shared" si="106"/>
        <v/>
      </c>
      <c r="F3449" t="str">
        <f t="shared" si="107"/>
        <v/>
      </c>
      <c r="H3449">
        <v>7.5</v>
      </c>
      <c r="I3449">
        <v>1</v>
      </c>
      <c r="Q3449">
        <v>10.5</v>
      </c>
    </row>
    <row r="3450" spans="1:17" x14ac:dyDescent="0.25">
      <c r="A3450" t="s">
        <v>909</v>
      </c>
      <c r="B3450">
        <v>25</v>
      </c>
      <c r="C3450" t="s">
        <v>349</v>
      </c>
      <c r="D3450" t="s">
        <v>748</v>
      </c>
      <c r="E3450">
        <f t="shared" si="106"/>
        <v>1</v>
      </c>
      <c r="F3450" t="str">
        <f t="shared" si="107"/>
        <v/>
      </c>
      <c r="G3450" t="s">
        <v>910</v>
      </c>
      <c r="H3450">
        <v>6</v>
      </c>
      <c r="Q3450">
        <v>5.5</v>
      </c>
    </row>
    <row r="3451" spans="1:17" x14ac:dyDescent="0.25">
      <c r="A3451" t="s">
        <v>909</v>
      </c>
      <c r="B3451">
        <v>25</v>
      </c>
      <c r="C3451" t="s">
        <v>401</v>
      </c>
      <c r="D3451" t="s">
        <v>748</v>
      </c>
      <c r="E3451" t="str">
        <f t="shared" si="106"/>
        <v/>
      </c>
      <c r="F3451" t="str">
        <f t="shared" si="107"/>
        <v/>
      </c>
      <c r="H3451">
        <v>6</v>
      </c>
      <c r="Q3451">
        <v>6</v>
      </c>
    </row>
    <row r="3452" spans="1:17" x14ac:dyDescent="0.25">
      <c r="A3452" t="s">
        <v>909</v>
      </c>
      <c r="B3452">
        <v>25</v>
      </c>
      <c r="C3452" t="s">
        <v>460</v>
      </c>
      <c r="D3452" t="s">
        <v>748</v>
      </c>
      <c r="E3452" t="str">
        <f t="shared" si="106"/>
        <v/>
      </c>
      <c r="F3452" t="str">
        <f t="shared" si="107"/>
        <v/>
      </c>
      <c r="H3452">
        <v>5.5</v>
      </c>
      <c r="Q3452">
        <v>5.5</v>
      </c>
    </row>
    <row r="3453" spans="1:17" x14ac:dyDescent="0.25">
      <c r="A3453" t="s">
        <v>909</v>
      </c>
      <c r="B3453">
        <v>25</v>
      </c>
      <c r="C3453" t="s">
        <v>407</v>
      </c>
      <c r="D3453" t="s">
        <v>748</v>
      </c>
      <c r="E3453" t="str">
        <f t="shared" si="106"/>
        <v/>
      </c>
      <c r="F3453" t="str">
        <f t="shared" si="107"/>
        <v/>
      </c>
      <c r="H3453">
        <v>5.5</v>
      </c>
      <c r="Q3453">
        <v>5.5</v>
      </c>
    </row>
    <row r="3454" spans="1:17" x14ac:dyDescent="0.25">
      <c r="A3454" t="s">
        <v>909</v>
      </c>
      <c r="B3454">
        <v>25</v>
      </c>
      <c r="C3454" t="s">
        <v>845</v>
      </c>
      <c r="D3454" t="s">
        <v>661</v>
      </c>
      <c r="E3454" t="str">
        <f t="shared" si="106"/>
        <v/>
      </c>
      <c r="F3454" t="str">
        <f t="shared" si="107"/>
        <v/>
      </c>
      <c r="H3454">
        <v>6.5</v>
      </c>
      <c r="Q3454">
        <v>6.5</v>
      </c>
    </row>
    <row r="3455" spans="1:17" x14ac:dyDescent="0.25">
      <c r="A3455" t="s">
        <v>909</v>
      </c>
      <c r="B3455">
        <v>25</v>
      </c>
      <c r="C3455" t="s">
        <v>420</v>
      </c>
      <c r="D3455" t="s">
        <v>661</v>
      </c>
      <c r="E3455" t="str">
        <f t="shared" si="106"/>
        <v/>
      </c>
      <c r="F3455" t="str">
        <f t="shared" si="107"/>
        <v/>
      </c>
      <c r="H3455">
        <v>6.5</v>
      </c>
      <c r="Q3455">
        <v>6.5</v>
      </c>
    </row>
    <row r="3456" spans="1:17" x14ac:dyDescent="0.25">
      <c r="A3456" t="s">
        <v>909</v>
      </c>
      <c r="B3456">
        <v>25</v>
      </c>
      <c r="C3456" t="s">
        <v>445</v>
      </c>
      <c r="D3456" t="s">
        <v>661</v>
      </c>
      <c r="E3456">
        <f t="shared" si="106"/>
        <v>1</v>
      </c>
      <c r="F3456" t="str">
        <f t="shared" si="107"/>
        <v/>
      </c>
      <c r="G3456" t="s">
        <v>910</v>
      </c>
      <c r="H3456">
        <v>6.5</v>
      </c>
      <c r="Q3456">
        <v>6</v>
      </c>
    </row>
    <row r="3457" spans="1:17" x14ac:dyDescent="0.25">
      <c r="A3457" t="s">
        <v>909</v>
      </c>
      <c r="B3457">
        <v>25</v>
      </c>
      <c r="C3457" t="s">
        <v>434</v>
      </c>
      <c r="D3457" t="s">
        <v>661</v>
      </c>
      <c r="E3457">
        <f t="shared" si="106"/>
        <v>1</v>
      </c>
      <c r="F3457" t="str">
        <f t="shared" si="107"/>
        <v/>
      </c>
      <c r="G3457" t="s">
        <v>910</v>
      </c>
      <c r="H3457">
        <v>5.5</v>
      </c>
      <c r="Q3457">
        <v>5</v>
      </c>
    </row>
    <row r="3458" spans="1:17" x14ac:dyDescent="0.25">
      <c r="A3458" t="s">
        <v>909</v>
      </c>
      <c r="B3458">
        <v>25</v>
      </c>
      <c r="C3458" t="s">
        <v>364</v>
      </c>
      <c r="D3458" t="s">
        <v>631</v>
      </c>
      <c r="E3458">
        <f t="shared" si="106"/>
        <v>1</v>
      </c>
      <c r="F3458" t="str">
        <f t="shared" si="107"/>
        <v/>
      </c>
      <c r="G3458" t="s">
        <v>910</v>
      </c>
      <c r="H3458">
        <v>6.5</v>
      </c>
      <c r="Q3458">
        <v>6</v>
      </c>
    </row>
    <row r="3459" spans="1:17" x14ac:dyDescent="0.25">
      <c r="A3459" t="s">
        <v>909</v>
      </c>
      <c r="B3459">
        <v>25</v>
      </c>
      <c r="C3459" t="s">
        <v>846</v>
      </c>
      <c r="D3459" t="s">
        <v>631</v>
      </c>
      <c r="E3459" t="str">
        <f t="shared" ref="E3459:E3522" si="108">IF($G3459="Ammonito",1,"")</f>
        <v/>
      </c>
      <c r="F3459" t="str">
        <f t="shared" ref="F3459:F3522" si="109">IF($G3459="Espulsione",1,"")</f>
        <v/>
      </c>
      <c r="H3459">
        <v>6</v>
      </c>
      <c r="Q3459">
        <v>6</v>
      </c>
    </row>
    <row r="3460" spans="1:17" x14ac:dyDescent="0.25">
      <c r="A3460" t="s">
        <v>909</v>
      </c>
      <c r="B3460">
        <v>25</v>
      </c>
      <c r="C3460" t="s">
        <v>465</v>
      </c>
      <c r="D3460" t="s">
        <v>631</v>
      </c>
      <c r="E3460">
        <f t="shared" si="108"/>
        <v>1</v>
      </c>
      <c r="F3460" t="str">
        <f t="shared" si="109"/>
        <v/>
      </c>
      <c r="G3460" t="s">
        <v>910</v>
      </c>
      <c r="H3460">
        <v>6.5</v>
      </c>
      <c r="Q3460">
        <v>6</v>
      </c>
    </row>
    <row r="3461" spans="1:17" x14ac:dyDescent="0.25">
      <c r="A3461" t="s">
        <v>909</v>
      </c>
      <c r="B3461">
        <v>25</v>
      </c>
      <c r="C3461" t="s">
        <v>387</v>
      </c>
      <c r="D3461" t="s">
        <v>745</v>
      </c>
      <c r="E3461">
        <f t="shared" si="108"/>
        <v>1</v>
      </c>
      <c r="F3461" t="str">
        <f t="shared" si="109"/>
        <v/>
      </c>
      <c r="G3461" t="s">
        <v>910</v>
      </c>
      <c r="H3461">
        <v>6</v>
      </c>
      <c r="Q3461">
        <v>5.5</v>
      </c>
    </row>
    <row r="3462" spans="1:17" x14ac:dyDescent="0.25">
      <c r="A3462" t="s">
        <v>909</v>
      </c>
      <c r="B3462">
        <v>25</v>
      </c>
      <c r="C3462" t="s">
        <v>855</v>
      </c>
      <c r="D3462" t="s">
        <v>745</v>
      </c>
      <c r="E3462" t="str">
        <f t="shared" si="108"/>
        <v/>
      </c>
      <c r="F3462" t="str">
        <f t="shared" si="109"/>
        <v/>
      </c>
      <c r="H3462">
        <v>5.5</v>
      </c>
      <c r="Q3462">
        <v>5.5</v>
      </c>
    </row>
    <row r="3463" spans="1:17" x14ac:dyDescent="0.25">
      <c r="A3463" t="s">
        <v>909</v>
      </c>
      <c r="B3463">
        <v>25</v>
      </c>
      <c r="C3463" t="s">
        <v>439</v>
      </c>
      <c r="D3463" t="s">
        <v>745</v>
      </c>
      <c r="E3463">
        <f t="shared" si="108"/>
        <v>1</v>
      </c>
      <c r="F3463" t="str">
        <f t="shared" si="109"/>
        <v/>
      </c>
      <c r="G3463" t="s">
        <v>910</v>
      </c>
      <c r="H3463">
        <v>5.5</v>
      </c>
      <c r="Q3463">
        <v>5</v>
      </c>
    </row>
    <row r="3464" spans="1:17" x14ac:dyDescent="0.25">
      <c r="A3464" t="s">
        <v>909</v>
      </c>
      <c r="B3464">
        <v>25</v>
      </c>
      <c r="C3464" t="s">
        <v>446</v>
      </c>
      <c r="D3464" t="s">
        <v>745</v>
      </c>
      <c r="E3464">
        <f t="shared" si="108"/>
        <v>1</v>
      </c>
      <c r="F3464" t="str">
        <f t="shared" si="109"/>
        <v/>
      </c>
      <c r="G3464" t="s">
        <v>910</v>
      </c>
      <c r="H3464">
        <v>6</v>
      </c>
      <c r="Q3464">
        <v>5.5</v>
      </c>
    </row>
    <row r="3465" spans="1:17" x14ac:dyDescent="0.25">
      <c r="A3465" t="s">
        <v>909</v>
      </c>
      <c r="B3465">
        <v>25</v>
      </c>
      <c r="C3465" t="s">
        <v>459</v>
      </c>
      <c r="D3465" t="s">
        <v>745</v>
      </c>
      <c r="E3465" t="str">
        <f t="shared" si="108"/>
        <v/>
      </c>
      <c r="F3465" t="str">
        <f t="shared" si="109"/>
        <v/>
      </c>
      <c r="H3465">
        <v>6</v>
      </c>
      <c r="Q3465">
        <v>6</v>
      </c>
    </row>
    <row r="3466" spans="1:17" x14ac:dyDescent="0.25">
      <c r="A3466" t="s">
        <v>909</v>
      </c>
      <c r="B3466">
        <v>25</v>
      </c>
      <c r="C3466" t="s">
        <v>355</v>
      </c>
      <c r="D3466" t="s">
        <v>635</v>
      </c>
      <c r="E3466" t="str">
        <f t="shared" si="108"/>
        <v/>
      </c>
      <c r="F3466" t="str">
        <f t="shared" si="109"/>
        <v/>
      </c>
      <c r="H3466">
        <v>5.5</v>
      </c>
      <c r="Q3466">
        <v>5.5</v>
      </c>
    </row>
    <row r="3467" spans="1:17" x14ac:dyDescent="0.25">
      <c r="A3467" t="s">
        <v>909</v>
      </c>
      <c r="B3467">
        <v>25</v>
      </c>
      <c r="C3467" t="s">
        <v>377</v>
      </c>
      <c r="D3467" t="s">
        <v>635</v>
      </c>
      <c r="E3467" t="str">
        <f t="shared" si="108"/>
        <v/>
      </c>
      <c r="F3467" t="str">
        <f t="shared" si="109"/>
        <v/>
      </c>
      <c r="H3467">
        <v>4.5</v>
      </c>
      <c r="K3467">
        <v>1</v>
      </c>
      <c r="Q3467">
        <v>2.5</v>
      </c>
    </row>
    <row r="3468" spans="1:17" x14ac:dyDescent="0.25">
      <c r="A3468" t="s">
        <v>909</v>
      </c>
      <c r="B3468">
        <v>25</v>
      </c>
      <c r="C3468" t="s">
        <v>419</v>
      </c>
      <c r="D3468" t="s">
        <v>635</v>
      </c>
      <c r="E3468" t="str">
        <f t="shared" si="108"/>
        <v/>
      </c>
      <c r="F3468" t="str">
        <f t="shared" si="109"/>
        <v/>
      </c>
      <c r="H3468">
        <v>5</v>
      </c>
      <c r="Q3468">
        <v>5</v>
      </c>
    </row>
    <row r="3469" spans="1:17" x14ac:dyDescent="0.25">
      <c r="A3469" t="s">
        <v>909</v>
      </c>
      <c r="B3469">
        <v>25</v>
      </c>
      <c r="C3469" t="s">
        <v>449</v>
      </c>
      <c r="D3469" t="s">
        <v>635</v>
      </c>
      <c r="E3469" t="str">
        <f t="shared" si="108"/>
        <v/>
      </c>
      <c r="F3469" t="str">
        <f t="shared" si="109"/>
        <v/>
      </c>
      <c r="H3469">
        <v>5</v>
      </c>
      <c r="Q3469">
        <v>5</v>
      </c>
    </row>
    <row r="3470" spans="1:17" x14ac:dyDescent="0.25">
      <c r="A3470" t="s">
        <v>909</v>
      </c>
      <c r="B3470">
        <v>25</v>
      </c>
      <c r="C3470" t="s">
        <v>467</v>
      </c>
      <c r="D3470" t="s">
        <v>635</v>
      </c>
      <c r="E3470">
        <f t="shared" si="108"/>
        <v>1</v>
      </c>
      <c r="F3470" t="str">
        <f t="shared" si="109"/>
        <v/>
      </c>
      <c r="G3470" t="s">
        <v>910</v>
      </c>
      <c r="H3470">
        <v>5</v>
      </c>
      <c r="Q3470">
        <v>4.5</v>
      </c>
    </row>
    <row r="3471" spans="1:17" x14ac:dyDescent="0.25">
      <c r="A3471" t="s">
        <v>909</v>
      </c>
      <c r="B3471">
        <v>25</v>
      </c>
      <c r="C3471" t="s">
        <v>481</v>
      </c>
      <c r="D3471" t="s">
        <v>635</v>
      </c>
      <c r="E3471" t="str">
        <f t="shared" si="108"/>
        <v/>
      </c>
      <c r="F3471" t="str">
        <f t="shared" si="109"/>
        <v/>
      </c>
      <c r="H3471">
        <v>4</v>
      </c>
      <c r="Q3471">
        <v>4</v>
      </c>
    </row>
    <row r="3472" spans="1:17" x14ac:dyDescent="0.25">
      <c r="A3472" t="s">
        <v>909</v>
      </c>
      <c r="B3472">
        <v>25</v>
      </c>
      <c r="C3472" t="s">
        <v>841</v>
      </c>
      <c r="D3472" t="s">
        <v>747</v>
      </c>
      <c r="E3472" t="str">
        <f t="shared" si="108"/>
        <v/>
      </c>
      <c r="F3472" t="str">
        <f t="shared" si="109"/>
        <v/>
      </c>
      <c r="H3472">
        <v>5.5</v>
      </c>
      <c r="Q3472">
        <v>5.5</v>
      </c>
    </row>
    <row r="3473" spans="1:17" x14ac:dyDescent="0.25">
      <c r="A3473" t="s">
        <v>909</v>
      </c>
      <c r="B3473">
        <v>25</v>
      </c>
      <c r="C3473" t="s">
        <v>390</v>
      </c>
      <c r="D3473" t="s">
        <v>747</v>
      </c>
      <c r="E3473" t="str">
        <f t="shared" si="108"/>
        <v/>
      </c>
      <c r="F3473" t="str">
        <f t="shared" si="109"/>
        <v/>
      </c>
      <c r="H3473">
        <v>6</v>
      </c>
      <c r="Q3473">
        <v>6</v>
      </c>
    </row>
    <row r="3474" spans="1:17" x14ac:dyDescent="0.25">
      <c r="A3474" t="s">
        <v>909</v>
      </c>
      <c r="B3474">
        <v>25</v>
      </c>
      <c r="C3474" t="s">
        <v>408</v>
      </c>
      <c r="D3474" t="s">
        <v>747</v>
      </c>
      <c r="E3474" t="str">
        <f t="shared" si="108"/>
        <v/>
      </c>
      <c r="F3474" t="str">
        <f t="shared" si="109"/>
        <v/>
      </c>
      <c r="H3474">
        <v>5</v>
      </c>
      <c r="Q3474">
        <v>5</v>
      </c>
    </row>
    <row r="3475" spans="1:17" x14ac:dyDescent="0.25">
      <c r="A3475" t="s">
        <v>909</v>
      </c>
      <c r="B3475">
        <v>25</v>
      </c>
      <c r="C3475" t="s">
        <v>865</v>
      </c>
      <c r="D3475" t="s">
        <v>747</v>
      </c>
      <c r="E3475" t="str">
        <f t="shared" si="108"/>
        <v/>
      </c>
      <c r="F3475" t="str">
        <f t="shared" si="109"/>
        <v/>
      </c>
      <c r="H3475">
        <v>6</v>
      </c>
      <c r="Q3475">
        <v>6</v>
      </c>
    </row>
    <row r="3476" spans="1:17" x14ac:dyDescent="0.25">
      <c r="A3476" t="s">
        <v>909</v>
      </c>
      <c r="B3476">
        <v>25</v>
      </c>
      <c r="C3476" t="s">
        <v>448</v>
      </c>
      <c r="D3476" t="s">
        <v>747</v>
      </c>
      <c r="E3476">
        <f t="shared" si="108"/>
        <v>1</v>
      </c>
      <c r="F3476" t="str">
        <f t="shared" si="109"/>
        <v/>
      </c>
      <c r="G3476" t="s">
        <v>910</v>
      </c>
      <c r="H3476">
        <v>5</v>
      </c>
      <c r="Q3476">
        <v>4.5</v>
      </c>
    </row>
    <row r="3477" spans="1:17" x14ac:dyDescent="0.25">
      <c r="A3477" t="s">
        <v>909</v>
      </c>
      <c r="B3477">
        <v>25</v>
      </c>
      <c r="C3477" t="s">
        <v>361</v>
      </c>
      <c r="D3477" t="s">
        <v>738</v>
      </c>
      <c r="E3477" t="str">
        <f t="shared" si="108"/>
        <v/>
      </c>
      <c r="F3477" t="str">
        <f t="shared" si="109"/>
        <v/>
      </c>
      <c r="H3477">
        <v>5.5</v>
      </c>
      <c r="Q3477">
        <v>5.5</v>
      </c>
    </row>
    <row r="3478" spans="1:17" x14ac:dyDescent="0.25">
      <c r="A3478" t="s">
        <v>909</v>
      </c>
      <c r="B3478">
        <v>25</v>
      </c>
      <c r="C3478" t="s">
        <v>851</v>
      </c>
      <c r="D3478" t="s">
        <v>738</v>
      </c>
      <c r="E3478" t="str">
        <f t="shared" si="108"/>
        <v/>
      </c>
      <c r="F3478" t="str">
        <f t="shared" si="109"/>
        <v/>
      </c>
      <c r="H3478">
        <v>6</v>
      </c>
      <c r="Q3478">
        <v>6</v>
      </c>
    </row>
    <row r="3479" spans="1:17" x14ac:dyDescent="0.25">
      <c r="A3479" t="s">
        <v>909</v>
      </c>
      <c r="B3479">
        <v>25</v>
      </c>
      <c r="C3479" t="s">
        <v>397</v>
      </c>
      <c r="D3479" t="s">
        <v>738</v>
      </c>
      <c r="E3479">
        <f t="shared" si="108"/>
        <v>1</v>
      </c>
      <c r="F3479" t="str">
        <f t="shared" si="109"/>
        <v/>
      </c>
      <c r="G3479" t="s">
        <v>910</v>
      </c>
      <c r="H3479">
        <v>5.5</v>
      </c>
      <c r="Q3479">
        <v>5</v>
      </c>
    </row>
    <row r="3480" spans="1:17" x14ac:dyDescent="0.25">
      <c r="A3480" t="s">
        <v>909</v>
      </c>
      <c r="B3480">
        <v>25</v>
      </c>
      <c r="C3480" t="s">
        <v>441</v>
      </c>
      <c r="D3480" t="s">
        <v>738</v>
      </c>
      <c r="E3480" t="str">
        <f t="shared" si="108"/>
        <v/>
      </c>
      <c r="F3480" t="str">
        <f t="shared" si="109"/>
        <v/>
      </c>
      <c r="H3480">
        <v>5</v>
      </c>
      <c r="Q3480">
        <v>5</v>
      </c>
    </row>
    <row r="3481" spans="1:17" x14ac:dyDescent="0.25">
      <c r="A3481" t="s">
        <v>909</v>
      </c>
      <c r="B3481">
        <v>25</v>
      </c>
      <c r="C3481" t="s">
        <v>478</v>
      </c>
      <c r="D3481" t="s">
        <v>738</v>
      </c>
      <c r="E3481" t="str">
        <f t="shared" si="108"/>
        <v/>
      </c>
      <c r="F3481" t="str">
        <f t="shared" si="109"/>
        <v/>
      </c>
      <c r="H3481">
        <v>5</v>
      </c>
      <c r="Q3481">
        <v>5</v>
      </c>
    </row>
    <row r="3482" spans="1:17" x14ac:dyDescent="0.25">
      <c r="A3482" t="s">
        <v>909</v>
      </c>
      <c r="B3482">
        <v>25</v>
      </c>
      <c r="C3482" t="s">
        <v>348</v>
      </c>
      <c r="D3482" t="s">
        <v>761</v>
      </c>
      <c r="E3482" t="str">
        <f t="shared" si="108"/>
        <v/>
      </c>
      <c r="F3482" t="str">
        <f t="shared" si="109"/>
        <v/>
      </c>
      <c r="H3482">
        <v>6.5</v>
      </c>
      <c r="Q3482">
        <v>6.5</v>
      </c>
    </row>
    <row r="3483" spans="1:17" x14ac:dyDescent="0.25">
      <c r="A3483" t="s">
        <v>909</v>
      </c>
      <c r="B3483">
        <v>25</v>
      </c>
      <c r="C3483" t="s">
        <v>372</v>
      </c>
      <c r="D3483" t="s">
        <v>761</v>
      </c>
      <c r="E3483" t="str">
        <f t="shared" si="108"/>
        <v/>
      </c>
      <c r="F3483" t="str">
        <f t="shared" si="109"/>
        <v/>
      </c>
      <c r="H3483">
        <v>6.5</v>
      </c>
      <c r="Q3483">
        <v>6.5</v>
      </c>
    </row>
    <row r="3484" spans="1:17" x14ac:dyDescent="0.25">
      <c r="A3484" t="s">
        <v>909</v>
      </c>
      <c r="B3484">
        <v>25</v>
      </c>
      <c r="C3484" t="s">
        <v>435</v>
      </c>
      <c r="D3484" t="s">
        <v>761</v>
      </c>
      <c r="E3484" t="str">
        <f t="shared" si="108"/>
        <v/>
      </c>
      <c r="F3484" t="str">
        <f t="shared" si="109"/>
        <v/>
      </c>
      <c r="H3484">
        <v>6</v>
      </c>
      <c r="Q3484">
        <v>6</v>
      </c>
    </row>
    <row r="3485" spans="1:17" x14ac:dyDescent="0.25">
      <c r="A3485" t="s">
        <v>909</v>
      </c>
      <c r="B3485">
        <v>25</v>
      </c>
      <c r="C3485" t="s">
        <v>429</v>
      </c>
      <c r="D3485" t="s">
        <v>761</v>
      </c>
      <c r="E3485" t="str">
        <f t="shared" si="108"/>
        <v/>
      </c>
      <c r="F3485" t="str">
        <f t="shared" si="109"/>
        <v/>
      </c>
      <c r="H3485">
        <v>6</v>
      </c>
      <c r="Q3485">
        <v>6</v>
      </c>
    </row>
    <row r="3486" spans="1:17" x14ac:dyDescent="0.25">
      <c r="A3486" t="s">
        <v>912</v>
      </c>
      <c r="B3486">
        <v>25</v>
      </c>
      <c r="C3486" t="s">
        <v>491</v>
      </c>
      <c r="D3486" t="s">
        <v>746</v>
      </c>
      <c r="E3486" t="str">
        <f t="shared" si="108"/>
        <v/>
      </c>
      <c r="F3486" t="str">
        <f t="shared" si="109"/>
        <v/>
      </c>
      <c r="H3486">
        <v>7</v>
      </c>
      <c r="Q3486">
        <v>7</v>
      </c>
    </row>
    <row r="3487" spans="1:17" x14ac:dyDescent="0.25">
      <c r="A3487" t="s">
        <v>912</v>
      </c>
      <c r="B3487">
        <v>25</v>
      </c>
      <c r="C3487" t="s">
        <v>624</v>
      </c>
      <c r="D3487" t="s">
        <v>746</v>
      </c>
      <c r="E3487" t="str">
        <f t="shared" si="108"/>
        <v/>
      </c>
      <c r="F3487" t="str">
        <f t="shared" si="109"/>
        <v/>
      </c>
      <c r="H3487">
        <v>6</v>
      </c>
      <c r="Q3487">
        <v>6</v>
      </c>
    </row>
    <row r="3488" spans="1:17" x14ac:dyDescent="0.25">
      <c r="A3488" t="s">
        <v>912</v>
      </c>
      <c r="B3488">
        <v>25</v>
      </c>
      <c r="C3488" t="s">
        <v>509</v>
      </c>
      <c r="D3488" t="s">
        <v>746</v>
      </c>
      <c r="E3488" t="str">
        <f t="shared" si="108"/>
        <v/>
      </c>
      <c r="F3488" t="str">
        <f t="shared" si="109"/>
        <v/>
      </c>
      <c r="H3488">
        <v>6.5</v>
      </c>
      <c r="Q3488">
        <v>6.5</v>
      </c>
    </row>
    <row r="3489" spans="1:17" x14ac:dyDescent="0.25">
      <c r="A3489" t="s">
        <v>912</v>
      </c>
      <c r="B3489">
        <v>25</v>
      </c>
      <c r="C3489" t="s">
        <v>515</v>
      </c>
      <c r="D3489" t="s">
        <v>746</v>
      </c>
      <c r="E3489" t="str">
        <f t="shared" si="108"/>
        <v/>
      </c>
      <c r="F3489" t="str">
        <f t="shared" si="109"/>
        <v/>
      </c>
      <c r="H3489">
        <v>6</v>
      </c>
      <c r="Q3489">
        <v>6</v>
      </c>
    </row>
    <row r="3490" spans="1:17" x14ac:dyDescent="0.25">
      <c r="A3490" t="s">
        <v>912</v>
      </c>
      <c r="B3490">
        <v>25</v>
      </c>
      <c r="C3490" t="s">
        <v>585</v>
      </c>
      <c r="D3490" t="s">
        <v>746</v>
      </c>
      <c r="E3490" t="str">
        <f t="shared" si="108"/>
        <v/>
      </c>
      <c r="F3490" t="str">
        <f t="shared" si="109"/>
        <v/>
      </c>
      <c r="H3490">
        <v>5</v>
      </c>
      <c r="Q3490">
        <v>5</v>
      </c>
    </row>
    <row r="3491" spans="1:17" x14ac:dyDescent="0.25">
      <c r="A3491" t="s">
        <v>912</v>
      </c>
      <c r="B3491">
        <v>25</v>
      </c>
      <c r="C3491" t="s">
        <v>514</v>
      </c>
      <c r="D3491" t="s">
        <v>760</v>
      </c>
      <c r="E3491" t="str">
        <f t="shared" si="108"/>
        <v/>
      </c>
      <c r="F3491" t="str">
        <f t="shared" si="109"/>
        <v/>
      </c>
      <c r="H3491">
        <v>5</v>
      </c>
      <c r="Q3491">
        <v>5</v>
      </c>
    </row>
    <row r="3492" spans="1:17" x14ac:dyDescent="0.25">
      <c r="A3492" t="s">
        <v>912</v>
      </c>
      <c r="B3492">
        <v>25</v>
      </c>
      <c r="C3492" t="s">
        <v>558</v>
      </c>
      <c r="D3492" t="s">
        <v>760</v>
      </c>
      <c r="E3492" t="str">
        <f t="shared" si="108"/>
        <v/>
      </c>
      <c r="F3492" t="str">
        <f t="shared" si="109"/>
        <v/>
      </c>
      <c r="H3492">
        <v>5.5</v>
      </c>
      <c r="Q3492">
        <v>5.5</v>
      </c>
    </row>
    <row r="3493" spans="1:17" x14ac:dyDescent="0.25">
      <c r="A3493" t="s">
        <v>912</v>
      </c>
      <c r="B3493">
        <v>25</v>
      </c>
      <c r="C3493" t="s">
        <v>560</v>
      </c>
      <c r="D3493" t="s">
        <v>760</v>
      </c>
      <c r="E3493" t="str">
        <f t="shared" si="108"/>
        <v/>
      </c>
      <c r="F3493" t="str">
        <f t="shared" si="109"/>
        <v/>
      </c>
      <c r="H3493">
        <v>5.5</v>
      </c>
      <c r="Q3493">
        <v>5.5</v>
      </c>
    </row>
    <row r="3494" spans="1:17" x14ac:dyDescent="0.25">
      <c r="A3494" t="s">
        <v>912</v>
      </c>
      <c r="B3494">
        <v>25</v>
      </c>
      <c r="C3494" t="s">
        <v>776</v>
      </c>
      <c r="D3494" t="s">
        <v>760</v>
      </c>
      <c r="E3494">
        <f t="shared" si="108"/>
        <v>1</v>
      </c>
      <c r="F3494" t="str">
        <f t="shared" si="109"/>
        <v/>
      </c>
      <c r="G3494" t="s">
        <v>910</v>
      </c>
      <c r="H3494">
        <v>6.5</v>
      </c>
      <c r="Q3494">
        <v>6</v>
      </c>
    </row>
    <row r="3495" spans="1:17" x14ac:dyDescent="0.25">
      <c r="A3495" t="s">
        <v>912</v>
      </c>
      <c r="B3495">
        <v>25</v>
      </c>
      <c r="C3495" t="s">
        <v>519</v>
      </c>
      <c r="D3495" t="s">
        <v>633</v>
      </c>
      <c r="E3495" t="str">
        <f t="shared" si="108"/>
        <v/>
      </c>
      <c r="F3495" t="str">
        <f t="shared" si="109"/>
        <v/>
      </c>
      <c r="H3495">
        <v>6</v>
      </c>
      <c r="Q3495">
        <v>6</v>
      </c>
    </row>
    <row r="3496" spans="1:17" x14ac:dyDescent="0.25">
      <c r="A3496" t="s">
        <v>912</v>
      </c>
      <c r="B3496">
        <v>25</v>
      </c>
      <c r="C3496" t="s">
        <v>523</v>
      </c>
      <c r="D3496" t="s">
        <v>633</v>
      </c>
      <c r="E3496">
        <f t="shared" si="108"/>
        <v>1</v>
      </c>
      <c r="F3496" t="str">
        <f t="shared" si="109"/>
        <v/>
      </c>
      <c r="G3496" t="s">
        <v>910</v>
      </c>
      <c r="H3496">
        <v>6</v>
      </c>
      <c r="Q3496">
        <v>5.5</v>
      </c>
    </row>
    <row r="3497" spans="1:17" x14ac:dyDescent="0.25">
      <c r="A3497" t="s">
        <v>912</v>
      </c>
      <c r="B3497">
        <v>25</v>
      </c>
      <c r="C3497" t="s">
        <v>529</v>
      </c>
      <c r="D3497" t="s">
        <v>633</v>
      </c>
      <c r="E3497">
        <f t="shared" si="108"/>
        <v>1</v>
      </c>
      <c r="F3497" t="str">
        <f t="shared" si="109"/>
        <v/>
      </c>
      <c r="G3497" t="s">
        <v>910</v>
      </c>
      <c r="H3497">
        <v>7</v>
      </c>
      <c r="Q3497">
        <v>6.5</v>
      </c>
    </row>
    <row r="3498" spans="1:17" x14ac:dyDescent="0.25">
      <c r="A3498" t="s">
        <v>912</v>
      </c>
      <c r="B3498">
        <v>25</v>
      </c>
      <c r="C3498" t="s">
        <v>532</v>
      </c>
      <c r="D3498" t="s">
        <v>633</v>
      </c>
      <c r="E3498" t="str">
        <f t="shared" si="108"/>
        <v/>
      </c>
      <c r="F3498" t="str">
        <f t="shared" si="109"/>
        <v/>
      </c>
      <c r="H3498">
        <v>6</v>
      </c>
      <c r="Q3498">
        <v>6</v>
      </c>
    </row>
    <row r="3499" spans="1:17" x14ac:dyDescent="0.25">
      <c r="A3499" t="s">
        <v>912</v>
      </c>
      <c r="B3499">
        <v>25</v>
      </c>
      <c r="C3499" t="s">
        <v>619</v>
      </c>
      <c r="D3499" t="s">
        <v>633</v>
      </c>
      <c r="E3499">
        <f t="shared" si="108"/>
        <v>1</v>
      </c>
      <c r="F3499" t="str">
        <f t="shared" si="109"/>
        <v/>
      </c>
      <c r="G3499" t="s">
        <v>910</v>
      </c>
      <c r="H3499">
        <v>6</v>
      </c>
      <c r="Q3499">
        <v>5.5</v>
      </c>
    </row>
    <row r="3500" spans="1:17" x14ac:dyDescent="0.25">
      <c r="A3500" t="s">
        <v>912</v>
      </c>
      <c r="B3500">
        <v>25</v>
      </c>
      <c r="C3500" t="s">
        <v>737</v>
      </c>
      <c r="D3500" t="s">
        <v>633</v>
      </c>
      <c r="E3500" t="str">
        <f t="shared" si="108"/>
        <v/>
      </c>
      <c r="F3500" t="str">
        <f t="shared" si="109"/>
        <v/>
      </c>
      <c r="H3500">
        <v>6</v>
      </c>
      <c r="Q3500">
        <v>6</v>
      </c>
    </row>
    <row r="3501" spans="1:17" x14ac:dyDescent="0.25">
      <c r="A3501" t="s">
        <v>912</v>
      </c>
      <c r="B3501">
        <v>25</v>
      </c>
      <c r="C3501" t="s">
        <v>510</v>
      </c>
      <c r="D3501" t="s">
        <v>739</v>
      </c>
      <c r="E3501" t="str">
        <f t="shared" si="108"/>
        <v/>
      </c>
      <c r="F3501" t="str">
        <f t="shared" si="109"/>
        <v/>
      </c>
      <c r="H3501">
        <v>6</v>
      </c>
      <c r="Q3501">
        <v>6</v>
      </c>
    </row>
    <row r="3502" spans="1:17" x14ac:dyDescent="0.25">
      <c r="A3502" t="s">
        <v>912</v>
      </c>
      <c r="B3502">
        <v>25</v>
      </c>
      <c r="C3502" t="s">
        <v>553</v>
      </c>
      <c r="D3502" t="s">
        <v>739</v>
      </c>
      <c r="E3502" t="str">
        <f t="shared" si="108"/>
        <v/>
      </c>
      <c r="F3502" t="str">
        <f t="shared" si="109"/>
        <v/>
      </c>
      <c r="H3502">
        <v>5.5</v>
      </c>
      <c r="Q3502">
        <v>5.5</v>
      </c>
    </row>
    <row r="3503" spans="1:17" x14ac:dyDescent="0.25">
      <c r="A3503" t="s">
        <v>912</v>
      </c>
      <c r="B3503">
        <v>25</v>
      </c>
      <c r="C3503" t="s">
        <v>570</v>
      </c>
      <c r="D3503" t="s">
        <v>739</v>
      </c>
      <c r="E3503">
        <f t="shared" si="108"/>
        <v>1</v>
      </c>
      <c r="F3503" t="str">
        <f t="shared" si="109"/>
        <v/>
      </c>
      <c r="G3503" t="s">
        <v>910</v>
      </c>
      <c r="H3503">
        <v>7</v>
      </c>
      <c r="Q3503">
        <v>6.5</v>
      </c>
    </row>
    <row r="3504" spans="1:17" x14ac:dyDescent="0.25">
      <c r="A3504" t="s">
        <v>912</v>
      </c>
      <c r="B3504">
        <v>25</v>
      </c>
      <c r="C3504" t="s">
        <v>598</v>
      </c>
      <c r="D3504" t="s">
        <v>739</v>
      </c>
      <c r="E3504" t="str">
        <f t="shared" si="108"/>
        <v/>
      </c>
      <c r="F3504" t="str">
        <f t="shared" si="109"/>
        <v/>
      </c>
      <c r="H3504">
        <v>5.5</v>
      </c>
      <c r="Q3504">
        <v>5.5</v>
      </c>
    </row>
    <row r="3505" spans="1:17" x14ac:dyDescent="0.25">
      <c r="A3505" t="s">
        <v>912</v>
      </c>
      <c r="B3505">
        <v>25</v>
      </c>
      <c r="C3505" t="s">
        <v>603</v>
      </c>
      <c r="D3505" t="s">
        <v>739</v>
      </c>
      <c r="E3505">
        <f t="shared" si="108"/>
        <v>1</v>
      </c>
      <c r="F3505" t="str">
        <f t="shared" si="109"/>
        <v/>
      </c>
      <c r="G3505" t="s">
        <v>910</v>
      </c>
      <c r="H3505">
        <v>5.5</v>
      </c>
      <c r="Q3505">
        <v>5</v>
      </c>
    </row>
    <row r="3506" spans="1:17" x14ac:dyDescent="0.25">
      <c r="A3506" t="s">
        <v>912</v>
      </c>
      <c r="B3506">
        <v>25</v>
      </c>
      <c r="C3506" t="s">
        <v>774</v>
      </c>
      <c r="D3506" t="s">
        <v>634</v>
      </c>
      <c r="E3506">
        <f t="shared" si="108"/>
        <v>1</v>
      </c>
      <c r="F3506" t="str">
        <f t="shared" si="109"/>
        <v/>
      </c>
      <c r="G3506" t="s">
        <v>910</v>
      </c>
      <c r="H3506">
        <v>6</v>
      </c>
      <c r="Q3506">
        <v>5.5</v>
      </c>
    </row>
    <row r="3507" spans="1:17" x14ac:dyDescent="0.25">
      <c r="A3507" t="s">
        <v>912</v>
      </c>
      <c r="B3507">
        <v>25</v>
      </c>
      <c r="C3507" t="s">
        <v>548</v>
      </c>
      <c r="D3507" t="s">
        <v>634</v>
      </c>
      <c r="E3507" t="str">
        <f t="shared" si="108"/>
        <v/>
      </c>
      <c r="F3507" t="str">
        <f t="shared" si="109"/>
        <v/>
      </c>
      <c r="H3507">
        <v>7</v>
      </c>
      <c r="Q3507">
        <v>7</v>
      </c>
    </row>
    <row r="3508" spans="1:17" x14ac:dyDescent="0.25">
      <c r="A3508" t="s">
        <v>912</v>
      </c>
      <c r="B3508">
        <v>25</v>
      </c>
      <c r="C3508" t="s">
        <v>602</v>
      </c>
      <c r="D3508" t="s">
        <v>634</v>
      </c>
      <c r="E3508">
        <f t="shared" si="108"/>
        <v>1</v>
      </c>
      <c r="F3508" t="str">
        <f t="shared" si="109"/>
        <v/>
      </c>
      <c r="G3508" t="s">
        <v>910</v>
      </c>
      <c r="H3508">
        <v>6.5</v>
      </c>
      <c r="I3508">
        <v>1</v>
      </c>
      <c r="Q3508">
        <v>9</v>
      </c>
    </row>
    <row r="3509" spans="1:17" x14ac:dyDescent="0.25">
      <c r="A3509" t="s">
        <v>912</v>
      </c>
      <c r="B3509">
        <v>25</v>
      </c>
      <c r="C3509" t="s">
        <v>611</v>
      </c>
      <c r="D3509" t="s">
        <v>634</v>
      </c>
      <c r="E3509" t="str">
        <f t="shared" si="108"/>
        <v/>
      </c>
      <c r="F3509" t="str">
        <f t="shared" si="109"/>
        <v/>
      </c>
      <c r="H3509">
        <v>6</v>
      </c>
      <c r="Q3509">
        <v>6</v>
      </c>
    </row>
    <row r="3510" spans="1:17" x14ac:dyDescent="0.25">
      <c r="A3510" t="s">
        <v>912</v>
      </c>
      <c r="B3510">
        <v>25</v>
      </c>
      <c r="C3510" t="s">
        <v>543</v>
      </c>
      <c r="D3510" t="s">
        <v>634</v>
      </c>
      <c r="E3510" t="str">
        <f t="shared" si="108"/>
        <v/>
      </c>
      <c r="F3510" t="str">
        <f t="shared" si="109"/>
        <v/>
      </c>
      <c r="H3510">
        <v>6</v>
      </c>
      <c r="L3510">
        <v>1</v>
      </c>
      <c r="Q3510">
        <v>7</v>
      </c>
    </row>
    <row r="3511" spans="1:17" x14ac:dyDescent="0.25">
      <c r="A3511" t="s">
        <v>912</v>
      </c>
      <c r="B3511">
        <v>25</v>
      </c>
      <c r="C3511" t="s">
        <v>487</v>
      </c>
      <c r="D3511" t="s">
        <v>632</v>
      </c>
      <c r="E3511" t="str">
        <f t="shared" si="108"/>
        <v/>
      </c>
      <c r="F3511" t="str">
        <f t="shared" si="109"/>
        <v/>
      </c>
      <c r="H3511">
        <v>6</v>
      </c>
      <c r="Q3511">
        <v>6</v>
      </c>
    </row>
    <row r="3512" spans="1:17" x14ac:dyDescent="0.25">
      <c r="A3512" t="s">
        <v>912</v>
      </c>
      <c r="B3512">
        <v>25</v>
      </c>
      <c r="C3512" t="s">
        <v>504</v>
      </c>
      <c r="D3512" t="s">
        <v>632</v>
      </c>
      <c r="E3512" t="str">
        <f t="shared" si="108"/>
        <v/>
      </c>
      <c r="F3512">
        <f t="shared" si="109"/>
        <v>1</v>
      </c>
      <c r="G3512" t="s">
        <v>911</v>
      </c>
      <c r="H3512">
        <v>5</v>
      </c>
      <c r="Q3512">
        <v>4</v>
      </c>
    </row>
    <row r="3513" spans="1:17" x14ac:dyDescent="0.25">
      <c r="A3513" t="s">
        <v>912</v>
      </c>
      <c r="B3513">
        <v>25</v>
      </c>
      <c r="C3513" t="s">
        <v>520</v>
      </c>
      <c r="D3513" t="s">
        <v>632</v>
      </c>
      <c r="E3513" t="str">
        <f t="shared" si="108"/>
        <v/>
      </c>
      <c r="F3513" t="str">
        <f t="shared" si="109"/>
        <v/>
      </c>
      <c r="H3513">
        <v>6.5</v>
      </c>
      <c r="I3513">
        <v>1</v>
      </c>
      <c r="Q3513">
        <v>9.5</v>
      </c>
    </row>
    <row r="3514" spans="1:17" x14ac:dyDescent="0.25">
      <c r="A3514" t="s">
        <v>912</v>
      </c>
      <c r="B3514">
        <v>25</v>
      </c>
      <c r="C3514" t="s">
        <v>537</v>
      </c>
      <c r="D3514" t="s">
        <v>632</v>
      </c>
      <c r="E3514" t="str">
        <f t="shared" si="108"/>
        <v/>
      </c>
      <c r="F3514" t="str">
        <f t="shared" si="109"/>
        <v/>
      </c>
      <c r="H3514">
        <v>7</v>
      </c>
      <c r="I3514">
        <v>1</v>
      </c>
      <c r="Q3514">
        <v>10</v>
      </c>
    </row>
    <row r="3515" spans="1:17" x14ac:dyDescent="0.25">
      <c r="A3515" t="s">
        <v>912</v>
      </c>
      <c r="B3515">
        <v>25</v>
      </c>
      <c r="C3515" t="s">
        <v>550</v>
      </c>
      <c r="D3515" t="s">
        <v>632</v>
      </c>
      <c r="E3515" t="str">
        <f t="shared" si="108"/>
        <v/>
      </c>
      <c r="F3515" t="str">
        <f t="shared" si="109"/>
        <v/>
      </c>
      <c r="H3515">
        <v>6</v>
      </c>
      <c r="Q3515">
        <v>6</v>
      </c>
    </row>
    <row r="3516" spans="1:17" x14ac:dyDescent="0.25">
      <c r="A3516" t="s">
        <v>912</v>
      </c>
      <c r="B3516">
        <v>25</v>
      </c>
      <c r="C3516" t="s">
        <v>555</v>
      </c>
      <c r="D3516" t="s">
        <v>632</v>
      </c>
      <c r="E3516" t="str">
        <f t="shared" si="108"/>
        <v/>
      </c>
      <c r="F3516" t="str">
        <f t="shared" si="109"/>
        <v/>
      </c>
      <c r="H3516">
        <v>6</v>
      </c>
      <c r="Q3516">
        <v>6</v>
      </c>
    </row>
    <row r="3517" spans="1:17" x14ac:dyDescent="0.25">
      <c r="A3517" t="s">
        <v>912</v>
      </c>
      <c r="B3517">
        <v>25</v>
      </c>
      <c r="C3517" t="s">
        <v>596</v>
      </c>
      <c r="D3517" t="s">
        <v>632</v>
      </c>
      <c r="E3517">
        <f t="shared" si="108"/>
        <v>1</v>
      </c>
      <c r="F3517" t="str">
        <f t="shared" si="109"/>
        <v/>
      </c>
      <c r="G3517" t="s">
        <v>910</v>
      </c>
      <c r="H3517">
        <v>6</v>
      </c>
      <c r="Q3517">
        <v>5.5</v>
      </c>
    </row>
    <row r="3518" spans="1:17" x14ac:dyDescent="0.25">
      <c r="A3518" t="s">
        <v>912</v>
      </c>
      <c r="B3518">
        <v>25</v>
      </c>
      <c r="C3518" t="s">
        <v>497</v>
      </c>
      <c r="D3518" t="s">
        <v>752</v>
      </c>
      <c r="E3518" t="str">
        <f t="shared" si="108"/>
        <v/>
      </c>
      <c r="F3518" t="str">
        <f t="shared" si="109"/>
        <v/>
      </c>
      <c r="H3518">
        <v>5.5</v>
      </c>
      <c r="Q3518">
        <v>5.5</v>
      </c>
    </row>
    <row r="3519" spans="1:17" x14ac:dyDescent="0.25">
      <c r="A3519" t="s">
        <v>912</v>
      </c>
      <c r="B3519">
        <v>25</v>
      </c>
      <c r="C3519" t="s">
        <v>608</v>
      </c>
      <c r="D3519" t="s">
        <v>752</v>
      </c>
      <c r="E3519">
        <f t="shared" si="108"/>
        <v>1</v>
      </c>
      <c r="F3519" t="str">
        <f t="shared" si="109"/>
        <v/>
      </c>
      <c r="G3519" t="s">
        <v>910</v>
      </c>
      <c r="H3519">
        <v>5.5</v>
      </c>
      <c r="Q3519">
        <v>5</v>
      </c>
    </row>
    <row r="3520" spans="1:17" x14ac:dyDescent="0.25">
      <c r="A3520" t="s">
        <v>912</v>
      </c>
      <c r="B3520">
        <v>25</v>
      </c>
      <c r="C3520" t="s">
        <v>580</v>
      </c>
      <c r="D3520" t="s">
        <v>752</v>
      </c>
      <c r="E3520">
        <f t="shared" si="108"/>
        <v>1</v>
      </c>
      <c r="F3520" t="str">
        <f t="shared" si="109"/>
        <v/>
      </c>
      <c r="G3520" t="s">
        <v>910</v>
      </c>
      <c r="H3520">
        <v>6</v>
      </c>
      <c r="Q3520">
        <v>5.5</v>
      </c>
    </row>
    <row r="3521" spans="1:17" x14ac:dyDescent="0.25">
      <c r="A3521" t="s">
        <v>912</v>
      </c>
      <c r="B3521">
        <v>25</v>
      </c>
      <c r="C3521" t="s">
        <v>511</v>
      </c>
      <c r="D3521" t="s">
        <v>752</v>
      </c>
      <c r="E3521" t="str">
        <f t="shared" si="108"/>
        <v/>
      </c>
      <c r="F3521" t="str">
        <f t="shared" si="109"/>
        <v/>
      </c>
      <c r="H3521">
        <v>6</v>
      </c>
      <c r="Q3521">
        <v>6</v>
      </c>
    </row>
    <row r="3522" spans="1:17" x14ac:dyDescent="0.25">
      <c r="A3522" t="s">
        <v>912</v>
      </c>
      <c r="B3522">
        <v>25</v>
      </c>
      <c r="C3522" t="s">
        <v>538</v>
      </c>
      <c r="D3522" t="s">
        <v>752</v>
      </c>
      <c r="E3522" t="str">
        <f t="shared" si="108"/>
        <v/>
      </c>
      <c r="F3522" t="str">
        <f t="shared" si="109"/>
        <v/>
      </c>
      <c r="H3522">
        <v>6</v>
      </c>
      <c r="Q3522">
        <v>6</v>
      </c>
    </row>
    <row r="3523" spans="1:17" x14ac:dyDescent="0.25">
      <c r="A3523" t="s">
        <v>912</v>
      </c>
      <c r="B3523">
        <v>25</v>
      </c>
      <c r="C3523" t="s">
        <v>485</v>
      </c>
      <c r="D3523" t="s">
        <v>740</v>
      </c>
      <c r="E3523" t="str">
        <f t="shared" ref="E3523:E3586" si="110">IF($G3523="Ammonito",1,"")</f>
        <v/>
      </c>
      <c r="F3523" t="str">
        <f t="shared" ref="F3523:F3586" si="111">IF($G3523="Espulsione",1,"")</f>
        <v/>
      </c>
      <c r="H3523">
        <v>5.5</v>
      </c>
      <c r="Q3523">
        <v>5.5</v>
      </c>
    </row>
    <row r="3524" spans="1:17" x14ac:dyDescent="0.25">
      <c r="A3524" t="s">
        <v>912</v>
      </c>
      <c r="B3524">
        <v>25</v>
      </c>
      <c r="C3524" t="s">
        <v>755</v>
      </c>
      <c r="D3524" t="s">
        <v>740</v>
      </c>
      <c r="E3524" t="str">
        <f t="shared" si="110"/>
        <v/>
      </c>
      <c r="F3524" t="str">
        <f t="shared" si="111"/>
        <v/>
      </c>
      <c r="H3524">
        <v>6</v>
      </c>
      <c r="Q3524">
        <v>6</v>
      </c>
    </row>
    <row r="3525" spans="1:17" x14ac:dyDescent="0.25">
      <c r="A3525" t="s">
        <v>912</v>
      </c>
      <c r="B3525">
        <v>25</v>
      </c>
      <c r="C3525" t="s">
        <v>544</v>
      </c>
      <c r="D3525" t="s">
        <v>740</v>
      </c>
      <c r="E3525" t="str">
        <f t="shared" si="110"/>
        <v/>
      </c>
      <c r="F3525" t="str">
        <f t="shared" si="111"/>
        <v/>
      </c>
      <c r="H3525">
        <v>6</v>
      </c>
      <c r="Q3525">
        <v>6</v>
      </c>
    </row>
    <row r="3526" spans="1:17" x14ac:dyDescent="0.25">
      <c r="A3526" t="s">
        <v>912</v>
      </c>
      <c r="B3526">
        <v>25</v>
      </c>
      <c r="C3526" t="s">
        <v>559</v>
      </c>
      <c r="D3526" t="s">
        <v>740</v>
      </c>
      <c r="E3526" t="str">
        <f t="shared" si="110"/>
        <v/>
      </c>
      <c r="F3526" t="str">
        <f t="shared" si="111"/>
        <v/>
      </c>
      <c r="H3526">
        <v>5.5</v>
      </c>
      <c r="Q3526">
        <v>5.5</v>
      </c>
    </row>
    <row r="3527" spans="1:17" x14ac:dyDescent="0.25">
      <c r="A3527" t="s">
        <v>912</v>
      </c>
      <c r="B3527">
        <v>25</v>
      </c>
      <c r="C3527" t="s">
        <v>564</v>
      </c>
      <c r="D3527" t="s">
        <v>740</v>
      </c>
      <c r="E3527" t="str">
        <f t="shared" si="110"/>
        <v/>
      </c>
      <c r="F3527" t="str">
        <f t="shared" si="111"/>
        <v/>
      </c>
      <c r="H3527">
        <v>5</v>
      </c>
      <c r="Q3527">
        <v>5</v>
      </c>
    </row>
    <row r="3528" spans="1:17" x14ac:dyDescent="0.25">
      <c r="A3528" t="s">
        <v>912</v>
      </c>
      <c r="B3528">
        <v>25</v>
      </c>
      <c r="C3528" t="s">
        <v>488</v>
      </c>
      <c r="D3528" t="s">
        <v>742</v>
      </c>
      <c r="E3528" t="str">
        <f t="shared" si="110"/>
        <v/>
      </c>
      <c r="F3528" t="str">
        <f t="shared" si="111"/>
        <v/>
      </c>
      <c r="H3528">
        <v>6.5</v>
      </c>
      <c r="Q3528">
        <v>6.5</v>
      </c>
    </row>
    <row r="3529" spans="1:17" x14ac:dyDescent="0.25">
      <c r="A3529" t="s">
        <v>912</v>
      </c>
      <c r="B3529">
        <v>25</v>
      </c>
      <c r="C3529" t="s">
        <v>576</v>
      </c>
      <c r="D3529" t="s">
        <v>742</v>
      </c>
      <c r="E3529" t="str">
        <f t="shared" si="110"/>
        <v/>
      </c>
      <c r="F3529" t="str">
        <f t="shared" si="111"/>
        <v/>
      </c>
      <c r="H3529">
        <v>6</v>
      </c>
      <c r="Q3529">
        <v>6</v>
      </c>
    </row>
    <row r="3530" spans="1:17" x14ac:dyDescent="0.25">
      <c r="A3530" t="s">
        <v>912</v>
      </c>
      <c r="B3530">
        <v>25</v>
      </c>
      <c r="C3530" t="s">
        <v>595</v>
      </c>
      <c r="D3530" t="s">
        <v>742</v>
      </c>
      <c r="E3530" t="str">
        <f t="shared" si="110"/>
        <v/>
      </c>
      <c r="F3530" t="str">
        <f t="shared" si="111"/>
        <v/>
      </c>
      <c r="H3530">
        <v>6.5</v>
      </c>
      <c r="Q3530">
        <v>6.5</v>
      </c>
    </row>
    <row r="3531" spans="1:17" x14ac:dyDescent="0.25">
      <c r="A3531" t="s">
        <v>912</v>
      </c>
      <c r="B3531">
        <v>25</v>
      </c>
      <c r="C3531" t="s">
        <v>790</v>
      </c>
      <c r="D3531" t="s">
        <v>742</v>
      </c>
      <c r="E3531" t="str">
        <f t="shared" si="110"/>
        <v/>
      </c>
      <c r="F3531" t="str">
        <f t="shared" si="111"/>
        <v/>
      </c>
      <c r="H3531">
        <v>5.5</v>
      </c>
      <c r="Q3531">
        <v>5.5</v>
      </c>
    </row>
    <row r="3532" spans="1:17" x14ac:dyDescent="0.25">
      <c r="A3532" t="s">
        <v>912</v>
      </c>
      <c r="B3532">
        <v>25</v>
      </c>
      <c r="C3532" t="s">
        <v>620</v>
      </c>
      <c r="D3532" t="s">
        <v>742</v>
      </c>
      <c r="E3532">
        <f t="shared" si="110"/>
        <v>1</v>
      </c>
      <c r="F3532" t="str">
        <f t="shared" si="111"/>
        <v/>
      </c>
      <c r="G3532" t="s">
        <v>910</v>
      </c>
      <c r="H3532">
        <v>5.5</v>
      </c>
      <c r="Q3532">
        <v>5</v>
      </c>
    </row>
    <row r="3533" spans="1:17" x14ac:dyDescent="0.25">
      <c r="A3533" t="s">
        <v>912</v>
      </c>
      <c r="B3533">
        <v>25</v>
      </c>
      <c r="C3533" t="s">
        <v>500</v>
      </c>
      <c r="D3533" t="s">
        <v>753</v>
      </c>
      <c r="E3533" t="str">
        <f t="shared" si="110"/>
        <v/>
      </c>
      <c r="F3533" t="str">
        <f t="shared" si="111"/>
        <v/>
      </c>
      <c r="H3533">
        <v>6</v>
      </c>
      <c r="Q3533">
        <v>6</v>
      </c>
    </row>
    <row r="3534" spans="1:17" x14ac:dyDescent="0.25">
      <c r="A3534" t="s">
        <v>912</v>
      </c>
      <c r="B3534">
        <v>25</v>
      </c>
      <c r="C3534" t="s">
        <v>508</v>
      </c>
      <c r="D3534" t="s">
        <v>753</v>
      </c>
      <c r="E3534" t="str">
        <f t="shared" si="110"/>
        <v/>
      </c>
      <c r="F3534" t="str">
        <f t="shared" si="111"/>
        <v/>
      </c>
      <c r="H3534">
        <v>6</v>
      </c>
      <c r="Q3534">
        <v>6</v>
      </c>
    </row>
    <row r="3535" spans="1:17" x14ac:dyDescent="0.25">
      <c r="A3535" t="s">
        <v>912</v>
      </c>
      <c r="B3535">
        <v>25</v>
      </c>
      <c r="C3535" t="s">
        <v>541</v>
      </c>
      <c r="D3535" t="s">
        <v>753</v>
      </c>
      <c r="E3535" t="str">
        <f t="shared" si="110"/>
        <v/>
      </c>
      <c r="F3535" t="str">
        <f t="shared" si="111"/>
        <v/>
      </c>
      <c r="H3535">
        <v>6.5</v>
      </c>
      <c r="L3535">
        <v>1</v>
      </c>
      <c r="Q3535">
        <v>7.5</v>
      </c>
    </row>
    <row r="3536" spans="1:17" x14ac:dyDescent="0.25">
      <c r="A3536" t="s">
        <v>912</v>
      </c>
      <c r="B3536">
        <v>25</v>
      </c>
      <c r="C3536" t="s">
        <v>568</v>
      </c>
      <c r="D3536" t="s">
        <v>753</v>
      </c>
      <c r="E3536" t="str">
        <f t="shared" si="110"/>
        <v/>
      </c>
      <c r="F3536" t="str">
        <f t="shared" si="111"/>
        <v/>
      </c>
      <c r="H3536">
        <v>5</v>
      </c>
      <c r="Q3536">
        <v>5</v>
      </c>
    </row>
    <row r="3537" spans="1:17" x14ac:dyDescent="0.25">
      <c r="A3537" t="s">
        <v>912</v>
      </c>
      <c r="B3537">
        <v>25</v>
      </c>
      <c r="C3537" t="s">
        <v>572</v>
      </c>
      <c r="D3537" t="s">
        <v>753</v>
      </c>
      <c r="E3537" t="str">
        <f t="shared" si="110"/>
        <v/>
      </c>
      <c r="F3537" t="str">
        <f t="shared" si="111"/>
        <v/>
      </c>
      <c r="H3537">
        <v>6.5</v>
      </c>
      <c r="Q3537">
        <v>6.5</v>
      </c>
    </row>
    <row r="3538" spans="1:17" x14ac:dyDescent="0.25">
      <c r="A3538" t="s">
        <v>912</v>
      </c>
      <c r="B3538">
        <v>25</v>
      </c>
      <c r="C3538" t="s">
        <v>581</v>
      </c>
      <c r="D3538" t="s">
        <v>753</v>
      </c>
      <c r="E3538" t="str">
        <f t="shared" si="110"/>
        <v/>
      </c>
      <c r="F3538" t="str">
        <f t="shared" si="111"/>
        <v/>
      </c>
      <c r="H3538">
        <v>5</v>
      </c>
      <c r="Q3538">
        <v>5</v>
      </c>
    </row>
    <row r="3539" spans="1:17" x14ac:dyDescent="0.25">
      <c r="A3539" t="s">
        <v>912</v>
      </c>
      <c r="B3539">
        <v>25</v>
      </c>
      <c r="C3539" t="s">
        <v>542</v>
      </c>
      <c r="D3539" t="s">
        <v>750</v>
      </c>
      <c r="E3539">
        <f t="shared" si="110"/>
        <v>1</v>
      </c>
      <c r="F3539" t="str">
        <f t="shared" si="111"/>
        <v/>
      </c>
      <c r="G3539" t="s">
        <v>910</v>
      </c>
      <c r="H3539">
        <v>6</v>
      </c>
      <c r="I3539">
        <v>1</v>
      </c>
      <c r="Q3539">
        <v>8.5</v>
      </c>
    </row>
    <row r="3540" spans="1:17" x14ac:dyDescent="0.25">
      <c r="A3540" t="s">
        <v>912</v>
      </c>
      <c r="B3540">
        <v>25</v>
      </c>
      <c r="C3540" t="s">
        <v>526</v>
      </c>
      <c r="D3540" t="s">
        <v>750</v>
      </c>
      <c r="E3540" t="str">
        <f t="shared" si="110"/>
        <v/>
      </c>
      <c r="F3540" t="str">
        <f t="shared" si="111"/>
        <v/>
      </c>
      <c r="H3540">
        <v>5</v>
      </c>
      <c r="Q3540">
        <v>5</v>
      </c>
    </row>
    <row r="3541" spans="1:17" x14ac:dyDescent="0.25">
      <c r="A3541" t="s">
        <v>912</v>
      </c>
      <c r="B3541">
        <v>25</v>
      </c>
      <c r="C3541" t="s">
        <v>584</v>
      </c>
      <c r="D3541" t="s">
        <v>754</v>
      </c>
      <c r="E3541" t="str">
        <f t="shared" si="110"/>
        <v/>
      </c>
      <c r="F3541" t="str">
        <f t="shared" si="111"/>
        <v/>
      </c>
      <c r="H3541">
        <v>6.5</v>
      </c>
      <c r="Q3541">
        <v>6.5</v>
      </c>
    </row>
    <row r="3542" spans="1:17" x14ac:dyDescent="0.25">
      <c r="A3542" t="s">
        <v>912</v>
      </c>
      <c r="B3542">
        <v>25</v>
      </c>
      <c r="C3542" t="s">
        <v>586</v>
      </c>
      <c r="D3542" t="s">
        <v>754</v>
      </c>
      <c r="E3542">
        <f t="shared" si="110"/>
        <v>1</v>
      </c>
      <c r="F3542" t="str">
        <f t="shared" si="111"/>
        <v/>
      </c>
      <c r="G3542" t="s">
        <v>910</v>
      </c>
      <c r="H3542">
        <v>6</v>
      </c>
      <c r="Q3542">
        <v>5.5</v>
      </c>
    </row>
    <row r="3543" spans="1:17" x14ac:dyDescent="0.25">
      <c r="A3543" t="s">
        <v>912</v>
      </c>
      <c r="B3543">
        <v>25</v>
      </c>
      <c r="C3543" t="s">
        <v>599</v>
      </c>
      <c r="D3543" t="s">
        <v>754</v>
      </c>
      <c r="E3543" t="str">
        <f t="shared" si="110"/>
        <v/>
      </c>
      <c r="F3543" t="str">
        <f t="shared" si="111"/>
        <v/>
      </c>
      <c r="H3543">
        <v>6</v>
      </c>
      <c r="Q3543">
        <v>6</v>
      </c>
    </row>
    <row r="3544" spans="1:17" x14ac:dyDescent="0.25">
      <c r="A3544" t="s">
        <v>912</v>
      </c>
      <c r="B3544">
        <v>25</v>
      </c>
      <c r="C3544" t="s">
        <v>793</v>
      </c>
      <c r="D3544" t="s">
        <v>754</v>
      </c>
      <c r="E3544" t="str">
        <f t="shared" si="110"/>
        <v/>
      </c>
      <c r="F3544" t="str">
        <f t="shared" si="111"/>
        <v/>
      </c>
      <c r="H3544">
        <v>5.5</v>
      </c>
      <c r="Q3544">
        <v>5.5</v>
      </c>
    </row>
    <row r="3545" spans="1:17" x14ac:dyDescent="0.25">
      <c r="A3545" t="s">
        <v>912</v>
      </c>
      <c r="B3545">
        <v>25</v>
      </c>
      <c r="C3545" t="s">
        <v>549</v>
      </c>
      <c r="D3545" t="s">
        <v>754</v>
      </c>
      <c r="E3545">
        <f t="shared" si="110"/>
        <v>1</v>
      </c>
      <c r="F3545" t="str">
        <f t="shared" si="111"/>
        <v/>
      </c>
      <c r="G3545" t="s">
        <v>910</v>
      </c>
      <c r="H3545">
        <v>6</v>
      </c>
      <c r="Q3545">
        <v>5.5</v>
      </c>
    </row>
    <row r="3546" spans="1:17" x14ac:dyDescent="0.25">
      <c r="A3546" t="s">
        <v>912</v>
      </c>
      <c r="B3546">
        <v>25</v>
      </c>
      <c r="C3546" t="s">
        <v>767</v>
      </c>
      <c r="D3546" t="s">
        <v>754</v>
      </c>
      <c r="E3546" t="str">
        <f t="shared" si="110"/>
        <v/>
      </c>
      <c r="F3546" t="str">
        <f t="shared" si="111"/>
        <v/>
      </c>
      <c r="H3546">
        <v>6</v>
      </c>
      <c r="Q3546">
        <v>6</v>
      </c>
    </row>
    <row r="3547" spans="1:17" x14ac:dyDescent="0.25">
      <c r="A3547" t="s">
        <v>912</v>
      </c>
      <c r="B3547">
        <v>25</v>
      </c>
      <c r="C3547" t="s">
        <v>614</v>
      </c>
      <c r="D3547" t="s">
        <v>754</v>
      </c>
      <c r="E3547" t="str">
        <f t="shared" si="110"/>
        <v/>
      </c>
      <c r="F3547" t="str">
        <f t="shared" si="111"/>
        <v/>
      </c>
      <c r="H3547">
        <v>7.5</v>
      </c>
      <c r="I3547">
        <v>1</v>
      </c>
      <c r="Q3547">
        <v>10.5</v>
      </c>
    </row>
    <row r="3548" spans="1:17" x14ac:dyDescent="0.25">
      <c r="A3548" t="s">
        <v>912</v>
      </c>
      <c r="B3548">
        <v>25</v>
      </c>
      <c r="C3548" t="s">
        <v>494</v>
      </c>
      <c r="D3548" t="s">
        <v>748</v>
      </c>
      <c r="E3548" t="str">
        <f t="shared" si="110"/>
        <v/>
      </c>
      <c r="F3548" t="str">
        <f t="shared" si="111"/>
        <v/>
      </c>
      <c r="H3548">
        <v>6.5</v>
      </c>
      <c r="Q3548">
        <v>6.5</v>
      </c>
    </row>
    <row r="3549" spans="1:17" x14ac:dyDescent="0.25">
      <c r="A3549" t="s">
        <v>912</v>
      </c>
      <c r="B3549">
        <v>25</v>
      </c>
      <c r="C3549" t="s">
        <v>546</v>
      </c>
      <c r="D3549" t="s">
        <v>748</v>
      </c>
      <c r="E3549">
        <f t="shared" si="110"/>
        <v>1</v>
      </c>
      <c r="F3549" t="str">
        <f t="shared" si="111"/>
        <v/>
      </c>
      <c r="G3549" t="s">
        <v>910</v>
      </c>
      <c r="H3549">
        <v>5.5</v>
      </c>
      <c r="L3549">
        <v>1</v>
      </c>
      <c r="Q3549">
        <v>6</v>
      </c>
    </row>
    <row r="3550" spans="1:17" x14ac:dyDescent="0.25">
      <c r="A3550" t="s">
        <v>912</v>
      </c>
      <c r="B3550">
        <v>25</v>
      </c>
      <c r="C3550" t="s">
        <v>556</v>
      </c>
      <c r="D3550" t="s">
        <v>748</v>
      </c>
      <c r="E3550" t="str">
        <f t="shared" si="110"/>
        <v/>
      </c>
      <c r="F3550" t="str">
        <f t="shared" si="111"/>
        <v/>
      </c>
      <c r="H3550">
        <v>5</v>
      </c>
      <c r="Q3550">
        <v>5</v>
      </c>
    </row>
    <row r="3551" spans="1:17" x14ac:dyDescent="0.25">
      <c r="A3551" t="s">
        <v>912</v>
      </c>
      <c r="B3551">
        <v>25</v>
      </c>
      <c r="C3551" t="s">
        <v>498</v>
      </c>
      <c r="D3551" t="s">
        <v>661</v>
      </c>
      <c r="E3551" t="str">
        <f t="shared" si="110"/>
        <v/>
      </c>
      <c r="F3551" t="str">
        <f t="shared" si="111"/>
        <v/>
      </c>
      <c r="H3551">
        <v>6.5</v>
      </c>
      <c r="Q3551">
        <v>6.5</v>
      </c>
    </row>
    <row r="3552" spans="1:17" x14ac:dyDescent="0.25">
      <c r="A3552" t="s">
        <v>912</v>
      </c>
      <c r="B3552">
        <v>25</v>
      </c>
      <c r="C3552" t="s">
        <v>540</v>
      </c>
      <c r="D3552" t="s">
        <v>661</v>
      </c>
      <c r="E3552">
        <f t="shared" si="110"/>
        <v>1</v>
      </c>
      <c r="F3552" t="str">
        <f t="shared" si="111"/>
        <v/>
      </c>
      <c r="G3552" t="s">
        <v>910</v>
      </c>
      <c r="H3552">
        <v>7</v>
      </c>
      <c r="Q3552">
        <v>6.5</v>
      </c>
    </row>
    <row r="3553" spans="1:17" x14ac:dyDescent="0.25">
      <c r="A3553" t="s">
        <v>912</v>
      </c>
      <c r="B3553">
        <v>25</v>
      </c>
      <c r="C3553" t="s">
        <v>575</v>
      </c>
      <c r="D3553" t="s">
        <v>661</v>
      </c>
      <c r="E3553" t="str">
        <f t="shared" si="110"/>
        <v/>
      </c>
      <c r="F3553" t="str">
        <f t="shared" si="111"/>
        <v/>
      </c>
      <c r="H3553">
        <v>5.5</v>
      </c>
      <c r="Q3553">
        <v>5.5</v>
      </c>
    </row>
    <row r="3554" spans="1:17" x14ac:dyDescent="0.25">
      <c r="A3554" t="s">
        <v>912</v>
      </c>
      <c r="B3554">
        <v>25</v>
      </c>
      <c r="C3554" t="s">
        <v>786</v>
      </c>
      <c r="D3554" t="s">
        <v>661</v>
      </c>
      <c r="E3554" t="str">
        <f t="shared" si="110"/>
        <v/>
      </c>
      <c r="F3554">
        <f t="shared" si="111"/>
        <v>1</v>
      </c>
      <c r="G3554" t="s">
        <v>911</v>
      </c>
      <c r="H3554">
        <v>4</v>
      </c>
      <c r="Q3554">
        <v>3</v>
      </c>
    </row>
    <row r="3555" spans="1:17" x14ac:dyDescent="0.25">
      <c r="A3555" t="s">
        <v>912</v>
      </c>
      <c r="B3555">
        <v>25</v>
      </c>
      <c r="C3555" t="s">
        <v>789</v>
      </c>
      <c r="D3555" t="s">
        <v>661</v>
      </c>
      <c r="E3555" t="str">
        <f t="shared" si="110"/>
        <v/>
      </c>
      <c r="F3555" t="str">
        <f t="shared" si="111"/>
        <v/>
      </c>
      <c r="H3555">
        <v>5</v>
      </c>
      <c r="Q3555">
        <v>5</v>
      </c>
    </row>
    <row r="3556" spans="1:17" x14ac:dyDescent="0.25">
      <c r="A3556" t="s">
        <v>912</v>
      </c>
      <c r="B3556">
        <v>25</v>
      </c>
      <c r="C3556" t="s">
        <v>522</v>
      </c>
      <c r="D3556" t="s">
        <v>631</v>
      </c>
      <c r="E3556" t="str">
        <f t="shared" si="110"/>
        <v/>
      </c>
      <c r="F3556" t="str">
        <f t="shared" si="111"/>
        <v/>
      </c>
      <c r="H3556">
        <v>6.5</v>
      </c>
      <c r="Q3556">
        <v>6.5</v>
      </c>
    </row>
    <row r="3557" spans="1:17" x14ac:dyDescent="0.25">
      <c r="A3557" t="s">
        <v>912</v>
      </c>
      <c r="B3557">
        <v>25</v>
      </c>
      <c r="C3557" t="s">
        <v>539</v>
      </c>
      <c r="D3557" t="s">
        <v>631</v>
      </c>
      <c r="E3557" t="str">
        <f t="shared" si="110"/>
        <v/>
      </c>
      <c r="F3557" t="str">
        <f t="shared" si="111"/>
        <v/>
      </c>
      <c r="H3557">
        <v>5.5</v>
      </c>
      <c r="Q3557">
        <v>5.5</v>
      </c>
    </row>
    <row r="3558" spans="1:17" x14ac:dyDescent="0.25">
      <c r="A3558" t="s">
        <v>912</v>
      </c>
      <c r="B3558">
        <v>25</v>
      </c>
      <c r="C3558" t="s">
        <v>569</v>
      </c>
      <c r="D3558" t="s">
        <v>631</v>
      </c>
      <c r="E3558" t="str">
        <f t="shared" si="110"/>
        <v/>
      </c>
      <c r="F3558" t="str">
        <f t="shared" si="111"/>
        <v/>
      </c>
      <c r="H3558">
        <v>5.5</v>
      </c>
      <c r="Q3558">
        <v>5.5</v>
      </c>
    </row>
    <row r="3559" spans="1:17" x14ac:dyDescent="0.25">
      <c r="A3559" t="s">
        <v>912</v>
      </c>
      <c r="B3559">
        <v>25</v>
      </c>
      <c r="C3559" t="s">
        <v>587</v>
      </c>
      <c r="D3559" t="s">
        <v>631</v>
      </c>
      <c r="E3559">
        <f t="shared" si="110"/>
        <v>1</v>
      </c>
      <c r="F3559" t="str">
        <f t="shared" si="111"/>
        <v/>
      </c>
      <c r="G3559" t="s">
        <v>910</v>
      </c>
      <c r="H3559">
        <v>6.5</v>
      </c>
      <c r="I3559">
        <v>1</v>
      </c>
      <c r="Q3559">
        <v>9</v>
      </c>
    </row>
    <row r="3560" spans="1:17" x14ac:dyDescent="0.25">
      <c r="A3560" t="s">
        <v>912</v>
      </c>
      <c r="B3560">
        <v>25</v>
      </c>
      <c r="C3560" t="s">
        <v>597</v>
      </c>
      <c r="D3560" t="s">
        <v>631</v>
      </c>
      <c r="E3560" t="str">
        <f t="shared" si="110"/>
        <v/>
      </c>
      <c r="F3560" t="str">
        <f t="shared" si="111"/>
        <v/>
      </c>
      <c r="H3560">
        <v>6.5</v>
      </c>
      <c r="L3560">
        <v>1</v>
      </c>
      <c r="Q3560">
        <v>7.5</v>
      </c>
    </row>
    <row r="3561" spans="1:17" x14ac:dyDescent="0.25">
      <c r="A3561" t="s">
        <v>912</v>
      </c>
      <c r="B3561">
        <v>25</v>
      </c>
      <c r="C3561" t="s">
        <v>612</v>
      </c>
      <c r="D3561" t="s">
        <v>631</v>
      </c>
      <c r="E3561" t="str">
        <f t="shared" si="110"/>
        <v/>
      </c>
      <c r="F3561" t="str">
        <f t="shared" si="111"/>
        <v/>
      </c>
      <c r="H3561">
        <v>6.5</v>
      </c>
      <c r="Q3561">
        <v>6.5</v>
      </c>
    </row>
    <row r="3562" spans="1:17" x14ac:dyDescent="0.25">
      <c r="A3562" t="s">
        <v>912</v>
      </c>
      <c r="B3562">
        <v>25</v>
      </c>
      <c r="C3562" t="s">
        <v>616</v>
      </c>
      <c r="D3562" t="s">
        <v>631</v>
      </c>
      <c r="E3562" t="str">
        <f t="shared" si="110"/>
        <v/>
      </c>
      <c r="F3562" t="str">
        <f t="shared" si="111"/>
        <v/>
      </c>
      <c r="H3562">
        <v>5</v>
      </c>
      <c r="Q3562">
        <v>5</v>
      </c>
    </row>
    <row r="3563" spans="1:17" x14ac:dyDescent="0.25">
      <c r="A3563" t="s">
        <v>912</v>
      </c>
      <c r="B3563">
        <v>25</v>
      </c>
      <c r="C3563" t="s">
        <v>493</v>
      </c>
      <c r="D3563" t="s">
        <v>631</v>
      </c>
      <c r="E3563" t="str">
        <f t="shared" si="110"/>
        <v/>
      </c>
      <c r="F3563" t="str">
        <f t="shared" si="111"/>
        <v/>
      </c>
      <c r="H3563">
        <v>5.5</v>
      </c>
      <c r="Q3563">
        <v>5.5</v>
      </c>
    </row>
    <row r="3564" spans="1:17" x14ac:dyDescent="0.25">
      <c r="A3564" t="s">
        <v>912</v>
      </c>
      <c r="B3564">
        <v>25</v>
      </c>
      <c r="C3564" t="s">
        <v>561</v>
      </c>
      <c r="D3564" t="s">
        <v>745</v>
      </c>
      <c r="E3564" t="str">
        <f t="shared" si="110"/>
        <v/>
      </c>
      <c r="F3564" t="str">
        <f t="shared" si="111"/>
        <v/>
      </c>
      <c r="H3564">
        <v>5.5</v>
      </c>
      <c r="Q3564">
        <v>5.5</v>
      </c>
    </row>
    <row r="3565" spans="1:17" x14ac:dyDescent="0.25">
      <c r="A3565" t="s">
        <v>912</v>
      </c>
      <c r="B3565">
        <v>25</v>
      </c>
      <c r="C3565" t="s">
        <v>588</v>
      </c>
      <c r="D3565" t="s">
        <v>745</v>
      </c>
      <c r="E3565" t="str">
        <f t="shared" si="110"/>
        <v/>
      </c>
      <c r="F3565" t="str">
        <f t="shared" si="111"/>
        <v/>
      </c>
      <c r="H3565">
        <v>5.5</v>
      </c>
      <c r="Q3565">
        <v>5.5</v>
      </c>
    </row>
    <row r="3566" spans="1:17" x14ac:dyDescent="0.25">
      <c r="A3566" t="s">
        <v>912</v>
      </c>
      <c r="B3566">
        <v>25</v>
      </c>
      <c r="C3566" t="s">
        <v>610</v>
      </c>
      <c r="D3566" t="s">
        <v>745</v>
      </c>
      <c r="E3566" t="str">
        <f t="shared" si="110"/>
        <v/>
      </c>
      <c r="F3566" t="str">
        <f t="shared" si="111"/>
        <v/>
      </c>
      <c r="H3566">
        <v>6</v>
      </c>
      <c r="Q3566">
        <v>6</v>
      </c>
    </row>
    <row r="3567" spans="1:17" x14ac:dyDescent="0.25">
      <c r="A3567" t="s">
        <v>912</v>
      </c>
      <c r="B3567">
        <v>25</v>
      </c>
      <c r="C3567" t="s">
        <v>623</v>
      </c>
      <c r="D3567" t="s">
        <v>745</v>
      </c>
      <c r="E3567" t="str">
        <f t="shared" si="110"/>
        <v/>
      </c>
      <c r="F3567" t="str">
        <f t="shared" si="111"/>
        <v/>
      </c>
      <c r="H3567">
        <v>5</v>
      </c>
      <c r="Q3567">
        <v>5</v>
      </c>
    </row>
    <row r="3568" spans="1:17" x14ac:dyDescent="0.25">
      <c r="A3568" t="s">
        <v>912</v>
      </c>
      <c r="B3568">
        <v>25</v>
      </c>
      <c r="C3568" t="s">
        <v>501</v>
      </c>
      <c r="D3568" t="s">
        <v>635</v>
      </c>
      <c r="E3568" t="str">
        <f t="shared" si="110"/>
        <v/>
      </c>
      <c r="F3568" t="str">
        <f t="shared" si="111"/>
        <v/>
      </c>
      <c r="H3568">
        <v>5.5</v>
      </c>
      <c r="Q3568">
        <v>5.5</v>
      </c>
    </row>
    <row r="3569" spans="1:17" x14ac:dyDescent="0.25">
      <c r="A3569" t="s">
        <v>912</v>
      </c>
      <c r="B3569">
        <v>25</v>
      </c>
      <c r="C3569" t="s">
        <v>513</v>
      </c>
      <c r="D3569" t="s">
        <v>635</v>
      </c>
      <c r="E3569" t="str">
        <f t="shared" si="110"/>
        <v/>
      </c>
      <c r="F3569" t="str">
        <f t="shared" si="111"/>
        <v/>
      </c>
      <c r="H3569">
        <v>6</v>
      </c>
      <c r="Q3569">
        <v>6</v>
      </c>
    </row>
    <row r="3570" spans="1:17" x14ac:dyDescent="0.25">
      <c r="A3570" t="s">
        <v>912</v>
      </c>
      <c r="B3570">
        <v>25</v>
      </c>
      <c r="C3570" t="s">
        <v>573</v>
      </c>
      <c r="D3570" t="s">
        <v>635</v>
      </c>
      <c r="E3570">
        <f t="shared" si="110"/>
        <v>1</v>
      </c>
      <c r="F3570" t="str">
        <f t="shared" si="111"/>
        <v/>
      </c>
      <c r="G3570" t="s">
        <v>910</v>
      </c>
      <c r="H3570">
        <v>6</v>
      </c>
      <c r="L3570">
        <v>1</v>
      </c>
      <c r="Q3570">
        <v>6.5</v>
      </c>
    </row>
    <row r="3571" spans="1:17" x14ac:dyDescent="0.25">
      <c r="A3571" t="s">
        <v>912</v>
      </c>
      <c r="B3571">
        <v>25</v>
      </c>
      <c r="C3571" t="s">
        <v>512</v>
      </c>
      <c r="D3571" t="s">
        <v>747</v>
      </c>
      <c r="E3571" t="str">
        <f t="shared" si="110"/>
        <v/>
      </c>
      <c r="F3571" t="str">
        <f t="shared" si="111"/>
        <v/>
      </c>
      <c r="H3571">
        <v>5</v>
      </c>
      <c r="Q3571">
        <v>5</v>
      </c>
    </row>
    <row r="3572" spans="1:17" x14ac:dyDescent="0.25">
      <c r="A3572" t="s">
        <v>912</v>
      </c>
      <c r="B3572">
        <v>25</v>
      </c>
      <c r="C3572" t="s">
        <v>530</v>
      </c>
      <c r="D3572" t="s">
        <v>747</v>
      </c>
      <c r="E3572">
        <f t="shared" si="110"/>
        <v>1</v>
      </c>
      <c r="F3572" t="str">
        <f t="shared" si="111"/>
        <v/>
      </c>
      <c r="G3572" t="s">
        <v>910</v>
      </c>
      <c r="H3572">
        <v>6.5</v>
      </c>
      <c r="Q3572">
        <v>6</v>
      </c>
    </row>
    <row r="3573" spans="1:17" x14ac:dyDescent="0.25">
      <c r="A3573" t="s">
        <v>912</v>
      </c>
      <c r="B3573">
        <v>25</v>
      </c>
      <c r="C3573" t="s">
        <v>563</v>
      </c>
      <c r="D3573" t="s">
        <v>747</v>
      </c>
      <c r="E3573" t="str">
        <f t="shared" si="110"/>
        <v/>
      </c>
      <c r="F3573" t="str">
        <f t="shared" si="111"/>
        <v/>
      </c>
      <c r="H3573">
        <v>6</v>
      </c>
      <c r="Q3573">
        <v>6</v>
      </c>
    </row>
    <row r="3574" spans="1:17" x14ac:dyDescent="0.25">
      <c r="A3574" t="s">
        <v>912</v>
      </c>
      <c r="B3574">
        <v>25</v>
      </c>
      <c r="C3574" t="s">
        <v>621</v>
      </c>
      <c r="D3574" t="s">
        <v>747</v>
      </c>
      <c r="E3574" t="str">
        <f t="shared" si="110"/>
        <v/>
      </c>
      <c r="F3574" t="str">
        <f t="shared" si="111"/>
        <v/>
      </c>
      <c r="H3574">
        <v>5.5</v>
      </c>
      <c r="Q3574">
        <v>5.5</v>
      </c>
    </row>
    <row r="3575" spans="1:17" x14ac:dyDescent="0.25">
      <c r="A3575" t="s">
        <v>912</v>
      </c>
      <c r="B3575">
        <v>25</v>
      </c>
      <c r="C3575" t="s">
        <v>483</v>
      </c>
      <c r="D3575" t="s">
        <v>738</v>
      </c>
      <c r="E3575" t="str">
        <f t="shared" si="110"/>
        <v/>
      </c>
      <c r="F3575" t="str">
        <f t="shared" si="111"/>
        <v/>
      </c>
      <c r="H3575">
        <v>5.5</v>
      </c>
      <c r="Q3575">
        <v>5.5</v>
      </c>
    </row>
    <row r="3576" spans="1:17" x14ac:dyDescent="0.25">
      <c r="A3576" t="s">
        <v>912</v>
      </c>
      <c r="B3576">
        <v>25</v>
      </c>
      <c r="C3576" t="s">
        <v>489</v>
      </c>
      <c r="D3576" t="s">
        <v>738</v>
      </c>
      <c r="E3576" t="str">
        <f t="shared" si="110"/>
        <v/>
      </c>
      <c r="F3576" t="str">
        <f t="shared" si="111"/>
        <v/>
      </c>
      <c r="H3576">
        <v>5</v>
      </c>
      <c r="Q3576">
        <v>5</v>
      </c>
    </row>
    <row r="3577" spans="1:17" x14ac:dyDescent="0.25">
      <c r="A3577" t="s">
        <v>912</v>
      </c>
      <c r="B3577">
        <v>25</v>
      </c>
      <c r="C3577" t="s">
        <v>536</v>
      </c>
      <c r="D3577" t="s">
        <v>738</v>
      </c>
      <c r="E3577">
        <f t="shared" si="110"/>
        <v>1</v>
      </c>
      <c r="F3577" t="str">
        <f t="shared" si="111"/>
        <v/>
      </c>
      <c r="G3577" t="s">
        <v>910</v>
      </c>
      <c r="H3577">
        <v>5.5</v>
      </c>
      <c r="Q3577">
        <v>5</v>
      </c>
    </row>
    <row r="3578" spans="1:17" x14ac:dyDescent="0.25">
      <c r="A3578" t="s">
        <v>912</v>
      </c>
      <c r="B3578">
        <v>25</v>
      </c>
      <c r="C3578" t="s">
        <v>594</v>
      </c>
      <c r="D3578" t="s">
        <v>738</v>
      </c>
      <c r="E3578" t="str">
        <f t="shared" si="110"/>
        <v/>
      </c>
      <c r="F3578" t="str">
        <f t="shared" si="111"/>
        <v/>
      </c>
      <c r="H3578">
        <v>5.5</v>
      </c>
      <c r="Q3578">
        <v>5.5</v>
      </c>
    </row>
    <row r="3579" spans="1:17" x14ac:dyDescent="0.25">
      <c r="A3579" t="s">
        <v>912</v>
      </c>
      <c r="B3579">
        <v>25</v>
      </c>
      <c r="C3579" t="s">
        <v>524</v>
      </c>
      <c r="D3579" t="s">
        <v>761</v>
      </c>
      <c r="E3579" t="str">
        <f t="shared" si="110"/>
        <v/>
      </c>
      <c r="F3579" t="str">
        <f t="shared" si="111"/>
        <v/>
      </c>
      <c r="H3579">
        <v>6.5</v>
      </c>
      <c r="Q3579">
        <v>6.5</v>
      </c>
    </row>
    <row r="3580" spans="1:17" x14ac:dyDescent="0.25">
      <c r="A3580" t="s">
        <v>912</v>
      </c>
      <c r="B3580">
        <v>25</v>
      </c>
      <c r="C3580" t="s">
        <v>554</v>
      </c>
      <c r="D3580" t="s">
        <v>761</v>
      </c>
      <c r="E3580" t="str">
        <f t="shared" si="110"/>
        <v/>
      </c>
      <c r="F3580" t="str">
        <f t="shared" si="111"/>
        <v/>
      </c>
      <c r="H3580">
        <v>6.5</v>
      </c>
      <c r="I3580">
        <v>1</v>
      </c>
      <c r="Q3580">
        <v>9.5</v>
      </c>
    </row>
    <row r="3581" spans="1:17" x14ac:dyDescent="0.25">
      <c r="A3581" t="s">
        <v>912</v>
      </c>
      <c r="B3581">
        <v>25</v>
      </c>
      <c r="C3581" t="s">
        <v>577</v>
      </c>
      <c r="D3581" t="s">
        <v>761</v>
      </c>
      <c r="E3581" t="str">
        <f t="shared" si="110"/>
        <v/>
      </c>
      <c r="F3581" t="str">
        <f t="shared" si="111"/>
        <v/>
      </c>
      <c r="H3581">
        <v>6</v>
      </c>
      <c r="Q3581">
        <v>6</v>
      </c>
    </row>
    <row r="3582" spans="1:17" x14ac:dyDescent="0.25">
      <c r="A3582" t="s">
        <v>912</v>
      </c>
      <c r="B3582">
        <v>25</v>
      </c>
      <c r="C3582" t="s">
        <v>604</v>
      </c>
      <c r="D3582" t="s">
        <v>761</v>
      </c>
      <c r="E3582" t="str">
        <f t="shared" si="110"/>
        <v/>
      </c>
      <c r="F3582" t="str">
        <f t="shared" si="111"/>
        <v/>
      </c>
      <c r="H3582">
        <v>6.5</v>
      </c>
      <c r="I3582">
        <v>1</v>
      </c>
      <c r="Q3582">
        <v>9.5</v>
      </c>
    </row>
    <row r="3583" spans="1:17" x14ac:dyDescent="0.25">
      <c r="A3583" t="s">
        <v>913</v>
      </c>
      <c r="B3583">
        <v>25</v>
      </c>
      <c r="C3583" t="s">
        <v>262</v>
      </c>
      <c r="D3583" t="s">
        <v>746</v>
      </c>
      <c r="E3583" t="str">
        <f t="shared" si="110"/>
        <v/>
      </c>
      <c r="F3583" t="str">
        <f t="shared" si="111"/>
        <v/>
      </c>
      <c r="H3583">
        <v>6</v>
      </c>
      <c r="Q3583">
        <v>6</v>
      </c>
    </row>
    <row r="3584" spans="1:17" x14ac:dyDescent="0.25">
      <c r="A3584" t="s">
        <v>913</v>
      </c>
      <c r="B3584">
        <v>25</v>
      </c>
      <c r="C3584" t="s">
        <v>263</v>
      </c>
      <c r="D3584" t="s">
        <v>746</v>
      </c>
      <c r="E3584" t="str">
        <f t="shared" si="110"/>
        <v/>
      </c>
      <c r="F3584" t="str">
        <f t="shared" si="111"/>
        <v/>
      </c>
      <c r="H3584">
        <v>5.5</v>
      </c>
      <c r="Q3584">
        <v>5.5</v>
      </c>
    </row>
    <row r="3585" spans="1:17" x14ac:dyDescent="0.25">
      <c r="A3585" t="s">
        <v>913</v>
      </c>
      <c r="B3585">
        <v>25</v>
      </c>
      <c r="C3585" t="s">
        <v>257</v>
      </c>
      <c r="D3585" t="s">
        <v>760</v>
      </c>
      <c r="E3585" t="str">
        <f t="shared" si="110"/>
        <v/>
      </c>
      <c r="F3585" t="str">
        <f t="shared" si="111"/>
        <v/>
      </c>
      <c r="H3585">
        <v>5.5</v>
      </c>
      <c r="Q3585">
        <v>5.5</v>
      </c>
    </row>
    <row r="3586" spans="1:17" x14ac:dyDescent="0.25">
      <c r="A3586" t="s">
        <v>913</v>
      </c>
      <c r="B3586">
        <v>25</v>
      </c>
      <c r="C3586" t="s">
        <v>261</v>
      </c>
      <c r="D3586" t="s">
        <v>760</v>
      </c>
      <c r="E3586" t="str">
        <f t="shared" si="110"/>
        <v/>
      </c>
      <c r="F3586" t="str">
        <f t="shared" si="111"/>
        <v/>
      </c>
      <c r="H3586">
        <v>5</v>
      </c>
      <c r="Q3586">
        <v>5</v>
      </c>
    </row>
    <row r="3587" spans="1:17" x14ac:dyDescent="0.25">
      <c r="A3587" t="s">
        <v>913</v>
      </c>
      <c r="B3587">
        <v>25</v>
      </c>
      <c r="C3587" t="s">
        <v>275</v>
      </c>
      <c r="D3587" t="s">
        <v>633</v>
      </c>
      <c r="E3587">
        <f t="shared" ref="E3587:E3650" si="112">IF($G3587="Ammonito",1,"")</f>
        <v>1</v>
      </c>
      <c r="F3587" t="str">
        <f t="shared" ref="F3587:F3650" si="113">IF($G3587="Espulsione",1,"")</f>
        <v/>
      </c>
      <c r="G3587" t="s">
        <v>910</v>
      </c>
      <c r="H3587">
        <v>6.5</v>
      </c>
      <c r="Q3587">
        <v>6</v>
      </c>
    </row>
    <row r="3588" spans="1:17" x14ac:dyDescent="0.25">
      <c r="A3588" t="s">
        <v>913</v>
      </c>
      <c r="B3588">
        <v>25</v>
      </c>
      <c r="C3588" t="s">
        <v>296</v>
      </c>
      <c r="D3588" t="s">
        <v>633</v>
      </c>
      <c r="E3588" t="str">
        <f t="shared" si="112"/>
        <v/>
      </c>
      <c r="F3588" t="str">
        <f t="shared" si="113"/>
        <v/>
      </c>
      <c r="H3588">
        <v>6</v>
      </c>
      <c r="Q3588">
        <v>6</v>
      </c>
    </row>
    <row r="3589" spans="1:17" x14ac:dyDescent="0.25">
      <c r="A3589" t="s">
        <v>913</v>
      </c>
      <c r="B3589">
        <v>25</v>
      </c>
      <c r="C3589" t="s">
        <v>308</v>
      </c>
      <c r="D3589" t="s">
        <v>633</v>
      </c>
      <c r="E3589" t="str">
        <f t="shared" si="112"/>
        <v/>
      </c>
      <c r="F3589" t="str">
        <f t="shared" si="113"/>
        <v/>
      </c>
      <c r="H3589">
        <v>6</v>
      </c>
      <c r="I3589">
        <v>1</v>
      </c>
      <c r="M3589">
        <v>1</v>
      </c>
      <c r="Q3589">
        <v>9</v>
      </c>
    </row>
    <row r="3590" spans="1:17" x14ac:dyDescent="0.25">
      <c r="A3590" t="s">
        <v>913</v>
      </c>
      <c r="B3590">
        <v>25</v>
      </c>
      <c r="C3590" t="s">
        <v>256</v>
      </c>
      <c r="D3590" t="s">
        <v>739</v>
      </c>
      <c r="E3590">
        <f t="shared" si="112"/>
        <v>1</v>
      </c>
      <c r="F3590" t="str">
        <f t="shared" si="113"/>
        <v/>
      </c>
      <c r="G3590" t="s">
        <v>910</v>
      </c>
      <c r="H3590">
        <v>6</v>
      </c>
      <c r="Q3590">
        <v>5.5</v>
      </c>
    </row>
    <row r="3591" spans="1:17" x14ac:dyDescent="0.25">
      <c r="A3591" t="s">
        <v>913</v>
      </c>
      <c r="B3591">
        <v>25</v>
      </c>
      <c r="C3591" t="s">
        <v>281</v>
      </c>
      <c r="D3591" t="s">
        <v>739</v>
      </c>
      <c r="E3591" t="str">
        <f t="shared" si="112"/>
        <v/>
      </c>
      <c r="F3591" t="str">
        <f t="shared" si="113"/>
        <v/>
      </c>
      <c r="H3591">
        <v>5.5</v>
      </c>
      <c r="Q3591">
        <v>5.5</v>
      </c>
    </row>
    <row r="3592" spans="1:17" x14ac:dyDescent="0.25">
      <c r="A3592" t="s">
        <v>913</v>
      </c>
      <c r="B3592">
        <v>25</v>
      </c>
      <c r="C3592" t="s">
        <v>800</v>
      </c>
      <c r="D3592" t="s">
        <v>739</v>
      </c>
      <c r="E3592" t="str">
        <f t="shared" si="112"/>
        <v/>
      </c>
      <c r="F3592" t="str">
        <f t="shared" si="113"/>
        <v/>
      </c>
      <c r="H3592">
        <v>5.5</v>
      </c>
      <c r="Q3592">
        <v>5.5</v>
      </c>
    </row>
    <row r="3593" spans="1:17" x14ac:dyDescent="0.25">
      <c r="A3593" t="s">
        <v>913</v>
      </c>
      <c r="B3593">
        <v>25</v>
      </c>
      <c r="C3593" t="s">
        <v>813</v>
      </c>
      <c r="D3593" t="s">
        <v>739</v>
      </c>
      <c r="E3593" t="str">
        <f t="shared" si="112"/>
        <v/>
      </c>
      <c r="F3593" t="str">
        <f t="shared" si="113"/>
        <v/>
      </c>
      <c r="H3593">
        <v>5.5</v>
      </c>
      <c r="Q3593">
        <v>5.5</v>
      </c>
    </row>
    <row r="3594" spans="1:17" x14ac:dyDescent="0.25">
      <c r="A3594" t="s">
        <v>913</v>
      </c>
      <c r="B3594">
        <v>25</v>
      </c>
      <c r="C3594" t="s">
        <v>302</v>
      </c>
      <c r="D3594" t="s">
        <v>634</v>
      </c>
      <c r="E3594" t="str">
        <f t="shared" si="112"/>
        <v/>
      </c>
      <c r="F3594" t="str">
        <f t="shared" si="113"/>
        <v/>
      </c>
      <c r="H3594">
        <v>5.5</v>
      </c>
      <c r="Q3594">
        <v>5.5</v>
      </c>
    </row>
    <row r="3595" spans="1:17" x14ac:dyDescent="0.25">
      <c r="A3595" t="s">
        <v>913</v>
      </c>
      <c r="B3595">
        <v>25</v>
      </c>
      <c r="C3595" t="s">
        <v>318</v>
      </c>
      <c r="D3595" t="s">
        <v>634</v>
      </c>
      <c r="E3595" t="str">
        <f t="shared" si="112"/>
        <v/>
      </c>
      <c r="F3595" t="str">
        <f t="shared" si="113"/>
        <v/>
      </c>
      <c r="H3595">
        <v>6.5</v>
      </c>
      <c r="I3595">
        <v>1</v>
      </c>
      <c r="M3595">
        <v>1</v>
      </c>
      <c r="Q3595">
        <v>9.5</v>
      </c>
    </row>
    <row r="3596" spans="1:17" x14ac:dyDescent="0.25">
      <c r="A3596" t="s">
        <v>913</v>
      </c>
      <c r="B3596">
        <v>25</v>
      </c>
      <c r="C3596" t="s">
        <v>815</v>
      </c>
      <c r="D3596" t="s">
        <v>632</v>
      </c>
      <c r="E3596" t="str">
        <f t="shared" si="112"/>
        <v/>
      </c>
      <c r="F3596" t="str">
        <f t="shared" si="113"/>
        <v/>
      </c>
      <c r="H3596">
        <v>6</v>
      </c>
      <c r="Q3596">
        <v>6</v>
      </c>
    </row>
    <row r="3597" spans="1:17" x14ac:dyDescent="0.25">
      <c r="A3597" t="s">
        <v>913</v>
      </c>
      <c r="B3597">
        <v>25</v>
      </c>
      <c r="C3597" t="s">
        <v>289</v>
      </c>
      <c r="D3597" t="s">
        <v>632</v>
      </c>
      <c r="E3597" t="str">
        <f t="shared" si="112"/>
        <v/>
      </c>
      <c r="F3597" t="str">
        <f t="shared" si="113"/>
        <v/>
      </c>
      <c r="H3597">
        <v>5</v>
      </c>
      <c r="L3597">
        <v>1</v>
      </c>
      <c r="Q3597">
        <v>6</v>
      </c>
    </row>
    <row r="3598" spans="1:17" x14ac:dyDescent="0.25">
      <c r="A3598" t="s">
        <v>913</v>
      </c>
      <c r="B3598">
        <v>25</v>
      </c>
      <c r="C3598" t="s">
        <v>258</v>
      </c>
      <c r="D3598" t="s">
        <v>752</v>
      </c>
      <c r="E3598" t="str">
        <f t="shared" si="112"/>
        <v/>
      </c>
      <c r="F3598" t="str">
        <f t="shared" si="113"/>
        <v/>
      </c>
      <c r="H3598">
        <v>7</v>
      </c>
      <c r="I3598">
        <v>1</v>
      </c>
      <c r="Q3598">
        <v>10</v>
      </c>
    </row>
    <row r="3599" spans="1:17" x14ac:dyDescent="0.25">
      <c r="A3599" t="s">
        <v>913</v>
      </c>
      <c r="B3599">
        <v>25</v>
      </c>
      <c r="C3599" t="s">
        <v>272</v>
      </c>
      <c r="D3599" t="s">
        <v>752</v>
      </c>
      <c r="E3599" t="str">
        <f t="shared" si="112"/>
        <v/>
      </c>
      <c r="F3599" t="str">
        <f t="shared" si="113"/>
        <v/>
      </c>
      <c r="H3599">
        <v>5</v>
      </c>
      <c r="Q3599">
        <v>5</v>
      </c>
    </row>
    <row r="3600" spans="1:17" x14ac:dyDescent="0.25">
      <c r="A3600" t="s">
        <v>913</v>
      </c>
      <c r="B3600">
        <v>25</v>
      </c>
      <c r="C3600" t="s">
        <v>283</v>
      </c>
      <c r="D3600" t="s">
        <v>752</v>
      </c>
      <c r="E3600" t="str">
        <f t="shared" si="112"/>
        <v/>
      </c>
      <c r="F3600" t="str">
        <f t="shared" si="113"/>
        <v/>
      </c>
      <c r="H3600">
        <v>6.5</v>
      </c>
      <c r="Q3600">
        <v>6.5</v>
      </c>
    </row>
    <row r="3601" spans="1:17" x14ac:dyDescent="0.25">
      <c r="A3601" t="s">
        <v>913</v>
      </c>
      <c r="B3601">
        <v>25</v>
      </c>
      <c r="C3601" t="s">
        <v>276</v>
      </c>
      <c r="D3601" t="s">
        <v>740</v>
      </c>
      <c r="E3601" t="str">
        <f t="shared" si="112"/>
        <v/>
      </c>
      <c r="F3601" t="str">
        <f t="shared" si="113"/>
        <v/>
      </c>
      <c r="H3601">
        <v>7</v>
      </c>
      <c r="L3601">
        <v>1</v>
      </c>
      <c r="Q3601">
        <v>8</v>
      </c>
    </row>
    <row r="3602" spans="1:17" x14ac:dyDescent="0.25">
      <c r="A3602" t="s">
        <v>913</v>
      </c>
      <c r="B3602">
        <v>25</v>
      </c>
      <c r="C3602" t="s">
        <v>293</v>
      </c>
      <c r="D3602" t="s">
        <v>740</v>
      </c>
      <c r="E3602" t="str">
        <f t="shared" si="112"/>
        <v/>
      </c>
      <c r="F3602" t="str">
        <f t="shared" si="113"/>
        <v/>
      </c>
      <c r="H3602">
        <v>5</v>
      </c>
      <c r="Q3602">
        <v>5</v>
      </c>
    </row>
    <row r="3603" spans="1:17" x14ac:dyDescent="0.25">
      <c r="A3603" t="s">
        <v>913</v>
      </c>
      <c r="B3603">
        <v>25</v>
      </c>
      <c r="C3603" t="s">
        <v>300</v>
      </c>
      <c r="D3603" t="s">
        <v>740</v>
      </c>
      <c r="E3603" t="str">
        <f t="shared" si="112"/>
        <v/>
      </c>
      <c r="F3603" t="str">
        <f t="shared" si="113"/>
        <v/>
      </c>
      <c r="H3603">
        <v>5.5</v>
      </c>
      <c r="Q3603">
        <v>5.5</v>
      </c>
    </row>
    <row r="3604" spans="1:17" x14ac:dyDescent="0.25">
      <c r="A3604" t="s">
        <v>913</v>
      </c>
      <c r="B3604">
        <v>25</v>
      </c>
      <c r="C3604" t="s">
        <v>286</v>
      </c>
      <c r="D3604" t="s">
        <v>742</v>
      </c>
      <c r="E3604" t="str">
        <f t="shared" si="112"/>
        <v/>
      </c>
      <c r="F3604" t="str">
        <f t="shared" si="113"/>
        <v/>
      </c>
      <c r="H3604">
        <v>6</v>
      </c>
      <c r="Q3604">
        <v>6</v>
      </c>
    </row>
    <row r="3605" spans="1:17" x14ac:dyDescent="0.25">
      <c r="A3605" t="s">
        <v>913</v>
      </c>
      <c r="B3605">
        <v>25</v>
      </c>
      <c r="C3605" t="s">
        <v>317</v>
      </c>
      <c r="D3605" t="s">
        <v>742</v>
      </c>
      <c r="E3605" t="str">
        <f t="shared" si="112"/>
        <v/>
      </c>
      <c r="F3605" t="str">
        <f t="shared" si="113"/>
        <v/>
      </c>
      <c r="H3605">
        <v>7.5</v>
      </c>
      <c r="I3605">
        <v>1</v>
      </c>
      <c r="Q3605">
        <v>10.5</v>
      </c>
    </row>
    <row r="3606" spans="1:17" x14ac:dyDescent="0.25">
      <c r="A3606" t="s">
        <v>913</v>
      </c>
      <c r="B3606">
        <v>25</v>
      </c>
      <c r="C3606" t="s">
        <v>282</v>
      </c>
      <c r="D3606" t="s">
        <v>753</v>
      </c>
      <c r="E3606" t="str">
        <f t="shared" si="112"/>
        <v/>
      </c>
      <c r="F3606" t="str">
        <f t="shared" si="113"/>
        <v/>
      </c>
      <c r="H3606">
        <v>7</v>
      </c>
      <c r="I3606">
        <v>1</v>
      </c>
      <c r="Q3606">
        <v>10</v>
      </c>
    </row>
    <row r="3607" spans="1:17" x14ac:dyDescent="0.25">
      <c r="A3607" t="s">
        <v>913</v>
      </c>
      <c r="B3607">
        <v>25</v>
      </c>
      <c r="C3607" t="s">
        <v>254</v>
      </c>
      <c r="D3607" t="s">
        <v>750</v>
      </c>
      <c r="E3607" t="str">
        <f t="shared" si="112"/>
        <v/>
      </c>
      <c r="F3607" t="str">
        <f t="shared" si="113"/>
        <v/>
      </c>
      <c r="H3607">
        <v>5.5</v>
      </c>
      <c r="Q3607">
        <v>5.5</v>
      </c>
    </row>
    <row r="3608" spans="1:17" x14ac:dyDescent="0.25">
      <c r="A3608" t="s">
        <v>913</v>
      </c>
      <c r="B3608">
        <v>25</v>
      </c>
      <c r="C3608" t="s">
        <v>304</v>
      </c>
      <c r="D3608" t="s">
        <v>750</v>
      </c>
      <c r="E3608" t="str">
        <f t="shared" si="112"/>
        <v/>
      </c>
      <c r="F3608" t="str">
        <f t="shared" si="113"/>
        <v/>
      </c>
      <c r="H3608">
        <v>7.5</v>
      </c>
      <c r="I3608">
        <v>1</v>
      </c>
      <c r="L3608">
        <v>1</v>
      </c>
      <c r="Q3608">
        <v>11.5</v>
      </c>
    </row>
    <row r="3609" spans="1:17" x14ac:dyDescent="0.25">
      <c r="A3609" t="s">
        <v>913</v>
      </c>
      <c r="B3609">
        <v>25</v>
      </c>
      <c r="C3609" t="s">
        <v>267</v>
      </c>
      <c r="D3609" t="s">
        <v>750</v>
      </c>
      <c r="E3609" t="str">
        <f t="shared" si="112"/>
        <v/>
      </c>
      <c r="F3609" t="str">
        <f t="shared" si="113"/>
        <v/>
      </c>
      <c r="H3609">
        <v>5.5</v>
      </c>
      <c r="Q3609">
        <v>5.5</v>
      </c>
    </row>
    <row r="3610" spans="1:17" x14ac:dyDescent="0.25">
      <c r="A3610" t="s">
        <v>913</v>
      </c>
      <c r="B3610">
        <v>25</v>
      </c>
      <c r="C3610" t="s">
        <v>305</v>
      </c>
      <c r="D3610" t="s">
        <v>754</v>
      </c>
      <c r="E3610" t="str">
        <f t="shared" si="112"/>
        <v/>
      </c>
      <c r="F3610" t="str">
        <f t="shared" si="113"/>
        <v/>
      </c>
      <c r="H3610">
        <v>6</v>
      </c>
      <c r="Q3610">
        <v>6</v>
      </c>
    </row>
    <row r="3611" spans="1:17" x14ac:dyDescent="0.25">
      <c r="A3611" t="s">
        <v>913</v>
      </c>
      <c r="B3611">
        <v>25</v>
      </c>
      <c r="C3611" t="s">
        <v>259</v>
      </c>
      <c r="D3611" t="s">
        <v>748</v>
      </c>
      <c r="E3611">
        <f t="shared" si="112"/>
        <v>1</v>
      </c>
      <c r="F3611" t="str">
        <f t="shared" si="113"/>
        <v/>
      </c>
      <c r="G3611" t="s">
        <v>910</v>
      </c>
      <c r="H3611">
        <v>5.5</v>
      </c>
      <c r="Q3611">
        <v>5</v>
      </c>
    </row>
    <row r="3612" spans="1:17" x14ac:dyDescent="0.25">
      <c r="A3612" t="s">
        <v>913</v>
      </c>
      <c r="B3612">
        <v>25</v>
      </c>
      <c r="C3612" t="s">
        <v>274</v>
      </c>
      <c r="D3612" t="s">
        <v>748</v>
      </c>
      <c r="E3612">
        <f t="shared" si="112"/>
        <v>1</v>
      </c>
      <c r="F3612" t="str">
        <f t="shared" si="113"/>
        <v/>
      </c>
      <c r="G3612" t="s">
        <v>910</v>
      </c>
      <c r="H3612">
        <v>6.5</v>
      </c>
      <c r="I3612">
        <v>1</v>
      </c>
      <c r="Q3612">
        <v>9</v>
      </c>
    </row>
    <row r="3613" spans="1:17" x14ac:dyDescent="0.25">
      <c r="A3613" t="s">
        <v>913</v>
      </c>
      <c r="B3613">
        <v>25</v>
      </c>
      <c r="C3613" t="s">
        <v>278</v>
      </c>
      <c r="D3613" t="s">
        <v>748</v>
      </c>
      <c r="E3613" t="str">
        <f t="shared" si="112"/>
        <v/>
      </c>
      <c r="F3613" t="str">
        <f t="shared" si="113"/>
        <v/>
      </c>
      <c r="H3613">
        <v>5</v>
      </c>
      <c r="Q3613">
        <v>5</v>
      </c>
    </row>
    <row r="3614" spans="1:17" x14ac:dyDescent="0.25">
      <c r="A3614" t="s">
        <v>913</v>
      </c>
      <c r="B3614">
        <v>25</v>
      </c>
      <c r="C3614" t="s">
        <v>292</v>
      </c>
      <c r="D3614" t="s">
        <v>748</v>
      </c>
      <c r="E3614">
        <f t="shared" si="112"/>
        <v>1</v>
      </c>
      <c r="F3614" t="str">
        <f t="shared" si="113"/>
        <v/>
      </c>
      <c r="G3614" t="s">
        <v>910</v>
      </c>
      <c r="H3614">
        <v>6</v>
      </c>
      <c r="Q3614">
        <v>5.5</v>
      </c>
    </row>
    <row r="3615" spans="1:17" x14ac:dyDescent="0.25">
      <c r="A3615" t="s">
        <v>913</v>
      </c>
      <c r="B3615">
        <v>25</v>
      </c>
      <c r="C3615" t="s">
        <v>251</v>
      </c>
      <c r="D3615" t="s">
        <v>661</v>
      </c>
      <c r="E3615" t="str">
        <f t="shared" si="112"/>
        <v/>
      </c>
      <c r="F3615" t="str">
        <f t="shared" si="113"/>
        <v/>
      </c>
      <c r="H3615">
        <v>7</v>
      </c>
      <c r="I3615">
        <v>1</v>
      </c>
      <c r="M3615">
        <v>1</v>
      </c>
      <c r="Q3615">
        <v>10</v>
      </c>
    </row>
    <row r="3616" spans="1:17" x14ac:dyDescent="0.25">
      <c r="A3616" t="s">
        <v>913</v>
      </c>
      <c r="B3616">
        <v>25</v>
      </c>
      <c r="C3616" t="s">
        <v>260</v>
      </c>
      <c r="D3616" t="s">
        <v>661</v>
      </c>
      <c r="E3616" t="str">
        <f t="shared" si="112"/>
        <v/>
      </c>
      <c r="F3616" t="str">
        <f t="shared" si="113"/>
        <v/>
      </c>
      <c r="H3616">
        <v>6</v>
      </c>
      <c r="I3616">
        <v>1</v>
      </c>
      <c r="Q3616">
        <v>9</v>
      </c>
    </row>
    <row r="3617" spans="1:17" x14ac:dyDescent="0.25">
      <c r="A3617" t="s">
        <v>913</v>
      </c>
      <c r="B3617">
        <v>25</v>
      </c>
      <c r="C3617" t="s">
        <v>264</v>
      </c>
      <c r="D3617" t="s">
        <v>631</v>
      </c>
      <c r="E3617" t="str">
        <f t="shared" si="112"/>
        <v/>
      </c>
      <c r="F3617" t="str">
        <f t="shared" si="113"/>
        <v/>
      </c>
      <c r="H3617">
        <v>6</v>
      </c>
      <c r="Q3617">
        <v>6</v>
      </c>
    </row>
    <row r="3618" spans="1:17" x14ac:dyDescent="0.25">
      <c r="A3618" t="s">
        <v>913</v>
      </c>
      <c r="B3618">
        <v>25</v>
      </c>
      <c r="C3618" t="s">
        <v>271</v>
      </c>
      <c r="D3618" t="s">
        <v>631</v>
      </c>
      <c r="E3618" t="str">
        <f t="shared" si="112"/>
        <v/>
      </c>
      <c r="F3618" t="str">
        <f t="shared" si="113"/>
        <v/>
      </c>
      <c r="H3618">
        <v>6.5</v>
      </c>
      <c r="Q3618">
        <v>6.5</v>
      </c>
    </row>
    <row r="3619" spans="1:17" x14ac:dyDescent="0.25">
      <c r="A3619" t="s">
        <v>913</v>
      </c>
      <c r="B3619">
        <v>25</v>
      </c>
      <c r="C3619" t="s">
        <v>266</v>
      </c>
      <c r="D3619" t="s">
        <v>745</v>
      </c>
      <c r="E3619" t="str">
        <f t="shared" si="112"/>
        <v/>
      </c>
      <c r="F3619" t="str">
        <f t="shared" si="113"/>
        <v/>
      </c>
      <c r="H3619">
        <v>5.5</v>
      </c>
      <c r="Q3619">
        <v>5.5</v>
      </c>
    </row>
    <row r="3620" spans="1:17" x14ac:dyDescent="0.25">
      <c r="A3620" t="s">
        <v>913</v>
      </c>
      <c r="B3620">
        <v>25</v>
      </c>
      <c r="C3620" t="s">
        <v>270</v>
      </c>
      <c r="D3620" t="s">
        <v>745</v>
      </c>
      <c r="E3620">
        <f t="shared" si="112"/>
        <v>1</v>
      </c>
      <c r="F3620" t="str">
        <f t="shared" si="113"/>
        <v/>
      </c>
      <c r="G3620" t="s">
        <v>910</v>
      </c>
      <c r="H3620">
        <v>5</v>
      </c>
      <c r="Q3620">
        <v>4.5</v>
      </c>
    </row>
    <row r="3621" spans="1:17" x14ac:dyDescent="0.25">
      <c r="A3621" t="s">
        <v>913</v>
      </c>
      <c r="B3621">
        <v>25</v>
      </c>
      <c r="C3621" t="s">
        <v>290</v>
      </c>
      <c r="D3621" t="s">
        <v>745</v>
      </c>
      <c r="E3621" t="str">
        <f t="shared" si="112"/>
        <v/>
      </c>
      <c r="F3621">
        <f t="shared" si="113"/>
        <v>1</v>
      </c>
      <c r="G3621" t="s">
        <v>911</v>
      </c>
      <c r="H3621">
        <v>4</v>
      </c>
      <c r="Q3621">
        <v>3</v>
      </c>
    </row>
    <row r="3622" spans="1:17" x14ac:dyDescent="0.25">
      <c r="A3622" t="s">
        <v>913</v>
      </c>
      <c r="B3622">
        <v>25</v>
      </c>
      <c r="C3622" t="s">
        <v>255</v>
      </c>
      <c r="D3622" t="s">
        <v>635</v>
      </c>
      <c r="E3622" t="str">
        <f t="shared" si="112"/>
        <v/>
      </c>
      <c r="F3622" t="str">
        <f t="shared" si="113"/>
        <v/>
      </c>
      <c r="H3622">
        <v>6.5</v>
      </c>
      <c r="Q3622">
        <v>6.5</v>
      </c>
    </row>
    <row r="3623" spans="1:17" x14ac:dyDescent="0.25">
      <c r="A3623" t="s">
        <v>913</v>
      </c>
      <c r="B3623">
        <v>25</v>
      </c>
      <c r="C3623" t="s">
        <v>268</v>
      </c>
      <c r="D3623" t="s">
        <v>635</v>
      </c>
      <c r="E3623" t="str">
        <f t="shared" si="112"/>
        <v/>
      </c>
      <c r="F3623" t="str">
        <f t="shared" si="113"/>
        <v/>
      </c>
      <c r="H3623">
        <v>6.5</v>
      </c>
      <c r="I3623">
        <v>1</v>
      </c>
      <c r="Q3623">
        <v>9.5</v>
      </c>
    </row>
    <row r="3624" spans="1:17" x14ac:dyDescent="0.25">
      <c r="A3624" t="s">
        <v>913</v>
      </c>
      <c r="B3624">
        <v>25</v>
      </c>
      <c r="C3624" t="s">
        <v>269</v>
      </c>
      <c r="D3624" t="s">
        <v>635</v>
      </c>
      <c r="E3624" t="str">
        <f t="shared" si="112"/>
        <v/>
      </c>
      <c r="F3624" t="str">
        <f t="shared" si="113"/>
        <v/>
      </c>
      <c r="H3624">
        <v>6.5</v>
      </c>
      <c r="I3624">
        <v>1</v>
      </c>
      <c r="Q3624">
        <v>9.5</v>
      </c>
    </row>
    <row r="3625" spans="1:17" x14ac:dyDescent="0.25">
      <c r="A3625" t="s">
        <v>913</v>
      </c>
      <c r="B3625">
        <v>25</v>
      </c>
      <c r="C3625" t="s">
        <v>322</v>
      </c>
      <c r="D3625" t="s">
        <v>635</v>
      </c>
      <c r="E3625">
        <f t="shared" si="112"/>
        <v>1</v>
      </c>
      <c r="F3625" t="str">
        <f t="shared" si="113"/>
        <v/>
      </c>
      <c r="G3625" t="s">
        <v>910</v>
      </c>
      <c r="H3625">
        <v>5</v>
      </c>
      <c r="Q3625">
        <v>4.5</v>
      </c>
    </row>
    <row r="3626" spans="1:17" x14ac:dyDescent="0.25">
      <c r="A3626" t="s">
        <v>913</v>
      </c>
      <c r="B3626">
        <v>25</v>
      </c>
      <c r="C3626" t="s">
        <v>277</v>
      </c>
      <c r="D3626" t="s">
        <v>747</v>
      </c>
      <c r="E3626" t="str">
        <f t="shared" si="112"/>
        <v/>
      </c>
      <c r="F3626" t="str">
        <f t="shared" si="113"/>
        <v/>
      </c>
      <c r="H3626">
        <v>6.5</v>
      </c>
      <c r="Q3626">
        <v>6.5</v>
      </c>
    </row>
    <row r="3627" spans="1:17" x14ac:dyDescent="0.25">
      <c r="A3627" t="s">
        <v>913</v>
      </c>
      <c r="B3627">
        <v>25</v>
      </c>
      <c r="C3627" t="s">
        <v>291</v>
      </c>
      <c r="D3627" t="s">
        <v>747</v>
      </c>
      <c r="E3627" t="str">
        <f t="shared" si="112"/>
        <v/>
      </c>
      <c r="F3627" t="str">
        <f t="shared" si="113"/>
        <v/>
      </c>
      <c r="H3627">
        <v>6</v>
      </c>
      <c r="Q3627">
        <v>6</v>
      </c>
    </row>
    <row r="3628" spans="1:17" x14ac:dyDescent="0.25">
      <c r="A3628" t="s">
        <v>913</v>
      </c>
      <c r="B3628">
        <v>25</v>
      </c>
      <c r="C3628" t="s">
        <v>265</v>
      </c>
      <c r="D3628" t="s">
        <v>738</v>
      </c>
      <c r="E3628" t="str">
        <f t="shared" si="112"/>
        <v/>
      </c>
      <c r="F3628" t="str">
        <f t="shared" si="113"/>
        <v/>
      </c>
      <c r="H3628">
        <v>6</v>
      </c>
      <c r="I3628">
        <v>1</v>
      </c>
      <c r="M3628">
        <v>1</v>
      </c>
      <c r="Q3628">
        <v>9</v>
      </c>
    </row>
    <row r="3629" spans="1:17" x14ac:dyDescent="0.25">
      <c r="A3629" t="s">
        <v>913</v>
      </c>
      <c r="B3629">
        <v>25</v>
      </c>
      <c r="C3629" t="s">
        <v>295</v>
      </c>
      <c r="D3629" t="s">
        <v>738</v>
      </c>
      <c r="E3629" t="str">
        <f t="shared" si="112"/>
        <v/>
      </c>
      <c r="F3629" t="str">
        <f t="shared" si="113"/>
        <v/>
      </c>
      <c r="H3629">
        <v>5</v>
      </c>
      <c r="Q3629">
        <v>5</v>
      </c>
    </row>
    <row r="3630" spans="1:17" x14ac:dyDescent="0.25">
      <c r="A3630" t="s">
        <v>913</v>
      </c>
      <c r="B3630">
        <v>25</v>
      </c>
      <c r="C3630" t="s">
        <v>297</v>
      </c>
      <c r="D3630" t="s">
        <v>738</v>
      </c>
      <c r="E3630" t="str">
        <f t="shared" si="112"/>
        <v/>
      </c>
      <c r="F3630" t="str">
        <f t="shared" si="113"/>
        <v/>
      </c>
      <c r="H3630">
        <v>6</v>
      </c>
      <c r="Q3630">
        <v>6</v>
      </c>
    </row>
    <row r="3631" spans="1:17" x14ac:dyDescent="0.25">
      <c r="A3631" t="s">
        <v>913</v>
      </c>
      <c r="B3631">
        <v>25</v>
      </c>
      <c r="C3631" t="s">
        <v>319</v>
      </c>
      <c r="D3631" t="s">
        <v>761</v>
      </c>
      <c r="E3631">
        <f t="shared" si="112"/>
        <v>1</v>
      </c>
      <c r="F3631" t="str">
        <f t="shared" si="113"/>
        <v/>
      </c>
      <c r="G3631" t="s">
        <v>910</v>
      </c>
      <c r="H3631">
        <v>7.5</v>
      </c>
      <c r="I3631">
        <v>1</v>
      </c>
      <c r="L3631">
        <v>1</v>
      </c>
      <c r="Q3631">
        <v>11</v>
      </c>
    </row>
    <row r="3632" spans="1:17" x14ac:dyDescent="0.25">
      <c r="A3632" t="s">
        <v>913</v>
      </c>
      <c r="B3632">
        <v>25</v>
      </c>
      <c r="C3632" t="s">
        <v>279</v>
      </c>
      <c r="D3632" t="s">
        <v>761</v>
      </c>
      <c r="E3632" t="str">
        <f t="shared" si="112"/>
        <v/>
      </c>
      <c r="F3632" t="str">
        <f t="shared" si="113"/>
        <v/>
      </c>
      <c r="H3632">
        <v>7.5</v>
      </c>
      <c r="L3632">
        <v>1</v>
      </c>
      <c r="Q3632">
        <v>8.5</v>
      </c>
    </row>
    <row r="3633" spans="1:17" x14ac:dyDescent="0.25">
      <c r="A3633" t="s">
        <v>908</v>
      </c>
      <c r="B3633">
        <v>24</v>
      </c>
      <c r="C3633" t="s">
        <v>331</v>
      </c>
      <c r="D3633" t="s">
        <v>746</v>
      </c>
      <c r="E3633" t="str">
        <f t="shared" si="112"/>
        <v/>
      </c>
      <c r="F3633" t="str">
        <f t="shared" si="113"/>
        <v/>
      </c>
      <c r="H3633">
        <v>5.5</v>
      </c>
      <c r="J3633">
        <v>4</v>
      </c>
      <c r="Q3633">
        <v>1.5</v>
      </c>
    </row>
    <row r="3634" spans="1:17" x14ac:dyDescent="0.25">
      <c r="A3634" t="s">
        <v>908</v>
      </c>
      <c r="B3634">
        <v>24</v>
      </c>
      <c r="C3634" t="s">
        <v>332</v>
      </c>
      <c r="D3634" t="s">
        <v>760</v>
      </c>
      <c r="E3634" t="str">
        <f t="shared" si="112"/>
        <v/>
      </c>
      <c r="F3634" t="str">
        <f t="shared" si="113"/>
        <v/>
      </c>
      <c r="H3634">
        <v>5.5</v>
      </c>
      <c r="J3634">
        <v>1</v>
      </c>
      <c r="Q3634">
        <v>4.5</v>
      </c>
    </row>
    <row r="3635" spans="1:17" x14ac:dyDescent="0.25">
      <c r="A3635" t="s">
        <v>908</v>
      </c>
      <c r="B3635">
        <v>24</v>
      </c>
      <c r="C3635" t="s">
        <v>326</v>
      </c>
      <c r="D3635" t="s">
        <v>633</v>
      </c>
      <c r="E3635">
        <f t="shared" si="112"/>
        <v>1</v>
      </c>
      <c r="F3635" t="str">
        <f t="shared" si="113"/>
        <v/>
      </c>
      <c r="G3635" t="s">
        <v>910</v>
      </c>
      <c r="H3635">
        <v>5</v>
      </c>
      <c r="J3635">
        <v>2</v>
      </c>
      <c r="O3635">
        <v>1</v>
      </c>
      <c r="Q3635">
        <v>2.5</v>
      </c>
    </row>
    <row r="3636" spans="1:17" x14ac:dyDescent="0.25">
      <c r="A3636" t="s">
        <v>908</v>
      </c>
      <c r="B3636">
        <v>24</v>
      </c>
      <c r="C3636" t="s">
        <v>325</v>
      </c>
      <c r="D3636" t="s">
        <v>739</v>
      </c>
      <c r="E3636" t="str">
        <f t="shared" si="112"/>
        <v/>
      </c>
      <c r="F3636" t="str">
        <f t="shared" si="113"/>
        <v/>
      </c>
      <c r="H3636">
        <v>6</v>
      </c>
      <c r="J3636">
        <v>1</v>
      </c>
      <c r="Q3636">
        <v>5</v>
      </c>
    </row>
    <row r="3637" spans="1:17" x14ac:dyDescent="0.25">
      <c r="A3637" t="s">
        <v>908</v>
      </c>
      <c r="B3637">
        <v>24</v>
      </c>
      <c r="C3637" t="s">
        <v>324</v>
      </c>
      <c r="D3637" t="s">
        <v>634</v>
      </c>
      <c r="E3637" t="str">
        <f t="shared" si="112"/>
        <v/>
      </c>
      <c r="F3637" t="str">
        <f t="shared" si="113"/>
        <v/>
      </c>
      <c r="H3637">
        <v>4.5</v>
      </c>
      <c r="J3637">
        <v>3</v>
      </c>
      <c r="Q3637">
        <v>1.5</v>
      </c>
    </row>
    <row r="3638" spans="1:17" x14ac:dyDescent="0.25">
      <c r="A3638" t="s">
        <v>908</v>
      </c>
      <c r="B3638">
        <v>24</v>
      </c>
      <c r="C3638" t="s">
        <v>338</v>
      </c>
      <c r="D3638" t="s">
        <v>632</v>
      </c>
      <c r="E3638" t="str">
        <f t="shared" si="112"/>
        <v/>
      </c>
      <c r="F3638" t="str">
        <f t="shared" si="113"/>
        <v/>
      </c>
      <c r="H3638">
        <v>6</v>
      </c>
      <c r="J3638">
        <v>2</v>
      </c>
      <c r="Q3638">
        <v>4</v>
      </c>
    </row>
    <row r="3639" spans="1:17" x14ac:dyDescent="0.25">
      <c r="A3639" t="s">
        <v>908</v>
      </c>
      <c r="B3639">
        <v>24</v>
      </c>
      <c r="C3639" t="s">
        <v>340</v>
      </c>
      <c r="D3639" t="s">
        <v>752</v>
      </c>
      <c r="E3639" t="str">
        <f t="shared" si="112"/>
        <v/>
      </c>
      <c r="F3639" t="str">
        <f t="shared" si="113"/>
        <v/>
      </c>
      <c r="H3639">
        <v>6.5</v>
      </c>
      <c r="J3639">
        <v>3</v>
      </c>
      <c r="O3639">
        <v>1</v>
      </c>
      <c r="Q3639">
        <v>3.5</v>
      </c>
    </row>
    <row r="3640" spans="1:17" x14ac:dyDescent="0.25">
      <c r="A3640" t="s">
        <v>908</v>
      </c>
      <c r="B3640">
        <v>24</v>
      </c>
      <c r="C3640" t="s">
        <v>662</v>
      </c>
      <c r="D3640" t="s">
        <v>740</v>
      </c>
      <c r="E3640" t="str">
        <f t="shared" si="112"/>
        <v/>
      </c>
      <c r="F3640" t="str">
        <f t="shared" si="113"/>
        <v/>
      </c>
      <c r="H3640">
        <v>5</v>
      </c>
      <c r="J3640">
        <v>1</v>
      </c>
      <c r="Q3640">
        <v>4</v>
      </c>
    </row>
    <row r="3641" spans="1:17" x14ac:dyDescent="0.25">
      <c r="A3641" t="s">
        <v>908</v>
      </c>
      <c r="B3641">
        <v>24</v>
      </c>
      <c r="C3641" t="s">
        <v>330</v>
      </c>
      <c r="D3641" t="s">
        <v>742</v>
      </c>
      <c r="E3641" t="str">
        <f t="shared" si="112"/>
        <v/>
      </c>
      <c r="F3641" t="str">
        <f t="shared" si="113"/>
        <v/>
      </c>
      <c r="H3641">
        <v>6</v>
      </c>
      <c r="J3641">
        <v>1</v>
      </c>
      <c r="Q3641">
        <v>5</v>
      </c>
    </row>
    <row r="3642" spans="1:17" x14ac:dyDescent="0.25">
      <c r="A3642" t="s">
        <v>908</v>
      </c>
      <c r="B3642">
        <v>24</v>
      </c>
      <c r="C3642" t="s">
        <v>328</v>
      </c>
      <c r="D3642" t="s">
        <v>753</v>
      </c>
      <c r="E3642" t="str">
        <f t="shared" si="112"/>
        <v/>
      </c>
      <c r="F3642" t="str">
        <f t="shared" si="113"/>
        <v/>
      </c>
      <c r="H3642">
        <v>6.5</v>
      </c>
      <c r="J3642">
        <v>3</v>
      </c>
      <c r="Q3642">
        <v>3.5</v>
      </c>
    </row>
    <row r="3643" spans="1:17" x14ac:dyDescent="0.25">
      <c r="A3643" t="s">
        <v>908</v>
      </c>
      <c r="B3643">
        <v>24</v>
      </c>
      <c r="C3643" t="s">
        <v>327</v>
      </c>
      <c r="D3643" t="s">
        <v>750</v>
      </c>
      <c r="E3643">
        <f t="shared" si="112"/>
        <v>1</v>
      </c>
      <c r="F3643" t="str">
        <f t="shared" si="113"/>
        <v/>
      </c>
      <c r="G3643" t="s">
        <v>910</v>
      </c>
      <c r="H3643">
        <v>6</v>
      </c>
      <c r="J3643">
        <v>1</v>
      </c>
      <c r="Q3643">
        <v>4.5</v>
      </c>
    </row>
    <row r="3644" spans="1:17" x14ac:dyDescent="0.25">
      <c r="A3644" t="s">
        <v>908</v>
      </c>
      <c r="B3644">
        <v>24</v>
      </c>
      <c r="C3644" t="s">
        <v>323</v>
      </c>
      <c r="D3644" t="s">
        <v>754</v>
      </c>
      <c r="E3644" t="str">
        <f t="shared" si="112"/>
        <v/>
      </c>
      <c r="F3644" t="str">
        <f t="shared" si="113"/>
        <v/>
      </c>
      <c r="H3644">
        <v>7</v>
      </c>
      <c r="Q3644">
        <v>7</v>
      </c>
    </row>
    <row r="3645" spans="1:17" x14ac:dyDescent="0.25">
      <c r="A3645" t="s">
        <v>908</v>
      </c>
      <c r="B3645">
        <v>24</v>
      </c>
      <c r="C3645" t="s">
        <v>652</v>
      </c>
      <c r="D3645" t="s">
        <v>748</v>
      </c>
      <c r="E3645" t="str">
        <f t="shared" si="112"/>
        <v/>
      </c>
      <c r="F3645" t="str">
        <f t="shared" si="113"/>
        <v/>
      </c>
      <c r="H3645">
        <v>6.5</v>
      </c>
      <c r="Q3645">
        <v>6.5</v>
      </c>
    </row>
    <row r="3646" spans="1:17" x14ac:dyDescent="0.25">
      <c r="A3646" t="s">
        <v>908</v>
      </c>
      <c r="B3646">
        <v>24</v>
      </c>
      <c r="C3646" t="s">
        <v>663</v>
      </c>
      <c r="D3646" t="s">
        <v>661</v>
      </c>
      <c r="E3646" t="str">
        <f t="shared" si="112"/>
        <v/>
      </c>
      <c r="F3646" t="str">
        <f t="shared" si="113"/>
        <v/>
      </c>
      <c r="H3646">
        <v>7</v>
      </c>
      <c r="Q3646">
        <v>7</v>
      </c>
    </row>
    <row r="3647" spans="1:17" x14ac:dyDescent="0.25">
      <c r="A3647" t="s">
        <v>908</v>
      </c>
      <c r="B3647">
        <v>24</v>
      </c>
      <c r="C3647" t="s">
        <v>334</v>
      </c>
      <c r="D3647" t="s">
        <v>631</v>
      </c>
      <c r="E3647" t="str">
        <f t="shared" si="112"/>
        <v/>
      </c>
      <c r="F3647" t="str">
        <f t="shared" si="113"/>
        <v/>
      </c>
      <c r="H3647">
        <v>6</v>
      </c>
      <c r="Q3647">
        <v>6</v>
      </c>
    </row>
    <row r="3648" spans="1:17" x14ac:dyDescent="0.25">
      <c r="A3648" t="s">
        <v>908</v>
      </c>
      <c r="B3648">
        <v>24</v>
      </c>
      <c r="C3648" t="s">
        <v>333</v>
      </c>
      <c r="D3648" t="s">
        <v>745</v>
      </c>
      <c r="E3648" t="str">
        <f t="shared" si="112"/>
        <v/>
      </c>
      <c r="F3648" t="str">
        <f t="shared" si="113"/>
        <v/>
      </c>
      <c r="H3648">
        <v>6</v>
      </c>
      <c r="J3648">
        <v>3</v>
      </c>
      <c r="Q3648">
        <v>3</v>
      </c>
    </row>
    <row r="3649" spans="1:17" x14ac:dyDescent="0.25">
      <c r="A3649" t="s">
        <v>908</v>
      </c>
      <c r="B3649">
        <v>24</v>
      </c>
      <c r="C3649" t="s">
        <v>339</v>
      </c>
      <c r="D3649" t="s">
        <v>635</v>
      </c>
      <c r="E3649" t="str">
        <f t="shared" si="112"/>
        <v/>
      </c>
      <c r="F3649" t="str">
        <f t="shared" si="113"/>
        <v/>
      </c>
      <c r="H3649">
        <v>7</v>
      </c>
      <c r="J3649">
        <v>2</v>
      </c>
      <c r="Q3649">
        <v>5</v>
      </c>
    </row>
    <row r="3650" spans="1:17" x14ac:dyDescent="0.25">
      <c r="A3650" t="s">
        <v>908</v>
      </c>
      <c r="B3650">
        <v>24</v>
      </c>
      <c r="C3650" t="s">
        <v>664</v>
      </c>
      <c r="D3650" t="s">
        <v>747</v>
      </c>
      <c r="E3650" t="str">
        <f t="shared" si="112"/>
        <v/>
      </c>
      <c r="F3650" t="str">
        <f t="shared" si="113"/>
        <v/>
      </c>
      <c r="H3650">
        <v>6.5</v>
      </c>
      <c r="J3650">
        <v>1</v>
      </c>
      <c r="O3650">
        <v>1</v>
      </c>
      <c r="Q3650">
        <v>5.5</v>
      </c>
    </row>
    <row r="3651" spans="1:17" x14ac:dyDescent="0.25">
      <c r="A3651" t="s">
        <v>908</v>
      </c>
      <c r="B3651">
        <v>24</v>
      </c>
      <c r="C3651" t="s">
        <v>344</v>
      </c>
      <c r="D3651" t="s">
        <v>738</v>
      </c>
      <c r="E3651" t="str">
        <f t="shared" ref="E3651:E3714" si="114">IF($G3651="Ammonito",1,"")</f>
        <v/>
      </c>
      <c r="F3651" t="str">
        <f t="shared" ref="F3651:F3714" si="115">IF($G3651="Espulsione",1,"")</f>
        <v/>
      </c>
      <c r="H3651">
        <v>7</v>
      </c>
      <c r="J3651">
        <v>3</v>
      </c>
      <c r="Q3651">
        <v>4</v>
      </c>
    </row>
    <row r="3652" spans="1:17" x14ac:dyDescent="0.25">
      <c r="A3652" t="s">
        <v>908</v>
      </c>
      <c r="B3652">
        <v>24</v>
      </c>
      <c r="C3652" t="s">
        <v>342</v>
      </c>
      <c r="D3652" t="s">
        <v>761</v>
      </c>
      <c r="E3652" t="str">
        <f t="shared" si="114"/>
        <v/>
      </c>
      <c r="F3652" t="str">
        <f t="shared" si="115"/>
        <v/>
      </c>
      <c r="H3652">
        <v>5.5</v>
      </c>
      <c r="J3652">
        <v>3</v>
      </c>
      <c r="Q3652">
        <v>2.5</v>
      </c>
    </row>
    <row r="3653" spans="1:17" x14ac:dyDescent="0.25">
      <c r="A3653" t="s">
        <v>909</v>
      </c>
      <c r="B3653">
        <v>24</v>
      </c>
      <c r="C3653" t="s">
        <v>363</v>
      </c>
      <c r="D3653" t="s">
        <v>746</v>
      </c>
      <c r="E3653">
        <f t="shared" si="114"/>
        <v>1</v>
      </c>
      <c r="F3653" t="str">
        <f t="shared" si="115"/>
        <v/>
      </c>
      <c r="G3653" t="s">
        <v>910</v>
      </c>
      <c r="H3653">
        <v>4.5</v>
      </c>
      <c r="K3653">
        <v>1</v>
      </c>
      <c r="Q3653">
        <v>2</v>
      </c>
    </row>
    <row r="3654" spans="1:17" x14ac:dyDescent="0.25">
      <c r="A3654" t="s">
        <v>909</v>
      </c>
      <c r="B3654">
        <v>24</v>
      </c>
      <c r="C3654" t="s">
        <v>371</v>
      </c>
      <c r="D3654" t="s">
        <v>746</v>
      </c>
      <c r="E3654" t="str">
        <f t="shared" si="114"/>
        <v/>
      </c>
      <c r="F3654" t="str">
        <f t="shared" si="115"/>
        <v/>
      </c>
      <c r="H3654">
        <v>5</v>
      </c>
      <c r="Q3654">
        <v>5</v>
      </c>
    </row>
    <row r="3655" spans="1:17" x14ac:dyDescent="0.25">
      <c r="A3655" t="s">
        <v>909</v>
      </c>
      <c r="B3655">
        <v>24</v>
      </c>
      <c r="C3655" t="s">
        <v>456</v>
      </c>
      <c r="D3655" t="s">
        <v>746</v>
      </c>
      <c r="E3655" t="str">
        <f t="shared" si="114"/>
        <v/>
      </c>
      <c r="F3655" t="str">
        <f t="shared" si="115"/>
        <v/>
      </c>
      <c r="H3655">
        <v>5.5</v>
      </c>
      <c r="Q3655">
        <v>5.5</v>
      </c>
    </row>
    <row r="3656" spans="1:17" x14ac:dyDescent="0.25">
      <c r="A3656" t="s">
        <v>909</v>
      </c>
      <c r="B3656">
        <v>24</v>
      </c>
      <c r="C3656" t="s">
        <v>473</v>
      </c>
      <c r="D3656" t="s">
        <v>746</v>
      </c>
      <c r="E3656" t="str">
        <f t="shared" si="114"/>
        <v/>
      </c>
      <c r="F3656" t="str">
        <f t="shared" si="115"/>
        <v/>
      </c>
      <c r="H3656">
        <v>5</v>
      </c>
      <c r="Q3656">
        <v>5</v>
      </c>
    </row>
    <row r="3657" spans="1:17" x14ac:dyDescent="0.25">
      <c r="A3657" t="s">
        <v>909</v>
      </c>
      <c r="B3657">
        <v>24</v>
      </c>
      <c r="C3657" t="s">
        <v>479</v>
      </c>
      <c r="D3657" t="s">
        <v>746</v>
      </c>
      <c r="E3657" t="str">
        <f t="shared" si="114"/>
        <v/>
      </c>
      <c r="F3657" t="str">
        <f t="shared" si="115"/>
        <v/>
      </c>
      <c r="H3657">
        <v>5</v>
      </c>
      <c r="Q3657">
        <v>5</v>
      </c>
    </row>
    <row r="3658" spans="1:17" x14ac:dyDescent="0.25">
      <c r="A3658" t="s">
        <v>909</v>
      </c>
      <c r="B3658">
        <v>24</v>
      </c>
      <c r="C3658" t="s">
        <v>354</v>
      </c>
      <c r="D3658" t="s">
        <v>760</v>
      </c>
      <c r="E3658" t="str">
        <f t="shared" si="114"/>
        <v/>
      </c>
      <c r="F3658" t="str">
        <f t="shared" si="115"/>
        <v/>
      </c>
      <c r="H3658">
        <v>6</v>
      </c>
      <c r="Q3658">
        <v>6</v>
      </c>
    </row>
    <row r="3659" spans="1:17" x14ac:dyDescent="0.25">
      <c r="A3659" t="s">
        <v>909</v>
      </c>
      <c r="B3659">
        <v>24</v>
      </c>
      <c r="C3659" t="s">
        <v>404</v>
      </c>
      <c r="D3659" t="s">
        <v>760</v>
      </c>
      <c r="E3659" t="str">
        <f t="shared" si="114"/>
        <v/>
      </c>
      <c r="F3659" t="str">
        <f t="shared" si="115"/>
        <v/>
      </c>
      <c r="H3659">
        <v>5.5</v>
      </c>
      <c r="Q3659">
        <v>5.5</v>
      </c>
    </row>
    <row r="3660" spans="1:17" x14ac:dyDescent="0.25">
      <c r="A3660" t="s">
        <v>909</v>
      </c>
      <c r="B3660">
        <v>24</v>
      </c>
      <c r="C3660" t="s">
        <v>436</v>
      </c>
      <c r="D3660" t="s">
        <v>760</v>
      </c>
      <c r="E3660" t="str">
        <f t="shared" si="114"/>
        <v/>
      </c>
      <c r="F3660" t="str">
        <f t="shared" si="115"/>
        <v/>
      </c>
      <c r="H3660">
        <v>6</v>
      </c>
      <c r="Q3660">
        <v>6</v>
      </c>
    </row>
    <row r="3661" spans="1:17" x14ac:dyDescent="0.25">
      <c r="A3661" t="s">
        <v>909</v>
      </c>
      <c r="B3661">
        <v>24</v>
      </c>
      <c r="C3661" t="s">
        <v>442</v>
      </c>
      <c r="D3661" t="s">
        <v>760</v>
      </c>
      <c r="E3661">
        <f t="shared" si="114"/>
        <v>1</v>
      </c>
      <c r="F3661" t="str">
        <f t="shared" si="115"/>
        <v/>
      </c>
      <c r="G3661" t="s">
        <v>910</v>
      </c>
      <c r="H3661">
        <v>6.5</v>
      </c>
      <c r="Q3661">
        <v>6</v>
      </c>
    </row>
    <row r="3662" spans="1:17" x14ac:dyDescent="0.25">
      <c r="A3662" t="s">
        <v>909</v>
      </c>
      <c r="B3662">
        <v>24</v>
      </c>
      <c r="C3662" t="s">
        <v>914</v>
      </c>
      <c r="D3662" t="s">
        <v>760</v>
      </c>
      <c r="E3662" t="str">
        <f t="shared" si="114"/>
        <v/>
      </c>
      <c r="F3662" t="str">
        <f t="shared" si="115"/>
        <v/>
      </c>
      <c r="H3662">
        <v>5.5</v>
      </c>
      <c r="Q3662">
        <v>5.5</v>
      </c>
    </row>
    <row r="3663" spans="1:17" x14ac:dyDescent="0.25">
      <c r="A3663" t="s">
        <v>909</v>
      </c>
      <c r="B3663">
        <v>24</v>
      </c>
      <c r="C3663" t="s">
        <v>852</v>
      </c>
      <c r="D3663" t="s">
        <v>633</v>
      </c>
      <c r="E3663" t="str">
        <f t="shared" si="114"/>
        <v/>
      </c>
      <c r="F3663" t="str">
        <f t="shared" si="115"/>
        <v/>
      </c>
      <c r="H3663">
        <v>5</v>
      </c>
      <c r="Q3663">
        <v>5</v>
      </c>
    </row>
    <row r="3664" spans="1:17" x14ac:dyDescent="0.25">
      <c r="A3664" t="s">
        <v>909</v>
      </c>
      <c r="B3664">
        <v>24</v>
      </c>
      <c r="C3664" t="s">
        <v>438</v>
      </c>
      <c r="D3664" t="s">
        <v>633</v>
      </c>
      <c r="E3664" t="str">
        <f t="shared" si="114"/>
        <v/>
      </c>
      <c r="F3664" t="str">
        <f t="shared" si="115"/>
        <v/>
      </c>
      <c r="H3664">
        <v>5</v>
      </c>
      <c r="Q3664">
        <v>5</v>
      </c>
    </row>
    <row r="3665" spans="1:17" x14ac:dyDescent="0.25">
      <c r="A3665" t="s">
        <v>909</v>
      </c>
      <c r="B3665">
        <v>24</v>
      </c>
      <c r="C3665" t="s">
        <v>450</v>
      </c>
      <c r="D3665" t="s">
        <v>633</v>
      </c>
      <c r="E3665" t="str">
        <f t="shared" si="114"/>
        <v/>
      </c>
      <c r="F3665" t="str">
        <f t="shared" si="115"/>
        <v/>
      </c>
      <c r="H3665">
        <v>5</v>
      </c>
      <c r="Q3665">
        <v>5</v>
      </c>
    </row>
    <row r="3666" spans="1:17" x14ac:dyDescent="0.25">
      <c r="A3666" t="s">
        <v>909</v>
      </c>
      <c r="B3666">
        <v>24</v>
      </c>
      <c r="C3666" t="s">
        <v>875</v>
      </c>
      <c r="D3666" t="s">
        <v>633</v>
      </c>
      <c r="E3666" t="str">
        <f t="shared" si="114"/>
        <v/>
      </c>
      <c r="F3666" t="str">
        <f t="shared" si="115"/>
        <v/>
      </c>
      <c r="H3666">
        <v>5.5</v>
      </c>
      <c r="Q3666">
        <v>5.5</v>
      </c>
    </row>
    <row r="3667" spans="1:17" x14ac:dyDescent="0.25">
      <c r="A3667" t="s">
        <v>909</v>
      </c>
      <c r="B3667">
        <v>24</v>
      </c>
      <c r="C3667" t="s">
        <v>350</v>
      </c>
      <c r="D3667" t="s">
        <v>739</v>
      </c>
      <c r="E3667" t="str">
        <f t="shared" si="114"/>
        <v/>
      </c>
      <c r="F3667" t="str">
        <f t="shared" si="115"/>
        <v/>
      </c>
      <c r="H3667">
        <v>6.5</v>
      </c>
      <c r="Q3667">
        <v>6.5</v>
      </c>
    </row>
    <row r="3668" spans="1:17" x14ac:dyDescent="0.25">
      <c r="A3668" t="s">
        <v>909</v>
      </c>
      <c r="B3668">
        <v>24</v>
      </c>
      <c r="C3668" t="s">
        <v>362</v>
      </c>
      <c r="D3668" t="s">
        <v>739</v>
      </c>
      <c r="E3668" t="str">
        <f t="shared" si="114"/>
        <v/>
      </c>
      <c r="F3668" t="str">
        <f t="shared" si="115"/>
        <v/>
      </c>
      <c r="H3668">
        <v>6</v>
      </c>
      <c r="Q3668">
        <v>6</v>
      </c>
    </row>
    <row r="3669" spans="1:17" x14ac:dyDescent="0.25">
      <c r="A3669" t="s">
        <v>909</v>
      </c>
      <c r="B3669">
        <v>24</v>
      </c>
      <c r="C3669" t="s">
        <v>464</v>
      </c>
      <c r="D3669" t="s">
        <v>739</v>
      </c>
      <c r="E3669" t="str">
        <f t="shared" si="114"/>
        <v/>
      </c>
      <c r="F3669" t="str">
        <f t="shared" si="115"/>
        <v/>
      </c>
      <c r="H3669">
        <v>6</v>
      </c>
      <c r="Q3669">
        <v>6</v>
      </c>
    </row>
    <row r="3670" spans="1:17" x14ac:dyDescent="0.25">
      <c r="A3670" t="s">
        <v>909</v>
      </c>
      <c r="B3670">
        <v>24</v>
      </c>
      <c r="C3670" t="s">
        <v>472</v>
      </c>
      <c r="D3670" t="s">
        <v>739</v>
      </c>
      <c r="E3670" t="str">
        <f t="shared" si="114"/>
        <v/>
      </c>
      <c r="F3670" t="str">
        <f t="shared" si="115"/>
        <v/>
      </c>
      <c r="H3670">
        <v>6.5</v>
      </c>
      <c r="I3670">
        <v>1</v>
      </c>
      <c r="Q3670">
        <v>9.5</v>
      </c>
    </row>
    <row r="3671" spans="1:17" x14ac:dyDescent="0.25">
      <c r="A3671" t="s">
        <v>909</v>
      </c>
      <c r="B3671">
        <v>24</v>
      </c>
      <c r="C3671" t="s">
        <v>451</v>
      </c>
      <c r="D3671" t="s">
        <v>739</v>
      </c>
      <c r="E3671" t="str">
        <f t="shared" si="114"/>
        <v/>
      </c>
      <c r="F3671" t="str">
        <f t="shared" si="115"/>
        <v/>
      </c>
      <c r="H3671">
        <v>7</v>
      </c>
      <c r="I3671">
        <v>1</v>
      </c>
      <c r="Q3671">
        <v>10</v>
      </c>
    </row>
    <row r="3672" spans="1:17" x14ac:dyDescent="0.25">
      <c r="A3672" t="s">
        <v>909</v>
      </c>
      <c r="B3672">
        <v>24</v>
      </c>
      <c r="C3672" t="s">
        <v>365</v>
      </c>
      <c r="D3672" t="s">
        <v>634</v>
      </c>
      <c r="E3672" t="str">
        <f t="shared" si="114"/>
        <v/>
      </c>
      <c r="F3672" t="str">
        <f t="shared" si="115"/>
        <v/>
      </c>
      <c r="H3672">
        <v>6</v>
      </c>
      <c r="Q3672">
        <v>6</v>
      </c>
    </row>
    <row r="3673" spans="1:17" x14ac:dyDescent="0.25">
      <c r="A3673" t="s">
        <v>909</v>
      </c>
      <c r="B3673">
        <v>24</v>
      </c>
      <c r="C3673" t="s">
        <v>376</v>
      </c>
      <c r="D3673" t="s">
        <v>634</v>
      </c>
      <c r="E3673" t="str">
        <f t="shared" si="114"/>
        <v/>
      </c>
      <c r="F3673" t="str">
        <f t="shared" si="115"/>
        <v/>
      </c>
      <c r="H3673">
        <v>5</v>
      </c>
      <c r="Q3673">
        <v>5</v>
      </c>
    </row>
    <row r="3674" spans="1:17" x14ac:dyDescent="0.25">
      <c r="A3674" t="s">
        <v>909</v>
      </c>
      <c r="B3674">
        <v>24</v>
      </c>
      <c r="C3674" t="s">
        <v>398</v>
      </c>
      <c r="D3674" t="s">
        <v>634</v>
      </c>
      <c r="E3674" t="str">
        <f t="shared" si="114"/>
        <v/>
      </c>
      <c r="F3674" t="str">
        <f t="shared" si="115"/>
        <v/>
      </c>
      <c r="H3674">
        <v>6</v>
      </c>
      <c r="Q3674">
        <v>6</v>
      </c>
    </row>
    <row r="3675" spans="1:17" x14ac:dyDescent="0.25">
      <c r="A3675" t="s">
        <v>909</v>
      </c>
      <c r="B3675">
        <v>24</v>
      </c>
      <c r="C3675" t="s">
        <v>469</v>
      </c>
      <c r="D3675" t="s">
        <v>634</v>
      </c>
      <c r="E3675" t="str">
        <f t="shared" si="114"/>
        <v/>
      </c>
      <c r="F3675" t="str">
        <f t="shared" si="115"/>
        <v/>
      </c>
      <c r="H3675">
        <v>6</v>
      </c>
      <c r="Q3675">
        <v>6</v>
      </c>
    </row>
    <row r="3676" spans="1:17" x14ac:dyDescent="0.25">
      <c r="A3676" t="s">
        <v>909</v>
      </c>
      <c r="B3676">
        <v>24</v>
      </c>
      <c r="C3676" t="s">
        <v>402</v>
      </c>
      <c r="D3676" t="s">
        <v>634</v>
      </c>
      <c r="E3676">
        <f t="shared" si="114"/>
        <v>1</v>
      </c>
      <c r="F3676" t="str">
        <f t="shared" si="115"/>
        <v/>
      </c>
      <c r="G3676" t="s">
        <v>910</v>
      </c>
      <c r="H3676">
        <v>6</v>
      </c>
      <c r="Q3676">
        <v>5.5</v>
      </c>
    </row>
    <row r="3677" spans="1:17" x14ac:dyDescent="0.25">
      <c r="A3677" t="s">
        <v>909</v>
      </c>
      <c r="B3677">
        <v>24</v>
      </c>
      <c r="C3677" t="s">
        <v>877</v>
      </c>
      <c r="D3677" t="s">
        <v>634</v>
      </c>
      <c r="E3677" t="str">
        <f t="shared" si="114"/>
        <v/>
      </c>
      <c r="F3677" t="str">
        <f t="shared" si="115"/>
        <v/>
      </c>
      <c r="H3677">
        <v>5.5</v>
      </c>
      <c r="Q3677">
        <v>5.5</v>
      </c>
    </row>
    <row r="3678" spans="1:17" x14ac:dyDescent="0.25">
      <c r="A3678" t="s">
        <v>909</v>
      </c>
      <c r="B3678">
        <v>24</v>
      </c>
      <c r="C3678" t="s">
        <v>848</v>
      </c>
      <c r="D3678" t="s">
        <v>632</v>
      </c>
      <c r="E3678" t="str">
        <f t="shared" si="114"/>
        <v/>
      </c>
      <c r="F3678" t="str">
        <f t="shared" si="115"/>
        <v/>
      </c>
      <c r="H3678">
        <v>5.5</v>
      </c>
      <c r="Q3678">
        <v>5.5</v>
      </c>
    </row>
    <row r="3679" spans="1:17" x14ac:dyDescent="0.25">
      <c r="A3679" t="s">
        <v>909</v>
      </c>
      <c r="B3679">
        <v>24</v>
      </c>
      <c r="C3679" t="s">
        <v>462</v>
      </c>
      <c r="D3679" t="s">
        <v>632</v>
      </c>
      <c r="E3679" t="str">
        <f t="shared" si="114"/>
        <v/>
      </c>
      <c r="F3679" t="str">
        <f t="shared" si="115"/>
        <v/>
      </c>
      <c r="H3679">
        <v>5.5</v>
      </c>
      <c r="Q3679">
        <v>5.5</v>
      </c>
    </row>
    <row r="3680" spans="1:17" x14ac:dyDescent="0.25">
      <c r="A3680" t="s">
        <v>909</v>
      </c>
      <c r="B3680">
        <v>24</v>
      </c>
      <c r="C3680" t="s">
        <v>474</v>
      </c>
      <c r="D3680" t="s">
        <v>632</v>
      </c>
      <c r="E3680" t="str">
        <f t="shared" si="114"/>
        <v/>
      </c>
      <c r="F3680" t="str">
        <f t="shared" si="115"/>
        <v/>
      </c>
      <c r="H3680">
        <v>5.5</v>
      </c>
      <c r="Q3680">
        <v>5.5</v>
      </c>
    </row>
    <row r="3681" spans="1:17" x14ac:dyDescent="0.25">
      <c r="A3681" t="s">
        <v>909</v>
      </c>
      <c r="B3681">
        <v>24</v>
      </c>
      <c r="C3681" t="s">
        <v>853</v>
      </c>
      <c r="D3681" t="s">
        <v>632</v>
      </c>
      <c r="E3681" t="str">
        <f t="shared" si="114"/>
        <v/>
      </c>
      <c r="F3681" t="str">
        <f t="shared" si="115"/>
        <v/>
      </c>
      <c r="H3681">
        <v>5.5</v>
      </c>
      <c r="Q3681">
        <v>5.5</v>
      </c>
    </row>
    <row r="3682" spans="1:17" x14ac:dyDescent="0.25">
      <c r="A3682" t="s">
        <v>909</v>
      </c>
      <c r="B3682">
        <v>24</v>
      </c>
      <c r="C3682" t="s">
        <v>352</v>
      </c>
      <c r="D3682" t="s">
        <v>752</v>
      </c>
      <c r="E3682" t="str">
        <f t="shared" si="114"/>
        <v/>
      </c>
      <c r="F3682" t="str">
        <f t="shared" si="115"/>
        <v/>
      </c>
      <c r="H3682">
        <v>5.5</v>
      </c>
      <c r="Q3682">
        <v>5.5</v>
      </c>
    </row>
    <row r="3683" spans="1:17" x14ac:dyDescent="0.25">
      <c r="A3683" t="s">
        <v>909</v>
      </c>
      <c r="B3683">
        <v>24</v>
      </c>
      <c r="C3683" t="s">
        <v>843</v>
      </c>
      <c r="D3683" t="s">
        <v>752</v>
      </c>
      <c r="E3683">
        <f t="shared" si="114"/>
        <v>1</v>
      </c>
      <c r="F3683" t="str">
        <f t="shared" si="115"/>
        <v/>
      </c>
      <c r="G3683" t="s">
        <v>910</v>
      </c>
      <c r="H3683">
        <v>5.5</v>
      </c>
      <c r="Q3683">
        <v>5</v>
      </c>
    </row>
    <row r="3684" spans="1:17" x14ac:dyDescent="0.25">
      <c r="A3684" t="s">
        <v>909</v>
      </c>
      <c r="B3684">
        <v>24</v>
      </c>
      <c r="C3684" t="s">
        <v>391</v>
      </c>
      <c r="D3684" t="s">
        <v>752</v>
      </c>
      <c r="E3684" t="str">
        <f t="shared" si="114"/>
        <v/>
      </c>
      <c r="F3684" t="str">
        <f t="shared" si="115"/>
        <v/>
      </c>
      <c r="H3684">
        <v>5</v>
      </c>
      <c r="Q3684">
        <v>5</v>
      </c>
    </row>
    <row r="3685" spans="1:17" x14ac:dyDescent="0.25">
      <c r="A3685" t="s">
        <v>909</v>
      </c>
      <c r="B3685">
        <v>24</v>
      </c>
      <c r="C3685" t="s">
        <v>392</v>
      </c>
      <c r="D3685" t="s">
        <v>752</v>
      </c>
      <c r="E3685" t="str">
        <f t="shared" si="114"/>
        <v/>
      </c>
      <c r="F3685" t="str">
        <f t="shared" si="115"/>
        <v/>
      </c>
      <c r="H3685">
        <v>6.5</v>
      </c>
      <c r="Q3685">
        <v>6.5</v>
      </c>
    </row>
    <row r="3686" spans="1:17" x14ac:dyDescent="0.25">
      <c r="A3686" t="s">
        <v>909</v>
      </c>
      <c r="B3686">
        <v>24</v>
      </c>
      <c r="C3686" t="s">
        <v>428</v>
      </c>
      <c r="D3686" t="s">
        <v>752</v>
      </c>
      <c r="E3686" t="str">
        <f t="shared" si="114"/>
        <v/>
      </c>
      <c r="F3686" t="str">
        <f t="shared" si="115"/>
        <v/>
      </c>
      <c r="H3686">
        <v>6</v>
      </c>
      <c r="L3686">
        <v>1</v>
      </c>
      <c r="Q3686">
        <v>7</v>
      </c>
    </row>
    <row r="3687" spans="1:17" x14ac:dyDescent="0.25">
      <c r="A3687" t="s">
        <v>909</v>
      </c>
      <c r="B3687">
        <v>24</v>
      </c>
      <c r="C3687" t="s">
        <v>437</v>
      </c>
      <c r="D3687" t="s">
        <v>752</v>
      </c>
      <c r="E3687" t="str">
        <f t="shared" si="114"/>
        <v/>
      </c>
      <c r="F3687" t="str">
        <f t="shared" si="115"/>
        <v/>
      </c>
      <c r="H3687">
        <v>6</v>
      </c>
      <c r="Q3687">
        <v>6</v>
      </c>
    </row>
    <row r="3688" spans="1:17" x14ac:dyDescent="0.25">
      <c r="A3688" t="s">
        <v>909</v>
      </c>
      <c r="B3688">
        <v>24</v>
      </c>
      <c r="C3688" t="s">
        <v>454</v>
      </c>
      <c r="D3688" t="s">
        <v>752</v>
      </c>
      <c r="E3688" t="str">
        <f t="shared" si="114"/>
        <v/>
      </c>
      <c r="F3688" t="str">
        <f t="shared" si="115"/>
        <v/>
      </c>
      <c r="H3688">
        <v>5</v>
      </c>
      <c r="Q3688">
        <v>5</v>
      </c>
    </row>
    <row r="3689" spans="1:17" x14ac:dyDescent="0.25">
      <c r="A3689" t="s">
        <v>909</v>
      </c>
      <c r="B3689">
        <v>24</v>
      </c>
      <c r="C3689" t="s">
        <v>414</v>
      </c>
      <c r="D3689" t="s">
        <v>740</v>
      </c>
      <c r="E3689">
        <f t="shared" si="114"/>
        <v>1</v>
      </c>
      <c r="F3689" t="str">
        <f t="shared" si="115"/>
        <v/>
      </c>
      <c r="G3689" t="s">
        <v>910</v>
      </c>
      <c r="H3689">
        <v>6</v>
      </c>
      <c r="Q3689">
        <v>5.5</v>
      </c>
    </row>
    <row r="3690" spans="1:17" x14ac:dyDescent="0.25">
      <c r="A3690" t="s">
        <v>909</v>
      </c>
      <c r="B3690">
        <v>24</v>
      </c>
      <c r="C3690" t="s">
        <v>415</v>
      </c>
      <c r="D3690" t="s">
        <v>740</v>
      </c>
      <c r="E3690" t="str">
        <f t="shared" si="114"/>
        <v/>
      </c>
      <c r="F3690" t="str">
        <f t="shared" si="115"/>
        <v/>
      </c>
      <c r="H3690">
        <v>6</v>
      </c>
      <c r="Q3690">
        <v>6</v>
      </c>
    </row>
    <row r="3691" spans="1:17" x14ac:dyDescent="0.25">
      <c r="A3691" t="s">
        <v>909</v>
      </c>
      <c r="B3691">
        <v>24</v>
      </c>
      <c r="C3691" t="s">
        <v>440</v>
      </c>
      <c r="D3691" t="s">
        <v>740</v>
      </c>
      <c r="E3691" t="str">
        <f t="shared" si="114"/>
        <v/>
      </c>
      <c r="F3691" t="str">
        <f t="shared" si="115"/>
        <v/>
      </c>
      <c r="H3691">
        <v>6.5</v>
      </c>
      <c r="L3691">
        <v>1</v>
      </c>
      <c r="Q3691">
        <v>7.5</v>
      </c>
    </row>
    <row r="3692" spans="1:17" x14ac:dyDescent="0.25">
      <c r="A3692" t="s">
        <v>909</v>
      </c>
      <c r="B3692">
        <v>24</v>
      </c>
      <c r="C3692" t="s">
        <v>468</v>
      </c>
      <c r="D3692" t="s">
        <v>740</v>
      </c>
      <c r="E3692">
        <f t="shared" si="114"/>
        <v>1</v>
      </c>
      <c r="F3692" t="str">
        <f t="shared" si="115"/>
        <v/>
      </c>
      <c r="G3692" t="s">
        <v>910</v>
      </c>
      <c r="H3692">
        <v>6.5</v>
      </c>
      <c r="Q3692">
        <v>6</v>
      </c>
    </row>
    <row r="3693" spans="1:17" x14ac:dyDescent="0.25">
      <c r="A3693" t="s">
        <v>909</v>
      </c>
      <c r="B3693">
        <v>24</v>
      </c>
      <c r="C3693" t="s">
        <v>463</v>
      </c>
      <c r="D3693" t="s">
        <v>740</v>
      </c>
      <c r="E3693">
        <f t="shared" si="114"/>
        <v>1</v>
      </c>
      <c r="F3693" t="str">
        <f t="shared" si="115"/>
        <v/>
      </c>
      <c r="G3693" t="s">
        <v>910</v>
      </c>
      <c r="H3693">
        <v>6.5</v>
      </c>
      <c r="Q3693">
        <v>6</v>
      </c>
    </row>
    <row r="3694" spans="1:17" x14ac:dyDescent="0.25">
      <c r="A3694" t="s">
        <v>909</v>
      </c>
      <c r="B3694">
        <v>24</v>
      </c>
      <c r="C3694" t="s">
        <v>369</v>
      </c>
      <c r="D3694" t="s">
        <v>742</v>
      </c>
      <c r="E3694" t="str">
        <f t="shared" si="114"/>
        <v/>
      </c>
      <c r="F3694" t="str">
        <f t="shared" si="115"/>
        <v/>
      </c>
      <c r="H3694">
        <v>6</v>
      </c>
      <c r="Q3694">
        <v>6</v>
      </c>
    </row>
    <row r="3695" spans="1:17" x14ac:dyDescent="0.25">
      <c r="A3695" t="s">
        <v>909</v>
      </c>
      <c r="B3695">
        <v>24</v>
      </c>
      <c r="C3695" t="s">
        <v>373</v>
      </c>
      <c r="D3695" t="s">
        <v>742</v>
      </c>
      <c r="E3695" t="str">
        <f t="shared" si="114"/>
        <v/>
      </c>
      <c r="F3695" t="str">
        <f t="shared" si="115"/>
        <v/>
      </c>
      <c r="H3695">
        <v>5.5</v>
      </c>
      <c r="K3695">
        <v>1</v>
      </c>
      <c r="Q3695">
        <v>3.5</v>
      </c>
    </row>
    <row r="3696" spans="1:17" x14ac:dyDescent="0.25">
      <c r="A3696" t="s">
        <v>909</v>
      </c>
      <c r="B3696">
        <v>24</v>
      </c>
      <c r="C3696" t="s">
        <v>418</v>
      </c>
      <c r="D3696" t="s">
        <v>742</v>
      </c>
      <c r="E3696" t="str">
        <f t="shared" si="114"/>
        <v/>
      </c>
      <c r="F3696" t="str">
        <f t="shared" si="115"/>
        <v/>
      </c>
      <c r="H3696">
        <v>5.5</v>
      </c>
      <c r="Q3696">
        <v>5.5</v>
      </c>
    </row>
    <row r="3697" spans="1:17" x14ac:dyDescent="0.25">
      <c r="A3697" t="s">
        <v>909</v>
      </c>
      <c r="B3697">
        <v>24</v>
      </c>
      <c r="C3697" t="s">
        <v>444</v>
      </c>
      <c r="D3697" t="s">
        <v>742</v>
      </c>
      <c r="E3697" t="str">
        <f t="shared" si="114"/>
        <v/>
      </c>
      <c r="F3697" t="str">
        <f t="shared" si="115"/>
        <v/>
      </c>
      <c r="H3697">
        <v>6</v>
      </c>
      <c r="Q3697">
        <v>6</v>
      </c>
    </row>
    <row r="3698" spans="1:17" x14ac:dyDescent="0.25">
      <c r="A3698" t="s">
        <v>909</v>
      </c>
      <c r="B3698">
        <v>24</v>
      </c>
      <c r="C3698" t="s">
        <v>840</v>
      </c>
      <c r="D3698" t="s">
        <v>753</v>
      </c>
      <c r="E3698" t="str">
        <f t="shared" si="114"/>
        <v/>
      </c>
      <c r="F3698" t="str">
        <f t="shared" si="115"/>
        <v/>
      </c>
      <c r="H3698">
        <v>5.5</v>
      </c>
      <c r="Q3698">
        <v>5.5</v>
      </c>
    </row>
    <row r="3699" spans="1:17" x14ac:dyDescent="0.25">
      <c r="A3699" t="s">
        <v>909</v>
      </c>
      <c r="B3699">
        <v>24</v>
      </c>
      <c r="C3699" t="s">
        <v>395</v>
      </c>
      <c r="D3699" t="s">
        <v>753</v>
      </c>
      <c r="E3699" t="str">
        <f t="shared" si="114"/>
        <v/>
      </c>
      <c r="F3699" t="str">
        <f t="shared" si="115"/>
        <v/>
      </c>
      <c r="H3699">
        <v>5</v>
      </c>
      <c r="Q3699">
        <v>5</v>
      </c>
    </row>
    <row r="3700" spans="1:17" x14ac:dyDescent="0.25">
      <c r="A3700" t="s">
        <v>909</v>
      </c>
      <c r="B3700">
        <v>24</v>
      </c>
      <c r="C3700" t="s">
        <v>416</v>
      </c>
      <c r="D3700" t="s">
        <v>753</v>
      </c>
      <c r="E3700">
        <f t="shared" si="114"/>
        <v>1</v>
      </c>
      <c r="F3700" t="str">
        <f t="shared" si="115"/>
        <v/>
      </c>
      <c r="G3700" t="s">
        <v>910</v>
      </c>
      <c r="H3700">
        <v>5</v>
      </c>
      <c r="L3700">
        <v>1</v>
      </c>
      <c r="Q3700">
        <v>5.5</v>
      </c>
    </row>
    <row r="3701" spans="1:17" x14ac:dyDescent="0.25">
      <c r="A3701" t="s">
        <v>909</v>
      </c>
      <c r="B3701">
        <v>24</v>
      </c>
      <c r="C3701" t="s">
        <v>455</v>
      </c>
      <c r="D3701" t="s">
        <v>753</v>
      </c>
      <c r="E3701">
        <f t="shared" si="114"/>
        <v>1</v>
      </c>
      <c r="F3701" t="str">
        <f t="shared" si="115"/>
        <v/>
      </c>
      <c r="G3701" t="s">
        <v>910</v>
      </c>
      <c r="H3701">
        <v>5</v>
      </c>
      <c r="Q3701">
        <v>4.5</v>
      </c>
    </row>
    <row r="3702" spans="1:17" x14ac:dyDescent="0.25">
      <c r="A3702" t="s">
        <v>909</v>
      </c>
      <c r="B3702">
        <v>24</v>
      </c>
      <c r="C3702" t="s">
        <v>380</v>
      </c>
      <c r="D3702" t="s">
        <v>750</v>
      </c>
      <c r="E3702" t="str">
        <f t="shared" si="114"/>
        <v/>
      </c>
      <c r="F3702">
        <f t="shared" si="115"/>
        <v>1</v>
      </c>
      <c r="G3702" t="s">
        <v>911</v>
      </c>
      <c r="H3702">
        <v>5</v>
      </c>
      <c r="Q3702">
        <v>4</v>
      </c>
    </row>
    <row r="3703" spans="1:17" x14ac:dyDescent="0.25">
      <c r="A3703" t="s">
        <v>909</v>
      </c>
      <c r="B3703">
        <v>24</v>
      </c>
      <c r="C3703" t="s">
        <v>386</v>
      </c>
      <c r="D3703" t="s">
        <v>750</v>
      </c>
      <c r="E3703" t="str">
        <f t="shared" si="114"/>
        <v/>
      </c>
      <c r="F3703" t="str">
        <f t="shared" si="115"/>
        <v/>
      </c>
      <c r="H3703">
        <v>6</v>
      </c>
      <c r="Q3703">
        <v>6</v>
      </c>
    </row>
    <row r="3704" spans="1:17" x14ac:dyDescent="0.25">
      <c r="A3704" t="s">
        <v>909</v>
      </c>
      <c r="B3704">
        <v>24</v>
      </c>
      <c r="C3704" t="s">
        <v>399</v>
      </c>
      <c r="D3704" t="s">
        <v>750</v>
      </c>
      <c r="E3704">
        <f t="shared" si="114"/>
        <v>1</v>
      </c>
      <c r="F3704" t="str">
        <f t="shared" si="115"/>
        <v/>
      </c>
      <c r="G3704" t="s">
        <v>910</v>
      </c>
      <c r="H3704">
        <v>7</v>
      </c>
      <c r="I3704">
        <v>1</v>
      </c>
      <c r="Q3704">
        <v>9.5</v>
      </c>
    </row>
    <row r="3705" spans="1:17" x14ac:dyDescent="0.25">
      <c r="A3705" t="s">
        <v>909</v>
      </c>
      <c r="B3705">
        <v>24</v>
      </c>
      <c r="C3705" t="s">
        <v>430</v>
      </c>
      <c r="D3705" t="s">
        <v>750</v>
      </c>
      <c r="E3705">
        <f t="shared" si="114"/>
        <v>1</v>
      </c>
      <c r="F3705" t="str">
        <f t="shared" si="115"/>
        <v/>
      </c>
      <c r="G3705" t="s">
        <v>910</v>
      </c>
      <c r="H3705">
        <v>6.5</v>
      </c>
      <c r="Q3705">
        <v>6</v>
      </c>
    </row>
    <row r="3706" spans="1:17" x14ac:dyDescent="0.25">
      <c r="A3706" t="s">
        <v>909</v>
      </c>
      <c r="B3706">
        <v>24</v>
      </c>
      <c r="C3706" t="s">
        <v>431</v>
      </c>
      <c r="D3706" t="s">
        <v>750</v>
      </c>
      <c r="E3706" t="str">
        <f t="shared" si="114"/>
        <v/>
      </c>
      <c r="F3706" t="str">
        <f t="shared" si="115"/>
        <v/>
      </c>
      <c r="H3706">
        <v>6.5</v>
      </c>
      <c r="Q3706">
        <v>6.5</v>
      </c>
    </row>
    <row r="3707" spans="1:17" x14ac:dyDescent="0.25">
      <c r="A3707" t="s">
        <v>909</v>
      </c>
      <c r="B3707">
        <v>24</v>
      </c>
      <c r="C3707" t="s">
        <v>849</v>
      </c>
      <c r="D3707" t="s">
        <v>754</v>
      </c>
      <c r="E3707" t="str">
        <f t="shared" si="114"/>
        <v/>
      </c>
      <c r="F3707" t="str">
        <f t="shared" si="115"/>
        <v/>
      </c>
      <c r="H3707">
        <v>5</v>
      </c>
      <c r="Q3707">
        <v>5</v>
      </c>
    </row>
    <row r="3708" spans="1:17" x14ac:dyDescent="0.25">
      <c r="A3708" t="s">
        <v>909</v>
      </c>
      <c r="B3708">
        <v>24</v>
      </c>
      <c r="C3708" t="s">
        <v>393</v>
      </c>
      <c r="D3708" t="s">
        <v>754</v>
      </c>
      <c r="E3708" t="str">
        <f t="shared" si="114"/>
        <v/>
      </c>
      <c r="F3708" t="str">
        <f t="shared" si="115"/>
        <v/>
      </c>
      <c r="H3708">
        <v>5</v>
      </c>
      <c r="Q3708">
        <v>5</v>
      </c>
    </row>
    <row r="3709" spans="1:17" x14ac:dyDescent="0.25">
      <c r="A3709" t="s">
        <v>909</v>
      </c>
      <c r="B3709">
        <v>24</v>
      </c>
      <c r="C3709" t="s">
        <v>888</v>
      </c>
      <c r="D3709" t="s">
        <v>754</v>
      </c>
      <c r="E3709">
        <f t="shared" si="114"/>
        <v>1</v>
      </c>
      <c r="F3709" t="str">
        <f t="shared" si="115"/>
        <v/>
      </c>
      <c r="G3709" t="s">
        <v>910</v>
      </c>
      <c r="H3709">
        <v>6</v>
      </c>
      <c r="Q3709">
        <v>5.5</v>
      </c>
    </row>
    <row r="3710" spans="1:17" x14ac:dyDescent="0.25">
      <c r="A3710" t="s">
        <v>909</v>
      </c>
      <c r="B3710">
        <v>24</v>
      </c>
      <c r="C3710" t="s">
        <v>457</v>
      </c>
      <c r="D3710" t="s">
        <v>754</v>
      </c>
      <c r="E3710" t="str">
        <f t="shared" si="114"/>
        <v/>
      </c>
      <c r="F3710" t="str">
        <f t="shared" si="115"/>
        <v/>
      </c>
      <c r="H3710">
        <v>6</v>
      </c>
      <c r="Q3710">
        <v>6</v>
      </c>
    </row>
    <row r="3711" spans="1:17" x14ac:dyDescent="0.25">
      <c r="A3711" t="s">
        <v>909</v>
      </c>
      <c r="B3711">
        <v>24</v>
      </c>
      <c r="C3711" t="s">
        <v>349</v>
      </c>
      <c r="D3711" t="s">
        <v>748</v>
      </c>
      <c r="E3711" t="str">
        <f t="shared" si="114"/>
        <v/>
      </c>
      <c r="F3711" t="str">
        <f t="shared" si="115"/>
        <v/>
      </c>
      <c r="H3711">
        <v>7</v>
      </c>
      <c r="Q3711">
        <v>7</v>
      </c>
    </row>
    <row r="3712" spans="1:17" x14ac:dyDescent="0.25">
      <c r="A3712" t="s">
        <v>909</v>
      </c>
      <c r="B3712">
        <v>24</v>
      </c>
      <c r="C3712" t="s">
        <v>401</v>
      </c>
      <c r="D3712" t="s">
        <v>748</v>
      </c>
      <c r="E3712" t="str">
        <f t="shared" si="114"/>
        <v/>
      </c>
      <c r="F3712" t="str">
        <f t="shared" si="115"/>
        <v/>
      </c>
      <c r="H3712">
        <v>6.5</v>
      </c>
      <c r="Q3712">
        <v>6.5</v>
      </c>
    </row>
    <row r="3713" spans="1:17" x14ac:dyDescent="0.25">
      <c r="A3713" t="s">
        <v>909</v>
      </c>
      <c r="B3713">
        <v>24</v>
      </c>
      <c r="C3713" t="s">
        <v>422</v>
      </c>
      <c r="D3713" t="s">
        <v>748</v>
      </c>
      <c r="E3713" t="str">
        <f t="shared" si="114"/>
        <v/>
      </c>
      <c r="F3713" t="str">
        <f t="shared" si="115"/>
        <v/>
      </c>
      <c r="H3713">
        <v>6</v>
      </c>
      <c r="Q3713">
        <v>6</v>
      </c>
    </row>
    <row r="3714" spans="1:17" x14ac:dyDescent="0.25">
      <c r="A3714" t="s">
        <v>909</v>
      </c>
      <c r="B3714">
        <v>24</v>
      </c>
      <c r="C3714" t="s">
        <v>407</v>
      </c>
      <c r="D3714" t="s">
        <v>748</v>
      </c>
      <c r="E3714" t="str">
        <f t="shared" si="114"/>
        <v/>
      </c>
      <c r="F3714" t="str">
        <f t="shared" si="115"/>
        <v/>
      </c>
      <c r="H3714">
        <v>6.5</v>
      </c>
      <c r="Q3714">
        <v>6.5</v>
      </c>
    </row>
    <row r="3715" spans="1:17" x14ac:dyDescent="0.25">
      <c r="A3715" t="s">
        <v>909</v>
      </c>
      <c r="B3715">
        <v>24</v>
      </c>
      <c r="C3715" t="s">
        <v>412</v>
      </c>
      <c r="D3715" t="s">
        <v>748</v>
      </c>
      <c r="E3715" t="str">
        <f t="shared" ref="E3715:E3778" si="116">IF($G3715="Ammonito",1,"")</f>
        <v/>
      </c>
      <c r="F3715" t="str">
        <f t="shared" ref="F3715:F3778" si="117">IF($G3715="Espulsione",1,"")</f>
        <v/>
      </c>
      <c r="H3715">
        <v>6</v>
      </c>
      <c r="Q3715">
        <v>6</v>
      </c>
    </row>
    <row r="3716" spans="1:17" x14ac:dyDescent="0.25">
      <c r="A3716" t="s">
        <v>909</v>
      </c>
      <c r="B3716">
        <v>24</v>
      </c>
      <c r="C3716" t="s">
        <v>845</v>
      </c>
      <c r="D3716" t="s">
        <v>661</v>
      </c>
      <c r="E3716" t="str">
        <f t="shared" si="116"/>
        <v/>
      </c>
      <c r="F3716" t="str">
        <f t="shared" si="117"/>
        <v/>
      </c>
      <c r="H3716">
        <v>7</v>
      </c>
      <c r="Q3716">
        <v>7</v>
      </c>
    </row>
    <row r="3717" spans="1:17" x14ac:dyDescent="0.25">
      <c r="A3717" t="s">
        <v>909</v>
      </c>
      <c r="B3717">
        <v>24</v>
      </c>
      <c r="C3717" t="s">
        <v>420</v>
      </c>
      <c r="D3717" t="s">
        <v>661</v>
      </c>
      <c r="E3717" t="str">
        <f t="shared" si="116"/>
        <v/>
      </c>
      <c r="F3717" t="str">
        <f t="shared" si="117"/>
        <v/>
      </c>
      <c r="H3717">
        <v>6.5</v>
      </c>
      <c r="Q3717">
        <v>6.5</v>
      </c>
    </row>
    <row r="3718" spans="1:17" x14ac:dyDescent="0.25">
      <c r="A3718" t="s">
        <v>909</v>
      </c>
      <c r="B3718">
        <v>24</v>
      </c>
      <c r="C3718" t="s">
        <v>445</v>
      </c>
      <c r="D3718" t="s">
        <v>661</v>
      </c>
      <c r="E3718" t="str">
        <f t="shared" si="116"/>
        <v/>
      </c>
      <c r="F3718" t="str">
        <f t="shared" si="117"/>
        <v/>
      </c>
      <c r="H3718">
        <v>7</v>
      </c>
      <c r="Q3718">
        <v>7</v>
      </c>
    </row>
    <row r="3719" spans="1:17" x14ac:dyDescent="0.25">
      <c r="A3719" t="s">
        <v>909</v>
      </c>
      <c r="B3719">
        <v>24</v>
      </c>
      <c r="C3719" t="s">
        <v>434</v>
      </c>
      <c r="D3719" t="s">
        <v>661</v>
      </c>
      <c r="E3719">
        <f t="shared" si="116"/>
        <v>1</v>
      </c>
      <c r="F3719" t="str">
        <f t="shared" si="117"/>
        <v/>
      </c>
      <c r="G3719" t="s">
        <v>910</v>
      </c>
      <c r="H3719">
        <v>6.5</v>
      </c>
      <c r="I3719">
        <v>1</v>
      </c>
      <c r="Q3719">
        <v>9</v>
      </c>
    </row>
    <row r="3720" spans="1:17" x14ac:dyDescent="0.25">
      <c r="A3720" t="s">
        <v>909</v>
      </c>
      <c r="B3720">
        <v>24</v>
      </c>
      <c r="C3720" t="s">
        <v>364</v>
      </c>
      <c r="D3720" t="s">
        <v>631</v>
      </c>
      <c r="E3720" t="str">
        <f t="shared" si="116"/>
        <v/>
      </c>
      <c r="F3720" t="str">
        <f t="shared" si="117"/>
        <v/>
      </c>
      <c r="H3720">
        <v>6</v>
      </c>
      <c r="Q3720">
        <v>6</v>
      </c>
    </row>
    <row r="3721" spans="1:17" x14ac:dyDescent="0.25">
      <c r="A3721" t="s">
        <v>909</v>
      </c>
      <c r="B3721">
        <v>24</v>
      </c>
      <c r="C3721" t="s">
        <v>846</v>
      </c>
      <c r="D3721" t="s">
        <v>631</v>
      </c>
      <c r="E3721" t="str">
        <f t="shared" si="116"/>
        <v/>
      </c>
      <c r="F3721" t="str">
        <f t="shared" si="117"/>
        <v/>
      </c>
      <c r="H3721">
        <v>6.5</v>
      </c>
      <c r="Q3721">
        <v>6.5</v>
      </c>
    </row>
    <row r="3722" spans="1:17" x14ac:dyDescent="0.25">
      <c r="A3722" t="s">
        <v>909</v>
      </c>
      <c r="B3722">
        <v>24</v>
      </c>
      <c r="C3722" t="s">
        <v>423</v>
      </c>
      <c r="D3722" t="s">
        <v>631</v>
      </c>
      <c r="E3722" t="str">
        <f t="shared" si="116"/>
        <v/>
      </c>
      <c r="F3722" t="str">
        <f t="shared" si="117"/>
        <v/>
      </c>
      <c r="H3722">
        <v>6</v>
      </c>
      <c r="Q3722">
        <v>6</v>
      </c>
    </row>
    <row r="3723" spans="1:17" x14ac:dyDescent="0.25">
      <c r="A3723" t="s">
        <v>909</v>
      </c>
      <c r="B3723">
        <v>24</v>
      </c>
      <c r="C3723" t="s">
        <v>465</v>
      </c>
      <c r="D3723" t="s">
        <v>631</v>
      </c>
      <c r="E3723" t="str">
        <f t="shared" si="116"/>
        <v/>
      </c>
      <c r="F3723" t="str">
        <f t="shared" si="117"/>
        <v/>
      </c>
      <c r="H3723">
        <v>6</v>
      </c>
      <c r="Q3723">
        <v>6</v>
      </c>
    </row>
    <row r="3724" spans="1:17" x14ac:dyDescent="0.25">
      <c r="A3724" t="s">
        <v>909</v>
      </c>
      <c r="B3724">
        <v>24</v>
      </c>
      <c r="C3724" t="s">
        <v>475</v>
      </c>
      <c r="D3724" t="s">
        <v>631</v>
      </c>
      <c r="E3724" t="str">
        <f t="shared" si="116"/>
        <v/>
      </c>
      <c r="F3724" t="str">
        <f t="shared" si="117"/>
        <v/>
      </c>
      <c r="H3724">
        <v>6.5</v>
      </c>
      <c r="Q3724">
        <v>6.5</v>
      </c>
    </row>
    <row r="3725" spans="1:17" x14ac:dyDescent="0.25">
      <c r="A3725" t="s">
        <v>909</v>
      </c>
      <c r="B3725">
        <v>24</v>
      </c>
      <c r="C3725" t="s">
        <v>394</v>
      </c>
      <c r="D3725" t="s">
        <v>745</v>
      </c>
      <c r="E3725">
        <f t="shared" si="116"/>
        <v>1</v>
      </c>
      <c r="F3725" t="str">
        <f t="shared" si="117"/>
        <v/>
      </c>
      <c r="G3725" t="s">
        <v>910</v>
      </c>
      <c r="H3725">
        <v>6</v>
      </c>
      <c r="Q3725">
        <v>5.5</v>
      </c>
    </row>
    <row r="3726" spans="1:17" x14ac:dyDescent="0.25">
      <c r="A3726" t="s">
        <v>909</v>
      </c>
      <c r="B3726">
        <v>24</v>
      </c>
      <c r="C3726" t="s">
        <v>405</v>
      </c>
      <c r="D3726" t="s">
        <v>745</v>
      </c>
      <c r="E3726" t="str">
        <f t="shared" si="116"/>
        <v/>
      </c>
      <c r="F3726">
        <f t="shared" si="117"/>
        <v>1</v>
      </c>
      <c r="G3726" t="s">
        <v>911</v>
      </c>
      <c r="H3726">
        <v>6</v>
      </c>
      <c r="Q3726">
        <v>5</v>
      </c>
    </row>
    <row r="3727" spans="1:17" x14ac:dyDescent="0.25">
      <c r="A3727" t="s">
        <v>909</v>
      </c>
      <c r="B3727">
        <v>24</v>
      </c>
      <c r="C3727" t="s">
        <v>439</v>
      </c>
      <c r="D3727" t="s">
        <v>745</v>
      </c>
      <c r="E3727" t="str">
        <f t="shared" si="116"/>
        <v/>
      </c>
      <c r="F3727" t="str">
        <f t="shared" si="117"/>
        <v/>
      </c>
      <c r="H3727">
        <v>5.5</v>
      </c>
      <c r="Q3727">
        <v>5.5</v>
      </c>
    </row>
    <row r="3728" spans="1:17" x14ac:dyDescent="0.25">
      <c r="A3728" t="s">
        <v>909</v>
      </c>
      <c r="B3728">
        <v>24</v>
      </c>
      <c r="C3728" t="s">
        <v>446</v>
      </c>
      <c r="D3728" t="s">
        <v>745</v>
      </c>
      <c r="E3728" t="str">
        <f t="shared" si="116"/>
        <v/>
      </c>
      <c r="F3728" t="str">
        <f t="shared" si="117"/>
        <v/>
      </c>
      <c r="H3728">
        <v>6</v>
      </c>
      <c r="Q3728">
        <v>6</v>
      </c>
    </row>
    <row r="3729" spans="1:17" x14ac:dyDescent="0.25">
      <c r="A3729" t="s">
        <v>909</v>
      </c>
      <c r="B3729">
        <v>24</v>
      </c>
      <c r="C3729" t="s">
        <v>459</v>
      </c>
      <c r="D3729" t="s">
        <v>745</v>
      </c>
      <c r="E3729" t="str">
        <f t="shared" si="116"/>
        <v/>
      </c>
      <c r="F3729" t="str">
        <f t="shared" si="117"/>
        <v/>
      </c>
      <c r="H3729">
        <v>5</v>
      </c>
      <c r="Q3729">
        <v>5</v>
      </c>
    </row>
    <row r="3730" spans="1:17" x14ac:dyDescent="0.25">
      <c r="A3730" t="s">
        <v>909</v>
      </c>
      <c r="B3730">
        <v>24</v>
      </c>
      <c r="C3730" t="s">
        <v>351</v>
      </c>
      <c r="D3730" t="s">
        <v>635</v>
      </c>
      <c r="E3730" t="str">
        <f t="shared" si="116"/>
        <v/>
      </c>
      <c r="F3730" t="str">
        <f t="shared" si="117"/>
        <v/>
      </c>
      <c r="H3730">
        <v>5</v>
      </c>
      <c r="Q3730">
        <v>5</v>
      </c>
    </row>
    <row r="3731" spans="1:17" x14ac:dyDescent="0.25">
      <c r="A3731" t="s">
        <v>909</v>
      </c>
      <c r="B3731">
        <v>24</v>
      </c>
      <c r="C3731" t="s">
        <v>355</v>
      </c>
      <c r="D3731" t="s">
        <v>635</v>
      </c>
      <c r="E3731">
        <f t="shared" si="116"/>
        <v>1</v>
      </c>
      <c r="F3731" t="str">
        <f t="shared" si="117"/>
        <v/>
      </c>
      <c r="G3731" t="s">
        <v>910</v>
      </c>
      <c r="H3731">
        <v>5</v>
      </c>
      <c r="Q3731">
        <v>4.5</v>
      </c>
    </row>
    <row r="3732" spans="1:17" x14ac:dyDescent="0.25">
      <c r="A3732" t="s">
        <v>909</v>
      </c>
      <c r="B3732">
        <v>24</v>
      </c>
      <c r="C3732" t="s">
        <v>377</v>
      </c>
      <c r="D3732" t="s">
        <v>635</v>
      </c>
      <c r="E3732">
        <f t="shared" si="116"/>
        <v>1</v>
      </c>
      <c r="F3732" t="str">
        <f t="shared" si="117"/>
        <v/>
      </c>
      <c r="G3732" t="s">
        <v>910</v>
      </c>
      <c r="H3732">
        <v>5.5</v>
      </c>
      <c r="Q3732">
        <v>5</v>
      </c>
    </row>
    <row r="3733" spans="1:17" x14ac:dyDescent="0.25">
      <c r="A3733" t="s">
        <v>909</v>
      </c>
      <c r="B3733">
        <v>24</v>
      </c>
      <c r="C3733" t="s">
        <v>406</v>
      </c>
      <c r="D3733" t="s">
        <v>635</v>
      </c>
      <c r="E3733" t="str">
        <f t="shared" si="116"/>
        <v/>
      </c>
      <c r="F3733" t="str">
        <f t="shared" si="117"/>
        <v/>
      </c>
      <c r="H3733">
        <v>5.5</v>
      </c>
      <c r="Q3733">
        <v>5.5</v>
      </c>
    </row>
    <row r="3734" spans="1:17" x14ac:dyDescent="0.25">
      <c r="A3734" t="s">
        <v>909</v>
      </c>
      <c r="B3734">
        <v>24</v>
      </c>
      <c r="C3734" t="s">
        <v>419</v>
      </c>
      <c r="D3734" t="s">
        <v>635</v>
      </c>
      <c r="E3734">
        <f t="shared" si="116"/>
        <v>1</v>
      </c>
      <c r="F3734" t="str">
        <f t="shared" si="117"/>
        <v/>
      </c>
      <c r="G3734" t="s">
        <v>910</v>
      </c>
      <c r="H3734">
        <v>5</v>
      </c>
      <c r="Q3734">
        <v>4.5</v>
      </c>
    </row>
    <row r="3735" spans="1:17" x14ac:dyDescent="0.25">
      <c r="A3735" t="s">
        <v>909</v>
      </c>
      <c r="B3735">
        <v>24</v>
      </c>
      <c r="C3735" t="s">
        <v>841</v>
      </c>
      <c r="D3735" t="s">
        <v>747</v>
      </c>
      <c r="E3735">
        <f t="shared" si="116"/>
        <v>1</v>
      </c>
      <c r="F3735" t="str">
        <f t="shared" si="117"/>
        <v/>
      </c>
      <c r="G3735" t="s">
        <v>910</v>
      </c>
      <c r="H3735">
        <v>5</v>
      </c>
      <c r="Q3735">
        <v>4.5</v>
      </c>
    </row>
    <row r="3736" spans="1:17" x14ac:dyDescent="0.25">
      <c r="A3736" t="s">
        <v>909</v>
      </c>
      <c r="B3736">
        <v>24</v>
      </c>
      <c r="C3736" t="s">
        <v>390</v>
      </c>
      <c r="D3736" t="s">
        <v>747</v>
      </c>
      <c r="E3736" t="str">
        <f t="shared" si="116"/>
        <v/>
      </c>
      <c r="F3736" t="str">
        <f t="shared" si="117"/>
        <v/>
      </c>
      <c r="H3736">
        <v>5.5</v>
      </c>
      <c r="Q3736">
        <v>5.5</v>
      </c>
    </row>
    <row r="3737" spans="1:17" x14ac:dyDescent="0.25">
      <c r="A3737" t="s">
        <v>909</v>
      </c>
      <c r="B3737">
        <v>24</v>
      </c>
      <c r="C3737" t="s">
        <v>408</v>
      </c>
      <c r="D3737" t="s">
        <v>747</v>
      </c>
      <c r="E3737" t="str">
        <f t="shared" si="116"/>
        <v/>
      </c>
      <c r="F3737" t="str">
        <f t="shared" si="117"/>
        <v/>
      </c>
      <c r="H3737">
        <v>6.5</v>
      </c>
      <c r="Q3737">
        <v>6.5</v>
      </c>
    </row>
    <row r="3738" spans="1:17" x14ac:dyDescent="0.25">
      <c r="A3738" t="s">
        <v>909</v>
      </c>
      <c r="B3738">
        <v>24</v>
      </c>
      <c r="C3738" t="s">
        <v>863</v>
      </c>
      <c r="D3738" t="s">
        <v>747</v>
      </c>
      <c r="E3738" t="str">
        <f t="shared" si="116"/>
        <v/>
      </c>
      <c r="F3738" t="str">
        <f t="shared" si="117"/>
        <v/>
      </c>
      <c r="H3738">
        <v>6</v>
      </c>
      <c r="Q3738">
        <v>6</v>
      </c>
    </row>
    <row r="3739" spans="1:17" x14ac:dyDescent="0.25">
      <c r="A3739" t="s">
        <v>909</v>
      </c>
      <c r="B3739">
        <v>24</v>
      </c>
      <c r="C3739" t="s">
        <v>865</v>
      </c>
      <c r="D3739" t="s">
        <v>747</v>
      </c>
      <c r="E3739" t="str">
        <f t="shared" si="116"/>
        <v/>
      </c>
      <c r="F3739" t="str">
        <f t="shared" si="117"/>
        <v/>
      </c>
      <c r="H3739">
        <v>6</v>
      </c>
      <c r="Q3739">
        <v>6</v>
      </c>
    </row>
    <row r="3740" spans="1:17" x14ac:dyDescent="0.25">
      <c r="A3740" t="s">
        <v>909</v>
      </c>
      <c r="B3740">
        <v>24</v>
      </c>
      <c r="C3740" t="s">
        <v>361</v>
      </c>
      <c r="D3740" t="s">
        <v>738</v>
      </c>
      <c r="E3740">
        <f t="shared" si="116"/>
        <v>1</v>
      </c>
      <c r="F3740" t="str">
        <f t="shared" si="117"/>
        <v/>
      </c>
      <c r="G3740" t="s">
        <v>910</v>
      </c>
      <c r="H3740">
        <v>6</v>
      </c>
      <c r="I3740">
        <v>1</v>
      </c>
      <c r="Q3740">
        <v>8.5</v>
      </c>
    </row>
    <row r="3741" spans="1:17" x14ac:dyDescent="0.25">
      <c r="A3741" t="s">
        <v>909</v>
      </c>
      <c r="B3741">
        <v>24</v>
      </c>
      <c r="C3741" t="s">
        <v>851</v>
      </c>
      <c r="D3741" t="s">
        <v>738</v>
      </c>
      <c r="E3741" t="str">
        <f t="shared" si="116"/>
        <v/>
      </c>
      <c r="F3741" t="str">
        <f t="shared" si="117"/>
        <v/>
      </c>
      <c r="H3741">
        <v>5.5</v>
      </c>
      <c r="Q3741">
        <v>5.5</v>
      </c>
    </row>
    <row r="3742" spans="1:17" x14ac:dyDescent="0.25">
      <c r="A3742" t="s">
        <v>909</v>
      </c>
      <c r="B3742">
        <v>24</v>
      </c>
      <c r="C3742" t="s">
        <v>397</v>
      </c>
      <c r="D3742" t="s">
        <v>738</v>
      </c>
      <c r="E3742" t="str">
        <f t="shared" si="116"/>
        <v/>
      </c>
      <c r="F3742" t="str">
        <f t="shared" si="117"/>
        <v/>
      </c>
      <c r="H3742">
        <v>5</v>
      </c>
      <c r="Q3742">
        <v>5</v>
      </c>
    </row>
    <row r="3743" spans="1:17" x14ac:dyDescent="0.25">
      <c r="A3743" t="s">
        <v>909</v>
      </c>
      <c r="B3743">
        <v>24</v>
      </c>
      <c r="C3743" t="s">
        <v>413</v>
      </c>
      <c r="D3743" t="s">
        <v>738</v>
      </c>
      <c r="E3743">
        <f t="shared" si="116"/>
        <v>1</v>
      </c>
      <c r="F3743" t="str">
        <f t="shared" si="117"/>
        <v/>
      </c>
      <c r="G3743" t="s">
        <v>910</v>
      </c>
      <c r="H3743">
        <v>5</v>
      </c>
      <c r="Q3743">
        <v>4.5</v>
      </c>
    </row>
    <row r="3744" spans="1:17" x14ac:dyDescent="0.25">
      <c r="A3744" t="s">
        <v>909</v>
      </c>
      <c r="B3744">
        <v>24</v>
      </c>
      <c r="C3744" t="s">
        <v>478</v>
      </c>
      <c r="D3744" t="s">
        <v>738</v>
      </c>
      <c r="E3744">
        <f t="shared" si="116"/>
        <v>1</v>
      </c>
      <c r="F3744" t="str">
        <f t="shared" si="117"/>
        <v/>
      </c>
      <c r="G3744" t="s">
        <v>910</v>
      </c>
      <c r="H3744">
        <v>5.5</v>
      </c>
      <c r="Q3744">
        <v>5</v>
      </c>
    </row>
    <row r="3745" spans="1:17" x14ac:dyDescent="0.25">
      <c r="A3745" t="s">
        <v>909</v>
      </c>
      <c r="B3745">
        <v>24</v>
      </c>
      <c r="C3745" t="s">
        <v>347</v>
      </c>
      <c r="D3745" t="s">
        <v>761</v>
      </c>
      <c r="E3745" t="str">
        <f t="shared" si="116"/>
        <v/>
      </c>
      <c r="F3745" t="str">
        <f t="shared" si="117"/>
        <v/>
      </c>
      <c r="H3745">
        <v>5</v>
      </c>
      <c r="Q3745">
        <v>5</v>
      </c>
    </row>
    <row r="3746" spans="1:17" x14ac:dyDescent="0.25">
      <c r="A3746" t="s">
        <v>909</v>
      </c>
      <c r="B3746">
        <v>24</v>
      </c>
      <c r="C3746" t="s">
        <v>372</v>
      </c>
      <c r="D3746" t="s">
        <v>761</v>
      </c>
      <c r="E3746" t="str">
        <f t="shared" si="116"/>
        <v/>
      </c>
      <c r="F3746" t="str">
        <f t="shared" si="117"/>
        <v/>
      </c>
      <c r="H3746">
        <v>6</v>
      </c>
      <c r="Q3746">
        <v>6</v>
      </c>
    </row>
    <row r="3747" spans="1:17" x14ac:dyDescent="0.25">
      <c r="A3747" t="s">
        <v>909</v>
      </c>
      <c r="B3747">
        <v>24</v>
      </c>
      <c r="C3747" t="s">
        <v>435</v>
      </c>
      <c r="D3747" t="s">
        <v>761</v>
      </c>
      <c r="E3747" t="str">
        <f t="shared" si="116"/>
        <v/>
      </c>
      <c r="F3747" t="str">
        <f t="shared" si="117"/>
        <v/>
      </c>
      <c r="H3747">
        <v>5</v>
      </c>
      <c r="Q3747">
        <v>5</v>
      </c>
    </row>
    <row r="3748" spans="1:17" x14ac:dyDescent="0.25">
      <c r="A3748" t="s">
        <v>909</v>
      </c>
      <c r="B3748">
        <v>24</v>
      </c>
      <c r="C3748" t="s">
        <v>429</v>
      </c>
      <c r="D3748" t="s">
        <v>761</v>
      </c>
      <c r="E3748" t="str">
        <f t="shared" si="116"/>
        <v/>
      </c>
      <c r="F3748" t="str">
        <f t="shared" si="117"/>
        <v/>
      </c>
      <c r="H3748">
        <v>5</v>
      </c>
      <c r="Q3748">
        <v>5</v>
      </c>
    </row>
    <row r="3749" spans="1:17" x14ac:dyDescent="0.25">
      <c r="A3749" t="s">
        <v>912</v>
      </c>
      <c r="B3749">
        <v>24</v>
      </c>
      <c r="C3749" t="s">
        <v>491</v>
      </c>
      <c r="D3749" t="s">
        <v>746</v>
      </c>
      <c r="E3749" t="str">
        <f t="shared" si="116"/>
        <v/>
      </c>
      <c r="F3749" t="str">
        <f t="shared" si="117"/>
        <v/>
      </c>
      <c r="H3749">
        <v>6.5</v>
      </c>
      <c r="Q3749">
        <v>6.5</v>
      </c>
    </row>
    <row r="3750" spans="1:17" x14ac:dyDescent="0.25">
      <c r="A3750" t="s">
        <v>912</v>
      </c>
      <c r="B3750">
        <v>24</v>
      </c>
      <c r="C3750" t="s">
        <v>624</v>
      </c>
      <c r="D3750" t="s">
        <v>746</v>
      </c>
      <c r="E3750" t="str">
        <f t="shared" si="116"/>
        <v/>
      </c>
      <c r="F3750" t="str">
        <f t="shared" si="117"/>
        <v/>
      </c>
      <c r="H3750">
        <v>6.5</v>
      </c>
      <c r="Q3750">
        <v>6.5</v>
      </c>
    </row>
    <row r="3751" spans="1:17" x14ac:dyDescent="0.25">
      <c r="A3751" t="s">
        <v>912</v>
      </c>
      <c r="B3751">
        <v>24</v>
      </c>
      <c r="C3751" t="s">
        <v>509</v>
      </c>
      <c r="D3751" t="s">
        <v>746</v>
      </c>
      <c r="E3751">
        <f t="shared" si="116"/>
        <v>1</v>
      </c>
      <c r="F3751" t="str">
        <f t="shared" si="117"/>
        <v/>
      </c>
      <c r="G3751" t="s">
        <v>910</v>
      </c>
      <c r="H3751">
        <v>5.5</v>
      </c>
      <c r="Q3751">
        <v>5</v>
      </c>
    </row>
    <row r="3752" spans="1:17" x14ac:dyDescent="0.25">
      <c r="A3752" t="s">
        <v>912</v>
      </c>
      <c r="B3752">
        <v>24</v>
      </c>
      <c r="C3752" t="s">
        <v>582</v>
      </c>
      <c r="D3752" t="s">
        <v>746</v>
      </c>
      <c r="E3752" t="str">
        <f t="shared" si="116"/>
        <v/>
      </c>
      <c r="F3752" t="str">
        <f t="shared" si="117"/>
        <v/>
      </c>
      <c r="H3752">
        <v>5.5</v>
      </c>
      <c r="Q3752">
        <v>5.5</v>
      </c>
    </row>
    <row r="3753" spans="1:17" x14ac:dyDescent="0.25">
      <c r="A3753" t="s">
        <v>912</v>
      </c>
      <c r="B3753">
        <v>24</v>
      </c>
      <c r="C3753" t="s">
        <v>585</v>
      </c>
      <c r="D3753" t="s">
        <v>746</v>
      </c>
      <c r="E3753" t="str">
        <f t="shared" si="116"/>
        <v/>
      </c>
      <c r="F3753" t="str">
        <f t="shared" si="117"/>
        <v/>
      </c>
      <c r="H3753">
        <v>5.5</v>
      </c>
      <c r="Q3753">
        <v>5.5</v>
      </c>
    </row>
    <row r="3754" spans="1:17" x14ac:dyDescent="0.25">
      <c r="A3754" t="s">
        <v>912</v>
      </c>
      <c r="B3754">
        <v>24</v>
      </c>
      <c r="C3754" t="s">
        <v>514</v>
      </c>
      <c r="D3754" t="s">
        <v>760</v>
      </c>
      <c r="E3754" t="str">
        <f t="shared" si="116"/>
        <v/>
      </c>
      <c r="F3754" t="str">
        <f t="shared" si="117"/>
        <v/>
      </c>
      <c r="H3754">
        <v>6</v>
      </c>
      <c r="Q3754">
        <v>6</v>
      </c>
    </row>
    <row r="3755" spans="1:17" x14ac:dyDescent="0.25">
      <c r="A3755" t="s">
        <v>912</v>
      </c>
      <c r="B3755">
        <v>24</v>
      </c>
      <c r="C3755" t="s">
        <v>560</v>
      </c>
      <c r="D3755" t="s">
        <v>760</v>
      </c>
      <c r="E3755" t="str">
        <f t="shared" si="116"/>
        <v/>
      </c>
      <c r="F3755" t="str">
        <f t="shared" si="117"/>
        <v/>
      </c>
      <c r="H3755">
        <v>6</v>
      </c>
      <c r="Q3755">
        <v>6</v>
      </c>
    </row>
    <row r="3756" spans="1:17" x14ac:dyDescent="0.25">
      <c r="A3756" t="s">
        <v>912</v>
      </c>
      <c r="B3756">
        <v>24</v>
      </c>
      <c r="C3756" t="s">
        <v>593</v>
      </c>
      <c r="D3756" t="s">
        <v>760</v>
      </c>
      <c r="E3756">
        <f t="shared" si="116"/>
        <v>1</v>
      </c>
      <c r="F3756" t="str">
        <f t="shared" si="117"/>
        <v/>
      </c>
      <c r="G3756" t="s">
        <v>910</v>
      </c>
      <c r="H3756">
        <v>5.5</v>
      </c>
      <c r="Q3756">
        <v>5</v>
      </c>
    </row>
    <row r="3757" spans="1:17" x14ac:dyDescent="0.25">
      <c r="A3757" t="s">
        <v>912</v>
      </c>
      <c r="B3757">
        <v>24</v>
      </c>
      <c r="C3757" t="s">
        <v>518</v>
      </c>
      <c r="D3757" t="s">
        <v>633</v>
      </c>
      <c r="E3757" t="str">
        <f t="shared" si="116"/>
        <v/>
      </c>
      <c r="F3757">
        <f t="shared" si="117"/>
        <v>1</v>
      </c>
      <c r="G3757" t="s">
        <v>911</v>
      </c>
      <c r="H3757">
        <v>4.5</v>
      </c>
      <c r="Q3757">
        <v>3.5</v>
      </c>
    </row>
    <row r="3758" spans="1:17" x14ac:dyDescent="0.25">
      <c r="A3758" t="s">
        <v>912</v>
      </c>
      <c r="B3758">
        <v>24</v>
      </c>
      <c r="C3758" t="s">
        <v>519</v>
      </c>
      <c r="D3758" t="s">
        <v>633</v>
      </c>
      <c r="E3758">
        <f t="shared" si="116"/>
        <v>1</v>
      </c>
      <c r="F3758" t="str">
        <f t="shared" si="117"/>
        <v/>
      </c>
      <c r="G3758" t="s">
        <v>910</v>
      </c>
      <c r="H3758">
        <v>6</v>
      </c>
      <c r="Q3758">
        <v>5.5</v>
      </c>
    </row>
    <row r="3759" spans="1:17" x14ac:dyDescent="0.25">
      <c r="A3759" t="s">
        <v>912</v>
      </c>
      <c r="B3759">
        <v>24</v>
      </c>
      <c r="C3759" t="s">
        <v>523</v>
      </c>
      <c r="D3759" t="s">
        <v>633</v>
      </c>
      <c r="E3759" t="str">
        <f t="shared" si="116"/>
        <v/>
      </c>
      <c r="F3759" t="str">
        <f t="shared" si="117"/>
        <v/>
      </c>
      <c r="H3759">
        <v>4.5</v>
      </c>
      <c r="Q3759">
        <v>4.5</v>
      </c>
    </row>
    <row r="3760" spans="1:17" x14ac:dyDescent="0.25">
      <c r="A3760" t="s">
        <v>912</v>
      </c>
      <c r="B3760">
        <v>24</v>
      </c>
      <c r="C3760" t="s">
        <v>529</v>
      </c>
      <c r="D3760" t="s">
        <v>633</v>
      </c>
      <c r="E3760" t="str">
        <f t="shared" si="116"/>
        <v/>
      </c>
      <c r="F3760" t="str">
        <f t="shared" si="117"/>
        <v/>
      </c>
      <c r="H3760">
        <v>5</v>
      </c>
      <c r="Q3760">
        <v>5</v>
      </c>
    </row>
    <row r="3761" spans="1:17" x14ac:dyDescent="0.25">
      <c r="A3761" t="s">
        <v>912</v>
      </c>
      <c r="B3761">
        <v>24</v>
      </c>
      <c r="C3761" t="s">
        <v>737</v>
      </c>
      <c r="D3761" t="s">
        <v>633</v>
      </c>
      <c r="E3761" t="str">
        <f t="shared" si="116"/>
        <v/>
      </c>
      <c r="F3761" t="str">
        <f t="shared" si="117"/>
        <v/>
      </c>
      <c r="H3761">
        <v>5.5</v>
      </c>
      <c r="Q3761">
        <v>5.5</v>
      </c>
    </row>
    <row r="3762" spans="1:17" x14ac:dyDescent="0.25">
      <c r="A3762" t="s">
        <v>912</v>
      </c>
      <c r="B3762">
        <v>24</v>
      </c>
      <c r="C3762" t="s">
        <v>490</v>
      </c>
      <c r="D3762" t="s">
        <v>739</v>
      </c>
      <c r="E3762" t="str">
        <f t="shared" si="116"/>
        <v/>
      </c>
      <c r="F3762" t="str">
        <f t="shared" si="117"/>
        <v/>
      </c>
      <c r="H3762">
        <v>6</v>
      </c>
      <c r="Q3762">
        <v>6</v>
      </c>
    </row>
    <row r="3763" spans="1:17" x14ac:dyDescent="0.25">
      <c r="A3763" t="s">
        <v>912</v>
      </c>
      <c r="B3763">
        <v>24</v>
      </c>
      <c r="C3763" t="s">
        <v>510</v>
      </c>
      <c r="D3763" t="s">
        <v>739</v>
      </c>
      <c r="E3763" t="str">
        <f t="shared" si="116"/>
        <v/>
      </c>
      <c r="F3763" t="str">
        <f t="shared" si="117"/>
        <v/>
      </c>
      <c r="H3763">
        <v>6.5</v>
      </c>
      <c r="L3763">
        <v>1</v>
      </c>
      <c r="Q3763">
        <v>7.5</v>
      </c>
    </row>
    <row r="3764" spans="1:17" x14ac:dyDescent="0.25">
      <c r="A3764" t="s">
        <v>912</v>
      </c>
      <c r="B3764">
        <v>24</v>
      </c>
      <c r="C3764" t="s">
        <v>553</v>
      </c>
      <c r="D3764" t="s">
        <v>739</v>
      </c>
      <c r="E3764" t="str">
        <f t="shared" si="116"/>
        <v/>
      </c>
      <c r="F3764" t="str">
        <f t="shared" si="117"/>
        <v/>
      </c>
      <c r="H3764">
        <v>7</v>
      </c>
      <c r="I3764">
        <v>1</v>
      </c>
      <c r="Q3764">
        <v>10</v>
      </c>
    </row>
    <row r="3765" spans="1:17" x14ac:dyDescent="0.25">
      <c r="A3765" t="s">
        <v>912</v>
      </c>
      <c r="B3765">
        <v>24</v>
      </c>
      <c r="C3765" t="s">
        <v>570</v>
      </c>
      <c r="D3765" t="s">
        <v>739</v>
      </c>
      <c r="E3765" t="str">
        <f t="shared" si="116"/>
        <v/>
      </c>
      <c r="F3765" t="str">
        <f t="shared" si="117"/>
        <v/>
      </c>
      <c r="H3765">
        <v>6.5</v>
      </c>
      <c r="L3765">
        <v>1</v>
      </c>
      <c r="Q3765">
        <v>7.5</v>
      </c>
    </row>
    <row r="3766" spans="1:17" x14ac:dyDescent="0.25">
      <c r="A3766" t="s">
        <v>912</v>
      </c>
      <c r="B3766">
        <v>24</v>
      </c>
      <c r="C3766" t="s">
        <v>603</v>
      </c>
      <c r="D3766" t="s">
        <v>739</v>
      </c>
      <c r="E3766" t="str">
        <f t="shared" si="116"/>
        <v/>
      </c>
      <c r="F3766" t="str">
        <f t="shared" si="117"/>
        <v/>
      </c>
      <c r="H3766">
        <v>6.5</v>
      </c>
      <c r="Q3766">
        <v>6.5</v>
      </c>
    </row>
    <row r="3767" spans="1:17" x14ac:dyDescent="0.25">
      <c r="A3767" t="s">
        <v>912</v>
      </c>
      <c r="B3767">
        <v>24</v>
      </c>
      <c r="C3767" t="s">
        <v>774</v>
      </c>
      <c r="D3767" t="s">
        <v>634</v>
      </c>
      <c r="E3767">
        <f t="shared" si="116"/>
        <v>1</v>
      </c>
      <c r="F3767" t="str">
        <f t="shared" si="117"/>
        <v/>
      </c>
      <c r="G3767" t="s">
        <v>910</v>
      </c>
      <c r="H3767">
        <v>5.5</v>
      </c>
      <c r="Q3767">
        <v>5</v>
      </c>
    </row>
    <row r="3768" spans="1:17" x14ac:dyDescent="0.25">
      <c r="A3768" t="s">
        <v>912</v>
      </c>
      <c r="B3768">
        <v>24</v>
      </c>
      <c r="C3768" t="s">
        <v>548</v>
      </c>
      <c r="D3768" t="s">
        <v>634</v>
      </c>
      <c r="E3768" t="str">
        <f t="shared" si="116"/>
        <v/>
      </c>
      <c r="F3768" t="str">
        <f t="shared" si="117"/>
        <v/>
      </c>
      <c r="H3768">
        <v>6</v>
      </c>
      <c r="Q3768">
        <v>6</v>
      </c>
    </row>
    <row r="3769" spans="1:17" x14ac:dyDescent="0.25">
      <c r="A3769" t="s">
        <v>912</v>
      </c>
      <c r="B3769">
        <v>24</v>
      </c>
      <c r="C3769" t="s">
        <v>600</v>
      </c>
      <c r="D3769" t="s">
        <v>634</v>
      </c>
      <c r="E3769" t="str">
        <f t="shared" si="116"/>
        <v/>
      </c>
      <c r="F3769" t="str">
        <f t="shared" si="117"/>
        <v/>
      </c>
      <c r="H3769">
        <v>5.5</v>
      </c>
      <c r="Q3769">
        <v>5.5</v>
      </c>
    </row>
    <row r="3770" spans="1:17" x14ac:dyDescent="0.25">
      <c r="A3770" t="s">
        <v>912</v>
      </c>
      <c r="B3770">
        <v>24</v>
      </c>
      <c r="C3770" t="s">
        <v>611</v>
      </c>
      <c r="D3770" t="s">
        <v>634</v>
      </c>
      <c r="E3770" t="str">
        <f t="shared" si="116"/>
        <v/>
      </c>
      <c r="F3770" t="str">
        <f t="shared" si="117"/>
        <v/>
      </c>
      <c r="H3770">
        <v>5</v>
      </c>
      <c r="Q3770">
        <v>5</v>
      </c>
    </row>
    <row r="3771" spans="1:17" x14ac:dyDescent="0.25">
      <c r="A3771" t="s">
        <v>912</v>
      </c>
      <c r="B3771">
        <v>24</v>
      </c>
      <c r="C3771" t="s">
        <v>487</v>
      </c>
      <c r="D3771" t="s">
        <v>632</v>
      </c>
      <c r="E3771">
        <f t="shared" si="116"/>
        <v>1</v>
      </c>
      <c r="F3771" t="str">
        <f t="shared" si="117"/>
        <v/>
      </c>
      <c r="G3771" t="s">
        <v>910</v>
      </c>
      <c r="H3771">
        <v>6.5</v>
      </c>
      <c r="Q3771">
        <v>6</v>
      </c>
    </row>
    <row r="3772" spans="1:17" x14ac:dyDescent="0.25">
      <c r="A3772" t="s">
        <v>912</v>
      </c>
      <c r="B3772">
        <v>24</v>
      </c>
      <c r="C3772" t="s">
        <v>520</v>
      </c>
      <c r="D3772" t="s">
        <v>632</v>
      </c>
      <c r="E3772" t="str">
        <f t="shared" si="116"/>
        <v/>
      </c>
      <c r="F3772" t="str">
        <f t="shared" si="117"/>
        <v/>
      </c>
      <c r="H3772">
        <v>6</v>
      </c>
      <c r="I3772">
        <v>1</v>
      </c>
      <c r="Q3772">
        <v>9</v>
      </c>
    </row>
    <row r="3773" spans="1:17" x14ac:dyDescent="0.25">
      <c r="A3773" t="s">
        <v>912</v>
      </c>
      <c r="B3773">
        <v>24</v>
      </c>
      <c r="C3773" t="s">
        <v>537</v>
      </c>
      <c r="D3773" t="s">
        <v>632</v>
      </c>
      <c r="E3773" t="str">
        <f t="shared" si="116"/>
        <v/>
      </c>
      <c r="F3773" t="str">
        <f t="shared" si="117"/>
        <v/>
      </c>
      <c r="H3773">
        <v>5.5</v>
      </c>
      <c r="Q3773">
        <v>5.5</v>
      </c>
    </row>
    <row r="3774" spans="1:17" x14ac:dyDescent="0.25">
      <c r="A3774" t="s">
        <v>912</v>
      </c>
      <c r="B3774">
        <v>24</v>
      </c>
      <c r="C3774" t="s">
        <v>550</v>
      </c>
      <c r="D3774" t="s">
        <v>632</v>
      </c>
      <c r="E3774" t="str">
        <f t="shared" si="116"/>
        <v/>
      </c>
      <c r="F3774" t="str">
        <f t="shared" si="117"/>
        <v/>
      </c>
      <c r="H3774">
        <v>6.5</v>
      </c>
      <c r="Q3774">
        <v>6.5</v>
      </c>
    </row>
    <row r="3775" spans="1:17" x14ac:dyDescent="0.25">
      <c r="A3775" t="s">
        <v>912</v>
      </c>
      <c r="B3775">
        <v>24</v>
      </c>
      <c r="C3775" t="s">
        <v>555</v>
      </c>
      <c r="D3775" t="s">
        <v>632</v>
      </c>
      <c r="E3775" t="str">
        <f t="shared" si="116"/>
        <v/>
      </c>
      <c r="F3775" t="str">
        <f t="shared" si="117"/>
        <v/>
      </c>
      <c r="H3775">
        <v>5</v>
      </c>
      <c r="Q3775">
        <v>5</v>
      </c>
    </row>
    <row r="3776" spans="1:17" x14ac:dyDescent="0.25">
      <c r="A3776" t="s">
        <v>912</v>
      </c>
      <c r="B3776">
        <v>24</v>
      </c>
      <c r="C3776" t="s">
        <v>596</v>
      </c>
      <c r="D3776" t="s">
        <v>632</v>
      </c>
      <c r="E3776" t="str">
        <f t="shared" si="116"/>
        <v/>
      </c>
      <c r="F3776" t="str">
        <f t="shared" si="117"/>
        <v/>
      </c>
      <c r="H3776">
        <v>6.5</v>
      </c>
      <c r="Q3776">
        <v>6.5</v>
      </c>
    </row>
    <row r="3777" spans="1:17" x14ac:dyDescent="0.25">
      <c r="A3777" t="s">
        <v>912</v>
      </c>
      <c r="B3777">
        <v>24</v>
      </c>
      <c r="C3777" t="s">
        <v>618</v>
      </c>
      <c r="D3777" t="s">
        <v>632</v>
      </c>
      <c r="E3777" t="str">
        <f t="shared" si="116"/>
        <v/>
      </c>
      <c r="F3777" t="str">
        <f t="shared" si="117"/>
        <v/>
      </c>
      <c r="H3777">
        <v>6</v>
      </c>
      <c r="Q3777">
        <v>6</v>
      </c>
    </row>
    <row r="3778" spans="1:17" x14ac:dyDescent="0.25">
      <c r="A3778" t="s">
        <v>912</v>
      </c>
      <c r="B3778">
        <v>24</v>
      </c>
      <c r="C3778" t="s">
        <v>580</v>
      </c>
      <c r="D3778" t="s">
        <v>752</v>
      </c>
      <c r="E3778">
        <f t="shared" si="116"/>
        <v>1</v>
      </c>
      <c r="F3778" t="str">
        <f t="shared" si="117"/>
        <v/>
      </c>
      <c r="G3778" t="s">
        <v>910</v>
      </c>
      <c r="H3778">
        <v>6.5</v>
      </c>
      <c r="Q3778">
        <v>6</v>
      </c>
    </row>
    <row r="3779" spans="1:17" x14ac:dyDescent="0.25">
      <c r="A3779" t="s">
        <v>912</v>
      </c>
      <c r="B3779">
        <v>24</v>
      </c>
      <c r="C3779" t="s">
        <v>613</v>
      </c>
      <c r="D3779" t="s">
        <v>752</v>
      </c>
      <c r="E3779" t="str">
        <f t="shared" ref="E3779:E3842" si="118">IF($G3779="Ammonito",1,"")</f>
        <v/>
      </c>
      <c r="F3779" t="str">
        <f t="shared" ref="F3779:F3842" si="119">IF($G3779="Espulsione",1,"")</f>
        <v/>
      </c>
      <c r="H3779">
        <v>6</v>
      </c>
      <c r="Q3779">
        <v>6</v>
      </c>
    </row>
    <row r="3780" spans="1:17" x14ac:dyDescent="0.25">
      <c r="A3780" t="s">
        <v>912</v>
      </c>
      <c r="B3780">
        <v>24</v>
      </c>
      <c r="C3780" t="s">
        <v>538</v>
      </c>
      <c r="D3780" t="s">
        <v>752</v>
      </c>
      <c r="E3780" t="str">
        <f t="shared" si="118"/>
        <v/>
      </c>
      <c r="F3780" t="str">
        <f t="shared" si="119"/>
        <v/>
      </c>
      <c r="H3780">
        <v>7</v>
      </c>
      <c r="L3780">
        <v>1</v>
      </c>
      <c r="Q3780">
        <v>8</v>
      </c>
    </row>
    <row r="3781" spans="1:17" x14ac:dyDescent="0.25">
      <c r="A3781" t="s">
        <v>912</v>
      </c>
      <c r="B3781">
        <v>24</v>
      </c>
      <c r="C3781" t="s">
        <v>544</v>
      </c>
      <c r="D3781" t="s">
        <v>740</v>
      </c>
      <c r="E3781">
        <f t="shared" si="118"/>
        <v>1</v>
      </c>
      <c r="F3781" t="str">
        <f t="shared" si="119"/>
        <v/>
      </c>
      <c r="G3781" t="s">
        <v>910</v>
      </c>
      <c r="H3781">
        <v>6.5</v>
      </c>
      <c r="L3781">
        <v>1</v>
      </c>
      <c r="Q3781">
        <v>7</v>
      </c>
    </row>
    <row r="3782" spans="1:17" x14ac:dyDescent="0.25">
      <c r="A3782" t="s">
        <v>912</v>
      </c>
      <c r="B3782">
        <v>24</v>
      </c>
      <c r="C3782" t="s">
        <v>547</v>
      </c>
      <c r="D3782" t="s">
        <v>740</v>
      </c>
      <c r="E3782" t="str">
        <f t="shared" si="118"/>
        <v/>
      </c>
      <c r="F3782" t="str">
        <f t="shared" si="119"/>
        <v/>
      </c>
      <c r="H3782">
        <v>6.5</v>
      </c>
      <c r="Q3782">
        <v>6.5</v>
      </c>
    </row>
    <row r="3783" spans="1:17" x14ac:dyDescent="0.25">
      <c r="A3783" t="s">
        <v>912</v>
      </c>
      <c r="B3783">
        <v>24</v>
      </c>
      <c r="C3783" t="s">
        <v>564</v>
      </c>
      <c r="D3783" t="s">
        <v>740</v>
      </c>
      <c r="E3783" t="str">
        <f t="shared" si="118"/>
        <v/>
      </c>
      <c r="F3783" t="str">
        <f t="shared" si="119"/>
        <v/>
      </c>
      <c r="H3783">
        <v>6</v>
      </c>
      <c r="Q3783">
        <v>6</v>
      </c>
    </row>
    <row r="3784" spans="1:17" x14ac:dyDescent="0.25">
      <c r="A3784" t="s">
        <v>912</v>
      </c>
      <c r="B3784">
        <v>24</v>
      </c>
      <c r="C3784" t="s">
        <v>617</v>
      </c>
      <c r="D3784" t="s">
        <v>740</v>
      </c>
      <c r="E3784" t="str">
        <f t="shared" si="118"/>
        <v/>
      </c>
      <c r="F3784" t="str">
        <f t="shared" si="119"/>
        <v/>
      </c>
      <c r="H3784">
        <v>6</v>
      </c>
      <c r="Q3784">
        <v>6</v>
      </c>
    </row>
    <row r="3785" spans="1:17" x14ac:dyDescent="0.25">
      <c r="A3785" t="s">
        <v>912</v>
      </c>
      <c r="B3785">
        <v>24</v>
      </c>
      <c r="C3785" t="s">
        <v>488</v>
      </c>
      <c r="D3785" t="s">
        <v>742</v>
      </c>
      <c r="E3785" t="str">
        <f t="shared" si="118"/>
        <v/>
      </c>
      <c r="F3785" t="str">
        <f t="shared" si="119"/>
        <v/>
      </c>
      <c r="H3785">
        <v>6.5</v>
      </c>
      <c r="I3785">
        <v>1</v>
      </c>
      <c r="Q3785">
        <v>9.5</v>
      </c>
    </row>
    <row r="3786" spans="1:17" x14ac:dyDescent="0.25">
      <c r="A3786" t="s">
        <v>912</v>
      </c>
      <c r="B3786">
        <v>24</v>
      </c>
      <c r="C3786" t="s">
        <v>576</v>
      </c>
      <c r="D3786" t="s">
        <v>742</v>
      </c>
      <c r="E3786" t="str">
        <f t="shared" si="118"/>
        <v/>
      </c>
      <c r="F3786" t="str">
        <f t="shared" si="119"/>
        <v/>
      </c>
      <c r="H3786">
        <v>7</v>
      </c>
      <c r="I3786">
        <v>1</v>
      </c>
      <c r="Q3786">
        <v>10</v>
      </c>
    </row>
    <row r="3787" spans="1:17" x14ac:dyDescent="0.25">
      <c r="A3787" t="s">
        <v>912</v>
      </c>
      <c r="B3787">
        <v>24</v>
      </c>
      <c r="C3787" t="s">
        <v>595</v>
      </c>
      <c r="D3787" t="s">
        <v>742</v>
      </c>
      <c r="E3787">
        <f t="shared" si="118"/>
        <v>1</v>
      </c>
      <c r="F3787" t="str">
        <f t="shared" si="119"/>
        <v/>
      </c>
      <c r="G3787" t="s">
        <v>910</v>
      </c>
      <c r="H3787">
        <v>7</v>
      </c>
      <c r="L3787">
        <v>1</v>
      </c>
      <c r="Q3787">
        <v>7.5</v>
      </c>
    </row>
    <row r="3788" spans="1:17" x14ac:dyDescent="0.25">
      <c r="A3788" t="s">
        <v>912</v>
      </c>
      <c r="B3788">
        <v>24</v>
      </c>
      <c r="C3788" t="s">
        <v>620</v>
      </c>
      <c r="D3788" t="s">
        <v>742</v>
      </c>
      <c r="E3788" t="str">
        <f t="shared" si="118"/>
        <v/>
      </c>
      <c r="F3788" t="str">
        <f t="shared" si="119"/>
        <v/>
      </c>
      <c r="H3788">
        <v>6.5</v>
      </c>
      <c r="Q3788">
        <v>6.5</v>
      </c>
    </row>
    <row r="3789" spans="1:17" x14ac:dyDescent="0.25">
      <c r="A3789" t="s">
        <v>912</v>
      </c>
      <c r="B3789">
        <v>24</v>
      </c>
      <c r="C3789" t="s">
        <v>500</v>
      </c>
      <c r="D3789" t="s">
        <v>753</v>
      </c>
      <c r="E3789">
        <f t="shared" si="118"/>
        <v>1</v>
      </c>
      <c r="F3789" t="str">
        <f t="shared" si="119"/>
        <v/>
      </c>
      <c r="G3789" t="s">
        <v>910</v>
      </c>
      <c r="H3789">
        <v>5</v>
      </c>
      <c r="Q3789">
        <v>4.5</v>
      </c>
    </row>
    <row r="3790" spans="1:17" x14ac:dyDescent="0.25">
      <c r="A3790" t="s">
        <v>912</v>
      </c>
      <c r="B3790">
        <v>24</v>
      </c>
      <c r="C3790" t="s">
        <v>508</v>
      </c>
      <c r="D3790" t="s">
        <v>753</v>
      </c>
      <c r="E3790" t="str">
        <f t="shared" si="118"/>
        <v/>
      </c>
      <c r="F3790" t="str">
        <f t="shared" si="119"/>
        <v/>
      </c>
      <c r="H3790">
        <v>6</v>
      </c>
      <c r="Q3790">
        <v>6</v>
      </c>
    </row>
    <row r="3791" spans="1:17" x14ac:dyDescent="0.25">
      <c r="A3791" t="s">
        <v>912</v>
      </c>
      <c r="B3791">
        <v>24</v>
      </c>
      <c r="C3791" t="s">
        <v>541</v>
      </c>
      <c r="D3791" t="s">
        <v>753</v>
      </c>
      <c r="E3791" t="str">
        <f t="shared" si="118"/>
        <v/>
      </c>
      <c r="F3791" t="str">
        <f t="shared" si="119"/>
        <v/>
      </c>
      <c r="H3791">
        <v>5</v>
      </c>
      <c r="Q3791">
        <v>5</v>
      </c>
    </row>
    <row r="3792" spans="1:17" x14ac:dyDescent="0.25">
      <c r="A3792" t="s">
        <v>912</v>
      </c>
      <c r="B3792">
        <v>24</v>
      </c>
      <c r="C3792" t="s">
        <v>568</v>
      </c>
      <c r="D3792" t="s">
        <v>753</v>
      </c>
      <c r="E3792" t="str">
        <f t="shared" si="118"/>
        <v/>
      </c>
      <c r="F3792" t="str">
        <f t="shared" si="119"/>
        <v/>
      </c>
      <c r="H3792">
        <v>6.5</v>
      </c>
      <c r="Q3792">
        <v>6.5</v>
      </c>
    </row>
    <row r="3793" spans="1:17" x14ac:dyDescent="0.25">
      <c r="A3793" t="s">
        <v>912</v>
      </c>
      <c r="B3793">
        <v>24</v>
      </c>
      <c r="C3793" t="s">
        <v>572</v>
      </c>
      <c r="D3793" t="s">
        <v>753</v>
      </c>
      <c r="E3793">
        <f t="shared" si="118"/>
        <v>1</v>
      </c>
      <c r="F3793" t="str">
        <f t="shared" si="119"/>
        <v/>
      </c>
      <c r="G3793" t="s">
        <v>910</v>
      </c>
      <c r="H3793">
        <v>5.5</v>
      </c>
      <c r="Q3793">
        <v>5</v>
      </c>
    </row>
    <row r="3794" spans="1:17" x14ac:dyDescent="0.25">
      <c r="A3794" t="s">
        <v>912</v>
      </c>
      <c r="B3794">
        <v>24</v>
      </c>
      <c r="C3794" t="s">
        <v>581</v>
      </c>
      <c r="D3794" t="s">
        <v>753</v>
      </c>
      <c r="E3794" t="str">
        <f t="shared" si="118"/>
        <v/>
      </c>
      <c r="F3794" t="str">
        <f t="shared" si="119"/>
        <v/>
      </c>
      <c r="H3794">
        <v>6</v>
      </c>
      <c r="I3794">
        <v>1</v>
      </c>
      <c r="Q3794">
        <v>9</v>
      </c>
    </row>
    <row r="3795" spans="1:17" x14ac:dyDescent="0.25">
      <c r="A3795" t="s">
        <v>912</v>
      </c>
      <c r="B3795">
        <v>24</v>
      </c>
      <c r="C3795" t="s">
        <v>495</v>
      </c>
      <c r="D3795" t="s">
        <v>750</v>
      </c>
      <c r="E3795" t="str">
        <f t="shared" si="118"/>
        <v/>
      </c>
      <c r="F3795">
        <f t="shared" si="119"/>
        <v>1</v>
      </c>
      <c r="G3795" t="s">
        <v>911</v>
      </c>
      <c r="H3795">
        <v>5.5</v>
      </c>
      <c r="Q3795">
        <v>4.5</v>
      </c>
    </row>
    <row r="3796" spans="1:17" x14ac:dyDescent="0.25">
      <c r="A3796" t="s">
        <v>912</v>
      </c>
      <c r="B3796">
        <v>24</v>
      </c>
      <c r="C3796" t="s">
        <v>499</v>
      </c>
      <c r="D3796" t="s">
        <v>750</v>
      </c>
      <c r="E3796">
        <f t="shared" si="118"/>
        <v>1</v>
      </c>
      <c r="F3796" t="str">
        <f t="shared" si="119"/>
        <v/>
      </c>
      <c r="G3796" t="s">
        <v>910</v>
      </c>
      <c r="H3796">
        <v>6</v>
      </c>
      <c r="Q3796">
        <v>5.5</v>
      </c>
    </row>
    <row r="3797" spans="1:17" x14ac:dyDescent="0.25">
      <c r="A3797" t="s">
        <v>912</v>
      </c>
      <c r="B3797">
        <v>24</v>
      </c>
      <c r="C3797" t="s">
        <v>571</v>
      </c>
      <c r="D3797" t="s">
        <v>750</v>
      </c>
      <c r="E3797" t="str">
        <f t="shared" si="118"/>
        <v/>
      </c>
      <c r="F3797" t="str">
        <f t="shared" si="119"/>
        <v/>
      </c>
      <c r="H3797">
        <v>6</v>
      </c>
      <c r="Q3797">
        <v>6</v>
      </c>
    </row>
    <row r="3798" spans="1:17" x14ac:dyDescent="0.25">
      <c r="A3798" t="s">
        <v>912</v>
      </c>
      <c r="B3798">
        <v>24</v>
      </c>
      <c r="C3798" t="s">
        <v>526</v>
      </c>
      <c r="D3798" t="s">
        <v>750</v>
      </c>
      <c r="E3798" t="str">
        <f t="shared" si="118"/>
        <v/>
      </c>
      <c r="F3798" t="str">
        <f t="shared" si="119"/>
        <v/>
      </c>
      <c r="H3798">
        <v>6.5</v>
      </c>
      <c r="Q3798">
        <v>6.5</v>
      </c>
    </row>
    <row r="3799" spans="1:17" x14ac:dyDescent="0.25">
      <c r="A3799" t="s">
        <v>912</v>
      </c>
      <c r="B3799">
        <v>24</v>
      </c>
      <c r="C3799" t="s">
        <v>521</v>
      </c>
      <c r="D3799" t="s">
        <v>754</v>
      </c>
      <c r="E3799" t="str">
        <f t="shared" si="118"/>
        <v/>
      </c>
      <c r="F3799" t="str">
        <f t="shared" si="119"/>
        <v/>
      </c>
      <c r="H3799">
        <v>5.5</v>
      </c>
      <c r="Q3799">
        <v>5.5</v>
      </c>
    </row>
    <row r="3800" spans="1:17" x14ac:dyDescent="0.25">
      <c r="A3800" t="s">
        <v>912</v>
      </c>
      <c r="B3800">
        <v>24</v>
      </c>
      <c r="C3800" t="s">
        <v>584</v>
      </c>
      <c r="D3800" t="s">
        <v>754</v>
      </c>
      <c r="E3800" t="str">
        <f t="shared" si="118"/>
        <v/>
      </c>
      <c r="F3800" t="str">
        <f t="shared" si="119"/>
        <v/>
      </c>
      <c r="H3800">
        <v>6</v>
      </c>
      <c r="Q3800">
        <v>6</v>
      </c>
    </row>
    <row r="3801" spans="1:17" x14ac:dyDescent="0.25">
      <c r="A3801" t="s">
        <v>912</v>
      </c>
      <c r="B3801">
        <v>24</v>
      </c>
      <c r="C3801" t="s">
        <v>586</v>
      </c>
      <c r="D3801" t="s">
        <v>754</v>
      </c>
      <c r="E3801" t="str">
        <f t="shared" si="118"/>
        <v/>
      </c>
      <c r="F3801" t="str">
        <f t="shared" si="119"/>
        <v/>
      </c>
      <c r="H3801">
        <v>6</v>
      </c>
      <c r="Q3801">
        <v>6</v>
      </c>
    </row>
    <row r="3802" spans="1:17" x14ac:dyDescent="0.25">
      <c r="A3802" t="s">
        <v>912</v>
      </c>
      <c r="B3802">
        <v>24</v>
      </c>
      <c r="C3802" t="s">
        <v>599</v>
      </c>
      <c r="D3802" t="s">
        <v>754</v>
      </c>
      <c r="E3802" t="str">
        <f t="shared" si="118"/>
        <v/>
      </c>
      <c r="F3802" t="str">
        <f t="shared" si="119"/>
        <v/>
      </c>
      <c r="H3802">
        <v>6</v>
      </c>
      <c r="Q3802">
        <v>6</v>
      </c>
    </row>
    <row r="3803" spans="1:17" x14ac:dyDescent="0.25">
      <c r="A3803" t="s">
        <v>912</v>
      </c>
      <c r="B3803">
        <v>24</v>
      </c>
      <c r="C3803" t="s">
        <v>557</v>
      </c>
      <c r="D3803" t="s">
        <v>754</v>
      </c>
      <c r="E3803" t="str">
        <f t="shared" si="118"/>
        <v/>
      </c>
      <c r="F3803" t="str">
        <f t="shared" si="119"/>
        <v/>
      </c>
      <c r="H3803">
        <v>5</v>
      </c>
      <c r="Q3803">
        <v>5</v>
      </c>
    </row>
    <row r="3804" spans="1:17" x14ac:dyDescent="0.25">
      <c r="A3804" t="s">
        <v>912</v>
      </c>
      <c r="B3804">
        <v>24</v>
      </c>
      <c r="C3804" t="s">
        <v>549</v>
      </c>
      <c r="D3804" t="s">
        <v>754</v>
      </c>
      <c r="E3804" t="str">
        <f t="shared" si="118"/>
        <v/>
      </c>
      <c r="F3804" t="str">
        <f t="shared" si="119"/>
        <v/>
      </c>
      <c r="H3804">
        <v>5</v>
      </c>
      <c r="Q3804">
        <v>5</v>
      </c>
    </row>
    <row r="3805" spans="1:17" x14ac:dyDescent="0.25">
      <c r="A3805" t="s">
        <v>912</v>
      </c>
      <c r="B3805">
        <v>24</v>
      </c>
      <c r="C3805" t="s">
        <v>614</v>
      </c>
      <c r="D3805" t="s">
        <v>754</v>
      </c>
      <c r="E3805" t="str">
        <f t="shared" si="118"/>
        <v/>
      </c>
      <c r="F3805" t="str">
        <f t="shared" si="119"/>
        <v/>
      </c>
      <c r="H3805">
        <v>6.5</v>
      </c>
      <c r="Q3805">
        <v>6.5</v>
      </c>
    </row>
    <row r="3806" spans="1:17" x14ac:dyDescent="0.25">
      <c r="A3806" t="s">
        <v>912</v>
      </c>
      <c r="B3806">
        <v>24</v>
      </c>
      <c r="C3806" t="s">
        <v>494</v>
      </c>
      <c r="D3806" t="s">
        <v>748</v>
      </c>
      <c r="E3806" t="str">
        <f t="shared" si="118"/>
        <v/>
      </c>
      <c r="F3806" t="str">
        <f t="shared" si="119"/>
        <v/>
      </c>
      <c r="H3806">
        <v>7</v>
      </c>
      <c r="Q3806">
        <v>7</v>
      </c>
    </row>
    <row r="3807" spans="1:17" x14ac:dyDescent="0.25">
      <c r="A3807" t="s">
        <v>912</v>
      </c>
      <c r="B3807">
        <v>24</v>
      </c>
      <c r="C3807" t="s">
        <v>527</v>
      </c>
      <c r="D3807" t="s">
        <v>748</v>
      </c>
      <c r="E3807">
        <f t="shared" si="118"/>
        <v>1</v>
      </c>
      <c r="F3807" t="str">
        <f t="shared" si="119"/>
        <v/>
      </c>
      <c r="G3807" t="s">
        <v>910</v>
      </c>
      <c r="H3807">
        <v>7</v>
      </c>
      <c r="I3807">
        <v>1</v>
      </c>
      <c r="Q3807">
        <v>9.5</v>
      </c>
    </row>
    <row r="3808" spans="1:17" x14ac:dyDescent="0.25">
      <c r="A3808" t="s">
        <v>912</v>
      </c>
      <c r="B3808">
        <v>24</v>
      </c>
      <c r="C3808" t="s">
        <v>546</v>
      </c>
      <c r="D3808" t="s">
        <v>748</v>
      </c>
      <c r="E3808" t="str">
        <f t="shared" si="118"/>
        <v/>
      </c>
      <c r="F3808" t="str">
        <f t="shared" si="119"/>
        <v/>
      </c>
      <c r="H3808">
        <v>6</v>
      </c>
      <c r="Q3808">
        <v>6</v>
      </c>
    </row>
    <row r="3809" spans="1:17" x14ac:dyDescent="0.25">
      <c r="A3809" t="s">
        <v>912</v>
      </c>
      <c r="B3809">
        <v>24</v>
      </c>
      <c r="C3809" t="s">
        <v>482</v>
      </c>
      <c r="D3809" t="s">
        <v>661</v>
      </c>
      <c r="E3809">
        <f t="shared" si="118"/>
        <v>1</v>
      </c>
      <c r="F3809" t="str">
        <f t="shared" si="119"/>
        <v/>
      </c>
      <c r="G3809" t="s">
        <v>910</v>
      </c>
      <c r="H3809">
        <v>6.5</v>
      </c>
      <c r="Q3809">
        <v>6</v>
      </c>
    </row>
    <row r="3810" spans="1:17" x14ac:dyDescent="0.25">
      <c r="A3810" t="s">
        <v>912</v>
      </c>
      <c r="B3810">
        <v>24</v>
      </c>
      <c r="C3810" t="s">
        <v>498</v>
      </c>
      <c r="D3810" t="s">
        <v>661</v>
      </c>
      <c r="E3810" t="str">
        <f t="shared" si="118"/>
        <v/>
      </c>
      <c r="F3810" t="str">
        <f t="shared" si="119"/>
        <v/>
      </c>
      <c r="H3810">
        <v>6.5</v>
      </c>
      <c r="L3810">
        <v>1</v>
      </c>
      <c r="Q3810">
        <v>7.5</v>
      </c>
    </row>
    <row r="3811" spans="1:17" x14ac:dyDescent="0.25">
      <c r="A3811" t="s">
        <v>912</v>
      </c>
      <c r="B3811">
        <v>24</v>
      </c>
      <c r="C3811" t="s">
        <v>540</v>
      </c>
      <c r="D3811" t="s">
        <v>661</v>
      </c>
      <c r="E3811" t="str">
        <f t="shared" si="118"/>
        <v/>
      </c>
      <c r="F3811" t="str">
        <f t="shared" si="119"/>
        <v/>
      </c>
      <c r="H3811">
        <v>7</v>
      </c>
      <c r="Q3811">
        <v>7</v>
      </c>
    </row>
    <row r="3812" spans="1:17" x14ac:dyDescent="0.25">
      <c r="A3812" t="s">
        <v>912</v>
      </c>
      <c r="B3812">
        <v>24</v>
      </c>
      <c r="C3812" t="s">
        <v>575</v>
      </c>
      <c r="D3812" t="s">
        <v>661</v>
      </c>
      <c r="E3812" t="str">
        <f t="shared" si="118"/>
        <v/>
      </c>
      <c r="F3812" t="str">
        <f t="shared" si="119"/>
        <v/>
      </c>
      <c r="H3812">
        <v>6.5</v>
      </c>
      <c r="Q3812">
        <v>6.5</v>
      </c>
    </row>
    <row r="3813" spans="1:17" x14ac:dyDescent="0.25">
      <c r="A3813" t="s">
        <v>912</v>
      </c>
      <c r="B3813">
        <v>24</v>
      </c>
      <c r="C3813" t="s">
        <v>789</v>
      </c>
      <c r="D3813" t="s">
        <v>661</v>
      </c>
      <c r="E3813">
        <f t="shared" si="118"/>
        <v>1</v>
      </c>
      <c r="F3813" t="str">
        <f t="shared" si="119"/>
        <v/>
      </c>
      <c r="G3813" t="s">
        <v>910</v>
      </c>
      <c r="H3813">
        <v>7.5</v>
      </c>
      <c r="L3813">
        <v>1</v>
      </c>
      <c r="Q3813">
        <v>8</v>
      </c>
    </row>
    <row r="3814" spans="1:17" x14ac:dyDescent="0.25">
      <c r="A3814" t="s">
        <v>912</v>
      </c>
      <c r="B3814">
        <v>24</v>
      </c>
      <c r="C3814" t="s">
        <v>606</v>
      </c>
      <c r="D3814" t="s">
        <v>661</v>
      </c>
      <c r="E3814">
        <f t="shared" si="118"/>
        <v>1</v>
      </c>
      <c r="F3814" t="str">
        <f t="shared" si="119"/>
        <v/>
      </c>
      <c r="G3814" t="s">
        <v>910</v>
      </c>
      <c r="H3814">
        <v>6.5</v>
      </c>
      <c r="I3814">
        <v>1</v>
      </c>
      <c r="Q3814">
        <v>9</v>
      </c>
    </row>
    <row r="3815" spans="1:17" x14ac:dyDescent="0.25">
      <c r="A3815" t="s">
        <v>912</v>
      </c>
      <c r="B3815">
        <v>24</v>
      </c>
      <c r="C3815" t="s">
        <v>522</v>
      </c>
      <c r="D3815" t="s">
        <v>631</v>
      </c>
      <c r="E3815" t="str">
        <f t="shared" si="118"/>
        <v/>
      </c>
      <c r="F3815" t="str">
        <f t="shared" si="119"/>
        <v/>
      </c>
      <c r="H3815">
        <v>6</v>
      </c>
      <c r="Q3815">
        <v>6</v>
      </c>
    </row>
    <row r="3816" spans="1:17" x14ac:dyDescent="0.25">
      <c r="A3816" t="s">
        <v>912</v>
      </c>
      <c r="B3816">
        <v>24</v>
      </c>
      <c r="C3816" t="s">
        <v>539</v>
      </c>
      <c r="D3816" t="s">
        <v>631</v>
      </c>
      <c r="E3816" t="str">
        <f t="shared" si="118"/>
        <v/>
      </c>
      <c r="F3816" t="str">
        <f t="shared" si="119"/>
        <v/>
      </c>
      <c r="H3816">
        <v>6.5</v>
      </c>
      <c r="L3816">
        <v>1</v>
      </c>
      <c r="Q3816">
        <v>7.5</v>
      </c>
    </row>
    <row r="3817" spans="1:17" x14ac:dyDescent="0.25">
      <c r="A3817" t="s">
        <v>912</v>
      </c>
      <c r="B3817">
        <v>24</v>
      </c>
      <c r="C3817" t="s">
        <v>587</v>
      </c>
      <c r="D3817" t="s">
        <v>631</v>
      </c>
      <c r="E3817" t="str">
        <f t="shared" si="118"/>
        <v/>
      </c>
      <c r="F3817" t="str">
        <f t="shared" si="119"/>
        <v/>
      </c>
      <c r="H3817">
        <v>6.5</v>
      </c>
      <c r="Q3817">
        <v>6.5</v>
      </c>
    </row>
    <row r="3818" spans="1:17" x14ac:dyDescent="0.25">
      <c r="A3818" t="s">
        <v>912</v>
      </c>
      <c r="B3818">
        <v>24</v>
      </c>
      <c r="C3818" t="s">
        <v>597</v>
      </c>
      <c r="D3818" t="s">
        <v>631</v>
      </c>
      <c r="E3818" t="str">
        <f t="shared" si="118"/>
        <v/>
      </c>
      <c r="F3818" t="str">
        <f t="shared" si="119"/>
        <v/>
      </c>
      <c r="H3818">
        <v>7</v>
      </c>
      <c r="I3818">
        <v>1</v>
      </c>
      <c r="Q3818">
        <v>10</v>
      </c>
    </row>
    <row r="3819" spans="1:17" x14ac:dyDescent="0.25">
      <c r="A3819" t="s">
        <v>912</v>
      </c>
      <c r="B3819">
        <v>24</v>
      </c>
      <c r="C3819" t="s">
        <v>612</v>
      </c>
      <c r="D3819" t="s">
        <v>631</v>
      </c>
      <c r="E3819">
        <f t="shared" si="118"/>
        <v>1</v>
      </c>
      <c r="F3819" t="str">
        <f t="shared" si="119"/>
        <v/>
      </c>
      <c r="G3819" t="s">
        <v>910</v>
      </c>
      <c r="H3819">
        <v>6</v>
      </c>
      <c r="Q3819">
        <v>5.5</v>
      </c>
    </row>
    <row r="3820" spans="1:17" x14ac:dyDescent="0.25">
      <c r="A3820" t="s">
        <v>912</v>
      </c>
      <c r="B3820">
        <v>24</v>
      </c>
      <c r="C3820" t="s">
        <v>561</v>
      </c>
      <c r="D3820" t="s">
        <v>745</v>
      </c>
      <c r="E3820" t="str">
        <f t="shared" si="118"/>
        <v/>
      </c>
      <c r="F3820" t="str">
        <f t="shared" si="119"/>
        <v/>
      </c>
      <c r="H3820">
        <v>5</v>
      </c>
      <c r="Q3820">
        <v>5</v>
      </c>
    </row>
    <row r="3821" spans="1:17" x14ac:dyDescent="0.25">
      <c r="A3821" t="s">
        <v>912</v>
      </c>
      <c r="B3821">
        <v>24</v>
      </c>
      <c r="C3821" t="s">
        <v>588</v>
      </c>
      <c r="D3821" t="s">
        <v>745</v>
      </c>
      <c r="E3821" t="str">
        <f t="shared" si="118"/>
        <v/>
      </c>
      <c r="F3821" t="str">
        <f t="shared" si="119"/>
        <v/>
      </c>
      <c r="H3821">
        <v>6</v>
      </c>
      <c r="Q3821">
        <v>6</v>
      </c>
    </row>
    <row r="3822" spans="1:17" x14ac:dyDescent="0.25">
      <c r="A3822" t="s">
        <v>912</v>
      </c>
      <c r="B3822">
        <v>24</v>
      </c>
      <c r="C3822" t="s">
        <v>610</v>
      </c>
      <c r="D3822" t="s">
        <v>745</v>
      </c>
      <c r="E3822" t="str">
        <f t="shared" si="118"/>
        <v/>
      </c>
      <c r="F3822" t="str">
        <f t="shared" si="119"/>
        <v/>
      </c>
      <c r="H3822">
        <v>5.5</v>
      </c>
      <c r="Q3822">
        <v>5.5</v>
      </c>
    </row>
    <row r="3823" spans="1:17" x14ac:dyDescent="0.25">
      <c r="A3823" t="s">
        <v>912</v>
      </c>
      <c r="B3823">
        <v>24</v>
      </c>
      <c r="C3823" t="s">
        <v>623</v>
      </c>
      <c r="D3823" t="s">
        <v>745</v>
      </c>
      <c r="E3823" t="str">
        <f t="shared" si="118"/>
        <v/>
      </c>
      <c r="F3823" t="str">
        <f t="shared" si="119"/>
        <v/>
      </c>
      <c r="H3823">
        <v>6</v>
      </c>
      <c r="Q3823">
        <v>6</v>
      </c>
    </row>
    <row r="3824" spans="1:17" x14ac:dyDescent="0.25">
      <c r="A3824" t="s">
        <v>912</v>
      </c>
      <c r="B3824">
        <v>24</v>
      </c>
      <c r="C3824" t="s">
        <v>757</v>
      </c>
      <c r="D3824" t="s">
        <v>635</v>
      </c>
      <c r="E3824" t="str">
        <f t="shared" si="118"/>
        <v/>
      </c>
      <c r="F3824" t="str">
        <f t="shared" si="119"/>
        <v/>
      </c>
      <c r="H3824">
        <v>5.5</v>
      </c>
      <c r="Q3824">
        <v>5.5</v>
      </c>
    </row>
    <row r="3825" spans="1:17" x14ac:dyDescent="0.25">
      <c r="A3825" t="s">
        <v>912</v>
      </c>
      <c r="B3825">
        <v>24</v>
      </c>
      <c r="C3825" t="s">
        <v>513</v>
      </c>
      <c r="D3825" t="s">
        <v>635</v>
      </c>
      <c r="E3825" t="str">
        <f t="shared" si="118"/>
        <v/>
      </c>
      <c r="F3825" t="str">
        <f t="shared" si="119"/>
        <v/>
      </c>
      <c r="H3825">
        <v>6</v>
      </c>
      <c r="Q3825">
        <v>6</v>
      </c>
    </row>
    <row r="3826" spans="1:17" x14ac:dyDescent="0.25">
      <c r="A3826" t="s">
        <v>912</v>
      </c>
      <c r="B3826">
        <v>24</v>
      </c>
      <c r="C3826" t="s">
        <v>578</v>
      </c>
      <c r="D3826" t="s">
        <v>635</v>
      </c>
      <c r="E3826">
        <f t="shared" si="118"/>
        <v>1</v>
      </c>
      <c r="F3826" t="str">
        <f t="shared" si="119"/>
        <v/>
      </c>
      <c r="G3826" t="s">
        <v>910</v>
      </c>
      <c r="H3826">
        <v>5</v>
      </c>
      <c r="Q3826">
        <v>4.5</v>
      </c>
    </row>
    <row r="3827" spans="1:17" x14ac:dyDescent="0.25">
      <c r="A3827" t="s">
        <v>912</v>
      </c>
      <c r="B3827">
        <v>24</v>
      </c>
      <c r="C3827" t="s">
        <v>512</v>
      </c>
      <c r="D3827" t="s">
        <v>747</v>
      </c>
      <c r="E3827" t="str">
        <f t="shared" si="118"/>
        <v/>
      </c>
      <c r="F3827" t="str">
        <f t="shared" si="119"/>
        <v/>
      </c>
      <c r="H3827">
        <v>7</v>
      </c>
      <c r="I3827">
        <v>1</v>
      </c>
      <c r="L3827">
        <v>1</v>
      </c>
      <c r="Q3827">
        <v>11</v>
      </c>
    </row>
    <row r="3828" spans="1:17" x14ac:dyDescent="0.25">
      <c r="A3828" t="s">
        <v>912</v>
      </c>
      <c r="B3828">
        <v>24</v>
      </c>
      <c r="C3828" t="s">
        <v>530</v>
      </c>
      <c r="D3828" t="s">
        <v>747</v>
      </c>
      <c r="E3828">
        <f t="shared" si="118"/>
        <v>1</v>
      </c>
      <c r="F3828" t="str">
        <f t="shared" si="119"/>
        <v/>
      </c>
      <c r="G3828" t="s">
        <v>910</v>
      </c>
      <c r="H3828">
        <v>7</v>
      </c>
      <c r="I3828">
        <v>1</v>
      </c>
      <c r="L3828">
        <v>2</v>
      </c>
      <c r="Q3828">
        <v>11.5</v>
      </c>
    </row>
    <row r="3829" spans="1:17" x14ac:dyDescent="0.25">
      <c r="A3829" t="s">
        <v>912</v>
      </c>
      <c r="B3829">
        <v>24</v>
      </c>
      <c r="C3829" t="s">
        <v>563</v>
      </c>
      <c r="D3829" t="s">
        <v>747</v>
      </c>
      <c r="E3829" t="str">
        <f t="shared" si="118"/>
        <v/>
      </c>
      <c r="F3829" t="str">
        <f t="shared" si="119"/>
        <v/>
      </c>
      <c r="H3829">
        <v>5.5</v>
      </c>
      <c r="Q3829">
        <v>5.5</v>
      </c>
    </row>
    <row r="3830" spans="1:17" x14ac:dyDescent="0.25">
      <c r="A3830" t="s">
        <v>912</v>
      </c>
      <c r="B3830">
        <v>24</v>
      </c>
      <c r="C3830" t="s">
        <v>621</v>
      </c>
      <c r="D3830" t="s">
        <v>747</v>
      </c>
      <c r="E3830">
        <f t="shared" si="118"/>
        <v>1</v>
      </c>
      <c r="F3830" t="str">
        <f t="shared" si="119"/>
        <v/>
      </c>
      <c r="G3830" t="s">
        <v>910</v>
      </c>
      <c r="H3830">
        <v>6</v>
      </c>
      <c r="Q3830">
        <v>5.5</v>
      </c>
    </row>
    <row r="3831" spans="1:17" x14ac:dyDescent="0.25">
      <c r="A3831" t="s">
        <v>912</v>
      </c>
      <c r="B3831">
        <v>24</v>
      </c>
      <c r="C3831" t="s">
        <v>483</v>
      </c>
      <c r="D3831" t="s">
        <v>738</v>
      </c>
      <c r="E3831" t="str">
        <f t="shared" si="118"/>
        <v/>
      </c>
      <c r="F3831" t="str">
        <f t="shared" si="119"/>
        <v/>
      </c>
      <c r="H3831">
        <v>5.5</v>
      </c>
      <c r="Q3831">
        <v>5.5</v>
      </c>
    </row>
    <row r="3832" spans="1:17" x14ac:dyDescent="0.25">
      <c r="A3832" t="s">
        <v>912</v>
      </c>
      <c r="B3832">
        <v>24</v>
      </c>
      <c r="C3832" t="s">
        <v>489</v>
      </c>
      <c r="D3832" t="s">
        <v>738</v>
      </c>
      <c r="E3832" t="str">
        <f t="shared" si="118"/>
        <v/>
      </c>
      <c r="F3832" t="str">
        <f t="shared" si="119"/>
        <v/>
      </c>
      <c r="H3832">
        <v>6</v>
      </c>
      <c r="L3832">
        <v>1</v>
      </c>
      <c r="Q3832">
        <v>7</v>
      </c>
    </row>
    <row r="3833" spans="1:17" x14ac:dyDescent="0.25">
      <c r="A3833" t="s">
        <v>912</v>
      </c>
      <c r="B3833">
        <v>24</v>
      </c>
      <c r="C3833" t="s">
        <v>536</v>
      </c>
      <c r="D3833" t="s">
        <v>738</v>
      </c>
      <c r="E3833" t="str">
        <f t="shared" si="118"/>
        <v/>
      </c>
      <c r="F3833" t="str">
        <f t="shared" si="119"/>
        <v/>
      </c>
      <c r="H3833">
        <v>6.5</v>
      </c>
      <c r="I3833">
        <v>1</v>
      </c>
      <c r="Q3833">
        <v>9.5</v>
      </c>
    </row>
    <row r="3834" spans="1:17" x14ac:dyDescent="0.25">
      <c r="A3834" t="s">
        <v>912</v>
      </c>
      <c r="B3834">
        <v>24</v>
      </c>
      <c r="C3834" t="s">
        <v>592</v>
      </c>
      <c r="D3834" t="s">
        <v>738</v>
      </c>
      <c r="E3834">
        <f t="shared" si="118"/>
        <v>1</v>
      </c>
      <c r="F3834" t="str">
        <f t="shared" si="119"/>
        <v/>
      </c>
      <c r="G3834" t="s">
        <v>910</v>
      </c>
      <c r="H3834">
        <v>7</v>
      </c>
      <c r="Q3834">
        <v>6.5</v>
      </c>
    </row>
    <row r="3835" spans="1:17" x14ac:dyDescent="0.25">
      <c r="A3835" t="s">
        <v>912</v>
      </c>
      <c r="B3835">
        <v>24</v>
      </c>
      <c r="C3835" t="s">
        <v>796</v>
      </c>
      <c r="D3835" t="s">
        <v>738</v>
      </c>
      <c r="E3835">
        <f t="shared" si="118"/>
        <v>1</v>
      </c>
      <c r="F3835" t="str">
        <f t="shared" si="119"/>
        <v/>
      </c>
      <c r="G3835" t="s">
        <v>910</v>
      </c>
      <c r="H3835">
        <v>6</v>
      </c>
      <c r="Q3835">
        <v>5.5</v>
      </c>
    </row>
    <row r="3836" spans="1:17" x14ac:dyDescent="0.25">
      <c r="A3836" t="s">
        <v>912</v>
      </c>
      <c r="B3836">
        <v>24</v>
      </c>
      <c r="C3836" t="s">
        <v>524</v>
      </c>
      <c r="D3836" t="s">
        <v>761</v>
      </c>
      <c r="E3836" t="str">
        <f t="shared" si="118"/>
        <v/>
      </c>
      <c r="F3836" t="str">
        <f t="shared" si="119"/>
        <v/>
      </c>
      <c r="H3836">
        <v>5</v>
      </c>
      <c r="Q3836">
        <v>5</v>
      </c>
    </row>
    <row r="3837" spans="1:17" x14ac:dyDescent="0.25">
      <c r="A3837" t="s">
        <v>912</v>
      </c>
      <c r="B3837">
        <v>24</v>
      </c>
      <c r="C3837" t="s">
        <v>545</v>
      </c>
      <c r="D3837" t="s">
        <v>761</v>
      </c>
      <c r="E3837">
        <f t="shared" si="118"/>
        <v>1</v>
      </c>
      <c r="F3837" t="str">
        <f t="shared" si="119"/>
        <v/>
      </c>
      <c r="G3837" t="s">
        <v>910</v>
      </c>
      <c r="H3837">
        <v>6</v>
      </c>
      <c r="Q3837">
        <v>5.5</v>
      </c>
    </row>
    <row r="3838" spans="1:17" x14ac:dyDescent="0.25">
      <c r="A3838" t="s">
        <v>912</v>
      </c>
      <c r="B3838">
        <v>24</v>
      </c>
      <c r="C3838" t="s">
        <v>579</v>
      </c>
      <c r="D3838" t="s">
        <v>761</v>
      </c>
      <c r="E3838" t="str">
        <f t="shared" si="118"/>
        <v/>
      </c>
      <c r="F3838" t="str">
        <f t="shared" si="119"/>
        <v/>
      </c>
      <c r="H3838">
        <v>5.5</v>
      </c>
      <c r="Q3838">
        <v>5.5</v>
      </c>
    </row>
    <row r="3839" spans="1:17" x14ac:dyDescent="0.25">
      <c r="A3839" t="s">
        <v>912</v>
      </c>
      <c r="B3839">
        <v>24</v>
      </c>
      <c r="C3839" t="s">
        <v>604</v>
      </c>
      <c r="D3839" t="s">
        <v>761</v>
      </c>
      <c r="E3839" t="str">
        <f t="shared" si="118"/>
        <v/>
      </c>
      <c r="F3839" t="str">
        <f t="shared" si="119"/>
        <v/>
      </c>
      <c r="H3839">
        <v>6</v>
      </c>
      <c r="Q3839">
        <v>6</v>
      </c>
    </row>
    <row r="3840" spans="1:17" x14ac:dyDescent="0.25">
      <c r="A3840" t="s">
        <v>913</v>
      </c>
      <c r="B3840">
        <v>24</v>
      </c>
      <c r="C3840" t="s">
        <v>263</v>
      </c>
      <c r="D3840" t="s">
        <v>746</v>
      </c>
      <c r="E3840" t="str">
        <f t="shared" si="118"/>
        <v/>
      </c>
      <c r="F3840" t="str">
        <f t="shared" si="119"/>
        <v/>
      </c>
      <c r="H3840">
        <v>5</v>
      </c>
      <c r="Q3840">
        <v>5</v>
      </c>
    </row>
    <row r="3841" spans="1:17" x14ac:dyDescent="0.25">
      <c r="A3841" t="s">
        <v>913</v>
      </c>
      <c r="B3841">
        <v>24</v>
      </c>
      <c r="C3841" t="s">
        <v>285</v>
      </c>
      <c r="D3841" t="s">
        <v>746</v>
      </c>
      <c r="E3841" t="str">
        <f t="shared" si="118"/>
        <v/>
      </c>
      <c r="F3841" t="str">
        <f t="shared" si="119"/>
        <v/>
      </c>
      <c r="H3841">
        <v>5</v>
      </c>
      <c r="Q3841">
        <v>5</v>
      </c>
    </row>
    <row r="3842" spans="1:17" x14ac:dyDescent="0.25">
      <c r="A3842" t="s">
        <v>913</v>
      </c>
      <c r="B3842">
        <v>24</v>
      </c>
      <c r="C3842" t="s">
        <v>257</v>
      </c>
      <c r="D3842" t="s">
        <v>760</v>
      </c>
      <c r="E3842" t="str">
        <f t="shared" si="118"/>
        <v/>
      </c>
      <c r="F3842" t="str">
        <f t="shared" si="119"/>
        <v/>
      </c>
      <c r="H3842">
        <v>5.5</v>
      </c>
      <c r="Q3842">
        <v>5.5</v>
      </c>
    </row>
    <row r="3843" spans="1:17" x14ac:dyDescent="0.25">
      <c r="A3843" t="s">
        <v>913</v>
      </c>
      <c r="B3843">
        <v>24</v>
      </c>
      <c r="C3843" t="s">
        <v>261</v>
      </c>
      <c r="D3843" t="s">
        <v>760</v>
      </c>
      <c r="E3843" t="str">
        <f t="shared" ref="E3843:E3906" si="120">IF($G3843="Ammonito",1,"")</f>
        <v/>
      </c>
      <c r="F3843" t="str">
        <f t="shared" ref="F3843:F3906" si="121">IF($G3843="Espulsione",1,"")</f>
        <v/>
      </c>
      <c r="H3843">
        <v>5</v>
      </c>
      <c r="Q3843">
        <v>5</v>
      </c>
    </row>
    <row r="3844" spans="1:17" x14ac:dyDescent="0.25">
      <c r="A3844" t="s">
        <v>913</v>
      </c>
      <c r="B3844">
        <v>24</v>
      </c>
      <c r="C3844" t="s">
        <v>275</v>
      </c>
      <c r="D3844" t="s">
        <v>633</v>
      </c>
      <c r="E3844" t="str">
        <f t="shared" si="120"/>
        <v/>
      </c>
      <c r="F3844" t="str">
        <f t="shared" si="121"/>
        <v/>
      </c>
      <c r="H3844">
        <v>5</v>
      </c>
      <c r="Q3844">
        <v>5</v>
      </c>
    </row>
    <row r="3845" spans="1:17" x14ac:dyDescent="0.25">
      <c r="A3845" t="s">
        <v>913</v>
      </c>
      <c r="B3845">
        <v>24</v>
      </c>
      <c r="C3845" t="s">
        <v>296</v>
      </c>
      <c r="D3845" t="s">
        <v>633</v>
      </c>
      <c r="E3845" t="str">
        <f t="shared" si="120"/>
        <v/>
      </c>
      <c r="F3845" t="str">
        <f t="shared" si="121"/>
        <v/>
      </c>
      <c r="H3845">
        <v>6</v>
      </c>
      <c r="I3845">
        <v>1</v>
      </c>
      <c r="Q3845">
        <v>9</v>
      </c>
    </row>
    <row r="3846" spans="1:17" x14ac:dyDescent="0.25">
      <c r="A3846" t="s">
        <v>913</v>
      </c>
      <c r="B3846">
        <v>24</v>
      </c>
      <c r="C3846" t="s">
        <v>315</v>
      </c>
      <c r="D3846" t="s">
        <v>633</v>
      </c>
      <c r="E3846" t="str">
        <f t="shared" si="120"/>
        <v/>
      </c>
      <c r="F3846" t="str">
        <f t="shared" si="121"/>
        <v/>
      </c>
      <c r="H3846">
        <v>5</v>
      </c>
      <c r="Q3846">
        <v>5</v>
      </c>
    </row>
    <row r="3847" spans="1:17" x14ac:dyDescent="0.25">
      <c r="A3847" t="s">
        <v>913</v>
      </c>
      <c r="B3847">
        <v>24</v>
      </c>
      <c r="C3847" t="s">
        <v>256</v>
      </c>
      <c r="D3847" t="s">
        <v>739</v>
      </c>
      <c r="E3847">
        <f t="shared" si="120"/>
        <v>1</v>
      </c>
      <c r="F3847" t="str">
        <f t="shared" si="121"/>
        <v/>
      </c>
      <c r="G3847" t="s">
        <v>910</v>
      </c>
      <c r="H3847">
        <v>6</v>
      </c>
      <c r="Q3847">
        <v>5.5</v>
      </c>
    </row>
    <row r="3848" spans="1:17" x14ac:dyDescent="0.25">
      <c r="A3848" t="s">
        <v>913</v>
      </c>
      <c r="B3848">
        <v>24</v>
      </c>
      <c r="C3848" t="s">
        <v>281</v>
      </c>
      <c r="D3848" t="s">
        <v>739</v>
      </c>
      <c r="E3848">
        <f t="shared" si="120"/>
        <v>1</v>
      </c>
      <c r="F3848" t="str">
        <f t="shared" si="121"/>
        <v/>
      </c>
      <c r="G3848" t="s">
        <v>910</v>
      </c>
      <c r="H3848">
        <v>6.5</v>
      </c>
      <c r="L3848">
        <v>1</v>
      </c>
      <c r="Q3848">
        <v>7</v>
      </c>
    </row>
    <row r="3849" spans="1:17" x14ac:dyDescent="0.25">
      <c r="A3849" t="s">
        <v>913</v>
      </c>
      <c r="B3849">
        <v>24</v>
      </c>
      <c r="C3849" t="s">
        <v>306</v>
      </c>
      <c r="D3849" t="s">
        <v>634</v>
      </c>
      <c r="E3849" t="str">
        <f t="shared" si="120"/>
        <v/>
      </c>
      <c r="F3849" t="str">
        <f t="shared" si="121"/>
        <v/>
      </c>
      <c r="H3849">
        <v>6</v>
      </c>
      <c r="Q3849">
        <v>6</v>
      </c>
    </row>
    <row r="3850" spans="1:17" x14ac:dyDescent="0.25">
      <c r="A3850" t="s">
        <v>913</v>
      </c>
      <c r="B3850">
        <v>24</v>
      </c>
      <c r="C3850" t="s">
        <v>318</v>
      </c>
      <c r="D3850" t="s">
        <v>634</v>
      </c>
      <c r="E3850" t="str">
        <f t="shared" si="120"/>
        <v/>
      </c>
      <c r="F3850" t="str">
        <f t="shared" si="121"/>
        <v/>
      </c>
      <c r="H3850">
        <v>6</v>
      </c>
      <c r="Q3850">
        <v>6</v>
      </c>
    </row>
    <row r="3851" spans="1:17" x14ac:dyDescent="0.25">
      <c r="A3851" t="s">
        <v>913</v>
      </c>
      <c r="B3851">
        <v>24</v>
      </c>
      <c r="C3851" t="s">
        <v>815</v>
      </c>
      <c r="D3851" t="s">
        <v>632</v>
      </c>
      <c r="E3851" t="str">
        <f t="shared" si="120"/>
        <v/>
      </c>
      <c r="F3851" t="str">
        <f t="shared" si="121"/>
        <v/>
      </c>
      <c r="H3851">
        <v>5.5</v>
      </c>
      <c r="Q3851">
        <v>5.5</v>
      </c>
    </row>
    <row r="3852" spans="1:17" x14ac:dyDescent="0.25">
      <c r="A3852" t="s">
        <v>913</v>
      </c>
      <c r="B3852">
        <v>24</v>
      </c>
      <c r="C3852" t="s">
        <v>258</v>
      </c>
      <c r="D3852" t="s">
        <v>752</v>
      </c>
      <c r="E3852" t="str">
        <f t="shared" si="120"/>
        <v/>
      </c>
      <c r="F3852" t="str">
        <f t="shared" si="121"/>
        <v/>
      </c>
      <c r="H3852">
        <v>6</v>
      </c>
      <c r="Q3852">
        <v>6</v>
      </c>
    </row>
    <row r="3853" spans="1:17" x14ac:dyDescent="0.25">
      <c r="A3853" t="s">
        <v>913</v>
      </c>
      <c r="B3853">
        <v>24</v>
      </c>
      <c r="C3853" t="s">
        <v>272</v>
      </c>
      <c r="D3853" t="s">
        <v>752</v>
      </c>
      <c r="E3853">
        <f t="shared" si="120"/>
        <v>1</v>
      </c>
      <c r="F3853" t="str">
        <f t="shared" si="121"/>
        <v/>
      </c>
      <c r="G3853" t="s">
        <v>910</v>
      </c>
      <c r="H3853">
        <v>7</v>
      </c>
      <c r="I3853">
        <v>2</v>
      </c>
      <c r="Q3853">
        <v>12.5</v>
      </c>
    </row>
    <row r="3854" spans="1:17" x14ac:dyDescent="0.25">
      <c r="A3854" t="s">
        <v>913</v>
      </c>
      <c r="B3854">
        <v>24</v>
      </c>
      <c r="C3854" t="s">
        <v>283</v>
      </c>
      <c r="D3854" t="s">
        <v>752</v>
      </c>
      <c r="E3854" t="str">
        <f t="shared" si="120"/>
        <v/>
      </c>
      <c r="F3854" t="str">
        <f t="shared" si="121"/>
        <v/>
      </c>
      <c r="H3854">
        <v>6.5</v>
      </c>
      <c r="I3854">
        <v>1</v>
      </c>
      <c r="Q3854">
        <v>9.5</v>
      </c>
    </row>
    <row r="3855" spans="1:17" x14ac:dyDescent="0.25">
      <c r="A3855" t="s">
        <v>913</v>
      </c>
      <c r="B3855">
        <v>24</v>
      </c>
      <c r="C3855" t="s">
        <v>276</v>
      </c>
      <c r="D3855" t="s">
        <v>740</v>
      </c>
      <c r="E3855" t="str">
        <f t="shared" si="120"/>
        <v/>
      </c>
      <c r="F3855" t="str">
        <f t="shared" si="121"/>
        <v/>
      </c>
      <c r="H3855">
        <v>7</v>
      </c>
      <c r="I3855">
        <v>1</v>
      </c>
      <c r="Q3855">
        <v>10</v>
      </c>
    </row>
    <row r="3856" spans="1:17" x14ac:dyDescent="0.25">
      <c r="A3856" t="s">
        <v>913</v>
      </c>
      <c r="B3856">
        <v>24</v>
      </c>
      <c r="C3856" t="s">
        <v>293</v>
      </c>
      <c r="D3856" t="s">
        <v>740</v>
      </c>
      <c r="E3856" t="str">
        <f t="shared" si="120"/>
        <v/>
      </c>
      <c r="F3856" t="str">
        <f t="shared" si="121"/>
        <v/>
      </c>
      <c r="H3856">
        <v>5.5</v>
      </c>
      <c r="Q3856">
        <v>5.5</v>
      </c>
    </row>
    <row r="3857" spans="1:17" x14ac:dyDescent="0.25">
      <c r="A3857" t="s">
        <v>913</v>
      </c>
      <c r="B3857">
        <v>24</v>
      </c>
      <c r="C3857" t="s">
        <v>300</v>
      </c>
      <c r="D3857" t="s">
        <v>740</v>
      </c>
      <c r="E3857">
        <f t="shared" si="120"/>
        <v>1</v>
      </c>
      <c r="F3857" t="str">
        <f t="shared" si="121"/>
        <v/>
      </c>
      <c r="G3857" t="s">
        <v>910</v>
      </c>
      <c r="H3857">
        <v>7</v>
      </c>
      <c r="I3857">
        <v>1</v>
      </c>
      <c r="Q3857">
        <v>9.5</v>
      </c>
    </row>
    <row r="3858" spans="1:17" x14ac:dyDescent="0.25">
      <c r="A3858" t="s">
        <v>913</v>
      </c>
      <c r="B3858">
        <v>24</v>
      </c>
      <c r="C3858" t="s">
        <v>273</v>
      </c>
      <c r="D3858" t="s">
        <v>742</v>
      </c>
      <c r="E3858">
        <f t="shared" si="120"/>
        <v>1</v>
      </c>
      <c r="F3858" t="str">
        <f t="shared" si="121"/>
        <v/>
      </c>
      <c r="G3858" t="s">
        <v>910</v>
      </c>
      <c r="H3858">
        <v>5</v>
      </c>
      <c r="Q3858">
        <v>4.5</v>
      </c>
    </row>
    <row r="3859" spans="1:17" x14ac:dyDescent="0.25">
      <c r="A3859" t="s">
        <v>913</v>
      </c>
      <c r="B3859">
        <v>24</v>
      </c>
      <c r="C3859" t="s">
        <v>286</v>
      </c>
      <c r="D3859" t="s">
        <v>742</v>
      </c>
      <c r="E3859">
        <f t="shared" si="120"/>
        <v>1</v>
      </c>
      <c r="F3859" t="str">
        <f t="shared" si="121"/>
        <v/>
      </c>
      <c r="G3859" t="s">
        <v>910</v>
      </c>
      <c r="H3859">
        <v>6.5</v>
      </c>
      <c r="I3859">
        <v>1</v>
      </c>
      <c r="Q3859">
        <v>9</v>
      </c>
    </row>
    <row r="3860" spans="1:17" x14ac:dyDescent="0.25">
      <c r="A3860" t="s">
        <v>913</v>
      </c>
      <c r="B3860">
        <v>24</v>
      </c>
      <c r="C3860" t="s">
        <v>317</v>
      </c>
      <c r="D3860" t="s">
        <v>742</v>
      </c>
      <c r="E3860" t="str">
        <f t="shared" si="120"/>
        <v/>
      </c>
      <c r="F3860" t="str">
        <f t="shared" si="121"/>
        <v/>
      </c>
      <c r="H3860">
        <v>6</v>
      </c>
      <c r="Q3860">
        <v>6</v>
      </c>
    </row>
    <row r="3861" spans="1:17" x14ac:dyDescent="0.25">
      <c r="A3861" t="s">
        <v>913</v>
      </c>
      <c r="B3861">
        <v>24</v>
      </c>
      <c r="C3861" t="s">
        <v>299</v>
      </c>
      <c r="D3861" t="s">
        <v>742</v>
      </c>
      <c r="E3861" t="str">
        <f t="shared" si="120"/>
        <v/>
      </c>
      <c r="F3861" t="str">
        <f t="shared" si="121"/>
        <v/>
      </c>
      <c r="H3861">
        <v>5.5</v>
      </c>
      <c r="Q3861">
        <v>5.5</v>
      </c>
    </row>
    <row r="3862" spans="1:17" x14ac:dyDescent="0.25">
      <c r="A3862" t="s">
        <v>913</v>
      </c>
      <c r="B3862">
        <v>24</v>
      </c>
      <c r="C3862" t="s">
        <v>299</v>
      </c>
      <c r="D3862" t="s">
        <v>742</v>
      </c>
      <c r="E3862" t="str">
        <f t="shared" si="120"/>
        <v/>
      </c>
      <c r="F3862" t="str">
        <f t="shared" si="121"/>
        <v/>
      </c>
      <c r="H3862">
        <v>5.5</v>
      </c>
      <c r="Q3862">
        <v>5.5</v>
      </c>
    </row>
    <row r="3863" spans="1:17" x14ac:dyDescent="0.25">
      <c r="A3863" t="s">
        <v>913</v>
      </c>
      <c r="B3863">
        <v>24</v>
      </c>
      <c r="C3863" t="s">
        <v>282</v>
      </c>
      <c r="D3863" t="s">
        <v>753</v>
      </c>
      <c r="E3863" t="str">
        <f t="shared" si="120"/>
        <v/>
      </c>
      <c r="F3863" t="str">
        <f t="shared" si="121"/>
        <v/>
      </c>
      <c r="H3863">
        <v>5</v>
      </c>
      <c r="Q3863">
        <v>5</v>
      </c>
    </row>
    <row r="3864" spans="1:17" x14ac:dyDescent="0.25">
      <c r="A3864" t="s">
        <v>913</v>
      </c>
      <c r="B3864">
        <v>24</v>
      </c>
      <c r="C3864" t="s">
        <v>307</v>
      </c>
      <c r="D3864" t="s">
        <v>753</v>
      </c>
      <c r="E3864" t="str">
        <f t="shared" si="120"/>
        <v/>
      </c>
      <c r="F3864" t="str">
        <f t="shared" si="121"/>
        <v/>
      </c>
      <c r="H3864">
        <v>5.5</v>
      </c>
      <c r="Q3864">
        <v>5.5</v>
      </c>
    </row>
    <row r="3865" spans="1:17" x14ac:dyDescent="0.25">
      <c r="A3865" t="s">
        <v>913</v>
      </c>
      <c r="B3865">
        <v>24</v>
      </c>
      <c r="C3865" t="s">
        <v>280</v>
      </c>
      <c r="D3865" t="s">
        <v>753</v>
      </c>
      <c r="E3865" t="str">
        <f t="shared" si="120"/>
        <v/>
      </c>
      <c r="F3865" t="str">
        <f t="shared" si="121"/>
        <v/>
      </c>
      <c r="H3865">
        <v>5.5</v>
      </c>
      <c r="Q3865">
        <v>5.5</v>
      </c>
    </row>
    <row r="3866" spans="1:17" x14ac:dyDescent="0.25">
      <c r="A3866" t="s">
        <v>913</v>
      </c>
      <c r="B3866">
        <v>24</v>
      </c>
      <c r="C3866" t="s">
        <v>254</v>
      </c>
      <c r="D3866" t="s">
        <v>750</v>
      </c>
      <c r="E3866" t="str">
        <f t="shared" si="120"/>
        <v/>
      </c>
      <c r="F3866" t="str">
        <f t="shared" si="121"/>
        <v/>
      </c>
      <c r="H3866">
        <v>6</v>
      </c>
      <c r="Q3866">
        <v>6</v>
      </c>
    </row>
    <row r="3867" spans="1:17" x14ac:dyDescent="0.25">
      <c r="A3867" t="s">
        <v>913</v>
      </c>
      <c r="B3867">
        <v>24</v>
      </c>
      <c r="C3867" t="s">
        <v>304</v>
      </c>
      <c r="D3867" t="s">
        <v>750</v>
      </c>
      <c r="E3867" t="str">
        <f t="shared" si="120"/>
        <v/>
      </c>
      <c r="F3867" t="str">
        <f t="shared" si="121"/>
        <v/>
      </c>
      <c r="H3867">
        <v>7</v>
      </c>
      <c r="I3867">
        <v>1</v>
      </c>
      <c r="M3867">
        <v>1</v>
      </c>
      <c r="Q3867">
        <v>10</v>
      </c>
    </row>
    <row r="3868" spans="1:17" x14ac:dyDescent="0.25">
      <c r="A3868" t="s">
        <v>913</v>
      </c>
      <c r="B3868">
        <v>24</v>
      </c>
      <c r="C3868" t="s">
        <v>267</v>
      </c>
      <c r="D3868" t="s">
        <v>750</v>
      </c>
      <c r="E3868" t="str">
        <f t="shared" si="120"/>
        <v/>
      </c>
      <c r="F3868" t="str">
        <f t="shared" si="121"/>
        <v/>
      </c>
      <c r="H3868">
        <v>6</v>
      </c>
      <c r="Q3868">
        <v>6</v>
      </c>
    </row>
    <row r="3869" spans="1:17" x14ac:dyDescent="0.25">
      <c r="A3869" t="s">
        <v>913</v>
      </c>
      <c r="B3869">
        <v>24</v>
      </c>
      <c r="C3869" t="s">
        <v>252</v>
      </c>
      <c r="D3869" t="s">
        <v>754</v>
      </c>
      <c r="E3869" t="str">
        <f t="shared" si="120"/>
        <v/>
      </c>
      <c r="F3869" t="str">
        <f t="shared" si="121"/>
        <v/>
      </c>
      <c r="H3869">
        <v>7</v>
      </c>
      <c r="I3869">
        <v>1</v>
      </c>
      <c r="Q3869">
        <v>10</v>
      </c>
    </row>
    <row r="3870" spans="1:17" x14ac:dyDescent="0.25">
      <c r="A3870" t="s">
        <v>913</v>
      </c>
      <c r="B3870">
        <v>24</v>
      </c>
      <c r="C3870" t="s">
        <v>305</v>
      </c>
      <c r="D3870" t="s">
        <v>754</v>
      </c>
      <c r="E3870" t="str">
        <f t="shared" si="120"/>
        <v/>
      </c>
      <c r="F3870" t="str">
        <f t="shared" si="121"/>
        <v/>
      </c>
      <c r="H3870">
        <v>6.5</v>
      </c>
      <c r="Q3870">
        <v>6.5</v>
      </c>
    </row>
    <row r="3871" spans="1:17" x14ac:dyDescent="0.25">
      <c r="A3871" t="s">
        <v>913</v>
      </c>
      <c r="B3871">
        <v>24</v>
      </c>
      <c r="C3871" t="s">
        <v>274</v>
      </c>
      <c r="D3871" t="s">
        <v>748</v>
      </c>
      <c r="E3871" t="str">
        <f t="shared" si="120"/>
        <v/>
      </c>
      <c r="F3871" t="str">
        <f t="shared" si="121"/>
        <v/>
      </c>
      <c r="H3871">
        <v>6</v>
      </c>
      <c r="Q3871">
        <v>6</v>
      </c>
    </row>
    <row r="3872" spans="1:17" x14ac:dyDescent="0.25">
      <c r="A3872" t="s">
        <v>913</v>
      </c>
      <c r="B3872">
        <v>24</v>
      </c>
      <c r="C3872" t="s">
        <v>278</v>
      </c>
      <c r="D3872" t="s">
        <v>748</v>
      </c>
      <c r="E3872">
        <f t="shared" si="120"/>
        <v>1</v>
      </c>
      <c r="F3872" t="str">
        <f t="shared" si="121"/>
        <v/>
      </c>
      <c r="G3872" t="s">
        <v>910</v>
      </c>
      <c r="H3872">
        <v>7.5</v>
      </c>
      <c r="I3872">
        <v>1</v>
      </c>
      <c r="Q3872">
        <v>10</v>
      </c>
    </row>
    <row r="3873" spans="1:17" x14ac:dyDescent="0.25">
      <c r="A3873" t="s">
        <v>913</v>
      </c>
      <c r="B3873">
        <v>24</v>
      </c>
      <c r="C3873" t="s">
        <v>292</v>
      </c>
      <c r="D3873" t="s">
        <v>748</v>
      </c>
      <c r="E3873" t="str">
        <f t="shared" si="120"/>
        <v/>
      </c>
      <c r="F3873" t="str">
        <f t="shared" si="121"/>
        <v/>
      </c>
      <c r="H3873">
        <v>6.5</v>
      </c>
      <c r="Q3873">
        <v>6.5</v>
      </c>
    </row>
    <row r="3874" spans="1:17" x14ac:dyDescent="0.25">
      <c r="A3874" t="s">
        <v>913</v>
      </c>
      <c r="B3874">
        <v>24</v>
      </c>
      <c r="C3874" t="s">
        <v>303</v>
      </c>
      <c r="D3874" t="s">
        <v>748</v>
      </c>
      <c r="E3874" t="str">
        <f t="shared" si="120"/>
        <v/>
      </c>
      <c r="F3874" t="str">
        <f t="shared" si="121"/>
        <v/>
      </c>
      <c r="H3874">
        <v>6.5</v>
      </c>
      <c r="Q3874">
        <v>6.5</v>
      </c>
    </row>
    <row r="3875" spans="1:17" x14ac:dyDescent="0.25">
      <c r="A3875" t="s">
        <v>913</v>
      </c>
      <c r="B3875">
        <v>24</v>
      </c>
      <c r="C3875" t="s">
        <v>260</v>
      </c>
      <c r="D3875" t="s">
        <v>661</v>
      </c>
      <c r="E3875" t="str">
        <f t="shared" si="120"/>
        <v/>
      </c>
      <c r="F3875" t="str">
        <f t="shared" si="121"/>
        <v/>
      </c>
      <c r="H3875">
        <v>6.5</v>
      </c>
      <c r="I3875">
        <v>1</v>
      </c>
      <c r="Q3875">
        <v>9.5</v>
      </c>
    </row>
    <row r="3876" spans="1:17" x14ac:dyDescent="0.25">
      <c r="A3876" t="s">
        <v>913</v>
      </c>
      <c r="B3876">
        <v>24</v>
      </c>
      <c r="C3876" t="s">
        <v>301</v>
      </c>
      <c r="D3876" t="s">
        <v>661</v>
      </c>
      <c r="E3876" t="str">
        <f t="shared" si="120"/>
        <v/>
      </c>
      <c r="F3876" t="str">
        <f t="shared" si="121"/>
        <v/>
      </c>
      <c r="H3876">
        <v>6</v>
      </c>
      <c r="Q3876">
        <v>6</v>
      </c>
    </row>
    <row r="3877" spans="1:17" x14ac:dyDescent="0.25">
      <c r="A3877" t="s">
        <v>913</v>
      </c>
      <c r="B3877">
        <v>24</v>
      </c>
      <c r="C3877" t="s">
        <v>264</v>
      </c>
      <c r="D3877" t="s">
        <v>631</v>
      </c>
      <c r="E3877">
        <f t="shared" si="120"/>
        <v>1</v>
      </c>
      <c r="F3877" t="str">
        <f t="shared" si="121"/>
        <v/>
      </c>
      <c r="G3877" t="s">
        <v>910</v>
      </c>
      <c r="H3877">
        <v>7.5</v>
      </c>
      <c r="I3877">
        <v>2</v>
      </c>
      <c r="Q3877">
        <v>13</v>
      </c>
    </row>
    <row r="3878" spans="1:17" x14ac:dyDescent="0.25">
      <c r="A3878" t="s">
        <v>913</v>
      </c>
      <c r="B3878">
        <v>24</v>
      </c>
      <c r="C3878" t="s">
        <v>271</v>
      </c>
      <c r="D3878" t="s">
        <v>631</v>
      </c>
      <c r="E3878" t="str">
        <f t="shared" si="120"/>
        <v/>
      </c>
      <c r="F3878" t="str">
        <f t="shared" si="121"/>
        <v/>
      </c>
      <c r="H3878">
        <v>6.5</v>
      </c>
      <c r="L3878">
        <v>1</v>
      </c>
      <c r="Q3878">
        <v>7.5</v>
      </c>
    </row>
    <row r="3879" spans="1:17" x14ac:dyDescent="0.25">
      <c r="A3879" t="s">
        <v>913</v>
      </c>
      <c r="B3879">
        <v>24</v>
      </c>
      <c r="C3879" t="s">
        <v>266</v>
      </c>
      <c r="D3879" t="s">
        <v>745</v>
      </c>
      <c r="E3879" t="str">
        <f t="shared" si="120"/>
        <v/>
      </c>
      <c r="F3879" t="str">
        <f t="shared" si="121"/>
        <v/>
      </c>
      <c r="H3879">
        <v>4.5</v>
      </c>
      <c r="Q3879">
        <v>4.5</v>
      </c>
    </row>
    <row r="3880" spans="1:17" x14ac:dyDescent="0.25">
      <c r="A3880" t="s">
        <v>913</v>
      </c>
      <c r="B3880">
        <v>24</v>
      </c>
      <c r="C3880" t="s">
        <v>270</v>
      </c>
      <c r="D3880" t="s">
        <v>745</v>
      </c>
      <c r="E3880" t="str">
        <f t="shared" si="120"/>
        <v/>
      </c>
      <c r="F3880" t="str">
        <f t="shared" si="121"/>
        <v/>
      </c>
      <c r="H3880">
        <v>4.5</v>
      </c>
      <c r="Q3880">
        <v>4.5</v>
      </c>
    </row>
    <row r="3881" spans="1:17" x14ac:dyDescent="0.25">
      <c r="A3881" t="s">
        <v>913</v>
      </c>
      <c r="B3881">
        <v>24</v>
      </c>
      <c r="C3881" t="s">
        <v>298</v>
      </c>
      <c r="D3881" t="s">
        <v>745</v>
      </c>
      <c r="E3881" t="str">
        <f t="shared" si="120"/>
        <v/>
      </c>
      <c r="F3881" t="str">
        <f t="shared" si="121"/>
        <v/>
      </c>
      <c r="H3881">
        <v>5</v>
      </c>
      <c r="Q3881">
        <v>5</v>
      </c>
    </row>
    <row r="3882" spans="1:17" x14ac:dyDescent="0.25">
      <c r="A3882" t="s">
        <v>913</v>
      </c>
      <c r="B3882">
        <v>24</v>
      </c>
      <c r="C3882" t="s">
        <v>255</v>
      </c>
      <c r="D3882" t="s">
        <v>635</v>
      </c>
      <c r="E3882" t="str">
        <f t="shared" si="120"/>
        <v/>
      </c>
      <c r="F3882" t="str">
        <f t="shared" si="121"/>
        <v/>
      </c>
      <c r="H3882">
        <v>5</v>
      </c>
      <c r="Q3882">
        <v>5</v>
      </c>
    </row>
    <row r="3883" spans="1:17" x14ac:dyDescent="0.25">
      <c r="A3883" t="s">
        <v>913</v>
      </c>
      <c r="B3883">
        <v>24</v>
      </c>
      <c r="C3883" t="s">
        <v>269</v>
      </c>
      <c r="D3883" t="s">
        <v>635</v>
      </c>
      <c r="E3883" t="str">
        <f t="shared" si="120"/>
        <v/>
      </c>
      <c r="F3883" t="str">
        <f t="shared" si="121"/>
        <v/>
      </c>
      <c r="H3883">
        <v>5</v>
      </c>
      <c r="Q3883">
        <v>5</v>
      </c>
    </row>
    <row r="3884" spans="1:17" x14ac:dyDescent="0.25">
      <c r="A3884" t="s">
        <v>913</v>
      </c>
      <c r="B3884">
        <v>24</v>
      </c>
      <c r="C3884" t="s">
        <v>314</v>
      </c>
      <c r="D3884" t="s">
        <v>635</v>
      </c>
      <c r="E3884" t="str">
        <f t="shared" si="120"/>
        <v/>
      </c>
      <c r="F3884" t="str">
        <f t="shared" si="121"/>
        <v/>
      </c>
      <c r="H3884">
        <v>5.5</v>
      </c>
      <c r="Q3884">
        <v>5.5</v>
      </c>
    </row>
    <row r="3885" spans="1:17" x14ac:dyDescent="0.25">
      <c r="A3885" t="s">
        <v>913</v>
      </c>
      <c r="B3885">
        <v>24</v>
      </c>
      <c r="C3885" t="s">
        <v>322</v>
      </c>
      <c r="D3885" t="s">
        <v>635</v>
      </c>
      <c r="E3885">
        <f t="shared" si="120"/>
        <v>1</v>
      </c>
      <c r="F3885" t="str">
        <f t="shared" si="121"/>
        <v/>
      </c>
      <c r="G3885" t="s">
        <v>910</v>
      </c>
      <c r="H3885">
        <v>5.5</v>
      </c>
      <c r="Q3885">
        <v>5</v>
      </c>
    </row>
    <row r="3886" spans="1:17" x14ac:dyDescent="0.25">
      <c r="A3886" t="s">
        <v>913</v>
      </c>
      <c r="B3886">
        <v>24</v>
      </c>
      <c r="C3886" t="s">
        <v>277</v>
      </c>
      <c r="D3886" t="s">
        <v>747</v>
      </c>
      <c r="E3886" t="str">
        <f t="shared" si="120"/>
        <v/>
      </c>
      <c r="F3886" t="str">
        <f t="shared" si="121"/>
        <v/>
      </c>
      <c r="H3886">
        <v>7</v>
      </c>
      <c r="I3886">
        <v>1</v>
      </c>
      <c r="Q3886">
        <v>10</v>
      </c>
    </row>
    <row r="3887" spans="1:17" x14ac:dyDescent="0.25">
      <c r="A3887" t="s">
        <v>913</v>
      </c>
      <c r="B3887">
        <v>24</v>
      </c>
      <c r="C3887" t="s">
        <v>295</v>
      </c>
      <c r="D3887" t="s">
        <v>738</v>
      </c>
      <c r="E3887" t="str">
        <f t="shared" si="120"/>
        <v/>
      </c>
      <c r="F3887" t="str">
        <f t="shared" si="121"/>
        <v/>
      </c>
      <c r="H3887">
        <v>5.5</v>
      </c>
      <c r="I3887">
        <v>1</v>
      </c>
      <c r="M3887">
        <v>1</v>
      </c>
      <c r="Q3887">
        <v>8.5</v>
      </c>
    </row>
    <row r="3888" spans="1:17" x14ac:dyDescent="0.25">
      <c r="A3888" t="s">
        <v>913</v>
      </c>
      <c r="B3888">
        <v>24</v>
      </c>
      <c r="C3888" t="s">
        <v>253</v>
      </c>
      <c r="D3888" t="s">
        <v>761</v>
      </c>
      <c r="E3888" t="str">
        <f t="shared" si="120"/>
        <v/>
      </c>
      <c r="F3888" t="str">
        <f t="shared" si="121"/>
        <v/>
      </c>
      <c r="H3888">
        <v>6</v>
      </c>
      <c r="Q3888">
        <v>6</v>
      </c>
    </row>
    <row r="3889" spans="1:17" x14ac:dyDescent="0.25">
      <c r="A3889" t="s">
        <v>913</v>
      </c>
      <c r="B3889">
        <v>24</v>
      </c>
      <c r="C3889" t="s">
        <v>319</v>
      </c>
      <c r="D3889" t="s">
        <v>761</v>
      </c>
      <c r="E3889" t="str">
        <f t="shared" si="120"/>
        <v/>
      </c>
      <c r="F3889" t="str">
        <f t="shared" si="121"/>
        <v/>
      </c>
      <c r="H3889">
        <v>6.5</v>
      </c>
      <c r="I3889">
        <v>1</v>
      </c>
      <c r="M3889">
        <v>1</v>
      </c>
      <c r="Q3889">
        <v>9.5</v>
      </c>
    </row>
    <row r="3890" spans="1:17" x14ac:dyDescent="0.25">
      <c r="A3890" t="s">
        <v>913</v>
      </c>
      <c r="B3890">
        <v>24</v>
      </c>
      <c r="C3890" t="s">
        <v>279</v>
      </c>
      <c r="D3890" t="s">
        <v>761</v>
      </c>
      <c r="E3890" t="str">
        <f t="shared" si="120"/>
        <v/>
      </c>
      <c r="F3890" t="str">
        <f t="shared" si="121"/>
        <v/>
      </c>
      <c r="H3890">
        <v>5.5</v>
      </c>
      <c r="Q3890">
        <v>5.5</v>
      </c>
    </row>
    <row r="3891" spans="1:17" x14ac:dyDescent="0.25">
      <c r="A3891" t="s">
        <v>908</v>
      </c>
      <c r="B3891">
        <v>23</v>
      </c>
      <c r="C3891" t="s">
        <v>331</v>
      </c>
      <c r="D3891" t="s">
        <v>746</v>
      </c>
      <c r="E3891" t="str">
        <f t="shared" si="120"/>
        <v/>
      </c>
      <c r="F3891" t="str">
        <f t="shared" si="121"/>
        <v/>
      </c>
      <c r="H3891">
        <v>6.5</v>
      </c>
      <c r="J3891">
        <v>2</v>
      </c>
      <c r="Q3891">
        <v>4.5</v>
      </c>
    </row>
    <row r="3892" spans="1:17" x14ac:dyDescent="0.25">
      <c r="A3892" t="s">
        <v>908</v>
      </c>
      <c r="B3892">
        <v>23</v>
      </c>
      <c r="C3892" t="s">
        <v>332</v>
      </c>
      <c r="D3892" t="s">
        <v>760</v>
      </c>
      <c r="E3892" t="str">
        <f t="shared" si="120"/>
        <v/>
      </c>
      <c r="F3892" t="str">
        <f t="shared" si="121"/>
        <v/>
      </c>
      <c r="H3892">
        <v>6</v>
      </c>
      <c r="J3892">
        <v>1</v>
      </c>
      <c r="Q3892">
        <v>5</v>
      </c>
    </row>
    <row r="3893" spans="1:17" x14ac:dyDescent="0.25">
      <c r="A3893" t="s">
        <v>908</v>
      </c>
      <c r="B3893">
        <v>23</v>
      </c>
      <c r="C3893" t="s">
        <v>326</v>
      </c>
      <c r="D3893" t="s">
        <v>633</v>
      </c>
      <c r="E3893" t="str">
        <f t="shared" si="120"/>
        <v/>
      </c>
      <c r="F3893" t="str">
        <f t="shared" si="121"/>
        <v/>
      </c>
      <c r="H3893">
        <v>5.5</v>
      </c>
      <c r="J3893">
        <v>1</v>
      </c>
      <c r="Q3893">
        <v>4.5</v>
      </c>
    </row>
    <row r="3894" spans="1:17" x14ac:dyDescent="0.25">
      <c r="A3894" t="s">
        <v>908</v>
      </c>
      <c r="B3894">
        <v>23</v>
      </c>
      <c r="C3894" t="s">
        <v>325</v>
      </c>
      <c r="D3894" t="s">
        <v>739</v>
      </c>
      <c r="E3894" t="str">
        <f t="shared" si="120"/>
        <v/>
      </c>
      <c r="F3894" t="str">
        <f t="shared" si="121"/>
        <v/>
      </c>
      <c r="H3894">
        <v>6</v>
      </c>
      <c r="Q3894">
        <v>6</v>
      </c>
    </row>
    <row r="3895" spans="1:17" x14ac:dyDescent="0.25">
      <c r="A3895" t="s">
        <v>908</v>
      </c>
      <c r="B3895">
        <v>23</v>
      </c>
      <c r="C3895" t="s">
        <v>341</v>
      </c>
      <c r="D3895" t="s">
        <v>634</v>
      </c>
      <c r="E3895" t="str">
        <f t="shared" si="120"/>
        <v/>
      </c>
      <c r="F3895" t="str">
        <f t="shared" si="121"/>
        <v/>
      </c>
      <c r="H3895">
        <v>5.5</v>
      </c>
      <c r="J3895">
        <v>3</v>
      </c>
      <c r="Q3895">
        <v>2.5</v>
      </c>
    </row>
    <row r="3896" spans="1:17" x14ac:dyDescent="0.25">
      <c r="A3896" t="s">
        <v>908</v>
      </c>
      <c r="B3896">
        <v>23</v>
      </c>
      <c r="C3896" t="s">
        <v>338</v>
      </c>
      <c r="D3896" t="s">
        <v>632</v>
      </c>
      <c r="E3896" t="str">
        <f t="shared" si="120"/>
        <v/>
      </c>
      <c r="F3896" t="str">
        <f t="shared" si="121"/>
        <v/>
      </c>
      <c r="H3896">
        <v>6.5</v>
      </c>
      <c r="Q3896">
        <v>6.5</v>
      </c>
    </row>
    <row r="3897" spans="1:17" x14ac:dyDescent="0.25">
      <c r="A3897" t="s">
        <v>908</v>
      </c>
      <c r="B3897">
        <v>23</v>
      </c>
      <c r="C3897" t="s">
        <v>340</v>
      </c>
      <c r="D3897" t="s">
        <v>752</v>
      </c>
      <c r="E3897" t="str">
        <f t="shared" si="120"/>
        <v/>
      </c>
      <c r="F3897" t="str">
        <f t="shared" si="121"/>
        <v/>
      </c>
      <c r="H3897">
        <v>7</v>
      </c>
      <c r="Q3897">
        <v>7</v>
      </c>
    </row>
    <row r="3898" spans="1:17" x14ac:dyDescent="0.25">
      <c r="A3898" t="s">
        <v>908</v>
      </c>
      <c r="B3898">
        <v>23</v>
      </c>
      <c r="C3898" t="s">
        <v>662</v>
      </c>
      <c r="D3898" t="s">
        <v>740</v>
      </c>
      <c r="E3898" t="str">
        <f t="shared" si="120"/>
        <v/>
      </c>
      <c r="F3898" t="str">
        <f t="shared" si="121"/>
        <v/>
      </c>
      <c r="H3898">
        <v>6.5</v>
      </c>
      <c r="Q3898">
        <v>6.5</v>
      </c>
    </row>
    <row r="3899" spans="1:17" x14ac:dyDescent="0.25">
      <c r="A3899" t="s">
        <v>908</v>
      </c>
      <c r="B3899">
        <v>23</v>
      </c>
      <c r="C3899" t="s">
        <v>330</v>
      </c>
      <c r="D3899" t="s">
        <v>742</v>
      </c>
      <c r="E3899" t="str">
        <f t="shared" si="120"/>
        <v/>
      </c>
      <c r="F3899" t="str">
        <f t="shared" si="121"/>
        <v/>
      </c>
      <c r="H3899">
        <v>6.5</v>
      </c>
      <c r="J3899">
        <v>2</v>
      </c>
      <c r="Q3899">
        <v>4.5</v>
      </c>
    </row>
    <row r="3900" spans="1:17" x14ac:dyDescent="0.25">
      <c r="A3900" t="s">
        <v>908</v>
      </c>
      <c r="B3900">
        <v>23</v>
      </c>
      <c r="C3900" t="s">
        <v>328</v>
      </c>
      <c r="D3900" t="s">
        <v>753</v>
      </c>
      <c r="E3900" t="str">
        <f t="shared" si="120"/>
        <v/>
      </c>
      <c r="F3900" t="str">
        <f t="shared" si="121"/>
        <v/>
      </c>
      <c r="H3900">
        <v>6</v>
      </c>
      <c r="Q3900">
        <v>6</v>
      </c>
    </row>
    <row r="3901" spans="1:17" x14ac:dyDescent="0.25">
      <c r="A3901" t="s">
        <v>908</v>
      </c>
      <c r="B3901">
        <v>23</v>
      </c>
      <c r="C3901" t="s">
        <v>327</v>
      </c>
      <c r="D3901" t="s">
        <v>750</v>
      </c>
      <c r="E3901" t="str">
        <f t="shared" si="120"/>
        <v/>
      </c>
      <c r="F3901" t="str">
        <f t="shared" si="121"/>
        <v/>
      </c>
      <c r="H3901">
        <v>6</v>
      </c>
      <c r="J3901">
        <v>1</v>
      </c>
      <c r="Q3901">
        <v>5</v>
      </c>
    </row>
    <row r="3902" spans="1:17" x14ac:dyDescent="0.25">
      <c r="A3902" t="s">
        <v>908</v>
      </c>
      <c r="B3902">
        <v>23</v>
      </c>
      <c r="C3902" t="s">
        <v>323</v>
      </c>
      <c r="D3902" t="s">
        <v>754</v>
      </c>
      <c r="E3902">
        <f t="shared" si="120"/>
        <v>1</v>
      </c>
      <c r="F3902" t="str">
        <f t="shared" si="121"/>
        <v/>
      </c>
      <c r="G3902" t="s">
        <v>910</v>
      </c>
      <c r="H3902">
        <v>5.5</v>
      </c>
      <c r="J3902">
        <v>3</v>
      </c>
      <c r="Q3902">
        <v>2</v>
      </c>
    </row>
    <row r="3903" spans="1:17" x14ac:dyDescent="0.25">
      <c r="A3903" t="s">
        <v>908</v>
      </c>
      <c r="B3903">
        <v>23</v>
      </c>
      <c r="C3903" t="s">
        <v>343</v>
      </c>
      <c r="D3903" t="s">
        <v>748</v>
      </c>
      <c r="E3903" t="str">
        <f t="shared" si="120"/>
        <v/>
      </c>
      <c r="F3903" t="str">
        <f t="shared" si="121"/>
        <v/>
      </c>
      <c r="H3903">
        <v>6.5</v>
      </c>
      <c r="J3903">
        <v>1</v>
      </c>
      <c r="Q3903">
        <v>5.5</v>
      </c>
    </row>
    <row r="3904" spans="1:17" x14ac:dyDescent="0.25">
      <c r="A3904" t="s">
        <v>908</v>
      </c>
      <c r="B3904">
        <v>23</v>
      </c>
      <c r="C3904" t="s">
        <v>663</v>
      </c>
      <c r="D3904" t="s">
        <v>661</v>
      </c>
      <c r="E3904" t="str">
        <f t="shared" si="120"/>
        <v/>
      </c>
      <c r="F3904" t="str">
        <f t="shared" si="121"/>
        <v/>
      </c>
      <c r="H3904">
        <v>6</v>
      </c>
      <c r="Q3904">
        <v>6</v>
      </c>
    </row>
    <row r="3905" spans="1:17" x14ac:dyDescent="0.25">
      <c r="A3905" t="s">
        <v>908</v>
      </c>
      <c r="B3905">
        <v>23</v>
      </c>
      <c r="C3905" t="s">
        <v>334</v>
      </c>
      <c r="D3905" t="s">
        <v>631</v>
      </c>
      <c r="E3905" t="str">
        <f t="shared" si="120"/>
        <v/>
      </c>
      <c r="F3905" t="str">
        <f t="shared" si="121"/>
        <v/>
      </c>
      <c r="H3905">
        <v>6</v>
      </c>
      <c r="Q3905">
        <v>6</v>
      </c>
    </row>
    <row r="3906" spans="1:17" x14ac:dyDescent="0.25">
      <c r="A3906" t="s">
        <v>908</v>
      </c>
      <c r="B3906">
        <v>23</v>
      </c>
      <c r="C3906" t="s">
        <v>333</v>
      </c>
      <c r="D3906" t="s">
        <v>745</v>
      </c>
      <c r="E3906" t="str">
        <f t="shared" si="120"/>
        <v/>
      </c>
      <c r="F3906" t="str">
        <f t="shared" si="121"/>
        <v/>
      </c>
      <c r="H3906">
        <v>6</v>
      </c>
      <c r="Q3906">
        <v>6</v>
      </c>
    </row>
    <row r="3907" spans="1:17" x14ac:dyDescent="0.25">
      <c r="A3907" t="s">
        <v>908</v>
      </c>
      <c r="B3907">
        <v>23</v>
      </c>
      <c r="C3907" t="s">
        <v>339</v>
      </c>
      <c r="D3907" t="s">
        <v>635</v>
      </c>
      <c r="E3907" t="str">
        <f t="shared" ref="E3907:E3970" si="122">IF($G3907="Ammonito",1,"")</f>
        <v/>
      </c>
      <c r="F3907" t="str">
        <f t="shared" ref="F3907:F3970" si="123">IF($G3907="Espulsione",1,"")</f>
        <v/>
      </c>
      <c r="H3907">
        <v>6.5</v>
      </c>
      <c r="J3907">
        <v>1</v>
      </c>
      <c r="Q3907">
        <v>5.5</v>
      </c>
    </row>
    <row r="3908" spans="1:17" x14ac:dyDescent="0.25">
      <c r="A3908" t="s">
        <v>908</v>
      </c>
      <c r="B3908">
        <v>23</v>
      </c>
      <c r="C3908" t="s">
        <v>664</v>
      </c>
      <c r="D3908" t="s">
        <v>747</v>
      </c>
      <c r="E3908" t="str">
        <f t="shared" si="122"/>
        <v/>
      </c>
      <c r="F3908" t="str">
        <f t="shared" si="123"/>
        <v/>
      </c>
      <c r="H3908">
        <v>5</v>
      </c>
      <c r="J3908">
        <v>2</v>
      </c>
      <c r="Q3908">
        <v>3</v>
      </c>
    </row>
    <row r="3909" spans="1:17" x14ac:dyDescent="0.25">
      <c r="A3909" t="s">
        <v>908</v>
      </c>
      <c r="B3909">
        <v>23</v>
      </c>
      <c r="C3909" t="s">
        <v>344</v>
      </c>
      <c r="D3909" t="s">
        <v>738</v>
      </c>
      <c r="E3909" t="str">
        <f t="shared" si="122"/>
        <v/>
      </c>
      <c r="F3909" t="str">
        <f t="shared" si="123"/>
        <v/>
      </c>
      <c r="H3909">
        <v>6</v>
      </c>
      <c r="Q3909">
        <v>6</v>
      </c>
    </row>
    <row r="3910" spans="1:17" x14ac:dyDescent="0.25">
      <c r="A3910" t="s">
        <v>908</v>
      </c>
      <c r="B3910">
        <v>23</v>
      </c>
      <c r="C3910" t="s">
        <v>342</v>
      </c>
      <c r="D3910" t="s">
        <v>761</v>
      </c>
      <c r="E3910" t="str">
        <f t="shared" si="122"/>
        <v/>
      </c>
      <c r="F3910" t="str">
        <f t="shared" si="123"/>
        <v/>
      </c>
      <c r="H3910">
        <v>6</v>
      </c>
      <c r="J3910">
        <v>2</v>
      </c>
      <c r="Q3910">
        <v>4</v>
      </c>
    </row>
    <row r="3911" spans="1:17" x14ac:dyDescent="0.25">
      <c r="A3911" t="s">
        <v>909</v>
      </c>
      <c r="B3911">
        <v>23</v>
      </c>
      <c r="C3911" t="s">
        <v>363</v>
      </c>
      <c r="D3911" t="s">
        <v>746</v>
      </c>
      <c r="E3911" t="str">
        <f t="shared" si="122"/>
        <v/>
      </c>
      <c r="F3911" t="str">
        <f t="shared" si="123"/>
        <v/>
      </c>
      <c r="H3911">
        <v>6.5</v>
      </c>
      <c r="Q3911">
        <v>6.5</v>
      </c>
    </row>
    <row r="3912" spans="1:17" x14ac:dyDescent="0.25">
      <c r="A3912" t="s">
        <v>909</v>
      </c>
      <c r="B3912">
        <v>23</v>
      </c>
      <c r="C3912" t="s">
        <v>890</v>
      </c>
      <c r="D3912" t="s">
        <v>746</v>
      </c>
      <c r="E3912" t="str">
        <f t="shared" si="122"/>
        <v/>
      </c>
      <c r="F3912" t="str">
        <f t="shared" si="123"/>
        <v/>
      </c>
      <c r="H3912">
        <v>5</v>
      </c>
      <c r="Q3912">
        <v>5</v>
      </c>
    </row>
    <row r="3913" spans="1:17" x14ac:dyDescent="0.25">
      <c r="A3913" t="s">
        <v>909</v>
      </c>
      <c r="B3913">
        <v>23</v>
      </c>
      <c r="C3913" t="s">
        <v>456</v>
      </c>
      <c r="D3913" t="s">
        <v>746</v>
      </c>
      <c r="E3913" t="str">
        <f t="shared" si="122"/>
        <v/>
      </c>
      <c r="F3913" t="str">
        <f t="shared" si="123"/>
        <v/>
      </c>
      <c r="H3913">
        <v>5</v>
      </c>
      <c r="Q3913">
        <v>5</v>
      </c>
    </row>
    <row r="3914" spans="1:17" x14ac:dyDescent="0.25">
      <c r="A3914" t="s">
        <v>909</v>
      </c>
      <c r="B3914">
        <v>23</v>
      </c>
      <c r="C3914" t="s">
        <v>473</v>
      </c>
      <c r="D3914" t="s">
        <v>746</v>
      </c>
      <c r="E3914">
        <f t="shared" si="122"/>
        <v>1</v>
      </c>
      <c r="F3914" t="str">
        <f t="shared" si="123"/>
        <v/>
      </c>
      <c r="G3914" t="s">
        <v>910</v>
      </c>
      <c r="H3914">
        <v>6</v>
      </c>
      <c r="Q3914">
        <v>5.5</v>
      </c>
    </row>
    <row r="3915" spans="1:17" x14ac:dyDescent="0.25">
      <c r="A3915" t="s">
        <v>909</v>
      </c>
      <c r="B3915">
        <v>23</v>
      </c>
      <c r="C3915" t="s">
        <v>479</v>
      </c>
      <c r="D3915" t="s">
        <v>746</v>
      </c>
      <c r="E3915" t="str">
        <f t="shared" si="122"/>
        <v/>
      </c>
      <c r="F3915" t="str">
        <f t="shared" si="123"/>
        <v/>
      </c>
      <c r="H3915">
        <v>6</v>
      </c>
      <c r="Q3915">
        <v>6</v>
      </c>
    </row>
    <row r="3916" spans="1:17" x14ac:dyDescent="0.25">
      <c r="A3916" t="s">
        <v>909</v>
      </c>
      <c r="B3916">
        <v>23</v>
      </c>
      <c r="C3916" t="s">
        <v>354</v>
      </c>
      <c r="D3916" t="s">
        <v>760</v>
      </c>
      <c r="E3916" t="str">
        <f t="shared" si="122"/>
        <v/>
      </c>
      <c r="F3916" t="str">
        <f t="shared" si="123"/>
        <v/>
      </c>
      <c r="H3916">
        <v>6.5</v>
      </c>
      <c r="Q3916">
        <v>6.5</v>
      </c>
    </row>
    <row r="3917" spans="1:17" x14ac:dyDescent="0.25">
      <c r="A3917" t="s">
        <v>909</v>
      </c>
      <c r="B3917">
        <v>23</v>
      </c>
      <c r="C3917" t="s">
        <v>383</v>
      </c>
      <c r="D3917" t="s">
        <v>760</v>
      </c>
      <c r="E3917" t="str">
        <f t="shared" si="122"/>
        <v/>
      </c>
      <c r="F3917" t="str">
        <f t="shared" si="123"/>
        <v/>
      </c>
      <c r="H3917">
        <v>6.5</v>
      </c>
      <c r="Q3917">
        <v>6.5</v>
      </c>
    </row>
    <row r="3918" spans="1:17" x14ac:dyDescent="0.25">
      <c r="A3918" t="s">
        <v>909</v>
      </c>
      <c r="B3918">
        <v>23</v>
      </c>
      <c r="C3918" t="s">
        <v>404</v>
      </c>
      <c r="D3918" t="s">
        <v>760</v>
      </c>
      <c r="E3918" t="str">
        <f t="shared" si="122"/>
        <v/>
      </c>
      <c r="F3918" t="str">
        <f t="shared" si="123"/>
        <v/>
      </c>
      <c r="H3918">
        <v>6</v>
      </c>
      <c r="Q3918">
        <v>6</v>
      </c>
    </row>
    <row r="3919" spans="1:17" x14ac:dyDescent="0.25">
      <c r="A3919" t="s">
        <v>909</v>
      </c>
      <c r="B3919">
        <v>23</v>
      </c>
      <c r="C3919" t="s">
        <v>436</v>
      </c>
      <c r="D3919" t="s">
        <v>760</v>
      </c>
      <c r="E3919" t="str">
        <f t="shared" si="122"/>
        <v/>
      </c>
      <c r="F3919" t="str">
        <f t="shared" si="123"/>
        <v/>
      </c>
      <c r="H3919">
        <v>7</v>
      </c>
      <c r="Q3919">
        <v>7</v>
      </c>
    </row>
    <row r="3920" spans="1:17" x14ac:dyDescent="0.25">
      <c r="A3920" t="s">
        <v>909</v>
      </c>
      <c r="B3920">
        <v>23</v>
      </c>
      <c r="C3920" t="s">
        <v>442</v>
      </c>
      <c r="D3920" t="s">
        <v>760</v>
      </c>
      <c r="E3920" t="str">
        <f t="shared" si="122"/>
        <v/>
      </c>
      <c r="F3920" t="str">
        <f t="shared" si="123"/>
        <v/>
      </c>
      <c r="H3920">
        <v>6.5</v>
      </c>
      <c r="Q3920">
        <v>6.5</v>
      </c>
    </row>
    <row r="3921" spans="1:17" x14ac:dyDescent="0.25">
      <c r="A3921" t="s">
        <v>909</v>
      </c>
      <c r="B3921">
        <v>23</v>
      </c>
      <c r="C3921" t="s">
        <v>914</v>
      </c>
      <c r="D3921" t="s">
        <v>760</v>
      </c>
      <c r="E3921" t="str">
        <f t="shared" si="122"/>
        <v/>
      </c>
      <c r="F3921" t="str">
        <f t="shared" si="123"/>
        <v/>
      </c>
      <c r="H3921">
        <v>6.5</v>
      </c>
      <c r="Q3921">
        <v>6.5</v>
      </c>
    </row>
    <row r="3922" spans="1:17" x14ac:dyDescent="0.25">
      <c r="A3922" t="s">
        <v>909</v>
      </c>
      <c r="B3922">
        <v>23</v>
      </c>
      <c r="C3922" t="s">
        <v>357</v>
      </c>
      <c r="D3922" t="s">
        <v>633</v>
      </c>
      <c r="E3922">
        <f t="shared" si="122"/>
        <v>1</v>
      </c>
      <c r="F3922" t="str">
        <f t="shared" si="123"/>
        <v/>
      </c>
      <c r="G3922" t="s">
        <v>910</v>
      </c>
      <c r="H3922">
        <v>5.5</v>
      </c>
      <c r="Q3922">
        <v>5</v>
      </c>
    </row>
    <row r="3923" spans="1:17" x14ac:dyDescent="0.25">
      <c r="A3923" t="s">
        <v>909</v>
      </c>
      <c r="B3923">
        <v>23</v>
      </c>
      <c r="C3923" t="s">
        <v>438</v>
      </c>
      <c r="D3923" t="s">
        <v>633</v>
      </c>
      <c r="E3923" t="str">
        <f t="shared" si="122"/>
        <v/>
      </c>
      <c r="F3923" t="str">
        <f t="shared" si="123"/>
        <v/>
      </c>
      <c r="H3923">
        <v>6</v>
      </c>
      <c r="Q3923">
        <v>6</v>
      </c>
    </row>
    <row r="3924" spans="1:17" x14ac:dyDescent="0.25">
      <c r="A3924" t="s">
        <v>909</v>
      </c>
      <c r="B3924">
        <v>23</v>
      </c>
      <c r="C3924" t="s">
        <v>450</v>
      </c>
      <c r="D3924" t="s">
        <v>633</v>
      </c>
      <c r="E3924" t="str">
        <f t="shared" si="122"/>
        <v/>
      </c>
      <c r="F3924" t="str">
        <f t="shared" si="123"/>
        <v/>
      </c>
      <c r="H3924">
        <v>5</v>
      </c>
      <c r="Q3924">
        <v>5</v>
      </c>
    </row>
    <row r="3925" spans="1:17" x14ac:dyDescent="0.25">
      <c r="A3925" t="s">
        <v>909</v>
      </c>
      <c r="B3925">
        <v>23</v>
      </c>
      <c r="C3925" t="s">
        <v>875</v>
      </c>
      <c r="D3925" t="s">
        <v>633</v>
      </c>
      <c r="E3925" t="str">
        <f t="shared" si="122"/>
        <v/>
      </c>
      <c r="F3925" t="str">
        <f t="shared" si="123"/>
        <v/>
      </c>
      <c r="H3925">
        <v>6</v>
      </c>
      <c r="Q3925">
        <v>6</v>
      </c>
    </row>
    <row r="3926" spans="1:17" x14ac:dyDescent="0.25">
      <c r="A3926" t="s">
        <v>909</v>
      </c>
      <c r="B3926">
        <v>23</v>
      </c>
      <c r="C3926" t="s">
        <v>350</v>
      </c>
      <c r="D3926" t="s">
        <v>739</v>
      </c>
      <c r="E3926" t="str">
        <f t="shared" si="122"/>
        <v/>
      </c>
      <c r="F3926" t="str">
        <f t="shared" si="123"/>
        <v/>
      </c>
      <c r="H3926">
        <v>6</v>
      </c>
      <c r="Q3926">
        <v>6</v>
      </c>
    </row>
    <row r="3927" spans="1:17" x14ac:dyDescent="0.25">
      <c r="A3927" t="s">
        <v>909</v>
      </c>
      <c r="B3927">
        <v>23</v>
      </c>
      <c r="C3927" t="s">
        <v>362</v>
      </c>
      <c r="D3927" t="s">
        <v>739</v>
      </c>
      <c r="E3927">
        <f t="shared" si="122"/>
        <v>1</v>
      </c>
      <c r="F3927" t="str">
        <f t="shared" si="123"/>
        <v/>
      </c>
      <c r="G3927" t="s">
        <v>910</v>
      </c>
      <c r="H3927">
        <v>6</v>
      </c>
      <c r="Q3927">
        <v>5.5</v>
      </c>
    </row>
    <row r="3928" spans="1:17" x14ac:dyDescent="0.25">
      <c r="A3928" t="s">
        <v>909</v>
      </c>
      <c r="B3928">
        <v>23</v>
      </c>
      <c r="C3928" t="s">
        <v>464</v>
      </c>
      <c r="D3928" t="s">
        <v>739</v>
      </c>
      <c r="E3928" t="str">
        <f t="shared" si="122"/>
        <v/>
      </c>
      <c r="F3928" t="str">
        <f t="shared" si="123"/>
        <v/>
      </c>
      <c r="H3928">
        <v>6</v>
      </c>
      <c r="Q3928">
        <v>6</v>
      </c>
    </row>
    <row r="3929" spans="1:17" x14ac:dyDescent="0.25">
      <c r="A3929" t="s">
        <v>909</v>
      </c>
      <c r="B3929">
        <v>23</v>
      </c>
      <c r="C3929" t="s">
        <v>472</v>
      </c>
      <c r="D3929" t="s">
        <v>739</v>
      </c>
      <c r="E3929" t="str">
        <f t="shared" si="122"/>
        <v/>
      </c>
      <c r="F3929" t="str">
        <f t="shared" si="123"/>
        <v/>
      </c>
      <c r="H3929">
        <v>6.5</v>
      </c>
      <c r="Q3929">
        <v>6.5</v>
      </c>
    </row>
    <row r="3930" spans="1:17" x14ac:dyDescent="0.25">
      <c r="A3930" t="s">
        <v>909</v>
      </c>
      <c r="B3930">
        <v>23</v>
      </c>
      <c r="C3930" t="s">
        <v>451</v>
      </c>
      <c r="D3930" t="s">
        <v>739</v>
      </c>
      <c r="E3930">
        <f t="shared" si="122"/>
        <v>1</v>
      </c>
      <c r="F3930" t="str">
        <f t="shared" si="123"/>
        <v/>
      </c>
      <c r="G3930" t="s">
        <v>910</v>
      </c>
      <c r="H3930">
        <v>6</v>
      </c>
      <c r="Q3930">
        <v>5.5</v>
      </c>
    </row>
    <row r="3931" spans="1:17" x14ac:dyDescent="0.25">
      <c r="A3931" t="s">
        <v>909</v>
      </c>
      <c r="B3931">
        <v>23</v>
      </c>
      <c r="C3931" t="s">
        <v>365</v>
      </c>
      <c r="D3931" t="s">
        <v>634</v>
      </c>
      <c r="E3931" t="str">
        <f t="shared" si="122"/>
        <v/>
      </c>
      <c r="F3931" t="str">
        <f t="shared" si="123"/>
        <v/>
      </c>
      <c r="H3931">
        <v>5.5</v>
      </c>
      <c r="Q3931">
        <v>5.5</v>
      </c>
    </row>
    <row r="3932" spans="1:17" x14ac:dyDescent="0.25">
      <c r="A3932" t="s">
        <v>909</v>
      </c>
      <c r="B3932">
        <v>23</v>
      </c>
      <c r="C3932" t="s">
        <v>376</v>
      </c>
      <c r="D3932" t="s">
        <v>634</v>
      </c>
      <c r="E3932" t="str">
        <f t="shared" si="122"/>
        <v/>
      </c>
      <c r="F3932" t="str">
        <f t="shared" si="123"/>
        <v/>
      </c>
      <c r="H3932">
        <v>5.5</v>
      </c>
      <c r="Q3932">
        <v>5.5</v>
      </c>
    </row>
    <row r="3933" spans="1:17" x14ac:dyDescent="0.25">
      <c r="A3933" t="s">
        <v>909</v>
      </c>
      <c r="B3933">
        <v>23</v>
      </c>
      <c r="C3933" t="s">
        <v>382</v>
      </c>
      <c r="D3933" t="s">
        <v>634</v>
      </c>
      <c r="E3933">
        <f t="shared" si="122"/>
        <v>1</v>
      </c>
      <c r="F3933" t="str">
        <f t="shared" si="123"/>
        <v/>
      </c>
      <c r="G3933" t="s">
        <v>910</v>
      </c>
      <c r="H3933">
        <v>5</v>
      </c>
      <c r="Q3933">
        <v>4.5</v>
      </c>
    </row>
    <row r="3934" spans="1:17" x14ac:dyDescent="0.25">
      <c r="A3934" t="s">
        <v>909</v>
      </c>
      <c r="B3934">
        <v>23</v>
      </c>
      <c r="C3934" t="s">
        <v>398</v>
      </c>
      <c r="D3934" t="s">
        <v>634</v>
      </c>
      <c r="E3934" t="str">
        <f t="shared" si="122"/>
        <v/>
      </c>
      <c r="F3934" t="str">
        <f t="shared" si="123"/>
        <v/>
      </c>
      <c r="H3934">
        <v>5</v>
      </c>
      <c r="Q3934">
        <v>5</v>
      </c>
    </row>
    <row r="3935" spans="1:17" x14ac:dyDescent="0.25">
      <c r="A3935" t="s">
        <v>909</v>
      </c>
      <c r="B3935">
        <v>23</v>
      </c>
      <c r="C3935" t="s">
        <v>469</v>
      </c>
      <c r="D3935" t="s">
        <v>634</v>
      </c>
      <c r="E3935" t="str">
        <f t="shared" si="122"/>
        <v/>
      </c>
      <c r="F3935" t="str">
        <f t="shared" si="123"/>
        <v/>
      </c>
      <c r="H3935">
        <v>5.5</v>
      </c>
      <c r="Q3935">
        <v>5.5</v>
      </c>
    </row>
    <row r="3936" spans="1:17" x14ac:dyDescent="0.25">
      <c r="A3936" t="s">
        <v>909</v>
      </c>
      <c r="B3936">
        <v>23</v>
      </c>
      <c r="C3936" t="s">
        <v>848</v>
      </c>
      <c r="D3936" t="s">
        <v>632</v>
      </c>
      <c r="E3936" t="str">
        <f t="shared" si="122"/>
        <v/>
      </c>
      <c r="F3936" t="str">
        <f t="shared" si="123"/>
        <v/>
      </c>
      <c r="H3936">
        <v>6</v>
      </c>
      <c r="Q3936">
        <v>6</v>
      </c>
    </row>
    <row r="3937" spans="1:17" x14ac:dyDescent="0.25">
      <c r="A3937" t="s">
        <v>909</v>
      </c>
      <c r="B3937">
        <v>23</v>
      </c>
      <c r="C3937" t="s">
        <v>470</v>
      </c>
      <c r="D3937" t="s">
        <v>632</v>
      </c>
      <c r="E3937" t="str">
        <f t="shared" si="122"/>
        <v/>
      </c>
      <c r="F3937" t="str">
        <f t="shared" si="123"/>
        <v/>
      </c>
      <c r="H3937">
        <v>6</v>
      </c>
      <c r="Q3937">
        <v>6</v>
      </c>
    </row>
    <row r="3938" spans="1:17" x14ac:dyDescent="0.25">
      <c r="A3938" t="s">
        <v>909</v>
      </c>
      <c r="B3938">
        <v>23</v>
      </c>
      <c r="C3938" t="s">
        <v>853</v>
      </c>
      <c r="D3938" t="s">
        <v>632</v>
      </c>
      <c r="E3938" t="str">
        <f t="shared" si="122"/>
        <v/>
      </c>
      <c r="F3938" t="str">
        <f t="shared" si="123"/>
        <v/>
      </c>
      <c r="H3938">
        <v>5.5</v>
      </c>
      <c r="Q3938">
        <v>5.5</v>
      </c>
    </row>
    <row r="3939" spans="1:17" x14ac:dyDescent="0.25">
      <c r="A3939" t="s">
        <v>909</v>
      </c>
      <c r="B3939">
        <v>23</v>
      </c>
      <c r="C3939" t="s">
        <v>352</v>
      </c>
      <c r="D3939" t="s">
        <v>752</v>
      </c>
      <c r="E3939" t="str">
        <f t="shared" si="122"/>
        <v/>
      </c>
      <c r="F3939" t="str">
        <f t="shared" si="123"/>
        <v/>
      </c>
      <c r="H3939">
        <v>6.5</v>
      </c>
      <c r="I3939">
        <v>1</v>
      </c>
      <c r="Q3939">
        <v>9.5</v>
      </c>
    </row>
    <row r="3940" spans="1:17" x14ac:dyDescent="0.25">
      <c r="A3940" t="s">
        <v>909</v>
      </c>
      <c r="B3940">
        <v>23</v>
      </c>
      <c r="C3940" t="s">
        <v>843</v>
      </c>
      <c r="D3940" t="s">
        <v>752</v>
      </c>
      <c r="E3940">
        <f t="shared" si="122"/>
        <v>1</v>
      </c>
      <c r="F3940" t="str">
        <f t="shared" si="123"/>
        <v/>
      </c>
      <c r="G3940" t="s">
        <v>910</v>
      </c>
      <c r="H3940">
        <v>6</v>
      </c>
      <c r="Q3940">
        <v>5.5</v>
      </c>
    </row>
    <row r="3941" spans="1:17" x14ac:dyDescent="0.25">
      <c r="A3941" t="s">
        <v>909</v>
      </c>
      <c r="B3941">
        <v>23</v>
      </c>
      <c r="C3941" t="s">
        <v>391</v>
      </c>
      <c r="D3941" t="s">
        <v>752</v>
      </c>
      <c r="E3941" t="str">
        <f t="shared" si="122"/>
        <v/>
      </c>
      <c r="F3941" t="str">
        <f t="shared" si="123"/>
        <v/>
      </c>
      <c r="H3941">
        <v>6</v>
      </c>
      <c r="Q3941">
        <v>6</v>
      </c>
    </row>
    <row r="3942" spans="1:17" x14ac:dyDescent="0.25">
      <c r="A3942" t="s">
        <v>909</v>
      </c>
      <c r="B3942">
        <v>23</v>
      </c>
      <c r="C3942" t="s">
        <v>428</v>
      </c>
      <c r="D3942" t="s">
        <v>752</v>
      </c>
      <c r="E3942" t="str">
        <f t="shared" si="122"/>
        <v/>
      </c>
      <c r="F3942" t="str">
        <f t="shared" si="123"/>
        <v/>
      </c>
      <c r="H3942">
        <v>7</v>
      </c>
      <c r="Q3942">
        <v>7</v>
      </c>
    </row>
    <row r="3943" spans="1:17" x14ac:dyDescent="0.25">
      <c r="A3943" t="s">
        <v>909</v>
      </c>
      <c r="B3943">
        <v>23</v>
      </c>
      <c r="C3943" t="s">
        <v>437</v>
      </c>
      <c r="D3943" t="s">
        <v>752</v>
      </c>
      <c r="E3943" t="str">
        <f t="shared" si="122"/>
        <v/>
      </c>
      <c r="F3943" t="str">
        <f t="shared" si="123"/>
        <v/>
      </c>
      <c r="H3943">
        <v>6</v>
      </c>
      <c r="Q3943">
        <v>6</v>
      </c>
    </row>
    <row r="3944" spans="1:17" x14ac:dyDescent="0.25">
      <c r="A3944" t="s">
        <v>909</v>
      </c>
      <c r="B3944">
        <v>23</v>
      </c>
      <c r="C3944" t="s">
        <v>454</v>
      </c>
      <c r="D3944" t="s">
        <v>752</v>
      </c>
      <c r="E3944">
        <f t="shared" si="122"/>
        <v>1</v>
      </c>
      <c r="F3944" t="str">
        <f t="shared" si="123"/>
        <v/>
      </c>
      <c r="G3944" t="s">
        <v>910</v>
      </c>
      <c r="H3944">
        <v>6.5</v>
      </c>
      <c r="Q3944">
        <v>6</v>
      </c>
    </row>
    <row r="3945" spans="1:17" x14ac:dyDescent="0.25">
      <c r="A3945" t="s">
        <v>909</v>
      </c>
      <c r="B3945">
        <v>23</v>
      </c>
      <c r="C3945" t="s">
        <v>477</v>
      </c>
      <c r="D3945" t="s">
        <v>752</v>
      </c>
      <c r="E3945" t="str">
        <f t="shared" si="122"/>
        <v/>
      </c>
      <c r="F3945" t="str">
        <f t="shared" si="123"/>
        <v/>
      </c>
      <c r="H3945">
        <v>5</v>
      </c>
      <c r="Q3945">
        <v>5</v>
      </c>
    </row>
    <row r="3946" spans="1:17" x14ac:dyDescent="0.25">
      <c r="A3946" t="s">
        <v>909</v>
      </c>
      <c r="B3946">
        <v>23</v>
      </c>
      <c r="C3946" t="s">
        <v>414</v>
      </c>
      <c r="D3946" t="s">
        <v>740</v>
      </c>
      <c r="E3946" t="str">
        <f t="shared" si="122"/>
        <v/>
      </c>
      <c r="F3946" t="str">
        <f t="shared" si="123"/>
        <v/>
      </c>
      <c r="H3946">
        <v>6</v>
      </c>
      <c r="Q3946">
        <v>6</v>
      </c>
    </row>
    <row r="3947" spans="1:17" x14ac:dyDescent="0.25">
      <c r="A3947" t="s">
        <v>909</v>
      </c>
      <c r="B3947">
        <v>23</v>
      </c>
      <c r="C3947" t="s">
        <v>415</v>
      </c>
      <c r="D3947" t="s">
        <v>740</v>
      </c>
      <c r="E3947" t="str">
        <f t="shared" si="122"/>
        <v/>
      </c>
      <c r="F3947" t="str">
        <f t="shared" si="123"/>
        <v/>
      </c>
      <c r="H3947">
        <v>6.5</v>
      </c>
      <c r="Q3947">
        <v>6.5</v>
      </c>
    </row>
    <row r="3948" spans="1:17" x14ac:dyDescent="0.25">
      <c r="A3948" t="s">
        <v>909</v>
      </c>
      <c r="B3948">
        <v>23</v>
      </c>
      <c r="C3948" t="s">
        <v>440</v>
      </c>
      <c r="D3948" t="s">
        <v>740</v>
      </c>
      <c r="E3948" t="str">
        <f t="shared" si="122"/>
        <v/>
      </c>
      <c r="F3948" t="str">
        <f t="shared" si="123"/>
        <v/>
      </c>
      <c r="H3948">
        <v>6</v>
      </c>
      <c r="Q3948">
        <v>6</v>
      </c>
    </row>
    <row r="3949" spans="1:17" x14ac:dyDescent="0.25">
      <c r="A3949" t="s">
        <v>909</v>
      </c>
      <c r="B3949">
        <v>23</v>
      </c>
      <c r="C3949" t="s">
        <v>468</v>
      </c>
      <c r="D3949" t="s">
        <v>740</v>
      </c>
      <c r="E3949" t="str">
        <f t="shared" si="122"/>
        <v/>
      </c>
      <c r="F3949" t="str">
        <f t="shared" si="123"/>
        <v/>
      </c>
      <c r="H3949">
        <v>7</v>
      </c>
      <c r="I3949">
        <v>1</v>
      </c>
      <c r="Q3949">
        <v>10</v>
      </c>
    </row>
    <row r="3950" spans="1:17" x14ac:dyDescent="0.25">
      <c r="A3950" t="s">
        <v>909</v>
      </c>
      <c r="B3950">
        <v>23</v>
      </c>
      <c r="C3950" t="s">
        <v>463</v>
      </c>
      <c r="D3950" t="s">
        <v>740</v>
      </c>
      <c r="E3950" t="str">
        <f t="shared" si="122"/>
        <v/>
      </c>
      <c r="F3950" t="str">
        <f t="shared" si="123"/>
        <v/>
      </c>
      <c r="H3950">
        <v>6.5</v>
      </c>
      <c r="Q3950">
        <v>6.5</v>
      </c>
    </row>
    <row r="3951" spans="1:17" x14ac:dyDescent="0.25">
      <c r="A3951" t="s">
        <v>909</v>
      </c>
      <c r="B3951">
        <v>23</v>
      </c>
      <c r="C3951" t="s">
        <v>369</v>
      </c>
      <c r="D3951" t="s">
        <v>742</v>
      </c>
      <c r="E3951" t="str">
        <f t="shared" si="122"/>
        <v/>
      </c>
      <c r="F3951" t="str">
        <f t="shared" si="123"/>
        <v/>
      </c>
      <c r="H3951">
        <v>5</v>
      </c>
      <c r="Q3951">
        <v>5</v>
      </c>
    </row>
    <row r="3952" spans="1:17" x14ac:dyDescent="0.25">
      <c r="A3952" t="s">
        <v>909</v>
      </c>
      <c r="B3952">
        <v>23</v>
      </c>
      <c r="C3952" t="s">
        <v>373</v>
      </c>
      <c r="D3952" t="s">
        <v>742</v>
      </c>
      <c r="E3952" t="str">
        <f t="shared" si="122"/>
        <v/>
      </c>
      <c r="F3952" t="str">
        <f t="shared" si="123"/>
        <v/>
      </c>
      <c r="H3952">
        <v>6.5</v>
      </c>
      <c r="Q3952">
        <v>6.5</v>
      </c>
    </row>
    <row r="3953" spans="1:17" x14ac:dyDescent="0.25">
      <c r="A3953" t="s">
        <v>909</v>
      </c>
      <c r="B3953">
        <v>23</v>
      </c>
      <c r="C3953" t="s">
        <v>384</v>
      </c>
      <c r="D3953" t="s">
        <v>742</v>
      </c>
      <c r="E3953" t="str">
        <f t="shared" si="122"/>
        <v/>
      </c>
      <c r="F3953" t="str">
        <f t="shared" si="123"/>
        <v/>
      </c>
      <c r="H3953">
        <v>6</v>
      </c>
      <c r="Q3953">
        <v>6</v>
      </c>
    </row>
    <row r="3954" spans="1:17" x14ac:dyDescent="0.25">
      <c r="A3954" t="s">
        <v>909</v>
      </c>
      <c r="B3954">
        <v>23</v>
      </c>
      <c r="C3954" t="s">
        <v>418</v>
      </c>
      <c r="D3954" t="s">
        <v>742</v>
      </c>
      <c r="E3954" t="str">
        <f t="shared" si="122"/>
        <v/>
      </c>
      <c r="F3954" t="str">
        <f t="shared" si="123"/>
        <v/>
      </c>
      <c r="H3954">
        <v>6</v>
      </c>
      <c r="Q3954">
        <v>6</v>
      </c>
    </row>
    <row r="3955" spans="1:17" x14ac:dyDescent="0.25">
      <c r="A3955" t="s">
        <v>909</v>
      </c>
      <c r="B3955">
        <v>23</v>
      </c>
      <c r="C3955" t="s">
        <v>444</v>
      </c>
      <c r="D3955" t="s">
        <v>742</v>
      </c>
      <c r="E3955" t="str">
        <f t="shared" si="122"/>
        <v/>
      </c>
      <c r="F3955" t="str">
        <f t="shared" si="123"/>
        <v/>
      </c>
      <c r="H3955">
        <v>5</v>
      </c>
      <c r="Q3955">
        <v>5</v>
      </c>
    </row>
    <row r="3956" spans="1:17" x14ac:dyDescent="0.25">
      <c r="A3956" t="s">
        <v>909</v>
      </c>
      <c r="B3956">
        <v>23</v>
      </c>
      <c r="C3956" t="s">
        <v>869</v>
      </c>
      <c r="D3956" t="s">
        <v>742</v>
      </c>
      <c r="E3956" t="str">
        <f t="shared" si="122"/>
        <v/>
      </c>
      <c r="F3956" t="str">
        <f t="shared" si="123"/>
        <v/>
      </c>
      <c r="H3956">
        <v>5.5</v>
      </c>
      <c r="Q3956">
        <v>5.5</v>
      </c>
    </row>
    <row r="3957" spans="1:17" x14ac:dyDescent="0.25">
      <c r="A3957" t="s">
        <v>909</v>
      </c>
      <c r="B3957">
        <v>23</v>
      </c>
      <c r="C3957" t="s">
        <v>840</v>
      </c>
      <c r="D3957" t="s">
        <v>753</v>
      </c>
      <c r="E3957" t="str">
        <f t="shared" si="122"/>
        <v/>
      </c>
      <c r="F3957" t="str">
        <f t="shared" si="123"/>
        <v/>
      </c>
      <c r="H3957">
        <v>6</v>
      </c>
      <c r="Q3957">
        <v>6</v>
      </c>
    </row>
    <row r="3958" spans="1:17" x14ac:dyDescent="0.25">
      <c r="A3958" t="s">
        <v>909</v>
      </c>
      <c r="B3958">
        <v>23</v>
      </c>
      <c r="C3958" t="s">
        <v>395</v>
      </c>
      <c r="D3958" t="s">
        <v>753</v>
      </c>
      <c r="E3958" t="str">
        <f t="shared" si="122"/>
        <v/>
      </c>
      <c r="F3958" t="str">
        <f t="shared" si="123"/>
        <v/>
      </c>
      <c r="H3958">
        <v>6.5</v>
      </c>
      <c r="Q3958">
        <v>6.5</v>
      </c>
    </row>
    <row r="3959" spans="1:17" x14ac:dyDescent="0.25">
      <c r="A3959" t="s">
        <v>909</v>
      </c>
      <c r="B3959">
        <v>23</v>
      </c>
      <c r="C3959" t="s">
        <v>416</v>
      </c>
      <c r="D3959" t="s">
        <v>753</v>
      </c>
      <c r="E3959" t="str">
        <f t="shared" si="122"/>
        <v/>
      </c>
      <c r="F3959" t="str">
        <f t="shared" si="123"/>
        <v/>
      </c>
      <c r="H3959">
        <v>5</v>
      </c>
      <c r="Q3959">
        <v>5</v>
      </c>
    </row>
    <row r="3960" spans="1:17" x14ac:dyDescent="0.25">
      <c r="A3960" t="s">
        <v>909</v>
      </c>
      <c r="B3960">
        <v>23</v>
      </c>
      <c r="C3960" t="s">
        <v>455</v>
      </c>
      <c r="D3960" t="s">
        <v>753</v>
      </c>
      <c r="E3960" t="str">
        <f t="shared" si="122"/>
        <v/>
      </c>
      <c r="F3960" t="str">
        <f t="shared" si="123"/>
        <v/>
      </c>
      <c r="H3960">
        <v>6</v>
      </c>
      <c r="Q3960">
        <v>6</v>
      </c>
    </row>
    <row r="3961" spans="1:17" x14ac:dyDescent="0.25">
      <c r="A3961" t="s">
        <v>909</v>
      </c>
      <c r="B3961">
        <v>23</v>
      </c>
      <c r="C3961" t="s">
        <v>380</v>
      </c>
      <c r="D3961" t="s">
        <v>750</v>
      </c>
      <c r="E3961" t="str">
        <f t="shared" si="122"/>
        <v/>
      </c>
      <c r="F3961" t="str">
        <f t="shared" si="123"/>
        <v/>
      </c>
      <c r="H3961">
        <v>6</v>
      </c>
      <c r="Q3961">
        <v>6</v>
      </c>
    </row>
    <row r="3962" spans="1:17" x14ac:dyDescent="0.25">
      <c r="A3962" t="s">
        <v>909</v>
      </c>
      <c r="B3962">
        <v>23</v>
      </c>
      <c r="C3962" t="s">
        <v>386</v>
      </c>
      <c r="D3962" t="s">
        <v>750</v>
      </c>
      <c r="E3962">
        <f t="shared" si="122"/>
        <v>1</v>
      </c>
      <c r="F3962" t="str">
        <f t="shared" si="123"/>
        <v/>
      </c>
      <c r="G3962" t="s">
        <v>910</v>
      </c>
      <c r="H3962">
        <v>5.5</v>
      </c>
      <c r="Q3962">
        <v>5</v>
      </c>
    </row>
    <row r="3963" spans="1:17" x14ac:dyDescent="0.25">
      <c r="A3963" t="s">
        <v>909</v>
      </c>
      <c r="B3963">
        <v>23</v>
      </c>
      <c r="C3963" t="s">
        <v>399</v>
      </c>
      <c r="D3963" t="s">
        <v>750</v>
      </c>
      <c r="E3963" t="str">
        <f t="shared" si="122"/>
        <v/>
      </c>
      <c r="F3963" t="str">
        <f t="shared" si="123"/>
        <v/>
      </c>
      <c r="H3963">
        <v>6</v>
      </c>
      <c r="Q3963">
        <v>6</v>
      </c>
    </row>
    <row r="3964" spans="1:17" x14ac:dyDescent="0.25">
      <c r="A3964" t="s">
        <v>909</v>
      </c>
      <c r="B3964">
        <v>23</v>
      </c>
      <c r="C3964" t="s">
        <v>431</v>
      </c>
      <c r="D3964" t="s">
        <v>750</v>
      </c>
      <c r="E3964">
        <f t="shared" si="122"/>
        <v>1</v>
      </c>
      <c r="F3964" t="str">
        <f t="shared" si="123"/>
        <v/>
      </c>
      <c r="G3964" t="s">
        <v>910</v>
      </c>
      <c r="H3964">
        <v>6</v>
      </c>
      <c r="Q3964">
        <v>5.5</v>
      </c>
    </row>
    <row r="3965" spans="1:17" x14ac:dyDescent="0.25">
      <c r="A3965" t="s">
        <v>909</v>
      </c>
      <c r="B3965">
        <v>23</v>
      </c>
      <c r="C3965" t="s">
        <v>452</v>
      </c>
      <c r="D3965" t="s">
        <v>750</v>
      </c>
      <c r="E3965">
        <f t="shared" si="122"/>
        <v>1</v>
      </c>
      <c r="F3965" t="str">
        <f t="shared" si="123"/>
        <v/>
      </c>
      <c r="G3965" t="s">
        <v>910</v>
      </c>
      <c r="H3965">
        <v>6</v>
      </c>
      <c r="Q3965">
        <v>5.5</v>
      </c>
    </row>
    <row r="3966" spans="1:17" x14ac:dyDescent="0.25">
      <c r="A3966" t="s">
        <v>909</v>
      </c>
      <c r="B3966">
        <v>23</v>
      </c>
      <c r="C3966" t="s">
        <v>345</v>
      </c>
      <c r="D3966" t="s">
        <v>754</v>
      </c>
      <c r="E3966" t="str">
        <f t="shared" si="122"/>
        <v/>
      </c>
      <c r="F3966" t="str">
        <f t="shared" si="123"/>
        <v/>
      </c>
      <c r="H3966">
        <v>5</v>
      </c>
      <c r="Q3966">
        <v>5</v>
      </c>
    </row>
    <row r="3967" spans="1:17" x14ac:dyDescent="0.25">
      <c r="A3967" t="s">
        <v>909</v>
      </c>
      <c r="B3967">
        <v>23</v>
      </c>
      <c r="C3967" t="s">
        <v>393</v>
      </c>
      <c r="D3967" t="s">
        <v>754</v>
      </c>
      <c r="E3967" t="str">
        <f t="shared" si="122"/>
        <v/>
      </c>
      <c r="F3967" t="str">
        <f t="shared" si="123"/>
        <v/>
      </c>
      <c r="H3967">
        <v>5</v>
      </c>
      <c r="Q3967">
        <v>5</v>
      </c>
    </row>
    <row r="3968" spans="1:17" x14ac:dyDescent="0.25">
      <c r="A3968" t="s">
        <v>909</v>
      </c>
      <c r="B3968">
        <v>23</v>
      </c>
      <c r="C3968" t="s">
        <v>433</v>
      </c>
      <c r="D3968" t="s">
        <v>754</v>
      </c>
      <c r="E3968" t="str">
        <f t="shared" si="122"/>
        <v/>
      </c>
      <c r="F3968" t="str">
        <f t="shared" si="123"/>
        <v/>
      </c>
      <c r="H3968">
        <v>4.5</v>
      </c>
      <c r="Q3968">
        <v>4.5</v>
      </c>
    </row>
    <row r="3969" spans="1:17" x14ac:dyDescent="0.25">
      <c r="A3969" t="s">
        <v>909</v>
      </c>
      <c r="B3969">
        <v>23</v>
      </c>
      <c r="C3969" t="s">
        <v>457</v>
      </c>
      <c r="D3969" t="s">
        <v>754</v>
      </c>
      <c r="E3969" t="str">
        <f t="shared" si="122"/>
        <v/>
      </c>
      <c r="F3969" t="str">
        <f t="shared" si="123"/>
        <v/>
      </c>
      <c r="H3969">
        <v>5</v>
      </c>
      <c r="Q3969">
        <v>5</v>
      </c>
    </row>
    <row r="3970" spans="1:17" x14ac:dyDescent="0.25">
      <c r="A3970" t="s">
        <v>909</v>
      </c>
      <c r="B3970">
        <v>23</v>
      </c>
      <c r="C3970" t="s">
        <v>349</v>
      </c>
      <c r="D3970" t="s">
        <v>748</v>
      </c>
      <c r="E3970" t="str">
        <f t="shared" si="122"/>
        <v/>
      </c>
      <c r="F3970" t="str">
        <f t="shared" si="123"/>
        <v/>
      </c>
      <c r="H3970">
        <v>6</v>
      </c>
      <c r="Q3970">
        <v>6</v>
      </c>
    </row>
    <row r="3971" spans="1:17" x14ac:dyDescent="0.25">
      <c r="A3971" t="s">
        <v>909</v>
      </c>
      <c r="B3971">
        <v>23</v>
      </c>
      <c r="C3971" t="s">
        <v>401</v>
      </c>
      <c r="D3971" t="s">
        <v>748</v>
      </c>
      <c r="E3971" t="str">
        <f t="shared" ref="E3971:E4034" si="124">IF($G3971="Ammonito",1,"")</f>
        <v/>
      </c>
      <c r="F3971" t="str">
        <f t="shared" ref="F3971:F4034" si="125">IF($G3971="Espulsione",1,"")</f>
        <v/>
      </c>
      <c r="H3971">
        <v>6</v>
      </c>
      <c r="Q3971">
        <v>6</v>
      </c>
    </row>
    <row r="3972" spans="1:17" x14ac:dyDescent="0.25">
      <c r="A3972" t="s">
        <v>909</v>
      </c>
      <c r="B3972">
        <v>23</v>
      </c>
      <c r="C3972" t="s">
        <v>422</v>
      </c>
      <c r="D3972" t="s">
        <v>748</v>
      </c>
      <c r="E3972" t="str">
        <f t="shared" si="124"/>
        <v/>
      </c>
      <c r="F3972" t="str">
        <f t="shared" si="125"/>
        <v/>
      </c>
      <c r="H3972">
        <v>6.5</v>
      </c>
      <c r="Q3972">
        <v>6.5</v>
      </c>
    </row>
    <row r="3973" spans="1:17" x14ac:dyDescent="0.25">
      <c r="A3973" t="s">
        <v>909</v>
      </c>
      <c r="B3973">
        <v>23</v>
      </c>
      <c r="C3973" t="s">
        <v>407</v>
      </c>
      <c r="D3973" t="s">
        <v>748</v>
      </c>
      <c r="E3973" t="str">
        <f t="shared" si="124"/>
        <v/>
      </c>
      <c r="F3973" t="str">
        <f t="shared" si="125"/>
        <v/>
      </c>
      <c r="H3973">
        <v>6</v>
      </c>
      <c r="Q3973">
        <v>6</v>
      </c>
    </row>
    <row r="3974" spans="1:17" x14ac:dyDescent="0.25">
      <c r="A3974" t="s">
        <v>909</v>
      </c>
      <c r="B3974">
        <v>23</v>
      </c>
      <c r="C3974" t="s">
        <v>845</v>
      </c>
      <c r="D3974" t="s">
        <v>661</v>
      </c>
      <c r="E3974" t="str">
        <f t="shared" si="124"/>
        <v/>
      </c>
      <c r="F3974" t="str">
        <f t="shared" si="125"/>
        <v/>
      </c>
      <c r="H3974">
        <v>6</v>
      </c>
      <c r="Q3974">
        <v>6</v>
      </c>
    </row>
    <row r="3975" spans="1:17" x14ac:dyDescent="0.25">
      <c r="A3975" t="s">
        <v>909</v>
      </c>
      <c r="B3975">
        <v>23</v>
      </c>
      <c r="C3975" t="s">
        <v>409</v>
      </c>
      <c r="D3975" t="s">
        <v>661</v>
      </c>
      <c r="E3975" t="str">
        <f t="shared" si="124"/>
        <v/>
      </c>
      <c r="F3975" t="str">
        <f t="shared" si="125"/>
        <v/>
      </c>
      <c r="H3975">
        <v>6.5</v>
      </c>
      <c r="Q3975">
        <v>6.5</v>
      </c>
    </row>
    <row r="3976" spans="1:17" x14ac:dyDescent="0.25">
      <c r="A3976" t="s">
        <v>909</v>
      </c>
      <c r="B3976">
        <v>23</v>
      </c>
      <c r="C3976" t="s">
        <v>420</v>
      </c>
      <c r="D3976" t="s">
        <v>661</v>
      </c>
      <c r="E3976" t="str">
        <f t="shared" si="124"/>
        <v/>
      </c>
      <c r="F3976" t="str">
        <f t="shared" si="125"/>
        <v/>
      </c>
      <c r="H3976">
        <v>6</v>
      </c>
      <c r="Q3976">
        <v>6</v>
      </c>
    </row>
    <row r="3977" spans="1:17" x14ac:dyDescent="0.25">
      <c r="A3977" t="s">
        <v>909</v>
      </c>
      <c r="B3977">
        <v>23</v>
      </c>
      <c r="C3977" t="s">
        <v>445</v>
      </c>
      <c r="D3977" t="s">
        <v>661</v>
      </c>
      <c r="E3977">
        <f t="shared" si="124"/>
        <v>1</v>
      </c>
      <c r="F3977" t="str">
        <f t="shared" si="125"/>
        <v/>
      </c>
      <c r="G3977" t="s">
        <v>910</v>
      </c>
      <c r="H3977">
        <v>6.5</v>
      </c>
      <c r="Q3977">
        <v>6</v>
      </c>
    </row>
    <row r="3978" spans="1:17" x14ac:dyDescent="0.25">
      <c r="A3978" t="s">
        <v>909</v>
      </c>
      <c r="B3978">
        <v>23</v>
      </c>
      <c r="C3978" t="s">
        <v>364</v>
      </c>
      <c r="D3978" t="s">
        <v>631</v>
      </c>
      <c r="E3978">
        <f t="shared" si="124"/>
        <v>1</v>
      </c>
      <c r="F3978" t="str">
        <f t="shared" si="125"/>
        <v/>
      </c>
      <c r="G3978" t="s">
        <v>910</v>
      </c>
      <c r="H3978">
        <v>6.5</v>
      </c>
      <c r="Q3978">
        <v>6</v>
      </c>
    </row>
    <row r="3979" spans="1:17" x14ac:dyDescent="0.25">
      <c r="A3979" t="s">
        <v>909</v>
      </c>
      <c r="B3979">
        <v>23</v>
      </c>
      <c r="C3979" t="s">
        <v>846</v>
      </c>
      <c r="D3979" t="s">
        <v>631</v>
      </c>
      <c r="E3979" t="str">
        <f t="shared" si="124"/>
        <v/>
      </c>
      <c r="F3979" t="str">
        <f t="shared" si="125"/>
        <v/>
      </c>
      <c r="H3979">
        <v>6</v>
      </c>
      <c r="Q3979">
        <v>6</v>
      </c>
    </row>
    <row r="3980" spans="1:17" x14ac:dyDescent="0.25">
      <c r="A3980" t="s">
        <v>909</v>
      </c>
      <c r="B3980">
        <v>23</v>
      </c>
      <c r="C3980" t="s">
        <v>423</v>
      </c>
      <c r="D3980" t="s">
        <v>631</v>
      </c>
      <c r="E3980" t="str">
        <f t="shared" si="124"/>
        <v/>
      </c>
      <c r="F3980" t="str">
        <f t="shared" si="125"/>
        <v/>
      </c>
      <c r="H3980">
        <v>6.5</v>
      </c>
      <c r="Q3980">
        <v>6.5</v>
      </c>
    </row>
    <row r="3981" spans="1:17" x14ac:dyDescent="0.25">
      <c r="A3981" t="s">
        <v>909</v>
      </c>
      <c r="B3981">
        <v>23</v>
      </c>
      <c r="C3981" t="s">
        <v>475</v>
      </c>
      <c r="D3981" t="s">
        <v>631</v>
      </c>
      <c r="E3981" t="str">
        <f t="shared" si="124"/>
        <v/>
      </c>
      <c r="F3981" t="str">
        <f t="shared" si="125"/>
        <v/>
      </c>
      <c r="H3981">
        <v>5.5</v>
      </c>
      <c r="Q3981">
        <v>5.5</v>
      </c>
    </row>
    <row r="3982" spans="1:17" x14ac:dyDescent="0.25">
      <c r="A3982" t="s">
        <v>909</v>
      </c>
      <c r="B3982">
        <v>23</v>
      </c>
      <c r="C3982" t="s">
        <v>394</v>
      </c>
      <c r="D3982" t="s">
        <v>745</v>
      </c>
      <c r="E3982">
        <f t="shared" si="124"/>
        <v>1</v>
      </c>
      <c r="F3982" t="str">
        <f t="shared" si="125"/>
        <v/>
      </c>
      <c r="G3982" t="s">
        <v>910</v>
      </c>
      <c r="H3982">
        <v>5.5</v>
      </c>
      <c r="Q3982">
        <v>5</v>
      </c>
    </row>
    <row r="3983" spans="1:17" x14ac:dyDescent="0.25">
      <c r="A3983" t="s">
        <v>909</v>
      </c>
      <c r="B3983">
        <v>23</v>
      </c>
      <c r="C3983" t="s">
        <v>855</v>
      </c>
      <c r="D3983" t="s">
        <v>745</v>
      </c>
      <c r="E3983" t="str">
        <f t="shared" si="124"/>
        <v/>
      </c>
      <c r="F3983" t="str">
        <f t="shared" si="125"/>
        <v/>
      </c>
      <c r="H3983">
        <v>6</v>
      </c>
      <c r="Q3983">
        <v>6</v>
      </c>
    </row>
    <row r="3984" spans="1:17" x14ac:dyDescent="0.25">
      <c r="A3984" t="s">
        <v>909</v>
      </c>
      <c r="B3984">
        <v>23</v>
      </c>
      <c r="C3984" t="s">
        <v>405</v>
      </c>
      <c r="D3984" t="s">
        <v>745</v>
      </c>
      <c r="E3984">
        <f t="shared" si="124"/>
        <v>1</v>
      </c>
      <c r="F3984" t="str">
        <f t="shared" si="125"/>
        <v/>
      </c>
      <c r="G3984" t="s">
        <v>910</v>
      </c>
      <c r="H3984">
        <v>6.5</v>
      </c>
      <c r="I3984">
        <v>1</v>
      </c>
      <c r="Q3984">
        <v>9</v>
      </c>
    </row>
    <row r="3985" spans="1:17" x14ac:dyDescent="0.25">
      <c r="A3985" t="s">
        <v>909</v>
      </c>
      <c r="B3985">
        <v>23</v>
      </c>
      <c r="C3985" t="s">
        <v>446</v>
      </c>
      <c r="D3985" t="s">
        <v>745</v>
      </c>
      <c r="E3985">
        <f t="shared" si="124"/>
        <v>1</v>
      </c>
      <c r="F3985" t="str">
        <f t="shared" si="125"/>
        <v/>
      </c>
      <c r="G3985" t="s">
        <v>910</v>
      </c>
      <c r="H3985">
        <v>6.5</v>
      </c>
      <c r="Q3985">
        <v>6</v>
      </c>
    </row>
    <row r="3986" spans="1:17" x14ac:dyDescent="0.25">
      <c r="A3986" t="s">
        <v>909</v>
      </c>
      <c r="B3986">
        <v>23</v>
      </c>
      <c r="C3986" t="s">
        <v>459</v>
      </c>
      <c r="D3986" t="s">
        <v>745</v>
      </c>
      <c r="E3986" t="str">
        <f t="shared" si="124"/>
        <v/>
      </c>
      <c r="F3986" t="str">
        <f t="shared" si="125"/>
        <v/>
      </c>
      <c r="H3986">
        <v>6</v>
      </c>
      <c r="Q3986">
        <v>6</v>
      </c>
    </row>
    <row r="3987" spans="1:17" x14ac:dyDescent="0.25">
      <c r="A3987" t="s">
        <v>909</v>
      </c>
      <c r="B3987">
        <v>23</v>
      </c>
      <c r="C3987" t="s">
        <v>355</v>
      </c>
      <c r="D3987" t="s">
        <v>635</v>
      </c>
      <c r="E3987" t="str">
        <f t="shared" si="124"/>
        <v/>
      </c>
      <c r="F3987" t="str">
        <f t="shared" si="125"/>
        <v/>
      </c>
      <c r="H3987">
        <v>6</v>
      </c>
      <c r="Q3987">
        <v>6</v>
      </c>
    </row>
    <row r="3988" spans="1:17" x14ac:dyDescent="0.25">
      <c r="A3988" t="s">
        <v>909</v>
      </c>
      <c r="B3988">
        <v>23</v>
      </c>
      <c r="C3988" t="s">
        <v>366</v>
      </c>
      <c r="D3988" t="s">
        <v>635</v>
      </c>
      <c r="E3988" t="str">
        <f t="shared" si="124"/>
        <v/>
      </c>
      <c r="F3988" t="str">
        <f t="shared" si="125"/>
        <v/>
      </c>
      <c r="H3988">
        <v>5</v>
      </c>
      <c r="Q3988">
        <v>5</v>
      </c>
    </row>
    <row r="3989" spans="1:17" x14ac:dyDescent="0.25">
      <c r="A3989" t="s">
        <v>909</v>
      </c>
      <c r="B3989">
        <v>23</v>
      </c>
      <c r="C3989" t="s">
        <v>377</v>
      </c>
      <c r="D3989" t="s">
        <v>635</v>
      </c>
      <c r="E3989" t="str">
        <f t="shared" si="124"/>
        <v/>
      </c>
      <c r="F3989" t="str">
        <f t="shared" si="125"/>
        <v/>
      </c>
      <c r="H3989">
        <v>6</v>
      </c>
      <c r="Q3989">
        <v>6</v>
      </c>
    </row>
    <row r="3990" spans="1:17" x14ac:dyDescent="0.25">
      <c r="A3990" t="s">
        <v>909</v>
      </c>
      <c r="B3990">
        <v>23</v>
      </c>
      <c r="C3990" t="s">
        <v>419</v>
      </c>
      <c r="D3990" t="s">
        <v>635</v>
      </c>
      <c r="E3990" t="str">
        <f t="shared" si="124"/>
        <v/>
      </c>
      <c r="F3990" t="str">
        <f t="shared" si="125"/>
        <v/>
      </c>
      <c r="H3990">
        <v>5.5</v>
      </c>
      <c r="Q3990">
        <v>5.5</v>
      </c>
    </row>
    <row r="3991" spans="1:17" x14ac:dyDescent="0.25">
      <c r="A3991" t="s">
        <v>909</v>
      </c>
      <c r="B3991">
        <v>23</v>
      </c>
      <c r="C3991" t="s">
        <v>467</v>
      </c>
      <c r="D3991" t="s">
        <v>635</v>
      </c>
      <c r="E3991">
        <f t="shared" si="124"/>
        <v>1</v>
      </c>
      <c r="F3991" t="str">
        <f t="shared" si="125"/>
        <v/>
      </c>
      <c r="G3991" t="s">
        <v>910</v>
      </c>
      <c r="H3991">
        <v>5.5</v>
      </c>
      <c r="Q3991">
        <v>5</v>
      </c>
    </row>
    <row r="3992" spans="1:17" x14ac:dyDescent="0.25">
      <c r="A3992" t="s">
        <v>909</v>
      </c>
      <c r="B3992">
        <v>23</v>
      </c>
      <c r="C3992" t="s">
        <v>390</v>
      </c>
      <c r="D3992" t="s">
        <v>747</v>
      </c>
      <c r="E3992" t="str">
        <f t="shared" si="124"/>
        <v/>
      </c>
      <c r="F3992" t="str">
        <f t="shared" si="125"/>
        <v/>
      </c>
      <c r="H3992">
        <v>5</v>
      </c>
      <c r="L3992">
        <v>1</v>
      </c>
      <c r="Q3992">
        <v>6</v>
      </c>
    </row>
    <row r="3993" spans="1:17" x14ac:dyDescent="0.25">
      <c r="A3993" t="s">
        <v>909</v>
      </c>
      <c r="B3993">
        <v>23</v>
      </c>
      <c r="C3993" t="s">
        <v>408</v>
      </c>
      <c r="D3993" t="s">
        <v>747</v>
      </c>
      <c r="E3993" t="str">
        <f t="shared" si="124"/>
        <v/>
      </c>
      <c r="F3993" t="str">
        <f t="shared" si="125"/>
        <v/>
      </c>
      <c r="H3993">
        <v>5.5</v>
      </c>
      <c r="Q3993">
        <v>5.5</v>
      </c>
    </row>
    <row r="3994" spans="1:17" x14ac:dyDescent="0.25">
      <c r="A3994" t="s">
        <v>909</v>
      </c>
      <c r="B3994">
        <v>23</v>
      </c>
      <c r="C3994" t="s">
        <v>425</v>
      </c>
      <c r="D3994" t="s">
        <v>747</v>
      </c>
      <c r="E3994" t="str">
        <f t="shared" si="124"/>
        <v/>
      </c>
      <c r="F3994" t="str">
        <f t="shared" si="125"/>
        <v/>
      </c>
      <c r="H3994">
        <v>5.5</v>
      </c>
      <c r="Q3994">
        <v>5.5</v>
      </c>
    </row>
    <row r="3995" spans="1:17" x14ac:dyDescent="0.25">
      <c r="A3995" t="s">
        <v>909</v>
      </c>
      <c r="B3995">
        <v>23</v>
      </c>
      <c r="C3995" t="s">
        <v>863</v>
      </c>
      <c r="D3995" t="s">
        <v>747</v>
      </c>
      <c r="E3995" t="str">
        <f t="shared" si="124"/>
        <v/>
      </c>
      <c r="F3995" t="str">
        <f t="shared" si="125"/>
        <v/>
      </c>
      <c r="H3995">
        <v>6</v>
      </c>
      <c r="Q3995">
        <v>6</v>
      </c>
    </row>
    <row r="3996" spans="1:17" x14ac:dyDescent="0.25">
      <c r="A3996" t="s">
        <v>909</v>
      </c>
      <c r="B3996">
        <v>23</v>
      </c>
      <c r="C3996" t="s">
        <v>865</v>
      </c>
      <c r="D3996" t="s">
        <v>747</v>
      </c>
      <c r="E3996" t="str">
        <f t="shared" si="124"/>
        <v/>
      </c>
      <c r="F3996" t="str">
        <f t="shared" si="125"/>
        <v/>
      </c>
      <c r="H3996">
        <v>6</v>
      </c>
      <c r="Q3996">
        <v>6</v>
      </c>
    </row>
    <row r="3997" spans="1:17" x14ac:dyDescent="0.25">
      <c r="A3997" t="s">
        <v>909</v>
      </c>
      <c r="B3997">
        <v>23</v>
      </c>
      <c r="C3997" t="s">
        <v>361</v>
      </c>
      <c r="D3997" t="s">
        <v>738</v>
      </c>
      <c r="E3997" t="str">
        <f t="shared" si="124"/>
        <v/>
      </c>
      <c r="F3997" t="str">
        <f t="shared" si="125"/>
        <v/>
      </c>
      <c r="H3997">
        <v>6</v>
      </c>
      <c r="L3997">
        <v>1</v>
      </c>
      <c r="Q3997">
        <v>7</v>
      </c>
    </row>
    <row r="3998" spans="1:17" x14ac:dyDescent="0.25">
      <c r="A3998" t="s">
        <v>909</v>
      </c>
      <c r="B3998">
        <v>23</v>
      </c>
      <c r="C3998" t="s">
        <v>851</v>
      </c>
      <c r="D3998" t="s">
        <v>738</v>
      </c>
      <c r="E3998" t="str">
        <f t="shared" si="124"/>
        <v/>
      </c>
      <c r="F3998" t="str">
        <f t="shared" si="125"/>
        <v/>
      </c>
      <c r="H3998">
        <v>6</v>
      </c>
      <c r="Q3998">
        <v>6</v>
      </c>
    </row>
    <row r="3999" spans="1:17" x14ac:dyDescent="0.25">
      <c r="A3999" t="s">
        <v>909</v>
      </c>
      <c r="B3999">
        <v>23</v>
      </c>
      <c r="C3999" t="s">
        <v>397</v>
      </c>
      <c r="D3999" t="s">
        <v>738</v>
      </c>
      <c r="E3999" t="str">
        <f t="shared" si="124"/>
        <v/>
      </c>
      <c r="F3999" t="str">
        <f t="shared" si="125"/>
        <v/>
      </c>
      <c r="H3999">
        <v>6</v>
      </c>
      <c r="Q3999">
        <v>6</v>
      </c>
    </row>
    <row r="4000" spans="1:17" x14ac:dyDescent="0.25">
      <c r="A4000" t="s">
        <v>909</v>
      </c>
      <c r="B4000">
        <v>23</v>
      </c>
      <c r="C4000" t="s">
        <v>403</v>
      </c>
      <c r="D4000" t="s">
        <v>738</v>
      </c>
      <c r="E4000" t="str">
        <f t="shared" si="124"/>
        <v/>
      </c>
      <c r="F4000" t="str">
        <f t="shared" si="125"/>
        <v/>
      </c>
      <c r="H4000">
        <v>5.5</v>
      </c>
      <c r="Q4000">
        <v>5.5</v>
      </c>
    </row>
    <row r="4001" spans="1:17" x14ac:dyDescent="0.25">
      <c r="A4001" t="s">
        <v>909</v>
      </c>
      <c r="B4001">
        <v>23</v>
      </c>
      <c r="C4001" t="s">
        <v>413</v>
      </c>
      <c r="D4001" t="s">
        <v>738</v>
      </c>
      <c r="E4001" t="str">
        <f t="shared" si="124"/>
        <v/>
      </c>
      <c r="F4001" t="str">
        <f t="shared" si="125"/>
        <v/>
      </c>
      <c r="H4001">
        <v>6</v>
      </c>
      <c r="Q4001">
        <v>6</v>
      </c>
    </row>
    <row r="4002" spans="1:17" x14ac:dyDescent="0.25">
      <c r="A4002" t="s">
        <v>909</v>
      </c>
      <c r="B4002">
        <v>23</v>
      </c>
      <c r="C4002" t="s">
        <v>348</v>
      </c>
      <c r="D4002" t="s">
        <v>761</v>
      </c>
      <c r="E4002" t="str">
        <f t="shared" si="124"/>
        <v/>
      </c>
      <c r="F4002" t="str">
        <f t="shared" si="125"/>
        <v/>
      </c>
      <c r="H4002">
        <v>5.5</v>
      </c>
      <c r="Q4002">
        <v>5.5</v>
      </c>
    </row>
    <row r="4003" spans="1:17" x14ac:dyDescent="0.25">
      <c r="A4003" t="s">
        <v>909</v>
      </c>
      <c r="B4003">
        <v>23</v>
      </c>
      <c r="C4003" t="s">
        <v>372</v>
      </c>
      <c r="D4003" t="s">
        <v>761</v>
      </c>
      <c r="E4003" t="str">
        <f t="shared" si="124"/>
        <v/>
      </c>
      <c r="F4003" t="str">
        <f t="shared" si="125"/>
        <v/>
      </c>
      <c r="H4003">
        <v>5</v>
      </c>
      <c r="Q4003">
        <v>5</v>
      </c>
    </row>
    <row r="4004" spans="1:17" x14ac:dyDescent="0.25">
      <c r="A4004" t="s">
        <v>909</v>
      </c>
      <c r="B4004">
        <v>23</v>
      </c>
      <c r="C4004" t="s">
        <v>435</v>
      </c>
      <c r="D4004" t="s">
        <v>761</v>
      </c>
      <c r="E4004" t="str">
        <f t="shared" si="124"/>
        <v/>
      </c>
      <c r="F4004" t="str">
        <f t="shared" si="125"/>
        <v/>
      </c>
      <c r="H4004">
        <v>5</v>
      </c>
      <c r="Q4004">
        <v>5</v>
      </c>
    </row>
    <row r="4005" spans="1:17" x14ac:dyDescent="0.25">
      <c r="A4005" t="s">
        <v>909</v>
      </c>
      <c r="B4005">
        <v>23</v>
      </c>
      <c r="C4005" t="s">
        <v>429</v>
      </c>
      <c r="D4005" t="s">
        <v>761</v>
      </c>
      <c r="E4005">
        <f t="shared" si="124"/>
        <v>1</v>
      </c>
      <c r="F4005" t="str">
        <f t="shared" si="125"/>
        <v/>
      </c>
      <c r="G4005" t="s">
        <v>910</v>
      </c>
      <c r="H4005">
        <v>5</v>
      </c>
      <c r="Q4005">
        <v>4.5</v>
      </c>
    </row>
    <row r="4006" spans="1:17" x14ac:dyDescent="0.25">
      <c r="A4006" t="s">
        <v>912</v>
      </c>
      <c r="B4006">
        <v>23</v>
      </c>
      <c r="C4006" t="s">
        <v>624</v>
      </c>
      <c r="D4006" t="s">
        <v>746</v>
      </c>
      <c r="E4006" t="str">
        <f t="shared" si="124"/>
        <v/>
      </c>
      <c r="F4006" t="str">
        <f t="shared" si="125"/>
        <v/>
      </c>
      <c r="H4006">
        <v>6.5</v>
      </c>
      <c r="Q4006">
        <v>6.5</v>
      </c>
    </row>
    <row r="4007" spans="1:17" x14ac:dyDescent="0.25">
      <c r="A4007" t="s">
        <v>912</v>
      </c>
      <c r="B4007">
        <v>23</v>
      </c>
      <c r="C4007" t="s">
        <v>509</v>
      </c>
      <c r="D4007" t="s">
        <v>746</v>
      </c>
      <c r="E4007" t="str">
        <f t="shared" si="124"/>
        <v/>
      </c>
      <c r="F4007" t="str">
        <f t="shared" si="125"/>
        <v/>
      </c>
      <c r="H4007">
        <v>5.5</v>
      </c>
      <c r="Q4007">
        <v>5.5</v>
      </c>
    </row>
    <row r="4008" spans="1:17" x14ac:dyDescent="0.25">
      <c r="A4008" t="s">
        <v>912</v>
      </c>
      <c r="B4008">
        <v>23</v>
      </c>
      <c r="C4008" t="s">
        <v>515</v>
      </c>
      <c r="D4008" t="s">
        <v>746</v>
      </c>
      <c r="E4008" t="str">
        <f t="shared" si="124"/>
        <v/>
      </c>
      <c r="F4008">
        <f t="shared" si="125"/>
        <v>1</v>
      </c>
      <c r="G4008" t="s">
        <v>911</v>
      </c>
      <c r="H4008">
        <v>5.5</v>
      </c>
      <c r="Q4008">
        <v>4.5</v>
      </c>
    </row>
    <row r="4009" spans="1:17" x14ac:dyDescent="0.25">
      <c r="A4009" t="s">
        <v>912</v>
      </c>
      <c r="B4009">
        <v>23</v>
      </c>
      <c r="C4009" t="s">
        <v>582</v>
      </c>
      <c r="D4009" t="s">
        <v>746</v>
      </c>
      <c r="E4009">
        <f t="shared" si="124"/>
        <v>1</v>
      </c>
      <c r="F4009" t="str">
        <f t="shared" si="125"/>
        <v/>
      </c>
      <c r="G4009" t="s">
        <v>910</v>
      </c>
      <c r="H4009">
        <v>6</v>
      </c>
      <c r="Q4009">
        <v>5.5</v>
      </c>
    </row>
    <row r="4010" spans="1:17" x14ac:dyDescent="0.25">
      <c r="A4010" t="s">
        <v>912</v>
      </c>
      <c r="B4010">
        <v>23</v>
      </c>
      <c r="C4010" t="s">
        <v>585</v>
      </c>
      <c r="D4010" t="s">
        <v>746</v>
      </c>
      <c r="E4010" t="str">
        <f t="shared" si="124"/>
        <v/>
      </c>
      <c r="F4010" t="str">
        <f t="shared" si="125"/>
        <v/>
      </c>
      <c r="H4010">
        <v>5.5</v>
      </c>
      <c r="Q4010">
        <v>5.5</v>
      </c>
    </row>
    <row r="4011" spans="1:17" x14ac:dyDescent="0.25">
      <c r="A4011" t="s">
        <v>912</v>
      </c>
      <c r="B4011">
        <v>23</v>
      </c>
      <c r="C4011" t="s">
        <v>533</v>
      </c>
      <c r="D4011" t="s">
        <v>746</v>
      </c>
      <c r="E4011" t="str">
        <f t="shared" si="124"/>
        <v/>
      </c>
      <c r="F4011" t="str">
        <f t="shared" si="125"/>
        <v/>
      </c>
      <c r="H4011">
        <v>6</v>
      </c>
      <c r="Q4011">
        <v>6</v>
      </c>
    </row>
    <row r="4012" spans="1:17" x14ac:dyDescent="0.25">
      <c r="A4012" t="s">
        <v>912</v>
      </c>
      <c r="B4012">
        <v>23</v>
      </c>
      <c r="C4012" t="s">
        <v>514</v>
      </c>
      <c r="D4012" t="s">
        <v>760</v>
      </c>
      <c r="E4012" t="str">
        <f t="shared" si="124"/>
        <v/>
      </c>
      <c r="F4012" t="str">
        <f t="shared" si="125"/>
        <v/>
      </c>
      <c r="H4012">
        <v>7</v>
      </c>
      <c r="Q4012">
        <v>7</v>
      </c>
    </row>
    <row r="4013" spans="1:17" x14ac:dyDescent="0.25">
      <c r="A4013" t="s">
        <v>912</v>
      </c>
      <c r="B4013">
        <v>23</v>
      </c>
      <c r="C4013" t="s">
        <v>560</v>
      </c>
      <c r="D4013" t="s">
        <v>760</v>
      </c>
      <c r="E4013" t="str">
        <f t="shared" si="124"/>
        <v/>
      </c>
      <c r="F4013" t="str">
        <f t="shared" si="125"/>
        <v/>
      </c>
      <c r="H4013">
        <v>6.5</v>
      </c>
      <c r="Q4013">
        <v>6.5</v>
      </c>
    </row>
    <row r="4014" spans="1:17" x14ac:dyDescent="0.25">
      <c r="A4014" t="s">
        <v>912</v>
      </c>
      <c r="B4014">
        <v>23</v>
      </c>
      <c r="C4014" t="s">
        <v>593</v>
      </c>
      <c r="D4014" t="s">
        <v>760</v>
      </c>
      <c r="E4014" t="str">
        <f t="shared" si="124"/>
        <v/>
      </c>
      <c r="F4014" t="str">
        <f t="shared" si="125"/>
        <v/>
      </c>
      <c r="H4014">
        <v>7</v>
      </c>
      <c r="Q4014">
        <v>7</v>
      </c>
    </row>
    <row r="4015" spans="1:17" x14ac:dyDescent="0.25">
      <c r="A4015" t="s">
        <v>912</v>
      </c>
      <c r="B4015">
        <v>23</v>
      </c>
      <c r="C4015" t="s">
        <v>506</v>
      </c>
      <c r="D4015" t="s">
        <v>633</v>
      </c>
      <c r="E4015" t="str">
        <f t="shared" si="124"/>
        <v/>
      </c>
      <c r="F4015" t="str">
        <f t="shared" si="125"/>
        <v/>
      </c>
      <c r="H4015">
        <v>5.5</v>
      </c>
      <c r="Q4015">
        <v>5.5</v>
      </c>
    </row>
    <row r="4016" spans="1:17" x14ac:dyDescent="0.25">
      <c r="A4016" t="s">
        <v>912</v>
      </c>
      <c r="B4016">
        <v>23</v>
      </c>
      <c r="C4016" t="s">
        <v>518</v>
      </c>
      <c r="D4016" t="s">
        <v>633</v>
      </c>
      <c r="E4016">
        <f t="shared" si="124"/>
        <v>1</v>
      </c>
      <c r="F4016" t="str">
        <f t="shared" si="125"/>
        <v/>
      </c>
      <c r="G4016" t="s">
        <v>910</v>
      </c>
      <c r="H4016">
        <v>6</v>
      </c>
      <c r="Q4016">
        <v>5.5</v>
      </c>
    </row>
    <row r="4017" spans="1:17" x14ac:dyDescent="0.25">
      <c r="A4017" t="s">
        <v>912</v>
      </c>
      <c r="B4017">
        <v>23</v>
      </c>
      <c r="C4017" t="s">
        <v>519</v>
      </c>
      <c r="D4017" t="s">
        <v>633</v>
      </c>
      <c r="E4017" t="str">
        <f t="shared" si="124"/>
        <v/>
      </c>
      <c r="F4017" t="str">
        <f t="shared" si="125"/>
        <v/>
      </c>
      <c r="H4017">
        <v>6.5</v>
      </c>
      <c r="Q4017">
        <v>6.5</v>
      </c>
    </row>
    <row r="4018" spans="1:17" x14ac:dyDescent="0.25">
      <c r="A4018" t="s">
        <v>912</v>
      </c>
      <c r="B4018">
        <v>23</v>
      </c>
      <c r="C4018" t="s">
        <v>529</v>
      </c>
      <c r="D4018" t="s">
        <v>633</v>
      </c>
      <c r="E4018">
        <f t="shared" si="124"/>
        <v>1</v>
      </c>
      <c r="F4018" t="str">
        <f t="shared" si="125"/>
        <v/>
      </c>
      <c r="G4018" t="s">
        <v>910</v>
      </c>
      <c r="H4018">
        <v>6</v>
      </c>
      <c r="Q4018">
        <v>5.5</v>
      </c>
    </row>
    <row r="4019" spans="1:17" x14ac:dyDescent="0.25">
      <c r="A4019" t="s">
        <v>912</v>
      </c>
      <c r="B4019">
        <v>23</v>
      </c>
      <c r="C4019" t="s">
        <v>619</v>
      </c>
      <c r="D4019" t="s">
        <v>633</v>
      </c>
      <c r="E4019">
        <f t="shared" si="124"/>
        <v>1</v>
      </c>
      <c r="F4019" t="str">
        <f t="shared" si="125"/>
        <v/>
      </c>
      <c r="G4019" t="s">
        <v>910</v>
      </c>
      <c r="H4019">
        <v>6</v>
      </c>
      <c r="Q4019">
        <v>5.5</v>
      </c>
    </row>
    <row r="4020" spans="1:17" x14ac:dyDescent="0.25">
      <c r="A4020" t="s">
        <v>912</v>
      </c>
      <c r="B4020">
        <v>23</v>
      </c>
      <c r="C4020" t="s">
        <v>737</v>
      </c>
      <c r="D4020" t="s">
        <v>633</v>
      </c>
      <c r="E4020" t="str">
        <f t="shared" si="124"/>
        <v/>
      </c>
      <c r="F4020" t="str">
        <f t="shared" si="125"/>
        <v/>
      </c>
      <c r="H4020">
        <v>6</v>
      </c>
      <c r="Q4020">
        <v>6</v>
      </c>
    </row>
    <row r="4021" spans="1:17" x14ac:dyDescent="0.25">
      <c r="A4021" t="s">
        <v>912</v>
      </c>
      <c r="B4021">
        <v>23</v>
      </c>
      <c r="C4021" t="s">
        <v>490</v>
      </c>
      <c r="D4021" t="s">
        <v>739</v>
      </c>
      <c r="E4021" t="str">
        <f t="shared" si="124"/>
        <v/>
      </c>
      <c r="F4021" t="str">
        <f t="shared" si="125"/>
        <v/>
      </c>
      <c r="H4021">
        <v>6.5</v>
      </c>
      <c r="Q4021">
        <v>6.5</v>
      </c>
    </row>
    <row r="4022" spans="1:17" x14ac:dyDescent="0.25">
      <c r="A4022" t="s">
        <v>912</v>
      </c>
      <c r="B4022">
        <v>23</v>
      </c>
      <c r="C4022" t="s">
        <v>510</v>
      </c>
      <c r="D4022" t="s">
        <v>739</v>
      </c>
      <c r="E4022" t="str">
        <f t="shared" si="124"/>
        <v/>
      </c>
      <c r="F4022" t="str">
        <f t="shared" si="125"/>
        <v/>
      </c>
      <c r="H4022">
        <v>5.5</v>
      </c>
      <c r="Q4022">
        <v>5.5</v>
      </c>
    </row>
    <row r="4023" spans="1:17" x14ac:dyDescent="0.25">
      <c r="A4023" t="s">
        <v>912</v>
      </c>
      <c r="B4023">
        <v>23</v>
      </c>
      <c r="C4023" t="s">
        <v>553</v>
      </c>
      <c r="D4023" t="s">
        <v>739</v>
      </c>
      <c r="E4023" t="str">
        <f t="shared" si="124"/>
        <v/>
      </c>
      <c r="F4023" t="str">
        <f t="shared" si="125"/>
        <v/>
      </c>
      <c r="H4023">
        <v>7</v>
      </c>
      <c r="Q4023">
        <v>7</v>
      </c>
    </row>
    <row r="4024" spans="1:17" x14ac:dyDescent="0.25">
      <c r="A4024" t="s">
        <v>912</v>
      </c>
      <c r="B4024">
        <v>23</v>
      </c>
      <c r="C4024" t="s">
        <v>570</v>
      </c>
      <c r="D4024" t="s">
        <v>739</v>
      </c>
      <c r="E4024">
        <f t="shared" si="124"/>
        <v>1</v>
      </c>
      <c r="F4024" t="str">
        <f t="shared" si="125"/>
        <v/>
      </c>
      <c r="G4024" t="s">
        <v>910</v>
      </c>
      <c r="H4024">
        <v>6</v>
      </c>
      <c r="Q4024">
        <v>5.5</v>
      </c>
    </row>
    <row r="4025" spans="1:17" x14ac:dyDescent="0.25">
      <c r="A4025" t="s">
        <v>912</v>
      </c>
      <c r="B4025">
        <v>23</v>
      </c>
      <c r="C4025" t="s">
        <v>603</v>
      </c>
      <c r="D4025" t="s">
        <v>739</v>
      </c>
      <c r="E4025" t="str">
        <f t="shared" si="124"/>
        <v/>
      </c>
      <c r="F4025" t="str">
        <f t="shared" si="125"/>
        <v/>
      </c>
      <c r="H4025">
        <v>6.5</v>
      </c>
      <c r="Q4025">
        <v>6.5</v>
      </c>
    </row>
    <row r="4026" spans="1:17" x14ac:dyDescent="0.25">
      <c r="A4026" t="s">
        <v>912</v>
      </c>
      <c r="B4026">
        <v>23</v>
      </c>
      <c r="C4026" t="s">
        <v>496</v>
      </c>
      <c r="D4026" t="s">
        <v>634</v>
      </c>
      <c r="E4026" t="str">
        <f t="shared" si="124"/>
        <v/>
      </c>
      <c r="F4026" t="str">
        <f t="shared" si="125"/>
        <v/>
      </c>
      <c r="H4026">
        <v>6</v>
      </c>
      <c r="Q4026">
        <v>6</v>
      </c>
    </row>
    <row r="4027" spans="1:17" x14ac:dyDescent="0.25">
      <c r="A4027" t="s">
        <v>912</v>
      </c>
      <c r="B4027">
        <v>23</v>
      </c>
      <c r="C4027" t="s">
        <v>602</v>
      </c>
      <c r="D4027" t="s">
        <v>634</v>
      </c>
      <c r="E4027" t="str">
        <f t="shared" si="124"/>
        <v/>
      </c>
      <c r="F4027" t="str">
        <f t="shared" si="125"/>
        <v/>
      </c>
      <c r="H4027">
        <v>6</v>
      </c>
      <c r="Q4027">
        <v>6</v>
      </c>
    </row>
    <row r="4028" spans="1:17" x14ac:dyDescent="0.25">
      <c r="A4028" t="s">
        <v>912</v>
      </c>
      <c r="B4028">
        <v>23</v>
      </c>
      <c r="C4028" t="s">
        <v>611</v>
      </c>
      <c r="D4028" t="s">
        <v>634</v>
      </c>
      <c r="E4028">
        <f t="shared" si="124"/>
        <v>1</v>
      </c>
      <c r="F4028" t="str">
        <f t="shared" si="125"/>
        <v/>
      </c>
      <c r="G4028" t="s">
        <v>910</v>
      </c>
      <c r="H4028">
        <v>6</v>
      </c>
      <c r="Q4028">
        <v>5.5</v>
      </c>
    </row>
    <row r="4029" spans="1:17" x14ac:dyDescent="0.25">
      <c r="A4029" t="s">
        <v>912</v>
      </c>
      <c r="B4029">
        <v>23</v>
      </c>
      <c r="C4029" t="s">
        <v>543</v>
      </c>
      <c r="D4029" t="s">
        <v>634</v>
      </c>
      <c r="E4029" t="str">
        <f t="shared" si="124"/>
        <v/>
      </c>
      <c r="F4029" t="str">
        <f t="shared" si="125"/>
        <v/>
      </c>
      <c r="H4029">
        <v>5.5</v>
      </c>
      <c r="Q4029">
        <v>5.5</v>
      </c>
    </row>
    <row r="4030" spans="1:17" x14ac:dyDescent="0.25">
      <c r="A4030" t="s">
        <v>912</v>
      </c>
      <c r="B4030">
        <v>23</v>
      </c>
      <c r="C4030" t="s">
        <v>504</v>
      </c>
      <c r="D4030" t="s">
        <v>632</v>
      </c>
      <c r="E4030">
        <f t="shared" si="124"/>
        <v>1</v>
      </c>
      <c r="F4030" t="str">
        <f t="shared" si="125"/>
        <v/>
      </c>
      <c r="G4030" t="s">
        <v>910</v>
      </c>
      <c r="H4030">
        <v>6</v>
      </c>
      <c r="Q4030">
        <v>5.5</v>
      </c>
    </row>
    <row r="4031" spans="1:17" x14ac:dyDescent="0.25">
      <c r="A4031" t="s">
        <v>912</v>
      </c>
      <c r="B4031">
        <v>23</v>
      </c>
      <c r="C4031" t="s">
        <v>520</v>
      </c>
      <c r="D4031" t="s">
        <v>632</v>
      </c>
      <c r="E4031" t="str">
        <f t="shared" si="124"/>
        <v/>
      </c>
      <c r="F4031" t="str">
        <f t="shared" si="125"/>
        <v/>
      </c>
      <c r="H4031">
        <v>6.5</v>
      </c>
      <c r="Q4031">
        <v>6.5</v>
      </c>
    </row>
    <row r="4032" spans="1:17" x14ac:dyDescent="0.25">
      <c r="A4032" t="s">
        <v>912</v>
      </c>
      <c r="B4032">
        <v>23</v>
      </c>
      <c r="C4032" t="s">
        <v>537</v>
      </c>
      <c r="D4032" t="s">
        <v>632</v>
      </c>
      <c r="E4032" t="str">
        <f t="shared" si="124"/>
        <v/>
      </c>
      <c r="F4032" t="str">
        <f t="shared" si="125"/>
        <v/>
      </c>
      <c r="H4032">
        <v>6.5</v>
      </c>
      <c r="Q4032">
        <v>6.5</v>
      </c>
    </row>
    <row r="4033" spans="1:17" x14ac:dyDescent="0.25">
      <c r="A4033" t="s">
        <v>912</v>
      </c>
      <c r="B4033">
        <v>23</v>
      </c>
      <c r="C4033" t="s">
        <v>550</v>
      </c>
      <c r="D4033" t="s">
        <v>632</v>
      </c>
      <c r="E4033" t="str">
        <f t="shared" si="124"/>
        <v/>
      </c>
      <c r="F4033" t="str">
        <f t="shared" si="125"/>
        <v/>
      </c>
      <c r="H4033">
        <v>6.5</v>
      </c>
      <c r="I4033">
        <v>1</v>
      </c>
      <c r="Q4033">
        <v>9.5</v>
      </c>
    </row>
    <row r="4034" spans="1:17" x14ac:dyDescent="0.25">
      <c r="A4034" t="s">
        <v>912</v>
      </c>
      <c r="B4034">
        <v>23</v>
      </c>
      <c r="C4034" t="s">
        <v>596</v>
      </c>
      <c r="D4034" t="s">
        <v>632</v>
      </c>
      <c r="E4034" t="str">
        <f t="shared" si="124"/>
        <v/>
      </c>
      <c r="F4034" t="str">
        <f t="shared" si="125"/>
        <v/>
      </c>
      <c r="H4034">
        <v>6</v>
      </c>
      <c r="Q4034">
        <v>6</v>
      </c>
    </row>
    <row r="4035" spans="1:17" x14ac:dyDescent="0.25">
      <c r="A4035" t="s">
        <v>912</v>
      </c>
      <c r="B4035">
        <v>23</v>
      </c>
      <c r="C4035" t="s">
        <v>618</v>
      </c>
      <c r="D4035" t="s">
        <v>632</v>
      </c>
      <c r="E4035" t="str">
        <f t="shared" ref="E4035:E4098" si="126">IF($G4035="Ammonito",1,"")</f>
        <v/>
      </c>
      <c r="F4035" t="str">
        <f t="shared" ref="F4035:F4098" si="127">IF($G4035="Espulsione",1,"")</f>
        <v/>
      </c>
      <c r="H4035">
        <v>5.5</v>
      </c>
      <c r="Q4035">
        <v>5.5</v>
      </c>
    </row>
    <row r="4036" spans="1:17" x14ac:dyDescent="0.25">
      <c r="A4036" t="s">
        <v>912</v>
      </c>
      <c r="B4036">
        <v>23</v>
      </c>
      <c r="C4036" t="s">
        <v>622</v>
      </c>
      <c r="D4036" t="s">
        <v>632</v>
      </c>
      <c r="E4036" t="str">
        <f t="shared" si="126"/>
        <v/>
      </c>
      <c r="F4036" t="str">
        <f t="shared" si="127"/>
        <v/>
      </c>
      <c r="H4036">
        <v>7</v>
      </c>
      <c r="I4036">
        <v>1</v>
      </c>
      <c r="Q4036">
        <v>10</v>
      </c>
    </row>
    <row r="4037" spans="1:17" x14ac:dyDescent="0.25">
      <c r="A4037" t="s">
        <v>912</v>
      </c>
      <c r="B4037">
        <v>23</v>
      </c>
      <c r="C4037" t="s">
        <v>741</v>
      </c>
      <c r="D4037" t="s">
        <v>632</v>
      </c>
      <c r="E4037" t="str">
        <f t="shared" si="126"/>
        <v/>
      </c>
      <c r="F4037" t="str">
        <f t="shared" si="127"/>
        <v/>
      </c>
      <c r="H4037">
        <v>6</v>
      </c>
      <c r="Q4037">
        <v>6</v>
      </c>
    </row>
    <row r="4038" spans="1:17" x14ac:dyDescent="0.25">
      <c r="A4038" t="s">
        <v>912</v>
      </c>
      <c r="B4038">
        <v>23</v>
      </c>
      <c r="C4038" t="s">
        <v>497</v>
      </c>
      <c r="D4038" t="s">
        <v>752</v>
      </c>
      <c r="E4038" t="str">
        <f t="shared" si="126"/>
        <v/>
      </c>
      <c r="F4038" t="str">
        <f t="shared" si="127"/>
        <v/>
      </c>
      <c r="H4038">
        <v>6</v>
      </c>
      <c r="Q4038">
        <v>6</v>
      </c>
    </row>
    <row r="4039" spans="1:17" x14ac:dyDescent="0.25">
      <c r="A4039" t="s">
        <v>912</v>
      </c>
      <c r="B4039">
        <v>23</v>
      </c>
      <c r="C4039" t="s">
        <v>580</v>
      </c>
      <c r="D4039" t="s">
        <v>752</v>
      </c>
      <c r="E4039" t="str">
        <f t="shared" si="126"/>
        <v/>
      </c>
      <c r="F4039" t="str">
        <f t="shared" si="127"/>
        <v/>
      </c>
      <c r="H4039">
        <v>6</v>
      </c>
      <c r="Q4039">
        <v>6</v>
      </c>
    </row>
    <row r="4040" spans="1:17" x14ac:dyDescent="0.25">
      <c r="A4040" t="s">
        <v>912</v>
      </c>
      <c r="B4040">
        <v>23</v>
      </c>
      <c r="C4040" t="s">
        <v>613</v>
      </c>
      <c r="D4040" t="s">
        <v>752</v>
      </c>
      <c r="E4040">
        <f t="shared" si="126"/>
        <v>1</v>
      </c>
      <c r="F4040" t="str">
        <f t="shared" si="127"/>
        <v/>
      </c>
      <c r="G4040" t="s">
        <v>910</v>
      </c>
      <c r="H4040">
        <v>6</v>
      </c>
      <c r="Q4040">
        <v>5.5</v>
      </c>
    </row>
    <row r="4041" spans="1:17" x14ac:dyDescent="0.25">
      <c r="A4041" t="s">
        <v>912</v>
      </c>
      <c r="B4041">
        <v>23</v>
      </c>
      <c r="C4041" t="s">
        <v>758</v>
      </c>
      <c r="D4041" t="s">
        <v>752</v>
      </c>
      <c r="E4041" t="str">
        <f t="shared" si="126"/>
        <v/>
      </c>
      <c r="F4041" t="str">
        <f t="shared" si="127"/>
        <v/>
      </c>
      <c r="H4041">
        <v>6</v>
      </c>
      <c r="Q4041">
        <v>6</v>
      </c>
    </row>
    <row r="4042" spans="1:17" x14ac:dyDescent="0.25">
      <c r="A4042" t="s">
        <v>912</v>
      </c>
      <c r="B4042">
        <v>23</v>
      </c>
      <c r="C4042" t="s">
        <v>755</v>
      </c>
      <c r="D4042" t="s">
        <v>740</v>
      </c>
      <c r="E4042">
        <f t="shared" si="126"/>
        <v>1</v>
      </c>
      <c r="F4042" t="str">
        <f t="shared" si="127"/>
        <v/>
      </c>
      <c r="G4042" t="s">
        <v>910</v>
      </c>
      <c r="H4042">
        <v>5.5</v>
      </c>
      <c r="Q4042">
        <v>5</v>
      </c>
    </row>
    <row r="4043" spans="1:17" x14ac:dyDescent="0.25">
      <c r="A4043" t="s">
        <v>912</v>
      </c>
      <c r="B4043">
        <v>23</v>
      </c>
      <c r="C4043" t="s">
        <v>544</v>
      </c>
      <c r="D4043" t="s">
        <v>740</v>
      </c>
      <c r="E4043" t="str">
        <f t="shared" si="126"/>
        <v/>
      </c>
      <c r="F4043" t="str">
        <f t="shared" si="127"/>
        <v/>
      </c>
      <c r="H4043">
        <v>6.5</v>
      </c>
      <c r="Q4043">
        <v>6.5</v>
      </c>
    </row>
    <row r="4044" spans="1:17" x14ac:dyDescent="0.25">
      <c r="A4044" t="s">
        <v>912</v>
      </c>
      <c r="B4044">
        <v>23</v>
      </c>
      <c r="C4044" t="s">
        <v>547</v>
      </c>
      <c r="D4044" t="s">
        <v>740</v>
      </c>
      <c r="E4044" t="str">
        <f t="shared" si="126"/>
        <v/>
      </c>
      <c r="F4044" t="str">
        <f t="shared" si="127"/>
        <v/>
      </c>
      <c r="H4044">
        <v>6</v>
      </c>
      <c r="L4044">
        <v>1</v>
      </c>
      <c r="Q4044">
        <v>7</v>
      </c>
    </row>
    <row r="4045" spans="1:17" x14ac:dyDescent="0.25">
      <c r="A4045" t="s">
        <v>912</v>
      </c>
      <c r="B4045">
        <v>23</v>
      </c>
      <c r="C4045" t="s">
        <v>564</v>
      </c>
      <c r="D4045" t="s">
        <v>740</v>
      </c>
      <c r="E4045" t="str">
        <f t="shared" si="126"/>
        <v/>
      </c>
      <c r="F4045" t="str">
        <f t="shared" si="127"/>
        <v/>
      </c>
      <c r="H4045">
        <v>6</v>
      </c>
      <c r="Q4045">
        <v>6</v>
      </c>
    </row>
    <row r="4046" spans="1:17" x14ac:dyDescent="0.25">
      <c r="A4046" t="s">
        <v>912</v>
      </c>
      <c r="B4046">
        <v>23</v>
      </c>
      <c r="C4046" t="s">
        <v>488</v>
      </c>
      <c r="D4046" t="s">
        <v>742</v>
      </c>
      <c r="E4046" t="str">
        <f t="shared" si="126"/>
        <v/>
      </c>
      <c r="F4046" t="str">
        <f t="shared" si="127"/>
        <v/>
      </c>
      <c r="H4046">
        <v>6.5</v>
      </c>
      <c r="Q4046">
        <v>6.5</v>
      </c>
    </row>
    <row r="4047" spans="1:17" x14ac:dyDescent="0.25">
      <c r="A4047" t="s">
        <v>912</v>
      </c>
      <c r="B4047">
        <v>23</v>
      </c>
      <c r="C4047" t="s">
        <v>595</v>
      </c>
      <c r="D4047" t="s">
        <v>742</v>
      </c>
      <c r="E4047" t="str">
        <f t="shared" si="126"/>
        <v/>
      </c>
      <c r="F4047" t="str">
        <f t="shared" si="127"/>
        <v/>
      </c>
      <c r="H4047">
        <v>5.5</v>
      </c>
      <c r="Q4047">
        <v>5.5</v>
      </c>
    </row>
    <row r="4048" spans="1:17" x14ac:dyDescent="0.25">
      <c r="A4048" t="s">
        <v>912</v>
      </c>
      <c r="B4048">
        <v>23</v>
      </c>
      <c r="C4048" t="s">
        <v>790</v>
      </c>
      <c r="D4048" t="s">
        <v>742</v>
      </c>
      <c r="E4048" t="str">
        <f t="shared" si="126"/>
        <v/>
      </c>
      <c r="F4048" t="str">
        <f t="shared" si="127"/>
        <v/>
      </c>
      <c r="H4048">
        <v>6</v>
      </c>
      <c r="L4048">
        <v>1</v>
      </c>
      <c r="Q4048">
        <v>7</v>
      </c>
    </row>
    <row r="4049" spans="1:17" x14ac:dyDescent="0.25">
      <c r="A4049" t="s">
        <v>912</v>
      </c>
      <c r="B4049">
        <v>23</v>
      </c>
      <c r="C4049" t="s">
        <v>620</v>
      </c>
      <c r="D4049" t="s">
        <v>742</v>
      </c>
      <c r="E4049" t="str">
        <f t="shared" si="126"/>
        <v/>
      </c>
      <c r="F4049" t="str">
        <f t="shared" si="127"/>
        <v/>
      </c>
      <c r="H4049">
        <v>5</v>
      </c>
      <c r="Q4049">
        <v>5</v>
      </c>
    </row>
    <row r="4050" spans="1:17" x14ac:dyDescent="0.25">
      <c r="A4050" t="s">
        <v>912</v>
      </c>
      <c r="B4050">
        <v>23</v>
      </c>
      <c r="C4050" t="s">
        <v>508</v>
      </c>
      <c r="D4050" t="s">
        <v>753</v>
      </c>
      <c r="E4050">
        <f t="shared" si="126"/>
        <v>1</v>
      </c>
      <c r="F4050" t="str">
        <f t="shared" si="127"/>
        <v/>
      </c>
      <c r="G4050" t="s">
        <v>910</v>
      </c>
      <c r="H4050">
        <v>6.5</v>
      </c>
      <c r="Q4050">
        <v>6</v>
      </c>
    </row>
    <row r="4051" spans="1:17" x14ac:dyDescent="0.25">
      <c r="A4051" t="s">
        <v>912</v>
      </c>
      <c r="B4051">
        <v>23</v>
      </c>
      <c r="C4051" t="s">
        <v>541</v>
      </c>
      <c r="D4051" t="s">
        <v>753</v>
      </c>
      <c r="E4051" t="str">
        <f t="shared" si="126"/>
        <v/>
      </c>
      <c r="F4051" t="str">
        <f t="shared" si="127"/>
        <v/>
      </c>
      <c r="H4051">
        <v>6</v>
      </c>
      <c r="Q4051">
        <v>6</v>
      </c>
    </row>
    <row r="4052" spans="1:17" x14ac:dyDescent="0.25">
      <c r="A4052" t="s">
        <v>912</v>
      </c>
      <c r="B4052">
        <v>23</v>
      </c>
      <c r="C4052" t="s">
        <v>568</v>
      </c>
      <c r="D4052" t="s">
        <v>753</v>
      </c>
      <c r="E4052" t="str">
        <f t="shared" si="126"/>
        <v/>
      </c>
      <c r="F4052" t="str">
        <f t="shared" si="127"/>
        <v/>
      </c>
      <c r="H4052">
        <v>7</v>
      </c>
      <c r="Q4052">
        <v>7</v>
      </c>
    </row>
    <row r="4053" spans="1:17" x14ac:dyDescent="0.25">
      <c r="A4053" t="s">
        <v>912</v>
      </c>
      <c r="B4053">
        <v>23</v>
      </c>
      <c r="C4053" t="s">
        <v>572</v>
      </c>
      <c r="D4053" t="s">
        <v>753</v>
      </c>
      <c r="E4053">
        <f t="shared" si="126"/>
        <v>1</v>
      </c>
      <c r="F4053" t="str">
        <f t="shared" si="127"/>
        <v/>
      </c>
      <c r="G4053" t="s">
        <v>910</v>
      </c>
      <c r="H4053">
        <v>6</v>
      </c>
      <c r="Q4053">
        <v>5.5</v>
      </c>
    </row>
    <row r="4054" spans="1:17" x14ac:dyDescent="0.25">
      <c r="A4054" t="s">
        <v>912</v>
      </c>
      <c r="B4054">
        <v>23</v>
      </c>
      <c r="C4054" t="s">
        <v>581</v>
      </c>
      <c r="D4054" t="s">
        <v>753</v>
      </c>
      <c r="E4054">
        <f t="shared" si="126"/>
        <v>1</v>
      </c>
      <c r="F4054" t="str">
        <f t="shared" si="127"/>
        <v/>
      </c>
      <c r="G4054" t="s">
        <v>910</v>
      </c>
      <c r="H4054">
        <v>5</v>
      </c>
      <c r="Q4054">
        <v>4.5</v>
      </c>
    </row>
    <row r="4055" spans="1:17" x14ac:dyDescent="0.25">
      <c r="A4055" t="s">
        <v>912</v>
      </c>
      <c r="B4055">
        <v>23</v>
      </c>
      <c r="C4055" t="s">
        <v>495</v>
      </c>
      <c r="D4055" t="s">
        <v>750</v>
      </c>
      <c r="E4055" t="str">
        <f t="shared" si="126"/>
        <v/>
      </c>
      <c r="F4055" t="str">
        <f t="shared" si="127"/>
        <v/>
      </c>
      <c r="H4055">
        <v>5</v>
      </c>
      <c r="Q4055">
        <v>5</v>
      </c>
    </row>
    <row r="4056" spans="1:17" x14ac:dyDescent="0.25">
      <c r="A4056" t="s">
        <v>912</v>
      </c>
      <c r="B4056">
        <v>23</v>
      </c>
      <c r="C4056" t="s">
        <v>542</v>
      </c>
      <c r="D4056" t="s">
        <v>750</v>
      </c>
      <c r="E4056">
        <f t="shared" si="126"/>
        <v>1</v>
      </c>
      <c r="F4056" t="str">
        <f t="shared" si="127"/>
        <v/>
      </c>
      <c r="G4056" t="s">
        <v>910</v>
      </c>
      <c r="H4056">
        <v>5.5</v>
      </c>
      <c r="Q4056">
        <v>5</v>
      </c>
    </row>
    <row r="4057" spans="1:17" x14ac:dyDescent="0.25">
      <c r="A4057" t="s">
        <v>912</v>
      </c>
      <c r="B4057">
        <v>23</v>
      </c>
      <c r="C4057" t="s">
        <v>571</v>
      </c>
      <c r="D4057" t="s">
        <v>750</v>
      </c>
      <c r="E4057" t="str">
        <f t="shared" si="126"/>
        <v/>
      </c>
      <c r="F4057" t="str">
        <f t="shared" si="127"/>
        <v/>
      </c>
      <c r="H4057">
        <v>6.5</v>
      </c>
      <c r="Q4057">
        <v>6.5</v>
      </c>
    </row>
    <row r="4058" spans="1:17" x14ac:dyDescent="0.25">
      <c r="A4058" t="s">
        <v>912</v>
      </c>
      <c r="B4058">
        <v>23</v>
      </c>
      <c r="C4058" t="s">
        <v>526</v>
      </c>
      <c r="D4058" t="s">
        <v>750</v>
      </c>
      <c r="E4058" t="str">
        <f t="shared" si="126"/>
        <v/>
      </c>
      <c r="F4058" t="str">
        <f t="shared" si="127"/>
        <v/>
      </c>
      <c r="H4058">
        <v>6</v>
      </c>
      <c r="Q4058">
        <v>6</v>
      </c>
    </row>
    <row r="4059" spans="1:17" x14ac:dyDescent="0.25">
      <c r="A4059" t="s">
        <v>912</v>
      </c>
      <c r="B4059">
        <v>23</v>
      </c>
      <c r="C4059" t="s">
        <v>521</v>
      </c>
      <c r="D4059" t="s">
        <v>754</v>
      </c>
      <c r="E4059" t="str">
        <f t="shared" si="126"/>
        <v/>
      </c>
      <c r="F4059" t="str">
        <f t="shared" si="127"/>
        <v/>
      </c>
      <c r="H4059">
        <v>5.5</v>
      </c>
      <c r="Q4059">
        <v>5.5</v>
      </c>
    </row>
    <row r="4060" spans="1:17" x14ac:dyDescent="0.25">
      <c r="A4060" t="s">
        <v>912</v>
      </c>
      <c r="B4060">
        <v>23</v>
      </c>
      <c r="C4060" t="s">
        <v>531</v>
      </c>
      <c r="D4060" t="s">
        <v>754</v>
      </c>
      <c r="E4060" t="str">
        <f t="shared" si="126"/>
        <v/>
      </c>
      <c r="F4060" t="str">
        <f t="shared" si="127"/>
        <v/>
      </c>
      <c r="H4060">
        <v>5</v>
      </c>
      <c r="Q4060">
        <v>5</v>
      </c>
    </row>
    <row r="4061" spans="1:17" x14ac:dyDescent="0.25">
      <c r="A4061" t="s">
        <v>912</v>
      </c>
      <c r="B4061">
        <v>23</v>
      </c>
      <c r="C4061" t="s">
        <v>584</v>
      </c>
      <c r="D4061" t="s">
        <v>754</v>
      </c>
      <c r="E4061" t="str">
        <f t="shared" si="126"/>
        <v/>
      </c>
      <c r="F4061" t="str">
        <f t="shared" si="127"/>
        <v/>
      </c>
      <c r="H4061">
        <v>5.5</v>
      </c>
      <c r="Q4061">
        <v>5.5</v>
      </c>
    </row>
    <row r="4062" spans="1:17" x14ac:dyDescent="0.25">
      <c r="A4062" t="s">
        <v>912</v>
      </c>
      <c r="B4062">
        <v>23</v>
      </c>
      <c r="C4062" t="s">
        <v>557</v>
      </c>
      <c r="D4062" t="s">
        <v>754</v>
      </c>
      <c r="E4062" t="str">
        <f t="shared" si="126"/>
        <v/>
      </c>
      <c r="F4062" t="str">
        <f t="shared" si="127"/>
        <v/>
      </c>
      <c r="H4062">
        <v>5.5</v>
      </c>
      <c r="Q4062">
        <v>5.5</v>
      </c>
    </row>
    <row r="4063" spans="1:17" x14ac:dyDescent="0.25">
      <c r="A4063" t="s">
        <v>912</v>
      </c>
      <c r="B4063">
        <v>23</v>
      </c>
      <c r="C4063" t="s">
        <v>767</v>
      </c>
      <c r="D4063" t="s">
        <v>754</v>
      </c>
      <c r="E4063" t="str">
        <f t="shared" si="126"/>
        <v/>
      </c>
      <c r="F4063" t="str">
        <f t="shared" si="127"/>
        <v/>
      </c>
      <c r="H4063">
        <v>5</v>
      </c>
      <c r="Q4063">
        <v>5</v>
      </c>
    </row>
    <row r="4064" spans="1:17" x14ac:dyDescent="0.25">
      <c r="A4064" t="s">
        <v>912</v>
      </c>
      <c r="B4064">
        <v>23</v>
      </c>
      <c r="C4064" t="s">
        <v>614</v>
      </c>
      <c r="D4064" t="s">
        <v>754</v>
      </c>
      <c r="E4064">
        <f t="shared" si="126"/>
        <v>1</v>
      </c>
      <c r="F4064" t="str">
        <f t="shared" si="127"/>
        <v/>
      </c>
      <c r="G4064" t="s">
        <v>910</v>
      </c>
      <c r="H4064">
        <v>7</v>
      </c>
      <c r="I4064">
        <v>1</v>
      </c>
      <c r="Q4064">
        <v>9.5</v>
      </c>
    </row>
    <row r="4065" spans="1:17" x14ac:dyDescent="0.25">
      <c r="A4065" t="s">
        <v>912</v>
      </c>
      <c r="B4065">
        <v>23</v>
      </c>
      <c r="C4065" t="s">
        <v>546</v>
      </c>
      <c r="D4065" t="s">
        <v>748</v>
      </c>
      <c r="E4065" t="str">
        <f t="shared" si="126"/>
        <v/>
      </c>
      <c r="F4065" t="str">
        <f t="shared" si="127"/>
        <v/>
      </c>
      <c r="H4065">
        <v>6.5</v>
      </c>
      <c r="Q4065">
        <v>6.5</v>
      </c>
    </row>
    <row r="4066" spans="1:17" x14ac:dyDescent="0.25">
      <c r="A4066" t="s">
        <v>912</v>
      </c>
      <c r="B4066">
        <v>23</v>
      </c>
      <c r="C4066" t="s">
        <v>551</v>
      </c>
      <c r="D4066" t="s">
        <v>748</v>
      </c>
      <c r="E4066">
        <f t="shared" si="126"/>
        <v>1</v>
      </c>
      <c r="F4066" t="str">
        <f t="shared" si="127"/>
        <v/>
      </c>
      <c r="G4066" t="s">
        <v>910</v>
      </c>
      <c r="H4066">
        <v>7</v>
      </c>
      <c r="I4066">
        <v>1</v>
      </c>
      <c r="L4066">
        <v>1</v>
      </c>
      <c r="Q4066">
        <v>10.5</v>
      </c>
    </row>
    <row r="4067" spans="1:17" x14ac:dyDescent="0.25">
      <c r="A4067" t="s">
        <v>912</v>
      </c>
      <c r="B4067">
        <v>23</v>
      </c>
      <c r="C4067" t="s">
        <v>556</v>
      </c>
      <c r="D4067" t="s">
        <v>748</v>
      </c>
      <c r="E4067">
        <f t="shared" si="126"/>
        <v>1</v>
      </c>
      <c r="F4067" t="str">
        <f t="shared" si="127"/>
        <v/>
      </c>
      <c r="G4067" t="s">
        <v>910</v>
      </c>
      <c r="H4067">
        <v>6</v>
      </c>
      <c r="Q4067">
        <v>5.5</v>
      </c>
    </row>
    <row r="4068" spans="1:17" x14ac:dyDescent="0.25">
      <c r="A4068" t="s">
        <v>912</v>
      </c>
      <c r="B4068">
        <v>23</v>
      </c>
      <c r="C4068" t="s">
        <v>482</v>
      </c>
      <c r="D4068" t="s">
        <v>661</v>
      </c>
      <c r="E4068" t="str">
        <f t="shared" si="126"/>
        <v/>
      </c>
      <c r="F4068" t="str">
        <f t="shared" si="127"/>
        <v/>
      </c>
      <c r="H4068">
        <v>6</v>
      </c>
      <c r="Q4068">
        <v>6</v>
      </c>
    </row>
    <row r="4069" spans="1:17" x14ac:dyDescent="0.25">
      <c r="A4069" t="s">
        <v>912</v>
      </c>
      <c r="B4069">
        <v>23</v>
      </c>
      <c r="C4069" t="s">
        <v>498</v>
      </c>
      <c r="D4069" t="s">
        <v>661</v>
      </c>
      <c r="E4069" t="str">
        <f t="shared" si="126"/>
        <v/>
      </c>
      <c r="F4069" t="str">
        <f t="shared" si="127"/>
        <v/>
      </c>
      <c r="H4069">
        <v>5.5</v>
      </c>
      <c r="Q4069">
        <v>5.5</v>
      </c>
    </row>
    <row r="4070" spans="1:17" x14ac:dyDescent="0.25">
      <c r="A4070" t="s">
        <v>912</v>
      </c>
      <c r="B4070">
        <v>23</v>
      </c>
      <c r="C4070" t="s">
        <v>540</v>
      </c>
      <c r="D4070" t="s">
        <v>661</v>
      </c>
      <c r="E4070" t="str">
        <f t="shared" si="126"/>
        <v/>
      </c>
      <c r="F4070" t="str">
        <f t="shared" si="127"/>
        <v/>
      </c>
      <c r="H4070">
        <v>5</v>
      </c>
      <c r="Q4070">
        <v>5</v>
      </c>
    </row>
    <row r="4071" spans="1:17" x14ac:dyDescent="0.25">
      <c r="A4071" t="s">
        <v>912</v>
      </c>
      <c r="B4071">
        <v>23</v>
      </c>
      <c r="C4071" t="s">
        <v>575</v>
      </c>
      <c r="D4071" t="s">
        <v>661</v>
      </c>
      <c r="E4071">
        <f t="shared" si="126"/>
        <v>1</v>
      </c>
      <c r="F4071" t="str">
        <f t="shared" si="127"/>
        <v/>
      </c>
      <c r="G4071" t="s">
        <v>910</v>
      </c>
      <c r="H4071">
        <v>5</v>
      </c>
      <c r="Q4071">
        <v>4.5</v>
      </c>
    </row>
    <row r="4072" spans="1:17" x14ac:dyDescent="0.25">
      <c r="A4072" t="s">
        <v>912</v>
      </c>
      <c r="B4072">
        <v>23</v>
      </c>
      <c r="C4072" t="s">
        <v>789</v>
      </c>
      <c r="D4072" t="s">
        <v>661</v>
      </c>
      <c r="E4072" t="str">
        <f t="shared" si="126"/>
        <v/>
      </c>
      <c r="F4072" t="str">
        <f t="shared" si="127"/>
        <v/>
      </c>
      <c r="H4072">
        <v>5.5</v>
      </c>
      <c r="Q4072">
        <v>5.5</v>
      </c>
    </row>
    <row r="4073" spans="1:17" x14ac:dyDescent="0.25">
      <c r="A4073" t="s">
        <v>912</v>
      </c>
      <c r="B4073">
        <v>23</v>
      </c>
      <c r="C4073" t="s">
        <v>522</v>
      </c>
      <c r="D4073" t="s">
        <v>631</v>
      </c>
      <c r="E4073" t="str">
        <f t="shared" si="126"/>
        <v/>
      </c>
      <c r="F4073" t="str">
        <f t="shared" si="127"/>
        <v/>
      </c>
      <c r="H4073">
        <v>5.5</v>
      </c>
      <c r="Q4073">
        <v>5.5</v>
      </c>
    </row>
    <row r="4074" spans="1:17" x14ac:dyDescent="0.25">
      <c r="A4074" t="s">
        <v>912</v>
      </c>
      <c r="B4074">
        <v>23</v>
      </c>
      <c r="C4074" t="s">
        <v>539</v>
      </c>
      <c r="D4074" t="s">
        <v>631</v>
      </c>
      <c r="E4074" t="str">
        <f t="shared" si="126"/>
        <v/>
      </c>
      <c r="F4074" t="str">
        <f t="shared" si="127"/>
        <v/>
      </c>
      <c r="H4074">
        <v>5</v>
      </c>
      <c r="Q4074">
        <v>5</v>
      </c>
    </row>
    <row r="4075" spans="1:17" x14ac:dyDescent="0.25">
      <c r="A4075" t="s">
        <v>912</v>
      </c>
      <c r="B4075">
        <v>23</v>
      </c>
      <c r="C4075" t="s">
        <v>597</v>
      </c>
      <c r="D4075" t="s">
        <v>631</v>
      </c>
      <c r="E4075" t="str">
        <f t="shared" si="126"/>
        <v/>
      </c>
      <c r="F4075" t="str">
        <f t="shared" si="127"/>
        <v/>
      </c>
      <c r="H4075">
        <v>6</v>
      </c>
      <c r="Q4075">
        <v>6</v>
      </c>
    </row>
    <row r="4076" spans="1:17" x14ac:dyDescent="0.25">
      <c r="A4076" t="s">
        <v>912</v>
      </c>
      <c r="B4076">
        <v>23</v>
      </c>
      <c r="C4076" t="s">
        <v>612</v>
      </c>
      <c r="D4076" t="s">
        <v>631</v>
      </c>
      <c r="E4076">
        <f t="shared" si="126"/>
        <v>1</v>
      </c>
      <c r="F4076" t="str">
        <f t="shared" si="127"/>
        <v/>
      </c>
      <c r="G4076" t="s">
        <v>910</v>
      </c>
      <c r="H4076">
        <v>6.5</v>
      </c>
      <c r="Q4076">
        <v>6</v>
      </c>
    </row>
    <row r="4077" spans="1:17" x14ac:dyDescent="0.25">
      <c r="A4077" t="s">
        <v>912</v>
      </c>
      <c r="B4077">
        <v>23</v>
      </c>
      <c r="C4077" t="s">
        <v>493</v>
      </c>
      <c r="D4077" t="s">
        <v>631</v>
      </c>
      <c r="E4077" t="str">
        <f t="shared" si="126"/>
        <v/>
      </c>
      <c r="F4077" t="str">
        <f t="shared" si="127"/>
        <v/>
      </c>
      <c r="H4077">
        <v>5.5</v>
      </c>
      <c r="Q4077">
        <v>5.5</v>
      </c>
    </row>
    <row r="4078" spans="1:17" x14ac:dyDescent="0.25">
      <c r="A4078" t="s">
        <v>912</v>
      </c>
      <c r="B4078">
        <v>23</v>
      </c>
      <c r="C4078" t="s">
        <v>561</v>
      </c>
      <c r="D4078" t="s">
        <v>745</v>
      </c>
      <c r="E4078" t="str">
        <f t="shared" si="126"/>
        <v/>
      </c>
      <c r="F4078" t="str">
        <f t="shared" si="127"/>
        <v/>
      </c>
      <c r="H4078">
        <v>5.5</v>
      </c>
      <c r="L4078">
        <v>1</v>
      </c>
      <c r="Q4078">
        <v>6.5</v>
      </c>
    </row>
    <row r="4079" spans="1:17" x14ac:dyDescent="0.25">
      <c r="A4079" t="s">
        <v>912</v>
      </c>
      <c r="B4079">
        <v>23</v>
      </c>
      <c r="C4079" t="s">
        <v>588</v>
      </c>
      <c r="D4079" t="s">
        <v>745</v>
      </c>
      <c r="E4079">
        <f t="shared" si="126"/>
        <v>1</v>
      </c>
      <c r="F4079" t="str">
        <f t="shared" si="127"/>
        <v/>
      </c>
      <c r="G4079" t="s">
        <v>910</v>
      </c>
      <c r="H4079">
        <v>6</v>
      </c>
      <c r="Q4079">
        <v>5.5</v>
      </c>
    </row>
    <row r="4080" spans="1:17" x14ac:dyDescent="0.25">
      <c r="A4080" t="s">
        <v>912</v>
      </c>
      <c r="B4080">
        <v>23</v>
      </c>
      <c r="C4080" t="s">
        <v>610</v>
      </c>
      <c r="D4080" t="s">
        <v>745</v>
      </c>
      <c r="E4080" t="str">
        <f t="shared" si="126"/>
        <v/>
      </c>
      <c r="F4080" t="str">
        <f t="shared" si="127"/>
        <v/>
      </c>
      <c r="H4080">
        <v>6</v>
      </c>
      <c r="Q4080">
        <v>6</v>
      </c>
    </row>
    <row r="4081" spans="1:17" x14ac:dyDescent="0.25">
      <c r="A4081" t="s">
        <v>912</v>
      </c>
      <c r="B4081">
        <v>23</v>
      </c>
      <c r="C4081" t="s">
        <v>501</v>
      </c>
      <c r="D4081" t="s">
        <v>635</v>
      </c>
      <c r="E4081" t="str">
        <f t="shared" si="126"/>
        <v/>
      </c>
      <c r="F4081" t="str">
        <f t="shared" si="127"/>
        <v/>
      </c>
      <c r="H4081">
        <v>6</v>
      </c>
      <c r="Q4081">
        <v>6</v>
      </c>
    </row>
    <row r="4082" spans="1:17" x14ac:dyDescent="0.25">
      <c r="A4082" t="s">
        <v>912</v>
      </c>
      <c r="B4082">
        <v>23</v>
      </c>
      <c r="C4082" t="s">
        <v>757</v>
      </c>
      <c r="D4082" t="s">
        <v>635</v>
      </c>
      <c r="E4082" t="str">
        <f t="shared" si="126"/>
        <v/>
      </c>
      <c r="F4082" t="str">
        <f t="shared" si="127"/>
        <v/>
      </c>
      <c r="H4082">
        <v>6.5</v>
      </c>
      <c r="Q4082">
        <v>6.5</v>
      </c>
    </row>
    <row r="4083" spans="1:17" x14ac:dyDescent="0.25">
      <c r="A4083" t="s">
        <v>912</v>
      </c>
      <c r="B4083">
        <v>23</v>
      </c>
      <c r="C4083" t="s">
        <v>513</v>
      </c>
      <c r="D4083" t="s">
        <v>635</v>
      </c>
      <c r="E4083" t="str">
        <f t="shared" si="126"/>
        <v/>
      </c>
      <c r="F4083" t="str">
        <f t="shared" si="127"/>
        <v/>
      </c>
      <c r="H4083">
        <v>6</v>
      </c>
      <c r="Q4083">
        <v>6</v>
      </c>
    </row>
    <row r="4084" spans="1:17" x14ac:dyDescent="0.25">
      <c r="A4084" t="s">
        <v>912</v>
      </c>
      <c r="B4084">
        <v>23</v>
      </c>
      <c r="C4084" t="s">
        <v>578</v>
      </c>
      <c r="D4084" t="s">
        <v>635</v>
      </c>
      <c r="E4084" t="str">
        <f t="shared" si="126"/>
        <v/>
      </c>
      <c r="F4084" t="str">
        <f t="shared" si="127"/>
        <v/>
      </c>
      <c r="H4084">
        <v>5.5</v>
      </c>
      <c r="Q4084">
        <v>5.5</v>
      </c>
    </row>
    <row r="4085" spans="1:17" x14ac:dyDescent="0.25">
      <c r="A4085" t="s">
        <v>912</v>
      </c>
      <c r="B4085">
        <v>23</v>
      </c>
      <c r="C4085" t="s">
        <v>583</v>
      </c>
      <c r="D4085" t="s">
        <v>635</v>
      </c>
      <c r="E4085" t="str">
        <f t="shared" si="126"/>
        <v/>
      </c>
      <c r="F4085" t="str">
        <f t="shared" si="127"/>
        <v/>
      </c>
      <c r="H4085">
        <v>5.5</v>
      </c>
      <c r="Q4085">
        <v>5.5</v>
      </c>
    </row>
    <row r="4086" spans="1:17" x14ac:dyDescent="0.25">
      <c r="A4086" t="s">
        <v>912</v>
      </c>
      <c r="B4086">
        <v>23</v>
      </c>
      <c r="C4086" t="s">
        <v>492</v>
      </c>
      <c r="D4086" t="s">
        <v>747</v>
      </c>
      <c r="E4086" t="str">
        <f t="shared" si="126"/>
        <v/>
      </c>
      <c r="F4086" t="str">
        <f t="shared" si="127"/>
        <v/>
      </c>
      <c r="H4086">
        <v>5.5</v>
      </c>
      <c r="Q4086">
        <v>5.5</v>
      </c>
    </row>
    <row r="4087" spans="1:17" x14ac:dyDescent="0.25">
      <c r="A4087" t="s">
        <v>912</v>
      </c>
      <c r="B4087">
        <v>23</v>
      </c>
      <c r="C4087" t="s">
        <v>512</v>
      </c>
      <c r="D4087" t="s">
        <v>747</v>
      </c>
      <c r="E4087" t="str">
        <f t="shared" si="126"/>
        <v/>
      </c>
      <c r="F4087" t="str">
        <f t="shared" si="127"/>
        <v/>
      </c>
      <c r="H4087">
        <v>5.5</v>
      </c>
      <c r="Q4087">
        <v>5.5</v>
      </c>
    </row>
    <row r="4088" spans="1:17" x14ac:dyDescent="0.25">
      <c r="A4088" t="s">
        <v>912</v>
      </c>
      <c r="B4088">
        <v>23</v>
      </c>
      <c r="C4088" t="s">
        <v>530</v>
      </c>
      <c r="D4088" t="s">
        <v>747</v>
      </c>
      <c r="E4088" t="str">
        <f t="shared" si="126"/>
        <v/>
      </c>
      <c r="F4088" t="str">
        <f t="shared" si="127"/>
        <v/>
      </c>
      <c r="H4088">
        <v>4.5</v>
      </c>
      <c r="Q4088">
        <v>4.5</v>
      </c>
    </row>
    <row r="4089" spans="1:17" x14ac:dyDescent="0.25">
      <c r="A4089" t="s">
        <v>912</v>
      </c>
      <c r="B4089">
        <v>23</v>
      </c>
      <c r="C4089" t="s">
        <v>534</v>
      </c>
      <c r="D4089" t="s">
        <v>747</v>
      </c>
      <c r="E4089" t="str">
        <f t="shared" si="126"/>
        <v/>
      </c>
      <c r="F4089" t="str">
        <f t="shared" si="127"/>
        <v/>
      </c>
      <c r="H4089">
        <v>5</v>
      </c>
      <c r="Q4089">
        <v>5</v>
      </c>
    </row>
    <row r="4090" spans="1:17" x14ac:dyDescent="0.25">
      <c r="A4090" t="s">
        <v>912</v>
      </c>
      <c r="B4090">
        <v>23</v>
      </c>
      <c r="C4090" t="s">
        <v>563</v>
      </c>
      <c r="D4090" t="s">
        <v>747</v>
      </c>
      <c r="E4090" t="str">
        <f t="shared" si="126"/>
        <v/>
      </c>
      <c r="F4090" t="str">
        <f t="shared" si="127"/>
        <v/>
      </c>
      <c r="H4090">
        <v>5.5</v>
      </c>
      <c r="Q4090">
        <v>5.5</v>
      </c>
    </row>
    <row r="4091" spans="1:17" x14ac:dyDescent="0.25">
      <c r="A4091" t="s">
        <v>912</v>
      </c>
      <c r="B4091">
        <v>23</v>
      </c>
      <c r="C4091" t="s">
        <v>621</v>
      </c>
      <c r="D4091" t="s">
        <v>747</v>
      </c>
      <c r="E4091" t="str">
        <f t="shared" si="126"/>
        <v/>
      </c>
      <c r="F4091" t="str">
        <f t="shared" si="127"/>
        <v/>
      </c>
      <c r="H4091">
        <v>6</v>
      </c>
      <c r="Q4091">
        <v>6</v>
      </c>
    </row>
    <row r="4092" spans="1:17" x14ac:dyDescent="0.25">
      <c r="A4092" t="s">
        <v>912</v>
      </c>
      <c r="B4092">
        <v>23</v>
      </c>
      <c r="C4092" t="s">
        <v>489</v>
      </c>
      <c r="D4092" t="s">
        <v>738</v>
      </c>
      <c r="E4092" t="str">
        <f t="shared" si="126"/>
        <v/>
      </c>
      <c r="F4092" t="str">
        <f t="shared" si="127"/>
        <v/>
      </c>
      <c r="H4092">
        <v>6.5</v>
      </c>
      <c r="I4092">
        <v>1</v>
      </c>
      <c r="Q4092">
        <v>9.5</v>
      </c>
    </row>
    <row r="4093" spans="1:17" x14ac:dyDescent="0.25">
      <c r="A4093" t="s">
        <v>912</v>
      </c>
      <c r="B4093">
        <v>23</v>
      </c>
      <c r="C4093" t="s">
        <v>536</v>
      </c>
      <c r="D4093" t="s">
        <v>738</v>
      </c>
      <c r="E4093" t="str">
        <f t="shared" si="126"/>
        <v/>
      </c>
      <c r="F4093" t="str">
        <f t="shared" si="127"/>
        <v/>
      </c>
      <c r="H4093">
        <v>7</v>
      </c>
      <c r="I4093">
        <v>1</v>
      </c>
      <c r="L4093">
        <v>1</v>
      </c>
      <c r="Q4093">
        <v>11</v>
      </c>
    </row>
    <row r="4094" spans="1:17" x14ac:dyDescent="0.25">
      <c r="A4094" t="s">
        <v>912</v>
      </c>
      <c r="B4094">
        <v>23</v>
      </c>
      <c r="C4094" t="s">
        <v>567</v>
      </c>
      <c r="D4094" t="s">
        <v>738</v>
      </c>
      <c r="E4094" t="str">
        <f t="shared" si="126"/>
        <v/>
      </c>
      <c r="F4094" t="str">
        <f t="shared" si="127"/>
        <v/>
      </c>
      <c r="H4094">
        <v>6</v>
      </c>
      <c r="Q4094">
        <v>6</v>
      </c>
    </row>
    <row r="4095" spans="1:17" x14ac:dyDescent="0.25">
      <c r="A4095" t="s">
        <v>912</v>
      </c>
      <c r="B4095">
        <v>23</v>
      </c>
      <c r="C4095" t="s">
        <v>574</v>
      </c>
      <c r="D4095" t="s">
        <v>738</v>
      </c>
      <c r="E4095" t="str">
        <f t="shared" si="126"/>
        <v/>
      </c>
      <c r="F4095" t="str">
        <f t="shared" si="127"/>
        <v/>
      </c>
      <c r="H4095">
        <v>5</v>
      </c>
      <c r="Q4095">
        <v>5</v>
      </c>
    </row>
    <row r="4096" spans="1:17" x14ac:dyDescent="0.25">
      <c r="A4096" t="s">
        <v>912</v>
      </c>
      <c r="B4096">
        <v>23</v>
      </c>
      <c r="C4096" t="s">
        <v>592</v>
      </c>
      <c r="D4096" t="s">
        <v>738</v>
      </c>
      <c r="E4096" t="str">
        <f t="shared" si="126"/>
        <v/>
      </c>
      <c r="F4096" t="str">
        <f t="shared" si="127"/>
        <v/>
      </c>
      <c r="H4096">
        <v>7</v>
      </c>
      <c r="L4096">
        <v>1</v>
      </c>
      <c r="Q4096">
        <v>8</v>
      </c>
    </row>
    <row r="4097" spans="1:17" x14ac:dyDescent="0.25">
      <c r="A4097" t="s">
        <v>912</v>
      </c>
      <c r="B4097">
        <v>23</v>
      </c>
      <c r="C4097" t="s">
        <v>796</v>
      </c>
      <c r="D4097" t="s">
        <v>738</v>
      </c>
      <c r="E4097" t="str">
        <f t="shared" si="126"/>
        <v/>
      </c>
      <c r="F4097" t="str">
        <f t="shared" si="127"/>
        <v/>
      </c>
      <c r="H4097">
        <v>5.5</v>
      </c>
      <c r="Q4097">
        <v>5.5</v>
      </c>
    </row>
    <row r="4098" spans="1:17" x14ac:dyDescent="0.25">
      <c r="A4098" t="s">
        <v>912</v>
      </c>
      <c r="B4098">
        <v>23</v>
      </c>
      <c r="C4098" t="s">
        <v>516</v>
      </c>
      <c r="D4098" t="s">
        <v>761</v>
      </c>
      <c r="E4098" t="str">
        <f t="shared" si="126"/>
        <v/>
      </c>
      <c r="F4098" t="str">
        <f t="shared" si="127"/>
        <v/>
      </c>
      <c r="H4098">
        <v>6</v>
      </c>
      <c r="Q4098">
        <v>6</v>
      </c>
    </row>
    <row r="4099" spans="1:17" x14ac:dyDescent="0.25">
      <c r="A4099" t="s">
        <v>912</v>
      </c>
      <c r="B4099">
        <v>23</v>
      </c>
      <c r="C4099" t="s">
        <v>524</v>
      </c>
      <c r="D4099" t="s">
        <v>761</v>
      </c>
      <c r="E4099" t="str">
        <f t="shared" ref="E4099:E4162" si="128">IF($G4099="Ammonito",1,"")</f>
        <v/>
      </c>
      <c r="F4099" t="str">
        <f t="shared" ref="F4099:F4162" si="129">IF($G4099="Espulsione",1,"")</f>
        <v/>
      </c>
      <c r="H4099">
        <v>5.5</v>
      </c>
      <c r="Q4099">
        <v>5.5</v>
      </c>
    </row>
    <row r="4100" spans="1:17" x14ac:dyDescent="0.25">
      <c r="A4100" t="s">
        <v>912</v>
      </c>
      <c r="B4100">
        <v>23</v>
      </c>
      <c r="C4100" t="s">
        <v>545</v>
      </c>
      <c r="D4100" t="s">
        <v>761</v>
      </c>
      <c r="E4100">
        <f t="shared" si="128"/>
        <v>1</v>
      </c>
      <c r="F4100" t="str">
        <f t="shared" si="129"/>
        <v/>
      </c>
      <c r="G4100" t="s">
        <v>910</v>
      </c>
      <c r="H4100">
        <v>6.5</v>
      </c>
      <c r="Q4100">
        <v>6</v>
      </c>
    </row>
    <row r="4101" spans="1:17" x14ac:dyDescent="0.25">
      <c r="A4101" t="s">
        <v>912</v>
      </c>
      <c r="B4101">
        <v>23</v>
      </c>
      <c r="C4101" t="s">
        <v>554</v>
      </c>
      <c r="D4101" t="s">
        <v>761</v>
      </c>
      <c r="E4101" t="str">
        <f t="shared" si="128"/>
        <v/>
      </c>
      <c r="F4101" t="str">
        <f t="shared" si="129"/>
        <v/>
      </c>
      <c r="H4101">
        <v>5</v>
      </c>
      <c r="Q4101">
        <v>5</v>
      </c>
    </row>
    <row r="4102" spans="1:17" x14ac:dyDescent="0.25">
      <c r="A4102" t="s">
        <v>912</v>
      </c>
      <c r="B4102">
        <v>23</v>
      </c>
      <c r="C4102" t="s">
        <v>579</v>
      </c>
      <c r="D4102" t="s">
        <v>761</v>
      </c>
      <c r="E4102" t="str">
        <f t="shared" si="128"/>
        <v/>
      </c>
      <c r="F4102" t="str">
        <f t="shared" si="129"/>
        <v/>
      </c>
      <c r="H4102">
        <v>6.5</v>
      </c>
      <c r="Q4102">
        <v>6.5</v>
      </c>
    </row>
    <row r="4103" spans="1:17" x14ac:dyDescent="0.25">
      <c r="A4103" t="s">
        <v>912</v>
      </c>
      <c r="B4103">
        <v>23</v>
      </c>
      <c r="C4103" t="s">
        <v>604</v>
      </c>
      <c r="D4103" t="s">
        <v>761</v>
      </c>
      <c r="E4103" t="str">
        <f t="shared" si="128"/>
        <v/>
      </c>
      <c r="F4103" t="str">
        <f t="shared" si="129"/>
        <v/>
      </c>
      <c r="H4103">
        <v>7</v>
      </c>
      <c r="L4103">
        <v>2</v>
      </c>
      <c r="Q4103">
        <v>9</v>
      </c>
    </row>
    <row r="4104" spans="1:17" x14ac:dyDescent="0.25">
      <c r="A4104" t="s">
        <v>913</v>
      </c>
      <c r="B4104">
        <v>23</v>
      </c>
      <c r="C4104" t="s">
        <v>263</v>
      </c>
      <c r="D4104" t="s">
        <v>746</v>
      </c>
      <c r="E4104" t="str">
        <f t="shared" si="128"/>
        <v/>
      </c>
      <c r="F4104" t="str">
        <f t="shared" si="129"/>
        <v/>
      </c>
      <c r="H4104">
        <v>5.5</v>
      </c>
      <c r="Q4104">
        <v>5.5</v>
      </c>
    </row>
    <row r="4105" spans="1:17" x14ac:dyDescent="0.25">
      <c r="A4105" t="s">
        <v>913</v>
      </c>
      <c r="B4105">
        <v>23</v>
      </c>
      <c r="C4105" t="s">
        <v>257</v>
      </c>
      <c r="D4105" t="s">
        <v>760</v>
      </c>
      <c r="E4105" t="str">
        <f t="shared" si="128"/>
        <v/>
      </c>
      <c r="F4105" t="str">
        <f t="shared" si="129"/>
        <v/>
      </c>
      <c r="H4105">
        <v>6</v>
      </c>
      <c r="Q4105">
        <v>6</v>
      </c>
    </row>
    <row r="4106" spans="1:17" x14ac:dyDescent="0.25">
      <c r="A4106" t="s">
        <v>913</v>
      </c>
      <c r="B4106">
        <v>23</v>
      </c>
      <c r="C4106" t="s">
        <v>261</v>
      </c>
      <c r="D4106" t="s">
        <v>760</v>
      </c>
      <c r="E4106" t="str">
        <f t="shared" si="128"/>
        <v/>
      </c>
      <c r="F4106" t="str">
        <f t="shared" si="129"/>
        <v/>
      </c>
      <c r="H4106">
        <v>7.5</v>
      </c>
      <c r="I4106">
        <v>2</v>
      </c>
      <c r="Q4106">
        <v>13.5</v>
      </c>
    </row>
    <row r="4107" spans="1:17" x14ac:dyDescent="0.25">
      <c r="A4107" t="s">
        <v>913</v>
      </c>
      <c r="B4107">
        <v>23</v>
      </c>
      <c r="C4107" t="s">
        <v>296</v>
      </c>
      <c r="D4107" t="s">
        <v>633</v>
      </c>
      <c r="E4107">
        <f t="shared" si="128"/>
        <v>1</v>
      </c>
      <c r="F4107" t="str">
        <f t="shared" si="129"/>
        <v/>
      </c>
      <c r="G4107" t="s">
        <v>910</v>
      </c>
      <c r="H4107">
        <v>6</v>
      </c>
      <c r="Q4107">
        <v>5.5</v>
      </c>
    </row>
    <row r="4108" spans="1:17" x14ac:dyDescent="0.25">
      <c r="A4108" t="s">
        <v>913</v>
      </c>
      <c r="B4108">
        <v>23</v>
      </c>
      <c r="C4108" t="s">
        <v>315</v>
      </c>
      <c r="D4108" t="s">
        <v>633</v>
      </c>
      <c r="E4108" t="str">
        <f t="shared" si="128"/>
        <v/>
      </c>
      <c r="F4108" t="str">
        <f t="shared" si="129"/>
        <v/>
      </c>
      <c r="H4108">
        <v>6.5</v>
      </c>
      <c r="Q4108">
        <v>6.5</v>
      </c>
    </row>
    <row r="4109" spans="1:17" x14ac:dyDescent="0.25">
      <c r="A4109" t="s">
        <v>913</v>
      </c>
      <c r="B4109">
        <v>23</v>
      </c>
      <c r="C4109" t="s">
        <v>256</v>
      </c>
      <c r="D4109" t="s">
        <v>739</v>
      </c>
      <c r="E4109" t="str">
        <f t="shared" si="128"/>
        <v/>
      </c>
      <c r="F4109" t="str">
        <f t="shared" si="129"/>
        <v/>
      </c>
      <c r="H4109">
        <v>6</v>
      </c>
      <c r="Q4109">
        <v>6</v>
      </c>
    </row>
    <row r="4110" spans="1:17" x14ac:dyDescent="0.25">
      <c r="A4110" t="s">
        <v>913</v>
      </c>
      <c r="B4110">
        <v>23</v>
      </c>
      <c r="C4110" t="s">
        <v>302</v>
      </c>
      <c r="D4110" t="s">
        <v>634</v>
      </c>
      <c r="E4110" t="str">
        <f t="shared" si="128"/>
        <v/>
      </c>
      <c r="F4110" t="str">
        <f t="shared" si="129"/>
        <v/>
      </c>
      <c r="H4110">
        <v>5.5</v>
      </c>
      <c r="Q4110">
        <v>5.5</v>
      </c>
    </row>
    <row r="4111" spans="1:17" x14ac:dyDescent="0.25">
      <c r="A4111" t="s">
        <v>913</v>
      </c>
      <c r="B4111">
        <v>23</v>
      </c>
      <c r="C4111" t="s">
        <v>318</v>
      </c>
      <c r="D4111" t="s">
        <v>634</v>
      </c>
      <c r="E4111" t="str">
        <f t="shared" si="128"/>
        <v/>
      </c>
      <c r="F4111" t="str">
        <f t="shared" si="129"/>
        <v/>
      </c>
      <c r="H4111">
        <v>5.5</v>
      </c>
      <c r="Q4111">
        <v>5.5</v>
      </c>
    </row>
    <row r="4112" spans="1:17" x14ac:dyDescent="0.25">
      <c r="A4112" t="s">
        <v>913</v>
      </c>
      <c r="B4112">
        <v>23</v>
      </c>
      <c r="C4112" t="s">
        <v>820</v>
      </c>
      <c r="D4112" t="s">
        <v>634</v>
      </c>
      <c r="E4112" t="str">
        <f t="shared" si="128"/>
        <v/>
      </c>
      <c r="F4112" t="str">
        <f t="shared" si="129"/>
        <v/>
      </c>
      <c r="H4112">
        <v>5.5</v>
      </c>
      <c r="Q4112">
        <v>5.5</v>
      </c>
    </row>
    <row r="4113" spans="1:17" x14ac:dyDescent="0.25">
      <c r="A4113" t="s">
        <v>913</v>
      </c>
      <c r="B4113">
        <v>23</v>
      </c>
      <c r="C4113" t="s">
        <v>289</v>
      </c>
      <c r="D4113" t="s">
        <v>632</v>
      </c>
      <c r="E4113" t="str">
        <f t="shared" si="128"/>
        <v/>
      </c>
      <c r="F4113" t="str">
        <f t="shared" si="129"/>
        <v/>
      </c>
      <c r="H4113">
        <v>5.5</v>
      </c>
      <c r="Q4113">
        <v>5.5</v>
      </c>
    </row>
    <row r="4114" spans="1:17" x14ac:dyDescent="0.25">
      <c r="A4114" t="s">
        <v>913</v>
      </c>
      <c r="B4114">
        <v>23</v>
      </c>
      <c r="C4114" t="s">
        <v>272</v>
      </c>
      <c r="D4114" t="s">
        <v>752</v>
      </c>
      <c r="E4114" t="str">
        <f t="shared" si="128"/>
        <v/>
      </c>
      <c r="F4114" t="str">
        <f t="shared" si="129"/>
        <v/>
      </c>
      <c r="H4114">
        <v>6</v>
      </c>
      <c r="Q4114">
        <v>6</v>
      </c>
    </row>
    <row r="4115" spans="1:17" x14ac:dyDescent="0.25">
      <c r="A4115" t="s">
        <v>913</v>
      </c>
      <c r="B4115">
        <v>23</v>
      </c>
      <c r="C4115" t="s">
        <v>283</v>
      </c>
      <c r="D4115" t="s">
        <v>752</v>
      </c>
      <c r="E4115" t="str">
        <f t="shared" si="128"/>
        <v/>
      </c>
      <c r="F4115" t="str">
        <f t="shared" si="129"/>
        <v/>
      </c>
      <c r="H4115">
        <v>6</v>
      </c>
      <c r="Q4115">
        <v>6</v>
      </c>
    </row>
    <row r="4116" spans="1:17" x14ac:dyDescent="0.25">
      <c r="A4116" t="s">
        <v>913</v>
      </c>
      <c r="B4116">
        <v>23</v>
      </c>
      <c r="C4116" t="s">
        <v>293</v>
      </c>
      <c r="D4116" t="s">
        <v>740</v>
      </c>
      <c r="E4116" t="str">
        <f t="shared" si="128"/>
        <v/>
      </c>
      <c r="F4116" t="str">
        <f t="shared" si="129"/>
        <v/>
      </c>
      <c r="H4116">
        <v>5</v>
      </c>
      <c r="Q4116">
        <v>5</v>
      </c>
    </row>
    <row r="4117" spans="1:17" x14ac:dyDescent="0.25">
      <c r="A4117" t="s">
        <v>913</v>
      </c>
      <c r="B4117">
        <v>23</v>
      </c>
      <c r="C4117" t="s">
        <v>300</v>
      </c>
      <c r="D4117" t="s">
        <v>740</v>
      </c>
      <c r="E4117" t="str">
        <f t="shared" si="128"/>
        <v/>
      </c>
      <c r="F4117" t="str">
        <f t="shared" si="129"/>
        <v/>
      </c>
      <c r="H4117">
        <v>6.5</v>
      </c>
      <c r="Q4117">
        <v>6.5</v>
      </c>
    </row>
    <row r="4118" spans="1:17" x14ac:dyDescent="0.25">
      <c r="A4118" t="s">
        <v>913</v>
      </c>
      <c r="B4118">
        <v>23</v>
      </c>
      <c r="C4118" t="s">
        <v>286</v>
      </c>
      <c r="D4118" t="s">
        <v>742</v>
      </c>
      <c r="E4118" t="str">
        <f t="shared" si="128"/>
        <v/>
      </c>
      <c r="F4118" t="str">
        <f t="shared" si="129"/>
        <v/>
      </c>
      <c r="H4118">
        <v>6</v>
      </c>
      <c r="Q4118">
        <v>6</v>
      </c>
    </row>
    <row r="4119" spans="1:17" x14ac:dyDescent="0.25">
      <c r="A4119" t="s">
        <v>913</v>
      </c>
      <c r="B4119">
        <v>23</v>
      </c>
      <c r="C4119" t="s">
        <v>317</v>
      </c>
      <c r="D4119" t="s">
        <v>742</v>
      </c>
      <c r="E4119" t="str">
        <f t="shared" si="128"/>
        <v/>
      </c>
      <c r="F4119" t="str">
        <f t="shared" si="129"/>
        <v/>
      </c>
      <c r="H4119">
        <v>7.5</v>
      </c>
      <c r="I4119">
        <v>2</v>
      </c>
      <c r="Q4119">
        <v>13.5</v>
      </c>
    </row>
    <row r="4120" spans="1:17" x14ac:dyDescent="0.25">
      <c r="A4120" t="s">
        <v>913</v>
      </c>
      <c r="B4120">
        <v>23</v>
      </c>
      <c r="C4120" t="s">
        <v>299</v>
      </c>
      <c r="D4120" t="s">
        <v>742</v>
      </c>
      <c r="E4120" t="str">
        <f t="shared" si="128"/>
        <v/>
      </c>
      <c r="F4120" t="str">
        <f t="shared" si="129"/>
        <v/>
      </c>
      <c r="H4120">
        <v>6</v>
      </c>
      <c r="Q4120">
        <v>6</v>
      </c>
    </row>
    <row r="4121" spans="1:17" x14ac:dyDescent="0.25">
      <c r="A4121" t="s">
        <v>913</v>
      </c>
      <c r="B4121">
        <v>23</v>
      </c>
      <c r="C4121" t="s">
        <v>299</v>
      </c>
      <c r="D4121" t="s">
        <v>742</v>
      </c>
      <c r="E4121" t="str">
        <f t="shared" si="128"/>
        <v/>
      </c>
      <c r="F4121" t="str">
        <f t="shared" si="129"/>
        <v/>
      </c>
      <c r="H4121">
        <v>6</v>
      </c>
      <c r="Q4121">
        <v>6</v>
      </c>
    </row>
    <row r="4122" spans="1:17" x14ac:dyDescent="0.25">
      <c r="A4122" t="s">
        <v>913</v>
      </c>
      <c r="B4122">
        <v>23</v>
      </c>
      <c r="C4122" t="s">
        <v>282</v>
      </c>
      <c r="D4122" t="s">
        <v>753</v>
      </c>
      <c r="E4122" t="str">
        <f t="shared" si="128"/>
        <v/>
      </c>
      <c r="F4122" t="str">
        <f t="shared" si="129"/>
        <v/>
      </c>
      <c r="H4122">
        <v>5</v>
      </c>
      <c r="Q4122">
        <v>5</v>
      </c>
    </row>
    <row r="4123" spans="1:17" x14ac:dyDescent="0.25">
      <c r="A4123" t="s">
        <v>913</v>
      </c>
      <c r="B4123">
        <v>23</v>
      </c>
      <c r="C4123" t="s">
        <v>280</v>
      </c>
      <c r="D4123" t="s">
        <v>753</v>
      </c>
      <c r="E4123" t="str">
        <f t="shared" si="128"/>
        <v/>
      </c>
      <c r="F4123" t="str">
        <f t="shared" si="129"/>
        <v/>
      </c>
      <c r="H4123">
        <v>5.5</v>
      </c>
      <c r="Q4123">
        <v>5.5</v>
      </c>
    </row>
    <row r="4124" spans="1:17" x14ac:dyDescent="0.25">
      <c r="A4124" t="s">
        <v>913</v>
      </c>
      <c r="B4124">
        <v>23</v>
      </c>
      <c r="C4124" t="s">
        <v>254</v>
      </c>
      <c r="D4124" t="s">
        <v>750</v>
      </c>
      <c r="E4124" t="str">
        <f t="shared" si="128"/>
        <v/>
      </c>
      <c r="F4124" t="str">
        <f t="shared" si="129"/>
        <v/>
      </c>
      <c r="H4124">
        <v>5</v>
      </c>
      <c r="Q4124">
        <v>5</v>
      </c>
    </row>
    <row r="4125" spans="1:17" x14ac:dyDescent="0.25">
      <c r="A4125" t="s">
        <v>913</v>
      </c>
      <c r="B4125">
        <v>23</v>
      </c>
      <c r="C4125" t="s">
        <v>304</v>
      </c>
      <c r="D4125" t="s">
        <v>750</v>
      </c>
      <c r="E4125" t="str">
        <f t="shared" si="128"/>
        <v/>
      </c>
      <c r="F4125" t="str">
        <f t="shared" si="129"/>
        <v/>
      </c>
      <c r="H4125">
        <v>5</v>
      </c>
      <c r="Q4125">
        <v>5</v>
      </c>
    </row>
    <row r="4126" spans="1:17" x14ac:dyDescent="0.25">
      <c r="A4126" t="s">
        <v>913</v>
      </c>
      <c r="B4126">
        <v>23</v>
      </c>
      <c r="C4126" t="s">
        <v>267</v>
      </c>
      <c r="D4126" t="s">
        <v>750</v>
      </c>
      <c r="E4126" t="str">
        <f t="shared" si="128"/>
        <v/>
      </c>
      <c r="F4126" t="str">
        <f t="shared" si="129"/>
        <v/>
      </c>
      <c r="H4126">
        <v>5.5</v>
      </c>
      <c r="Q4126">
        <v>5.5</v>
      </c>
    </row>
    <row r="4127" spans="1:17" x14ac:dyDescent="0.25">
      <c r="A4127" t="s">
        <v>913</v>
      </c>
      <c r="B4127">
        <v>23</v>
      </c>
      <c r="C4127" t="s">
        <v>252</v>
      </c>
      <c r="D4127" t="s">
        <v>754</v>
      </c>
      <c r="E4127" t="str">
        <f t="shared" si="128"/>
        <v/>
      </c>
      <c r="F4127" t="str">
        <f t="shared" si="129"/>
        <v/>
      </c>
      <c r="H4127">
        <v>4.5</v>
      </c>
      <c r="Q4127">
        <v>4.5</v>
      </c>
    </row>
    <row r="4128" spans="1:17" x14ac:dyDescent="0.25">
      <c r="A4128" t="s">
        <v>913</v>
      </c>
      <c r="B4128">
        <v>23</v>
      </c>
      <c r="C4128" t="s">
        <v>305</v>
      </c>
      <c r="D4128" t="s">
        <v>754</v>
      </c>
      <c r="E4128" t="str">
        <f t="shared" si="128"/>
        <v/>
      </c>
      <c r="F4128" t="str">
        <f t="shared" si="129"/>
        <v/>
      </c>
      <c r="H4128">
        <v>6</v>
      </c>
      <c r="Q4128">
        <v>6</v>
      </c>
    </row>
    <row r="4129" spans="1:17" x14ac:dyDescent="0.25">
      <c r="A4129" t="s">
        <v>913</v>
      </c>
      <c r="B4129">
        <v>23</v>
      </c>
      <c r="C4129" t="s">
        <v>311</v>
      </c>
      <c r="D4129" t="s">
        <v>754</v>
      </c>
      <c r="E4129" t="str">
        <f t="shared" si="128"/>
        <v/>
      </c>
      <c r="F4129" t="str">
        <f t="shared" si="129"/>
        <v/>
      </c>
      <c r="H4129">
        <v>4.5</v>
      </c>
      <c r="Q4129">
        <v>4.5</v>
      </c>
    </row>
    <row r="4130" spans="1:17" x14ac:dyDescent="0.25">
      <c r="A4130" t="s">
        <v>913</v>
      </c>
      <c r="B4130">
        <v>23</v>
      </c>
      <c r="C4130" t="s">
        <v>259</v>
      </c>
      <c r="D4130" t="s">
        <v>748</v>
      </c>
      <c r="E4130">
        <f t="shared" si="128"/>
        <v>1</v>
      </c>
      <c r="F4130" t="str">
        <f t="shared" si="129"/>
        <v/>
      </c>
      <c r="G4130" t="s">
        <v>910</v>
      </c>
      <c r="H4130">
        <v>6</v>
      </c>
      <c r="L4130">
        <v>1</v>
      </c>
      <c r="Q4130">
        <v>6.5</v>
      </c>
    </row>
    <row r="4131" spans="1:17" x14ac:dyDescent="0.25">
      <c r="A4131" t="s">
        <v>913</v>
      </c>
      <c r="B4131">
        <v>23</v>
      </c>
      <c r="C4131" t="s">
        <v>274</v>
      </c>
      <c r="D4131" t="s">
        <v>748</v>
      </c>
      <c r="E4131" t="str">
        <f t="shared" si="128"/>
        <v/>
      </c>
      <c r="F4131" t="str">
        <f t="shared" si="129"/>
        <v/>
      </c>
      <c r="H4131">
        <v>7.5</v>
      </c>
      <c r="I4131">
        <v>2</v>
      </c>
      <c r="Q4131">
        <v>13.5</v>
      </c>
    </row>
    <row r="4132" spans="1:17" x14ac:dyDescent="0.25">
      <c r="A4132" t="s">
        <v>913</v>
      </c>
      <c r="B4132">
        <v>23</v>
      </c>
      <c r="C4132" t="s">
        <v>278</v>
      </c>
      <c r="D4132" t="s">
        <v>748</v>
      </c>
      <c r="E4132" t="str">
        <f t="shared" si="128"/>
        <v/>
      </c>
      <c r="F4132" t="str">
        <f t="shared" si="129"/>
        <v/>
      </c>
      <c r="H4132">
        <v>5.5</v>
      </c>
      <c r="Q4132">
        <v>5.5</v>
      </c>
    </row>
    <row r="4133" spans="1:17" x14ac:dyDescent="0.25">
      <c r="A4133" t="s">
        <v>913</v>
      </c>
      <c r="B4133">
        <v>23</v>
      </c>
      <c r="C4133" t="s">
        <v>292</v>
      </c>
      <c r="D4133" t="s">
        <v>748</v>
      </c>
      <c r="E4133" t="str">
        <f t="shared" si="128"/>
        <v/>
      </c>
      <c r="F4133" t="str">
        <f t="shared" si="129"/>
        <v/>
      </c>
      <c r="H4133">
        <v>7</v>
      </c>
      <c r="Q4133">
        <v>7</v>
      </c>
    </row>
    <row r="4134" spans="1:17" x14ac:dyDescent="0.25">
      <c r="A4134" t="s">
        <v>913</v>
      </c>
      <c r="B4134">
        <v>23</v>
      </c>
      <c r="C4134" t="s">
        <v>251</v>
      </c>
      <c r="D4134" t="s">
        <v>661</v>
      </c>
      <c r="E4134" t="str">
        <f t="shared" si="128"/>
        <v/>
      </c>
      <c r="F4134" t="str">
        <f t="shared" si="129"/>
        <v/>
      </c>
      <c r="H4134">
        <v>6</v>
      </c>
      <c r="Q4134">
        <v>6</v>
      </c>
    </row>
    <row r="4135" spans="1:17" x14ac:dyDescent="0.25">
      <c r="A4135" t="s">
        <v>913</v>
      </c>
      <c r="B4135">
        <v>23</v>
      </c>
      <c r="C4135" t="s">
        <v>260</v>
      </c>
      <c r="D4135" t="s">
        <v>661</v>
      </c>
      <c r="E4135" t="str">
        <f t="shared" si="128"/>
        <v/>
      </c>
      <c r="F4135" t="str">
        <f t="shared" si="129"/>
        <v/>
      </c>
      <c r="H4135">
        <v>5</v>
      </c>
      <c r="Q4135">
        <v>5</v>
      </c>
    </row>
    <row r="4136" spans="1:17" x14ac:dyDescent="0.25">
      <c r="A4136" t="s">
        <v>913</v>
      </c>
      <c r="B4136">
        <v>23</v>
      </c>
      <c r="C4136" t="s">
        <v>301</v>
      </c>
      <c r="D4136" t="s">
        <v>661</v>
      </c>
      <c r="E4136" t="str">
        <f t="shared" si="128"/>
        <v/>
      </c>
      <c r="F4136" t="str">
        <f t="shared" si="129"/>
        <v/>
      </c>
      <c r="H4136">
        <v>5.5</v>
      </c>
      <c r="Q4136">
        <v>5.5</v>
      </c>
    </row>
    <row r="4137" spans="1:17" x14ac:dyDescent="0.25">
      <c r="A4137" t="s">
        <v>913</v>
      </c>
      <c r="B4137">
        <v>23</v>
      </c>
      <c r="C4137" t="s">
        <v>320</v>
      </c>
      <c r="D4137" t="s">
        <v>631</v>
      </c>
      <c r="E4137" t="str">
        <f t="shared" si="128"/>
        <v/>
      </c>
      <c r="F4137" t="str">
        <f t="shared" si="129"/>
        <v/>
      </c>
      <c r="H4137">
        <v>6</v>
      </c>
      <c r="Q4137">
        <v>6</v>
      </c>
    </row>
    <row r="4138" spans="1:17" x14ac:dyDescent="0.25">
      <c r="A4138" t="s">
        <v>913</v>
      </c>
      <c r="B4138">
        <v>23</v>
      </c>
      <c r="C4138" t="s">
        <v>271</v>
      </c>
      <c r="D4138" t="s">
        <v>631</v>
      </c>
      <c r="E4138" t="str">
        <f t="shared" si="128"/>
        <v/>
      </c>
      <c r="F4138" t="str">
        <f t="shared" si="129"/>
        <v/>
      </c>
      <c r="H4138">
        <v>6</v>
      </c>
      <c r="Q4138">
        <v>6</v>
      </c>
    </row>
    <row r="4139" spans="1:17" x14ac:dyDescent="0.25">
      <c r="A4139" t="s">
        <v>913</v>
      </c>
      <c r="B4139">
        <v>23</v>
      </c>
      <c r="C4139" t="s">
        <v>266</v>
      </c>
      <c r="D4139" t="s">
        <v>745</v>
      </c>
      <c r="E4139" t="str">
        <f t="shared" si="128"/>
        <v/>
      </c>
      <c r="F4139" t="str">
        <f t="shared" si="129"/>
        <v/>
      </c>
      <c r="H4139">
        <v>6</v>
      </c>
      <c r="Q4139">
        <v>6</v>
      </c>
    </row>
    <row r="4140" spans="1:17" x14ac:dyDescent="0.25">
      <c r="A4140" t="s">
        <v>913</v>
      </c>
      <c r="B4140">
        <v>23</v>
      </c>
      <c r="C4140" t="s">
        <v>270</v>
      </c>
      <c r="D4140" t="s">
        <v>745</v>
      </c>
      <c r="E4140" t="str">
        <f t="shared" si="128"/>
        <v/>
      </c>
      <c r="F4140" t="str">
        <f t="shared" si="129"/>
        <v/>
      </c>
      <c r="H4140">
        <v>6</v>
      </c>
      <c r="Q4140">
        <v>6</v>
      </c>
    </row>
    <row r="4141" spans="1:17" x14ac:dyDescent="0.25">
      <c r="A4141" t="s">
        <v>913</v>
      </c>
      <c r="B4141">
        <v>23</v>
      </c>
      <c r="C4141" t="s">
        <v>298</v>
      </c>
      <c r="D4141" t="s">
        <v>745</v>
      </c>
      <c r="E4141" t="str">
        <f t="shared" si="128"/>
        <v/>
      </c>
      <c r="F4141" t="str">
        <f t="shared" si="129"/>
        <v/>
      </c>
      <c r="H4141">
        <v>6</v>
      </c>
      <c r="Q4141">
        <v>6</v>
      </c>
    </row>
    <row r="4142" spans="1:17" x14ac:dyDescent="0.25">
      <c r="A4142" t="s">
        <v>913</v>
      </c>
      <c r="B4142">
        <v>23</v>
      </c>
      <c r="C4142" t="s">
        <v>255</v>
      </c>
      <c r="D4142" t="s">
        <v>635</v>
      </c>
      <c r="E4142" t="str">
        <f t="shared" si="128"/>
        <v/>
      </c>
      <c r="F4142" t="str">
        <f t="shared" si="129"/>
        <v/>
      </c>
      <c r="H4142">
        <v>6.5</v>
      </c>
      <c r="Q4142">
        <v>6.5</v>
      </c>
    </row>
    <row r="4143" spans="1:17" x14ac:dyDescent="0.25">
      <c r="A4143" t="s">
        <v>913</v>
      </c>
      <c r="B4143">
        <v>23</v>
      </c>
      <c r="C4143" t="s">
        <v>268</v>
      </c>
      <c r="D4143" t="s">
        <v>635</v>
      </c>
      <c r="E4143" t="str">
        <f t="shared" si="128"/>
        <v/>
      </c>
      <c r="F4143" t="str">
        <f t="shared" si="129"/>
        <v/>
      </c>
      <c r="H4143">
        <v>5</v>
      </c>
      <c r="Q4143">
        <v>5</v>
      </c>
    </row>
    <row r="4144" spans="1:17" x14ac:dyDescent="0.25">
      <c r="A4144" t="s">
        <v>913</v>
      </c>
      <c r="B4144">
        <v>23</v>
      </c>
      <c r="C4144" t="s">
        <v>277</v>
      </c>
      <c r="D4144" t="s">
        <v>747</v>
      </c>
      <c r="E4144" t="str">
        <f t="shared" si="128"/>
        <v/>
      </c>
      <c r="F4144" t="str">
        <f t="shared" si="129"/>
        <v/>
      </c>
      <c r="H4144">
        <v>6.5</v>
      </c>
      <c r="I4144">
        <v>1</v>
      </c>
      <c r="Q4144">
        <v>9.5</v>
      </c>
    </row>
    <row r="4145" spans="1:17" x14ac:dyDescent="0.25">
      <c r="A4145" t="s">
        <v>913</v>
      </c>
      <c r="B4145">
        <v>23</v>
      </c>
      <c r="C4145" t="s">
        <v>816</v>
      </c>
      <c r="D4145" t="s">
        <v>747</v>
      </c>
      <c r="E4145" t="str">
        <f t="shared" si="128"/>
        <v/>
      </c>
      <c r="F4145" t="str">
        <f t="shared" si="129"/>
        <v/>
      </c>
      <c r="H4145">
        <v>5.5</v>
      </c>
      <c r="Q4145">
        <v>5.5</v>
      </c>
    </row>
    <row r="4146" spans="1:17" x14ac:dyDescent="0.25">
      <c r="A4146" t="s">
        <v>913</v>
      </c>
      <c r="B4146">
        <v>23</v>
      </c>
      <c r="C4146" t="s">
        <v>265</v>
      </c>
      <c r="D4146" t="s">
        <v>738</v>
      </c>
      <c r="E4146" t="str">
        <f t="shared" si="128"/>
        <v/>
      </c>
      <c r="F4146" t="str">
        <f t="shared" si="129"/>
        <v/>
      </c>
      <c r="H4146">
        <v>7.5</v>
      </c>
      <c r="I4146">
        <v>1</v>
      </c>
      <c r="Q4146">
        <v>10.5</v>
      </c>
    </row>
    <row r="4147" spans="1:17" x14ac:dyDescent="0.25">
      <c r="A4147" t="s">
        <v>913</v>
      </c>
      <c r="B4147">
        <v>23</v>
      </c>
      <c r="C4147" t="s">
        <v>253</v>
      </c>
      <c r="D4147" t="s">
        <v>761</v>
      </c>
      <c r="E4147" t="str">
        <f t="shared" si="128"/>
        <v/>
      </c>
      <c r="F4147" t="str">
        <f t="shared" si="129"/>
        <v/>
      </c>
      <c r="H4147">
        <v>7</v>
      </c>
      <c r="I4147">
        <v>1</v>
      </c>
      <c r="Q4147">
        <v>10</v>
      </c>
    </row>
    <row r="4148" spans="1:17" x14ac:dyDescent="0.25">
      <c r="A4148" t="s">
        <v>913</v>
      </c>
      <c r="B4148">
        <v>23</v>
      </c>
      <c r="C4148" t="s">
        <v>319</v>
      </c>
      <c r="D4148" t="s">
        <v>761</v>
      </c>
      <c r="E4148" t="str">
        <f t="shared" si="128"/>
        <v/>
      </c>
      <c r="F4148" t="str">
        <f t="shared" si="129"/>
        <v/>
      </c>
      <c r="H4148">
        <v>7.5</v>
      </c>
      <c r="I4148">
        <v>1</v>
      </c>
      <c r="Q4148">
        <v>10.5</v>
      </c>
    </row>
    <row r="4149" spans="1:17" x14ac:dyDescent="0.25">
      <c r="A4149" t="s">
        <v>913</v>
      </c>
      <c r="B4149">
        <v>23</v>
      </c>
      <c r="C4149" t="s">
        <v>279</v>
      </c>
      <c r="D4149" t="s">
        <v>761</v>
      </c>
      <c r="E4149" t="str">
        <f t="shared" si="128"/>
        <v/>
      </c>
      <c r="F4149" t="str">
        <f t="shared" si="129"/>
        <v/>
      </c>
      <c r="H4149">
        <v>6</v>
      </c>
      <c r="Q4149">
        <v>6</v>
      </c>
    </row>
    <row r="4150" spans="1:17" x14ac:dyDescent="0.25">
      <c r="A4150" t="s">
        <v>908</v>
      </c>
      <c r="B4150">
        <v>22</v>
      </c>
      <c r="C4150" t="s">
        <v>331</v>
      </c>
      <c r="D4150" t="s">
        <v>746</v>
      </c>
      <c r="E4150" t="str">
        <f t="shared" si="128"/>
        <v/>
      </c>
      <c r="F4150" t="str">
        <f t="shared" si="129"/>
        <v/>
      </c>
      <c r="H4150">
        <v>6.5</v>
      </c>
      <c r="Q4150">
        <v>6.5</v>
      </c>
    </row>
    <row r="4151" spans="1:17" x14ac:dyDescent="0.25">
      <c r="A4151" t="s">
        <v>908</v>
      </c>
      <c r="B4151">
        <v>22</v>
      </c>
      <c r="C4151" t="s">
        <v>332</v>
      </c>
      <c r="D4151" t="s">
        <v>760</v>
      </c>
      <c r="E4151" t="str">
        <f t="shared" si="128"/>
        <v/>
      </c>
      <c r="F4151" t="str">
        <f t="shared" si="129"/>
        <v/>
      </c>
      <c r="H4151">
        <v>6</v>
      </c>
      <c r="J4151">
        <v>2</v>
      </c>
      <c r="O4151">
        <v>1</v>
      </c>
      <c r="Q4151">
        <v>4</v>
      </c>
    </row>
    <row r="4152" spans="1:17" x14ac:dyDescent="0.25">
      <c r="A4152" t="s">
        <v>908</v>
      </c>
      <c r="B4152">
        <v>22</v>
      </c>
      <c r="C4152" t="s">
        <v>326</v>
      </c>
      <c r="D4152" t="s">
        <v>633</v>
      </c>
      <c r="E4152" t="str">
        <f t="shared" si="128"/>
        <v/>
      </c>
      <c r="F4152" t="str">
        <f t="shared" si="129"/>
        <v/>
      </c>
      <c r="H4152">
        <v>6</v>
      </c>
      <c r="Q4152">
        <v>6</v>
      </c>
    </row>
    <row r="4153" spans="1:17" x14ac:dyDescent="0.25">
      <c r="A4153" t="s">
        <v>908</v>
      </c>
      <c r="B4153">
        <v>22</v>
      </c>
      <c r="C4153" t="s">
        <v>335</v>
      </c>
      <c r="D4153" t="s">
        <v>739</v>
      </c>
      <c r="E4153">
        <f t="shared" si="128"/>
        <v>1</v>
      </c>
      <c r="F4153" t="str">
        <f t="shared" si="129"/>
        <v/>
      </c>
      <c r="G4153" t="s">
        <v>910</v>
      </c>
      <c r="H4153">
        <v>5</v>
      </c>
      <c r="J4153">
        <v>3</v>
      </c>
      <c r="Q4153">
        <v>1.5</v>
      </c>
    </row>
    <row r="4154" spans="1:17" x14ac:dyDescent="0.25">
      <c r="A4154" t="s">
        <v>908</v>
      </c>
      <c r="B4154">
        <v>22</v>
      </c>
      <c r="C4154" t="s">
        <v>341</v>
      </c>
      <c r="D4154" t="s">
        <v>634</v>
      </c>
      <c r="E4154" t="str">
        <f t="shared" si="128"/>
        <v/>
      </c>
      <c r="F4154" t="str">
        <f t="shared" si="129"/>
        <v/>
      </c>
      <c r="H4154">
        <v>6.5</v>
      </c>
      <c r="J4154">
        <v>2</v>
      </c>
      <c r="Q4154">
        <v>4.5</v>
      </c>
    </row>
    <row r="4155" spans="1:17" x14ac:dyDescent="0.25">
      <c r="A4155" t="s">
        <v>908</v>
      </c>
      <c r="B4155">
        <v>22</v>
      </c>
      <c r="C4155" t="s">
        <v>338</v>
      </c>
      <c r="D4155" t="s">
        <v>632</v>
      </c>
      <c r="E4155" t="str">
        <f t="shared" si="128"/>
        <v/>
      </c>
      <c r="F4155" t="str">
        <f t="shared" si="129"/>
        <v/>
      </c>
      <c r="H4155">
        <v>6.5</v>
      </c>
      <c r="J4155">
        <v>1</v>
      </c>
      <c r="O4155">
        <v>1</v>
      </c>
      <c r="Q4155">
        <v>5.5</v>
      </c>
    </row>
    <row r="4156" spans="1:17" x14ac:dyDescent="0.25">
      <c r="A4156" t="s">
        <v>908</v>
      </c>
      <c r="B4156">
        <v>22</v>
      </c>
      <c r="C4156" t="s">
        <v>340</v>
      </c>
      <c r="D4156" t="s">
        <v>752</v>
      </c>
      <c r="E4156" t="str">
        <f t="shared" si="128"/>
        <v/>
      </c>
      <c r="F4156" t="str">
        <f t="shared" si="129"/>
        <v/>
      </c>
      <c r="H4156">
        <v>5.5</v>
      </c>
      <c r="J4156">
        <v>1</v>
      </c>
      <c r="Q4156">
        <v>4.5</v>
      </c>
    </row>
    <row r="4157" spans="1:17" x14ac:dyDescent="0.25">
      <c r="A4157" t="s">
        <v>908</v>
      </c>
      <c r="B4157">
        <v>22</v>
      </c>
      <c r="C4157" t="s">
        <v>662</v>
      </c>
      <c r="D4157" t="s">
        <v>740</v>
      </c>
      <c r="E4157" t="str">
        <f t="shared" si="128"/>
        <v/>
      </c>
      <c r="F4157" t="str">
        <f t="shared" si="129"/>
        <v/>
      </c>
      <c r="H4157">
        <v>6</v>
      </c>
      <c r="J4157">
        <v>3</v>
      </c>
      <c r="Q4157">
        <v>3</v>
      </c>
    </row>
    <row r="4158" spans="1:17" x14ac:dyDescent="0.25">
      <c r="A4158" t="s">
        <v>908</v>
      </c>
      <c r="B4158">
        <v>22</v>
      </c>
      <c r="C4158" t="s">
        <v>660</v>
      </c>
      <c r="D4158" t="s">
        <v>742</v>
      </c>
      <c r="E4158" t="str">
        <f t="shared" si="128"/>
        <v/>
      </c>
      <c r="F4158" t="str">
        <f t="shared" si="129"/>
        <v/>
      </c>
      <c r="H4158">
        <v>6</v>
      </c>
      <c r="J4158">
        <v>1</v>
      </c>
      <c r="Q4158">
        <v>5</v>
      </c>
    </row>
    <row r="4159" spans="1:17" x14ac:dyDescent="0.25">
      <c r="A4159" t="s">
        <v>908</v>
      </c>
      <c r="B4159">
        <v>22</v>
      </c>
      <c r="C4159" t="s">
        <v>328</v>
      </c>
      <c r="D4159" t="s">
        <v>753</v>
      </c>
      <c r="E4159" t="str">
        <f t="shared" si="128"/>
        <v/>
      </c>
      <c r="F4159" t="str">
        <f t="shared" si="129"/>
        <v/>
      </c>
      <c r="H4159">
        <v>6</v>
      </c>
      <c r="Q4159">
        <v>6</v>
      </c>
    </row>
    <row r="4160" spans="1:17" x14ac:dyDescent="0.25">
      <c r="A4160" t="s">
        <v>908</v>
      </c>
      <c r="B4160">
        <v>22</v>
      </c>
      <c r="C4160" t="s">
        <v>327</v>
      </c>
      <c r="D4160" t="s">
        <v>750</v>
      </c>
      <c r="E4160" t="str">
        <f t="shared" si="128"/>
        <v/>
      </c>
      <c r="F4160" t="str">
        <f t="shared" si="129"/>
        <v/>
      </c>
      <c r="H4160">
        <v>5.5</v>
      </c>
      <c r="J4160">
        <v>3</v>
      </c>
      <c r="Q4160">
        <v>2.5</v>
      </c>
    </row>
    <row r="4161" spans="1:17" x14ac:dyDescent="0.25">
      <c r="A4161" t="s">
        <v>908</v>
      </c>
      <c r="B4161">
        <v>22</v>
      </c>
      <c r="C4161" t="s">
        <v>323</v>
      </c>
      <c r="D4161" t="s">
        <v>754</v>
      </c>
      <c r="E4161" t="str">
        <f t="shared" si="128"/>
        <v/>
      </c>
      <c r="F4161" t="str">
        <f t="shared" si="129"/>
        <v/>
      </c>
      <c r="H4161">
        <v>6</v>
      </c>
      <c r="J4161">
        <v>1</v>
      </c>
      <c r="Q4161">
        <v>5</v>
      </c>
    </row>
    <row r="4162" spans="1:17" x14ac:dyDescent="0.25">
      <c r="A4162" t="s">
        <v>908</v>
      </c>
      <c r="B4162">
        <v>22</v>
      </c>
      <c r="C4162" t="s">
        <v>343</v>
      </c>
      <c r="D4162" t="s">
        <v>748</v>
      </c>
      <c r="E4162" t="str">
        <f t="shared" si="128"/>
        <v/>
      </c>
      <c r="F4162" t="str">
        <f t="shared" si="129"/>
        <v/>
      </c>
      <c r="H4162">
        <v>4.5</v>
      </c>
      <c r="J4162">
        <v>3</v>
      </c>
      <c r="Q4162">
        <v>1.5</v>
      </c>
    </row>
    <row r="4163" spans="1:17" x14ac:dyDescent="0.25">
      <c r="A4163" t="s">
        <v>908</v>
      </c>
      <c r="B4163">
        <v>22</v>
      </c>
      <c r="C4163" t="s">
        <v>641</v>
      </c>
      <c r="D4163" t="s">
        <v>661</v>
      </c>
      <c r="E4163" t="str">
        <f t="shared" ref="E4163:E4226" si="130">IF($G4163="Ammonito",1,"")</f>
        <v/>
      </c>
      <c r="F4163" t="str">
        <f t="shared" ref="F4163:F4226" si="131">IF($G4163="Espulsione",1,"")</f>
        <v/>
      </c>
      <c r="H4163">
        <v>6</v>
      </c>
      <c r="Q4163">
        <v>6</v>
      </c>
    </row>
    <row r="4164" spans="1:17" x14ac:dyDescent="0.25">
      <c r="A4164" t="s">
        <v>908</v>
      </c>
      <c r="B4164">
        <v>22</v>
      </c>
      <c r="C4164" t="s">
        <v>663</v>
      </c>
      <c r="D4164" t="s">
        <v>661</v>
      </c>
      <c r="E4164" t="str">
        <f t="shared" si="130"/>
        <v/>
      </c>
      <c r="F4164" t="str">
        <f t="shared" si="131"/>
        <v/>
      </c>
      <c r="H4164">
        <v>6</v>
      </c>
      <c r="Q4164">
        <v>6</v>
      </c>
    </row>
    <row r="4165" spans="1:17" x14ac:dyDescent="0.25">
      <c r="A4165" t="s">
        <v>908</v>
      </c>
      <c r="B4165">
        <v>22</v>
      </c>
      <c r="C4165" t="s">
        <v>650</v>
      </c>
      <c r="D4165" t="s">
        <v>661</v>
      </c>
      <c r="E4165" t="str">
        <f t="shared" si="130"/>
        <v/>
      </c>
      <c r="F4165" t="str">
        <f t="shared" si="131"/>
        <v/>
      </c>
      <c r="H4165">
        <v>6</v>
      </c>
      <c r="Q4165">
        <v>6</v>
      </c>
    </row>
    <row r="4166" spans="1:17" x14ac:dyDescent="0.25">
      <c r="A4166" t="s">
        <v>908</v>
      </c>
      <c r="B4166">
        <v>22</v>
      </c>
      <c r="C4166" t="s">
        <v>334</v>
      </c>
      <c r="D4166" t="s">
        <v>631</v>
      </c>
      <c r="E4166" t="str">
        <f t="shared" si="130"/>
        <v/>
      </c>
      <c r="F4166" t="str">
        <f t="shared" si="131"/>
        <v/>
      </c>
      <c r="H4166">
        <v>6</v>
      </c>
      <c r="Q4166">
        <v>6</v>
      </c>
    </row>
    <row r="4167" spans="1:17" x14ac:dyDescent="0.25">
      <c r="A4167" t="s">
        <v>908</v>
      </c>
      <c r="B4167">
        <v>22</v>
      </c>
      <c r="C4167" t="s">
        <v>649</v>
      </c>
      <c r="D4167" t="s">
        <v>631</v>
      </c>
      <c r="E4167" t="str">
        <f t="shared" si="130"/>
        <v/>
      </c>
      <c r="F4167" t="str">
        <f t="shared" si="131"/>
        <v/>
      </c>
      <c r="H4167">
        <v>6</v>
      </c>
      <c r="Q4167">
        <v>6</v>
      </c>
    </row>
    <row r="4168" spans="1:17" x14ac:dyDescent="0.25">
      <c r="A4168" t="s">
        <v>908</v>
      </c>
      <c r="B4168">
        <v>22</v>
      </c>
      <c r="C4168" t="s">
        <v>656</v>
      </c>
      <c r="D4168" t="s">
        <v>631</v>
      </c>
      <c r="E4168" t="str">
        <f t="shared" si="130"/>
        <v/>
      </c>
      <c r="F4168" t="str">
        <f t="shared" si="131"/>
        <v/>
      </c>
      <c r="H4168">
        <v>6</v>
      </c>
      <c r="Q4168">
        <v>6</v>
      </c>
    </row>
    <row r="4169" spans="1:17" x14ac:dyDescent="0.25">
      <c r="A4169" t="s">
        <v>908</v>
      </c>
      <c r="B4169">
        <v>22</v>
      </c>
      <c r="C4169" t="s">
        <v>333</v>
      </c>
      <c r="D4169" t="s">
        <v>745</v>
      </c>
      <c r="E4169" t="str">
        <f t="shared" si="130"/>
        <v/>
      </c>
      <c r="F4169" t="str">
        <f t="shared" si="131"/>
        <v/>
      </c>
      <c r="H4169">
        <v>6</v>
      </c>
      <c r="Q4169">
        <v>6</v>
      </c>
    </row>
    <row r="4170" spans="1:17" x14ac:dyDescent="0.25">
      <c r="A4170" t="s">
        <v>908</v>
      </c>
      <c r="B4170">
        <v>22</v>
      </c>
      <c r="C4170" t="s">
        <v>339</v>
      </c>
      <c r="D4170" t="s">
        <v>635</v>
      </c>
      <c r="E4170" t="str">
        <f t="shared" si="130"/>
        <v/>
      </c>
      <c r="F4170" t="str">
        <f t="shared" si="131"/>
        <v/>
      </c>
      <c r="H4170">
        <v>6</v>
      </c>
      <c r="J4170">
        <v>2</v>
      </c>
      <c r="Q4170">
        <v>4</v>
      </c>
    </row>
    <row r="4171" spans="1:17" x14ac:dyDescent="0.25">
      <c r="A4171" t="s">
        <v>908</v>
      </c>
      <c r="B4171">
        <v>22</v>
      </c>
      <c r="C4171" t="s">
        <v>664</v>
      </c>
      <c r="D4171" t="s">
        <v>747</v>
      </c>
      <c r="E4171" t="str">
        <f t="shared" si="130"/>
        <v/>
      </c>
      <c r="F4171" t="str">
        <f t="shared" si="131"/>
        <v/>
      </c>
      <c r="H4171">
        <v>6.5</v>
      </c>
      <c r="J4171">
        <v>1</v>
      </c>
      <c r="Q4171">
        <v>5.5</v>
      </c>
    </row>
    <row r="4172" spans="1:17" x14ac:dyDescent="0.25">
      <c r="A4172" t="s">
        <v>908</v>
      </c>
      <c r="B4172">
        <v>22</v>
      </c>
      <c r="C4172" t="s">
        <v>344</v>
      </c>
      <c r="D4172" t="s">
        <v>738</v>
      </c>
      <c r="E4172" t="str">
        <f t="shared" si="130"/>
        <v/>
      </c>
      <c r="F4172" t="str">
        <f t="shared" si="131"/>
        <v/>
      </c>
      <c r="H4172">
        <v>6.5</v>
      </c>
      <c r="Q4172">
        <v>6.5</v>
      </c>
    </row>
    <row r="4173" spans="1:17" x14ac:dyDescent="0.25">
      <c r="A4173" t="s">
        <v>908</v>
      </c>
      <c r="B4173">
        <v>22</v>
      </c>
      <c r="C4173" t="s">
        <v>342</v>
      </c>
      <c r="D4173" t="s">
        <v>761</v>
      </c>
      <c r="E4173" t="str">
        <f t="shared" si="130"/>
        <v/>
      </c>
      <c r="F4173" t="str">
        <f t="shared" si="131"/>
        <v/>
      </c>
      <c r="H4173">
        <v>6</v>
      </c>
      <c r="J4173">
        <v>1</v>
      </c>
      <c r="Q4173">
        <v>5</v>
      </c>
    </row>
    <row r="4174" spans="1:17" x14ac:dyDescent="0.25">
      <c r="A4174" t="s">
        <v>909</v>
      </c>
      <c r="B4174">
        <v>22</v>
      </c>
      <c r="C4174" t="s">
        <v>363</v>
      </c>
      <c r="D4174" t="s">
        <v>746</v>
      </c>
      <c r="E4174" t="str">
        <f t="shared" si="130"/>
        <v/>
      </c>
      <c r="F4174" t="str">
        <f t="shared" si="131"/>
        <v/>
      </c>
      <c r="H4174">
        <v>7</v>
      </c>
      <c r="Q4174">
        <v>7</v>
      </c>
    </row>
    <row r="4175" spans="1:17" x14ac:dyDescent="0.25">
      <c r="A4175" t="s">
        <v>909</v>
      </c>
      <c r="B4175">
        <v>22</v>
      </c>
      <c r="C4175" t="s">
        <v>890</v>
      </c>
      <c r="D4175" t="s">
        <v>746</v>
      </c>
      <c r="E4175" t="str">
        <f t="shared" si="130"/>
        <v/>
      </c>
      <c r="F4175" t="str">
        <f t="shared" si="131"/>
        <v/>
      </c>
      <c r="H4175">
        <v>7.5</v>
      </c>
      <c r="Q4175">
        <v>7.5</v>
      </c>
    </row>
    <row r="4176" spans="1:17" x14ac:dyDescent="0.25">
      <c r="A4176" t="s">
        <v>909</v>
      </c>
      <c r="B4176">
        <v>22</v>
      </c>
      <c r="C4176" t="s">
        <v>421</v>
      </c>
      <c r="D4176" t="s">
        <v>746</v>
      </c>
      <c r="E4176" t="str">
        <f t="shared" si="130"/>
        <v/>
      </c>
      <c r="F4176" t="str">
        <f t="shared" si="131"/>
        <v/>
      </c>
      <c r="H4176">
        <v>6.5</v>
      </c>
      <c r="Q4176">
        <v>6.5</v>
      </c>
    </row>
    <row r="4177" spans="1:17" x14ac:dyDescent="0.25">
      <c r="A4177" t="s">
        <v>909</v>
      </c>
      <c r="B4177">
        <v>22</v>
      </c>
      <c r="C4177" t="s">
        <v>456</v>
      </c>
      <c r="D4177" t="s">
        <v>746</v>
      </c>
      <c r="E4177" t="str">
        <f t="shared" si="130"/>
        <v/>
      </c>
      <c r="F4177" t="str">
        <f t="shared" si="131"/>
        <v/>
      </c>
      <c r="H4177">
        <v>6.5</v>
      </c>
      <c r="Q4177">
        <v>6.5</v>
      </c>
    </row>
    <row r="4178" spans="1:17" x14ac:dyDescent="0.25">
      <c r="A4178" t="s">
        <v>909</v>
      </c>
      <c r="B4178">
        <v>22</v>
      </c>
      <c r="C4178" t="s">
        <v>473</v>
      </c>
      <c r="D4178" t="s">
        <v>746</v>
      </c>
      <c r="E4178" t="str">
        <f t="shared" si="130"/>
        <v/>
      </c>
      <c r="F4178" t="str">
        <f t="shared" si="131"/>
        <v/>
      </c>
      <c r="H4178">
        <v>6.5</v>
      </c>
      <c r="Q4178">
        <v>6.5</v>
      </c>
    </row>
    <row r="4179" spans="1:17" x14ac:dyDescent="0.25">
      <c r="A4179" t="s">
        <v>909</v>
      </c>
      <c r="B4179">
        <v>22</v>
      </c>
      <c r="C4179" t="s">
        <v>479</v>
      </c>
      <c r="D4179" t="s">
        <v>746</v>
      </c>
      <c r="E4179" t="str">
        <f t="shared" si="130"/>
        <v/>
      </c>
      <c r="F4179" t="str">
        <f t="shared" si="131"/>
        <v/>
      </c>
      <c r="H4179">
        <v>6</v>
      </c>
      <c r="Q4179">
        <v>6</v>
      </c>
    </row>
    <row r="4180" spans="1:17" x14ac:dyDescent="0.25">
      <c r="A4180" t="s">
        <v>909</v>
      </c>
      <c r="B4180">
        <v>22</v>
      </c>
      <c r="C4180" t="s">
        <v>354</v>
      </c>
      <c r="D4180" t="s">
        <v>760</v>
      </c>
      <c r="E4180" t="str">
        <f t="shared" si="130"/>
        <v/>
      </c>
      <c r="F4180" t="str">
        <f t="shared" si="131"/>
        <v/>
      </c>
      <c r="H4180">
        <v>6</v>
      </c>
      <c r="Q4180">
        <v>6</v>
      </c>
    </row>
    <row r="4181" spans="1:17" x14ac:dyDescent="0.25">
      <c r="A4181" t="s">
        <v>909</v>
      </c>
      <c r="B4181">
        <v>22</v>
      </c>
      <c r="C4181" t="s">
        <v>383</v>
      </c>
      <c r="D4181" t="s">
        <v>760</v>
      </c>
      <c r="E4181">
        <f t="shared" si="130"/>
        <v>1</v>
      </c>
      <c r="F4181" t="str">
        <f t="shared" si="131"/>
        <v/>
      </c>
      <c r="G4181" t="s">
        <v>910</v>
      </c>
      <c r="H4181">
        <v>5.5</v>
      </c>
      <c r="Q4181">
        <v>5</v>
      </c>
    </row>
    <row r="4182" spans="1:17" x14ac:dyDescent="0.25">
      <c r="A4182" t="s">
        <v>909</v>
      </c>
      <c r="B4182">
        <v>22</v>
      </c>
      <c r="C4182" t="s">
        <v>404</v>
      </c>
      <c r="D4182" t="s">
        <v>760</v>
      </c>
      <c r="E4182" t="str">
        <f t="shared" si="130"/>
        <v/>
      </c>
      <c r="F4182" t="str">
        <f t="shared" si="131"/>
        <v/>
      </c>
      <c r="H4182">
        <v>5.5</v>
      </c>
      <c r="Q4182">
        <v>5.5</v>
      </c>
    </row>
    <row r="4183" spans="1:17" x14ac:dyDescent="0.25">
      <c r="A4183" t="s">
        <v>909</v>
      </c>
      <c r="B4183">
        <v>22</v>
      </c>
      <c r="C4183" t="s">
        <v>436</v>
      </c>
      <c r="D4183" t="s">
        <v>760</v>
      </c>
      <c r="E4183" t="str">
        <f t="shared" si="130"/>
        <v/>
      </c>
      <c r="F4183" t="str">
        <f t="shared" si="131"/>
        <v/>
      </c>
      <c r="H4183">
        <v>5.5</v>
      </c>
      <c r="Q4183">
        <v>5.5</v>
      </c>
    </row>
    <row r="4184" spans="1:17" x14ac:dyDescent="0.25">
      <c r="A4184" t="s">
        <v>909</v>
      </c>
      <c r="B4184">
        <v>22</v>
      </c>
      <c r="C4184" t="s">
        <v>442</v>
      </c>
      <c r="D4184" t="s">
        <v>760</v>
      </c>
      <c r="E4184" t="str">
        <f t="shared" si="130"/>
        <v/>
      </c>
      <c r="F4184" t="str">
        <f t="shared" si="131"/>
        <v/>
      </c>
      <c r="H4184">
        <v>6</v>
      </c>
      <c r="Q4184">
        <v>6</v>
      </c>
    </row>
    <row r="4185" spans="1:17" x14ac:dyDescent="0.25">
      <c r="A4185" t="s">
        <v>909</v>
      </c>
      <c r="B4185">
        <v>22</v>
      </c>
      <c r="C4185" t="s">
        <v>357</v>
      </c>
      <c r="D4185" t="s">
        <v>633</v>
      </c>
      <c r="E4185" t="str">
        <f t="shared" si="130"/>
        <v/>
      </c>
      <c r="F4185" t="str">
        <f t="shared" si="131"/>
        <v/>
      </c>
      <c r="H4185">
        <v>6.5</v>
      </c>
      <c r="Q4185">
        <v>6.5</v>
      </c>
    </row>
    <row r="4186" spans="1:17" x14ac:dyDescent="0.25">
      <c r="A4186" t="s">
        <v>909</v>
      </c>
      <c r="B4186">
        <v>22</v>
      </c>
      <c r="C4186" t="s">
        <v>438</v>
      </c>
      <c r="D4186" t="s">
        <v>633</v>
      </c>
      <c r="E4186" t="str">
        <f t="shared" si="130"/>
        <v/>
      </c>
      <c r="F4186" t="str">
        <f t="shared" si="131"/>
        <v/>
      </c>
      <c r="H4186">
        <v>6.5</v>
      </c>
      <c r="Q4186">
        <v>6.5</v>
      </c>
    </row>
    <row r="4187" spans="1:17" x14ac:dyDescent="0.25">
      <c r="A4187" t="s">
        <v>909</v>
      </c>
      <c r="B4187">
        <v>22</v>
      </c>
      <c r="C4187" t="s">
        <v>450</v>
      </c>
      <c r="D4187" t="s">
        <v>633</v>
      </c>
      <c r="E4187" t="str">
        <f t="shared" si="130"/>
        <v/>
      </c>
      <c r="F4187" t="str">
        <f t="shared" si="131"/>
        <v/>
      </c>
      <c r="H4187">
        <v>6</v>
      </c>
      <c r="Q4187">
        <v>6</v>
      </c>
    </row>
    <row r="4188" spans="1:17" x14ac:dyDescent="0.25">
      <c r="A4188" t="s">
        <v>909</v>
      </c>
      <c r="B4188">
        <v>22</v>
      </c>
      <c r="C4188" t="s">
        <v>875</v>
      </c>
      <c r="D4188" t="s">
        <v>633</v>
      </c>
      <c r="E4188">
        <f t="shared" si="130"/>
        <v>1</v>
      </c>
      <c r="F4188" t="str">
        <f t="shared" si="131"/>
        <v/>
      </c>
      <c r="G4188" t="s">
        <v>910</v>
      </c>
      <c r="H4188">
        <v>6.5</v>
      </c>
      <c r="Q4188">
        <v>6</v>
      </c>
    </row>
    <row r="4189" spans="1:17" x14ac:dyDescent="0.25">
      <c r="A4189" t="s">
        <v>909</v>
      </c>
      <c r="B4189">
        <v>22</v>
      </c>
      <c r="C4189" t="s">
        <v>362</v>
      </c>
      <c r="D4189" t="s">
        <v>739</v>
      </c>
      <c r="E4189">
        <f t="shared" si="130"/>
        <v>1</v>
      </c>
      <c r="F4189" t="str">
        <f t="shared" si="131"/>
        <v/>
      </c>
      <c r="G4189" t="s">
        <v>910</v>
      </c>
      <c r="H4189">
        <v>5.5</v>
      </c>
      <c r="Q4189">
        <v>5</v>
      </c>
    </row>
    <row r="4190" spans="1:17" x14ac:dyDescent="0.25">
      <c r="A4190" t="s">
        <v>909</v>
      </c>
      <c r="B4190">
        <v>22</v>
      </c>
      <c r="C4190" t="s">
        <v>464</v>
      </c>
      <c r="D4190" t="s">
        <v>739</v>
      </c>
      <c r="E4190" t="str">
        <f t="shared" si="130"/>
        <v/>
      </c>
      <c r="F4190" t="str">
        <f t="shared" si="131"/>
        <v/>
      </c>
      <c r="H4190">
        <v>5</v>
      </c>
      <c r="Q4190">
        <v>5</v>
      </c>
    </row>
    <row r="4191" spans="1:17" x14ac:dyDescent="0.25">
      <c r="A4191" t="s">
        <v>909</v>
      </c>
      <c r="B4191">
        <v>22</v>
      </c>
      <c r="C4191" t="s">
        <v>472</v>
      </c>
      <c r="D4191" t="s">
        <v>739</v>
      </c>
      <c r="E4191" t="str">
        <f t="shared" si="130"/>
        <v/>
      </c>
      <c r="F4191" t="str">
        <f t="shared" si="131"/>
        <v/>
      </c>
      <c r="H4191">
        <v>5.5</v>
      </c>
      <c r="Q4191">
        <v>5.5</v>
      </c>
    </row>
    <row r="4192" spans="1:17" x14ac:dyDescent="0.25">
      <c r="A4192" t="s">
        <v>909</v>
      </c>
      <c r="B4192">
        <v>22</v>
      </c>
      <c r="C4192" t="s">
        <v>451</v>
      </c>
      <c r="D4192" t="s">
        <v>739</v>
      </c>
      <c r="E4192" t="str">
        <f t="shared" si="130"/>
        <v/>
      </c>
      <c r="F4192" t="str">
        <f t="shared" si="131"/>
        <v/>
      </c>
      <c r="H4192">
        <v>5.5</v>
      </c>
      <c r="Q4192">
        <v>5.5</v>
      </c>
    </row>
    <row r="4193" spans="1:17" x14ac:dyDescent="0.25">
      <c r="A4193" t="s">
        <v>909</v>
      </c>
      <c r="B4193">
        <v>22</v>
      </c>
      <c r="C4193" t="s">
        <v>367</v>
      </c>
      <c r="D4193" t="s">
        <v>739</v>
      </c>
      <c r="E4193">
        <f t="shared" si="130"/>
        <v>1</v>
      </c>
      <c r="F4193" t="str">
        <f t="shared" si="131"/>
        <v/>
      </c>
      <c r="G4193" t="s">
        <v>910</v>
      </c>
      <c r="H4193">
        <v>5.5</v>
      </c>
      <c r="Q4193">
        <v>5</v>
      </c>
    </row>
    <row r="4194" spans="1:17" x14ac:dyDescent="0.25">
      <c r="A4194" t="s">
        <v>909</v>
      </c>
      <c r="B4194">
        <v>22</v>
      </c>
      <c r="C4194" t="s">
        <v>376</v>
      </c>
      <c r="D4194" t="s">
        <v>634</v>
      </c>
      <c r="E4194" t="str">
        <f t="shared" si="130"/>
        <v/>
      </c>
      <c r="F4194" t="str">
        <f t="shared" si="131"/>
        <v/>
      </c>
      <c r="H4194">
        <v>5.5</v>
      </c>
      <c r="Q4194">
        <v>5.5</v>
      </c>
    </row>
    <row r="4195" spans="1:17" x14ac:dyDescent="0.25">
      <c r="A4195" t="s">
        <v>909</v>
      </c>
      <c r="B4195">
        <v>22</v>
      </c>
      <c r="C4195" t="s">
        <v>382</v>
      </c>
      <c r="D4195" t="s">
        <v>634</v>
      </c>
      <c r="E4195" t="str">
        <f t="shared" si="130"/>
        <v/>
      </c>
      <c r="F4195" t="str">
        <f t="shared" si="131"/>
        <v/>
      </c>
      <c r="H4195">
        <v>5.5</v>
      </c>
      <c r="Q4195">
        <v>5.5</v>
      </c>
    </row>
    <row r="4196" spans="1:17" x14ac:dyDescent="0.25">
      <c r="A4196" t="s">
        <v>909</v>
      </c>
      <c r="B4196">
        <v>22</v>
      </c>
      <c r="C4196" t="s">
        <v>388</v>
      </c>
      <c r="D4196" t="s">
        <v>634</v>
      </c>
      <c r="E4196" t="str">
        <f t="shared" si="130"/>
        <v/>
      </c>
      <c r="F4196" t="str">
        <f t="shared" si="131"/>
        <v/>
      </c>
      <c r="H4196">
        <v>5</v>
      </c>
      <c r="Q4196">
        <v>5</v>
      </c>
    </row>
    <row r="4197" spans="1:17" x14ac:dyDescent="0.25">
      <c r="A4197" t="s">
        <v>909</v>
      </c>
      <c r="B4197">
        <v>22</v>
      </c>
      <c r="C4197" t="s">
        <v>398</v>
      </c>
      <c r="D4197" t="s">
        <v>634</v>
      </c>
      <c r="E4197" t="str">
        <f t="shared" si="130"/>
        <v/>
      </c>
      <c r="F4197" t="str">
        <f t="shared" si="131"/>
        <v/>
      </c>
      <c r="H4197">
        <v>6</v>
      </c>
      <c r="Q4197">
        <v>6</v>
      </c>
    </row>
    <row r="4198" spans="1:17" x14ac:dyDescent="0.25">
      <c r="A4198" t="s">
        <v>909</v>
      </c>
      <c r="B4198">
        <v>22</v>
      </c>
      <c r="C4198" t="s">
        <v>469</v>
      </c>
      <c r="D4198" t="s">
        <v>634</v>
      </c>
      <c r="E4198" t="str">
        <f t="shared" si="130"/>
        <v/>
      </c>
      <c r="F4198" t="str">
        <f t="shared" si="131"/>
        <v/>
      </c>
      <c r="H4198">
        <v>5</v>
      </c>
      <c r="Q4198">
        <v>5</v>
      </c>
    </row>
    <row r="4199" spans="1:17" x14ac:dyDescent="0.25">
      <c r="A4199" t="s">
        <v>909</v>
      </c>
      <c r="B4199">
        <v>22</v>
      </c>
      <c r="C4199" t="s">
        <v>402</v>
      </c>
      <c r="D4199" t="s">
        <v>634</v>
      </c>
      <c r="E4199">
        <f t="shared" si="130"/>
        <v>1</v>
      </c>
      <c r="F4199" t="str">
        <f t="shared" si="131"/>
        <v/>
      </c>
      <c r="G4199" t="s">
        <v>910</v>
      </c>
      <c r="H4199">
        <v>5</v>
      </c>
      <c r="Q4199">
        <v>4.5</v>
      </c>
    </row>
    <row r="4200" spans="1:17" x14ac:dyDescent="0.25">
      <c r="A4200" t="s">
        <v>909</v>
      </c>
      <c r="B4200">
        <v>22</v>
      </c>
      <c r="C4200" t="s">
        <v>462</v>
      </c>
      <c r="D4200" t="s">
        <v>632</v>
      </c>
      <c r="E4200">
        <f t="shared" si="130"/>
        <v>1</v>
      </c>
      <c r="F4200" t="str">
        <f t="shared" si="131"/>
        <v/>
      </c>
      <c r="G4200" t="s">
        <v>910</v>
      </c>
      <c r="H4200">
        <v>5.5</v>
      </c>
      <c r="Q4200">
        <v>5</v>
      </c>
    </row>
    <row r="4201" spans="1:17" x14ac:dyDescent="0.25">
      <c r="A4201" t="s">
        <v>909</v>
      </c>
      <c r="B4201">
        <v>22</v>
      </c>
      <c r="C4201" t="s">
        <v>466</v>
      </c>
      <c r="D4201" t="s">
        <v>632</v>
      </c>
      <c r="E4201" t="str">
        <f t="shared" si="130"/>
        <v/>
      </c>
      <c r="F4201" t="str">
        <f t="shared" si="131"/>
        <v/>
      </c>
      <c r="H4201">
        <v>4</v>
      </c>
      <c r="Q4201">
        <v>4</v>
      </c>
    </row>
    <row r="4202" spans="1:17" x14ac:dyDescent="0.25">
      <c r="A4202" t="s">
        <v>909</v>
      </c>
      <c r="B4202">
        <v>22</v>
      </c>
      <c r="C4202" t="s">
        <v>470</v>
      </c>
      <c r="D4202" t="s">
        <v>632</v>
      </c>
      <c r="E4202" t="str">
        <f t="shared" si="130"/>
        <v/>
      </c>
      <c r="F4202" t="str">
        <f t="shared" si="131"/>
        <v/>
      </c>
      <c r="H4202">
        <v>5</v>
      </c>
      <c r="Q4202">
        <v>5</v>
      </c>
    </row>
    <row r="4203" spans="1:17" x14ac:dyDescent="0.25">
      <c r="A4203" t="s">
        <v>909</v>
      </c>
      <c r="B4203">
        <v>22</v>
      </c>
      <c r="C4203" t="s">
        <v>352</v>
      </c>
      <c r="D4203" t="s">
        <v>752</v>
      </c>
      <c r="E4203" t="str">
        <f t="shared" si="130"/>
        <v/>
      </c>
      <c r="F4203" t="str">
        <f t="shared" si="131"/>
        <v/>
      </c>
      <c r="H4203">
        <v>6</v>
      </c>
      <c r="Q4203">
        <v>6</v>
      </c>
    </row>
    <row r="4204" spans="1:17" x14ac:dyDescent="0.25">
      <c r="A4204" t="s">
        <v>909</v>
      </c>
      <c r="B4204">
        <v>22</v>
      </c>
      <c r="C4204" t="s">
        <v>353</v>
      </c>
      <c r="D4204" t="s">
        <v>752</v>
      </c>
      <c r="E4204" t="str">
        <f t="shared" si="130"/>
        <v/>
      </c>
      <c r="F4204" t="str">
        <f t="shared" si="131"/>
        <v/>
      </c>
      <c r="H4204">
        <v>6</v>
      </c>
      <c r="Q4204">
        <v>6</v>
      </c>
    </row>
    <row r="4205" spans="1:17" x14ac:dyDescent="0.25">
      <c r="A4205" t="s">
        <v>909</v>
      </c>
      <c r="B4205">
        <v>22</v>
      </c>
      <c r="C4205" t="s">
        <v>843</v>
      </c>
      <c r="D4205" t="s">
        <v>752</v>
      </c>
      <c r="E4205" t="str">
        <f t="shared" si="130"/>
        <v/>
      </c>
      <c r="F4205" t="str">
        <f t="shared" si="131"/>
        <v/>
      </c>
      <c r="H4205">
        <v>5.5</v>
      </c>
      <c r="Q4205">
        <v>5.5</v>
      </c>
    </row>
    <row r="4206" spans="1:17" x14ac:dyDescent="0.25">
      <c r="A4206" t="s">
        <v>909</v>
      </c>
      <c r="B4206">
        <v>22</v>
      </c>
      <c r="C4206" t="s">
        <v>391</v>
      </c>
      <c r="D4206" t="s">
        <v>752</v>
      </c>
      <c r="E4206">
        <f t="shared" si="130"/>
        <v>1</v>
      </c>
      <c r="F4206" t="str">
        <f t="shared" si="131"/>
        <v/>
      </c>
      <c r="G4206" t="s">
        <v>910</v>
      </c>
      <c r="H4206">
        <v>5</v>
      </c>
      <c r="Q4206">
        <v>4.5</v>
      </c>
    </row>
    <row r="4207" spans="1:17" x14ac:dyDescent="0.25">
      <c r="A4207" t="s">
        <v>909</v>
      </c>
      <c r="B4207">
        <v>22</v>
      </c>
      <c r="C4207" t="s">
        <v>392</v>
      </c>
      <c r="D4207" t="s">
        <v>752</v>
      </c>
      <c r="E4207" t="str">
        <f t="shared" si="130"/>
        <v/>
      </c>
      <c r="F4207" t="str">
        <f t="shared" si="131"/>
        <v/>
      </c>
      <c r="H4207">
        <v>5.5</v>
      </c>
      <c r="Q4207">
        <v>5.5</v>
      </c>
    </row>
    <row r="4208" spans="1:17" x14ac:dyDescent="0.25">
      <c r="A4208" t="s">
        <v>909</v>
      </c>
      <c r="B4208">
        <v>22</v>
      </c>
      <c r="C4208" t="s">
        <v>428</v>
      </c>
      <c r="D4208" t="s">
        <v>752</v>
      </c>
      <c r="E4208" t="str">
        <f t="shared" si="130"/>
        <v/>
      </c>
      <c r="F4208" t="str">
        <f t="shared" si="131"/>
        <v/>
      </c>
      <c r="H4208">
        <v>5.5</v>
      </c>
      <c r="Q4208">
        <v>5.5</v>
      </c>
    </row>
    <row r="4209" spans="1:17" x14ac:dyDescent="0.25">
      <c r="A4209" t="s">
        <v>909</v>
      </c>
      <c r="B4209">
        <v>22</v>
      </c>
      <c r="C4209" t="s">
        <v>374</v>
      </c>
      <c r="D4209" t="s">
        <v>740</v>
      </c>
      <c r="E4209" t="str">
        <f t="shared" si="130"/>
        <v/>
      </c>
      <c r="F4209" t="str">
        <f t="shared" si="131"/>
        <v/>
      </c>
      <c r="H4209">
        <v>5.5</v>
      </c>
      <c r="L4209">
        <v>1</v>
      </c>
      <c r="Q4209">
        <v>6.5</v>
      </c>
    </row>
    <row r="4210" spans="1:17" x14ac:dyDescent="0.25">
      <c r="A4210" t="s">
        <v>909</v>
      </c>
      <c r="B4210">
        <v>22</v>
      </c>
      <c r="C4210" t="s">
        <v>389</v>
      </c>
      <c r="D4210" t="s">
        <v>740</v>
      </c>
      <c r="E4210" t="str">
        <f t="shared" si="130"/>
        <v/>
      </c>
      <c r="F4210" t="str">
        <f t="shared" si="131"/>
        <v/>
      </c>
      <c r="H4210">
        <v>5.5</v>
      </c>
      <c r="Q4210">
        <v>5.5</v>
      </c>
    </row>
    <row r="4211" spans="1:17" x14ac:dyDescent="0.25">
      <c r="A4211" t="s">
        <v>909</v>
      </c>
      <c r="B4211">
        <v>22</v>
      </c>
      <c r="C4211" t="s">
        <v>414</v>
      </c>
      <c r="D4211" t="s">
        <v>740</v>
      </c>
      <c r="E4211" t="str">
        <f t="shared" si="130"/>
        <v/>
      </c>
      <c r="F4211" t="str">
        <f t="shared" si="131"/>
        <v/>
      </c>
      <c r="H4211">
        <v>4.5</v>
      </c>
      <c r="Q4211">
        <v>4.5</v>
      </c>
    </row>
    <row r="4212" spans="1:17" x14ac:dyDescent="0.25">
      <c r="A4212" t="s">
        <v>909</v>
      </c>
      <c r="B4212">
        <v>22</v>
      </c>
      <c r="C4212" t="s">
        <v>415</v>
      </c>
      <c r="D4212" t="s">
        <v>740</v>
      </c>
      <c r="E4212" t="str">
        <f t="shared" si="130"/>
        <v/>
      </c>
      <c r="F4212" t="str">
        <f t="shared" si="131"/>
        <v/>
      </c>
      <c r="H4212">
        <v>5</v>
      </c>
      <c r="Q4212">
        <v>5</v>
      </c>
    </row>
    <row r="4213" spans="1:17" x14ac:dyDescent="0.25">
      <c r="A4213" t="s">
        <v>909</v>
      </c>
      <c r="B4213">
        <v>22</v>
      </c>
      <c r="C4213" t="s">
        <v>440</v>
      </c>
      <c r="D4213" t="s">
        <v>740</v>
      </c>
      <c r="E4213" t="str">
        <f t="shared" si="130"/>
        <v/>
      </c>
      <c r="F4213" t="str">
        <f t="shared" si="131"/>
        <v/>
      </c>
      <c r="H4213">
        <v>4.5</v>
      </c>
      <c r="Q4213">
        <v>4.5</v>
      </c>
    </row>
    <row r="4214" spans="1:17" x14ac:dyDescent="0.25">
      <c r="A4214" t="s">
        <v>909</v>
      </c>
      <c r="B4214">
        <v>22</v>
      </c>
      <c r="C4214" t="s">
        <v>463</v>
      </c>
      <c r="D4214" t="s">
        <v>740</v>
      </c>
      <c r="E4214" t="str">
        <f t="shared" si="130"/>
        <v/>
      </c>
      <c r="F4214" t="str">
        <f t="shared" si="131"/>
        <v/>
      </c>
      <c r="H4214">
        <v>6</v>
      </c>
      <c r="I4214">
        <v>1</v>
      </c>
      <c r="Q4214">
        <v>9</v>
      </c>
    </row>
    <row r="4215" spans="1:17" x14ac:dyDescent="0.25">
      <c r="A4215" t="s">
        <v>909</v>
      </c>
      <c r="B4215">
        <v>22</v>
      </c>
      <c r="C4215" t="s">
        <v>360</v>
      </c>
      <c r="D4215" t="s">
        <v>742</v>
      </c>
      <c r="E4215" t="str">
        <f t="shared" si="130"/>
        <v/>
      </c>
      <c r="F4215" t="str">
        <f t="shared" si="131"/>
        <v/>
      </c>
      <c r="H4215">
        <v>6.5</v>
      </c>
      <c r="Q4215">
        <v>6.5</v>
      </c>
    </row>
    <row r="4216" spans="1:17" x14ac:dyDescent="0.25">
      <c r="A4216" t="s">
        <v>909</v>
      </c>
      <c r="B4216">
        <v>22</v>
      </c>
      <c r="C4216" t="s">
        <v>369</v>
      </c>
      <c r="D4216" t="s">
        <v>742</v>
      </c>
      <c r="E4216" t="str">
        <f t="shared" si="130"/>
        <v/>
      </c>
      <c r="F4216" t="str">
        <f t="shared" si="131"/>
        <v/>
      </c>
      <c r="H4216">
        <v>6</v>
      </c>
      <c r="Q4216">
        <v>6</v>
      </c>
    </row>
    <row r="4217" spans="1:17" x14ac:dyDescent="0.25">
      <c r="A4217" t="s">
        <v>909</v>
      </c>
      <c r="B4217">
        <v>22</v>
      </c>
      <c r="C4217" t="s">
        <v>373</v>
      </c>
      <c r="D4217" t="s">
        <v>742</v>
      </c>
      <c r="E4217" t="str">
        <f t="shared" si="130"/>
        <v/>
      </c>
      <c r="F4217" t="str">
        <f t="shared" si="131"/>
        <v/>
      </c>
      <c r="H4217">
        <v>6</v>
      </c>
      <c r="Q4217">
        <v>6</v>
      </c>
    </row>
    <row r="4218" spans="1:17" x14ac:dyDescent="0.25">
      <c r="A4218" t="s">
        <v>909</v>
      </c>
      <c r="B4218">
        <v>22</v>
      </c>
      <c r="C4218" t="s">
        <v>384</v>
      </c>
      <c r="D4218" t="s">
        <v>742</v>
      </c>
      <c r="E4218" t="str">
        <f t="shared" si="130"/>
        <v/>
      </c>
      <c r="F4218" t="str">
        <f t="shared" si="131"/>
        <v/>
      </c>
      <c r="H4218">
        <v>7</v>
      </c>
      <c r="I4218">
        <v>1</v>
      </c>
      <c r="Q4218">
        <v>10</v>
      </c>
    </row>
    <row r="4219" spans="1:17" x14ac:dyDescent="0.25">
      <c r="A4219" t="s">
        <v>909</v>
      </c>
      <c r="B4219">
        <v>22</v>
      </c>
      <c r="C4219" t="s">
        <v>418</v>
      </c>
      <c r="D4219" t="s">
        <v>742</v>
      </c>
      <c r="E4219" t="str">
        <f t="shared" si="130"/>
        <v/>
      </c>
      <c r="F4219" t="str">
        <f t="shared" si="131"/>
        <v/>
      </c>
      <c r="H4219">
        <v>7.5</v>
      </c>
      <c r="I4219">
        <v>1</v>
      </c>
      <c r="Q4219">
        <v>10.5</v>
      </c>
    </row>
    <row r="4220" spans="1:17" x14ac:dyDescent="0.25">
      <c r="A4220" t="s">
        <v>909</v>
      </c>
      <c r="B4220">
        <v>22</v>
      </c>
      <c r="C4220" t="s">
        <v>840</v>
      </c>
      <c r="D4220" t="s">
        <v>753</v>
      </c>
      <c r="E4220" t="str">
        <f t="shared" si="130"/>
        <v/>
      </c>
      <c r="F4220" t="str">
        <f t="shared" si="131"/>
        <v/>
      </c>
      <c r="H4220">
        <v>6.5</v>
      </c>
      <c r="Q4220">
        <v>6.5</v>
      </c>
    </row>
    <row r="4221" spans="1:17" x14ac:dyDescent="0.25">
      <c r="A4221" t="s">
        <v>909</v>
      </c>
      <c r="B4221">
        <v>22</v>
      </c>
      <c r="C4221" t="s">
        <v>379</v>
      </c>
      <c r="D4221" t="s">
        <v>753</v>
      </c>
      <c r="E4221" t="str">
        <f t="shared" si="130"/>
        <v/>
      </c>
      <c r="F4221" t="str">
        <f t="shared" si="131"/>
        <v/>
      </c>
      <c r="H4221">
        <v>5.5</v>
      </c>
      <c r="Q4221">
        <v>5.5</v>
      </c>
    </row>
    <row r="4222" spans="1:17" x14ac:dyDescent="0.25">
      <c r="A4222" t="s">
        <v>909</v>
      </c>
      <c r="B4222">
        <v>22</v>
      </c>
      <c r="C4222" t="s">
        <v>395</v>
      </c>
      <c r="D4222" t="s">
        <v>753</v>
      </c>
      <c r="E4222" t="str">
        <f t="shared" si="130"/>
        <v/>
      </c>
      <c r="F4222" t="str">
        <f t="shared" si="131"/>
        <v/>
      </c>
      <c r="H4222">
        <v>6.5</v>
      </c>
      <c r="Q4222">
        <v>6.5</v>
      </c>
    </row>
    <row r="4223" spans="1:17" x14ac:dyDescent="0.25">
      <c r="A4223" t="s">
        <v>909</v>
      </c>
      <c r="B4223">
        <v>22</v>
      </c>
      <c r="C4223" t="s">
        <v>455</v>
      </c>
      <c r="D4223" t="s">
        <v>753</v>
      </c>
      <c r="E4223" t="str">
        <f t="shared" si="130"/>
        <v/>
      </c>
      <c r="F4223" t="str">
        <f t="shared" si="131"/>
        <v/>
      </c>
      <c r="H4223">
        <v>6</v>
      </c>
      <c r="Q4223">
        <v>6</v>
      </c>
    </row>
    <row r="4224" spans="1:17" x14ac:dyDescent="0.25">
      <c r="A4224" t="s">
        <v>909</v>
      </c>
      <c r="B4224">
        <v>22</v>
      </c>
      <c r="C4224" t="s">
        <v>378</v>
      </c>
      <c r="D4224" t="s">
        <v>750</v>
      </c>
      <c r="E4224" t="str">
        <f t="shared" si="130"/>
        <v/>
      </c>
      <c r="F4224" t="str">
        <f t="shared" si="131"/>
        <v/>
      </c>
      <c r="H4224">
        <v>6</v>
      </c>
      <c r="Q4224">
        <v>6</v>
      </c>
    </row>
    <row r="4225" spans="1:17" x14ac:dyDescent="0.25">
      <c r="A4225" t="s">
        <v>909</v>
      </c>
      <c r="B4225">
        <v>22</v>
      </c>
      <c r="C4225" t="s">
        <v>380</v>
      </c>
      <c r="D4225" t="s">
        <v>750</v>
      </c>
      <c r="E4225" t="str">
        <f t="shared" si="130"/>
        <v/>
      </c>
      <c r="F4225" t="str">
        <f t="shared" si="131"/>
        <v/>
      </c>
      <c r="H4225">
        <v>5</v>
      </c>
      <c r="Q4225">
        <v>5</v>
      </c>
    </row>
    <row r="4226" spans="1:17" x14ac:dyDescent="0.25">
      <c r="A4226" t="s">
        <v>909</v>
      </c>
      <c r="B4226">
        <v>22</v>
      </c>
      <c r="C4226" t="s">
        <v>399</v>
      </c>
      <c r="D4226" t="s">
        <v>750</v>
      </c>
      <c r="E4226">
        <f t="shared" si="130"/>
        <v>1</v>
      </c>
      <c r="F4226" t="str">
        <f t="shared" si="131"/>
        <v/>
      </c>
      <c r="G4226" t="s">
        <v>910</v>
      </c>
      <c r="H4226">
        <v>6</v>
      </c>
      <c r="Q4226">
        <v>5.5</v>
      </c>
    </row>
    <row r="4227" spans="1:17" x14ac:dyDescent="0.25">
      <c r="A4227" t="s">
        <v>909</v>
      </c>
      <c r="B4227">
        <v>22</v>
      </c>
      <c r="C4227" t="s">
        <v>430</v>
      </c>
      <c r="D4227" t="s">
        <v>750</v>
      </c>
      <c r="E4227">
        <f t="shared" ref="E4227:E4290" si="132">IF($G4227="Ammonito",1,"")</f>
        <v>1</v>
      </c>
      <c r="F4227" t="str">
        <f t="shared" ref="F4227:F4290" si="133">IF($G4227="Espulsione",1,"")</f>
        <v/>
      </c>
      <c r="G4227" t="s">
        <v>910</v>
      </c>
      <c r="H4227">
        <v>6</v>
      </c>
      <c r="Q4227">
        <v>5.5</v>
      </c>
    </row>
    <row r="4228" spans="1:17" x14ac:dyDescent="0.25">
      <c r="A4228" t="s">
        <v>909</v>
      </c>
      <c r="B4228">
        <v>22</v>
      </c>
      <c r="C4228" t="s">
        <v>476</v>
      </c>
      <c r="D4228" t="s">
        <v>750</v>
      </c>
      <c r="E4228" t="str">
        <f t="shared" si="132"/>
        <v/>
      </c>
      <c r="F4228" t="str">
        <f t="shared" si="133"/>
        <v/>
      </c>
      <c r="H4228">
        <v>5.5</v>
      </c>
      <c r="Q4228">
        <v>5.5</v>
      </c>
    </row>
    <row r="4229" spans="1:17" x14ac:dyDescent="0.25">
      <c r="A4229" t="s">
        <v>909</v>
      </c>
      <c r="B4229">
        <v>22</v>
      </c>
      <c r="C4229" t="s">
        <v>461</v>
      </c>
      <c r="D4229" t="s">
        <v>750</v>
      </c>
      <c r="E4229" t="str">
        <f t="shared" si="132"/>
        <v/>
      </c>
      <c r="F4229" t="str">
        <f t="shared" si="133"/>
        <v/>
      </c>
      <c r="H4229">
        <v>5.5</v>
      </c>
      <c r="Q4229">
        <v>5.5</v>
      </c>
    </row>
    <row r="4230" spans="1:17" x14ac:dyDescent="0.25">
      <c r="A4230" t="s">
        <v>909</v>
      </c>
      <c r="B4230">
        <v>22</v>
      </c>
      <c r="C4230" t="s">
        <v>368</v>
      </c>
      <c r="D4230" t="s">
        <v>754</v>
      </c>
      <c r="E4230">
        <f t="shared" si="132"/>
        <v>1</v>
      </c>
      <c r="F4230" t="str">
        <f t="shared" si="133"/>
        <v/>
      </c>
      <c r="G4230" t="s">
        <v>910</v>
      </c>
      <c r="H4230">
        <v>5</v>
      </c>
      <c r="Q4230">
        <v>4.5</v>
      </c>
    </row>
    <row r="4231" spans="1:17" x14ac:dyDescent="0.25">
      <c r="A4231" t="s">
        <v>909</v>
      </c>
      <c r="B4231">
        <v>22</v>
      </c>
      <c r="C4231" t="s">
        <v>393</v>
      </c>
      <c r="D4231" t="s">
        <v>754</v>
      </c>
      <c r="E4231" t="str">
        <f t="shared" si="132"/>
        <v/>
      </c>
      <c r="F4231" t="str">
        <f t="shared" si="133"/>
        <v/>
      </c>
      <c r="H4231">
        <v>6</v>
      </c>
      <c r="Q4231">
        <v>6</v>
      </c>
    </row>
    <row r="4232" spans="1:17" x14ac:dyDescent="0.25">
      <c r="A4232" t="s">
        <v>909</v>
      </c>
      <c r="B4232">
        <v>22</v>
      </c>
      <c r="C4232" t="s">
        <v>457</v>
      </c>
      <c r="D4232" t="s">
        <v>754</v>
      </c>
      <c r="E4232" t="str">
        <f t="shared" si="132"/>
        <v/>
      </c>
      <c r="F4232" t="str">
        <f t="shared" si="133"/>
        <v/>
      </c>
      <c r="H4232">
        <v>6.5</v>
      </c>
      <c r="I4232">
        <v>1</v>
      </c>
      <c r="Q4232">
        <v>9.5</v>
      </c>
    </row>
    <row r="4233" spans="1:17" x14ac:dyDescent="0.25">
      <c r="A4233" t="s">
        <v>909</v>
      </c>
      <c r="B4233">
        <v>22</v>
      </c>
      <c r="C4233" t="s">
        <v>349</v>
      </c>
      <c r="D4233" t="s">
        <v>748</v>
      </c>
      <c r="E4233" t="str">
        <f t="shared" si="132"/>
        <v/>
      </c>
      <c r="F4233" t="str">
        <f t="shared" si="133"/>
        <v/>
      </c>
      <c r="H4233">
        <v>5</v>
      </c>
      <c r="Q4233">
        <v>5</v>
      </c>
    </row>
    <row r="4234" spans="1:17" x14ac:dyDescent="0.25">
      <c r="A4234" t="s">
        <v>909</v>
      </c>
      <c r="B4234">
        <v>22</v>
      </c>
      <c r="C4234" t="s">
        <v>401</v>
      </c>
      <c r="D4234" t="s">
        <v>748</v>
      </c>
      <c r="E4234" t="str">
        <f t="shared" si="132"/>
        <v/>
      </c>
      <c r="F4234" t="str">
        <f t="shared" si="133"/>
        <v/>
      </c>
      <c r="H4234">
        <v>4</v>
      </c>
      <c r="Q4234">
        <v>4</v>
      </c>
    </row>
    <row r="4235" spans="1:17" x14ac:dyDescent="0.25">
      <c r="A4235" t="s">
        <v>909</v>
      </c>
      <c r="B4235">
        <v>22</v>
      </c>
      <c r="C4235" t="s">
        <v>422</v>
      </c>
      <c r="D4235" t="s">
        <v>748</v>
      </c>
      <c r="E4235" t="str">
        <f t="shared" si="132"/>
        <v/>
      </c>
      <c r="F4235" t="str">
        <f t="shared" si="133"/>
        <v/>
      </c>
      <c r="H4235">
        <v>4.5</v>
      </c>
      <c r="Q4235">
        <v>4.5</v>
      </c>
    </row>
    <row r="4236" spans="1:17" x14ac:dyDescent="0.25">
      <c r="A4236" t="s">
        <v>909</v>
      </c>
      <c r="B4236">
        <v>22</v>
      </c>
      <c r="C4236" t="s">
        <v>460</v>
      </c>
      <c r="D4236" t="s">
        <v>748</v>
      </c>
      <c r="E4236">
        <f t="shared" si="132"/>
        <v>1</v>
      </c>
      <c r="F4236" t="str">
        <f t="shared" si="133"/>
        <v/>
      </c>
      <c r="G4236" t="s">
        <v>910</v>
      </c>
      <c r="H4236">
        <v>5</v>
      </c>
      <c r="Q4236">
        <v>4.5</v>
      </c>
    </row>
    <row r="4237" spans="1:17" x14ac:dyDescent="0.25">
      <c r="A4237" t="s">
        <v>909</v>
      </c>
      <c r="B4237">
        <v>22</v>
      </c>
      <c r="C4237" t="s">
        <v>407</v>
      </c>
      <c r="D4237" t="s">
        <v>748</v>
      </c>
      <c r="E4237" t="str">
        <f t="shared" si="132"/>
        <v/>
      </c>
      <c r="F4237" t="str">
        <f t="shared" si="133"/>
        <v/>
      </c>
      <c r="H4237">
        <v>5.5</v>
      </c>
      <c r="Q4237">
        <v>5.5</v>
      </c>
    </row>
    <row r="4238" spans="1:17" x14ac:dyDescent="0.25">
      <c r="A4238" t="s">
        <v>909</v>
      </c>
      <c r="B4238">
        <v>22</v>
      </c>
      <c r="C4238" t="s">
        <v>845</v>
      </c>
      <c r="D4238" t="s">
        <v>661</v>
      </c>
      <c r="E4238" t="str">
        <f t="shared" si="132"/>
        <v/>
      </c>
      <c r="F4238" t="str">
        <f t="shared" si="133"/>
        <v/>
      </c>
      <c r="H4238">
        <v>6</v>
      </c>
      <c r="Q4238">
        <v>6</v>
      </c>
    </row>
    <row r="4239" spans="1:17" x14ac:dyDescent="0.25">
      <c r="A4239" t="s">
        <v>909</v>
      </c>
      <c r="B4239">
        <v>22</v>
      </c>
      <c r="C4239" t="s">
        <v>409</v>
      </c>
      <c r="D4239" t="s">
        <v>661</v>
      </c>
      <c r="E4239" t="str">
        <f t="shared" si="132"/>
        <v/>
      </c>
      <c r="F4239" t="str">
        <f t="shared" si="133"/>
        <v/>
      </c>
      <c r="H4239">
        <v>6</v>
      </c>
      <c r="Q4239">
        <v>6</v>
      </c>
    </row>
    <row r="4240" spans="1:17" x14ac:dyDescent="0.25">
      <c r="A4240" t="s">
        <v>909</v>
      </c>
      <c r="B4240">
        <v>22</v>
      </c>
      <c r="C4240" t="s">
        <v>420</v>
      </c>
      <c r="D4240" t="s">
        <v>661</v>
      </c>
      <c r="E4240" t="str">
        <f t="shared" si="132"/>
        <v/>
      </c>
      <c r="F4240" t="str">
        <f t="shared" si="133"/>
        <v/>
      </c>
      <c r="H4240">
        <v>6</v>
      </c>
      <c r="Q4240">
        <v>6</v>
      </c>
    </row>
    <row r="4241" spans="1:17" x14ac:dyDescent="0.25">
      <c r="A4241" t="s">
        <v>909</v>
      </c>
      <c r="B4241">
        <v>22</v>
      </c>
      <c r="C4241" t="s">
        <v>445</v>
      </c>
      <c r="D4241" t="s">
        <v>661</v>
      </c>
      <c r="E4241" t="str">
        <f t="shared" si="132"/>
        <v/>
      </c>
      <c r="F4241" t="str">
        <f t="shared" si="133"/>
        <v/>
      </c>
      <c r="H4241">
        <v>6</v>
      </c>
      <c r="Q4241">
        <v>6</v>
      </c>
    </row>
    <row r="4242" spans="1:17" x14ac:dyDescent="0.25">
      <c r="A4242" t="s">
        <v>909</v>
      </c>
      <c r="B4242">
        <v>22</v>
      </c>
      <c r="C4242" t="s">
        <v>876</v>
      </c>
      <c r="D4242" t="s">
        <v>661</v>
      </c>
      <c r="E4242" t="str">
        <f t="shared" si="132"/>
        <v/>
      </c>
      <c r="F4242" t="str">
        <f t="shared" si="133"/>
        <v/>
      </c>
      <c r="H4242">
        <v>6</v>
      </c>
      <c r="Q4242">
        <v>6</v>
      </c>
    </row>
    <row r="4243" spans="1:17" x14ac:dyDescent="0.25">
      <c r="A4243" t="s">
        <v>909</v>
      </c>
      <c r="B4243">
        <v>22</v>
      </c>
      <c r="C4243" t="s">
        <v>885</v>
      </c>
      <c r="D4243" t="s">
        <v>661</v>
      </c>
      <c r="E4243" t="str">
        <f t="shared" si="132"/>
        <v/>
      </c>
      <c r="F4243" t="str">
        <f t="shared" si="133"/>
        <v/>
      </c>
      <c r="H4243">
        <v>6</v>
      </c>
      <c r="Q4243">
        <v>6</v>
      </c>
    </row>
    <row r="4244" spans="1:17" x14ac:dyDescent="0.25">
      <c r="A4244" t="s">
        <v>909</v>
      </c>
      <c r="B4244">
        <v>22</v>
      </c>
      <c r="C4244" t="s">
        <v>359</v>
      </c>
      <c r="D4244" t="s">
        <v>631</v>
      </c>
      <c r="E4244" t="str">
        <f t="shared" si="132"/>
        <v/>
      </c>
      <c r="F4244" t="str">
        <f t="shared" si="133"/>
        <v/>
      </c>
      <c r="H4244">
        <v>6</v>
      </c>
      <c r="Q4244">
        <v>6</v>
      </c>
    </row>
    <row r="4245" spans="1:17" x14ac:dyDescent="0.25">
      <c r="A4245" t="s">
        <v>909</v>
      </c>
      <c r="B4245">
        <v>22</v>
      </c>
      <c r="C4245" t="s">
        <v>364</v>
      </c>
      <c r="D4245" t="s">
        <v>631</v>
      </c>
      <c r="E4245" t="str">
        <f t="shared" si="132"/>
        <v/>
      </c>
      <c r="F4245" t="str">
        <f t="shared" si="133"/>
        <v/>
      </c>
      <c r="H4245">
        <v>6</v>
      </c>
      <c r="Q4245">
        <v>6</v>
      </c>
    </row>
    <row r="4246" spans="1:17" x14ac:dyDescent="0.25">
      <c r="A4246" t="s">
        <v>909</v>
      </c>
      <c r="B4246">
        <v>22</v>
      </c>
      <c r="C4246" t="s">
        <v>846</v>
      </c>
      <c r="D4246" t="s">
        <v>631</v>
      </c>
      <c r="E4246" t="str">
        <f t="shared" si="132"/>
        <v/>
      </c>
      <c r="F4246" t="str">
        <f t="shared" si="133"/>
        <v/>
      </c>
      <c r="H4246">
        <v>6</v>
      </c>
      <c r="Q4246">
        <v>6</v>
      </c>
    </row>
    <row r="4247" spans="1:17" x14ac:dyDescent="0.25">
      <c r="A4247" t="s">
        <v>909</v>
      </c>
      <c r="B4247">
        <v>22</v>
      </c>
      <c r="C4247" t="s">
        <v>396</v>
      </c>
      <c r="D4247" t="s">
        <v>631</v>
      </c>
      <c r="E4247" t="str">
        <f t="shared" si="132"/>
        <v/>
      </c>
      <c r="F4247" t="str">
        <f t="shared" si="133"/>
        <v/>
      </c>
      <c r="H4247">
        <v>6</v>
      </c>
      <c r="Q4247">
        <v>6</v>
      </c>
    </row>
    <row r="4248" spans="1:17" x14ac:dyDescent="0.25">
      <c r="A4248" t="s">
        <v>909</v>
      </c>
      <c r="B4248">
        <v>22</v>
      </c>
      <c r="C4248" t="s">
        <v>860</v>
      </c>
      <c r="D4248" t="s">
        <v>631</v>
      </c>
      <c r="E4248" t="str">
        <f t="shared" si="132"/>
        <v/>
      </c>
      <c r="F4248" t="str">
        <f t="shared" si="133"/>
        <v/>
      </c>
      <c r="H4248">
        <v>6</v>
      </c>
      <c r="Q4248">
        <v>6</v>
      </c>
    </row>
    <row r="4249" spans="1:17" x14ac:dyDescent="0.25">
      <c r="A4249" t="s">
        <v>909</v>
      </c>
      <c r="B4249">
        <v>22</v>
      </c>
      <c r="C4249" t="s">
        <v>423</v>
      </c>
      <c r="D4249" t="s">
        <v>631</v>
      </c>
      <c r="E4249" t="str">
        <f t="shared" si="132"/>
        <v/>
      </c>
      <c r="F4249" t="str">
        <f t="shared" si="133"/>
        <v/>
      </c>
      <c r="H4249">
        <v>6</v>
      </c>
      <c r="Q4249">
        <v>6</v>
      </c>
    </row>
    <row r="4250" spans="1:17" x14ac:dyDescent="0.25">
      <c r="A4250" t="s">
        <v>909</v>
      </c>
      <c r="B4250">
        <v>22</v>
      </c>
      <c r="C4250" t="s">
        <v>465</v>
      </c>
      <c r="D4250" t="s">
        <v>631</v>
      </c>
      <c r="E4250" t="str">
        <f t="shared" si="132"/>
        <v/>
      </c>
      <c r="F4250" t="str">
        <f t="shared" si="133"/>
        <v/>
      </c>
      <c r="H4250">
        <v>6</v>
      </c>
      <c r="Q4250">
        <v>6</v>
      </c>
    </row>
    <row r="4251" spans="1:17" x14ac:dyDescent="0.25">
      <c r="A4251" t="s">
        <v>909</v>
      </c>
      <c r="B4251">
        <v>22</v>
      </c>
      <c r="C4251" t="s">
        <v>475</v>
      </c>
      <c r="D4251" t="s">
        <v>631</v>
      </c>
      <c r="E4251" t="str">
        <f t="shared" si="132"/>
        <v/>
      </c>
      <c r="F4251" t="str">
        <f t="shared" si="133"/>
        <v/>
      </c>
      <c r="H4251">
        <v>6</v>
      </c>
      <c r="Q4251">
        <v>6</v>
      </c>
    </row>
    <row r="4252" spans="1:17" x14ac:dyDescent="0.25">
      <c r="A4252" t="s">
        <v>909</v>
      </c>
      <c r="B4252">
        <v>22</v>
      </c>
      <c r="C4252" t="s">
        <v>394</v>
      </c>
      <c r="D4252" t="s">
        <v>745</v>
      </c>
      <c r="E4252" t="str">
        <f t="shared" si="132"/>
        <v/>
      </c>
      <c r="F4252" t="str">
        <f t="shared" si="133"/>
        <v/>
      </c>
      <c r="H4252">
        <v>6.5</v>
      </c>
      <c r="Q4252">
        <v>6.5</v>
      </c>
    </row>
    <row r="4253" spans="1:17" x14ac:dyDescent="0.25">
      <c r="A4253" t="s">
        <v>909</v>
      </c>
      <c r="B4253">
        <v>22</v>
      </c>
      <c r="C4253" t="s">
        <v>405</v>
      </c>
      <c r="D4253" t="s">
        <v>745</v>
      </c>
      <c r="E4253" t="str">
        <f t="shared" si="132"/>
        <v/>
      </c>
      <c r="F4253" t="str">
        <f t="shared" si="133"/>
        <v/>
      </c>
      <c r="H4253">
        <v>6.5</v>
      </c>
      <c r="Q4253">
        <v>6.5</v>
      </c>
    </row>
    <row r="4254" spans="1:17" x14ac:dyDescent="0.25">
      <c r="A4254" t="s">
        <v>909</v>
      </c>
      <c r="B4254">
        <v>22</v>
      </c>
      <c r="C4254" t="s">
        <v>439</v>
      </c>
      <c r="D4254" t="s">
        <v>745</v>
      </c>
      <c r="E4254">
        <f t="shared" si="132"/>
        <v>1</v>
      </c>
      <c r="F4254" t="str">
        <f t="shared" si="133"/>
        <v/>
      </c>
      <c r="G4254" t="s">
        <v>910</v>
      </c>
      <c r="H4254">
        <v>6.5</v>
      </c>
      <c r="Q4254">
        <v>6</v>
      </c>
    </row>
    <row r="4255" spans="1:17" x14ac:dyDescent="0.25">
      <c r="A4255" t="s">
        <v>909</v>
      </c>
      <c r="B4255">
        <v>22</v>
      </c>
      <c r="C4255" t="s">
        <v>446</v>
      </c>
      <c r="D4255" t="s">
        <v>745</v>
      </c>
      <c r="E4255" t="str">
        <f t="shared" si="132"/>
        <v/>
      </c>
      <c r="F4255" t="str">
        <f t="shared" si="133"/>
        <v/>
      </c>
      <c r="H4255">
        <v>7</v>
      </c>
      <c r="Q4255">
        <v>7</v>
      </c>
    </row>
    <row r="4256" spans="1:17" x14ac:dyDescent="0.25">
      <c r="A4256" t="s">
        <v>909</v>
      </c>
      <c r="B4256">
        <v>22</v>
      </c>
      <c r="C4256" t="s">
        <v>459</v>
      </c>
      <c r="D4256" t="s">
        <v>745</v>
      </c>
      <c r="E4256" t="str">
        <f t="shared" si="132"/>
        <v/>
      </c>
      <c r="F4256" t="str">
        <f t="shared" si="133"/>
        <v/>
      </c>
      <c r="H4256">
        <v>6.5</v>
      </c>
      <c r="Q4256">
        <v>6.5</v>
      </c>
    </row>
    <row r="4257" spans="1:17" x14ac:dyDescent="0.25">
      <c r="A4257" t="s">
        <v>909</v>
      </c>
      <c r="B4257">
        <v>22</v>
      </c>
      <c r="C4257" t="s">
        <v>377</v>
      </c>
      <c r="D4257" t="s">
        <v>635</v>
      </c>
      <c r="E4257" t="str">
        <f t="shared" si="132"/>
        <v/>
      </c>
      <c r="F4257" t="str">
        <f t="shared" si="133"/>
        <v/>
      </c>
      <c r="H4257">
        <v>6.5</v>
      </c>
      <c r="Q4257">
        <v>6.5</v>
      </c>
    </row>
    <row r="4258" spans="1:17" x14ac:dyDescent="0.25">
      <c r="A4258" t="s">
        <v>909</v>
      </c>
      <c r="B4258">
        <v>22</v>
      </c>
      <c r="C4258" t="s">
        <v>426</v>
      </c>
      <c r="D4258" t="s">
        <v>635</v>
      </c>
      <c r="E4258" t="str">
        <f t="shared" si="132"/>
        <v/>
      </c>
      <c r="F4258" t="str">
        <f t="shared" si="133"/>
        <v/>
      </c>
      <c r="H4258">
        <v>5</v>
      </c>
      <c r="K4258">
        <v>1</v>
      </c>
      <c r="Q4258">
        <v>3</v>
      </c>
    </row>
    <row r="4259" spans="1:17" x14ac:dyDescent="0.25">
      <c r="A4259" t="s">
        <v>909</v>
      </c>
      <c r="B4259">
        <v>22</v>
      </c>
      <c r="C4259" t="s">
        <v>449</v>
      </c>
      <c r="D4259" t="s">
        <v>635</v>
      </c>
      <c r="E4259">
        <f t="shared" si="132"/>
        <v>1</v>
      </c>
      <c r="F4259" t="str">
        <f t="shared" si="133"/>
        <v/>
      </c>
      <c r="G4259" t="s">
        <v>910</v>
      </c>
      <c r="H4259">
        <v>5.5</v>
      </c>
      <c r="Q4259">
        <v>5</v>
      </c>
    </row>
    <row r="4260" spans="1:17" x14ac:dyDescent="0.25">
      <c r="A4260" t="s">
        <v>909</v>
      </c>
      <c r="B4260">
        <v>22</v>
      </c>
      <c r="C4260" t="s">
        <v>467</v>
      </c>
      <c r="D4260" t="s">
        <v>635</v>
      </c>
      <c r="E4260" t="str">
        <f t="shared" si="132"/>
        <v/>
      </c>
      <c r="F4260" t="str">
        <f t="shared" si="133"/>
        <v/>
      </c>
      <c r="H4260">
        <v>5.5</v>
      </c>
      <c r="Q4260">
        <v>5.5</v>
      </c>
    </row>
    <row r="4261" spans="1:17" x14ac:dyDescent="0.25">
      <c r="A4261" t="s">
        <v>909</v>
      </c>
      <c r="B4261">
        <v>22</v>
      </c>
      <c r="C4261" t="s">
        <v>481</v>
      </c>
      <c r="D4261" t="s">
        <v>635</v>
      </c>
      <c r="E4261" t="str">
        <f t="shared" si="132"/>
        <v/>
      </c>
      <c r="F4261" t="str">
        <f t="shared" si="133"/>
        <v/>
      </c>
      <c r="H4261">
        <v>5.5</v>
      </c>
      <c r="Q4261">
        <v>5.5</v>
      </c>
    </row>
    <row r="4262" spans="1:17" x14ac:dyDescent="0.25">
      <c r="A4262" t="s">
        <v>909</v>
      </c>
      <c r="B4262">
        <v>22</v>
      </c>
      <c r="C4262" t="s">
        <v>390</v>
      </c>
      <c r="D4262" t="s">
        <v>747</v>
      </c>
      <c r="E4262" t="str">
        <f t="shared" si="132"/>
        <v/>
      </c>
      <c r="F4262" t="str">
        <f t="shared" si="133"/>
        <v/>
      </c>
      <c r="H4262">
        <v>6.5</v>
      </c>
      <c r="Q4262">
        <v>6.5</v>
      </c>
    </row>
    <row r="4263" spans="1:17" x14ac:dyDescent="0.25">
      <c r="A4263" t="s">
        <v>909</v>
      </c>
      <c r="B4263">
        <v>22</v>
      </c>
      <c r="C4263" t="s">
        <v>408</v>
      </c>
      <c r="D4263" t="s">
        <v>747</v>
      </c>
      <c r="E4263" t="str">
        <f t="shared" si="132"/>
        <v/>
      </c>
      <c r="F4263" t="str">
        <f t="shared" si="133"/>
        <v/>
      </c>
      <c r="H4263">
        <v>6.5</v>
      </c>
      <c r="Q4263">
        <v>6.5</v>
      </c>
    </row>
    <row r="4264" spans="1:17" x14ac:dyDescent="0.25">
      <c r="A4264" t="s">
        <v>909</v>
      </c>
      <c r="B4264">
        <v>22</v>
      </c>
      <c r="C4264" t="s">
        <v>425</v>
      </c>
      <c r="D4264" t="s">
        <v>747</v>
      </c>
      <c r="E4264">
        <f t="shared" si="132"/>
        <v>1</v>
      </c>
      <c r="F4264" t="str">
        <f t="shared" si="133"/>
        <v/>
      </c>
      <c r="G4264" t="s">
        <v>910</v>
      </c>
      <c r="H4264">
        <v>6</v>
      </c>
      <c r="Q4264">
        <v>5.5</v>
      </c>
    </row>
    <row r="4265" spans="1:17" x14ac:dyDescent="0.25">
      <c r="A4265" t="s">
        <v>909</v>
      </c>
      <c r="B4265">
        <v>22</v>
      </c>
      <c r="C4265" t="s">
        <v>863</v>
      </c>
      <c r="D4265" t="s">
        <v>747</v>
      </c>
      <c r="E4265" t="str">
        <f t="shared" si="132"/>
        <v/>
      </c>
      <c r="F4265" t="str">
        <f t="shared" si="133"/>
        <v/>
      </c>
      <c r="H4265">
        <v>6</v>
      </c>
      <c r="Q4265">
        <v>6</v>
      </c>
    </row>
    <row r="4266" spans="1:17" x14ac:dyDescent="0.25">
      <c r="A4266" t="s">
        <v>909</v>
      </c>
      <c r="B4266">
        <v>22</v>
      </c>
      <c r="C4266" t="s">
        <v>865</v>
      </c>
      <c r="D4266" t="s">
        <v>747</v>
      </c>
      <c r="E4266" t="str">
        <f t="shared" si="132"/>
        <v/>
      </c>
      <c r="F4266" t="str">
        <f t="shared" si="133"/>
        <v/>
      </c>
      <c r="H4266">
        <v>6</v>
      </c>
      <c r="Q4266">
        <v>6</v>
      </c>
    </row>
    <row r="4267" spans="1:17" x14ac:dyDescent="0.25">
      <c r="A4267" t="s">
        <v>909</v>
      </c>
      <c r="B4267">
        <v>22</v>
      </c>
      <c r="C4267" t="s">
        <v>361</v>
      </c>
      <c r="D4267" t="s">
        <v>738</v>
      </c>
      <c r="E4267" t="str">
        <f t="shared" si="132"/>
        <v/>
      </c>
      <c r="F4267" t="str">
        <f t="shared" si="133"/>
        <v/>
      </c>
      <c r="H4267">
        <v>6</v>
      </c>
      <c r="Q4267">
        <v>6</v>
      </c>
    </row>
    <row r="4268" spans="1:17" x14ac:dyDescent="0.25">
      <c r="A4268" t="s">
        <v>909</v>
      </c>
      <c r="B4268">
        <v>22</v>
      </c>
      <c r="C4268" t="s">
        <v>851</v>
      </c>
      <c r="D4268" t="s">
        <v>738</v>
      </c>
      <c r="E4268" t="str">
        <f t="shared" si="132"/>
        <v/>
      </c>
      <c r="F4268" t="str">
        <f t="shared" si="133"/>
        <v/>
      </c>
      <c r="H4268">
        <v>6</v>
      </c>
      <c r="Q4268">
        <v>6</v>
      </c>
    </row>
    <row r="4269" spans="1:17" x14ac:dyDescent="0.25">
      <c r="A4269" t="s">
        <v>909</v>
      </c>
      <c r="B4269">
        <v>22</v>
      </c>
      <c r="C4269" t="s">
        <v>397</v>
      </c>
      <c r="D4269" t="s">
        <v>738</v>
      </c>
      <c r="E4269">
        <f t="shared" si="132"/>
        <v>1</v>
      </c>
      <c r="F4269" t="str">
        <f t="shared" si="133"/>
        <v/>
      </c>
      <c r="G4269" t="s">
        <v>910</v>
      </c>
      <c r="H4269">
        <v>6</v>
      </c>
      <c r="Q4269">
        <v>5.5</v>
      </c>
    </row>
    <row r="4270" spans="1:17" x14ac:dyDescent="0.25">
      <c r="A4270" t="s">
        <v>909</v>
      </c>
      <c r="B4270">
        <v>22</v>
      </c>
      <c r="C4270" t="s">
        <v>413</v>
      </c>
      <c r="D4270" t="s">
        <v>738</v>
      </c>
      <c r="E4270" t="str">
        <f t="shared" si="132"/>
        <v/>
      </c>
      <c r="F4270" t="str">
        <f t="shared" si="133"/>
        <v/>
      </c>
      <c r="H4270">
        <v>6.5</v>
      </c>
      <c r="Q4270">
        <v>6.5</v>
      </c>
    </row>
    <row r="4271" spans="1:17" x14ac:dyDescent="0.25">
      <c r="A4271" t="s">
        <v>909</v>
      </c>
      <c r="B4271">
        <v>22</v>
      </c>
      <c r="C4271" t="s">
        <v>348</v>
      </c>
      <c r="D4271" t="s">
        <v>761</v>
      </c>
      <c r="E4271" t="str">
        <f t="shared" si="132"/>
        <v/>
      </c>
      <c r="F4271" t="str">
        <f t="shared" si="133"/>
        <v/>
      </c>
      <c r="H4271">
        <v>6</v>
      </c>
      <c r="Q4271">
        <v>6</v>
      </c>
    </row>
    <row r="4272" spans="1:17" x14ac:dyDescent="0.25">
      <c r="A4272" t="s">
        <v>909</v>
      </c>
      <c r="B4272">
        <v>22</v>
      </c>
      <c r="C4272" t="s">
        <v>372</v>
      </c>
      <c r="D4272" t="s">
        <v>761</v>
      </c>
      <c r="E4272" t="str">
        <f t="shared" si="132"/>
        <v/>
      </c>
      <c r="F4272" t="str">
        <f t="shared" si="133"/>
        <v/>
      </c>
      <c r="H4272">
        <v>6</v>
      </c>
      <c r="Q4272">
        <v>6</v>
      </c>
    </row>
    <row r="4273" spans="1:17" x14ac:dyDescent="0.25">
      <c r="A4273" t="s">
        <v>909</v>
      </c>
      <c r="B4273">
        <v>22</v>
      </c>
      <c r="C4273" t="s">
        <v>435</v>
      </c>
      <c r="D4273" t="s">
        <v>761</v>
      </c>
      <c r="E4273" t="str">
        <f t="shared" si="132"/>
        <v/>
      </c>
      <c r="F4273" t="str">
        <f t="shared" si="133"/>
        <v/>
      </c>
      <c r="H4273">
        <v>6.5</v>
      </c>
      <c r="Q4273">
        <v>6.5</v>
      </c>
    </row>
    <row r="4274" spans="1:17" x14ac:dyDescent="0.25">
      <c r="A4274" t="s">
        <v>909</v>
      </c>
      <c r="B4274">
        <v>22</v>
      </c>
      <c r="C4274" t="s">
        <v>429</v>
      </c>
      <c r="D4274" t="s">
        <v>761</v>
      </c>
      <c r="E4274" t="str">
        <f t="shared" si="132"/>
        <v/>
      </c>
      <c r="F4274" t="str">
        <f t="shared" si="133"/>
        <v/>
      </c>
      <c r="H4274">
        <v>6.5</v>
      </c>
      <c r="Q4274">
        <v>6.5</v>
      </c>
    </row>
    <row r="4275" spans="1:17" x14ac:dyDescent="0.25">
      <c r="A4275" t="s">
        <v>912</v>
      </c>
      <c r="B4275">
        <v>22</v>
      </c>
      <c r="C4275" t="s">
        <v>491</v>
      </c>
      <c r="D4275" t="s">
        <v>746</v>
      </c>
      <c r="E4275" t="str">
        <f t="shared" si="132"/>
        <v/>
      </c>
      <c r="F4275" t="str">
        <f t="shared" si="133"/>
        <v/>
      </c>
      <c r="H4275">
        <v>6</v>
      </c>
      <c r="Q4275">
        <v>6</v>
      </c>
    </row>
    <row r="4276" spans="1:17" x14ac:dyDescent="0.25">
      <c r="A4276" t="s">
        <v>912</v>
      </c>
      <c r="B4276">
        <v>22</v>
      </c>
      <c r="C4276" t="s">
        <v>624</v>
      </c>
      <c r="D4276" t="s">
        <v>746</v>
      </c>
      <c r="E4276" t="str">
        <f t="shared" si="132"/>
        <v/>
      </c>
      <c r="F4276" t="str">
        <f t="shared" si="133"/>
        <v/>
      </c>
      <c r="H4276">
        <v>7</v>
      </c>
      <c r="Q4276">
        <v>7</v>
      </c>
    </row>
    <row r="4277" spans="1:17" x14ac:dyDescent="0.25">
      <c r="A4277" t="s">
        <v>912</v>
      </c>
      <c r="B4277">
        <v>22</v>
      </c>
      <c r="C4277" t="s">
        <v>515</v>
      </c>
      <c r="D4277" t="s">
        <v>746</v>
      </c>
      <c r="E4277" t="str">
        <f t="shared" si="132"/>
        <v/>
      </c>
      <c r="F4277" t="str">
        <f t="shared" si="133"/>
        <v/>
      </c>
      <c r="H4277">
        <v>6.5</v>
      </c>
      <c r="Q4277">
        <v>6.5</v>
      </c>
    </row>
    <row r="4278" spans="1:17" x14ac:dyDescent="0.25">
      <c r="A4278" t="s">
        <v>912</v>
      </c>
      <c r="B4278">
        <v>22</v>
      </c>
      <c r="C4278" t="s">
        <v>582</v>
      </c>
      <c r="D4278" t="s">
        <v>746</v>
      </c>
      <c r="E4278" t="str">
        <f t="shared" si="132"/>
        <v/>
      </c>
      <c r="F4278" t="str">
        <f t="shared" si="133"/>
        <v/>
      </c>
      <c r="H4278">
        <v>6.5</v>
      </c>
      <c r="Q4278">
        <v>6.5</v>
      </c>
    </row>
    <row r="4279" spans="1:17" x14ac:dyDescent="0.25">
      <c r="A4279" t="s">
        <v>912</v>
      </c>
      <c r="B4279">
        <v>22</v>
      </c>
      <c r="C4279" t="s">
        <v>585</v>
      </c>
      <c r="D4279" t="s">
        <v>746</v>
      </c>
      <c r="E4279" t="str">
        <f t="shared" si="132"/>
        <v/>
      </c>
      <c r="F4279" t="str">
        <f t="shared" si="133"/>
        <v/>
      </c>
      <c r="H4279">
        <v>7.5</v>
      </c>
      <c r="I4279">
        <v>1</v>
      </c>
      <c r="Q4279">
        <v>10.5</v>
      </c>
    </row>
    <row r="4280" spans="1:17" x14ac:dyDescent="0.25">
      <c r="A4280" t="s">
        <v>912</v>
      </c>
      <c r="B4280">
        <v>22</v>
      </c>
      <c r="C4280" t="s">
        <v>514</v>
      </c>
      <c r="D4280" t="s">
        <v>760</v>
      </c>
      <c r="E4280" t="str">
        <f t="shared" si="132"/>
        <v/>
      </c>
      <c r="F4280" t="str">
        <f t="shared" si="133"/>
        <v/>
      </c>
      <c r="H4280">
        <v>5</v>
      </c>
      <c r="Q4280">
        <v>5</v>
      </c>
    </row>
    <row r="4281" spans="1:17" x14ac:dyDescent="0.25">
      <c r="A4281" t="s">
        <v>912</v>
      </c>
      <c r="B4281">
        <v>22</v>
      </c>
      <c r="C4281" t="s">
        <v>764</v>
      </c>
      <c r="D4281" t="s">
        <v>760</v>
      </c>
      <c r="E4281" t="str">
        <f t="shared" si="132"/>
        <v/>
      </c>
      <c r="F4281" t="str">
        <f t="shared" si="133"/>
        <v/>
      </c>
      <c r="H4281">
        <v>5.5</v>
      </c>
      <c r="Q4281">
        <v>5.5</v>
      </c>
    </row>
    <row r="4282" spans="1:17" x14ac:dyDescent="0.25">
      <c r="A4282" t="s">
        <v>912</v>
      </c>
      <c r="B4282">
        <v>22</v>
      </c>
      <c r="C4282" t="s">
        <v>558</v>
      </c>
      <c r="D4282" t="s">
        <v>760</v>
      </c>
      <c r="E4282">
        <f t="shared" si="132"/>
        <v>1</v>
      </c>
      <c r="F4282" t="str">
        <f t="shared" si="133"/>
        <v/>
      </c>
      <c r="G4282" t="s">
        <v>910</v>
      </c>
      <c r="H4282">
        <v>5.5</v>
      </c>
      <c r="Q4282">
        <v>5</v>
      </c>
    </row>
    <row r="4283" spans="1:17" x14ac:dyDescent="0.25">
      <c r="A4283" t="s">
        <v>912</v>
      </c>
      <c r="B4283">
        <v>22</v>
      </c>
      <c r="C4283" t="s">
        <v>591</v>
      </c>
      <c r="D4283" t="s">
        <v>760</v>
      </c>
      <c r="E4283" t="str">
        <f t="shared" si="132"/>
        <v/>
      </c>
      <c r="F4283" t="str">
        <f t="shared" si="133"/>
        <v/>
      </c>
      <c r="H4283">
        <v>5</v>
      </c>
      <c r="Q4283">
        <v>5</v>
      </c>
    </row>
    <row r="4284" spans="1:17" x14ac:dyDescent="0.25">
      <c r="A4284" t="s">
        <v>912</v>
      </c>
      <c r="B4284">
        <v>22</v>
      </c>
      <c r="C4284" t="s">
        <v>593</v>
      </c>
      <c r="D4284" t="s">
        <v>760</v>
      </c>
      <c r="E4284" t="str">
        <f t="shared" si="132"/>
        <v/>
      </c>
      <c r="F4284" t="str">
        <f t="shared" si="133"/>
        <v/>
      </c>
      <c r="H4284">
        <v>5.5</v>
      </c>
      <c r="Q4284">
        <v>5.5</v>
      </c>
    </row>
    <row r="4285" spans="1:17" x14ac:dyDescent="0.25">
      <c r="A4285" t="s">
        <v>912</v>
      </c>
      <c r="B4285">
        <v>22</v>
      </c>
      <c r="C4285" t="s">
        <v>506</v>
      </c>
      <c r="D4285" t="s">
        <v>633</v>
      </c>
      <c r="E4285" t="str">
        <f t="shared" si="132"/>
        <v/>
      </c>
      <c r="F4285" t="str">
        <f t="shared" si="133"/>
        <v/>
      </c>
      <c r="H4285">
        <v>6</v>
      </c>
      <c r="Q4285">
        <v>6</v>
      </c>
    </row>
    <row r="4286" spans="1:17" x14ac:dyDescent="0.25">
      <c r="A4286" t="s">
        <v>912</v>
      </c>
      <c r="B4286">
        <v>22</v>
      </c>
      <c r="C4286" t="s">
        <v>518</v>
      </c>
      <c r="D4286" t="s">
        <v>633</v>
      </c>
      <c r="E4286" t="str">
        <f t="shared" si="132"/>
        <v/>
      </c>
      <c r="F4286" t="str">
        <f t="shared" si="133"/>
        <v/>
      </c>
      <c r="H4286">
        <v>6.5</v>
      </c>
      <c r="Q4286">
        <v>6.5</v>
      </c>
    </row>
    <row r="4287" spans="1:17" x14ac:dyDescent="0.25">
      <c r="A4287" t="s">
        <v>912</v>
      </c>
      <c r="B4287">
        <v>22</v>
      </c>
      <c r="C4287" t="s">
        <v>523</v>
      </c>
      <c r="D4287" t="s">
        <v>633</v>
      </c>
      <c r="E4287">
        <f t="shared" si="132"/>
        <v>1</v>
      </c>
      <c r="F4287" t="str">
        <f t="shared" si="133"/>
        <v/>
      </c>
      <c r="G4287" t="s">
        <v>910</v>
      </c>
      <c r="H4287">
        <v>6</v>
      </c>
      <c r="Q4287">
        <v>5.5</v>
      </c>
    </row>
    <row r="4288" spans="1:17" x14ac:dyDescent="0.25">
      <c r="A4288" t="s">
        <v>912</v>
      </c>
      <c r="B4288">
        <v>22</v>
      </c>
      <c r="C4288" t="s">
        <v>529</v>
      </c>
      <c r="D4288" t="s">
        <v>633</v>
      </c>
      <c r="E4288" t="str">
        <f t="shared" si="132"/>
        <v/>
      </c>
      <c r="F4288" t="str">
        <f t="shared" si="133"/>
        <v/>
      </c>
      <c r="H4288">
        <v>6</v>
      </c>
      <c r="Q4288">
        <v>6</v>
      </c>
    </row>
    <row r="4289" spans="1:17" x14ac:dyDescent="0.25">
      <c r="A4289" t="s">
        <v>912</v>
      </c>
      <c r="B4289">
        <v>22</v>
      </c>
      <c r="C4289" t="s">
        <v>619</v>
      </c>
      <c r="D4289" t="s">
        <v>633</v>
      </c>
      <c r="E4289" t="str">
        <f t="shared" si="132"/>
        <v/>
      </c>
      <c r="F4289" t="str">
        <f t="shared" si="133"/>
        <v/>
      </c>
      <c r="H4289">
        <v>6</v>
      </c>
      <c r="Q4289">
        <v>6</v>
      </c>
    </row>
    <row r="4290" spans="1:17" x14ac:dyDescent="0.25">
      <c r="A4290" t="s">
        <v>912</v>
      </c>
      <c r="B4290">
        <v>22</v>
      </c>
      <c r="C4290" t="s">
        <v>484</v>
      </c>
      <c r="D4290" t="s">
        <v>739</v>
      </c>
      <c r="E4290">
        <f t="shared" si="132"/>
        <v>1</v>
      </c>
      <c r="F4290" t="str">
        <f t="shared" si="133"/>
        <v/>
      </c>
      <c r="G4290" t="s">
        <v>910</v>
      </c>
      <c r="H4290">
        <v>6</v>
      </c>
      <c r="I4290">
        <v>1</v>
      </c>
      <c r="Q4290">
        <v>8.5</v>
      </c>
    </row>
    <row r="4291" spans="1:17" x14ac:dyDescent="0.25">
      <c r="A4291" t="s">
        <v>912</v>
      </c>
      <c r="B4291">
        <v>22</v>
      </c>
      <c r="C4291" t="s">
        <v>490</v>
      </c>
      <c r="D4291" t="s">
        <v>739</v>
      </c>
      <c r="E4291" t="str">
        <f t="shared" ref="E4291:E4354" si="134">IF($G4291="Ammonito",1,"")</f>
        <v/>
      </c>
      <c r="F4291" t="str">
        <f t="shared" ref="F4291:F4354" si="135">IF($G4291="Espulsione",1,"")</f>
        <v/>
      </c>
      <c r="H4291">
        <v>7</v>
      </c>
      <c r="I4291">
        <v>1</v>
      </c>
      <c r="Q4291">
        <v>10</v>
      </c>
    </row>
    <row r="4292" spans="1:17" x14ac:dyDescent="0.25">
      <c r="A4292" t="s">
        <v>912</v>
      </c>
      <c r="B4292">
        <v>22</v>
      </c>
      <c r="C4292" t="s">
        <v>510</v>
      </c>
      <c r="D4292" t="s">
        <v>739</v>
      </c>
      <c r="E4292" t="str">
        <f t="shared" si="134"/>
        <v/>
      </c>
      <c r="F4292" t="str">
        <f t="shared" si="135"/>
        <v/>
      </c>
      <c r="H4292">
        <v>6</v>
      </c>
      <c r="L4292">
        <v>1</v>
      </c>
      <c r="Q4292">
        <v>7</v>
      </c>
    </row>
    <row r="4293" spans="1:17" x14ac:dyDescent="0.25">
      <c r="A4293" t="s">
        <v>912</v>
      </c>
      <c r="B4293">
        <v>22</v>
      </c>
      <c r="C4293" t="s">
        <v>553</v>
      </c>
      <c r="D4293" t="s">
        <v>739</v>
      </c>
      <c r="E4293" t="str">
        <f t="shared" si="134"/>
        <v/>
      </c>
      <c r="F4293" t="str">
        <f t="shared" si="135"/>
        <v/>
      </c>
      <c r="H4293">
        <v>6</v>
      </c>
      <c r="L4293">
        <v>1</v>
      </c>
      <c r="Q4293">
        <v>7</v>
      </c>
    </row>
    <row r="4294" spans="1:17" x14ac:dyDescent="0.25">
      <c r="A4294" t="s">
        <v>912</v>
      </c>
      <c r="B4294">
        <v>22</v>
      </c>
      <c r="C4294" t="s">
        <v>570</v>
      </c>
      <c r="D4294" t="s">
        <v>739</v>
      </c>
      <c r="E4294" t="str">
        <f t="shared" si="134"/>
        <v/>
      </c>
      <c r="F4294" t="str">
        <f t="shared" si="135"/>
        <v/>
      </c>
      <c r="H4294">
        <v>6</v>
      </c>
      <c r="Q4294">
        <v>6</v>
      </c>
    </row>
    <row r="4295" spans="1:17" x14ac:dyDescent="0.25">
      <c r="A4295" t="s">
        <v>912</v>
      </c>
      <c r="B4295">
        <v>22</v>
      </c>
      <c r="C4295" t="s">
        <v>603</v>
      </c>
      <c r="D4295" t="s">
        <v>739</v>
      </c>
      <c r="E4295" t="str">
        <f t="shared" si="134"/>
        <v/>
      </c>
      <c r="F4295" t="str">
        <f t="shared" si="135"/>
        <v/>
      </c>
      <c r="H4295">
        <v>5.5</v>
      </c>
      <c r="Q4295">
        <v>5.5</v>
      </c>
    </row>
    <row r="4296" spans="1:17" x14ac:dyDescent="0.25">
      <c r="A4296" t="s">
        <v>912</v>
      </c>
      <c r="B4296">
        <v>22</v>
      </c>
      <c r="C4296" t="s">
        <v>496</v>
      </c>
      <c r="D4296" t="s">
        <v>634</v>
      </c>
      <c r="E4296" t="str">
        <f t="shared" si="134"/>
        <v/>
      </c>
      <c r="F4296" t="str">
        <f t="shared" si="135"/>
        <v/>
      </c>
      <c r="H4296">
        <v>5</v>
      </c>
      <c r="Q4296">
        <v>5</v>
      </c>
    </row>
    <row r="4297" spans="1:17" x14ac:dyDescent="0.25">
      <c r="A4297" t="s">
        <v>912</v>
      </c>
      <c r="B4297">
        <v>22</v>
      </c>
      <c r="C4297" t="s">
        <v>548</v>
      </c>
      <c r="D4297" t="s">
        <v>634</v>
      </c>
      <c r="E4297" t="str">
        <f t="shared" si="134"/>
        <v/>
      </c>
      <c r="F4297" t="str">
        <f t="shared" si="135"/>
        <v/>
      </c>
      <c r="H4297">
        <v>5.5</v>
      </c>
      <c r="Q4297">
        <v>5.5</v>
      </c>
    </row>
    <row r="4298" spans="1:17" x14ac:dyDescent="0.25">
      <c r="A4298" t="s">
        <v>912</v>
      </c>
      <c r="B4298">
        <v>22</v>
      </c>
      <c r="C4298" t="s">
        <v>600</v>
      </c>
      <c r="D4298" t="s">
        <v>634</v>
      </c>
      <c r="E4298">
        <f t="shared" si="134"/>
        <v>1</v>
      </c>
      <c r="F4298" t="str">
        <f t="shared" si="135"/>
        <v/>
      </c>
      <c r="G4298" t="s">
        <v>910</v>
      </c>
      <c r="H4298">
        <v>5</v>
      </c>
      <c r="Q4298">
        <v>4.5</v>
      </c>
    </row>
    <row r="4299" spans="1:17" x14ac:dyDescent="0.25">
      <c r="A4299" t="s">
        <v>912</v>
      </c>
      <c r="B4299">
        <v>22</v>
      </c>
      <c r="C4299" t="s">
        <v>602</v>
      </c>
      <c r="D4299" t="s">
        <v>634</v>
      </c>
      <c r="E4299" t="str">
        <f t="shared" si="134"/>
        <v/>
      </c>
      <c r="F4299" t="str">
        <f t="shared" si="135"/>
        <v/>
      </c>
      <c r="H4299">
        <v>5.5</v>
      </c>
      <c r="Q4299">
        <v>5.5</v>
      </c>
    </row>
    <row r="4300" spans="1:17" x14ac:dyDescent="0.25">
      <c r="A4300" t="s">
        <v>912</v>
      </c>
      <c r="B4300">
        <v>22</v>
      </c>
      <c r="C4300" t="s">
        <v>487</v>
      </c>
      <c r="D4300" t="s">
        <v>632</v>
      </c>
      <c r="E4300" t="str">
        <f t="shared" si="134"/>
        <v/>
      </c>
      <c r="F4300" t="str">
        <f t="shared" si="135"/>
        <v/>
      </c>
      <c r="H4300">
        <v>4.5</v>
      </c>
      <c r="Q4300">
        <v>4.5</v>
      </c>
    </row>
    <row r="4301" spans="1:17" x14ac:dyDescent="0.25">
      <c r="A4301" t="s">
        <v>912</v>
      </c>
      <c r="B4301">
        <v>22</v>
      </c>
      <c r="C4301" t="s">
        <v>504</v>
      </c>
      <c r="D4301" t="s">
        <v>632</v>
      </c>
      <c r="E4301">
        <f t="shared" si="134"/>
        <v>1</v>
      </c>
      <c r="F4301" t="str">
        <f t="shared" si="135"/>
        <v/>
      </c>
      <c r="G4301" t="s">
        <v>910</v>
      </c>
      <c r="H4301">
        <v>6</v>
      </c>
      <c r="Q4301">
        <v>5.5</v>
      </c>
    </row>
    <row r="4302" spans="1:17" x14ac:dyDescent="0.25">
      <c r="A4302" t="s">
        <v>912</v>
      </c>
      <c r="B4302">
        <v>22</v>
      </c>
      <c r="C4302" t="s">
        <v>537</v>
      </c>
      <c r="D4302" t="s">
        <v>632</v>
      </c>
      <c r="E4302" t="str">
        <f t="shared" si="134"/>
        <v/>
      </c>
      <c r="F4302" t="str">
        <f t="shared" si="135"/>
        <v/>
      </c>
      <c r="H4302">
        <v>5</v>
      </c>
      <c r="Q4302">
        <v>5</v>
      </c>
    </row>
    <row r="4303" spans="1:17" x14ac:dyDescent="0.25">
      <c r="A4303" t="s">
        <v>912</v>
      </c>
      <c r="B4303">
        <v>22</v>
      </c>
      <c r="C4303" t="s">
        <v>550</v>
      </c>
      <c r="D4303" t="s">
        <v>632</v>
      </c>
      <c r="E4303" t="str">
        <f t="shared" si="134"/>
        <v/>
      </c>
      <c r="F4303" t="str">
        <f t="shared" si="135"/>
        <v/>
      </c>
      <c r="H4303">
        <v>4.5</v>
      </c>
      <c r="Q4303">
        <v>4.5</v>
      </c>
    </row>
    <row r="4304" spans="1:17" x14ac:dyDescent="0.25">
      <c r="A4304" t="s">
        <v>912</v>
      </c>
      <c r="B4304">
        <v>22</v>
      </c>
      <c r="C4304" t="s">
        <v>555</v>
      </c>
      <c r="D4304" t="s">
        <v>632</v>
      </c>
      <c r="E4304" t="str">
        <f t="shared" si="134"/>
        <v/>
      </c>
      <c r="F4304" t="str">
        <f t="shared" si="135"/>
        <v/>
      </c>
      <c r="H4304">
        <v>6</v>
      </c>
      <c r="Q4304">
        <v>6</v>
      </c>
    </row>
    <row r="4305" spans="1:17" x14ac:dyDescent="0.25">
      <c r="A4305" t="s">
        <v>912</v>
      </c>
      <c r="B4305">
        <v>22</v>
      </c>
      <c r="C4305" t="s">
        <v>596</v>
      </c>
      <c r="D4305" t="s">
        <v>632</v>
      </c>
      <c r="E4305" t="str">
        <f t="shared" si="134"/>
        <v/>
      </c>
      <c r="F4305" t="str">
        <f t="shared" si="135"/>
        <v/>
      </c>
      <c r="H4305">
        <v>6.5</v>
      </c>
      <c r="Q4305">
        <v>6.5</v>
      </c>
    </row>
    <row r="4306" spans="1:17" x14ac:dyDescent="0.25">
      <c r="A4306" t="s">
        <v>912</v>
      </c>
      <c r="B4306">
        <v>22</v>
      </c>
      <c r="C4306" t="s">
        <v>618</v>
      </c>
      <c r="D4306" t="s">
        <v>632</v>
      </c>
      <c r="E4306" t="str">
        <f t="shared" si="134"/>
        <v/>
      </c>
      <c r="F4306" t="str">
        <f t="shared" si="135"/>
        <v/>
      </c>
      <c r="H4306">
        <v>5</v>
      </c>
      <c r="Q4306">
        <v>5</v>
      </c>
    </row>
    <row r="4307" spans="1:17" x14ac:dyDescent="0.25">
      <c r="A4307" t="s">
        <v>912</v>
      </c>
      <c r="B4307">
        <v>22</v>
      </c>
      <c r="C4307" t="s">
        <v>741</v>
      </c>
      <c r="D4307" t="s">
        <v>632</v>
      </c>
      <c r="E4307" t="str">
        <f t="shared" si="134"/>
        <v/>
      </c>
      <c r="F4307" t="str">
        <f t="shared" si="135"/>
        <v/>
      </c>
      <c r="H4307">
        <v>5.5</v>
      </c>
      <c r="Q4307">
        <v>5.5</v>
      </c>
    </row>
    <row r="4308" spans="1:17" x14ac:dyDescent="0.25">
      <c r="A4308" t="s">
        <v>912</v>
      </c>
      <c r="B4308">
        <v>22</v>
      </c>
      <c r="C4308" t="s">
        <v>497</v>
      </c>
      <c r="D4308" t="s">
        <v>752</v>
      </c>
      <c r="E4308">
        <f t="shared" si="134"/>
        <v>1</v>
      </c>
      <c r="F4308" t="str">
        <f t="shared" si="135"/>
        <v/>
      </c>
      <c r="G4308" t="s">
        <v>910</v>
      </c>
      <c r="H4308">
        <v>5.5</v>
      </c>
      <c r="Q4308">
        <v>5</v>
      </c>
    </row>
    <row r="4309" spans="1:17" x14ac:dyDescent="0.25">
      <c r="A4309" t="s">
        <v>912</v>
      </c>
      <c r="B4309">
        <v>22</v>
      </c>
      <c r="C4309" t="s">
        <v>608</v>
      </c>
      <c r="D4309" t="s">
        <v>752</v>
      </c>
      <c r="E4309">
        <f t="shared" si="134"/>
        <v>1</v>
      </c>
      <c r="F4309" t="str">
        <f t="shared" si="135"/>
        <v/>
      </c>
      <c r="G4309" t="s">
        <v>910</v>
      </c>
      <c r="H4309">
        <v>5</v>
      </c>
      <c r="Q4309">
        <v>4.5</v>
      </c>
    </row>
    <row r="4310" spans="1:17" x14ac:dyDescent="0.25">
      <c r="A4310" t="s">
        <v>912</v>
      </c>
      <c r="B4310">
        <v>22</v>
      </c>
      <c r="C4310" t="s">
        <v>580</v>
      </c>
      <c r="D4310" t="s">
        <v>752</v>
      </c>
      <c r="E4310">
        <f t="shared" si="134"/>
        <v>1</v>
      </c>
      <c r="F4310" t="str">
        <f t="shared" si="135"/>
        <v/>
      </c>
      <c r="G4310" t="s">
        <v>910</v>
      </c>
      <c r="H4310">
        <v>6</v>
      </c>
      <c r="Q4310">
        <v>5.5</v>
      </c>
    </row>
    <row r="4311" spans="1:17" x14ac:dyDescent="0.25">
      <c r="A4311" t="s">
        <v>912</v>
      </c>
      <c r="B4311">
        <v>22</v>
      </c>
      <c r="C4311" t="s">
        <v>538</v>
      </c>
      <c r="D4311" t="s">
        <v>752</v>
      </c>
      <c r="E4311" t="str">
        <f t="shared" si="134"/>
        <v/>
      </c>
      <c r="F4311" t="str">
        <f t="shared" si="135"/>
        <v/>
      </c>
      <c r="H4311">
        <v>5</v>
      </c>
      <c r="Q4311">
        <v>5</v>
      </c>
    </row>
    <row r="4312" spans="1:17" x14ac:dyDescent="0.25">
      <c r="A4312" t="s">
        <v>912</v>
      </c>
      <c r="B4312">
        <v>22</v>
      </c>
      <c r="C4312" t="s">
        <v>485</v>
      </c>
      <c r="D4312" t="s">
        <v>740</v>
      </c>
      <c r="E4312">
        <f t="shared" si="134"/>
        <v>1</v>
      </c>
      <c r="F4312" t="str">
        <f t="shared" si="135"/>
        <v/>
      </c>
      <c r="G4312" t="s">
        <v>910</v>
      </c>
      <c r="H4312">
        <v>5</v>
      </c>
      <c r="Q4312">
        <v>4.5</v>
      </c>
    </row>
    <row r="4313" spans="1:17" x14ac:dyDescent="0.25">
      <c r="A4313" t="s">
        <v>912</v>
      </c>
      <c r="B4313">
        <v>22</v>
      </c>
      <c r="C4313" t="s">
        <v>755</v>
      </c>
      <c r="D4313" t="s">
        <v>740</v>
      </c>
      <c r="E4313" t="str">
        <f t="shared" si="134"/>
        <v/>
      </c>
      <c r="F4313" t="str">
        <f t="shared" si="135"/>
        <v/>
      </c>
      <c r="H4313">
        <v>6</v>
      </c>
      <c r="Q4313">
        <v>6</v>
      </c>
    </row>
    <row r="4314" spans="1:17" x14ac:dyDescent="0.25">
      <c r="A4314" t="s">
        <v>912</v>
      </c>
      <c r="B4314">
        <v>22</v>
      </c>
      <c r="C4314" t="s">
        <v>559</v>
      </c>
      <c r="D4314" t="s">
        <v>740</v>
      </c>
      <c r="E4314" t="str">
        <f t="shared" si="134"/>
        <v/>
      </c>
      <c r="F4314" t="str">
        <f t="shared" si="135"/>
        <v/>
      </c>
      <c r="H4314">
        <v>5.5</v>
      </c>
      <c r="Q4314">
        <v>5.5</v>
      </c>
    </row>
    <row r="4315" spans="1:17" x14ac:dyDescent="0.25">
      <c r="A4315" t="s">
        <v>912</v>
      </c>
      <c r="B4315">
        <v>22</v>
      </c>
      <c r="C4315" t="s">
        <v>564</v>
      </c>
      <c r="D4315" t="s">
        <v>740</v>
      </c>
      <c r="E4315">
        <f t="shared" si="134"/>
        <v>1</v>
      </c>
      <c r="F4315" t="str">
        <f t="shared" si="135"/>
        <v/>
      </c>
      <c r="G4315" t="s">
        <v>910</v>
      </c>
      <c r="H4315">
        <v>4.5</v>
      </c>
      <c r="Q4315">
        <v>4</v>
      </c>
    </row>
    <row r="4316" spans="1:17" x14ac:dyDescent="0.25">
      <c r="A4316" t="s">
        <v>912</v>
      </c>
      <c r="B4316">
        <v>22</v>
      </c>
      <c r="C4316" t="s">
        <v>617</v>
      </c>
      <c r="D4316" t="s">
        <v>740</v>
      </c>
      <c r="E4316" t="str">
        <f t="shared" si="134"/>
        <v/>
      </c>
      <c r="F4316" t="str">
        <f t="shared" si="135"/>
        <v/>
      </c>
      <c r="H4316">
        <v>4.5</v>
      </c>
      <c r="Q4316">
        <v>4.5</v>
      </c>
    </row>
    <row r="4317" spans="1:17" x14ac:dyDescent="0.25">
      <c r="A4317" t="s">
        <v>912</v>
      </c>
      <c r="B4317">
        <v>22</v>
      </c>
      <c r="C4317" t="s">
        <v>488</v>
      </c>
      <c r="D4317" t="s">
        <v>742</v>
      </c>
      <c r="E4317" t="str">
        <f t="shared" si="134"/>
        <v/>
      </c>
      <c r="F4317" t="str">
        <f t="shared" si="135"/>
        <v/>
      </c>
      <c r="H4317">
        <v>7</v>
      </c>
      <c r="Q4317">
        <v>7</v>
      </c>
    </row>
    <row r="4318" spans="1:17" x14ac:dyDescent="0.25">
      <c r="A4318" t="s">
        <v>912</v>
      </c>
      <c r="B4318">
        <v>22</v>
      </c>
      <c r="C4318" t="s">
        <v>595</v>
      </c>
      <c r="D4318" t="s">
        <v>742</v>
      </c>
      <c r="E4318" t="str">
        <f t="shared" si="134"/>
        <v/>
      </c>
      <c r="F4318" t="str">
        <f t="shared" si="135"/>
        <v/>
      </c>
      <c r="H4318">
        <v>6.5</v>
      </c>
      <c r="L4318">
        <v>1</v>
      </c>
      <c r="Q4318">
        <v>7.5</v>
      </c>
    </row>
    <row r="4319" spans="1:17" x14ac:dyDescent="0.25">
      <c r="A4319" t="s">
        <v>912</v>
      </c>
      <c r="B4319">
        <v>22</v>
      </c>
      <c r="C4319" t="s">
        <v>790</v>
      </c>
      <c r="D4319" t="s">
        <v>742</v>
      </c>
      <c r="E4319">
        <f t="shared" si="134"/>
        <v>1</v>
      </c>
      <c r="F4319" t="str">
        <f t="shared" si="135"/>
        <v/>
      </c>
      <c r="G4319" t="s">
        <v>910</v>
      </c>
      <c r="H4319">
        <v>7</v>
      </c>
      <c r="Q4319">
        <v>6.5</v>
      </c>
    </row>
    <row r="4320" spans="1:17" x14ac:dyDescent="0.25">
      <c r="A4320" t="s">
        <v>912</v>
      </c>
      <c r="B4320">
        <v>22</v>
      </c>
      <c r="C4320" t="s">
        <v>620</v>
      </c>
      <c r="D4320" t="s">
        <v>742</v>
      </c>
      <c r="E4320" t="str">
        <f t="shared" si="134"/>
        <v/>
      </c>
      <c r="F4320" t="str">
        <f t="shared" si="135"/>
        <v/>
      </c>
      <c r="H4320">
        <v>7</v>
      </c>
      <c r="I4320">
        <v>1</v>
      </c>
      <c r="Q4320">
        <v>10</v>
      </c>
    </row>
    <row r="4321" spans="1:17" x14ac:dyDescent="0.25">
      <c r="A4321" t="s">
        <v>912</v>
      </c>
      <c r="B4321">
        <v>22</v>
      </c>
      <c r="C4321" t="s">
        <v>500</v>
      </c>
      <c r="D4321" t="s">
        <v>753</v>
      </c>
      <c r="E4321">
        <f t="shared" si="134"/>
        <v>1</v>
      </c>
      <c r="F4321" t="str">
        <f t="shared" si="135"/>
        <v/>
      </c>
      <c r="G4321" t="s">
        <v>910</v>
      </c>
      <c r="H4321">
        <v>7</v>
      </c>
      <c r="Q4321">
        <v>6.5</v>
      </c>
    </row>
    <row r="4322" spans="1:17" x14ac:dyDescent="0.25">
      <c r="A4322" t="s">
        <v>912</v>
      </c>
      <c r="B4322">
        <v>22</v>
      </c>
      <c r="C4322" t="s">
        <v>508</v>
      </c>
      <c r="D4322" t="s">
        <v>753</v>
      </c>
      <c r="E4322" t="str">
        <f t="shared" si="134"/>
        <v/>
      </c>
      <c r="F4322" t="str">
        <f t="shared" si="135"/>
        <v/>
      </c>
      <c r="H4322">
        <v>7</v>
      </c>
      <c r="I4322">
        <v>1</v>
      </c>
      <c r="Q4322">
        <v>10</v>
      </c>
    </row>
    <row r="4323" spans="1:17" x14ac:dyDescent="0.25">
      <c r="A4323" t="s">
        <v>912</v>
      </c>
      <c r="B4323">
        <v>22</v>
      </c>
      <c r="C4323" t="s">
        <v>568</v>
      </c>
      <c r="D4323" t="s">
        <v>753</v>
      </c>
      <c r="E4323" t="str">
        <f t="shared" si="134"/>
        <v/>
      </c>
      <c r="F4323" t="str">
        <f t="shared" si="135"/>
        <v/>
      </c>
      <c r="H4323">
        <v>6.5</v>
      </c>
      <c r="Q4323">
        <v>6.5</v>
      </c>
    </row>
    <row r="4324" spans="1:17" x14ac:dyDescent="0.25">
      <c r="A4324" t="s">
        <v>912</v>
      </c>
      <c r="B4324">
        <v>22</v>
      </c>
      <c r="C4324" t="s">
        <v>572</v>
      </c>
      <c r="D4324" t="s">
        <v>753</v>
      </c>
      <c r="E4324" t="str">
        <f t="shared" si="134"/>
        <v/>
      </c>
      <c r="F4324" t="str">
        <f t="shared" si="135"/>
        <v/>
      </c>
      <c r="H4324">
        <v>6</v>
      </c>
      <c r="Q4324">
        <v>6</v>
      </c>
    </row>
    <row r="4325" spans="1:17" x14ac:dyDescent="0.25">
      <c r="A4325" t="s">
        <v>912</v>
      </c>
      <c r="B4325">
        <v>22</v>
      </c>
      <c r="C4325" t="s">
        <v>495</v>
      </c>
      <c r="D4325" t="s">
        <v>750</v>
      </c>
      <c r="E4325">
        <f t="shared" si="134"/>
        <v>1</v>
      </c>
      <c r="F4325" t="str">
        <f t="shared" si="135"/>
        <v/>
      </c>
      <c r="G4325" t="s">
        <v>910</v>
      </c>
      <c r="H4325">
        <v>6</v>
      </c>
      <c r="Q4325">
        <v>5.5</v>
      </c>
    </row>
    <row r="4326" spans="1:17" x14ac:dyDescent="0.25">
      <c r="A4326" t="s">
        <v>912</v>
      </c>
      <c r="B4326">
        <v>22</v>
      </c>
      <c r="C4326" t="s">
        <v>571</v>
      </c>
      <c r="D4326" t="s">
        <v>750</v>
      </c>
      <c r="E4326" t="str">
        <f t="shared" si="134"/>
        <v/>
      </c>
      <c r="F4326" t="str">
        <f t="shared" si="135"/>
        <v/>
      </c>
      <c r="H4326">
        <v>6.5</v>
      </c>
      <c r="Q4326">
        <v>6.5</v>
      </c>
    </row>
    <row r="4327" spans="1:17" x14ac:dyDescent="0.25">
      <c r="A4327" t="s">
        <v>912</v>
      </c>
      <c r="B4327">
        <v>22</v>
      </c>
      <c r="C4327" t="s">
        <v>526</v>
      </c>
      <c r="D4327" t="s">
        <v>750</v>
      </c>
      <c r="E4327">
        <f t="shared" si="134"/>
        <v>1</v>
      </c>
      <c r="F4327" t="str">
        <f t="shared" si="135"/>
        <v/>
      </c>
      <c r="G4327" t="s">
        <v>910</v>
      </c>
      <c r="H4327">
        <v>6.5</v>
      </c>
      <c r="Q4327">
        <v>6</v>
      </c>
    </row>
    <row r="4328" spans="1:17" x14ac:dyDescent="0.25">
      <c r="A4328" t="s">
        <v>912</v>
      </c>
      <c r="B4328">
        <v>22</v>
      </c>
      <c r="C4328" t="s">
        <v>521</v>
      </c>
      <c r="D4328" t="s">
        <v>754</v>
      </c>
      <c r="E4328" t="str">
        <f t="shared" si="134"/>
        <v/>
      </c>
      <c r="F4328" t="str">
        <f t="shared" si="135"/>
        <v/>
      </c>
      <c r="H4328">
        <v>6</v>
      </c>
      <c r="Q4328">
        <v>6</v>
      </c>
    </row>
    <row r="4329" spans="1:17" x14ac:dyDescent="0.25">
      <c r="A4329" t="s">
        <v>912</v>
      </c>
      <c r="B4329">
        <v>22</v>
      </c>
      <c r="C4329" t="s">
        <v>531</v>
      </c>
      <c r="D4329" t="s">
        <v>754</v>
      </c>
      <c r="E4329" t="str">
        <f t="shared" si="134"/>
        <v/>
      </c>
      <c r="F4329" t="str">
        <f t="shared" si="135"/>
        <v/>
      </c>
      <c r="H4329">
        <v>5.5</v>
      </c>
      <c r="Q4329">
        <v>5.5</v>
      </c>
    </row>
    <row r="4330" spans="1:17" x14ac:dyDescent="0.25">
      <c r="A4330" t="s">
        <v>912</v>
      </c>
      <c r="B4330">
        <v>22</v>
      </c>
      <c r="C4330" t="s">
        <v>584</v>
      </c>
      <c r="D4330" t="s">
        <v>754</v>
      </c>
      <c r="E4330" t="str">
        <f t="shared" si="134"/>
        <v/>
      </c>
      <c r="F4330" t="str">
        <f t="shared" si="135"/>
        <v/>
      </c>
      <c r="H4330">
        <v>6</v>
      </c>
      <c r="Q4330">
        <v>6</v>
      </c>
    </row>
    <row r="4331" spans="1:17" x14ac:dyDescent="0.25">
      <c r="A4331" t="s">
        <v>912</v>
      </c>
      <c r="B4331">
        <v>22</v>
      </c>
      <c r="C4331" t="s">
        <v>586</v>
      </c>
      <c r="D4331" t="s">
        <v>754</v>
      </c>
      <c r="E4331" t="str">
        <f t="shared" si="134"/>
        <v/>
      </c>
      <c r="F4331" t="str">
        <f t="shared" si="135"/>
        <v/>
      </c>
      <c r="H4331">
        <v>6</v>
      </c>
      <c r="Q4331">
        <v>6</v>
      </c>
    </row>
    <row r="4332" spans="1:17" x14ac:dyDescent="0.25">
      <c r="A4332" t="s">
        <v>912</v>
      </c>
      <c r="B4332">
        <v>22</v>
      </c>
      <c r="C4332" t="s">
        <v>793</v>
      </c>
      <c r="D4332" t="s">
        <v>754</v>
      </c>
      <c r="E4332" t="str">
        <f t="shared" si="134"/>
        <v/>
      </c>
      <c r="F4332" t="str">
        <f t="shared" si="135"/>
        <v/>
      </c>
      <c r="H4332">
        <v>5.5</v>
      </c>
      <c r="Q4332">
        <v>5.5</v>
      </c>
    </row>
    <row r="4333" spans="1:17" x14ac:dyDescent="0.25">
      <c r="A4333" t="s">
        <v>912</v>
      </c>
      <c r="B4333">
        <v>22</v>
      </c>
      <c r="C4333" t="s">
        <v>557</v>
      </c>
      <c r="D4333" t="s">
        <v>754</v>
      </c>
      <c r="E4333" t="str">
        <f t="shared" si="134"/>
        <v/>
      </c>
      <c r="F4333" t="str">
        <f t="shared" si="135"/>
        <v/>
      </c>
      <c r="H4333">
        <v>6.5</v>
      </c>
      <c r="Q4333">
        <v>6.5</v>
      </c>
    </row>
    <row r="4334" spans="1:17" x14ac:dyDescent="0.25">
      <c r="A4334" t="s">
        <v>912</v>
      </c>
      <c r="B4334">
        <v>22</v>
      </c>
      <c r="C4334" t="s">
        <v>549</v>
      </c>
      <c r="D4334" t="s">
        <v>754</v>
      </c>
      <c r="E4334" t="str">
        <f t="shared" si="134"/>
        <v/>
      </c>
      <c r="F4334" t="str">
        <f t="shared" si="135"/>
        <v/>
      </c>
      <c r="H4334">
        <v>5</v>
      </c>
      <c r="Q4334">
        <v>5</v>
      </c>
    </row>
    <row r="4335" spans="1:17" x14ac:dyDescent="0.25">
      <c r="A4335" t="s">
        <v>912</v>
      </c>
      <c r="B4335">
        <v>22</v>
      </c>
      <c r="C4335" t="s">
        <v>527</v>
      </c>
      <c r="D4335" t="s">
        <v>748</v>
      </c>
      <c r="E4335" t="str">
        <f t="shared" si="134"/>
        <v/>
      </c>
      <c r="F4335" t="str">
        <f t="shared" si="135"/>
        <v/>
      </c>
      <c r="H4335">
        <v>4</v>
      </c>
      <c r="Q4335">
        <v>4</v>
      </c>
    </row>
    <row r="4336" spans="1:17" x14ac:dyDescent="0.25">
      <c r="A4336" t="s">
        <v>912</v>
      </c>
      <c r="B4336">
        <v>22</v>
      </c>
      <c r="C4336" t="s">
        <v>551</v>
      </c>
      <c r="D4336" t="s">
        <v>748</v>
      </c>
      <c r="E4336" t="str">
        <f t="shared" si="134"/>
        <v/>
      </c>
      <c r="F4336" t="str">
        <f t="shared" si="135"/>
        <v/>
      </c>
      <c r="H4336">
        <v>4.5</v>
      </c>
      <c r="Q4336">
        <v>4.5</v>
      </c>
    </row>
    <row r="4337" spans="1:17" x14ac:dyDescent="0.25">
      <c r="A4337" t="s">
        <v>912</v>
      </c>
      <c r="B4337">
        <v>22</v>
      </c>
      <c r="C4337" t="s">
        <v>556</v>
      </c>
      <c r="D4337" t="s">
        <v>748</v>
      </c>
      <c r="E4337" t="str">
        <f t="shared" si="134"/>
        <v/>
      </c>
      <c r="F4337" t="str">
        <f t="shared" si="135"/>
        <v/>
      </c>
      <c r="H4337">
        <v>5</v>
      </c>
      <c r="Q4337">
        <v>5</v>
      </c>
    </row>
    <row r="4338" spans="1:17" x14ac:dyDescent="0.25">
      <c r="A4338" t="s">
        <v>912</v>
      </c>
      <c r="B4338">
        <v>22</v>
      </c>
      <c r="C4338" t="s">
        <v>482</v>
      </c>
      <c r="D4338" t="s">
        <v>661</v>
      </c>
      <c r="E4338" t="str">
        <f t="shared" si="134"/>
        <v/>
      </c>
      <c r="F4338" t="str">
        <f t="shared" si="135"/>
        <v/>
      </c>
      <c r="H4338">
        <v>6</v>
      </c>
      <c r="Q4338">
        <v>6</v>
      </c>
    </row>
    <row r="4339" spans="1:17" x14ac:dyDescent="0.25">
      <c r="A4339" t="s">
        <v>912</v>
      </c>
      <c r="B4339">
        <v>22</v>
      </c>
      <c r="C4339" t="s">
        <v>498</v>
      </c>
      <c r="D4339" t="s">
        <v>661</v>
      </c>
      <c r="E4339" t="str">
        <f t="shared" si="134"/>
        <v/>
      </c>
      <c r="F4339" t="str">
        <f t="shared" si="135"/>
        <v/>
      </c>
      <c r="H4339">
        <v>6</v>
      </c>
      <c r="Q4339">
        <v>6</v>
      </c>
    </row>
    <row r="4340" spans="1:17" x14ac:dyDescent="0.25">
      <c r="A4340" t="s">
        <v>912</v>
      </c>
      <c r="B4340">
        <v>22</v>
      </c>
      <c r="C4340" t="s">
        <v>769</v>
      </c>
      <c r="D4340" t="s">
        <v>661</v>
      </c>
      <c r="E4340" t="str">
        <f t="shared" si="134"/>
        <v/>
      </c>
      <c r="F4340" t="str">
        <f t="shared" si="135"/>
        <v/>
      </c>
      <c r="H4340">
        <v>6</v>
      </c>
      <c r="Q4340">
        <v>6</v>
      </c>
    </row>
    <row r="4341" spans="1:17" x14ac:dyDescent="0.25">
      <c r="A4341" t="s">
        <v>912</v>
      </c>
      <c r="B4341">
        <v>22</v>
      </c>
      <c r="C4341" t="s">
        <v>540</v>
      </c>
      <c r="D4341" t="s">
        <v>661</v>
      </c>
      <c r="E4341" t="str">
        <f t="shared" si="134"/>
        <v/>
      </c>
      <c r="F4341" t="str">
        <f t="shared" si="135"/>
        <v/>
      </c>
      <c r="H4341">
        <v>6</v>
      </c>
      <c r="Q4341">
        <v>6</v>
      </c>
    </row>
    <row r="4342" spans="1:17" x14ac:dyDescent="0.25">
      <c r="A4342" t="s">
        <v>912</v>
      </c>
      <c r="B4342">
        <v>22</v>
      </c>
      <c r="C4342" t="s">
        <v>778</v>
      </c>
      <c r="D4342" t="s">
        <v>661</v>
      </c>
      <c r="E4342" t="str">
        <f t="shared" si="134"/>
        <v/>
      </c>
      <c r="F4342" t="str">
        <f t="shared" si="135"/>
        <v/>
      </c>
      <c r="H4342">
        <v>6</v>
      </c>
      <c r="Q4342">
        <v>6</v>
      </c>
    </row>
    <row r="4343" spans="1:17" x14ac:dyDescent="0.25">
      <c r="A4343" t="s">
        <v>912</v>
      </c>
      <c r="B4343">
        <v>22</v>
      </c>
      <c r="C4343" t="s">
        <v>575</v>
      </c>
      <c r="D4343" t="s">
        <v>661</v>
      </c>
      <c r="E4343" t="str">
        <f t="shared" si="134"/>
        <v/>
      </c>
      <c r="F4343" t="str">
        <f t="shared" si="135"/>
        <v/>
      </c>
      <c r="H4343">
        <v>6</v>
      </c>
      <c r="Q4343">
        <v>6</v>
      </c>
    </row>
    <row r="4344" spans="1:17" x14ac:dyDescent="0.25">
      <c r="A4344" t="s">
        <v>912</v>
      </c>
      <c r="B4344">
        <v>22</v>
      </c>
      <c r="C4344" t="s">
        <v>786</v>
      </c>
      <c r="D4344" t="s">
        <v>661</v>
      </c>
      <c r="E4344" t="str">
        <f t="shared" si="134"/>
        <v/>
      </c>
      <c r="F4344" t="str">
        <f t="shared" si="135"/>
        <v/>
      </c>
      <c r="H4344">
        <v>6</v>
      </c>
      <c r="Q4344">
        <v>6</v>
      </c>
    </row>
    <row r="4345" spans="1:17" x14ac:dyDescent="0.25">
      <c r="A4345" t="s">
        <v>912</v>
      </c>
      <c r="B4345">
        <v>22</v>
      </c>
      <c r="C4345" t="s">
        <v>788</v>
      </c>
      <c r="D4345" t="s">
        <v>661</v>
      </c>
      <c r="E4345" t="str">
        <f t="shared" si="134"/>
        <v/>
      </c>
      <c r="F4345" t="str">
        <f t="shared" si="135"/>
        <v/>
      </c>
      <c r="H4345">
        <v>6</v>
      </c>
      <c r="Q4345">
        <v>6</v>
      </c>
    </row>
    <row r="4346" spans="1:17" x14ac:dyDescent="0.25">
      <c r="A4346" t="s">
        <v>912</v>
      </c>
      <c r="B4346">
        <v>22</v>
      </c>
      <c r="C4346" t="s">
        <v>789</v>
      </c>
      <c r="D4346" t="s">
        <v>661</v>
      </c>
      <c r="E4346" t="str">
        <f t="shared" si="134"/>
        <v/>
      </c>
      <c r="F4346" t="str">
        <f t="shared" si="135"/>
        <v/>
      </c>
      <c r="H4346">
        <v>6</v>
      </c>
      <c r="Q4346">
        <v>6</v>
      </c>
    </row>
    <row r="4347" spans="1:17" x14ac:dyDescent="0.25">
      <c r="A4347" t="s">
        <v>912</v>
      </c>
      <c r="B4347">
        <v>22</v>
      </c>
      <c r="C4347" t="s">
        <v>606</v>
      </c>
      <c r="D4347" t="s">
        <v>661</v>
      </c>
      <c r="E4347" t="str">
        <f t="shared" si="134"/>
        <v/>
      </c>
      <c r="F4347" t="str">
        <f t="shared" si="135"/>
        <v/>
      </c>
      <c r="H4347">
        <v>6</v>
      </c>
      <c r="Q4347">
        <v>6</v>
      </c>
    </row>
    <row r="4348" spans="1:17" x14ac:dyDescent="0.25">
      <c r="A4348" t="s">
        <v>912</v>
      </c>
      <c r="B4348">
        <v>22</v>
      </c>
      <c r="C4348" t="s">
        <v>522</v>
      </c>
      <c r="D4348" t="s">
        <v>631</v>
      </c>
      <c r="E4348" t="str">
        <f t="shared" si="134"/>
        <v/>
      </c>
      <c r="F4348" t="str">
        <f t="shared" si="135"/>
        <v/>
      </c>
      <c r="H4348">
        <v>6</v>
      </c>
      <c r="Q4348">
        <v>6</v>
      </c>
    </row>
    <row r="4349" spans="1:17" x14ac:dyDescent="0.25">
      <c r="A4349" t="s">
        <v>912</v>
      </c>
      <c r="B4349">
        <v>22</v>
      </c>
      <c r="C4349" t="s">
        <v>539</v>
      </c>
      <c r="D4349" t="s">
        <v>631</v>
      </c>
      <c r="E4349" t="str">
        <f t="shared" si="134"/>
        <v/>
      </c>
      <c r="F4349" t="str">
        <f t="shared" si="135"/>
        <v/>
      </c>
      <c r="H4349">
        <v>6</v>
      </c>
      <c r="Q4349">
        <v>6</v>
      </c>
    </row>
    <row r="4350" spans="1:17" x14ac:dyDescent="0.25">
      <c r="A4350" t="s">
        <v>912</v>
      </c>
      <c r="B4350">
        <v>22</v>
      </c>
      <c r="C4350" t="s">
        <v>569</v>
      </c>
      <c r="D4350" t="s">
        <v>631</v>
      </c>
      <c r="E4350" t="str">
        <f t="shared" si="134"/>
        <v/>
      </c>
      <c r="F4350" t="str">
        <f t="shared" si="135"/>
        <v/>
      </c>
      <c r="H4350">
        <v>6</v>
      </c>
      <c r="Q4350">
        <v>6</v>
      </c>
    </row>
    <row r="4351" spans="1:17" x14ac:dyDescent="0.25">
      <c r="A4351" t="s">
        <v>912</v>
      </c>
      <c r="B4351">
        <v>22</v>
      </c>
      <c r="C4351" t="s">
        <v>577</v>
      </c>
      <c r="D4351" t="s">
        <v>631</v>
      </c>
      <c r="E4351" t="str">
        <f t="shared" si="134"/>
        <v/>
      </c>
      <c r="F4351" t="str">
        <f t="shared" si="135"/>
        <v/>
      </c>
      <c r="H4351">
        <v>6</v>
      </c>
      <c r="Q4351">
        <v>6</v>
      </c>
    </row>
    <row r="4352" spans="1:17" x14ac:dyDescent="0.25">
      <c r="A4352" t="s">
        <v>912</v>
      </c>
      <c r="B4352">
        <v>22</v>
      </c>
      <c r="C4352" t="s">
        <v>597</v>
      </c>
      <c r="D4352" t="s">
        <v>631</v>
      </c>
      <c r="E4352" t="str">
        <f t="shared" si="134"/>
        <v/>
      </c>
      <c r="F4352" t="str">
        <f t="shared" si="135"/>
        <v/>
      </c>
      <c r="H4352">
        <v>6</v>
      </c>
      <c r="Q4352">
        <v>6</v>
      </c>
    </row>
    <row r="4353" spans="1:17" x14ac:dyDescent="0.25">
      <c r="A4353" t="s">
        <v>912</v>
      </c>
      <c r="B4353">
        <v>22</v>
      </c>
      <c r="C4353" t="s">
        <v>612</v>
      </c>
      <c r="D4353" t="s">
        <v>631</v>
      </c>
      <c r="E4353" t="str">
        <f t="shared" si="134"/>
        <v/>
      </c>
      <c r="F4353" t="str">
        <f t="shared" si="135"/>
        <v/>
      </c>
      <c r="H4353">
        <v>6</v>
      </c>
      <c r="Q4353">
        <v>6</v>
      </c>
    </row>
    <row r="4354" spans="1:17" x14ac:dyDescent="0.25">
      <c r="A4354" t="s">
        <v>912</v>
      </c>
      <c r="B4354">
        <v>22</v>
      </c>
      <c r="C4354" t="s">
        <v>616</v>
      </c>
      <c r="D4354" t="s">
        <v>631</v>
      </c>
      <c r="E4354" t="str">
        <f t="shared" si="134"/>
        <v/>
      </c>
      <c r="F4354" t="str">
        <f t="shared" si="135"/>
        <v/>
      </c>
      <c r="H4354">
        <v>6</v>
      </c>
      <c r="Q4354">
        <v>6</v>
      </c>
    </row>
    <row r="4355" spans="1:17" x14ac:dyDescent="0.25">
      <c r="A4355" t="s">
        <v>912</v>
      </c>
      <c r="B4355">
        <v>22</v>
      </c>
      <c r="C4355" t="s">
        <v>493</v>
      </c>
      <c r="D4355" t="s">
        <v>631</v>
      </c>
      <c r="E4355" t="str">
        <f t="shared" ref="E4355:E4418" si="136">IF($G4355="Ammonito",1,"")</f>
        <v/>
      </c>
      <c r="F4355" t="str">
        <f t="shared" ref="F4355:F4418" si="137">IF($G4355="Espulsione",1,"")</f>
        <v/>
      </c>
      <c r="H4355">
        <v>6</v>
      </c>
      <c r="Q4355">
        <v>6</v>
      </c>
    </row>
    <row r="4356" spans="1:17" x14ac:dyDescent="0.25">
      <c r="A4356" t="s">
        <v>912</v>
      </c>
      <c r="B4356">
        <v>22</v>
      </c>
      <c r="C4356" t="s">
        <v>561</v>
      </c>
      <c r="D4356" t="s">
        <v>745</v>
      </c>
      <c r="E4356" t="str">
        <f t="shared" si="136"/>
        <v/>
      </c>
      <c r="F4356" t="str">
        <f t="shared" si="137"/>
        <v/>
      </c>
      <c r="H4356">
        <v>6.5</v>
      </c>
      <c r="Q4356">
        <v>6.5</v>
      </c>
    </row>
    <row r="4357" spans="1:17" x14ac:dyDescent="0.25">
      <c r="A4357" t="s">
        <v>912</v>
      </c>
      <c r="B4357">
        <v>22</v>
      </c>
      <c r="C4357" t="s">
        <v>588</v>
      </c>
      <c r="D4357" t="s">
        <v>745</v>
      </c>
      <c r="E4357" t="str">
        <f t="shared" si="136"/>
        <v/>
      </c>
      <c r="F4357" t="str">
        <f t="shared" si="137"/>
        <v/>
      </c>
      <c r="H4357">
        <v>6</v>
      </c>
      <c r="Q4357">
        <v>6</v>
      </c>
    </row>
    <row r="4358" spans="1:17" x14ac:dyDescent="0.25">
      <c r="A4358" t="s">
        <v>912</v>
      </c>
      <c r="B4358">
        <v>22</v>
      </c>
      <c r="C4358" t="s">
        <v>609</v>
      </c>
      <c r="D4358" t="s">
        <v>745</v>
      </c>
      <c r="E4358" t="str">
        <f t="shared" si="136"/>
        <v/>
      </c>
      <c r="F4358" t="str">
        <f t="shared" si="137"/>
        <v/>
      </c>
      <c r="H4358">
        <v>6</v>
      </c>
      <c r="Q4358">
        <v>6</v>
      </c>
    </row>
    <row r="4359" spans="1:17" x14ac:dyDescent="0.25">
      <c r="A4359" t="s">
        <v>912</v>
      </c>
      <c r="B4359">
        <v>22</v>
      </c>
      <c r="C4359" t="s">
        <v>610</v>
      </c>
      <c r="D4359" t="s">
        <v>745</v>
      </c>
      <c r="E4359" t="str">
        <f t="shared" si="136"/>
        <v/>
      </c>
      <c r="F4359" t="str">
        <f t="shared" si="137"/>
        <v/>
      </c>
      <c r="H4359">
        <v>6</v>
      </c>
      <c r="Q4359">
        <v>6</v>
      </c>
    </row>
    <row r="4360" spans="1:17" x14ac:dyDescent="0.25">
      <c r="A4360" t="s">
        <v>912</v>
      </c>
      <c r="B4360">
        <v>22</v>
      </c>
      <c r="C4360" t="s">
        <v>501</v>
      </c>
      <c r="D4360" t="s">
        <v>635</v>
      </c>
      <c r="E4360">
        <f t="shared" si="136"/>
        <v>1</v>
      </c>
      <c r="F4360" t="str">
        <f t="shared" si="137"/>
        <v/>
      </c>
      <c r="G4360" t="s">
        <v>910</v>
      </c>
      <c r="H4360">
        <v>6</v>
      </c>
      <c r="Q4360">
        <v>5.5</v>
      </c>
    </row>
    <row r="4361" spans="1:17" x14ac:dyDescent="0.25">
      <c r="A4361" t="s">
        <v>912</v>
      </c>
      <c r="B4361">
        <v>22</v>
      </c>
      <c r="C4361" t="s">
        <v>757</v>
      </c>
      <c r="D4361" t="s">
        <v>635</v>
      </c>
      <c r="E4361" t="str">
        <f t="shared" si="136"/>
        <v/>
      </c>
      <c r="F4361" t="str">
        <f t="shared" si="137"/>
        <v/>
      </c>
      <c r="H4361">
        <v>6</v>
      </c>
      <c r="Q4361">
        <v>6</v>
      </c>
    </row>
    <row r="4362" spans="1:17" x14ac:dyDescent="0.25">
      <c r="A4362" t="s">
        <v>912</v>
      </c>
      <c r="B4362">
        <v>22</v>
      </c>
      <c r="C4362" t="s">
        <v>578</v>
      </c>
      <c r="D4362" t="s">
        <v>635</v>
      </c>
      <c r="E4362" t="str">
        <f t="shared" si="136"/>
        <v/>
      </c>
      <c r="F4362" t="str">
        <f t="shared" si="137"/>
        <v/>
      </c>
      <c r="H4362">
        <v>5</v>
      </c>
      <c r="Q4362">
        <v>5</v>
      </c>
    </row>
    <row r="4363" spans="1:17" x14ac:dyDescent="0.25">
      <c r="A4363" t="s">
        <v>912</v>
      </c>
      <c r="B4363">
        <v>22</v>
      </c>
      <c r="C4363" t="s">
        <v>492</v>
      </c>
      <c r="D4363" t="s">
        <v>747</v>
      </c>
      <c r="E4363" t="str">
        <f t="shared" si="136"/>
        <v/>
      </c>
      <c r="F4363" t="str">
        <f t="shared" si="137"/>
        <v/>
      </c>
      <c r="H4363">
        <v>6</v>
      </c>
      <c r="Q4363">
        <v>6</v>
      </c>
    </row>
    <row r="4364" spans="1:17" x14ac:dyDescent="0.25">
      <c r="A4364" t="s">
        <v>912</v>
      </c>
      <c r="B4364">
        <v>22</v>
      </c>
      <c r="C4364" t="s">
        <v>512</v>
      </c>
      <c r="D4364" t="s">
        <v>747</v>
      </c>
      <c r="E4364" t="str">
        <f t="shared" si="136"/>
        <v/>
      </c>
      <c r="F4364" t="str">
        <f t="shared" si="137"/>
        <v/>
      </c>
      <c r="H4364">
        <v>6.5</v>
      </c>
      <c r="Q4364">
        <v>6.5</v>
      </c>
    </row>
    <row r="4365" spans="1:17" x14ac:dyDescent="0.25">
      <c r="A4365" t="s">
        <v>912</v>
      </c>
      <c r="B4365">
        <v>22</v>
      </c>
      <c r="C4365" t="s">
        <v>530</v>
      </c>
      <c r="D4365" t="s">
        <v>747</v>
      </c>
      <c r="E4365" t="str">
        <f t="shared" si="136"/>
        <v/>
      </c>
      <c r="F4365" t="str">
        <f t="shared" si="137"/>
        <v/>
      </c>
      <c r="H4365">
        <v>6</v>
      </c>
      <c r="Q4365">
        <v>6</v>
      </c>
    </row>
    <row r="4366" spans="1:17" x14ac:dyDescent="0.25">
      <c r="A4366" t="s">
        <v>912</v>
      </c>
      <c r="B4366">
        <v>22</v>
      </c>
      <c r="C4366" t="s">
        <v>534</v>
      </c>
      <c r="D4366" t="s">
        <v>747</v>
      </c>
      <c r="E4366" t="str">
        <f t="shared" si="136"/>
        <v/>
      </c>
      <c r="F4366" t="str">
        <f t="shared" si="137"/>
        <v/>
      </c>
      <c r="H4366">
        <v>5</v>
      </c>
      <c r="Q4366">
        <v>5</v>
      </c>
    </row>
    <row r="4367" spans="1:17" x14ac:dyDescent="0.25">
      <c r="A4367" t="s">
        <v>912</v>
      </c>
      <c r="B4367">
        <v>22</v>
      </c>
      <c r="C4367" t="s">
        <v>563</v>
      </c>
      <c r="D4367" t="s">
        <v>747</v>
      </c>
      <c r="E4367" t="str">
        <f t="shared" si="136"/>
        <v/>
      </c>
      <c r="F4367" t="str">
        <f t="shared" si="137"/>
        <v/>
      </c>
      <c r="H4367">
        <v>6</v>
      </c>
      <c r="Q4367">
        <v>6</v>
      </c>
    </row>
    <row r="4368" spans="1:17" x14ac:dyDescent="0.25">
      <c r="A4368" t="s">
        <v>912</v>
      </c>
      <c r="B4368">
        <v>22</v>
      </c>
      <c r="C4368" t="s">
        <v>621</v>
      </c>
      <c r="D4368" t="s">
        <v>747</v>
      </c>
      <c r="E4368">
        <f t="shared" si="136"/>
        <v>1</v>
      </c>
      <c r="F4368" t="str">
        <f t="shared" si="137"/>
        <v/>
      </c>
      <c r="G4368" t="s">
        <v>910</v>
      </c>
      <c r="H4368">
        <v>6.5</v>
      </c>
      <c r="Q4368">
        <v>6</v>
      </c>
    </row>
    <row r="4369" spans="1:17" x14ac:dyDescent="0.25">
      <c r="A4369" t="s">
        <v>912</v>
      </c>
      <c r="B4369">
        <v>22</v>
      </c>
      <c r="C4369" t="s">
        <v>483</v>
      </c>
      <c r="D4369" t="s">
        <v>738</v>
      </c>
      <c r="E4369">
        <f t="shared" si="136"/>
        <v>1</v>
      </c>
      <c r="F4369" t="str">
        <f t="shared" si="137"/>
        <v/>
      </c>
      <c r="G4369" t="s">
        <v>910</v>
      </c>
      <c r="H4369">
        <v>6</v>
      </c>
      <c r="Q4369">
        <v>5.5</v>
      </c>
    </row>
    <row r="4370" spans="1:17" x14ac:dyDescent="0.25">
      <c r="A4370" t="s">
        <v>912</v>
      </c>
      <c r="B4370">
        <v>22</v>
      </c>
      <c r="C4370" t="s">
        <v>489</v>
      </c>
      <c r="D4370" t="s">
        <v>738</v>
      </c>
      <c r="E4370" t="str">
        <f t="shared" si="136"/>
        <v/>
      </c>
      <c r="F4370" t="str">
        <f t="shared" si="137"/>
        <v/>
      </c>
      <c r="H4370">
        <v>6.5</v>
      </c>
      <c r="Q4370">
        <v>6.5</v>
      </c>
    </row>
    <row r="4371" spans="1:17" x14ac:dyDescent="0.25">
      <c r="A4371" t="s">
        <v>912</v>
      </c>
      <c r="B4371">
        <v>22</v>
      </c>
      <c r="C4371" t="s">
        <v>536</v>
      </c>
      <c r="D4371" t="s">
        <v>738</v>
      </c>
      <c r="E4371" t="str">
        <f t="shared" si="136"/>
        <v/>
      </c>
      <c r="F4371" t="str">
        <f t="shared" si="137"/>
        <v/>
      </c>
      <c r="H4371">
        <v>5.5</v>
      </c>
      <c r="Q4371">
        <v>5.5</v>
      </c>
    </row>
    <row r="4372" spans="1:17" x14ac:dyDescent="0.25">
      <c r="A4372" t="s">
        <v>912</v>
      </c>
      <c r="B4372">
        <v>22</v>
      </c>
      <c r="C4372" t="s">
        <v>567</v>
      </c>
      <c r="D4372" t="s">
        <v>738</v>
      </c>
      <c r="E4372" t="str">
        <f t="shared" si="136"/>
        <v/>
      </c>
      <c r="F4372" t="str">
        <f t="shared" si="137"/>
        <v/>
      </c>
      <c r="H4372">
        <v>6</v>
      </c>
      <c r="Q4372">
        <v>6</v>
      </c>
    </row>
    <row r="4373" spans="1:17" x14ac:dyDescent="0.25">
      <c r="A4373" t="s">
        <v>912</v>
      </c>
      <c r="B4373">
        <v>22</v>
      </c>
      <c r="C4373" t="s">
        <v>574</v>
      </c>
      <c r="D4373" t="s">
        <v>738</v>
      </c>
      <c r="E4373" t="str">
        <f t="shared" si="136"/>
        <v/>
      </c>
      <c r="F4373" t="str">
        <f t="shared" si="137"/>
        <v/>
      </c>
      <c r="H4373">
        <v>6</v>
      </c>
      <c r="L4373">
        <v>1</v>
      </c>
      <c r="Q4373">
        <v>7</v>
      </c>
    </row>
    <row r="4374" spans="1:17" x14ac:dyDescent="0.25">
      <c r="A4374" t="s">
        <v>912</v>
      </c>
      <c r="B4374">
        <v>22</v>
      </c>
      <c r="C4374" t="s">
        <v>592</v>
      </c>
      <c r="D4374" t="s">
        <v>738</v>
      </c>
      <c r="E4374">
        <f t="shared" si="136"/>
        <v>1</v>
      </c>
      <c r="F4374" t="str">
        <f t="shared" si="137"/>
        <v/>
      </c>
      <c r="G4374" t="s">
        <v>910</v>
      </c>
      <c r="H4374">
        <v>6</v>
      </c>
      <c r="Q4374">
        <v>5.5</v>
      </c>
    </row>
    <row r="4375" spans="1:17" x14ac:dyDescent="0.25">
      <c r="A4375" t="s">
        <v>912</v>
      </c>
      <c r="B4375">
        <v>22</v>
      </c>
      <c r="C4375" t="s">
        <v>594</v>
      </c>
      <c r="D4375" t="s">
        <v>738</v>
      </c>
      <c r="E4375">
        <f t="shared" si="136"/>
        <v>1</v>
      </c>
      <c r="F4375" t="str">
        <f t="shared" si="137"/>
        <v/>
      </c>
      <c r="G4375" t="s">
        <v>910</v>
      </c>
      <c r="H4375">
        <v>6</v>
      </c>
      <c r="Q4375">
        <v>5.5</v>
      </c>
    </row>
    <row r="4376" spans="1:17" x14ac:dyDescent="0.25">
      <c r="A4376" t="s">
        <v>912</v>
      </c>
      <c r="B4376">
        <v>22</v>
      </c>
      <c r="C4376" t="s">
        <v>516</v>
      </c>
      <c r="D4376" t="s">
        <v>761</v>
      </c>
      <c r="E4376" t="str">
        <f t="shared" si="136"/>
        <v/>
      </c>
      <c r="F4376" t="str">
        <f t="shared" si="137"/>
        <v/>
      </c>
      <c r="H4376">
        <v>5.5</v>
      </c>
      <c r="Q4376">
        <v>5.5</v>
      </c>
    </row>
    <row r="4377" spans="1:17" x14ac:dyDescent="0.25">
      <c r="A4377" t="s">
        <v>912</v>
      </c>
      <c r="B4377">
        <v>22</v>
      </c>
      <c r="C4377" t="s">
        <v>524</v>
      </c>
      <c r="D4377" t="s">
        <v>761</v>
      </c>
      <c r="E4377">
        <f t="shared" si="136"/>
        <v>1</v>
      </c>
      <c r="F4377" t="str">
        <f t="shared" si="137"/>
        <v/>
      </c>
      <c r="G4377" t="s">
        <v>910</v>
      </c>
      <c r="H4377">
        <v>6</v>
      </c>
      <c r="Q4377">
        <v>5.5</v>
      </c>
    </row>
    <row r="4378" spans="1:17" x14ac:dyDescent="0.25">
      <c r="A4378" t="s">
        <v>912</v>
      </c>
      <c r="B4378">
        <v>22</v>
      </c>
      <c r="C4378" t="s">
        <v>545</v>
      </c>
      <c r="D4378" t="s">
        <v>761</v>
      </c>
      <c r="E4378" t="str">
        <f t="shared" si="136"/>
        <v/>
      </c>
      <c r="F4378" t="str">
        <f t="shared" si="137"/>
        <v/>
      </c>
      <c r="H4378">
        <v>6.5</v>
      </c>
      <c r="Q4378">
        <v>6.5</v>
      </c>
    </row>
    <row r="4379" spans="1:17" x14ac:dyDescent="0.25">
      <c r="A4379" t="s">
        <v>912</v>
      </c>
      <c r="B4379">
        <v>22</v>
      </c>
      <c r="C4379" t="s">
        <v>554</v>
      </c>
      <c r="D4379" t="s">
        <v>761</v>
      </c>
      <c r="E4379" t="str">
        <f t="shared" si="136"/>
        <v/>
      </c>
      <c r="F4379" t="str">
        <f t="shared" si="137"/>
        <v/>
      </c>
      <c r="H4379">
        <v>6.5</v>
      </c>
      <c r="Q4379">
        <v>6.5</v>
      </c>
    </row>
    <row r="4380" spans="1:17" x14ac:dyDescent="0.25">
      <c r="A4380" t="s">
        <v>912</v>
      </c>
      <c r="B4380">
        <v>22</v>
      </c>
      <c r="C4380" t="s">
        <v>604</v>
      </c>
      <c r="D4380" t="s">
        <v>761</v>
      </c>
      <c r="E4380" t="str">
        <f t="shared" si="136"/>
        <v/>
      </c>
      <c r="F4380" t="str">
        <f t="shared" si="137"/>
        <v/>
      </c>
      <c r="H4380">
        <v>6</v>
      </c>
      <c r="Q4380">
        <v>6</v>
      </c>
    </row>
    <row r="4381" spans="1:17" x14ac:dyDescent="0.25">
      <c r="A4381" t="s">
        <v>913</v>
      </c>
      <c r="B4381">
        <v>22</v>
      </c>
      <c r="C4381" t="s">
        <v>263</v>
      </c>
      <c r="D4381" t="s">
        <v>746</v>
      </c>
      <c r="E4381" t="str">
        <f t="shared" si="136"/>
        <v/>
      </c>
      <c r="F4381" t="str">
        <f t="shared" si="137"/>
        <v/>
      </c>
      <c r="H4381">
        <v>8</v>
      </c>
      <c r="I4381">
        <v>2</v>
      </c>
      <c r="L4381">
        <v>1</v>
      </c>
      <c r="Q4381">
        <v>15</v>
      </c>
    </row>
    <row r="4382" spans="1:17" x14ac:dyDescent="0.25">
      <c r="A4382" t="s">
        <v>913</v>
      </c>
      <c r="B4382">
        <v>22</v>
      </c>
      <c r="C4382" t="s">
        <v>250</v>
      </c>
      <c r="D4382" t="s">
        <v>760</v>
      </c>
      <c r="E4382" t="str">
        <f t="shared" si="136"/>
        <v/>
      </c>
      <c r="F4382" t="str">
        <f t="shared" si="137"/>
        <v/>
      </c>
      <c r="H4382">
        <v>5</v>
      </c>
      <c r="Q4382">
        <v>5</v>
      </c>
    </row>
    <row r="4383" spans="1:17" x14ac:dyDescent="0.25">
      <c r="A4383" t="s">
        <v>913</v>
      </c>
      <c r="B4383">
        <v>22</v>
      </c>
      <c r="C4383" t="s">
        <v>257</v>
      </c>
      <c r="D4383" t="s">
        <v>760</v>
      </c>
      <c r="E4383" t="str">
        <f t="shared" si="136"/>
        <v/>
      </c>
      <c r="F4383" t="str">
        <f t="shared" si="137"/>
        <v/>
      </c>
      <c r="H4383">
        <v>5</v>
      </c>
      <c r="Q4383">
        <v>5</v>
      </c>
    </row>
    <row r="4384" spans="1:17" x14ac:dyDescent="0.25">
      <c r="A4384" t="s">
        <v>913</v>
      </c>
      <c r="B4384">
        <v>22</v>
      </c>
      <c r="C4384" t="s">
        <v>294</v>
      </c>
      <c r="D4384" t="s">
        <v>760</v>
      </c>
      <c r="E4384">
        <f t="shared" si="136"/>
        <v>1</v>
      </c>
      <c r="F4384" t="str">
        <f t="shared" si="137"/>
        <v/>
      </c>
      <c r="G4384" t="s">
        <v>910</v>
      </c>
      <c r="H4384">
        <v>6</v>
      </c>
      <c r="Q4384">
        <v>5.5</v>
      </c>
    </row>
    <row r="4385" spans="1:17" x14ac:dyDescent="0.25">
      <c r="A4385" t="s">
        <v>913</v>
      </c>
      <c r="B4385">
        <v>22</v>
      </c>
      <c r="C4385" t="s">
        <v>296</v>
      </c>
      <c r="D4385" t="s">
        <v>633</v>
      </c>
      <c r="E4385" t="str">
        <f t="shared" si="136"/>
        <v/>
      </c>
      <c r="F4385" t="str">
        <f t="shared" si="137"/>
        <v/>
      </c>
      <c r="H4385">
        <v>6</v>
      </c>
      <c r="Q4385">
        <v>6</v>
      </c>
    </row>
    <row r="4386" spans="1:17" x14ac:dyDescent="0.25">
      <c r="A4386" t="s">
        <v>913</v>
      </c>
      <c r="B4386">
        <v>22</v>
      </c>
      <c r="C4386" t="s">
        <v>308</v>
      </c>
      <c r="D4386" t="s">
        <v>633</v>
      </c>
      <c r="E4386" t="str">
        <f t="shared" si="136"/>
        <v/>
      </c>
      <c r="F4386" t="str">
        <f t="shared" si="137"/>
        <v/>
      </c>
      <c r="H4386">
        <v>6.5</v>
      </c>
      <c r="I4386">
        <v>1</v>
      </c>
      <c r="M4386">
        <v>1</v>
      </c>
      <c r="Q4386">
        <v>9.5</v>
      </c>
    </row>
    <row r="4387" spans="1:17" x14ac:dyDescent="0.25">
      <c r="A4387" t="s">
        <v>913</v>
      </c>
      <c r="B4387">
        <v>22</v>
      </c>
      <c r="C4387" t="s">
        <v>315</v>
      </c>
      <c r="D4387" t="s">
        <v>633</v>
      </c>
      <c r="E4387" t="str">
        <f t="shared" si="136"/>
        <v/>
      </c>
      <c r="F4387" t="str">
        <f t="shared" si="137"/>
        <v/>
      </c>
      <c r="H4387">
        <v>6.5</v>
      </c>
      <c r="Q4387">
        <v>6.5</v>
      </c>
    </row>
    <row r="4388" spans="1:17" x14ac:dyDescent="0.25">
      <c r="A4388" t="s">
        <v>913</v>
      </c>
      <c r="B4388">
        <v>22</v>
      </c>
      <c r="C4388" t="s">
        <v>256</v>
      </c>
      <c r="D4388" t="s">
        <v>739</v>
      </c>
      <c r="E4388">
        <f t="shared" si="136"/>
        <v>1</v>
      </c>
      <c r="F4388" t="str">
        <f t="shared" si="137"/>
        <v/>
      </c>
      <c r="G4388" t="s">
        <v>910</v>
      </c>
      <c r="H4388">
        <v>6.5</v>
      </c>
      <c r="I4388">
        <v>1</v>
      </c>
      <c r="Q4388">
        <v>9</v>
      </c>
    </row>
    <row r="4389" spans="1:17" x14ac:dyDescent="0.25">
      <c r="A4389" t="s">
        <v>913</v>
      </c>
      <c r="B4389">
        <v>22</v>
      </c>
      <c r="C4389" t="s">
        <v>284</v>
      </c>
      <c r="D4389" t="s">
        <v>739</v>
      </c>
      <c r="E4389" t="str">
        <f t="shared" si="136"/>
        <v/>
      </c>
      <c r="F4389" t="str">
        <f t="shared" si="137"/>
        <v/>
      </c>
      <c r="H4389">
        <v>5</v>
      </c>
      <c r="Q4389">
        <v>5</v>
      </c>
    </row>
    <row r="4390" spans="1:17" x14ac:dyDescent="0.25">
      <c r="A4390" t="s">
        <v>913</v>
      </c>
      <c r="B4390">
        <v>22</v>
      </c>
      <c r="C4390" t="s">
        <v>302</v>
      </c>
      <c r="D4390" t="s">
        <v>634</v>
      </c>
      <c r="E4390" t="str">
        <f t="shared" si="136"/>
        <v/>
      </c>
      <c r="F4390" t="str">
        <f t="shared" si="137"/>
        <v/>
      </c>
      <c r="H4390">
        <v>5.5</v>
      </c>
      <c r="Q4390">
        <v>5.5</v>
      </c>
    </row>
    <row r="4391" spans="1:17" x14ac:dyDescent="0.25">
      <c r="A4391" t="s">
        <v>913</v>
      </c>
      <c r="B4391">
        <v>22</v>
      </c>
      <c r="C4391" t="s">
        <v>306</v>
      </c>
      <c r="D4391" t="s">
        <v>634</v>
      </c>
      <c r="E4391" t="str">
        <f t="shared" si="136"/>
        <v/>
      </c>
      <c r="F4391" t="str">
        <f t="shared" si="137"/>
        <v/>
      </c>
      <c r="H4391">
        <v>6</v>
      </c>
      <c r="Q4391">
        <v>6</v>
      </c>
    </row>
    <row r="4392" spans="1:17" x14ac:dyDescent="0.25">
      <c r="A4392" t="s">
        <v>913</v>
      </c>
      <c r="B4392">
        <v>22</v>
      </c>
      <c r="C4392" t="s">
        <v>318</v>
      </c>
      <c r="D4392" t="s">
        <v>634</v>
      </c>
      <c r="E4392" t="str">
        <f t="shared" si="136"/>
        <v/>
      </c>
      <c r="F4392" t="str">
        <f t="shared" si="137"/>
        <v/>
      </c>
      <c r="H4392">
        <v>4.5</v>
      </c>
      <c r="Q4392">
        <v>4.5</v>
      </c>
    </row>
    <row r="4393" spans="1:17" x14ac:dyDescent="0.25">
      <c r="A4393" t="s">
        <v>913</v>
      </c>
      <c r="B4393">
        <v>22</v>
      </c>
      <c r="C4393" t="s">
        <v>289</v>
      </c>
      <c r="D4393" t="s">
        <v>632</v>
      </c>
      <c r="E4393" t="str">
        <f t="shared" si="136"/>
        <v/>
      </c>
      <c r="F4393" t="str">
        <f t="shared" si="137"/>
        <v/>
      </c>
      <c r="H4393">
        <v>5.5</v>
      </c>
      <c r="Q4393">
        <v>5.5</v>
      </c>
    </row>
    <row r="4394" spans="1:17" x14ac:dyDescent="0.25">
      <c r="A4394" t="s">
        <v>913</v>
      </c>
      <c r="B4394">
        <v>22</v>
      </c>
      <c r="C4394" t="s">
        <v>288</v>
      </c>
      <c r="D4394" t="s">
        <v>632</v>
      </c>
      <c r="E4394" t="str">
        <f t="shared" si="136"/>
        <v/>
      </c>
      <c r="F4394" t="str">
        <f t="shared" si="137"/>
        <v/>
      </c>
      <c r="H4394">
        <v>5.5</v>
      </c>
      <c r="Q4394">
        <v>5.5</v>
      </c>
    </row>
    <row r="4395" spans="1:17" x14ac:dyDescent="0.25">
      <c r="A4395" t="s">
        <v>913</v>
      </c>
      <c r="B4395">
        <v>22</v>
      </c>
      <c r="C4395" t="s">
        <v>272</v>
      </c>
      <c r="D4395" t="s">
        <v>752</v>
      </c>
      <c r="E4395" t="str">
        <f t="shared" si="136"/>
        <v/>
      </c>
      <c r="F4395" t="str">
        <f t="shared" si="137"/>
        <v/>
      </c>
      <c r="H4395">
        <v>5</v>
      </c>
      <c r="Q4395">
        <v>5</v>
      </c>
    </row>
    <row r="4396" spans="1:17" x14ac:dyDescent="0.25">
      <c r="A4396" t="s">
        <v>913</v>
      </c>
      <c r="B4396">
        <v>22</v>
      </c>
      <c r="C4396" t="s">
        <v>283</v>
      </c>
      <c r="D4396" t="s">
        <v>752</v>
      </c>
      <c r="E4396" t="str">
        <f t="shared" si="136"/>
        <v/>
      </c>
      <c r="F4396" t="str">
        <f t="shared" si="137"/>
        <v/>
      </c>
      <c r="H4396">
        <v>5.5</v>
      </c>
      <c r="Q4396">
        <v>5.5</v>
      </c>
    </row>
    <row r="4397" spans="1:17" x14ac:dyDescent="0.25">
      <c r="A4397" t="s">
        <v>913</v>
      </c>
      <c r="B4397">
        <v>22</v>
      </c>
      <c r="C4397" t="s">
        <v>293</v>
      </c>
      <c r="D4397" t="s">
        <v>740</v>
      </c>
      <c r="E4397" t="str">
        <f t="shared" si="136"/>
        <v/>
      </c>
      <c r="F4397" t="str">
        <f t="shared" si="137"/>
        <v/>
      </c>
      <c r="H4397">
        <v>5.5</v>
      </c>
      <c r="Q4397">
        <v>5.5</v>
      </c>
    </row>
    <row r="4398" spans="1:17" x14ac:dyDescent="0.25">
      <c r="A4398" t="s">
        <v>913</v>
      </c>
      <c r="B4398">
        <v>22</v>
      </c>
      <c r="C4398" t="s">
        <v>300</v>
      </c>
      <c r="D4398" t="s">
        <v>740</v>
      </c>
      <c r="E4398" t="str">
        <f t="shared" si="136"/>
        <v/>
      </c>
      <c r="F4398" t="str">
        <f t="shared" si="137"/>
        <v/>
      </c>
      <c r="H4398">
        <v>4.5</v>
      </c>
      <c r="Q4398">
        <v>4.5</v>
      </c>
    </row>
    <row r="4399" spans="1:17" x14ac:dyDescent="0.25">
      <c r="A4399" t="s">
        <v>913</v>
      </c>
      <c r="B4399">
        <v>22</v>
      </c>
      <c r="C4399" t="s">
        <v>286</v>
      </c>
      <c r="D4399" t="s">
        <v>742</v>
      </c>
      <c r="E4399" t="str">
        <f t="shared" si="136"/>
        <v/>
      </c>
      <c r="F4399" t="str">
        <f t="shared" si="137"/>
        <v/>
      </c>
      <c r="H4399">
        <v>5.5</v>
      </c>
      <c r="Q4399">
        <v>5.5</v>
      </c>
    </row>
    <row r="4400" spans="1:17" x14ac:dyDescent="0.25">
      <c r="A4400" t="s">
        <v>913</v>
      </c>
      <c r="B4400">
        <v>22</v>
      </c>
      <c r="C4400" t="s">
        <v>317</v>
      </c>
      <c r="D4400" t="s">
        <v>742</v>
      </c>
      <c r="E4400" t="str">
        <f t="shared" si="136"/>
        <v/>
      </c>
      <c r="F4400" t="str">
        <f t="shared" si="137"/>
        <v/>
      </c>
      <c r="H4400">
        <v>5.5</v>
      </c>
      <c r="Q4400">
        <v>5.5</v>
      </c>
    </row>
    <row r="4401" spans="1:17" x14ac:dyDescent="0.25">
      <c r="A4401" t="s">
        <v>913</v>
      </c>
      <c r="B4401">
        <v>22</v>
      </c>
      <c r="C4401" t="s">
        <v>282</v>
      </c>
      <c r="D4401" t="s">
        <v>753</v>
      </c>
      <c r="E4401" t="str">
        <f t="shared" si="136"/>
        <v/>
      </c>
      <c r="F4401" t="str">
        <f t="shared" si="137"/>
        <v/>
      </c>
      <c r="H4401">
        <v>6</v>
      </c>
      <c r="Q4401">
        <v>6</v>
      </c>
    </row>
    <row r="4402" spans="1:17" x14ac:dyDescent="0.25">
      <c r="A4402" t="s">
        <v>913</v>
      </c>
      <c r="B4402">
        <v>22</v>
      </c>
      <c r="C4402" t="s">
        <v>280</v>
      </c>
      <c r="D4402" t="s">
        <v>753</v>
      </c>
      <c r="E4402" t="str">
        <f t="shared" si="136"/>
        <v/>
      </c>
      <c r="F4402" t="str">
        <f t="shared" si="137"/>
        <v/>
      </c>
      <c r="H4402">
        <v>7.5</v>
      </c>
      <c r="I4402">
        <v>1</v>
      </c>
      <c r="Q4402">
        <v>10.5</v>
      </c>
    </row>
    <row r="4403" spans="1:17" x14ac:dyDescent="0.25">
      <c r="A4403" t="s">
        <v>913</v>
      </c>
      <c r="B4403">
        <v>22</v>
      </c>
      <c r="C4403" t="s">
        <v>254</v>
      </c>
      <c r="D4403" t="s">
        <v>750</v>
      </c>
      <c r="E4403" t="str">
        <f t="shared" si="136"/>
        <v/>
      </c>
      <c r="F4403" t="str">
        <f t="shared" si="137"/>
        <v/>
      </c>
      <c r="H4403">
        <v>5.5</v>
      </c>
      <c r="Q4403">
        <v>5.5</v>
      </c>
    </row>
    <row r="4404" spans="1:17" x14ac:dyDescent="0.25">
      <c r="A4404" t="s">
        <v>913</v>
      </c>
      <c r="B4404">
        <v>22</v>
      </c>
      <c r="C4404" t="s">
        <v>304</v>
      </c>
      <c r="D4404" t="s">
        <v>750</v>
      </c>
      <c r="E4404">
        <f t="shared" si="136"/>
        <v>1</v>
      </c>
      <c r="F4404" t="str">
        <f t="shared" si="137"/>
        <v/>
      </c>
      <c r="G4404" t="s">
        <v>910</v>
      </c>
      <c r="H4404">
        <v>7</v>
      </c>
      <c r="I4404">
        <v>1</v>
      </c>
      <c r="M4404">
        <v>1</v>
      </c>
      <c r="Q4404">
        <v>9.5</v>
      </c>
    </row>
    <row r="4405" spans="1:17" x14ac:dyDescent="0.25">
      <c r="A4405" t="s">
        <v>913</v>
      </c>
      <c r="B4405">
        <v>22</v>
      </c>
      <c r="C4405" t="s">
        <v>267</v>
      </c>
      <c r="D4405" t="s">
        <v>750</v>
      </c>
      <c r="E4405" t="str">
        <f t="shared" si="136"/>
        <v/>
      </c>
      <c r="F4405" t="str">
        <f t="shared" si="137"/>
        <v/>
      </c>
      <c r="H4405">
        <v>7.5</v>
      </c>
      <c r="I4405">
        <v>2</v>
      </c>
      <c r="Q4405">
        <v>13.5</v>
      </c>
    </row>
    <row r="4406" spans="1:17" x14ac:dyDescent="0.25">
      <c r="A4406" t="s">
        <v>913</v>
      </c>
      <c r="B4406">
        <v>22</v>
      </c>
      <c r="C4406" t="s">
        <v>305</v>
      </c>
      <c r="D4406" t="s">
        <v>754</v>
      </c>
      <c r="E4406">
        <f t="shared" si="136"/>
        <v>1</v>
      </c>
      <c r="F4406" t="str">
        <f t="shared" si="137"/>
        <v/>
      </c>
      <c r="G4406" t="s">
        <v>910</v>
      </c>
      <c r="H4406">
        <v>6.5</v>
      </c>
      <c r="Q4406">
        <v>6</v>
      </c>
    </row>
    <row r="4407" spans="1:17" x14ac:dyDescent="0.25">
      <c r="A4407" t="s">
        <v>913</v>
      </c>
      <c r="B4407">
        <v>22</v>
      </c>
      <c r="C4407" t="s">
        <v>311</v>
      </c>
      <c r="D4407" t="s">
        <v>754</v>
      </c>
      <c r="E4407" t="str">
        <f t="shared" si="136"/>
        <v/>
      </c>
      <c r="F4407" t="str">
        <f t="shared" si="137"/>
        <v/>
      </c>
      <c r="H4407">
        <v>5</v>
      </c>
      <c r="Q4407">
        <v>5</v>
      </c>
    </row>
    <row r="4408" spans="1:17" x14ac:dyDescent="0.25">
      <c r="A4408" t="s">
        <v>913</v>
      </c>
      <c r="B4408">
        <v>22</v>
      </c>
      <c r="C4408" t="s">
        <v>259</v>
      </c>
      <c r="D4408" t="s">
        <v>748</v>
      </c>
      <c r="E4408" t="str">
        <f t="shared" si="136"/>
        <v/>
      </c>
      <c r="F4408" t="str">
        <f t="shared" si="137"/>
        <v/>
      </c>
      <c r="H4408">
        <v>4.5</v>
      </c>
      <c r="Q4408">
        <v>4.5</v>
      </c>
    </row>
    <row r="4409" spans="1:17" x14ac:dyDescent="0.25">
      <c r="A4409" t="s">
        <v>913</v>
      </c>
      <c r="B4409">
        <v>22</v>
      </c>
      <c r="C4409" t="s">
        <v>274</v>
      </c>
      <c r="D4409" t="s">
        <v>748</v>
      </c>
      <c r="E4409" t="str">
        <f t="shared" si="136"/>
        <v/>
      </c>
      <c r="F4409" t="str">
        <f t="shared" si="137"/>
        <v/>
      </c>
      <c r="H4409">
        <v>5.5</v>
      </c>
      <c r="Q4409">
        <v>5.5</v>
      </c>
    </row>
    <row r="4410" spans="1:17" x14ac:dyDescent="0.25">
      <c r="A4410" t="s">
        <v>913</v>
      </c>
      <c r="B4410">
        <v>22</v>
      </c>
      <c r="C4410" t="s">
        <v>292</v>
      </c>
      <c r="D4410" t="s">
        <v>748</v>
      </c>
      <c r="E4410">
        <f t="shared" si="136"/>
        <v>1</v>
      </c>
      <c r="F4410" t="str">
        <f t="shared" si="137"/>
        <v/>
      </c>
      <c r="G4410" t="s">
        <v>910</v>
      </c>
      <c r="H4410">
        <v>5</v>
      </c>
      <c r="Q4410">
        <v>4.5</v>
      </c>
    </row>
    <row r="4411" spans="1:17" x14ac:dyDescent="0.25">
      <c r="A4411" t="s">
        <v>913</v>
      </c>
      <c r="B4411">
        <v>22</v>
      </c>
      <c r="C4411" t="s">
        <v>303</v>
      </c>
      <c r="D4411" t="s">
        <v>748</v>
      </c>
      <c r="E4411" t="str">
        <f t="shared" si="136"/>
        <v/>
      </c>
      <c r="F4411" t="str">
        <f t="shared" si="137"/>
        <v/>
      </c>
      <c r="H4411">
        <v>6</v>
      </c>
      <c r="Q4411">
        <v>6</v>
      </c>
    </row>
    <row r="4412" spans="1:17" x14ac:dyDescent="0.25">
      <c r="A4412" t="s">
        <v>913</v>
      </c>
      <c r="B4412">
        <v>22</v>
      </c>
      <c r="C4412" t="s">
        <v>321</v>
      </c>
      <c r="D4412" t="s">
        <v>748</v>
      </c>
      <c r="E4412" t="str">
        <f t="shared" si="136"/>
        <v/>
      </c>
      <c r="F4412" t="str">
        <f t="shared" si="137"/>
        <v/>
      </c>
      <c r="H4412">
        <v>5</v>
      </c>
      <c r="Q4412">
        <v>5</v>
      </c>
    </row>
    <row r="4413" spans="1:17" x14ac:dyDescent="0.25">
      <c r="A4413" t="s">
        <v>913</v>
      </c>
      <c r="B4413">
        <v>22</v>
      </c>
      <c r="C4413" t="s">
        <v>251</v>
      </c>
      <c r="D4413" t="s">
        <v>661</v>
      </c>
      <c r="E4413" t="str">
        <f t="shared" si="136"/>
        <v/>
      </c>
      <c r="F4413" t="str">
        <f t="shared" si="137"/>
        <v/>
      </c>
      <c r="H4413">
        <v>6</v>
      </c>
      <c r="Q4413">
        <v>6</v>
      </c>
    </row>
    <row r="4414" spans="1:17" x14ac:dyDescent="0.25">
      <c r="A4414" t="s">
        <v>913</v>
      </c>
      <c r="B4414">
        <v>22</v>
      </c>
      <c r="C4414" t="s">
        <v>260</v>
      </c>
      <c r="D4414" t="s">
        <v>661</v>
      </c>
      <c r="E4414" t="str">
        <f t="shared" si="136"/>
        <v/>
      </c>
      <c r="F4414" t="str">
        <f t="shared" si="137"/>
        <v/>
      </c>
      <c r="H4414">
        <v>6</v>
      </c>
      <c r="Q4414">
        <v>6</v>
      </c>
    </row>
    <row r="4415" spans="1:17" x14ac:dyDescent="0.25">
      <c r="A4415" t="s">
        <v>913</v>
      </c>
      <c r="B4415">
        <v>22</v>
      </c>
      <c r="C4415" t="s">
        <v>808</v>
      </c>
      <c r="D4415" t="s">
        <v>661</v>
      </c>
      <c r="E4415" t="str">
        <f t="shared" si="136"/>
        <v/>
      </c>
      <c r="F4415" t="str">
        <f t="shared" si="137"/>
        <v/>
      </c>
      <c r="H4415">
        <v>6</v>
      </c>
      <c r="Q4415">
        <v>6</v>
      </c>
    </row>
    <row r="4416" spans="1:17" x14ac:dyDescent="0.25">
      <c r="A4416" t="s">
        <v>913</v>
      </c>
      <c r="B4416">
        <v>22</v>
      </c>
      <c r="C4416" t="s">
        <v>301</v>
      </c>
      <c r="D4416" t="s">
        <v>661</v>
      </c>
      <c r="E4416" t="str">
        <f t="shared" si="136"/>
        <v/>
      </c>
      <c r="F4416" t="str">
        <f t="shared" si="137"/>
        <v/>
      </c>
      <c r="H4416">
        <v>6</v>
      </c>
      <c r="Q4416">
        <v>6</v>
      </c>
    </row>
    <row r="4417" spans="1:17" x14ac:dyDescent="0.25">
      <c r="A4417" t="s">
        <v>913</v>
      </c>
      <c r="B4417">
        <v>22</v>
      </c>
      <c r="C4417" t="s">
        <v>264</v>
      </c>
      <c r="D4417" t="s">
        <v>631</v>
      </c>
      <c r="E4417" t="str">
        <f t="shared" si="136"/>
        <v/>
      </c>
      <c r="F4417" t="str">
        <f t="shared" si="137"/>
        <v/>
      </c>
      <c r="H4417">
        <v>6</v>
      </c>
      <c r="Q4417">
        <v>6</v>
      </c>
    </row>
    <row r="4418" spans="1:17" x14ac:dyDescent="0.25">
      <c r="A4418" t="s">
        <v>913</v>
      </c>
      <c r="B4418">
        <v>22</v>
      </c>
      <c r="C4418" t="s">
        <v>320</v>
      </c>
      <c r="D4418" t="s">
        <v>631</v>
      </c>
      <c r="E4418" t="str">
        <f t="shared" si="136"/>
        <v/>
      </c>
      <c r="F4418" t="str">
        <f t="shared" si="137"/>
        <v/>
      </c>
      <c r="H4418">
        <v>6</v>
      </c>
      <c r="Q4418">
        <v>6</v>
      </c>
    </row>
    <row r="4419" spans="1:17" x14ac:dyDescent="0.25">
      <c r="A4419" t="s">
        <v>913</v>
      </c>
      <c r="B4419">
        <v>22</v>
      </c>
      <c r="C4419" t="s">
        <v>271</v>
      </c>
      <c r="D4419" t="s">
        <v>631</v>
      </c>
      <c r="E4419" t="str">
        <f t="shared" ref="E4419:E4482" si="138">IF($G4419="Ammonito",1,"")</f>
        <v/>
      </c>
      <c r="F4419" t="str">
        <f t="shared" ref="F4419:F4482" si="139">IF($G4419="Espulsione",1,"")</f>
        <v/>
      </c>
      <c r="H4419">
        <v>6</v>
      </c>
      <c r="Q4419">
        <v>6</v>
      </c>
    </row>
    <row r="4420" spans="1:17" x14ac:dyDescent="0.25">
      <c r="A4420" t="s">
        <v>913</v>
      </c>
      <c r="B4420">
        <v>22</v>
      </c>
      <c r="C4420" t="s">
        <v>266</v>
      </c>
      <c r="D4420" t="s">
        <v>745</v>
      </c>
      <c r="E4420" t="str">
        <f t="shared" si="138"/>
        <v/>
      </c>
      <c r="F4420" t="str">
        <f t="shared" si="139"/>
        <v/>
      </c>
      <c r="H4420">
        <v>6.5</v>
      </c>
      <c r="L4420">
        <v>1</v>
      </c>
      <c r="Q4420">
        <v>7.5</v>
      </c>
    </row>
    <row r="4421" spans="1:17" x14ac:dyDescent="0.25">
      <c r="A4421" t="s">
        <v>913</v>
      </c>
      <c r="B4421">
        <v>22</v>
      </c>
      <c r="C4421" t="s">
        <v>270</v>
      </c>
      <c r="D4421" t="s">
        <v>745</v>
      </c>
      <c r="E4421" t="str">
        <f t="shared" si="138"/>
        <v/>
      </c>
      <c r="F4421" t="str">
        <f t="shared" si="139"/>
        <v/>
      </c>
      <c r="H4421">
        <v>6.5</v>
      </c>
      <c r="Q4421">
        <v>6.5</v>
      </c>
    </row>
    <row r="4422" spans="1:17" x14ac:dyDescent="0.25">
      <c r="A4422" t="s">
        <v>913</v>
      </c>
      <c r="B4422">
        <v>22</v>
      </c>
      <c r="C4422" t="s">
        <v>290</v>
      </c>
      <c r="D4422" t="s">
        <v>745</v>
      </c>
      <c r="E4422" t="str">
        <f t="shared" si="138"/>
        <v/>
      </c>
      <c r="F4422" t="str">
        <f t="shared" si="139"/>
        <v/>
      </c>
      <c r="H4422">
        <v>7.5</v>
      </c>
      <c r="I4422">
        <v>1</v>
      </c>
      <c r="Q4422">
        <v>10.5</v>
      </c>
    </row>
    <row r="4423" spans="1:17" x14ac:dyDescent="0.25">
      <c r="A4423" t="s">
        <v>913</v>
      </c>
      <c r="B4423">
        <v>22</v>
      </c>
      <c r="C4423" t="s">
        <v>255</v>
      </c>
      <c r="D4423" t="s">
        <v>635</v>
      </c>
      <c r="E4423" t="str">
        <f t="shared" si="138"/>
        <v/>
      </c>
      <c r="F4423" t="str">
        <f t="shared" si="139"/>
        <v/>
      </c>
      <c r="H4423">
        <v>5</v>
      </c>
      <c r="L4423">
        <v>1</v>
      </c>
      <c r="Q4423">
        <v>6</v>
      </c>
    </row>
    <row r="4424" spans="1:17" x14ac:dyDescent="0.25">
      <c r="A4424" t="s">
        <v>913</v>
      </c>
      <c r="B4424">
        <v>22</v>
      </c>
      <c r="C4424" t="s">
        <v>268</v>
      </c>
      <c r="D4424" t="s">
        <v>635</v>
      </c>
      <c r="E4424" t="str">
        <f t="shared" si="138"/>
        <v/>
      </c>
      <c r="F4424" t="str">
        <f t="shared" si="139"/>
        <v/>
      </c>
      <c r="H4424">
        <v>5</v>
      </c>
      <c r="Q4424">
        <v>5</v>
      </c>
    </row>
    <row r="4425" spans="1:17" x14ac:dyDescent="0.25">
      <c r="A4425" t="s">
        <v>913</v>
      </c>
      <c r="B4425">
        <v>22</v>
      </c>
      <c r="C4425" t="s">
        <v>269</v>
      </c>
      <c r="D4425" t="s">
        <v>635</v>
      </c>
      <c r="E4425" t="str">
        <f t="shared" si="138"/>
        <v/>
      </c>
      <c r="F4425" t="str">
        <f t="shared" si="139"/>
        <v/>
      </c>
      <c r="H4425">
        <v>6</v>
      </c>
      <c r="I4425">
        <v>1</v>
      </c>
      <c r="Q4425">
        <v>9</v>
      </c>
    </row>
    <row r="4426" spans="1:17" x14ac:dyDescent="0.25">
      <c r="A4426" t="s">
        <v>913</v>
      </c>
      <c r="B4426">
        <v>22</v>
      </c>
      <c r="C4426" t="s">
        <v>314</v>
      </c>
      <c r="D4426" t="s">
        <v>635</v>
      </c>
      <c r="E4426" t="str">
        <f t="shared" si="138"/>
        <v/>
      </c>
      <c r="F4426" t="str">
        <f t="shared" si="139"/>
        <v/>
      </c>
      <c r="H4426">
        <v>6</v>
      </c>
      <c r="Q4426">
        <v>6</v>
      </c>
    </row>
    <row r="4427" spans="1:17" x14ac:dyDescent="0.25">
      <c r="A4427" t="s">
        <v>913</v>
      </c>
      <c r="B4427">
        <v>22</v>
      </c>
      <c r="C4427" t="s">
        <v>277</v>
      </c>
      <c r="D4427" t="s">
        <v>747</v>
      </c>
      <c r="E4427" t="str">
        <f t="shared" si="138"/>
        <v/>
      </c>
      <c r="F4427" t="str">
        <f t="shared" si="139"/>
        <v/>
      </c>
      <c r="H4427">
        <v>7</v>
      </c>
      <c r="I4427">
        <v>1</v>
      </c>
      <c r="Q4427">
        <v>10</v>
      </c>
    </row>
    <row r="4428" spans="1:17" x14ac:dyDescent="0.25">
      <c r="A4428" t="s">
        <v>913</v>
      </c>
      <c r="B4428">
        <v>22</v>
      </c>
      <c r="C4428" t="s">
        <v>265</v>
      </c>
      <c r="D4428" t="s">
        <v>738</v>
      </c>
      <c r="E4428" t="str">
        <f t="shared" si="138"/>
        <v/>
      </c>
      <c r="F4428" t="str">
        <f t="shared" si="139"/>
        <v/>
      </c>
      <c r="H4428">
        <v>6.5</v>
      </c>
      <c r="I4428">
        <v>1</v>
      </c>
      <c r="M4428">
        <v>1</v>
      </c>
      <c r="Q4428">
        <v>9.5</v>
      </c>
    </row>
    <row r="4429" spans="1:17" x14ac:dyDescent="0.25">
      <c r="A4429" t="s">
        <v>913</v>
      </c>
      <c r="B4429">
        <v>22</v>
      </c>
      <c r="C4429" t="s">
        <v>297</v>
      </c>
      <c r="D4429" t="s">
        <v>738</v>
      </c>
      <c r="E4429" t="str">
        <f t="shared" si="138"/>
        <v/>
      </c>
      <c r="F4429" t="str">
        <f t="shared" si="139"/>
        <v/>
      </c>
      <c r="H4429">
        <v>7</v>
      </c>
      <c r="I4429">
        <v>1</v>
      </c>
      <c r="Q4429">
        <v>10</v>
      </c>
    </row>
    <row r="4430" spans="1:17" x14ac:dyDescent="0.25">
      <c r="A4430" t="s">
        <v>913</v>
      </c>
      <c r="B4430">
        <v>22</v>
      </c>
      <c r="C4430" t="s">
        <v>253</v>
      </c>
      <c r="D4430" t="s">
        <v>761</v>
      </c>
      <c r="E4430" t="str">
        <f t="shared" si="138"/>
        <v/>
      </c>
      <c r="F4430" t="str">
        <f t="shared" si="139"/>
        <v/>
      </c>
      <c r="H4430">
        <v>6</v>
      </c>
      <c r="L4430">
        <v>1</v>
      </c>
      <c r="Q4430">
        <v>7</v>
      </c>
    </row>
    <row r="4431" spans="1:17" x14ac:dyDescent="0.25">
      <c r="A4431" t="s">
        <v>913</v>
      </c>
      <c r="B4431">
        <v>22</v>
      </c>
      <c r="C4431" t="s">
        <v>319</v>
      </c>
      <c r="D4431" t="s">
        <v>761</v>
      </c>
      <c r="E4431">
        <f t="shared" si="138"/>
        <v>1</v>
      </c>
      <c r="F4431" t="str">
        <f t="shared" si="139"/>
        <v/>
      </c>
      <c r="G4431" t="s">
        <v>910</v>
      </c>
      <c r="H4431">
        <v>7</v>
      </c>
      <c r="I4431">
        <v>1</v>
      </c>
      <c r="Q4431">
        <v>9.5</v>
      </c>
    </row>
    <row r="4432" spans="1:17" x14ac:dyDescent="0.25">
      <c r="A4432" t="s">
        <v>913</v>
      </c>
      <c r="B4432">
        <v>22</v>
      </c>
      <c r="C4432" t="s">
        <v>279</v>
      </c>
      <c r="D4432" t="s">
        <v>761</v>
      </c>
      <c r="E4432">
        <f t="shared" si="138"/>
        <v>1</v>
      </c>
      <c r="F4432" t="str">
        <f t="shared" si="139"/>
        <v/>
      </c>
      <c r="G4432" t="s">
        <v>910</v>
      </c>
      <c r="H4432">
        <v>6.5</v>
      </c>
      <c r="Q4432">
        <v>6</v>
      </c>
    </row>
    <row r="4433" spans="1:17" x14ac:dyDescent="0.25">
      <c r="A4433" t="s">
        <v>908</v>
      </c>
      <c r="B4433">
        <v>21</v>
      </c>
      <c r="C4433" t="s">
        <v>331</v>
      </c>
      <c r="D4433" t="s">
        <v>746</v>
      </c>
      <c r="E4433">
        <f t="shared" si="138"/>
        <v>1</v>
      </c>
      <c r="F4433" t="str">
        <f t="shared" si="139"/>
        <v/>
      </c>
      <c r="G4433" t="s">
        <v>910</v>
      </c>
      <c r="H4433">
        <v>6.5</v>
      </c>
      <c r="J4433">
        <v>1</v>
      </c>
      <c r="O4433">
        <v>1</v>
      </c>
      <c r="P4433">
        <v>1</v>
      </c>
      <c r="Q4433">
        <v>8</v>
      </c>
    </row>
    <row r="4434" spans="1:17" x14ac:dyDescent="0.25">
      <c r="A4434" t="s">
        <v>908</v>
      </c>
      <c r="B4434">
        <v>21</v>
      </c>
      <c r="C4434" t="s">
        <v>332</v>
      </c>
      <c r="D4434" t="s">
        <v>760</v>
      </c>
      <c r="E4434" t="str">
        <f t="shared" si="138"/>
        <v/>
      </c>
      <c r="F4434" t="str">
        <f t="shared" si="139"/>
        <v/>
      </c>
      <c r="H4434">
        <v>6.5</v>
      </c>
      <c r="J4434">
        <v>1</v>
      </c>
      <c r="Q4434">
        <v>5.5</v>
      </c>
    </row>
    <row r="4435" spans="1:17" x14ac:dyDescent="0.25">
      <c r="A4435" t="s">
        <v>908</v>
      </c>
      <c r="B4435">
        <v>21</v>
      </c>
      <c r="C4435" t="s">
        <v>326</v>
      </c>
      <c r="D4435" t="s">
        <v>633</v>
      </c>
      <c r="E4435" t="str">
        <f t="shared" si="138"/>
        <v/>
      </c>
      <c r="F4435" t="str">
        <f t="shared" si="139"/>
        <v/>
      </c>
      <c r="H4435">
        <v>6.5</v>
      </c>
      <c r="J4435">
        <v>2</v>
      </c>
      <c r="Q4435">
        <v>4.5</v>
      </c>
    </row>
    <row r="4436" spans="1:17" x14ac:dyDescent="0.25">
      <c r="A4436" t="s">
        <v>908</v>
      </c>
      <c r="B4436">
        <v>21</v>
      </c>
      <c r="C4436" t="s">
        <v>335</v>
      </c>
      <c r="D4436" t="s">
        <v>739</v>
      </c>
      <c r="E4436" t="str">
        <f t="shared" si="138"/>
        <v/>
      </c>
      <c r="F4436" t="str">
        <f t="shared" si="139"/>
        <v/>
      </c>
      <c r="H4436">
        <v>7</v>
      </c>
      <c r="Q4436">
        <v>7</v>
      </c>
    </row>
    <row r="4437" spans="1:17" x14ac:dyDescent="0.25">
      <c r="A4437" t="s">
        <v>908</v>
      </c>
      <c r="B4437">
        <v>21</v>
      </c>
      <c r="C4437" t="s">
        <v>341</v>
      </c>
      <c r="D4437" t="s">
        <v>634</v>
      </c>
      <c r="E4437" t="str">
        <f t="shared" si="138"/>
        <v/>
      </c>
      <c r="F4437" t="str">
        <f t="shared" si="139"/>
        <v/>
      </c>
      <c r="H4437">
        <v>6</v>
      </c>
      <c r="J4437">
        <v>1</v>
      </c>
      <c r="Q4437">
        <v>5</v>
      </c>
    </row>
    <row r="4438" spans="1:17" x14ac:dyDescent="0.25">
      <c r="A4438" t="s">
        <v>908</v>
      </c>
      <c r="B4438">
        <v>21</v>
      </c>
      <c r="C4438" t="s">
        <v>338</v>
      </c>
      <c r="D4438" t="s">
        <v>632</v>
      </c>
      <c r="E4438" t="str">
        <f t="shared" si="138"/>
        <v/>
      </c>
      <c r="F4438" t="str">
        <f t="shared" si="139"/>
        <v/>
      </c>
      <c r="H4438">
        <v>5.5</v>
      </c>
      <c r="J4438">
        <v>3</v>
      </c>
      <c r="Q4438">
        <v>2.5</v>
      </c>
    </row>
    <row r="4439" spans="1:17" x14ac:dyDescent="0.25">
      <c r="A4439" t="s">
        <v>908</v>
      </c>
      <c r="B4439">
        <v>21</v>
      </c>
      <c r="C4439" t="s">
        <v>340</v>
      </c>
      <c r="D4439" t="s">
        <v>752</v>
      </c>
      <c r="E4439" t="str">
        <f t="shared" si="138"/>
        <v/>
      </c>
      <c r="F4439" t="str">
        <f t="shared" si="139"/>
        <v/>
      </c>
      <c r="H4439">
        <v>6</v>
      </c>
      <c r="J4439">
        <v>3</v>
      </c>
      <c r="O4439">
        <v>1</v>
      </c>
      <c r="Q4439">
        <v>3</v>
      </c>
    </row>
    <row r="4440" spans="1:17" x14ac:dyDescent="0.25">
      <c r="A4440" t="s">
        <v>908</v>
      </c>
      <c r="B4440">
        <v>21</v>
      </c>
      <c r="C4440" t="s">
        <v>662</v>
      </c>
      <c r="D4440" t="s">
        <v>740</v>
      </c>
      <c r="E4440" t="str">
        <f t="shared" si="138"/>
        <v/>
      </c>
      <c r="F4440" t="str">
        <f t="shared" si="139"/>
        <v/>
      </c>
      <c r="H4440">
        <v>6</v>
      </c>
      <c r="Q4440">
        <v>6</v>
      </c>
    </row>
    <row r="4441" spans="1:17" x14ac:dyDescent="0.25">
      <c r="A4441" t="s">
        <v>908</v>
      </c>
      <c r="B4441">
        <v>21</v>
      </c>
      <c r="C4441" t="s">
        <v>330</v>
      </c>
      <c r="D4441" t="s">
        <v>742</v>
      </c>
      <c r="E4441" t="str">
        <f t="shared" si="138"/>
        <v/>
      </c>
      <c r="F4441">
        <f t="shared" si="139"/>
        <v>1</v>
      </c>
      <c r="G4441" t="s">
        <v>911</v>
      </c>
      <c r="H4441">
        <v>4.5</v>
      </c>
      <c r="Q4441">
        <v>3.5</v>
      </c>
    </row>
    <row r="4442" spans="1:17" x14ac:dyDescent="0.25">
      <c r="A4442" t="s">
        <v>908</v>
      </c>
      <c r="B4442">
        <v>21</v>
      </c>
      <c r="C4442" t="s">
        <v>660</v>
      </c>
      <c r="D4442" t="s">
        <v>742</v>
      </c>
      <c r="E4442" t="str">
        <f t="shared" si="138"/>
        <v/>
      </c>
      <c r="F4442" t="str">
        <f t="shared" si="139"/>
        <v/>
      </c>
      <c r="H4442">
        <v>7</v>
      </c>
      <c r="J4442">
        <v>1</v>
      </c>
      <c r="O4442">
        <v>1</v>
      </c>
      <c r="Q4442">
        <v>6</v>
      </c>
    </row>
    <row r="4443" spans="1:17" x14ac:dyDescent="0.25">
      <c r="A4443" t="s">
        <v>908</v>
      </c>
      <c r="B4443">
        <v>21</v>
      </c>
      <c r="C4443" t="s">
        <v>328</v>
      </c>
      <c r="D4443" t="s">
        <v>753</v>
      </c>
      <c r="E4443" t="str">
        <f t="shared" si="138"/>
        <v/>
      </c>
      <c r="F4443" t="str">
        <f t="shared" si="139"/>
        <v/>
      </c>
      <c r="H4443">
        <v>6.5</v>
      </c>
      <c r="J4443">
        <v>1</v>
      </c>
      <c r="Q4443">
        <v>5.5</v>
      </c>
    </row>
    <row r="4444" spans="1:17" x14ac:dyDescent="0.25">
      <c r="A4444" t="s">
        <v>908</v>
      </c>
      <c r="B4444">
        <v>21</v>
      </c>
      <c r="C4444" t="s">
        <v>327</v>
      </c>
      <c r="D4444" t="s">
        <v>750</v>
      </c>
      <c r="E4444">
        <f t="shared" si="138"/>
        <v>1</v>
      </c>
      <c r="F4444" t="str">
        <f t="shared" si="139"/>
        <v/>
      </c>
      <c r="G4444" t="s">
        <v>910</v>
      </c>
      <c r="H4444">
        <v>6</v>
      </c>
      <c r="J4444">
        <v>1</v>
      </c>
      <c r="Q4444">
        <v>4.5</v>
      </c>
    </row>
    <row r="4445" spans="1:17" x14ac:dyDescent="0.25">
      <c r="A4445" t="s">
        <v>908</v>
      </c>
      <c r="B4445">
        <v>21</v>
      </c>
      <c r="C4445" t="s">
        <v>638</v>
      </c>
      <c r="D4445" t="s">
        <v>754</v>
      </c>
      <c r="E4445" t="str">
        <f t="shared" si="138"/>
        <v/>
      </c>
      <c r="F4445" t="str">
        <f t="shared" si="139"/>
        <v/>
      </c>
      <c r="H4445">
        <v>4.5</v>
      </c>
      <c r="J4445">
        <v>1</v>
      </c>
      <c r="Q4445">
        <v>3.5</v>
      </c>
    </row>
    <row r="4446" spans="1:17" x14ac:dyDescent="0.25">
      <c r="A4446" t="s">
        <v>908</v>
      </c>
      <c r="B4446">
        <v>21</v>
      </c>
      <c r="C4446" t="s">
        <v>652</v>
      </c>
      <c r="D4446" t="s">
        <v>748</v>
      </c>
      <c r="E4446" t="str">
        <f t="shared" si="138"/>
        <v/>
      </c>
      <c r="F4446" t="str">
        <f t="shared" si="139"/>
        <v/>
      </c>
      <c r="H4446">
        <v>6</v>
      </c>
      <c r="J4446">
        <v>1</v>
      </c>
      <c r="Q4446">
        <v>5</v>
      </c>
    </row>
    <row r="4447" spans="1:17" x14ac:dyDescent="0.25">
      <c r="A4447" t="s">
        <v>908</v>
      </c>
      <c r="B4447">
        <v>21</v>
      </c>
      <c r="C4447" t="s">
        <v>663</v>
      </c>
      <c r="D4447" t="s">
        <v>661</v>
      </c>
      <c r="E4447" t="str">
        <f t="shared" si="138"/>
        <v/>
      </c>
      <c r="F4447" t="str">
        <f t="shared" si="139"/>
        <v/>
      </c>
      <c r="H4447">
        <v>6.5</v>
      </c>
      <c r="Q4447">
        <v>6.5</v>
      </c>
    </row>
    <row r="4448" spans="1:17" x14ac:dyDescent="0.25">
      <c r="A4448" t="s">
        <v>908</v>
      </c>
      <c r="B4448">
        <v>21</v>
      </c>
      <c r="C4448" t="s">
        <v>334</v>
      </c>
      <c r="D4448" t="s">
        <v>631</v>
      </c>
      <c r="E4448" t="str">
        <f t="shared" si="138"/>
        <v/>
      </c>
      <c r="F4448" t="str">
        <f t="shared" si="139"/>
        <v/>
      </c>
      <c r="H4448">
        <v>6</v>
      </c>
      <c r="J4448">
        <v>1</v>
      </c>
      <c r="Q4448">
        <v>5</v>
      </c>
    </row>
    <row r="4449" spans="1:17" x14ac:dyDescent="0.25">
      <c r="A4449" t="s">
        <v>908</v>
      </c>
      <c r="B4449">
        <v>21</v>
      </c>
      <c r="C4449" t="s">
        <v>333</v>
      </c>
      <c r="D4449" t="s">
        <v>745</v>
      </c>
      <c r="E4449" t="str">
        <f t="shared" si="138"/>
        <v/>
      </c>
      <c r="F4449" t="str">
        <f t="shared" si="139"/>
        <v/>
      </c>
      <c r="H4449">
        <v>6</v>
      </c>
      <c r="J4449">
        <v>1</v>
      </c>
      <c r="O4449">
        <v>1</v>
      </c>
      <c r="Q4449">
        <v>5</v>
      </c>
    </row>
    <row r="4450" spans="1:17" x14ac:dyDescent="0.25">
      <c r="A4450" t="s">
        <v>908</v>
      </c>
      <c r="B4450">
        <v>21</v>
      </c>
      <c r="C4450" t="s">
        <v>339</v>
      </c>
      <c r="D4450" t="s">
        <v>635</v>
      </c>
      <c r="E4450" t="str">
        <f t="shared" si="138"/>
        <v/>
      </c>
      <c r="F4450" t="str">
        <f t="shared" si="139"/>
        <v/>
      </c>
      <c r="H4450">
        <v>6</v>
      </c>
      <c r="J4450">
        <v>3</v>
      </c>
      <c r="Q4450">
        <v>3</v>
      </c>
    </row>
    <row r="4451" spans="1:17" x14ac:dyDescent="0.25">
      <c r="A4451" t="s">
        <v>908</v>
      </c>
      <c r="B4451">
        <v>21</v>
      </c>
      <c r="C4451" t="s">
        <v>664</v>
      </c>
      <c r="D4451" t="s">
        <v>747</v>
      </c>
      <c r="E4451">
        <f t="shared" si="138"/>
        <v>1</v>
      </c>
      <c r="F4451" t="str">
        <f t="shared" si="139"/>
        <v/>
      </c>
      <c r="G4451" t="s">
        <v>910</v>
      </c>
      <c r="H4451">
        <v>6.5</v>
      </c>
      <c r="Q4451">
        <v>6</v>
      </c>
    </row>
    <row r="4452" spans="1:17" x14ac:dyDescent="0.25">
      <c r="A4452" t="s">
        <v>908</v>
      </c>
      <c r="B4452">
        <v>21</v>
      </c>
      <c r="C4452" t="s">
        <v>329</v>
      </c>
      <c r="D4452" t="s">
        <v>738</v>
      </c>
      <c r="E4452" t="str">
        <f t="shared" si="138"/>
        <v/>
      </c>
      <c r="F4452" t="str">
        <f t="shared" si="139"/>
        <v/>
      </c>
      <c r="H4452">
        <v>6</v>
      </c>
      <c r="J4452">
        <v>1</v>
      </c>
      <c r="Q4452">
        <v>5</v>
      </c>
    </row>
    <row r="4453" spans="1:17" x14ac:dyDescent="0.25">
      <c r="A4453" t="s">
        <v>908</v>
      </c>
      <c r="B4453">
        <v>21</v>
      </c>
      <c r="C4453" t="s">
        <v>342</v>
      </c>
      <c r="D4453" t="s">
        <v>761</v>
      </c>
      <c r="E4453" t="str">
        <f t="shared" si="138"/>
        <v/>
      </c>
      <c r="F4453" t="str">
        <f t="shared" si="139"/>
        <v/>
      </c>
      <c r="H4453">
        <v>6</v>
      </c>
      <c r="J4453">
        <v>3</v>
      </c>
      <c r="O4453">
        <v>1</v>
      </c>
      <c r="Q4453">
        <v>3</v>
      </c>
    </row>
    <row r="4454" spans="1:17" x14ac:dyDescent="0.25">
      <c r="A4454" t="s">
        <v>909</v>
      </c>
      <c r="B4454">
        <v>21</v>
      </c>
      <c r="C4454" t="s">
        <v>363</v>
      </c>
      <c r="D4454" t="s">
        <v>746</v>
      </c>
      <c r="E4454">
        <f t="shared" si="138"/>
        <v>1</v>
      </c>
      <c r="F4454" t="str">
        <f t="shared" si="139"/>
        <v/>
      </c>
      <c r="G4454" t="s">
        <v>910</v>
      </c>
      <c r="H4454">
        <v>6</v>
      </c>
      <c r="Q4454">
        <v>5.5</v>
      </c>
    </row>
    <row r="4455" spans="1:17" x14ac:dyDescent="0.25">
      <c r="A4455" t="s">
        <v>909</v>
      </c>
      <c r="B4455">
        <v>21</v>
      </c>
      <c r="C4455" t="s">
        <v>371</v>
      </c>
      <c r="D4455" t="s">
        <v>746</v>
      </c>
      <c r="E4455" t="str">
        <f t="shared" si="138"/>
        <v/>
      </c>
      <c r="F4455">
        <f t="shared" si="139"/>
        <v>1</v>
      </c>
      <c r="G4455" t="s">
        <v>911</v>
      </c>
      <c r="H4455">
        <v>6</v>
      </c>
      <c r="Q4455">
        <v>5</v>
      </c>
    </row>
    <row r="4456" spans="1:17" x14ac:dyDescent="0.25">
      <c r="A4456" t="s">
        <v>909</v>
      </c>
      <c r="B4456">
        <v>21</v>
      </c>
      <c r="C4456" t="s">
        <v>456</v>
      </c>
      <c r="D4456" t="s">
        <v>746</v>
      </c>
      <c r="E4456" t="str">
        <f t="shared" si="138"/>
        <v/>
      </c>
      <c r="F4456" t="str">
        <f t="shared" si="139"/>
        <v/>
      </c>
      <c r="H4456">
        <v>6</v>
      </c>
      <c r="Q4456">
        <v>6</v>
      </c>
    </row>
    <row r="4457" spans="1:17" x14ac:dyDescent="0.25">
      <c r="A4457" t="s">
        <v>909</v>
      </c>
      <c r="B4457">
        <v>21</v>
      </c>
      <c r="C4457" t="s">
        <v>473</v>
      </c>
      <c r="D4457" t="s">
        <v>746</v>
      </c>
      <c r="E4457" t="str">
        <f t="shared" si="138"/>
        <v/>
      </c>
      <c r="F4457" t="str">
        <f t="shared" si="139"/>
        <v/>
      </c>
      <c r="H4457">
        <v>7</v>
      </c>
      <c r="Q4457">
        <v>7</v>
      </c>
    </row>
    <row r="4458" spans="1:17" x14ac:dyDescent="0.25">
      <c r="A4458" t="s">
        <v>909</v>
      </c>
      <c r="B4458">
        <v>21</v>
      </c>
      <c r="C4458" t="s">
        <v>479</v>
      </c>
      <c r="D4458" t="s">
        <v>746</v>
      </c>
      <c r="E4458">
        <f t="shared" si="138"/>
        <v>1</v>
      </c>
      <c r="F4458" t="str">
        <f t="shared" si="139"/>
        <v/>
      </c>
      <c r="G4458" t="s">
        <v>910</v>
      </c>
      <c r="H4458">
        <v>7</v>
      </c>
      <c r="Q4458">
        <v>6.5</v>
      </c>
    </row>
    <row r="4459" spans="1:17" x14ac:dyDescent="0.25">
      <c r="A4459" t="s">
        <v>909</v>
      </c>
      <c r="B4459">
        <v>21</v>
      </c>
      <c r="C4459" t="s">
        <v>354</v>
      </c>
      <c r="D4459" t="s">
        <v>760</v>
      </c>
      <c r="E4459" t="str">
        <f t="shared" si="138"/>
        <v/>
      </c>
      <c r="F4459" t="str">
        <f t="shared" si="139"/>
        <v/>
      </c>
      <c r="H4459">
        <v>5.5</v>
      </c>
      <c r="Q4459">
        <v>5.5</v>
      </c>
    </row>
    <row r="4460" spans="1:17" x14ac:dyDescent="0.25">
      <c r="A4460" t="s">
        <v>909</v>
      </c>
      <c r="B4460">
        <v>21</v>
      </c>
      <c r="C4460" t="s">
        <v>383</v>
      </c>
      <c r="D4460" t="s">
        <v>760</v>
      </c>
      <c r="E4460" t="str">
        <f t="shared" si="138"/>
        <v/>
      </c>
      <c r="F4460" t="str">
        <f t="shared" si="139"/>
        <v/>
      </c>
      <c r="H4460">
        <v>6</v>
      </c>
      <c r="Q4460">
        <v>6</v>
      </c>
    </row>
    <row r="4461" spans="1:17" x14ac:dyDescent="0.25">
      <c r="A4461" t="s">
        <v>909</v>
      </c>
      <c r="B4461">
        <v>21</v>
      </c>
      <c r="C4461" t="s">
        <v>404</v>
      </c>
      <c r="D4461" t="s">
        <v>760</v>
      </c>
      <c r="E4461" t="str">
        <f t="shared" si="138"/>
        <v/>
      </c>
      <c r="F4461" t="str">
        <f t="shared" si="139"/>
        <v/>
      </c>
      <c r="H4461">
        <v>5</v>
      </c>
      <c r="Q4461">
        <v>5</v>
      </c>
    </row>
    <row r="4462" spans="1:17" x14ac:dyDescent="0.25">
      <c r="A4462" t="s">
        <v>909</v>
      </c>
      <c r="B4462">
        <v>21</v>
      </c>
      <c r="C4462" t="s">
        <v>436</v>
      </c>
      <c r="D4462" t="s">
        <v>760</v>
      </c>
      <c r="E4462" t="str">
        <f t="shared" si="138"/>
        <v/>
      </c>
      <c r="F4462" t="str">
        <f t="shared" si="139"/>
        <v/>
      </c>
      <c r="H4462">
        <v>6</v>
      </c>
      <c r="Q4462">
        <v>6</v>
      </c>
    </row>
    <row r="4463" spans="1:17" x14ac:dyDescent="0.25">
      <c r="A4463" t="s">
        <v>909</v>
      </c>
      <c r="B4463">
        <v>21</v>
      </c>
      <c r="C4463" t="s">
        <v>442</v>
      </c>
      <c r="D4463" t="s">
        <v>760</v>
      </c>
      <c r="E4463" t="str">
        <f t="shared" si="138"/>
        <v/>
      </c>
      <c r="F4463" t="str">
        <f t="shared" si="139"/>
        <v/>
      </c>
      <c r="H4463">
        <v>5.5</v>
      </c>
      <c r="Q4463">
        <v>5.5</v>
      </c>
    </row>
    <row r="4464" spans="1:17" x14ac:dyDescent="0.25">
      <c r="A4464" t="s">
        <v>909</v>
      </c>
      <c r="B4464">
        <v>21</v>
      </c>
      <c r="C4464" t="s">
        <v>914</v>
      </c>
      <c r="D4464" t="s">
        <v>760</v>
      </c>
      <c r="E4464" t="str">
        <f t="shared" si="138"/>
        <v/>
      </c>
      <c r="F4464" t="str">
        <f t="shared" si="139"/>
        <v/>
      </c>
      <c r="H4464">
        <v>6</v>
      </c>
      <c r="Q4464">
        <v>6</v>
      </c>
    </row>
    <row r="4465" spans="1:17" x14ac:dyDescent="0.25">
      <c r="A4465" t="s">
        <v>909</v>
      </c>
      <c r="B4465">
        <v>21</v>
      </c>
      <c r="C4465" t="s">
        <v>357</v>
      </c>
      <c r="D4465" t="s">
        <v>633</v>
      </c>
      <c r="E4465" t="str">
        <f t="shared" si="138"/>
        <v/>
      </c>
      <c r="F4465" t="str">
        <f t="shared" si="139"/>
        <v/>
      </c>
      <c r="H4465">
        <v>5.5</v>
      </c>
      <c r="Q4465">
        <v>5.5</v>
      </c>
    </row>
    <row r="4466" spans="1:17" x14ac:dyDescent="0.25">
      <c r="A4466" t="s">
        <v>909</v>
      </c>
      <c r="B4466">
        <v>21</v>
      </c>
      <c r="C4466" t="s">
        <v>438</v>
      </c>
      <c r="D4466" t="s">
        <v>633</v>
      </c>
      <c r="E4466" t="str">
        <f t="shared" si="138"/>
        <v/>
      </c>
      <c r="F4466" t="str">
        <f t="shared" si="139"/>
        <v/>
      </c>
      <c r="H4466">
        <v>5.5</v>
      </c>
      <c r="Q4466">
        <v>5.5</v>
      </c>
    </row>
    <row r="4467" spans="1:17" x14ac:dyDescent="0.25">
      <c r="A4467" t="s">
        <v>909</v>
      </c>
      <c r="B4467">
        <v>21</v>
      </c>
      <c r="C4467" t="s">
        <v>453</v>
      </c>
      <c r="D4467" t="s">
        <v>633</v>
      </c>
      <c r="E4467" t="str">
        <f t="shared" si="138"/>
        <v/>
      </c>
      <c r="F4467" t="str">
        <f t="shared" si="139"/>
        <v/>
      </c>
      <c r="H4467">
        <v>5</v>
      </c>
      <c r="Q4467">
        <v>5</v>
      </c>
    </row>
    <row r="4468" spans="1:17" x14ac:dyDescent="0.25">
      <c r="A4468" t="s">
        <v>909</v>
      </c>
      <c r="B4468">
        <v>21</v>
      </c>
      <c r="C4468" t="s">
        <v>875</v>
      </c>
      <c r="D4468" t="s">
        <v>633</v>
      </c>
      <c r="E4468" t="str">
        <f t="shared" si="138"/>
        <v/>
      </c>
      <c r="F4468" t="str">
        <f t="shared" si="139"/>
        <v/>
      </c>
      <c r="H4468">
        <v>6</v>
      </c>
      <c r="Q4468">
        <v>6</v>
      </c>
    </row>
    <row r="4469" spans="1:17" x14ac:dyDescent="0.25">
      <c r="A4469" t="s">
        <v>909</v>
      </c>
      <c r="B4469">
        <v>21</v>
      </c>
      <c r="C4469" t="s">
        <v>362</v>
      </c>
      <c r="D4469" t="s">
        <v>739</v>
      </c>
      <c r="E4469" t="str">
        <f t="shared" si="138"/>
        <v/>
      </c>
      <c r="F4469" t="str">
        <f t="shared" si="139"/>
        <v/>
      </c>
      <c r="H4469">
        <v>6.5</v>
      </c>
      <c r="Q4469">
        <v>6.5</v>
      </c>
    </row>
    <row r="4470" spans="1:17" x14ac:dyDescent="0.25">
      <c r="A4470" t="s">
        <v>909</v>
      </c>
      <c r="B4470">
        <v>21</v>
      </c>
      <c r="C4470" t="s">
        <v>411</v>
      </c>
      <c r="D4470" t="s">
        <v>739</v>
      </c>
      <c r="E4470" t="str">
        <f t="shared" si="138"/>
        <v/>
      </c>
      <c r="F4470" t="str">
        <f t="shared" si="139"/>
        <v/>
      </c>
      <c r="H4470">
        <v>6</v>
      </c>
      <c r="Q4470">
        <v>6</v>
      </c>
    </row>
    <row r="4471" spans="1:17" x14ac:dyDescent="0.25">
      <c r="A4471" t="s">
        <v>909</v>
      </c>
      <c r="B4471">
        <v>21</v>
      </c>
      <c r="C4471" t="s">
        <v>417</v>
      </c>
      <c r="D4471" t="s">
        <v>739</v>
      </c>
      <c r="E4471">
        <f t="shared" si="138"/>
        <v>1</v>
      </c>
      <c r="F4471" t="str">
        <f t="shared" si="139"/>
        <v/>
      </c>
      <c r="G4471" t="s">
        <v>910</v>
      </c>
      <c r="H4471">
        <v>6.5</v>
      </c>
      <c r="Q4471">
        <v>6</v>
      </c>
    </row>
    <row r="4472" spans="1:17" x14ac:dyDescent="0.25">
      <c r="A4472" t="s">
        <v>909</v>
      </c>
      <c r="B4472">
        <v>21</v>
      </c>
      <c r="C4472" t="s">
        <v>464</v>
      </c>
      <c r="D4472" t="s">
        <v>739</v>
      </c>
      <c r="E4472" t="str">
        <f t="shared" si="138"/>
        <v/>
      </c>
      <c r="F4472" t="str">
        <f t="shared" si="139"/>
        <v/>
      </c>
      <c r="H4472">
        <v>7</v>
      </c>
      <c r="Q4472">
        <v>7</v>
      </c>
    </row>
    <row r="4473" spans="1:17" x14ac:dyDescent="0.25">
      <c r="A4473" t="s">
        <v>909</v>
      </c>
      <c r="B4473">
        <v>21</v>
      </c>
      <c r="C4473" t="s">
        <v>451</v>
      </c>
      <c r="D4473" t="s">
        <v>739</v>
      </c>
      <c r="E4473" t="str">
        <f t="shared" si="138"/>
        <v/>
      </c>
      <c r="F4473" t="str">
        <f t="shared" si="139"/>
        <v/>
      </c>
      <c r="H4473">
        <v>6</v>
      </c>
      <c r="Q4473">
        <v>6</v>
      </c>
    </row>
    <row r="4474" spans="1:17" x14ac:dyDescent="0.25">
      <c r="A4474" t="s">
        <v>909</v>
      </c>
      <c r="B4474">
        <v>21</v>
      </c>
      <c r="C4474" t="s">
        <v>367</v>
      </c>
      <c r="D4474" t="s">
        <v>739</v>
      </c>
      <c r="E4474" t="str">
        <f t="shared" si="138"/>
        <v/>
      </c>
      <c r="F4474" t="str">
        <f t="shared" si="139"/>
        <v/>
      </c>
      <c r="H4474">
        <v>6</v>
      </c>
      <c r="Q4474">
        <v>6</v>
      </c>
    </row>
    <row r="4475" spans="1:17" x14ac:dyDescent="0.25">
      <c r="A4475" t="s">
        <v>909</v>
      </c>
      <c r="B4475">
        <v>21</v>
      </c>
      <c r="C4475" t="s">
        <v>382</v>
      </c>
      <c r="D4475" t="s">
        <v>634</v>
      </c>
      <c r="E4475">
        <f t="shared" si="138"/>
        <v>1</v>
      </c>
      <c r="F4475" t="str">
        <f t="shared" si="139"/>
        <v/>
      </c>
      <c r="G4475" t="s">
        <v>910</v>
      </c>
      <c r="H4475">
        <v>6</v>
      </c>
      <c r="Q4475">
        <v>5.5</v>
      </c>
    </row>
    <row r="4476" spans="1:17" x14ac:dyDescent="0.25">
      <c r="A4476" t="s">
        <v>909</v>
      </c>
      <c r="B4476">
        <v>21</v>
      </c>
      <c r="C4476" t="s">
        <v>388</v>
      </c>
      <c r="D4476" t="s">
        <v>634</v>
      </c>
      <c r="E4476">
        <f t="shared" si="138"/>
        <v>1</v>
      </c>
      <c r="F4476" t="str">
        <f t="shared" si="139"/>
        <v/>
      </c>
      <c r="G4476" t="s">
        <v>910</v>
      </c>
      <c r="H4476">
        <v>6</v>
      </c>
      <c r="Q4476">
        <v>5.5</v>
      </c>
    </row>
    <row r="4477" spans="1:17" x14ac:dyDescent="0.25">
      <c r="A4477" t="s">
        <v>909</v>
      </c>
      <c r="B4477">
        <v>21</v>
      </c>
      <c r="C4477" t="s">
        <v>398</v>
      </c>
      <c r="D4477" t="s">
        <v>634</v>
      </c>
      <c r="E4477" t="str">
        <f t="shared" si="138"/>
        <v/>
      </c>
      <c r="F4477" t="str">
        <f t="shared" si="139"/>
        <v/>
      </c>
      <c r="H4477">
        <v>6</v>
      </c>
      <c r="Q4477">
        <v>6</v>
      </c>
    </row>
    <row r="4478" spans="1:17" x14ac:dyDescent="0.25">
      <c r="A4478" t="s">
        <v>909</v>
      </c>
      <c r="B4478">
        <v>21</v>
      </c>
      <c r="C4478" t="s">
        <v>469</v>
      </c>
      <c r="D4478" t="s">
        <v>634</v>
      </c>
      <c r="E4478" t="str">
        <f t="shared" si="138"/>
        <v/>
      </c>
      <c r="F4478" t="str">
        <f t="shared" si="139"/>
        <v/>
      </c>
      <c r="H4478">
        <v>6.5</v>
      </c>
      <c r="I4478">
        <v>1</v>
      </c>
      <c r="Q4478">
        <v>9.5</v>
      </c>
    </row>
    <row r="4479" spans="1:17" x14ac:dyDescent="0.25">
      <c r="A4479" t="s">
        <v>909</v>
      </c>
      <c r="B4479">
        <v>21</v>
      </c>
      <c r="C4479" t="s">
        <v>402</v>
      </c>
      <c r="D4479" t="s">
        <v>634</v>
      </c>
      <c r="E4479" t="str">
        <f t="shared" si="138"/>
        <v/>
      </c>
      <c r="F4479" t="str">
        <f t="shared" si="139"/>
        <v/>
      </c>
      <c r="H4479">
        <v>5.5</v>
      </c>
      <c r="Q4479">
        <v>5.5</v>
      </c>
    </row>
    <row r="4480" spans="1:17" x14ac:dyDescent="0.25">
      <c r="A4480" t="s">
        <v>909</v>
      </c>
      <c r="B4480">
        <v>21</v>
      </c>
      <c r="C4480" t="s">
        <v>848</v>
      </c>
      <c r="D4480" t="s">
        <v>632</v>
      </c>
      <c r="E4480" t="str">
        <f t="shared" si="138"/>
        <v/>
      </c>
      <c r="F4480" t="str">
        <f t="shared" si="139"/>
        <v/>
      </c>
      <c r="H4480">
        <v>5.5</v>
      </c>
      <c r="Q4480">
        <v>5.5</v>
      </c>
    </row>
    <row r="4481" spans="1:17" x14ac:dyDescent="0.25">
      <c r="A4481" t="s">
        <v>909</v>
      </c>
      <c r="B4481">
        <v>21</v>
      </c>
      <c r="C4481" t="s">
        <v>447</v>
      </c>
      <c r="D4481" t="s">
        <v>632</v>
      </c>
      <c r="E4481" t="str">
        <f t="shared" si="138"/>
        <v/>
      </c>
      <c r="F4481" t="str">
        <f t="shared" si="139"/>
        <v/>
      </c>
      <c r="H4481">
        <v>6</v>
      </c>
      <c r="Q4481">
        <v>6</v>
      </c>
    </row>
    <row r="4482" spans="1:17" x14ac:dyDescent="0.25">
      <c r="A4482" t="s">
        <v>909</v>
      </c>
      <c r="B4482">
        <v>21</v>
      </c>
      <c r="C4482" t="s">
        <v>466</v>
      </c>
      <c r="D4482" t="s">
        <v>632</v>
      </c>
      <c r="E4482" t="str">
        <f t="shared" si="138"/>
        <v/>
      </c>
      <c r="F4482" t="str">
        <f t="shared" si="139"/>
        <v/>
      </c>
      <c r="H4482">
        <v>5.5</v>
      </c>
      <c r="Q4482">
        <v>5.5</v>
      </c>
    </row>
    <row r="4483" spans="1:17" x14ac:dyDescent="0.25">
      <c r="A4483" t="s">
        <v>909</v>
      </c>
      <c r="B4483">
        <v>21</v>
      </c>
      <c r="C4483" t="s">
        <v>470</v>
      </c>
      <c r="D4483" t="s">
        <v>632</v>
      </c>
      <c r="E4483" t="str">
        <f t="shared" ref="E4483:E4546" si="140">IF($G4483="Ammonito",1,"")</f>
        <v/>
      </c>
      <c r="F4483" t="str">
        <f t="shared" ref="F4483:F4546" si="141">IF($G4483="Espulsione",1,"")</f>
        <v/>
      </c>
      <c r="H4483">
        <v>6</v>
      </c>
      <c r="Q4483">
        <v>6</v>
      </c>
    </row>
    <row r="4484" spans="1:17" x14ac:dyDescent="0.25">
      <c r="A4484" t="s">
        <v>909</v>
      </c>
      <c r="B4484">
        <v>21</v>
      </c>
      <c r="C4484" t="s">
        <v>352</v>
      </c>
      <c r="D4484" t="s">
        <v>752</v>
      </c>
      <c r="E4484" t="str">
        <f t="shared" si="140"/>
        <v/>
      </c>
      <c r="F4484" t="str">
        <f t="shared" si="141"/>
        <v/>
      </c>
      <c r="H4484">
        <v>5.5</v>
      </c>
      <c r="Q4484">
        <v>5.5</v>
      </c>
    </row>
    <row r="4485" spans="1:17" x14ac:dyDescent="0.25">
      <c r="A4485" t="s">
        <v>909</v>
      </c>
      <c r="B4485">
        <v>21</v>
      </c>
      <c r="C4485" t="s">
        <v>353</v>
      </c>
      <c r="D4485" t="s">
        <v>752</v>
      </c>
      <c r="E4485" t="str">
        <f t="shared" si="140"/>
        <v/>
      </c>
      <c r="F4485" t="str">
        <f t="shared" si="141"/>
        <v/>
      </c>
      <c r="H4485">
        <v>7</v>
      </c>
      <c r="I4485">
        <v>1</v>
      </c>
      <c r="L4485">
        <v>1</v>
      </c>
      <c r="Q4485">
        <v>11</v>
      </c>
    </row>
    <row r="4486" spans="1:17" x14ac:dyDescent="0.25">
      <c r="A4486" t="s">
        <v>909</v>
      </c>
      <c r="B4486">
        <v>21</v>
      </c>
      <c r="C4486" t="s">
        <v>843</v>
      </c>
      <c r="D4486" t="s">
        <v>752</v>
      </c>
      <c r="E4486">
        <f t="shared" si="140"/>
        <v>1</v>
      </c>
      <c r="F4486" t="str">
        <f t="shared" si="141"/>
        <v/>
      </c>
      <c r="G4486" t="s">
        <v>910</v>
      </c>
      <c r="H4486">
        <v>6</v>
      </c>
      <c r="Q4486">
        <v>5.5</v>
      </c>
    </row>
    <row r="4487" spans="1:17" x14ac:dyDescent="0.25">
      <c r="A4487" t="s">
        <v>909</v>
      </c>
      <c r="B4487">
        <v>21</v>
      </c>
      <c r="C4487" t="s">
        <v>391</v>
      </c>
      <c r="D4487" t="s">
        <v>752</v>
      </c>
      <c r="E4487" t="str">
        <f t="shared" si="140"/>
        <v/>
      </c>
      <c r="F4487" t="str">
        <f t="shared" si="141"/>
        <v/>
      </c>
      <c r="H4487">
        <v>5</v>
      </c>
      <c r="Q4487">
        <v>5</v>
      </c>
    </row>
    <row r="4488" spans="1:17" x14ac:dyDescent="0.25">
      <c r="A4488" t="s">
        <v>909</v>
      </c>
      <c r="B4488">
        <v>21</v>
      </c>
      <c r="C4488" t="s">
        <v>392</v>
      </c>
      <c r="D4488" t="s">
        <v>752</v>
      </c>
      <c r="E4488">
        <f t="shared" si="140"/>
        <v>1</v>
      </c>
      <c r="F4488" t="str">
        <f t="shared" si="141"/>
        <v/>
      </c>
      <c r="G4488" t="s">
        <v>910</v>
      </c>
      <c r="H4488">
        <v>6</v>
      </c>
      <c r="I4488">
        <v>1</v>
      </c>
      <c r="Q4488">
        <v>8.5</v>
      </c>
    </row>
    <row r="4489" spans="1:17" x14ac:dyDescent="0.25">
      <c r="A4489" t="s">
        <v>909</v>
      </c>
      <c r="B4489">
        <v>21</v>
      </c>
      <c r="C4489" t="s">
        <v>428</v>
      </c>
      <c r="D4489" t="s">
        <v>752</v>
      </c>
      <c r="E4489" t="str">
        <f t="shared" si="140"/>
        <v/>
      </c>
      <c r="F4489" t="str">
        <f t="shared" si="141"/>
        <v/>
      </c>
      <c r="H4489">
        <v>5.5</v>
      </c>
      <c r="Q4489">
        <v>5.5</v>
      </c>
    </row>
    <row r="4490" spans="1:17" x14ac:dyDescent="0.25">
      <c r="A4490" t="s">
        <v>909</v>
      </c>
      <c r="B4490">
        <v>21</v>
      </c>
      <c r="C4490" t="s">
        <v>374</v>
      </c>
      <c r="D4490" t="s">
        <v>740</v>
      </c>
      <c r="E4490" t="str">
        <f t="shared" si="140"/>
        <v/>
      </c>
      <c r="F4490" t="str">
        <f t="shared" si="141"/>
        <v/>
      </c>
      <c r="H4490">
        <v>5.5</v>
      </c>
      <c r="Q4490">
        <v>5.5</v>
      </c>
    </row>
    <row r="4491" spans="1:17" x14ac:dyDescent="0.25">
      <c r="A4491" t="s">
        <v>909</v>
      </c>
      <c r="B4491">
        <v>21</v>
      </c>
      <c r="C4491" t="s">
        <v>414</v>
      </c>
      <c r="D4491" t="s">
        <v>740</v>
      </c>
      <c r="E4491" t="str">
        <f t="shared" si="140"/>
        <v/>
      </c>
      <c r="F4491" t="str">
        <f t="shared" si="141"/>
        <v/>
      </c>
      <c r="H4491">
        <v>4.5</v>
      </c>
      <c r="Q4491">
        <v>4.5</v>
      </c>
    </row>
    <row r="4492" spans="1:17" x14ac:dyDescent="0.25">
      <c r="A4492" t="s">
        <v>909</v>
      </c>
      <c r="B4492">
        <v>21</v>
      </c>
      <c r="C4492" t="s">
        <v>415</v>
      </c>
      <c r="D4492" t="s">
        <v>740</v>
      </c>
      <c r="E4492" t="str">
        <f t="shared" si="140"/>
        <v/>
      </c>
      <c r="F4492" t="str">
        <f t="shared" si="141"/>
        <v/>
      </c>
      <c r="H4492">
        <v>6</v>
      </c>
      <c r="Q4492">
        <v>6</v>
      </c>
    </row>
    <row r="4493" spans="1:17" x14ac:dyDescent="0.25">
      <c r="A4493" t="s">
        <v>909</v>
      </c>
      <c r="B4493">
        <v>21</v>
      </c>
      <c r="C4493" t="s">
        <v>440</v>
      </c>
      <c r="D4493" t="s">
        <v>740</v>
      </c>
      <c r="E4493" t="str">
        <f t="shared" si="140"/>
        <v/>
      </c>
      <c r="F4493" t="str">
        <f t="shared" si="141"/>
        <v/>
      </c>
      <c r="H4493">
        <v>5</v>
      </c>
      <c r="Q4493">
        <v>5</v>
      </c>
    </row>
    <row r="4494" spans="1:17" x14ac:dyDescent="0.25">
      <c r="A4494" t="s">
        <v>909</v>
      </c>
      <c r="B4494">
        <v>21</v>
      </c>
      <c r="C4494" t="s">
        <v>463</v>
      </c>
      <c r="D4494" t="s">
        <v>740</v>
      </c>
      <c r="E4494" t="str">
        <f t="shared" si="140"/>
        <v/>
      </c>
      <c r="F4494" t="str">
        <f t="shared" si="141"/>
        <v/>
      </c>
      <c r="H4494">
        <v>6.5</v>
      </c>
      <c r="Q4494">
        <v>6.5</v>
      </c>
    </row>
    <row r="4495" spans="1:17" x14ac:dyDescent="0.25">
      <c r="A4495" t="s">
        <v>909</v>
      </c>
      <c r="B4495">
        <v>21</v>
      </c>
      <c r="C4495" t="s">
        <v>360</v>
      </c>
      <c r="D4495" t="s">
        <v>742</v>
      </c>
      <c r="E4495" t="str">
        <f t="shared" si="140"/>
        <v/>
      </c>
      <c r="F4495" t="str">
        <f t="shared" si="141"/>
        <v/>
      </c>
      <c r="H4495">
        <v>6</v>
      </c>
      <c r="Q4495">
        <v>6</v>
      </c>
    </row>
    <row r="4496" spans="1:17" x14ac:dyDescent="0.25">
      <c r="A4496" t="s">
        <v>909</v>
      </c>
      <c r="B4496">
        <v>21</v>
      </c>
      <c r="C4496" t="s">
        <v>369</v>
      </c>
      <c r="D4496" t="s">
        <v>742</v>
      </c>
      <c r="E4496">
        <f t="shared" si="140"/>
        <v>1</v>
      </c>
      <c r="F4496" t="str">
        <f t="shared" si="141"/>
        <v/>
      </c>
      <c r="G4496" t="s">
        <v>910</v>
      </c>
      <c r="H4496">
        <v>5.5</v>
      </c>
      <c r="Q4496">
        <v>5</v>
      </c>
    </row>
    <row r="4497" spans="1:17" x14ac:dyDescent="0.25">
      <c r="A4497" t="s">
        <v>909</v>
      </c>
      <c r="B4497">
        <v>21</v>
      </c>
      <c r="C4497" t="s">
        <v>418</v>
      </c>
      <c r="D4497" t="s">
        <v>742</v>
      </c>
      <c r="E4497" t="str">
        <f t="shared" si="140"/>
        <v/>
      </c>
      <c r="F4497" t="str">
        <f t="shared" si="141"/>
        <v/>
      </c>
      <c r="H4497">
        <v>6.5</v>
      </c>
      <c r="L4497">
        <v>1</v>
      </c>
      <c r="Q4497">
        <v>7.5</v>
      </c>
    </row>
    <row r="4498" spans="1:17" x14ac:dyDescent="0.25">
      <c r="A4498" t="s">
        <v>909</v>
      </c>
      <c r="B4498">
        <v>21</v>
      </c>
      <c r="C4498" t="s">
        <v>444</v>
      </c>
      <c r="D4498" t="s">
        <v>742</v>
      </c>
      <c r="E4498" t="str">
        <f t="shared" si="140"/>
        <v/>
      </c>
      <c r="F4498" t="str">
        <f t="shared" si="141"/>
        <v/>
      </c>
      <c r="H4498">
        <v>5</v>
      </c>
      <c r="Q4498">
        <v>5</v>
      </c>
    </row>
    <row r="4499" spans="1:17" x14ac:dyDescent="0.25">
      <c r="A4499" t="s">
        <v>909</v>
      </c>
      <c r="B4499">
        <v>21</v>
      </c>
      <c r="C4499" t="s">
        <v>840</v>
      </c>
      <c r="D4499" t="s">
        <v>753</v>
      </c>
      <c r="E4499">
        <f t="shared" si="140"/>
        <v>1</v>
      </c>
      <c r="F4499" t="str">
        <f t="shared" si="141"/>
        <v/>
      </c>
      <c r="G4499" t="s">
        <v>910</v>
      </c>
      <c r="H4499">
        <v>5.5</v>
      </c>
      <c r="Q4499">
        <v>5</v>
      </c>
    </row>
    <row r="4500" spans="1:17" x14ac:dyDescent="0.25">
      <c r="A4500" t="s">
        <v>909</v>
      </c>
      <c r="B4500">
        <v>21</v>
      </c>
      <c r="C4500" t="s">
        <v>375</v>
      </c>
      <c r="D4500" t="s">
        <v>753</v>
      </c>
      <c r="E4500" t="str">
        <f t="shared" si="140"/>
        <v/>
      </c>
      <c r="F4500" t="str">
        <f t="shared" si="141"/>
        <v/>
      </c>
      <c r="H4500">
        <v>6</v>
      </c>
      <c r="Q4500">
        <v>6</v>
      </c>
    </row>
    <row r="4501" spans="1:17" x14ac:dyDescent="0.25">
      <c r="A4501" t="s">
        <v>909</v>
      </c>
      <c r="B4501">
        <v>21</v>
      </c>
      <c r="C4501" t="s">
        <v>379</v>
      </c>
      <c r="D4501" t="s">
        <v>753</v>
      </c>
      <c r="E4501" t="str">
        <f t="shared" si="140"/>
        <v/>
      </c>
      <c r="F4501" t="str">
        <f t="shared" si="141"/>
        <v/>
      </c>
      <c r="H4501">
        <v>5.5</v>
      </c>
      <c r="Q4501">
        <v>5.5</v>
      </c>
    </row>
    <row r="4502" spans="1:17" x14ac:dyDescent="0.25">
      <c r="A4502" t="s">
        <v>909</v>
      </c>
      <c r="B4502">
        <v>21</v>
      </c>
      <c r="C4502" t="s">
        <v>395</v>
      </c>
      <c r="D4502" t="s">
        <v>753</v>
      </c>
      <c r="E4502" t="str">
        <f t="shared" si="140"/>
        <v/>
      </c>
      <c r="F4502" t="str">
        <f t="shared" si="141"/>
        <v/>
      </c>
      <c r="H4502">
        <v>6</v>
      </c>
      <c r="Q4502">
        <v>6</v>
      </c>
    </row>
    <row r="4503" spans="1:17" x14ac:dyDescent="0.25">
      <c r="A4503" t="s">
        <v>909</v>
      </c>
      <c r="B4503">
        <v>21</v>
      </c>
      <c r="C4503" t="s">
        <v>416</v>
      </c>
      <c r="D4503" t="s">
        <v>753</v>
      </c>
      <c r="E4503" t="str">
        <f t="shared" si="140"/>
        <v/>
      </c>
      <c r="F4503" t="str">
        <f t="shared" si="141"/>
        <v/>
      </c>
      <c r="H4503">
        <v>6</v>
      </c>
      <c r="Q4503">
        <v>6</v>
      </c>
    </row>
    <row r="4504" spans="1:17" x14ac:dyDescent="0.25">
      <c r="A4504" t="s">
        <v>909</v>
      </c>
      <c r="B4504">
        <v>21</v>
      </c>
      <c r="C4504" t="s">
        <v>378</v>
      </c>
      <c r="D4504" t="s">
        <v>750</v>
      </c>
      <c r="E4504" t="str">
        <f t="shared" si="140"/>
        <v/>
      </c>
      <c r="F4504" t="str">
        <f t="shared" si="141"/>
        <v/>
      </c>
      <c r="H4504">
        <v>6</v>
      </c>
      <c r="Q4504">
        <v>6</v>
      </c>
    </row>
    <row r="4505" spans="1:17" x14ac:dyDescent="0.25">
      <c r="A4505" t="s">
        <v>909</v>
      </c>
      <c r="B4505">
        <v>21</v>
      </c>
      <c r="C4505" t="s">
        <v>380</v>
      </c>
      <c r="D4505" t="s">
        <v>750</v>
      </c>
      <c r="E4505" t="str">
        <f t="shared" si="140"/>
        <v/>
      </c>
      <c r="F4505" t="str">
        <f t="shared" si="141"/>
        <v/>
      </c>
      <c r="H4505">
        <v>6</v>
      </c>
      <c r="Q4505">
        <v>6</v>
      </c>
    </row>
    <row r="4506" spans="1:17" x14ac:dyDescent="0.25">
      <c r="A4506" t="s">
        <v>909</v>
      </c>
      <c r="B4506">
        <v>21</v>
      </c>
      <c r="C4506" t="s">
        <v>386</v>
      </c>
      <c r="D4506" t="s">
        <v>750</v>
      </c>
      <c r="E4506">
        <f t="shared" si="140"/>
        <v>1</v>
      </c>
      <c r="F4506" t="str">
        <f t="shared" si="141"/>
        <v/>
      </c>
      <c r="G4506" t="s">
        <v>910</v>
      </c>
      <c r="H4506">
        <v>6</v>
      </c>
      <c r="Q4506">
        <v>5.5</v>
      </c>
    </row>
    <row r="4507" spans="1:17" x14ac:dyDescent="0.25">
      <c r="A4507" t="s">
        <v>909</v>
      </c>
      <c r="B4507">
        <v>21</v>
      </c>
      <c r="C4507" t="s">
        <v>399</v>
      </c>
      <c r="D4507" t="s">
        <v>750</v>
      </c>
      <c r="E4507" t="str">
        <f t="shared" si="140"/>
        <v/>
      </c>
      <c r="F4507" t="str">
        <f t="shared" si="141"/>
        <v/>
      </c>
      <c r="H4507">
        <v>6.5</v>
      </c>
      <c r="Q4507">
        <v>6.5</v>
      </c>
    </row>
    <row r="4508" spans="1:17" x14ac:dyDescent="0.25">
      <c r="A4508" t="s">
        <v>909</v>
      </c>
      <c r="B4508">
        <v>21</v>
      </c>
      <c r="C4508" t="s">
        <v>430</v>
      </c>
      <c r="D4508" t="s">
        <v>750</v>
      </c>
      <c r="E4508" t="str">
        <f t="shared" si="140"/>
        <v/>
      </c>
      <c r="F4508" t="str">
        <f t="shared" si="141"/>
        <v/>
      </c>
      <c r="H4508">
        <v>7</v>
      </c>
      <c r="Q4508">
        <v>7</v>
      </c>
    </row>
    <row r="4509" spans="1:17" x14ac:dyDescent="0.25">
      <c r="A4509" t="s">
        <v>909</v>
      </c>
      <c r="B4509">
        <v>21</v>
      </c>
      <c r="C4509" t="s">
        <v>345</v>
      </c>
      <c r="D4509" t="s">
        <v>754</v>
      </c>
      <c r="E4509" t="str">
        <f t="shared" si="140"/>
        <v/>
      </c>
      <c r="F4509" t="str">
        <f t="shared" si="141"/>
        <v/>
      </c>
      <c r="H4509">
        <v>6</v>
      </c>
      <c r="Q4509">
        <v>6</v>
      </c>
    </row>
    <row r="4510" spans="1:17" x14ac:dyDescent="0.25">
      <c r="A4510" t="s">
        <v>909</v>
      </c>
      <c r="B4510">
        <v>21</v>
      </c>
      <c r="C4510" t="s">
        <v>368</v>
      </c>
      <c r="D4510" t="s">
        <v>754</v>
      </c>
      <c r="E4510" t="str">
        <f t="shared" si="140"/>
        <v/>
      </c>
      <c r="F4510" t="str">
        <f t="shared" si="141"/>
        <v/>
      </c>
      <c r="H4510">
        <v>4.5</v>
      </c>
      <c r="Q4510">
        <v>4.5</v>
      </c>
    </row>
    <row r="4511" spans="1:17" x14ac:dyDescent="0.25">
      <c r="A4511" t="s">
        <v>909</v>
      </c>
      <c r="B4511">
        <v>21</v>
      </c>
      <c r="C4511" t="s">
        <v>393</v>
      </c>
      <c r="D4511" t="s">
        <v>754</v>
      </c>
      <c r="E4511" t="str">
        <f t="shared" si="140"/>
        <v/>
      </c>
      <c r="F4511" t="str">
        <f t="shared" si="141"/>
        <v/>
      </c>
      <c r="H4511">
        <v>6.5</v>
      </c>
      <c r="Q4511">
        <v>6.5</v>
      </c>
    </row>
    <row r="4512" spans="1:17" x14ac:dyDescent="0.25">
      <c r="A4512" t="s">
        <v>909</v>
      </c>
      <c r="B4512">
        <v>21</v>
      </c>
      <c r="C4512" t="s">
        <v>457</v>
      </c>
      <c r="D4512" t="s">
        <v>754</v>
      </c>
      <c r="E4512" t="str">
        <f t="shared" si="140"/>
        <v/>
      </c>
      <c r="F4512" t="str">
        <f t="shared" si="141"/>
        <v/>
      </c>
      <c r="H4512">
        <v>5.5</v>
      </c>
      <c r="Q4512">
        <v>5.5</v>
      </c>
    </row>
    <row r="4513" spans="1:17" x14ac:dyDescent="0.25">
      <c r="A4513" t="s">
        <v>909</v>
      </c>
      <c r="B4513">
        <v>21</v>
      </c>
      <c r="C4513" t="s">
        <v>349</v>
      </c>
      <c r="D4513" t="s">
        <v>748</v>
      </c>
      <c r="E4513" t="str">
        <f t="shared" si="140"/>
        <v/>
      </c>
      <c r="F4513" t="str">
        <f t="shared" si="141"/>
        <v/>
      </c>
      <c r="H4513">
        <v>6.5</v>
      </c>
      <c r="I4513">
        <v>1</v>
      </c>
      <c r="Q4513">
        <v>9.5</v>
      </c>
    </row>
    <row r="4514" spans="1:17" x14ac:dyDescent="0.25">
      <c r="A4514" t="s">
        <v>909</v>
      </c>
      <c r="B4514">
        <v>21</v>
      </c>
      <c r="C4514" t="s">
        <v>370</v>
      </c>
      <c r="D4514" t="s">
        <v>748</v>
      </c>
      <c r="E4514" t="str">
        <f t="shared" si="140"/>
        <v/>
      </c>
      <c r="F4514" t="str">
        <f t="shared" si="141"/>
        <v/>
      </c>
      <c r="H4514">
        <v>6</v>
      </c>
      <c r="Q4514">
        <v>6</v>
      </c>
    </row>
    <row r="4515" spans="1:17" x14ac:dyDescent="0.25">
      <c r="A4515" t="s">
        <v>909</v>
      </c>
      <c r="B4515">
        <v>21</v>
      </c>
      <c r="C4515" t="s">
        <v>422</v>
      </c>
      <c r="D4515" t="s">
        <v>748</v>
      </c>
      <c r="E4515">
        <f t="shared" si="140"/>
        <v>1</v>
      </c>
      <c r="F4515" t="str">
        <f t="shared" si="141"/>
        <v/>
      </c>
      <c r="G4515" t="s">
        <v>910</v>
      </c>
      <c r="H4515">
        <v>5</v>
      </c>
      <c r="Q4515">
        <v>4.5</v>
      </c>
    </row>
    <row r="4516" spans="1:17" x14ac:dyDescent="0.25">
      <c r="A4516" t="s">
        <v>909</v>
      </c>
      <c r="B4516">
        <v>21</v>
      </c>
      <c r="C4516" t="s">
        <v>460</v>
      </c>
      <c r="D4516" t="s">
        <v>748</v>
      </c>
      <c r="E4516" t="str">
        <f t="shared" si="140"/>
        <v/>
      </c>
      <c r="F4516" t="str">
        <f t="shared" si="141"/>
        <v/>
      </c>
      <c r="H4516">
        <v>5.5</v>
      </c>
      <c r="Q4516">
        <v>5.5</v>
      </c>
    </row>
    <row r="4517" spans="1:17" x14ac:dyDescent="0.25">
      <c r="A4517" t="s">
        <v>909</v>
      </c>
      <c r="B4517">
        <v>21</v>
      </c>
      <c r="C4517" t="s">
        <v>845</v>
      </c>
      <c r="D4517" t="s">
        <v>661</v>
      </c>
      <c r="E4517" t="str">
        <f t="shared" si="140"/>
        <v/>
      </c>
      <c r="F4517" t="str">
        <f t="shared" si="141"/>
        <v/>
      </c>
      <c r="H4517">
        <v>6.5</v>
      </c>
      <c r="Q4517">
        <v>6.5</v>
      </c>
    </row>
    <row r="4518" spans="1:17" x14ac:dyDescent="0.25">
      <c r="A4518" t="s">
        <v>909</v>
      </c>
      <c r="B4518">
        <v>21</v>
      </c>
      <c r="C4518" t="s">
        <v>400</v>
      </c>
      <c r="D4518" t="s">
        <v>661</v>
      </c>
      <c r="E4518">
        <f t="shared" si="140"/>
        <v>1</v>
      </c>
      <c r="F4518" t="str">
        <f t="shared" si="141"/>
        <v/>
      </c>
      <c r="G4518" t="s">
        <v>910</v>
      </c>
      <c r="H4518">
        <v>6</v>
      </c>
      <c r="Q4518">
        <v>5.5</v>
      </c>
    </row>
    <row r="4519" spans="1:17" x14ac:dyDescent="0.25">
      <c r="A4519" t="s">
        <v>909</v>
      </c>
      <c r="B4519">
        <v>21</v>
      </c>
      <c r="C4519" t="s">
        <v>409</v>
      </c>
      <c r="D4519" t="s">
        <v>661</v>
      </c>
      <c r="E4519" t="str">
        <f t="shared" si="140"/>
        <v/>
      </c>
      <c r="F4519" t="str">
        <f t="shared" si="141"/>
        <v/>
      </c>
      <c r="H4519">
        <v>5.5</v>
      </c>
      <c r="Q4519">
        <v>5.5</v>
      </c>
    </row>
    <row r="4520" spans="1:17" x14ac:dyDescent="0.25">
      <c r="A4520" t="s">
        <v>909</v>
      </c>
      <c r="B4520">
        <v>21</v>
      </c>
      <c r="C4520" t="s">
        <v>445</v>
      </c>
      <c r="D4520" t="s">
        <v>661</v>
      </c>
      <c r="E4520" t="str">
        <f t="shared" si="140"/>
        <v/>
      </c>
      <c r="F4520" t="str">
        <f t="shared" si="141"/>
        <v/>
      </c>
      <c r="H4520">
        <v>6.5</v>
      </c>
      <c r="Q4520">
        <v>6.5</v>
      </c>
    </row>
    <row r="4521" spans="1:17" x14ac:dyDescent="0.25">
      <c r="A4521" t="s">
        <v>909</v>
      </c>
      <c r="B4521">
        <v>21</v>
      </c>
      <c r="C4521" t="s">
        <v>364</v>
      </c>
      <c r="D4521" t="s">
        <v>631</v>
      </c>
      <c r="E4521" t="str">
        <f t="shared" si="140"/>
        <v/>
      </c>
      <c r="F4521" t="str">
        <f t="shared" si="141"/>
        <v/>
      </c>
      <c r="H4521">
        <v>6.5</v>
      </c>
      <c r="Q4521">
        <v>6.5</v>
      </c>
    </row>
    <row r="4522" spans="1:17" x14ac:dyDescent="0.25">
      <c r="A4522" t="s">
        <v>909</v>
      </c>
      <c r="B4522">
        <v>21</v>
      </c>
      <c r="C4522" t="s">
        <v>846</v>
      </c>
      <c r="D4522" t="s">
        <v>631</v>
      </c>
      <c r="E4522" t="str">
        <f t="shared" si="140"/>
        <v/>
      </c>
      <c r="F4522" t="str">
        <f t="shared" si="141"/>
        <v/>
      </c>
      <c r="H4522">
        <v>5</v>
      </c>
      <c r="Q4522">
        <v>5</v>
      </c>
    </row>
    <row r="4523" spans="1:17" x14ac:dyDescent="0.25">
      <c r="A4523" t="s">
        <v>909</v>
      </c>
      <c r="B4523">
        <v>21</v>
      </c>
      <c r="C4523" t="s">
        <v>423</v>
      </c>
      <c r="D4523" t="s">
        <v>631</v>
      </c>
      <c r="E4523" t="str">
        <f t="shared" si="140"/>
        <v/>
      </c>
      <c r="F4523" t="str">
        <f t="shared" si="141"/>
        <v/>
      </c>
      <c r="H4523">
        <v>6.5</v>
      </c>
      <c r="Q4523">
        <v>6.5</v>
      </c>
    </row>
    <row r="4524" spans="1:17" x14ac:dyDescent="0.25">
      <c r="A4524" t="s">
        <v>909</v>
      </c>
      <c r="B4524">
        <v>21</v>
      </c>
      <c r="C4524" t="s">
        <v>475</v>
      </c>
      <c r="D4524" t="s">
        <v>631</v>
      </c>
      <c r="E4524" t="str">
        <f t="shared" si="140"/>
        <v/>
      </c>
      <c r="F4524" t="str">
        <f t="shared" si="141"/>
        <v/>
      </c>
      <c r="H4524">
        <v>6.5</v>
      </c>
      <c r="Q4524">
        <v>6.5</v>
      </c>
    </row>
    <row r="4525" spans="1:17" x14ac:dyDescent="0.25">
      <c r="A4525" t="s">
        <v>909</v>
      </c>
      <c r="B4525">
        <v>21</v>
      </c>
      <c r="C4525" t="s">
        <v>387</v>
      </c>
      <c r="D4525" t="s">
        <v>745</v>
      </c>
      <c r="E4525">
        <f t="shared" si="140"/>
        <v>1</v>
      </c>
      <c r="F4525" t="str">
        <f t="shared" si="141"/>
        <v/>
      </c>
      <c r="G4525" t="s">
        <v>910</v>
      </c>
      <c r="H4525">
        <v>4.5</v>
      </c>
      <c r="Q4525">
        <v>4</v>
      </c>
    </row>
    <row r="4526" spans="1:17" x14ac:dyDescent="0.25">
      <c r="A4526" t="s">
        <v>909</v>
      </c>
      <c r="B4526">
        <v>21</v>
      </c>
      <c r="C4526" t="s">
        <v>394</v>
      </c>
      <c r="D4526" t="s">
        <v>745</v>
      </c>
      <c r="E4526" t="str">
        <f t="shared" si="140"/>
        <v/>
      </c>
      <c r="F4526" t="str">
        <f t="shared" si="141"/>
        <v/>
      </c>
      <c r="H4526">
        <v>6</v>
      </c>
      <c r="Q4526">
        <v>6</v>
      </c>
    </row>
    <row r="4527" spans="1:17" x14ac:dyDescent="0.25">
      <c r="A4527" t="s">
        <v>909</v>
      </c>
      <c r="B4527">
        <v>21</v>
      </c>
      <c r="C4527" t="s">
        <v>405</v>
      </c>
      <c r="D4527" t="s">
        <v>745</v>
      </c>
      <c r="E4527" t="str">
        <f t="shared" si="140"/>
        <v/>
      </c>
      <c r="F4527" t="str">
        <f t="shared" si="141"/>
        <v/>
      </c>
      <c r="H4527">
        <v>7</v>
      </c>
      <c r="Q4527">
        <v>7</v>
      </c>
    </row>
    <row r="4528" spans="1:17" x14ac:dyDescent="0.25">
      <c r="A4528" t="s">
        <v>909</v>
      </c>
      <c r="B4528">
        <v>21</v>
      </c>
      <c r="C4528" t="s">
        <v>439</v>
      </c>
      <c r="D4528" t="s">
        <v>745</v>
      </c>
      <c r="E4528" t="str">
        <f t="shared" si="140"/>
        <v/>
      </c>
      <c r="F4528" t="str">
        <f t="shared" si="141"/>
        <v/>
      </c>
      <c r="H4528">
        <v>6</v>
      </c>
      <c r="Q4528">
        <v>6</v>
      </c>
    </row>
    <row r="4529" spans="1:17" x14ac:dyDescent="0.25">
      <c r="A4529" t="s">
        <v>909</v>
      </c>
      <c r="B4529">
        <v>21</v>
      </c>
      <c r="C4529" t="s">
        <v>446</v>
      </c>
      <c r="D4529" t="s">
        <v>745</v>
      </c>
      <c r="E4529" t="str">
        <f t="shared" si="140"/>
        <v/>
      </c>
      <c r="F4529" t="str">
        <f t="shared" si="141"/>
        <v/>
      </c>
      <c r="H4529">
        <v>6</v>
      </c>
      <c r="Q4529">
        <v>6</v>
      </c>
    </row>
    <row r="4530" spans="1:17" x14ac:dyDescent="0.25">
      <c r="A4530" t="s">
        <v>909</v>
      </c>
      <c r="B4530">
        <v>21</v>
      </c>
      <c r="C4530" t="s">
        <v>351</v>
      </c>
      <c r="D4530" t="s">
        <v>635</v>
      </c>
      <c r="E4530">
        <f t="shared" si="140"/>
        <v>1</v>
      </c>
      <c r="F4530" t="str">
        <f t="shared" si="141"/>
        <v/>
      </c>
      <c r="G4530" t="s">
        <v>910</v>
      </c>
      <c r="H4530">
        <v>5</v>
      </c>
      <c r="Q4530">
        <v>4.5</v>
      </c>
    </row>
    <row r="4531" spans="1:17" x14ac:dyDescent="0.25">
      <c r="A4531" t="s">
        <v>909</v>
      </c>
      <c r="B4531">
        <v>21</v>
      </c>
      <c r="C4531" t="s">
        <v>419</v>
      </c>
      <c r="D4531" t="s">
        <v>635</v>
      </c>
      <c r="E4531" t="str">
        <f t="shared" si="140"/>
        <v/>
      </c>
      <c r="F4531" t="str">
        <f t="shared" si="141"/>
        <v/>
      </c>
      <c r="H4531">
        <v>5</v>
      </c>
      <c r="Q4531">
        <v>5</v>
      </c>
    </row>
    <row r="4532" spans="1:17" x14ac:dyDescent="0.25">
      <c r="A4532" t="s">
        <v>909</v>
      </c>
      <c r="B4532">
        <v>21</v>
      </c>
      <c r="C4532" t="s">
        <v>426</v>
      </c>
      <c r="D4532" t="s">
        <v>635</v>
      </c>
      <c r="E4532">
        <f t="shared" si="140"/>
        <v>1</v>
      </c>
      <c r="F4532" t="str">
        <f t="shared" si="141"/>
        <v/>
      </c>
      <c r="G4532" t="s">
        <v>910</v>
      </c>
      <c r="H4532">
        <v>5</v>
      </c>
      <c r="Q4532">
        <v>4.5</v>
      </c>
    </row>
    <row r="4533" spans="1:17" x14ac:dyDescent="0.25">
      <c r="A4533" t="s">
        <v>909</v>
      </c>
      <c r="B4533">
        <v>21</v>
      </c>
      <c r="C4533" t="s">
        <v>467</v>
      </c>
      <c r="D4533" t="s">
        <v>635</v>
      </c>
      <c r="E4533">
        <f t="shared" si="140"/>
        <v>1</v>
      </c>
      <c r="F4533" t="str">
        <f t="shared" si="141"/>
        <v/>
      </c>
      <c r="G4533" t="s">
        <v>910</v>
      </c>
      <c r="H4533">
        <v>5.5</v>
      </c>
      <c r="Q4533">
        <v>5</v>
      </c>
    </row>
    <row r="4534" spans="1:17" x14ac:dyDescent="0.25">
      <c r="A4534" t="s">
        <v>909</v>
      </c>
      <c r="B4534">
        <v>21</v>
      </c>
      <c r="C4534" t="s">
        <v>481</v>
      </c>
      <c r="D4534" t="s">
        <v>635</v>
      </c>
      <c r="E4534" t="str">
        <f t="shared" si="140"/>
        <v/>
      </c>
      <c r="F4534" t="str">
        <f t="shared" si="141"/>
        <v/>
      </c>
      <c r="H4534">
        <v>5</v>
      </c>
      <c r="Q4534">
        <v>5</v>
      </c>
    </row>
    <row r="4535" spans="1:17" x14ac:dyDescent="0.25">
      <c r="A4535" t="s">
        <v>909</v>
      </c>
      <c r="B4535">
        <v>21</v>
      </c>
      <c r="C4535" t="s">
        <v>390</v>
      </c>
      <c r="D4535" t="s">
        <v>747</v>
      </c>
      <c r="E4535" t="str">
        <f t="shared" si="140"/>
        <v/>
      </c>
      <c r="F4535" t="str">
        <f t="shared" si="141"/>
        <v/>
      </c>
      <c r="H4535">
        <v>6.5</v>
      </c>
      <c r="Q4535">
        <v>6.5</v>
      </c>
    </row>
    <row r="4536" spans="1:17" x14ac:dyDescent="0.25">
      <c r="A4536" t="s">
        <v>909</v>
      </c>
      <c r="B4536">
        <v>21</v>
      </c>
      <c r="C4536" t="s">
        <v>408</v>
      </c>
      <c r="D4536" t="s">
        <v>747</v>
      </c>
      <c r="E4536" t="str">
        <f t="shared" si="140"/>
        <v/>
      </c>
      <c r="F4536" t="str">
        <f t="shared" si="141"/>
        <v/>
      </c>
      <c r="H4536">
        <v>7</v>
      </c>
      <c r="Q4536">
        <v>7</v>
      </c>
    </row>
    <row r="4537" spans="1:17" x14ac:dyDescent="0.25">
      <c r="A4537" t="s">
        <v>909</v>
      </c>
      <c r="B4537">
        <v>21</v>
      </c>
      <c r="C4537" t="s">
        <v>425</v>
      </c>
      <c r="D4537" t="s">
        <v>747</v>
      </c>
      <c r="E4537">
        <f t="shared" si="140"/>
        <v>1</v>
      </c>
      <c r="F4537" t="str">
        <f t="shared" si="141"/>
        <v/>
      </c>
      <c r="G4537" t="s">
        <v>910</v>
      </c>
      <c r="H4537">
        <v>6</v>
      </c>
      <c r="Q4537">
        <v>5.5</v>
      </c>
    </row>
    <row r="4538" spans="1:17" x14ac:dyDescent="0.25">
      <c r="A4538" t="s">
        <v>909</v>
      </c>
      <c r="B4538">
        <v>21</v>
      </c>
      <c r="C4538" t="s">
        <v>863</v>
      </c>
      <c r="D4538" t="s">
        <v>747</v>
      </c>
      <c r="E4538">
        <f t="shared" si="140"/>
        <v>1</v>
      </c>
      <c r="F4538" t="str">
        <f t="shared" si="141"/>
        <v/>
      </c>
      <c r="G4538" t="s">
        <v>910</v>
      </c>
      <c r="H4538">
        <v>6.5</v>
      </c>
      <c r="Q4538">
        <v>6</v>
      </c>
    </row>
    <row r="4539" spans="1:17" x14ac:dyDescent="0.25">
      <c r="A4539" t="s">
        <v>909</v>
      </c>
      <c r="B4539">
        <v>21</v>
      </c>
      <c r="C4539" t="s">
        <v>865</v>
      </c>
      <c r="D4539" t="s">
        <v>747</v>
      </c>
      <c r="E4539" t="str">
        <f t="shared" si="140"/>
        <v/>
      </c>
      <c r="F4539" t="str">
        <f t="shared" si="141"/>
        <v/>
      </c>
      <c r="H4539">
        <v>6.5</v>
      </c>
      <c r="Q4539">
        <v>6.5</v>
      </c>
    </row>
    <row r="4540" spans="1:17" x14ac:dyDescent="0.25">
      <c r="A4540" t="s">
        <v>909</v>
      </c>
      <c r="B4540">
        <v>21</v>
      </c>
      <c r="C4540" t="s">
        <v>842</v>
      </c>
      <c r="D4540" t="s">
        <v>738</v>
      </c>
      <c r="E4540" t="str">
        <f t="shared" si="140"/>
        <v/>
      </c>
      <c r="F4540" t="str">
        <f t="shared" si="141"/>
        <v/>
      </c>
      <c r="H4540">
        <v>6</v>
      </c>
      <c r="Q4540">
        <v>6</v>
      </c>
    </row>
    <row r="4541" spans="1:17" x14ac:dyDescent="0.25">
      <c r="A4541" t="s">
        <v>909</v>
      </c>
      <c r="B4541">
        <v>21</v>
      </c>
      <c r="C4541" t="s">
        <v>851</v>
      </c>
      <c r="D4541" t="s">
        <v>738</v>
      </c>
      <c r="E4541" t="str">
        <f t="shared" si="140"/>
        <v/>
      </c>
      <c r="F4541" t="str">
        <f t="shared" si="141"/>
        <v/>
      </c>
      <c r="H4541">
        <v>5.5</v>
      </c>
      <c r="Q4541">
        <v>5.5</v>
      </c>
    </row>
    <row r="4542" spans="1:17" x14ac:dyDescent="0.25">
      <c r="A4542" t="s">
        <v>909</v>
      </c>
      <c r="B4542">
        <v>21</v>
      </c>
      <c r="C4542" t="s">
        <v>413</v>
      </c>
      <c r="D4542" t="s">
        <v>738</v>
      </c>
      <c r="E4542" t="str">
        <f t="shared" si="140"/>
        <v/>
      </c>
      <c r="F4542" t="str">
        <f t="shared" si="141"/>
        <v/>
      </c>
      <c r="H4542">
        <v>5.5</v>
      </c>
      <c r="Q4542">
        <v>5.5</v>
      </c>
    </row>
    <row r="4543" spans="1:17" x14ac:dyDescent="0.25">
      <c r="A4543" t="s">
        <v>909</v>
      </c>
      <c r="B4543">
        <v>21</v>
      </c>
      <c r="C4543" t="s">
        <v>478</v>
      </c>
      <c r="D4543" t="s">
        <v>738</v>
      </c>
      <c r="E4543" t="str">
        <f t="shared" si="140"/>
        <v/>
      </c>
      <c r="F4543" t="str">
        <f t="shared" si="141"/>
        <v/>
      </c>
      <c r="H4543">
        <v>6.5</v>
      </c>
      <c r="Q4543">
        <v>6.5</v>
      </c>
    </row>
    <row r="4544" spans="1:17" x14ac:dyDescent="0.25">
      <c r="A4544" t="s">
        <v>909</v>
      </c>
      <c r="B4544">
        <v>21</v>
      </c>
      <c r="C4544" t="s">
        <v>854</v>
      </c>
      <c r="D4544" t="s">
        <v>738</v>
      </c>
      <c r="E4544" t="str">
        <f t="shared" si="140"/>
        <v/>
      </c>
      <c r="F4544" t="str">
        <f t="shared" si="141"/>
        <v/>
      </c>
      <c r="H4544">
        <v>5.5</v>
      </c>
      <c r="Q4544">
        <v>5.5</v>
      </c>
    </row>
    <row r="4545" spans="1:17" x14ac:dyDescent="0.25">
      <c r="A4545" t="s">
        <v>909</v>
      </c>
      <c r="B4545">
        <v>21</v>
      </c>
      <c r="C4545" t="s">
        <v>372</v>
      </c>
      <c r="D4545" t="s">
        <v>761</v>
      </c>
      <c r="E4545" t="str">
        <f t="shared" si="140"/>
        <v/>
      </c>
      <c r="F4545" t="str">
        <f t="shared" si="141"/>
        <v/>
      </c>
      <c r="H4545">
        <v>5.5</v>
      </c>
      <c r="Q4545">
        <v>5.5</v>
      </c>
    </row>
    <row r="4546" spans="1:17" x14ac:dyDescent="0.25">
      <c r="A4546" t="s">
        <v>909</v>
      </c>
      <c r="B4546">
        <v>21</v>
      </c>
      <c r="C4546" t="s">
        <v>410</v>
      </c>
      <c r="D4546" t="s">
        <v>761</v>
      </c>
      <c r="E4546" t="str">
        <f t="shared" si="140"/>
        <v/>
      </c>
      <c r="F4546" t="str">
        <f t="shared" si="141"/>
        <v/>
      </c>
      <c r="H4546">
        <v>5.5</v>
      </c>
      <c r="Q4546">
        <v>5.5</v>
      </c>
    </row>
    <row r="4547" spans="1:17" x14ac:dyDescent="0.25">
      <c r="A4547" t="s">
        <v>909</v>
      </c>
      <c r="B4547">
        <v>21</v>
      </c>
      <c r="C4547" t="s">
        <v>424</v>
      </c>
      <c r="D4547" t="s">
        <v>761</v>
      </c>
      <c r="E4547" t="str">
        <f t="shared" ref="E4547:E4610" si="142">IF($G4547="Ammonito",1,"")</f>
        <v/>
      </c>
      <c r="F4547" t="str">
        <f t="shared" ref="F4547:F4610" si="143">IF($G4547="Espulsione",1,"")</f>
        <v/>
      </c>
      <c r="H4547">
        <v>6</v>
      </c>
      <c r="Q4547">
        <v>6</v>
      </c>
    </row>
    <row r="4548" spans="1:17" x14ac:dyDescent="0.25">
      <c r="A4548" t="s">
        <v>909</v>
      </c>
      <c r="B4548">
        <v>21</v>
      </c>
      <c r="C4548" t="s">
        <v>429</v>
      </c>
      <c r="D4548" t="s">
        <v>761</v>
      </c>
      <c r="E4548">
        <f t="shared" si="142"/>
        <v>1</v>
      </c>
      <c r="F4548" t="str">
        <f t="shared" si="143"/>
        <v/>
      </c>
      <c r="G4548" t="s">
        <v>910</v>
      </c>
      <c r="H4548">
        <v>6</v>
      </c>
      <c r="Q4548">
        <v>5.5</v>
      </c>
    </row>
    <row r="4549" spans="1:17" x14ac:dyDescent="0.25">
      <c r="A4549" t="s">
        <v>912</v>
      </c>
      <c r="B4549">
        <v>21</v>
      </c>
      <c r="C4549" t="s">
        <v>624</v>
      </c>
      <c r="D4549" t="s">
        <v>746</v>
      </c>
      <c r="E4549" t="str">
        <f t="shared" si="142"/>
        <v/>
      </c>
      <c r="F4549" t="str">
        <f t="shared" si="143"/>
        <v/>
      </c>
      <c r="H4549">
        <v>6.5</v>
      </c>
      <c r="Q4549">
        <v>6.5</v>
      </c>
    </row>
    <row r="4550" spans="1:17" x14ac:dyDescent="0.25">
      <c r="A4550" t="s">
        <v>912</v>
      </c>
      <c r="B4550">
        <v>21</v>
      </c>
      <c r="C4550" t="s">
        <v>505</v>
      </c>
      <c r="D4550" t="s">
        <v>746</v>
      </c>
      <c r="E4550" t="str">
        <f t="shared" si="142"/>
        <v/>
      </c>
      <c r="F4550" t="str">
        <f t="shared" si="143"/>
        <v/>
      </c>
      <c r="H4550">
        <v>5.5</v>
      </c>
      <c r="Q4550">
        <v>5.5</v>
      </c>
    </row>
    <row r="4551" spans="1:17" x14ac:dyDescent="0.25">
      <c r="A4551" t="s">
        <v>912</v>
      </c>
      <c r="B4551">
        <v>21</v>
      </c>
      <c r="C4551" t="s">
        <v>509</v>
      </c>
      <c r="D4551" t="s">
        <v>746</v>
      </c>
      <c r="E4551">
        <f t="shared" si="142"/>
        <v>1</v>
      </c>
      <c r="F4551" t="str">
        <f t="shared" si="143"/>
        <v/>
      </c>
      <c r="G4551" t="s">
        <v>910</v>
      </c>
      <c r="H4551">
        <v>7</v>
      </c>
      <c r="Q4551">
        <v>6.5</v>
      </c>
    </row>
    <row r="4552" spans="1:17" x14ac:dyDescent="0.25">
      <c r="A4552" t="s">
        <v>912</v>
      </c>
      <c r="B4552">
        <v>21</v>
      </c>
      <c r="C4552" t="s">
        <v>515</v>
      </c>
      <c r="D4552" t="s">
        <v>746</v>
      </c>
      <c r="E4552" t="str">
        <f t="shared" si="142"/>
        <v/>
      </c>
      <c r="F4552" t="str">
        <f t="shared" si="143"/>
        <v/>
      </c>
      <c r="H4552">
        <v>6</v>
      </c>
      <c r="Q4552">
        <v>6</v>
      </c>
    </row>
    <row r="4553" spans="1:17" x14ac:dyDescent="0.25">
      <c r="A4553" t="s">
        <v>912</v>
      </c>
      <c r="B4553">
        <v>21</v>
      </c>
      <c r="C4553" t="s">
        <v>585</v>
      </c>
      <c r="D4553" t="s">
        <v>746</v>
      </c>
      <c r="E4553" t="str">
        <f t="shared" si="142"/>
        <v/>
      </c>
      <c r="F4553" t="str">
        <f t="shared" si="143"/>
        <v/>
      </c>
      <c r="H4553">
        <v>5</v>
      </c>
      <c r="Q4553">
        <v>5</v>
      </c>
    </row>
    <row r="4554" spans="1:17" x14ac:dyDescent="0.25">
      <c r="A4554" t="s">
        <v>912</v>
      </c>
      <c r="B4554">
        <v>21</v>
      </c>
      <c r="C4554" t="s">
        <v>514</v>
      </c>
      <c r="D4554" t="s">
        <v>760</v>
      </c>
      <c r="E4554" t="str">
        <f t="shared" si="142"/>
        <v/>
      </c>
      <c r="F4554" t="str">
        <f t="shared" si="143"/>
        <v/>
      </c>
      <c r="H4554">
        <v>6.5</v>
      </c>
      <c r="Q4554">
        <v>6.5</v>
      </c>
    </row>
    <row r="4555" spans="1:17" x14ac:dyDescent="0.25">
      <c r="A4555" t="s">
        <v>912</v>
      </c>
      <c r="B4555">
        <v>21</v>
      </c>
      <c r="C4555" t="s">
        <v>764</v>
      </c>
      <c r="D4555" t="s">
        <v>760</v>
      </c>
      <c r="E4555">
        <f t="shared" si="142"/>
        <v>1</v>
      </c>
      <c r="F4555" t="str">
        <f t="shared" si="143"/>
        <v/>
      </c>
      <c r="G4555" t="s">
        <v>910</v>
      </c>
      <c r="H4555">
        <v>6.5</v>
      </c>
      <c r="I4555">
        <v>1</v>
      </c>
      <c r="M4555">
        <v>1</v>
      </c>
      <c r="Q4555">
        <v>9</v>
      </c>
    </row>
    <row r="4556" spans="1:17" x14ac:dyDescent="0.25">
      <c r="A4556" t="s">
        <v>912</v>
      </c>
      <c r="B4556">
        <v>21</v>
      </c>
      <c r="C4556" t="s">
        <v>591</v>
      </c>
      <c r="D4556" t="s">
        <v>760</v>
      </c>
      <c r="E4556" t="str">
        <f t="shared" si="142"/>
        <v/>
      </c>
      <c r="F4556" t="str">
        <f t="shared" si="143"/>
        <v/>
      </c>
      <c r="H4556">
        <v>6</v>
      </c>
      <c r="Q4556">
        <v>6</v>
      </c>
    </row>
    <row r="4557" spans="1:17" x14ac:dyDescent="0.25">
      <c r="A4557" t="s">
        <v>912</v>
      </c>
      <c r="B4557">
        <v>21</v>
      </c>
      <c r="C4557" t="s">
        <v>593</v>
      </c>
      <c r="D4557" t="s">
        <v>760</v>
      </c>
      <c r="E4557" t="str">
        <f t="shared" si="142"/>
        <v/>
      </c>
      <c r="F4557" t="str">
        <f t="shared" si="143"/>
        <v/>
      </c>
      <c r="H4557">
        <v>6</v>
      </c>
      <c r="Q4557">
        <v>6</v>
      </c>
    </row>
    <row r="4558" spans="1:17" x14ac:dyDescent="0.25">
      <c r="A4558" t="s">
        <v>912</v>
      </c>
      <c r="B4558">
        <v>21</v>
      </c>
      <c r="C4558" t="s">
        <v>506</v>
      </c>
      <c r="D4558" t="s">
        <v>633</v>
      </c>
      <c r="E4558">
        <f t="shared" si="142"/>
        <v>1</v>
      </c>
      <c r="F4558" t="str">
        <f t="shared" si="143"/>
        <v/>
      </c>
      <c r="G4558" t="s">
        <v>910</v>
      </c>
      <c r="H4558">
        <v>4.5</v>
      </c>
      <c r="Q4558">
        <v>4</v>
      </c>
    </row>
    <row r="4559" spans="1:17" x14ac:dyDescent="0.25">
      <c r="A4559" t="s">
        <v>912</v>
      </c>
      <c r="B4559">
        <v>21</v>
      </c>
      <c r="C4559" t="s">
        <v>518</v>
      </c>
      <c r="D4559" t="s">
        <v>633</v>
      </c>
      <c r="E4559">
        <f t="shared" si="142"/>
        <v>1</v>
      </c>
      <c r="F4559" t="str">
        <f t="shared" si="143"/>
        <v/>
      </c>
      <c r="G4559" t="s">
        <v>910</v>
      </c>
      <c r="H4559">
        <v>6</v>
      </c>
      <c r="Q4559">
        <v>5.5</v>
      </c>
    </row>
    <row r="4560" spans="1:17" x14ac:dyDescent="0.25">
      <c r="A4560" t="s">
        <v>912</v>
      </c>
      <c r="B4560">
        <v>21</v>
      </c>
      <c r="C4560" t="s">
        <v>519</v>
      </c>
      <c r="D4560" t="s">
        <v>633</v>
      </c>
      <c r="E4560">
        <f t="shared" si="142"/>
        <v>1</v>
      </c>
      <c r="F4560" t="str">
        <f t="shared" si="143"/>
        <v/>
      </c>
      <c r="G4560" t="s">
        <v>910</v>
      </c>
      <c r="H4560">
        <v>6.5</v>
      </c>
      <c r="Q4560">
        <v>6</v>
      </c>
    </row>
    <row r="4561" spans="1:17" x14ac:dyDescent="0.25">
      <c r="A4561" t="s">
        <v>912</v>
      </c>
      <c r="B4561">
        <v>21</v>
      </c>
      <c r="C4561" t="s">
        <v>523</v>
      </c>
      <c r="D4561" t="s">
        <v>633</v>
      </c>
      <c r="E4561" t="str">
        <f t="shared" si="142"/>
        <v/>
      </c>
      <c r="F4561" t="str">
        <f t="shared" si="143"/>
        <v/>
      </c>
      <c r="H4561">
        <v>6</v>
      </c>
      <c r="Q4561">
        <v>6</v>
      </c>
    </row>
    <row r="4562" spans="1:17" x14ac:dyDescent="0.25">
      <c r="A4562" t="s">
        <v>912</v>
      </c>
      <c r="B4562">
        <v>21</v>
      </c>
      <c r="C4562" t="s">
        <v>529</v>
      </c>
      <c r="D4562" t="s">
        <v>633</v>
      </c>
      <c r="E4562" t="str">
        <f t="shared" si="142"/>
        <v/>
      </c>
      <c r="F4562" t="str">
        <f t="shared" si="143"/>
        <v/>
      </c>
      <c r="H4562">
        <v>5.5</v>
      </c>
      <c r="Q4562">
        <v>5.5</v>
      </c>
    </row>
    <row r="4563" spans="1:17" x14ac:dyDescent="0.25">
      <c r="A4563" t="s">
        <v>912</v>
      </c>
      <c r="B4563">
        <v>21</v>
      </c>
      <c r="C4563" t="s">
        <v>532</v>
      </c>
      <c r="D4563" t="s">
        <v>633</v>
      </c>
      <c r="E4563" t="str">
        <f t="shared" si="142"/>
        <v/>
      </c>
      <c r="F4563" t="str">
        <f t="shared" si="143"/>
        <v/>
      </c>
      <c r="H4563">
        <v>5</v>
      </c>
      <c r="Q4563">
        <v>5</v>
      </c>
    </row>
    <row r="4564" spans="1:17" x14ac:dyDescent="0.25">
      <c r="A4564" t="s">
        <v>912</v>
      </c>
      <c r="B4564">
        <v>21</v>
      </c>
      <c r="C4564" t="s">
        <v>484</v>
      </c>
      <c r="D4564" t="s">
        <v>739</v>
      </c>
      <c r="E4564" t="str">
        <f t="shared" si="142"/>
        <v/>
      </c>
      <c r="F4564" t="str">
        <f t="shared" si="143"/>
        <v/>
      </c>
      <c r="H4564">
        <v>6</v>
      </c>
      <c r="Q4564">
        <v>6</v>
      </c>
    </row>
    <row r="4565" spans="1:17" x14ac:dyDescent="0.25">
      <c r="A4565" t="s">
        <v>912</v>
      </c>
      <c r="B4565">
        <v>21</v>
      </c>
      <c r="C4565" t="s">
        <v>510</v>
      </c>
      <c r="D4565" t="s">
        <v>739</v>
      </c>
      <c r="E4565" t="str">
        <f t="shared" si="142"/>
        <v/>
      </c>
      <c r="F4565" t="str">
        <f t="shared" si="143"/>
        <v/>
      </c>
      <c r="H4565">
        <v>6</v>
      </c>
      <c r="Q4565">
        <v>6</v>
      </c>
    </row>
    <row r="4566" spans="1:17" x14ac:dyDescent="0.25">
      <c r="A4566" t="s">
        <v>912</v>
      </c>
      <c r="B4566">
        <v>21</v>
      </c>
      <c r="C4566" t="s">
        <v>553</v>
      </c>
      <c r="D4566" t="s">
        <v>739</v>
      </c>
      <c r="E4566" t="str">
        <f t="shared" si="142"/>
        <v/>
      </c>
      <c r="F4566" t="str">
        <f t="shared" si="143"/>
        <v/>
      </c>
      <c r="H4566">
        <v>5.5</v>
      </c>
      <c r="Q4566">
        <v>5.5</v>
      </c>
    </row>
    <row r="4567" spans="1:17" x14ac:dyDescent="0.25">
      <c r="A4567" t="s">
        <v>912</v>
      </c>
      <c r="B4567">
        <v>21</v>
      </c>
      <c r="C4567" t="s">
        <v>570</v>
      </c>
      <c r="D4567" t="s">
        <v>739</v>
      </c>
      <c r="E4567" t="str">
        <f t="shared" si="142"/>
        <v/>
      </c>
      <c r="F4567" t="str">
        <f t="shared" si="143"/>
        <v/>
      </c>
      <c r="H4567">
        <v>5.5</v>
      </c>
      <c r="Q4567">
        <v>5.5</v>
      </c>
    </row>
    <row r="4568" spans="1:17" x14ac:dyDescent="0.25">
      <c r="A4568" t="s">
        <v>912</v>
      </c>
      <c r="B4568">
        <v>21</v>
      </c>
      <c r="C4568" t="s">
        <v>603</v>
      </c>
      <c r="D4568" t="s">
        <v>739</v>
      </c>
      <c r="E4568">
        <f t="shared" si="142"/>
        <v>1</v>
      </c>
      <c r="F4568" t="str">
        <f t="shared" si="143"/>
        <v/>
      </c>
      <c r="G4568" t="s">
        <v>910</v>
      </c>
      <c r="H4568">
        <v>6.5</v>
      </c>
      <c r="Q4568">
        <v>6</v>
      </c>
    </row>
    <row r="4569" spans="1:17" x14ac:dyDescent="0.25">
      <c r="A4569" t="s">
        <v>912</v>
      </c>
      <c r="B4569">
        <v>21</v>
      </c>
      <c r="C4569" t="s">
        <v>496</v>
      </c>
      <c r="D4569" t="s">
        <v>634</v>
      </c>
      <c r="E4569" t="str">
        <f t="shared" si="142"/>
        <v/>
      </c>
      <c r="F4569" t="str">
        <f t="shared" si="143"/>
        <v/>
      </c>
      <c r="H4569">
        <v>6</v>
      </c>
      <c r="Q4569">
        <v>6</v>
      </c>
    </row>
    <row r="4570" spans="1:17" x14ac:dyDescent="0.25">
      <c r="A4570" t="s">
        <v>912</v>
      </c>
      <c r="B4570">
        <v>21</v>
      </c>
      <c r="C4570" t="s">
        <v>548</v>
      </c>
      <c r="D4570" t="s">
        <v>634</v>
      </c>
      <c r="E4570" t="str">
        <f t="shared" si="142"/>
        <v/>
      </c>
      <c r="F4570" t="str">
        <f t="shared" si="143"/>
        <v/>
      </c>
      <c r="H4570">
        <v>6</v>
      </c>
      <c r="Q4570">
        <v>6</v>
      </c>
    </row>
    <row r="4571" spans="1:17" x14ac:dyDescent="0.25">
      <c r="A4571" t="s">
        <v>912</v>
      </c>
      <c r="B4571">
        <v>21</v>
      </c>
      <c r="C4571" t="s">
        <v>600</v>
      </c>
      <c r="D4571" t="s">
        <v>634</v>
      </c>
      <c r="E4571" t="str">
        <f t="shared" si="142"/>
        <v/>
      </c>
      <c r="F4571" t="str">
        <f t="shared" si="143"/>
        <v/>
      </c>
      <c r="H4571">
        <v>5.5</v>
      </c>
      <c r="Q4571">
        <v>5.5</v>
      </c>
    </row>
    <row r="4572" spans="1:17" x14ac:dyDescent="0.25">
      <c r="A4572" t="s">
        <v>912</v>
      </c>
      <c r="B4572">
        <v>21</v>
      </c>
      <c r="C4572" t="s">
        <v>602</v>
      </c>
      <c r="D4572" t="s">
        <v>634</v>
      </c>
      <c r="E4572" t="str">
        <f t="shared" si="142"/>
        <v/>
      </c>
      <c r="F4572" t="str">
        <f t="shared" si="143"/>
        <v/>
      </c>
      <c r="H4572">
        <v>6</v>
      </c>
      <c r="Q4572">
        <v>6</v>
      </c>
    </row>
    <row r="4573" spans="1:17" x14ac:dyDescent="0.25">
      <c r="A4573" t="s">
        <v>912</v>
      </c>
      <c r="B4573">
        <v>21</v>
      </c>
      <c r="C4573" t="s">
        <v>533</v>
      </c>
      <c r="D4573" t="s">
        <v>634</v>
      </c>
      <c r="E4573" t="str">
        <f t="shared" si="142"/>
        <v/>
      </c>
      <c r="F4573" t="str">
        <f t="shared" si="143"/>
        <v/>
      </c>
      <c r="H4573">
        <v>5.5</v>
      </c>
      <c r="Q4573">
        <v>5.5</v>
      </c>
    </row>
    <row r="4574" spans="1:17" x14ac:dyDescent="0.25">
      <c r="A4574" t="s">
        <v>912</v>
      </c>
      <c r="B4574">
        <v>21</v>
      </c>
      <c r="C4574" t="s">
        <v>486</v>
      </c>
      <c r="D4574" t="s">
        <v>632</v>
      </c>
      <c r="E4574" t="str">
        <f t="shared" si="142"/>
        <v/>
      </c>
      <c r="F4574" t="str">
        <f t="shared" si="143"/>
        <v/>
      </c>
      <c r="H4574">
        <v>6.5</v>
      </c>
      <c r="Q4574">
        <v>6.5</v>
      </c>
    </row>
    <row r="4575" spans="1:17" x14ac:dyDescent="0.25">
      <c r="A4575" t="s">
        <v>912</v>
      </c>
      <c r="B4575">
        <v>21</v>
      </c>
      <c r="C4575" t="s">
        <v>487</v>
      </c>
      <c r="D4575" t="s">
        <v>632</v>
      </c>
      <c r="E4575" t="str">
        <f t="shared" si="142"/>
        <v/>
      </c>
      <c r="F4575" t="str">
        <f t="shared" si="143"/>
        <v/>
      </c>
      <c r="H4575">
        <v>8</v>
      </c>
      <c r="I4575">
        <v>3</v>
      </c>
      <c r="M4575">
        <v>1</v>
      </c>
      <c r="Q4575">
        <v>17</v>
      </c>
    </row>
    <row r="4576" spans="1:17" x14ac:dyDescent="0.25">
      <c r="A4576" t="s">
        <v>912</v>
      </c>
      <c r="B4576">
        <v>21</v>
      </c>
      <c r="C4576" t="s">
        <v>520</v>
      </c>
      <c r="D4576" t="s">
        <v>632</v>
      </c>
      <c r="E4576">
        <f t="shared" si="142"/>
        <v>1</v>
      </c>
      <c r="F4576" t="str">
        <f t="shared" si="143"/>
        <v/>
      </c>
      <c r="G4576" t="s">
        <v>910</v>
      </c>
      <c r="H4576">
        <v>5.5</v>
      </c>
      <c r="Q4576">
        <v>5</v>
      </c>
    </row>
    <row r="4577" spans="1:17" x14ac:dyDescent="0.25">
      <c r="A4577" t="s">
        <v>912</v>
      </c>
      <c r="B4577">
        <v>21</v>
      </c>
      <c r="C4577" t="s">
        <v>537</v>
      </c>
      <c r="D4577" t="s">
        <v>632</v>
      </c>
      <c r="E4577" t="str">
        <f t="shared" si="142"/>
        <v/>
      </c>
      <c r="F4577" t="str">
        <f t="shared" si="143"/>
        <v/>
      </c>
      <c r="H4577">
        <v>5.5</v>
      </c>
      <c r="Q4577">
        <v>5.5</v>
      </c>
    </row>
    <row r="4578" spans="1:17" x14ac:dyDescent="0.25">
      <c r="A4578" t="s">
        <v>912</v>
      </c>
      <c r="B4578">
        <v>21</v>
      </c>
      <c r="C4578" t="s">
        <v>555</v>
      </c>
      <c r="D4578" t="s">
        <v>632</v>
      </c>
      <c r="E4578" t="str">
        <f t="shared" si="142"/>
        <v/>
      </c>
      <c r="F4578" t="str">
        <f t="shared" si="143"/>
        <v/>
      </c>
      <c r="H4578">
        <v>6.5</v>
      </c>
      <c r="L4578">
        <v>1</v>
      </c>
      <c r="Q4578">
        <v>7.5</v>
      </c>
    </row>
    <row r="4579" spans="1:17" x14ac:dyDescent="0.25">
      <c r="A4579" t="s">
        <v>912</v>
      </c>
      <c r="B4579">
        <v>21</v>
      </c>
      <c r="C4579" t="s">
        <v>596</v>
      </c>
      <c r="D4579" t="s">
        <v>632</v>
      </c>
      <c r="E4579" t="str">
        <f t="shared" si="142"/>
        <v/>
      </c>
      <c r="F4579" t="str">
        <f t="shared" si="143"/>
        <v/>
      </c>
      <c r="H4579">
        <v>6</v>
      </c>
      <c r="Q4579">
        <v>6</v>
      </c>
    </row>
    <row r="4580" spans="1:17" x14ac:dyDescent="0.25">
      <c r="A4580" t="s">
        <v>912</v>
      </c>
      <c r="B4580">
        <v>21</v>
      </c>
      <c r="C4580" t="s">
        <v>741</v>
      </c>
      <c r="D4580" t="s">
        <v>632</v>
      </c>
      <c r="E4580" t="str">
        <f t="shared" si="142"/>
        <v/>
      </c>
      <c r="F4580" t="str">
        <f t="shared" si="143"/>
        <v/>
      </c>
      <c r="H4580">
        <v>6</v>
      </c>
      <c r="Q4580">
        <v>6</v>
      </c>
    </row>
    <row r="4581" spans="1:17" x14ac:dyDescent="0.25">
      <c r="A4581" t="s">
        <v>912</v>
      </c>
      <c r="B4581">
        <v>21</v>
      </c>
      <c r="C4581" t="s">
        <v>497</v>
      </c>
      <c r="D4581" t="s">
        <v>752</v>
      </c>
      <c r="E4581">
        <f t="shared" si="142"/>
        <v>1</v>
      </c>
      <c r="F4581" t="str">
        <f t="shared" si="143"/>
        <v/>
      </c>
      <c r="G4581" t="s">
        <v>910</v>
      </c>
      <c r="H4581">
        <v>5.5</v>
      </c>
      <c r="Q4581">
        <v>5</v>
      </c>
    </row>
    <row r="4582" spans="1:17" x14ac:dyDescent="0.25">
      <c r="A4582" t="s">
        <v>912</v>
      </c>
      <c r="B4582">
        <v>21</v>
      </c>
      <c r="C4582" t="s">
        <v>611</v>
      </c>
      <c r="D4582" t="s">
        <v>752</v>
      </c>
      <c r="E4582" t="str">
        <f t="shared" si="142"/>
        <v/>
      </c>
      <c r="F4582" t="str">
        <f t="shared" si="143"/>
        <v/>
      </c>
      <c r="H4582">
        <v>5.5</v>
      </c>
      <c r="Q4582">
        <v>5.5</v>
      </c>
    </row>
    <row r="4583" spans="1:17" x14ac:dyDescent="0.25">
      <c r="A4583" t="s">
        <v>912</v>
      </c>
      <c r="B4583">
        <v>21</v>
      </c>
      <c r="C4583" t="s">
        <v>580</v>
      </c>
      <c r="D4583" t="s">
        <v>752</v>
      </c>
      <c r="E4583" t="str">
        <f t="shared" si="142"/>
        <v/>
      </c>
      <c r="F4583" t="str">
        <f t="shared" si="143"/>
        <v/>
      </c>
      <c r="H4583">
        <v>6</v>
      </c>
      <c r="Q4583">
        <v>6</v>
      </c>
    </row>
    <row r="4584" spans="1:17" x14ac:dyDescent="0.25">
      <c r="A4584" t="s">
        <v>912</v>
      </c>
      <c r="B4584">
        <v>21</v>
      </c>
      <c r="C4584" t="s">
        <v>538</v>
      </c>
      <c r="D4584" t="s">
        <v>752</v>
      </c>
      <c r="E4584" t="str">
        <f t="shared" si="142"/>
        <v/>
      </c>
      <c r="F4584" t="str">
        <f t="shared" si="143"/>
        <v/>
      </c>
      <c r="H4584">
        <v>6</v>
      </c>
      <c r="Q4584">
        <v>6</v>
      </c>
    </row>
    <row r="4585" spans="1:17" x14ac:dyDescent="0.25">
      <c r="A4585" t="s">
        <v>912</v>
      </c>
      <c r="B4585">
        <v>21</v>
      </c>
      <c r="C4585" t="s">
        <v>485</v>
      </c>
      <c r="D4585" t="s">
        <v>740</v>
      </c>
      <c r="E4585" t="str">
        <f t="shared" si="142"/>
        <v/>
      </c>
      <c r="F4585" t="str">
        <f t="shared" si="143"/>
        <v/>
      </c>
      <c r="H4585">
        <v>5</v>
      </c>
      <c r="Q4585">
        <v>5</v>
      </c>
    </row>
    <row r="4586" spans="1:17" x14ac:dyDescent="0.25">
      <c r="A4586" t="s">
        <v>912</v>
      </c>
      <c r="B4586">
        <v>21</v>
      </c>
      <c r="C4586" t="s">
        <v>507</v>
      </c>
      <c r="D4586" t="s">
        <v>740</v>
      </c>
      <c r="E4586" t="str">
        <f t="shared" si="142"/>
        <v/>
      </c>
      <c r="F4586" t="str">
        <f t="shared" si="143"/>
        <v/>
      </c>
      <c r="H4586">
        <v>5</v>
      </c>
      <c r="Q4586">
        <v>5</v>
      </c>
    </row>
    <row r="4587" spans="1:17" x14ac:dyDescent="0.25">
      <c r="A4587" t="s">
        <v>912</v>
      </c>
      <c r="B4587">
        <v>21</v>
      </c>
      <c r="C4587" t="s">
        <v>559</v>
      </c>
      <c r="D4587" t="s">
        <v>740</v>
      </c>
      <c r="E4587" t="str">
        <f t="shared" si="142"/>
        <v/>
      </c>
      <c r="F4587" t="str">
        <f t="shared" si="143"/>
        <v/>
      </c>
      <c r="H4587">
        <v>5</v>
      </c>
      <c r="Q4587">
        <v>5</v>
      </c>
    </row>
    <row r="4588" spans="1:17" x14ac:dyDescent="0.25">
      <c r="A4588" t="s">
        <v>912</v>
      </c>
      <c r="B4588">
        <v>21</v>
      </c>
      <c r="C4588" t="s">
        <v>564</v>
      </c>
      <c r="D4588" t="s">
        <v>740</v>
      </c>
      <c r="E4588">
        <f t="shared" si="142"/>
        <v>1</v>
      </c>
      <c r="F4588" t="str">
        <f t="shared" si="143"/>
        <v/>
      </c>
      <c r="G4588" t="s">
        <v>910</v>
      </c>
      <c r="H4588">
        <v>4</v>
      </c>
      <c r="Q4588">
        <v>3.5</v>
      </c>
    </row>
    <row r="4589" spans="1:17" x14ac:dyDescent="0.25">
      <c r="A4589" t="s">
        <v>912</v>
      </c>
      <c r="B4589">
        <v>21</v>
      </c>
      <c r="C4589" t="s">
        <v>617</v>
      </c>
      <c r="D4589" t="s">
        <v>740</v>
      </c>
      <c r="E4589" t="str">
        <f t="shared" si="142"/>
        <v/>
      </c>
      <c r="F4589" t="str">
        <f t="shared" si="143"/>
        <v/>
      </c>
      <c r="H4589">
        <v>5.5</v>
      </c>
      <c r="Q4589">
        <v>5.5</v>
      </c>
    </row>
    <row r="4590" spans="1:17" x14ac:dyDescent="0.25">
      <c r="A4590" t="s">
        <v>912</v>
      </c>
      <c r="B4590">
        <v>21</v>
      </c>
      <c r="C4590" t="s">
        <v>488</v>
      </c>
      <c r="D4590" t="s">
        <v>742</v>
      </c>
      <c r="E4590" t="str">
        <f t="shared" si="142"/>
        <v/>
      </c>
      <c r="F4590" t="str">
        <f t="shared" si="143"/>
        <v/>
      </c>
      <c r="H4590">
        <v>6</v>
      </c>
      <c r="Q4590">
        <v>6</v>
      </c>
    </row>
    <row r="4591" spans="1:17" x14ac:dyDescent="0.25">
      <c r="A4591" t="s">
        <v>912</v>
      </c>
      <c r="B4591">
        <v>21</v>
      </c>
      <c r="C4591" t="s">
        <v>576</v>
      </c>
      <c r="D4591" t="s">
        <v>742</v>
      </c>
      <c r="E4591" t="str">
        <f t="shared" si="142"/>
        <v/>
      </c>
      <c r="F4591" t="str">
        <f t="shared" si="143"/>
        <v/>
      </c>
      <c r="H4591">
        <v>5</v>
      </c>
      <c r="Q4591">
        <v>5</v>
      </c>
    </row>
    <row r="4592" spans="1:17" x14ac:dyDescent="0.25">
      <c r="A4592" t="s">
        <v>912</v>
      </c>
      <c r="B4592">
        <v>21</v>
      </c>
      <c r="C4592" t="s">
        <v>790</v>
      </c>
      <c r="D4592" t="s">
        <v>742</v>
      </c>
      <c r="E4592" t="str">
        <f t="shared" si="142"/>
        <v/>
      </c>
      <c r="F4592" t="str">
        <f t="shared" si="143"/>
        <v/>
      </c>
      <c r="H4592">
        <v>6.5</v>
      </c>
      <c r="Q4592">
        <v>6.5</v>
      </c>
    </row>
    <row r="4593" spans="1:17" x14ac:dyDescent="0.25">
      <c r="A4593" t="s">
        <v>912</v>
      </c>
      <c r="B4593">
        <v>21</v>
      </c>
      <c r="C4593" t="s">
        <v>620</v>
      </c>
      <c r="D4593" t="s">
        <v>742</v>
      </c>
      <c r="E4593" t="str">
        <f t="shared" si="142"/>
        <v/>
      </c>
      <c r="F4593" t="str">
        <f t="shared" si="143"/>
        <v/>
      </c>
      <c r="H4593">
        <v>6</v>
      </c>
      <c r="Q4593">
        <v>6</v>
      </c>
    </row>
    <row r="4594" spans="1:17" x14ac:dyDescent="0.25">
      <c r="A4594" t="s">
        <v>912</v>
      </c>
      <c r="B4594">
        <v>21</v>
      </c>
      <c r="C4594" t="s">
        <v>500</v>
      </c>
      <c r="D4594" t="s">
        <v>753</v>
      </c>
      <c r="E4594" t="str">
        <f t="shared" si="142"/>
        <v/>
      </c>
      <c r="F4594" t="str">
        <f t="shared" si="143"/>
        <v/>
      </c>
      <c r="H4594">
        <v>6.5</v>
      </c>
      <c r="Q4594">
        <v>6.5</v>
      </c>
    </row>
    <row r="4595" spans="1:17" x14ac:dyDescent="0.25">
      <c r="A4595" t="s">
        <v>912</v>
      </c>
      <c r="B4595">
        <v>21</v>
      </c>
      <c r="C4595" t="s">
        <v>508</v>
      </c>
      <c r="D4595" t="s">
        <v>753</v>
      </c>
      <c r="E4595" t="str">
        <f t="shared" si="142"/>
        <v/>
      </c>
      <c r="F4595" t="str">
        <f t="shared" si="143"/>
        <v/>
      </c>
      <c r="H4595">
        <v>6</v>
      </c>
      <c r="I4595">
        <v>1</v>
      </c>
      <c r="M4595">
        <v>1</v>
      </c>
      <c r="Q4595">
        <v>9</v>
      </c>
    </row>
    <row r="4596" spans="1:17" x14ac:dyDescent="0.25">
      <c r="A4596" t="s">
        <v>912</v>
      </c>
      <c r="B4596">
        <v>21</v>
      </c>
      <c r="C4596" t="s">
        <v>541</v>
      </c>
      <c r="D4596" t="s">
        <v>753</v>
      </c>
      <c r="E4596" t="str">
        <f t="shared" si="142"/>
        <v/>
      </c>
      <c r="F4596" t="str">
        <f t="shared" si="143"/>
        <v/>
      </c>
      <c r="H4596">
        <v>5.5</v>
      </c>
      <c r="Q4596">
        <v>5.5</v>
      </c>
    </row>
    <row r="4597" spans="1:17" x14ac:dyDescent="0.25">
      <c r="A4597" t="s">
        <v>912</v>
      </c>
      <c r="B4597">
        <v>21</v>
      </c>
      <c r="C4597" t="s">
        <v>547</v>
      </c>
      <c r="D4597" t="s">
        <v>753</v>
      </c>
      <c r="E4597" t="str">
        <f t="shared" si="142"/>
        <v/>
      </c>
      <c r="F4597" t="str">
        <f t="shared" si="143"/>
        <v/>
      </c>
      <c r="H4597">
        <v>6.5</v>
      </c>
      <c r="Q4597">
        <v>6.5</v>
      </c>
    </row>
    <row r="4598" spans="1:17" x14ac:dyDescent="0.25">
      <c r="A4598" t="s">
        <v>912</v>
      </c>
      <c r="B4598">
        <v>21</v>
      </c>
      <c r="C4598" t="s">
        <v>568</v>
      </c>
      <c r="D4598" t="s">
        <v>753</v>
      </c>
      <c r="E4598" t="str">
        <f t="shared" si="142"/>
        <v/>
      </c>
      <c r="F4598" t="str">
        <f t="shared" si="143"/>
        <v/>
      </c>
      <c r="H4598">
        <v>7</v>
      </c>
      <c r="Q4598">
        <v>7</v>
      </c>
    </row>
    <row r="4599" spans="1:17" x14ac:dyDescent="0.25">
      <c r="A4599" t="s">
        <v>912</v>
      </c>
      <c r="B4599">
        <v>21</v>
      </c>
      <c r="C4599" t="s">
        <v>495</v>
      </c>
      <c r="D4599" t="s">
        <v>750</v>
      </c>
      <c r="E4599" t="str">
        <f t="shared" si="142"/>
        <v/>
      </c>
      <c r="F4599" t="str">
        <f t="shared" si="143"/>
        <v/>
      </c>
      <c r="H4599">
        <v>6.5</v>
      </c>
      <c r="I4599">
        <v>1</v>
      </c>
      <c r="L4599">
        <v>1</v>
      </c>
      <c r="Q4599">
        <v>10.5</v>
      </c>
    </row>
    <row r="4600" spans="1:17" x14ac:dyDescent="0.25">
      <c r="A4600" t="s">
        <v>912</v>
      </c>
      <c r="B4600">
        <v>21</v>
      </c>
      <c r="C4600" t="s">
        <v>542</v>
      </c>
      <c r="D4600" t="s">
        <v>750</v>
      </c>
      <c r="E4600">
        <f t="shared" si="142"/>
        <v>1</v>
      </c>
      <c r="F4600" t="str">
        <f t="shared" si="143"/>
        <v/>
      </c>
      <c r="G4600" t="s">
        <v>910</v>
      </c>
      <c r="H4600">
        <v>6.5</v>
      </c>
      <c r="I4600">
        <v>1</v>
      </c>
      <c r="Q4600">
        <v>9</v>
      </c>
    </row>
    <row r="4601" spans="1:17" x14ac:dyDescent="0.25">
      <c r="A4601" t="s">
        <v>912</v>
      </c>
      <c r="B4601">
        <v>21</v>
      </c>
      <c r="C4601" t="s">
        <v>571</v>
      </c>
      <c r="D4601" t="s">
        <v>750</v>
      </c>
      <c r="E4601" t="str">
        <f t="shared" si="142"/>
        <v/>
      </c>
      <c r="F4601" t="str">
        <f t="shared" si="143"/>
        <v/>
      </c>
      <c r="H4601">
        <v>7.5</v>
      </c>
      <c r="Q4601">
        <v>7.5</v>
      </c>
    </row>
    <row r="4602" spans="1:17" x14ac:dyDescent="0.25">
      <c r="A4602" t="s">
        <v>912</v>
      </c>
      <c r="B4602">
        <v>21</v>
      </c>
      <c r="C4602" t="s">
        <v>526</v>
      </c>
      <c r="D4602" t="s">
        <v>750</v>
      </c>
      <c r="E4602" t="str">
        <f t="shared" si="142"/>
        <v/>
      </c>
      <c r="F4602" t="str">
        <f t="shared" si="143"/>
        <v/>
      </c>
      <c r="H4602">
        <v>6</v>
      </c>
      <c r="Q4602">
        <v>6</v>
      </c>
    </row>
    <row r="4603" spans="1:17" x14ac:dyDescent="0.25">
      <c r="A4603" t="s">
        <v>912</v>
      </c>
      <c r="B4603">
        <v>21</v>
      </c>
      <c r="C4603" t="s">
        <v>521</v>
      </c>
      <c r="D4603" t="s">
        <v>754</v>
      </c>
      <c r="E4603" t="str">
        <f t="shared" si="142"/>
        <v/>
      </c>
      <c r="F4603" t="str">
        <f t="shared" si="143"/>
        <v/>
      </c>
      <c r="H4603">
        <v>5.5</v>
      </c>
      <c r="Q4603">
        <v>5.5</v>
      </c>
    </row>
    <row r="4604" spans="1:17" x14ac:dyDescent="0.25">
      <c r="A4604" t="s">
        <v>912</v>
      </c>
      <c r="B4604">
        <v>21</v>
      </c>
      <c r="C4604" t="s">
        <v>531</v>
      </c>
      <c r="D4604" t="s">
        <v>754</v>
      </c>
      <c r="E4604" t="str">
        <f t="shared" si="142"/>
        <v/>
      </c>
      <c r="F4604" t="str">
        <f t="shared" si="143"/>
        <v/>
      </c>
      <c r="H4604">
        <v>6</v>
      </c>
      <c r="Q4604">
        <v>6</v>
      </c>
    </row>
    <row r="4605" spans="1:17" x14ac:dyDescent="0.25">
      <c r="A4605" t="s">
        <v>912</v>
      </c>
      <c r="B4605">
        <v>21</v>
      </c>
      <c r="C4605" t="s">
        <v>584</v>
      </c>
      <c r="D4605" t="s">
        <v>754</v>
      </c>
      <c r="E4605" t="str">
        <f t="shared" si="142"/>
        <v/>
      </c>
      <c r="F4605" t="str">
        <f t="shared" si="143"/>
        <v/>
      </c>
      <c r="H4605">
        <v>5.5</v>
      </c>
      <c r="Q4605">
        <v>5.5</v>
      </c>
    </row>
    <row r="4606" spans="1:17" x14ac:dyDescent="0.25">
      <c r="A4606" t="s">
        <v>912</v>
      </c>
      <c r="B4606">
        <v>21</v>
      </c>
      <c r="C4606" t="s">
        <v>586</v>
      </c>
      <c r="D4606" t="s">
        <v>754</v>
      </c>
      <c r="E4606" t="str">
        <f t="shared" si="142"/>
        <v/>
      </c>
      <c r="F4606" t="str">
        <f t="shared" si="143"/>
        <v/>
      </c>
      <c r="H4606">
        <v>6.5</v>
      </c>
      <c r="Q4606">
        <v>6.5</v>
      </c>
    </row>
    <row r="4607" spans="1:17" x14ac:dyDescent="0.25">
      <c r="A4607" t="s">
        <v>912</v>
      </c>
      <c r="B4607">
        <v>21</v>
      </c>
      <c r="C4607" t="s">
        <v>557</v>
      </c>
      <c r="D4607" t="s">
        <v>754</v>
      </c>
      <c r="E4607" t="str">
        <f t="shared" si="142"/>
        <v/>
      </c>
      <c r="F4607" t="str">
        <f t="shared" si="143"/>
        <v/>
      </c>
      <c r="H4607">
        <v>6.5</v>
      </c>
      <c r="Q4607">
        <v>6.5</v>
      </c>
    </row>
    <row r="4608" spans="1:17" x14ac:dyDescent="0.25">
      <c r="A4608" t="s">
        <v>912</v>
      </c>
      <c r="B4608">
        <v>21</v>
      </c>
      <c r="C4608" t="s">
        <v>549</v>
      </c>
      <c r="D4608" t="s">
        <v>754</v>
      </c>
      <c r="E4608" t="str">
        <f t="shared" si="142"/>
        <v/>
      </c>
      <c r="F4608" t="str">
        <f t="shared" si="143"/>
        <v/>
      </c>
      <c r="H4608">
        <v>6</v>
      </c>
      <c r="L4608">
        <v>1</v>
      </c>
      <c r="Q4608">
        <v>7</v>
      </c>
    </row>
    <row r="4609" spans="1:17" x14ac:dyDescent="0.25">
      <c r="A4609" t="s">
        <v>912</v>
      </c>
      <c r="B4609">
        <v>21</v>
      </c>
      <c r="C4609" t="s">
        <v>527</v>
      </c>
      <c r="D4609" t="s">
        <v>748</v>
      </c>
      <c r="E4609" t="str">
        <f t="shared" si="142"/>
        <v/>
      </c>
      <c r="F4609" t="str">
        <f t="shared" si="143"/>
        <v/>
      </c>
      <c r="H4609">
        <v>5</v>
      </c>
      <c r="Q4609">
        <v>5</v>
      </c>
    </row>
    <row r="4610" spans="1:17" x14ac:dyDescent="0.25">
      <c r="A4610" t="s">
        <v>912</v>
      </c>
      <c r="B4610">
        <v>21</v>
      </c>
      <c r="C4610" t="s">
        <v>546</v>
      </c>
      <c r="D4610" t="s">
        <v>748</v>
      </c>
      <c r="E4610" t="str">
        <f t="shared" si="142"/>
        <v/>
      </c>
      <c r="F4610" t="str">
        <f t="shared" si="143"/>
        <v/>
      </c>
      <c r="H4610">
        <v>5</v>
      </c>
      <c r="Q4610">
        <v>5</v>
      </c>
    </row>
    <row r="4611" spans="1:17" x14ac:dyDescent="0.25">
      <c r="A4611" t="s">
        <v>912</v>
      </c>
      <c r="B4611">
        <v>21</v>
      </c>
      <c r="C4611" t="s">
        <v>551</v>
      </c>
      <c r="D4611" t="s">
        <v>748</v>
      </c>
      <c r="E4611" t="str">
        <f t="shared" ref="E4611:E4674" si="144">IF($G4611="Ammonito",1,"")</f>
        <v/>
      </c>
      <c r="F4611" t="str">
        <f t="shared" ref="F4611:F4674" si="145">IF($G4611="Espulsione",1,"")</f>
        <v/>
      </c>
      <c r="H4611">
        <v>5.5</v>
      </c>
      <c r="Q4611">
        <v>5.5</v>
      </c>
    </row>
    <row r="4612" spans="1:17" x14ac:dyDescent="0.25">
      <c r="A4612" t="s">
        <v>912</v>
      </c>
      <c r="B4612">
        <v>21</v>
      </c>
      <c r="C4612" t="s">
        <v>556</v>
      </c>
      <c r="D4612" t="s">
        <v>748</v>
      </c>
      <c r="E4612" t="str">
        <f t="shared" si="144"/>
        <v/>
      </c>
      <c r="F4612" t="str">
        <f t="shared" si="145"/>
        <v/>
      </c>
      <c r="H4612">
        <v>6</v>
      </c>
      <c r="Q4612">
        <v>6</v>
      </c>
    </row>
    <row r="4613" spans="1:17" x14ac:dyDescent="0.25">
      <c r="A4613" t="s">
        <v>912</v>
      </c>
      <c r="B4613">
        <v>21</v>
      </c>
      <c r="C4613" t="s">
        <v>482</v>
      </c>
      <c r="D4613" t="s">
        <v>661</v>
      </c>
      <c r="E4613">
        <f t="shared" si="144"/>
        <v>1</v>
      </c>
      <c r="F4613" t="str">
        <f t="shared" si="145"/>
        <v/>
      </c>
      <c r="G4613" t="s">
        <v>910</v>
      </c>
      <c r="H4613">
        <v>6</v>
      </c>
      <c r="Q4613">
        <v>5.5</v>
      </c>
    </row>
    <row r="4614" spans="1:17" x14ac:dyDescent="0.25">
      <c r="A4614" t="s">
        <v>912</v>
      </c>
      <c r="B4614">
        <v>21</v>
      </c>
      <c r="C4614" t="s">
        <v>498</v>
      </c>
      <c r="D4614" t="s">
        <v>661</v>
      </c>
      <c r="E4614" t="str">
        <f t="shared" si="144"/>
        <v/>
      </c>
      <c r="F4614" t="str">
        <f t="shared" si="145"/>
        <v/>
      </c>
      <c r="H4614">
        <v>5.5</v>
      </c>
      <c r="Q4614">
        <v>5.5</v>
      </c>
    </row>
    <row r="4615" spans="1:17" x14ac:dyDescent="0.25">
      <c r="A4615" t="s">
        <v>912</v>
      </c>
      <c r="B4615">
        <v>21</v>
      </c>
      <c r="C4615" t="s">
        <v>540</v>
      </c>
      <c r="D4615" t="s">
        <v>661</v>
      </c>
      <c r="E4615" t="str">
        <f t="shared" si="144"/>
        <v/>
      </c>
      <c r="F4615" t="str">
        <f t="shared" si="145"/>
        <v/>
      </c>
      <c r="H4615">
        <v>6</v>
      </c>
      <c r="Q4615">
        <v>6</v>
      </c>
    </row>
    <row r="4616" spans="1:17" x14ac:dyDescent="0.25">
      <c r="A4616" t="s">
        <v>912</v>
      </c>
      <c r="B4616">
        <v>21</v>
      </c>
      <c r="C4616" t="s">
        <v>575</v>
      </c>
      <c r="D4616" t="s">
        <v>661</v>
      </c>
      <c r="E4616" t="str">
        <f t="shared" si="144"/>
        <v/>
      </c>
      <c r="F4616" t="str">
        <f t="shared" si="145"/>
        <v/>
      </c>
      <c r="H4616">
        <v>6.5</v>
      </c>
      <c r="Q4616">
        <v>6.5</v>
      </c>
    </row>
    <row r="4617" spans="1:17" x14ac:dyDescent="0.25">
      <c r="A4617" t="s">
        <v>912</v>
      </c>
      <c r="B4617">
        <v>21</v>
      </c>
      <c r="C4617" t="s">
        <v>789</v>
      </c>
      <c r="D4617" t="s">
        <v>661</v>
      </c>
      <c r="E4617">
        <f t="shared" si="144"/>
        <v>1</v>
      </c>
      <c r="F4617" t="str">
        <f t="shared" si="145"/>
        <v/>
      </c>
      <c r="G4617" t="s">
        <v>910</v>
      </c>
      <c r="H4617">
        <v>5.5</v>
      </c>
      <c r="Q4617">
        <v>5</v>
      </c>
    </row>
    <row r="4618" spans="1:17" x14ac:dyDescent="0.25">
      <c r="A4618" t="s">
        <v>912</v>
      </c>
      <c r="B4618">
        <v>21</v>
      </c>
      <c r="C4618" t="s">
        <v>522</v>
      </c>
      <c r="D4618" t="s">
        <v>631</v>
      </c>
      <c r="E4618" t="str">
        <f t="shared" si="144"/>
        <v/>
      </c>
      <c r="F4618" t="str">
        <f t="shared" si="145"/>
        <v/>
      </c>
      <c r="H4618">
        <v>6</v>
      </c>
      <c r="Q4618">
        <v>6</v>
      </c>
    </row>
    <row r="4619" spans="1:17" x14ac:dyDescent="0.25">
      <c r="A4619" t="s">
        <v>912</v>
      </c>
      <c r="B4619">
        <v>21</v>
      </c>
      <c r="C4619" t="s">
        <v>539</v>
      </c>
      <c r="D4619" t="s">
        <v>631</v>
      </c>
      <c r="E4619" t="str">
        <f t="shared" si="144"/>
        <v/>
      </c>
      <c r="F4619" t="str">
        <f t="shared" si="145"/>
        <v/>
      </c>
      <c r="H4619">
        <v>6</v>
      </c>
      <c r="Q4619">
        <v>6</v>
      </c>
    </row>
    <row r="4620" spans="1:17" x14ac:dyDescent="0.25">
      <c r="A4620" t="s">
        <v>912</v>
      </c>
      <c r="B4620">
        <v>21</v>
      </c>
      <c r="C4620" t="s">
        <v>569</v>
      </c>
      <c r="D4620" t="s">
        <v>631</v>
      </c>
      <c r="E4620" t="str">
        <f t="shared" si="144"/>
        <v/>
      </c>
      <c r="F4620" t="str">
        <f t="shared" si="145"/>
        <v/>
      </c>
      <c r="H4620">
        <v>7</v>
      </c>
      <c r="I4620">
        <v>1</v>
      </c>
      <c r="Q4620">
        <v>10</v>
      </c>
    </row>
    <row r="4621" spans="1:17" x14ac:dyDescent="0.25">
      <c r="A4621" t="s">
        <v>912</v>
      </c>
      <c r="B4621">
        <v>21</v>
      </c>
      <c r="C4621" t="s">
        <v>587</v>
      </c>
      <c r="D4621" t="s">
        <v>631</v>
      </c>
      <c r="E4621">
        <f t="shared" si="144"/>
        <v>1</v>
      </c>
      <c r="F4621" t="str">
        <f t="shared" si="145"/>
        <v/>
      </c>
      <c r="G4621" t="s">
        <v>910</v>
      </c>
      <c r="H4621">
        <v>5.5</v>
      </c>
      <c r="Q4621">
        <v>5</v>
      </c>
    </row>
    <row r="4622" spans="1:17" x14ac:dyDescent="0.25">
      <c r="A4622" t="s">
        <v>912</v>
      </c>
      <c r="B4622">
        <v>21</v>
      </c>
      <c r="C4622" t="s">
        <v>597</v>
      </c>
      <c r="D4622" t="s">
        <v>631</v>
      </c>
      <c r="E4622" t="str">
        <f t="shared" si="144"/>
        <v/>
      </c>
      <c r="F4622" t="str">
        <f t="shared" si="145"/>
        <v/>
      </c>
      <c r="H4622">
        <v>6</v>
      </c>
      <c r="Q4622">
        <v>6</v>
      </c>
    </row>
    <row r="4623" spans="1:17" x14ac:dyDescent="0.25">
      <c r="A4623" t="s">
        <v>912</v>
      </c>
      <c r="B4623">
        <v>21</v>
      </c>
      <c r="C4623" t="s">
        <v>612</v>
      </c>
      <c r="D4623" t="s">
        <v>631</v>
      </c>
      <c r="E4623" t="str">
        <f t="shared" si="144"/>
        <v/>
      </c>
      <c r="F4623" t="str">
        <f t="shared" si="145"/>
        <v/>
      </c>
      <c r="H4623">
        <v>6.5</v>
      </c>
      <c r="Q4623">
        <v>6.5</v>
      </c>
    </row>
    <row r="4624" spans="1:17" x14ac:dyDescent="0.25">
      <c r="A4624" t="s">
        <v>912</v>
      </c>
      <c r="B4624">
        <v>21</v>
      </c>
      <c r="C4624" t="s">
        <v>561</v>
      </c>
      <c r="D4624" t="s">
        <v>745</v>
      </c>
      <c r="E4624" t="str">
        <f t="shared" si="144"/>
        <v/>
      </c>
      <c r="F4624" t="str">
        <f t="shared" si="145"/>
        <v/>
      </c>
      <c r="H4624">
        <v>6</v>
      </c>
      <c r="Q4624">
        <v>6</v>
      </c>
    </row>
    <row r="4625" spans="1:17" x14ac:dyDescent="0.25">
      <c r="A4625" t="s">
        <v>912</v>
      </c>
      <c r="B4625">
        <v>21</v>
      </c>
      <c r="C4625" t="s">
        <v>588</v>
      </c>
      <c r="D4625" t="s">
        <v>745</v>
      </c>
      <c r="E4625">
        <f t="shared" si="144"/>
        <v>1</v>
      </c>
      <c r="F4625" t="str">
        <f t="shared" si="145"/>
        <v/>
      </c>
      <c r="G4625" t="s">
        <v>910</v>
      </c>
      <c r="H4625">
        <v>6</v>
      </c>
      <c r="Q4625">
        <v>5.5</v>
      </c>
    </row>
    <row r="4626" spans="1:17" x14ac:dyDescent="0.25">
      <c r="A4626" t="s">
        <v>912</v>
      </c>
      <c r="B4626">
        <v>21</v>
      </c>
      <c r="C4626" t="s">
        <v>601</v>
      </c>
      <c r="D4626" t="s">
        <v>745</v>
      </c>
      <c r="E4626" t="str">
        <f t="shared" si="144"/>
        <v/>
      </c>
      <c r="F4626" t="str">
        <f t="shared" si="145"/>
        <v/>
      </c>
      <c r="H4626">
        <v>5</v>
      </c>
      <c r="Q4626">
        <v>5</v>
      </c>
    </row>
    <row r="4627" spans="1:17" x14ac:dyDescent="0.25">
      <c r="A4627" t="s">
        <v>912</v>
      </c>
      <c r="B4627">
        <v>21</v>
      </c>
      <c r="C4627" t="s">
        <v>610</v>
      </c>
      <c r="D4627" t="s">
        <v>745</v>
      </c>
      <c r="E4627" t="str">
        <f t="shared" si="144"/>
        <v/>
      </c>
      <c r="F4627" t="str">
        <f t="shared" si="145"/>
        <v/>
      </c>
      <c r="H4627">
        <v>6</v>
      </c>
      <c r="Q4627">
        <v>6</v>
      </c>
    </row>
    <row r="4628" spans="1:17" x14ac:dyDescent="0.25">
      <c r="A4628" t="s">
        <v>912</v>
      </c>
      <c r="B4628">
        <v>21</v>
      </c>
      <c r="C4628" t="s">
        <v>501</v>
      </c>
      <c r="D4628" t="s">
        <v>635</v>
      </c>
      <c r="E4628">
        <f t="shared" si="144"/>
        <v>1</v>
      </c>
      <c r="F4628" t="str">
        <f t="shared" si="145"/>
        <v/>
      </c>
      <c r="G4628" t="s">
        <v>910</v>
      </c>
      <c r="H4628">
        <v>5.5</v>
      </c>
      <c r="Q4628">
        <v>5</v>
      </c>
    </row>
    <row r="4629" spans="1:17" x14ac:dyDescent="0.25">
      <c r="A4629" t="s">
        <v>912</v>
      </c>
      <c r="B4629">
        <v>21</v>
      </c>
      <c r="C4629" t="s">
        <v>757</v>
      </c>
      <c r="D4629" t="s">
        <v>635</v>
      </c>
      <c r="E4629" t="str">
        <f t="shared" si="144"/>
        <v/>
      </c>
      <c r="F4629" t="str">
        <f t="shared" si="145"/>
        <v/>
      </c>
      <c r="H4629">
        <v>6</v>
      </c>
      <c r="Q4629">
        <v>6</v>
      </c>
    </row>
    <row r="4630" spans="1:17" x14ac:dyDescent="0.25">
      <c r="A4630" t="s">
        <v>912</v>
      </c>
      <c r="B4630">
        <v>21</v>
      </c>
      <c r="C4630" t="s">
        <v>513</v>
      </c>
      <c r="D4630" t="s">
        <v>635</v>
      </c>
      <c r="E4630" t="str">
        <f t="shared" si="144"/>
        <v/>
      </c>
      <c r="F4630" t="str">
        <f t="shared" si="145"/>
        <v/>
      </c>
      <c r="H4630">
        <v>5</v>
      </c>
      <c r="Q4630">
        <v>5</v>
      </c>
    </row>
    <row r="4631" spans="1:17" x14ac:dyDescent="0.25">
      <c r="A4631" t="s">
        <v>912</v>
      </c>
      <c r="B4631">
        <v>21</v>
      </c>
      <c r="C4631" t="s">
        <v>578</v>
      </c>
      <c r="D4631" t="s">
        <v>635</v>
      </c>
      <c r="E4631" t="str">
        <f t="shared" si="144"/>
        <v/>
      </c>
      <c r="F4631" t="str">
        <f t="shared" si="145"/>
        <v/>
      </c>
      <c r="H4631">
        <v>5</v>
      </c>
      <c r="Q4631">
        <v>5</v>
      </c>
    </row>
    <row r="4632" spans="1:17" x14ac:dyDescent="0.25">
      <c r="A4632" t="s">
        <v>912</v>
      </c>
      <c r="B4632">
        <v>21</v>
      </c>
      <c r="C4632" t="s">
        <v>512</v>
      </c>
      <c r="D4632" t="s">
        <v>747</v>
      </c>
      <c r="E4632" t="str">
        <f t="shared" si="144"/>
        <v/>
      </c>
      <c r="F4632" t="str">
        <f t="shared" si="145"/>
        <v/>
      </c>
      <c r="H4632">
        <v>7</v>
      </c>
      <c r="I4632">
        <v>1</v>
      </c>
      <c r="M4632">
        <v>1</v>
      </c>
      <c r="Q4632">
        <v>10</v>
      </c>
    </row>
    <row r="4633" spans="1:17" x14ac:dyDescent="0.25">
      <c r="A4633" t="s">
        <v>912</v>
      </c>
      <c r="B4633">
        <v>21</v>
      </c>
      <c r="C4633" t="s">
        <v>530</v>
      </c>
      <c r="D4633" t="s">
        <v>747</v>
      </c>
      <c r="E4633" t="str">
        <f t="shared" si="144"/>
        <v/>
      </c>
      <c r="F4633" t="str">
        <f t="shared" si="145"/>
        <v/>
      </c>
      <c r="H4633">
        <v>5.5</v>
      </c>
      <c r="Q4633">
        <v>5.5</v>
      </c>
    </row>
    <row r="4634" spans="1:17" x14ac:dyDescent="0.25">
      <c r="A4634" t="s">
        <v>912</v>
      </c>
      <c r="B4634">
        <v>21</v>
      </c>
      <c r="C4634" t="s">
        <v>534</v>
      </c>
      <c r="D4634" t="s">
        <v>747</v>
      </c>
      <c r="E4634" t="str">
        <f t="shared" si="144"/>
        <v/>
      </c>
      <c r="F4634" t="str">
        <f t="shared" si="145"/>
        <v/>
      </c>
      <c r="H4634">
        <v>5.5</v>
      </c>
      <c r="Q4634">
        <v>5.5</v>
      </c>
    </row>
    <row r="4635" spans="1:17" x14ac:dyDescent="0.25">
      <c r="A4635" t="s">
        <v>912</v>
      </c>
      <c r="B4635">
        <v>21</v>
      </c>
      <c r="C4635" t="s">
        <v>621</v>
      </c>
      <c r="D4635" t="s">
        <v>747</v>
      </c>
      <c r="E4635">
        <f t="shared" si="144"/>
        <v>1</v>
      </c>
      <c r="F4635" t="str">
        <f t="shared" si="145"/>
        <v/>
      </c>
      <c r="G4635" t="s">
        <v>910</v>
      </c>
      <c r="H4635">
        <v>6</v>
      </c>
      <c r="Q4635">
        <v>5.5</v>
      </c>
    </row>
    <row r="4636" spans="1:17" x14ac:dyDescent="0.25">
      <c r="A4636" t="s">
        <v>912</v>
      </c>
      <c r="B4636">
        <v>21</v>
      </c>
      <c r="C4636" t="s">
        <v>483</v>
      </c>
      <c r="D4636" t="s">
        <v>738</v>
      </c>
      <c r="E4636">
        <f t="shared" si="144"/>
        <v>1</v>
      </c>
      <c r="F4636" t="str">
        <f t="shared" si="145"/>
        <v/>
      </c>
      <c r="G4636" t="s">
        <v>910</v>
      </c>
      <c r="H4636">
        <v>5</v>
      </c>
      <c r="Q4636">
        <v>4.5</v>
      </c>
    </row>
    <row r="4637" spans="1:17" x14ac:dyDescent="0.25">
      <c r="A4637" t="s">
        <v>912</v>
      </c>
      <c r="B4637">
        <v>21</v>
      </c>
      <c r="C4637" t="s">
        <v>489</v>
      </c>
      <c r="D4637" t="s">
        <v>738</v>
      </c>
      <c r="E4637">
        <f t="shared" si="144"/>
        <v>1</v>
      </c>
      <c r="F4637" t="str">
        <f t="shared" si="145"/>
        <v/>
      </c>
      <c r="G4637" t="s">
        <v>910</v>
      </c>
      <c r="H4637">
        <v>5.5</v>
      </c>
      <c r="Q4637">
        <v>5</v>
      </c>
    </row>
    <row r="4638" spans="1:17" x14ac:dyDescent="0.25">
      <c r="A4638" t="s">
        <v>912</v>
      </c>
      <c r="B4638">
        <v>21</v>
      </c>
      <c r="C4638" t="s">
        <v>574</v>
      </c>
      <c r="D4638" t="s">
        <v>738</v>
      </c>
      <c r="E4638" t="str">
        <f t="shared" si="144"/>
        <v/>
      </c>
      <c r="F4638" t="str">
        <f t="shared" si="145"/>
        <v/>
      </c>
      <c r="H4638">
        <v>5.5</v>
      </c>
      <c r="Q4638">
        <v>5.5</v>
      </c>
    </row>
    <row r="4639" spans="1:17" x14ac:dyDescent="0.25">
      <c r="A4639" t="s">
        <v>912</v>
      </c>
      <c r="B4639">
        <v>21</v>
      </c>
      <c r="C4639" t="s">
        <v>592</v>
      </c>
      <c r="D4639" t="s">
        <v>738</v>
      </c>
      <c r="E4639" t="str">
        <f t="shared" si="144"/>
        <v/>
      </c>
      <c r="F4639" t="str">
        <f t="shared" si="145"/>
        <v/>
      </c>
      <c r="H4639">
        <v>5.5</v>
      </c>
      <c r="Q4639">
        <v>5.5</v>
      </c>
    </row>
    <row r="4640" spans="1:17" x14ac:dyDescent="0.25">
      <c r="A4640" t="s">
        <v>912</v>
      </c>
      <c r="B4640">
        <v>21</v>
      </c>
      <c r="C4640" t="s">
        <v>594</v>
      </c>
      <c r="D4640" t="s">
        <v>738</v>
      </c>
      <c r="E4640">
        <f t="shared" si="144"/>
        <v>1</v>
      </c>
      <c r="F4640" t="str">
        <f t="shared" si="145"/>
        <v/>
      </c>
      <c r="G4640" t="s">
        <v>910</v>
      </c>
      <c r="H4640">
        <v>6</v>
      </c>
      <c r="Q4640">
        <v>5.5</v>
      </c>
    </row>
    <row r="4641" spans="1:17" x14ac:dyDescent="0.25">
      <c r="A4641" t="s">
        <v>912</v>
      </c>
      <c r="B4641">
        <v>21</v>
      </c>
      <c r="C4641" t="s">
        <v>524</v>
      </c>
      <c r="D4641" t="s">
        <v>761</v>
      </c>
      <c r="E4641" t="str">
        <f t="shared" si="144"/>
        <v/>
      </c>
      <c r="F4641" t="str">
        <f t="shared" si="145"/>
        <v/>
      </c>
      <c r="H4641">
        <v>5.5</v>
      </c>
      <c r="Q4641">
        <v>5.5</v>
      </c>
    </row>
    <row r="4642" spans="1:17" x14ac:dyDescent="0.25">
      <c r="A4642" t="s">
        <v>912</v>
      </c>
      <c r="B4642">
        <v>21</v>
      </c>
      <c r="C4642" t="s">
        <v>525</v>
      </c>
      <c r="D4642" t="s">
        <v>761</v>
      </c>
      <c r="E4642" t="str">
        <f t="shared" si="144"/>
        <v/>
      </c>
      <c r="F4642" t="str">
        <f t="shared" si="145"/>
        <v/>
      </c>
      <c r="H4642">
        <v>5</v>
      </c>
      <c r="L4642">
        <v>1</v>
      </c>
      <c r="Q4642">
        <v>6</v>
      </c>
    </row>
    <row r="4643" spans="1:17" x14ac:dyDescent="0.25">
      <c r="A4643" t="s">
        <v>912</v>
      </c>
      <c r="B4643">
        <v>21</v>
      </c>
      <c r="C4643" t="s">
        <v>545</v>
      </c>
      <c r="D4643" t="s">
        <v>761</v>
      </c>
      <c r="E4643">
        <f t="shared" si="144"/>
        <v>1</v>
      </c>
      <c r="F4643" t="str">
        <f t="shared" si="145"/>
        <v/>
      </c>
      <c r="G4643" t="s">
        <v>910</v>
      </c>
      <c r="H4643">
        <v>6.5</v>
      </c>
      <c r="I4643">
        <v>1</v>
      </c>
      <c r="Q4643">
        <v>9</v>
      </c>
    </row>
    <row r="4644" spans="1:17" x14ac:dyDescent="0.25">
      <c r="A4644" t="s">
        <v>912</v>
      </c>
      <c r="B4644">
        <v>21</v>
      </c>
      <c r="C4644" t="s">
        <v>579</v>
      </c>
      <c r="D4644" t="s">
        <v>761</v>
      </c>
      <c r="E4644" t="str">
        <f t="shared" si="144"/>
        <v/>
      </c>
      <c r="F4644" t="str">
        <f t="shared" si="145"/>
        <v/>
      </c>
      <c r="H4644">
        <v>5.5</v>
      </c>
      <c r="Q4644">
        <v>5.5</v>
      </c>
    </row>
    <row r="4645" spans="1:17" x14ac:dyDescent="0.25">
      <c r="A4645" t="s">
        <v>912</v>
      </c>
      <c r="B4645">
        <v>21</v>
      </c>
      <c r="C4645" t="s">
        <v>604</v>
      </c>
      <c r="D4645" t="s">
        <v>761</v>
      </c>
      <c r="E4645">
        <f t="shared" si="144"/>
        <v>1</v>
      </c>
      <c r="F4645" t="str">
        <f t="shared" si="145"/>
        <v/>
      </c>
      <c r="G4645" t="s">
        <v>910</v>
      </c>
      <c r="H4645">
        <v>5.5</v>
      </c>
      <c r="Q4645">
        <v>5</v>
      </c>
    </row>
    <row r="4646" spans="1:17" x14ac:dyDescent="0.25">
      <c r="A4646" t="s">
        <v>913</v>
      </c>
      <c r="B4646">
        <v>21</v>
      </c>
      <c r="C4646" t="s">
        <v>263</v>
      </c>
      <c r="D4646" t="s">
        <v>746</v>
      </c>
      <c r="E4646" t="str">
        <f t="shared" si="144"/>
        <v/>
      </c>
      <c r="F4646" t="str">
        <f t="shared" si="145"/>
        <v/>
      </c>
      <c r="H4646">
        <v>5.5</v>
      </c>
      <c r="Q4646">
        <v>5.5</v>
      </c>
    </row>
    <row r="4647" spans="1:17" x14ac:dyDescent="0.25">
      <c r="A4647" t="s">
        <v>913</v>
      </c>
      <c r="B4647">
        <v>21</v>
      </c>
      <c r="C4647" t="s">
        <v>285</v>
      </c>
      <c r="D4647" t="s">
        <v>746</v>
      </c>
      <c r="E4647" t="str">
        <f t="shared" si="144"/>
        <v/>
      </c>
      <c r="F4647" t="str">
        <f t="shared" si="145"/>
        <v/>
      </c>
      <c r="H4647">
        <v>5</v>
      </c>
      <c r="Q4647">
        <v>5</v>
      </c>
    </row>
    <row r="4648" spans="1:17" x14ac:dyDescent="0.25">
      <c r="A4648" t="s">
        <v>913</v>
      </c>
      <c r="B4648">
        <v>21</v>
      </c>
      <c r="C4648" t="s">
        <v>250</v>
      </c>
      <c r="D4648" t="s">
        <v>760</v>
      </c>
      <c r="E4648" t="str">
        <f t="shared" si="144"/>
        <v/>
      </c>
      <c r="F4648" t="str">
        <f t="shared" si="145"/>
        <v/>
      </c>
      <c r="H4648">
        <v>5.5</v>
      </c>
      <c r="Q4648">
        <v>5.5</v>
      </c>
    </row>
    <row r="4649" spans="1:17" x14ac:dyDescent="0.25">
      <c r="A4649" t="s">
        <v>913</v>
      </c>
      <c r="B4649">
        <v>21</v>
      </c>
      <c r="C4649" t="s">
        <v>257</v>
      </c>
      <c r="D4649" t="s">
        <v>760</v>
      </c>
      <c r="E4649">
        <f t="shared" si="144"/>
        <v>1</v>
      </c>
      <c r="F4649" t="str">
        <f t="shared" si="145"/>
        <v/>
      </c>
      <c r="G4649" t="s">
        <v>910</v>
      </c>
      <c r="H4649">
        <v>5.5</v>
      </c>
      <c r="Q4649">
        <v>5</v>
      </c>
    </row>
    <row r="4650" spans="1:17" x14ac:dyDescent="0.25">
      <c r="A4650" t="s">
        <v>913</v>
      </c>
      <c r="B4650">
        <v>21</v>
      </c>
      <c r="C4650" t="s">
        <v>294</v>
      </c>
      <c r="D4650" t="s">
        <v>760</v>
      </c>
      <c r="E4650" t="str">
        <f t="shared" si="144"/>
        <v/>
      </c>
      <c r="F4650" t="str">
        <f t="shared" si="145"/>
        <v/>
      </c>
      <c r="H4650">
        <v>6</v>
      </c>
      <c r="Q4650">
        <v>6</v>
      </c>
    </row>
    <row r="4651" spans="1:17" x14ac:dyDescent="0.25">
      <c r="A4651" t="s">
        <v>913</v>
      </c>
      <c r="B4651">
        <v>21</v>
      </c>
      <c r="C4651" t="s">
        <v>308</v>
      </c>
      <c r="D4651" t="s">
        <v>633</v>
      </c>
      <c r="E4651" t="str">
        <f t="shared" si="144"/>
        <v/>
      </c>
      <c r="F4651" t="str">
        <f t="shared" si="145"/>
        <v/>
      </c>
      <c r="H4651">
        <v>6</v>
      </c>
      <c r="Q4651">
        <v>6</v>
      </c>
    </row>
    <row r="4652" spans="1:17" x14ac:dyDescent="0.25">
      <c r="A4652" t="s">
        <v>913</v>
      </c>
      <c r="B4652">
        <v>21</v>
      </c>
      <c r="C4652" t="s">
        <v>315</v>
      </c>
      <c r="D4652" t="s">
        <v>633</v>
      </c>
      <c r="E4652" t="str">
        <f t="shared" si="144"/>
        <v/>
      </c>
      <c r="F4652" t="str">
        <f t="shared" si="145"/>
        <v/>
      </c>
      <c r="H4652">
        <v>6.5</v>
      </c>
      <c r="I4652">
        <v>1</v>
      </c>
      <c r="Q4652">
        <v>9.5</v>
      </c>
    </row>
    <row r="4653" spans="1:17" x14ac:dyDescent="0.25">
      <c r="A4653" t="s">
        <v>913</v>
      </c>
      <c r="B4653">
        <v>21</v>
      </c>
      <c r="C4653" t="s">
        <v>256</v>
      </c>
      <c r="D4653" t="s">
        <v>739</v>
      </c>
      <c r="E4653" t="str">
        <f t="shared" si="144"/>
        <v/>
      </c>
      <c r="F4653" t="str">
        <f t="shared" si="145"/>
        <v/>
      </c>
      <c r="H4653">
        <v>5.5</v>
      </c>
      <c r="Q4653">
        <v>5.5</v>
      </c>
    </row>
    <row r="4654" spans="1:17" x14ac:dyDescent="0.25">
      <c r="A4654" t="s">
        <v>913</v>
      </c>
      <c r="B4654">
        <v>21</v>
      </c>
      <c r="C4654" t="s">
        <v>284</v>
      </c>
      <c r="D4654" t="s">
        <v>739</v>
      </c>
      <c r="E4654" t="str">
        <f t="shared" si="144"/>
        <v/>
      </c>
      <c r="F4654" t="str">
        <f t="shared" si="145"/>
        <v/>
      </c>
      <c r="H4654">
        <v>6</v>
      </c>
      <c r="Q4654">
        <v>6</v>
      </c>
    </row>
    <row r="4655" spans="1:17" x14ac:dyDescent="0.25">
      <c r="A4655" t="s">
        <v>913</v>
      </c>
      <c r="B4655">
        <v>21</v>
      </c>
      <c r="C4655" t="s">
        <v>302</v>
      </c>
      <c r="D4655" t="s">
        <v>634</v>
      </c>
      <c r="E4655" t="str">
        <f t="shared" si="144"/>
        <v/>
      </c>
      <c r="F4655" t="str">
        <f t="shared" si="145"/>
        <v/>
      </c>
      <c r="H4655">
        <v>5.5</v>
      </c>
      <c r="Q4655">
        <v>5.5</v>
      </c>
    </row>
    <row r="4656" spans="1:17" x14ac:dyDescent="0.25">
      <c r="A4656" t="s">
        <v>913</v>
      </c>
      <c r="B4656">
        <v>21</v>
      </c>
      <c r="C4656" t="s">
        <v>318</v>
      </c>
      <c r="D4656" t="s">
        <v>634</v>
      </c>
      <c r="E4656" t="str">
        <f t="shared" si="144"/>
        <v/>
      </c>
      <c r="F4656" t="str">
        <f t="shared" si="145"/>
        <v/>
      </c>
      <c r="H4656">
        <v>6</v>
      </c>
      <c r="L4656">
        <v>1</v>
      </c>
      <c r="Q4656">
        <v>7</v>
      </c>
    </row>
    <row r="4657" spans="1:17" x14ac:dyDescent="0.25">
      <c r="A4657" t="s">
        <v>913</v>
      </c>
      <c r="B4657">
        <v>21</v>
      </c>
      <c r="C4657" t="s">
        <v>289</v>
      </c>
      <c r="D4657" t="s">
        <v>632</v>
      </c>
      <c r="E4657" t="str">
        <f t="shared" si="144"/>
        <v/>
      </c>
      <c r="F4657" t="str">
        <f t="shared" si="145"/>
        <v/>
      </c>
      <c r="H4657">
        <v>6</v>
      </c>
      <c r="Q4657">
        <v>6</v>
      </c>
    </row>
    <row r="4658" spans="1:17" x14ac:dyDescent="0.25">
      <c r="A4658" t="s">
        <v>913</v>
      </c>
      <c r="B4658">
        <v>21</v>
      </c>
      <c r="C4658" t="s">
        <v>272</v>
      </c>
      <c r="D4658" t="s">
        <v>752</v>
      </c>
      <c r="E4658" t="str">
        <f t="shared" si="144"/>
        <v/>
      </c>
      <c r="F4658" t="str">
        <f t="shared" si="145"/>
        <v/>
      </c>
      <c r="H4658">
        <v>6.5</v>
      </c>
      <c r="I4658">
        <v>1</v>
      </c>
      <c r="M4658">
        <v>1</v>
      </c>
      <c r="Q4658">
        <v>9.5</v>
      </c>
    </row>
    <row r="4659" spans="1:17" x14ac:dyDescent="0.25">
      <c r="A4659" t="s">
        <v>913</v>
      </c>
      <c r="B4659">
        <v>21</v>
      </c>
      <c r="C4659" t="s">
        <v>283</v>
      </c>
      <c r="D4659" t="s">
        <v>752</v>
      </c>
      <c r="E4659" t="str">
        <f t="shared" si="144"/>
        <v/>
      </c>
      <c r="F4659" t="str">
        <f t="shared" si="145"/>
        <v/>
      </c>
      <c r="H4659">
        <v>6.5</v>
      </c>
      <c r="Q4659">
        <v>6.5</v>
      </c>
    </row>
    <row r="4660" spans="1:17" x14ac:dyDescent="0.25">
      <c r="A4660" t="s">
        <v>913</v>
      </c>
      <c r="B4660">
        <v>21</v>
      </c>
      <c r="C4660" t="s">
        <v>293</v>
      </c>
      <c r="D4660" t="s">
        <v>740</v>
      </c>
      <c r="E4660" t="str">
        <f t="shared" si="144"/>
        <v/>
      </c>
      <c r="F4660" t="str">
        <f t="shared" si="145"/>
        <v/>
      </c>
      <c r="H4660">
        <v>5</v>
      </c>
      <c r="Q4660">
        <v>5</v>
      </c>
    </row>
    <row r="4661" spans="1:17" x14ac:dyDescent="0.25">
      <c r="A4661" t="s">
        <v>913</v>
      </c>
      <c r="B4661">
        <v>21</v>
      </c>
      <c r="C4661" t="s">
        <v>300</v>
      </c>
      <c r="D4661" t="s">
        <v>740</v>
      </c>
      <c r="E4661" t="str">
        <f t="shared" si="144"/>
        <v/>
      </c>
      <c r="F4661" t="str">
        <f t="shared" si="145"/>
        <v/>
      </c>
      <c r="H4661">
        <v>5</v>
      </c>
      <c r="Q4661">
        <v>5</v>
      </c>
    </row>
    <row r="4662" spans="1:17" x14ac:dyDescent="0.25">
      <c r="A4662" t="s">
        <v>913</v>
      </c>
      <c r="B4662">
        <v>21</v>
      </c>
      <c r="C4662" t="s">
        <v>286</v>
      </c>
      <c r="D4662" t="s">
        <v>742</v>
      </c>
      <c r="E4662" t="str">
        <f t="shared" si="144"/>
        <v/>
      </c>
      <c r="F4662" t="str">
        <f t="shared" si="145"/>
        <v/>
      </c>
      <c r="H4662">
        <v>7.5</v>
      </c>
      <c r="I4662">
        <v>1</v>
      </c>
      <c r="Q4662">
        <v>10.5</v>
      </c>
    </row>
    <row r="4663" spans="1:17" x14ac:dyDescent="0.25">
      <c r="A4663" t="s">
        <v>913</v>
      </c>
      <c r="B4663">
        <v>21</v>
      </c>
      <c r="C4663" t="s">
        <v>317</v>
      </c>
      <c r="D4663" t="s">
        <v>742</v>
      </c>
      <c r="E4663" t="str">
        <f t="shared" si="144"/>
        <v/>
      </c>
      <c r="F4663" t="str">
        <f t="shared" si="145"/>
        <v/>
      </c>
      <c r="H4663">
        <v>7</v>
      </c>
      <c r="Q4663">
        <v>7</v>
      </c>
    </row>
    <row r="4664" spans="1:17" x14ac:dyDescent="0.25">
      <c r="A4664" t="s">
        <v>913</v>
      </c>
      <c r="B4664">
        <v>21</v>
      </c>
      <c r="C4664" t="s">
        <v>282</v>
      </c>
      <c r="D4664" t="s">
        <v>753</v>
      </c>
      <c r="E4664" t="str">
        <f t="shared" si="144"/>
        <v/>
      </c>
      <c r="F4664" t="str">
        <f t="shared" si="145"/>
        <v/>
      </c>
      <c r="H4664">
        <v>7</v>
      </c>
      <c r="Q4664">
        <v>7</v>
      </c>
    </row>
    <row r="4665" spans="1:17" x14ac:dyDescent="0.25">
      <c r="A4665" t="s">
        <v>913</v>
      </c>
      <c r="B4665">
        <v>21</v>
      </c>
      <c r="C4665" t="s">
        <v>280</v>
      </c>
      <c r="D4665" t="s">
        <v>753</v>
      </c>
      <c r="E4665" t="str">
        <f t="shared" si="144"/>
        <v/>
      </c>
      <c r="F4665" t="str">
        <f t="shared" si="145"/>
        <v/>
      </c>
      <c r="H4665">
        <v>6.5</v>
      </c>
      <c r="Q4665">
        <v>6.5</v>
      </c>
    </row>
    <row r="4666" spans="1:17" x14ac:dyDescent="0.25">
      <c r="A4666" t="s">
        <v>913</v>
      </c>
      <c r="B4666">
        <v>21</v>
      </c>
      <c r="C4666" t="s">
        <v>304</v>
      </c>
      <c r="D4666" t="s">
        <v>750</v>
      </c>
      <c r="E4666" t="str">
        <f t="shared" si="144"/>
        <v/>
      </c>
      <c r="F4666" t="str">
        <f t="shared" si="145"/>
        <v/>
      </c>
      <c r="H4666">
        <v>6.5</v>
      </c>
      <c r="I4666">
        <v>1</v>
      </c>
      <c r="Q4666">
        <v>9.5</v>
      </c>
    </row>
    <row r="4667" spans="1:17" x14ac:dyDescent="0.25">
      <c r="A4667" t="s">
        <v>913</v>
      </c>
      <c r="B4667">
        <v>21</v>
      </c>
      <c r="C4667" t="s">
        <v>316</v>
      </c>
      <c r="D4667" t="s">
        <v>750</v>
      </c>
      <c r="E4667" t="str">
        <f t="shared" si="144"/>
        <v/>
      </c>
      <c r="F4667" t="str">
        <f t="shared" si="145"/>
        <v/>
      </c>
      <c r="H4667">
        <v>6</v>
      </c>
      <c r="Q4667">
        <v>6</v>
      </c>
    </row>
    <row r="4668" spans="1:17" x14ac:dyDescent="0.25">
      <c r="A4668" t="s">
        <v>913</v>
      </c>
      <c r="B4668">
        <v>21</v>
      </c>
      <c r="C4668" t="s">
        <v>267</v>
      </c>
      <c r="D4668" t="s">
        <v>750</v>
      </c>
      <c r="E4668" t="str">
        <f t="shared" si="144"/>
        <v/>
      </c>
      <c r="F4668" t="str">
        <f t="shared" si="145"/>
        <v/>
      </c>
      <c r="H4668">
        <v>6.5</v>
      </c>
      <c r="L4668">
        <v>1</v>
      </c>
      <c r="Q4668">
        <v>7.5</v>
      </c>
    </row>
    <row r="4669" spans="1:17" x14ac:dyDescent="0.25">
      <c r="A4669" t="s">
        <v>913</v>
      </c>
      <c r="B4669">
        <v>21</v>
      </c>
      <c r="C4669" t="s">
        <v>252</v>
      </c>
      <c r="D4669" t="s">
        <v>754</v>
      </c>
      <c r="E4669">
        <f t="shared" si="144"/>
        <v>1</v>
      </c>
      <c r="F4669" t="str">
        <f t="shared" si="145"/>
        <v/>
      </c>
      <c r="G4669" t="s">
        <v>910</v>
      </c>
      <c r="H4669">
        <v>6.5</v>
      </c>
      <c r="I4669">
        <v>1</v>
      </c>
      <c r="Q4669">
        <v>9</v>
      </c>
    </row>
    <row r="4670" spans="1:17" x14ac:dyDescent="0.25">
      <c r="A4670" t="s">
        <v>913</v>
      </c>
      <c r="B4670">
        <v>21</v>
      </c>
      <c r="C4670" t="s">
        <v>305</v>
      </c>
      <c r="D4670" t="s">
        <v>754</v>
      </c>
      <c r="E4670" t="str">
        <f t="shared" si="144"/>
        <v/>
      </c>
      <c r="F4670" t="str">
        <f t="shared" si="145"/>
        <v/>
      </c>
      <c r="H4670">
        <v>7</v>
      </c>
      <c r="I4670">
        <v>1</v>
      </c>
      <c r="Q4670">
        <v>10</v>
      </c>
    </row>
    <row r="4671" spans="1:17" x14ac:dyDescent="0.25">
      <c r="A4671" t="s">
        <v>913</v>
      </c>
      <c r="B4671">
        <v>21</v>
      </c>
      <c r="C4671" t="s">
        <v>311</v>
      </c>
      <c r="D4671" t="s">
        <v>754</v>
      </c>
      <c r="E4671" t="str">
        <f t="shared" si="144"/>
        <v/>
      </c>
      <c r="F4671" t="str">
        <f t="shared" si="145"/>
        <v/>
      </c>
      <c r="H4671">
        <v>5.5</v>
      </c>
      <c r="Q4671">
        <v>5.5</v>
      </c>
    </row>
    <row r="4672" spans="1:17" x14ac:dyDescent="0.25">
      <c r="A4672" t="s">
        <v>913</v>
      </c>
      <c r="B4672">
        <v>21</v>
      </c>
      <c r="C4672" t="s">
        <v>259</v>
      </c>
      <c r="D4672" t="s">
        <v>748</v>
      </c>
      <c r="E4672" t="str">
        <f t="shared" si="144"/>
        <v/>
      </c>
      <c r="F4672" t="str">
        <f t="shared" si="145"/>
        <v/>
      </c>
      <c r="H4672">
        <v>5.5</v>
      </c>
      <c r="Q4672">
        <v>5.5</v>
      </c>
    </row>
    <row r="4673" spans="1:17" x14ac:dyDescent="0.25">
      <c r="A4673" t="s">
        <v>913</v>
      </c>
      <c r="B4673">
        <v>21</v>
      </c>
      <c r="C4673" t="s">
        <v>274</v>
      </c>
      <c r="D4673" t="s">
        <v>748</v>
      </c>
      <c r="E4673" t="str">
        <f t="shared" si="144"/>
        <v/>
      </c>
      <c r="F4673" t="str">
        <f t="shared" si="145"/>
        <v/>
      </c>
      <c r="H4673">
        <v>5.5</v>
      </c>
      <c r="Q4673">
        <v>5.5</v>
      </c>
    </row>
    <row r="4674" spans="1:17" x14ac:dyDescent="0.25">
      <c r="A4674" t="s">
        <v>913</v>
      </c>
      <c r="B4674">
        <v>21</v>
      </c>
      <c r="C4674" t="s">
        <v>278</v>
      </c>
      <c r="D4674" t="s">
        <v>748</v>
      </c>
      <c r="E4674" t="str">
        <f t="shared" si="144"/>
        <v/>
      </c>
      <c r="F4674" t="str">
        <f t="shared" si="145"/>
        <v/>
      </c>
      <c r="H4674">
        <v>6</v>
      </c>
      <c r="Q4674">
        <v>6</v>
      </c>
    </row>
    <row r="4675" spans="1:17" x14ac:dyDescent="0.25">
      <c r="A4675" t="s">
        <v>913</v>
      </c>
      <c r="B4675">
        <v>21</v>
      </c>
      <c r="C4675" t="s">
        <v>292</v>
      </c>
      <c r="D4675" t="s">
        <v>748</v>
      </c>
      <c r="E4675" t="str">
        <f t="shared" ref="E4675:E4738" si="146">IF($G4675="Ammonito",1,"")</f>
        <v/>
      </c>
      <c r="F4675" t="str">
        <f t="shared" ref="F4675:F4738" si="147">IF($G4675="Espulsione",1,"")</f>
        <v/>
      </c>
      <c r="H4675">
        <v>7</v>
      </c>
      <c r="Q4675">
        <v>7</v>
      </c>
    </row>
    <row r="4676" spans="1:17" x14ac:dyDescent="0.25">
      <c r="A4676" t="s">
        <v>913</v>
      </c>
      <c r="B4676">
        <v>21</v>
      </c>
      <c r="C4676" t="s">
        <v>251</v>
      </c>
      <c r="D4676" t="s">
        <v>661</v>
      </c>
      <c r="E4676" t="str">
        <f t="shared" si="146"/>
        <v/>
      </c>
      <c r="F4676" t="str">
        <f t="shared" si="147"/>
        <v/>
      </c>
      <c r="H4676">
        <v>6.5</v>
      </c>
      <c r="I4676">
        <v>1</v>
      </c>
      <c r="Q4676">
        <v>9.5</v>
      </c>
    </row>
    <row r="4677" spans="1:17" x14ac:dyDescent="0.25">
      <c r="A4677" t="s">
        <v>913</v>
      </c>
      <c r="B4677">
        <v>21</v>
      </c>
      <c r="C4677" t="s">
        <v>260</v>
      </c>
      <c r="D4677" t="s">
        <v>661</v>
      </c>
      <c r="E4677" t="str">
        <f t="shared" si="146"/>
        <v/>
      </c>
      <c r="F4677" t="str">
        <f t="shared" si="147"/>
        <v/>
      </c>
      <c r="H4677">
        <v>6</v>
      </c>
      <c r="L4677">
        <v>1</v>
      </c>
      <c r="Q4677">
        <v>7</v>
      </c>
    </row>
    <row r="4678" spans="1:17" x14ac:dyDescent="0.25">
      <c r="A4678" t="s">
        <v>913</v>
      </c>
      <c r="B4678">
        <v>21</v>
      </c>
      <c r="C4678" t="s">
        <v>301</v>
      </c>
      <c r="D4678" t="s">
        <v>661</v>
      </c>
      <c r="E4678" t="str">
        <f t="shared" si="146"/>
        <v/>
      </c>
      <c r="F4678" t="str">
        <f t="shared" si="147"/>
        <v/>
      </c>
      <c r="H4678">
        <v>5.5</v>
      </c>
      <c r="Q4678">
        <v>5.5</v>
      </c>
    </row>
    <row r="4679" spans="1:17" x14ac:dyDescent="0.25">
      <c r="A4679" t="s">
        <v>913</v>
      </c>
      <c r="B4679">
        <v>21</v>
      </c>
      <c r="C4679" t="s">
        <v>264</v>
      </c>
      <c r="D4679" t="s">
        <v>631</v>
      </c>
      <c r="E4679">
        <f t="shared" si="146"/>
        <v>1</v>
      </c>
      <c r="F4679" t="str">
        <f t="shared" si="147"/>
        <v/>
      </c>
      <c r="G4679" t="s">
        <v>910</v>
      </c>
      <c r="H4679">
        <v>6</v>
      </c>
      <c r="Q4679">
        <v>5.5</v>
      </c>
    </row>
    <row r="4680" spans="1:17" x14ac:dyDescent="0.25">
      <c r="A4680" t="s">
        <v>913</v>
      </c>
      <c r="B4680">
        <v>21</v>
      </c>
      <c r="C4680" t="s">
        <v>320</v>
      </c>
      <c r="D4680" t="s">
        <v>631</v>
      </c>
      <c r="E4680" t="str">
        <f t="shared" si="146"/>
        <v/>
      </c>
      <c r="F4680" t="str">
        <f t="shared" si="147"/>
        <v/>
      </c>
      <c r="H4680">
        <v>6.5</v>
      </c>
      <c r="I4680">
        <v>1</v>
      </c>
      <c r="M4680">
        <v>1</v>
      </c>
      <c r="Q4680">
        <v>9.5</v>
      </c>
    </row>
    <row r="4681" spans="1:17" x14ac:dyDescent="0.25">
      <c r="A4681" t="s">
        <v>913</v>
      </c>
      <c r="B4681">
        <v>21</v>
      </c>
      <c r="C4681" t="s">
        <v>271</v>
      </c>
      <c r="D4681" t="s">
        <v>631</v>
      </c>
      <c r="E4681" t="str">
        <f t="shared" si="146"/>
        <v/>
      </c>
      <c r="F4681" t="str">
        <f t="shared" si="147"/>
        <v/>
      </c>
      <c r="H4681">
        <v>7.5</v>
      </c>
      <c r="I4681">
        <v>1</v>
      </c>
      <c r="L4681">
        <v>1</v>
      </c>
      <c r="Q4681">
        <v>11.5</v>
      </c>
    </row>
    <row r="4682" spans="1:17" x14ac:dyDescent="0.25">
      <c r="A4682" t="s">
        <v>913</v>
      </c>
      <c r="B4682">
        <v>21</v>
      </c>
      <c r="C4682" t="s">
        <v>266</v>
      </c>
      <c r="D4682" t="s">
        <v>745</v>
      </c>
      <c r="E4682" t="str">
        <f t="shared" si="146"/>
        <v/>
      </c>
      <c r="F4682" t="str">
        <f t="shared" si="147"/>
        <v/>
      </c>
      <c r="H4682">
        <v>6.5</v>
      </c>
      <c r="L4682">
        <v>1</v>
      </c>
      <c r="Q4682">
        <v>7.5</v>
      </c>
    </row>
    <row r="4683" spans="1:17" x14ac:dyDescent="0.25">
      <c r="A4683" t="s">
        <v>913</v>
      </c>
      <c r="B4683">
        <v>21</v>
      </c>
      <c r="C4683" t="s">
        <v>270</v>
      </c>
      <c r="D4683" t="s">
        <v>745</v>
      </c>
      <c r="E4683">
        <f t="shared" si="146"/>
        <v>1</v>
      </c>
      <c r="F4683" t="str">
        <f t="shared" si="147"/>
        <v/>
      </c>
      <c r="G4683" t="s">
        <v>910</v>
      </c>
      <c r="H4683">
        <v>7</v>
      </c>
      <c r="I4683">
        <v>1</v>
      </c>
      <c r="Q4683">
        <v>9.5</v>
      </c>
    </row>
    <row r="4684" spans="1:17" x14ac:dyDescent="0.25">
      <c r="A4684" t="s">
        <v>913</v>
      </c>
      <c r="B4684">
        <v>21</v>
      </c>
      <c r="C4684" t="s">
        <v>255</v>
      </c>
      <c r="D4684" t="s">
        <v>635</v>
      </c>
      <c r="E4684">
        <f t="shared" si="146"/>
        <v>1</v>
      </c>
      <c r="F4684" t="str">
        <f t="shared" si="147"/>
        <v/>
      </c>
      <c r="G4684" t="s">
        <v>910</v>
      </c>
      <c r="H4684">
        <v>6</v>
      </c>
      <c r="I4684">
        <v>1</v>
      </c>
      <c r="M4684">
        <v>1</v>
      </c>
      <c r="Q4684">
        <v>8.5</v>
      </c>
    </row>
    <row r="4685" spans="1:17" x14ac:dyDescent="0.25">
      <c r="A4685" t="s">
        <v>913</v>
      </c>
      <c r="B4685">
        <v>21</v>
      </c>
      <c r="C4685" t="s">
        <v>812</v>
      </c>
      <c r="D4685" t="s">
        <v>635</v>
      </c>
      <c r="E4685" t="str">
        <f t="shared" si="146"/>
        <v/>
      </c>
      <c r="F4685" t="str">
        <f t="shared" si="147"/>
        <v/>
      </c>
      <c r="H4685">
        <v>5</v>
      </c>
      <c r="Q4685">
        <v>5</v>
      </c>
    </row>
    <row r="4686" spans="1:17" x14ac:dyDescent="0.25">
      <c r="A4686" t="s">
        <v>913</v>
      </c>
      <c r="B4686">
        <v>21</v>
      </c>
      <c r="C4686" t="s">
        <v>269</v>
      </c>
      <c r="D4686" t="s">
        <v>635</v>
      </c>
      <c r="E4686" t="str">
        <f t="shared" si="146"/>
        <v/>
      </c>
      <c r="F4686" t="str">
        <f t="shared" si="147"/>
        <v/>
      </c>
      <c r="H4686">
        <v>5.5</v>
      </c>
      <c r="Q4686">
        <v>5.5</v>
      </c>
    </row>
    <row r="4687" spans="1:17" x14ac:dyDescent="0.25">
      <c r="A4687" t="s">
        <v>913</v>
      </c>
      <c r="B4687">
        <v>21</v>
      </c>
      <c r="C4687" t="s">
        <v>314</v>
      </c>
      <c r="D4687" t="s">
        <v>635</v>
      </c>
      <c r="E4687" t="str">
        <f t="shared" si="146"/>
        <v/>
      </c>
      <c r="F4687" t="str">
        <f t="shared" si="147"/>
        <v/>
      </c>
      <c r="H4687">
        <v>5.5</v>
      </c>
      <c r="Q4687">
        <v>5.5</v>
      </c>
    </row>
    <row r="4688" spans="1:17" x14ac:dyDescent="0.25">
      <c r="A4688" t="s">
        <v>913</v>
      </c>
      <c r="B4688">
        <v>21</v>
      </c>
      <c r="C4688" t="s">
        <v>322</v>
      </c>
      <c r="D4688" t="s">
        <v>635</v>
      </c>
      <c r="E4688">
        <f t="shared" si="146"/>
        <v>1</v>
      </c>
      <c r="F4688" t="str">
        <f t="shared" si="147"/>
        <v/>
      </c>
      <c r="G4688" t="s">
        <v>910</v>
      </c>
      <c r="H4688">
        <v>5</v>
      </c>
      <c r="Q4688">
        <v>4.5</v>
      </c>
    </row>
    <row r="4689" spans="1:17" x14ac:dyDescent="0.25">
      <c r="A4689" t="s">
        <v>913</v>
      </c>
      <c r="B4689">
        <v>21</v>
      </c>
      <c r="C4689" t="s">
        <v>277</v>
      </c>
      <c r="D4689" t="s">
        <v>747</v>
      </c>
      <c r="E4689" t="str">
        <f t="shared" si="146"/>
        <v/>
      </c>
      <c r="F4689" t="str">
        <f t="shared" si="147"/>
        <v/>
      </c>
      <c r="H4689">
        <v>5</v>
      </c>
      <c r="N4689">
        <v>1</v>
      </c>
      <c r="Q4689">
        <v>2</v>
      </c>
    </row>
    <row r="4690" spans="1:17" x14ac:dyDescent="0.25">
      <c r="A4690" t="s">
        <v>913</v>
      </c>
      <c r="B4690">
        <v>21</v>
      </c>
      <c r="C4690" t="s">
        <v>291</v>
      </c>
      <c r="D4690" t="s">
        <v>747</v>
      </c>
      <c r="E4690" t="str">
        <f t="shared" si="146"/>
        <v/>
      </c>
      <c r="F4690" t="str">
        <f t="shared" si="147"/>
        <v/>
      </c>
      <c r="H4690">
        <v>5.5</v>
      </c>
      <c r="Q4690">
        <v>5.5</v>
      </c>
    </row>
    <row r="4691" spans="1:17" x14ac:dyDescent="0.25">
      <c r="A4691" t="s">
        <v>913</v>
      </c>
      <c r="B4691">
        <v>21</v>
      </c>
      <c r="C4691" t="s">
        <v>295</v>
      </c>
      <c r="D4691" t="s">
        <v>738</v>
      </c>
      <c r="E4691" t="str">
        <f t="shared" si="146"/>
        <v/>
      </c>
      <c r="F4691" t="str">
        <f t="shared" si="147"/>
        <v/>
      </c>
      <c r="H4691">
        <v>5</v>
      </c>
      <c r="Q4691">
        <v>5</v>
      </c>
    </row>
    <row r="4692" spans="1:17" x14ac:dyDescent="0.25">
      <c r="A4692" t="s">
        <v>913</v>
      </c>
      <c r="B4692">
        <v>21</v>
      </c>
      <c r="C4692" t="s">
        <v>297</v>
      </c>
      <c r="D4692" t="s">
        <v>738</v>
      </c>
      <c r="E4692" t="str">
        <f t="shared" si="146"/>
        <v/>
      </c>
      <c r="F4692" t="str">
        <f t="shared" si="147"/>
        <v/>
      </c>
      <c r="H4692">
        <v>6</v>
      </c>
      <c r="Q4692">
        <v>6</v>
      </c>
    </row>
    <row r="4693" spans="1:17" x14ac:dyDescent="0.25">
      <c r="A4693" t="s">
        <v>913</v>
      </c>
      <c r="B4693">
        <v>21</v>
      </c>
      <c r="C4693" t="s">
        <v>253</v>
      </c>
      <c r="D4693" t="s">
        <v>761</v>
      </c>
      <c r="E4693" t="str">
        <f t="shared" si="146"/>
        <v/>
      </c>
      <c r="F4693" t="str">
        <f t="shared" si="147"/>
        <v/>
      </c>
      <c r="H4693">
        <v>5.5</v>
      </c>
      <c r="Q4693">
        <v>5.5</v>
      </c>
    </row>
    <row r="4694" spans="1:17" x14ac:dyDescent="0.25">
      <c r="A4694" t="s">
        <v>913</v>
      </c>
      <c r="B4694">
        <v>21</v>
      </c>
      <c r="C4694" t="s">
        <v>319</v>
      </c>
      <c r="D4694" t="s">
        <v>761</v>
      </c>
      <c r="E4694" t="str">
        <f t="shared" si="146"/>
        <v/>
      </c>
      <c r="F4694" t="str">
        <f t="shared" si="147"/>
        <v/>
      </c>
      <c r="H4694">
        <v>5</v>
      </c>
      <c r="Q4694">
        <v>5</v>
      </c>
    </row>
    <row r="4695" spans="1:17" x14ac:dyDescent="0.25">
      <c r="A4695" t="s">
        <v>913</v>
      </c>
      <c r="B4695">
        <v>21</v>
      </c>
      <c r="C4695" t="s">
        <v>279</v>
      </c>
      <c r="D4695" t="s">
        <v>761</v>
      </c>
      <c r="E4695" t="str">
        <f t="shared" si="146"/>
        <v/>
      </c>
      <c r="F4695" t="str">
        <f t="shared" si="147"/>
        <v/>
      </c>
      <c r="H4695">
        <v>6</v>
      </c>
      <c r="Q4695">
        <v>6</v>
      </c>
    </row>
    <row r="4696" spans="1:17" x14ac:dyDescent="0.25">
      <c r="A4696" t="s">
        <v>908</v>
      </c>
      <c r="B4696">
        <v>20</v>
      </c>
      <c r="C4696" t="s">
        <v>657</v>
      </c>
      <c r="D4696" t="s">
        <v>746</v>
      </c>
      <c r="E4696" t="str">
        <f t="shared" si="146"/>
        <v/>
      </c>
      <c r="F4696" t="str">
        <f t="shared" si="147"/>
        <v/>
      </c>
      <c r="H4696">
        <v>6</v>
      </c>
      <c r="Q4696">
        <v>6</v>
      </c>
    </row>
    <row r="4697" spans="1:17" x14ac:dyDescent="0.25">
      <c r="A4697" t="s">
        <v>908</v>
      </c>
      <c r="B4697">
        <v>20</v>
      </c>
      <c r="C4697" t="s">
        <v>332</v>
      </c>
      <c r="D4697" t="s">
        <v>760</v>
      </c>
      <c r="E4697" t="str">
        <f t="shared" si="146"/>
        <v/>
      </c>
      <c r="F4697" t="str">
        <f t="shared" si="147"/>
        <v/>
      </c>
      <c r="H4697">
        <v>6</v>
      </c>
      <c r="J4697">
        <v>2</v>
      </c>
      <c r="O4697">
        <v>1</v>
      </c>
      <c r="Q4697">
        <v>4</v>
      </c>
    </row>
    <row r="4698" spans="1:17" x14ac:dyDescent="0.25">
      <c r="A4698" t="s">
        <v>908</v>
      </c>
      <c r="B4698">
        <v>20</v>
      </c>
      <c r="C4698" t="s">
        <v>326</v>
      </c>
      <c r="D4698" t="s">
        <v>633</v>
      </c>
      <c r="E4698" t="str">
        <f t="shared" si="146"/>
        <v/>
      </c>
      <c r="F4698" t="str">
        <f t="shared" si="147"/>
        <v/>
      </c>
      <c r="H4698">
        <v>6</v>
      </c>
      <c r="J4698">
        <v>1</v>
      </c>
      <c r="Q4698">
        <v>5</v>
      </c>
    </row>
    <row r="4699" spans="1:17" x14ac:dyDescent="0.25">
      <c r="A4699" t="s">
        <v>908</v>
      </c>
      <c r="B4699">
        <v>20</v>
      </c>
      <c r="C4699" t="s">
        <v>335</v>
      </c>
      <c r="D4699" t="s">
        <v>739</v>
      </c>
      <c r="E4699" t="str">
        <f t="shared" si="146"/>
        <v/>
      </c>
      <c r="F4699" t="str">
        <f t="shared" si="147"/>
        <v/>
      </c>
      <c r="H4699">
        <v>5</v>
      </c>
      <c r="J4699">
        <v>3</v>
      </c>
      <c r="Q4699">
        <v>2</v>
      </c>
    </row>
    <row r="4700" spans="1:17" x14ac:dyDescent="0.25">
      <c r="A4700" t="s">
        <v>908</v>
      </c>
      <c r="B4700">
        <v>20</v>
      </c>
      <c r="C4700" t="s">
        <v>341</v>
      </c>
      <c r="D4700" t="s">
        <v>634</v>
      </c>
      <c r="E4700" t="str">
        <f t="shared" si="146"/>
        <v/>
      </c>
      <c r="F4700" t="str">
        <f t="shared" si="147"/>
        <v/>
      </c>
      <c r="H4700">
        <v>5.5</v>
      </c>
      <c r="J4700">
        <v>2</v>
      </c>
      <c r="P4700">
        <v>1</v>
      </c>
      <c r="Q4700">
        <v>6.5</v>
      </c>
    </row>
    <row r="4701" spans="1:17" x14ac:dyDescent="0.25">
      <c r="A4701" t="s">
        <v>908</v>
      </c>
      <c r="B4701">
        <v>20</v>
      </c>
      <c r="C4701" t="s">
        <v>338</v>
      </c>
      <c r="D4701" t="s">
        <v>632</v>
      </c>
      <c r="E4701" t="str">
        <f t="shared" si="146"/>
        <v/>
      </c>
      <c r="F4701" t="str">
        <f t="shared" si="147"/>
        <v/>
      </c>
      <c r="H4701">
        <v>6</v>
      </c>
      <c r="Q4701">
        <v>6</v>
      </c>
    </row>
    <row r="4702" spans="1:17" x14ac:dyDescent="0.25">
      <c r="A4702" t="s">
        <v>908</v>
      </c>
      <c r="B4702">
        <v>20</v>
      </c>
      <c r="C4702" t="s">
        <v>340</v>
      </c>
      <c r="D4702" t="s">
        <v>752</v>
      </c>
      <c r="E4702" t="str">
        <f t="shared" si="146"/>
        <v/>
      </c>
      <c r="F4702" t="str">
        <f t="shared" si="147"/>
        <v/>
      </c>
      <c r="H4702">
        <v>7.5</v>
      </c>
      <c r="Q4702">
        <v>7.5</v>
      </c>
    </row>
    <row r="4703" spans="1:17" x14ac:dyDescent="0.25">
      <c r="A4703" t="s">
        <v>908</v>
      </c>
      <c r="B4703">
        <v>20</v>
      </c>
      <c r="C4703" t="s">
        <v>662</v>
      </c>
      <c r="D4703" t="s">
        <v>740</v>
      </c>
      <c r="E4703" t="str">
        <f t="shared" si="146"/>
        <v/>
      </c>
      <c r="F4703" t="str">
        <f t="shared" si="147"/>
        <v/>
      </c>
      <c r="H4703">
        <v>6.5</v>
      </c>
      <c r="J4703">
        <v>1</v>
      </c>
      <c r="Q4703">
        <v>5.5</v>
      </c>
    </row>
    <row r="4704" spans="1:17" x14ac:dyDescent="0.25">
      <c r="A4704" t="s">
        <v>908</v>
      </c>
      <c r="B4704">
        <v>20</v>
      </c>
      <c r="C4704" t="s">
        <v>330</v>
      </c>
      <c r="D4704" t="s">
        <v>742</v>
      </c>
      <c r="E4704" t="str">
        <f t="shared" si="146"/>
        <v/>
      </c>
      <c r="F4704" t="str">
        <f t="shared" si="147"/>
        <v/>
      </c>
      <c r="H4704">
        <v>7</v>
      </c>
      <c r="J4704">
        <v>2</v>
      </c>
      <c r="Q4704">
        <v>5</v>
      </c>
    </row>
    <row r="4705" spans="1:17" x14ac:dyDescent="0.25">
      <c r="A4705" t="s">
        <v>908</v>
      </c>
      <c r="B4705">
        <v>20</v>
      </c>
      <c r="C4705" t="s">
        <v>328</v>
      </c>
      <c r="D4705" t="s">
        <v>753</v>
      </c>
      <c r="E4705" t="str">
        <f t="shared" si="146"/>
        <v/>
      </c>
      <c r="F4705" t="str">
        <f t="shared" si="147"/>
        <v/>
      </c>
      <c r="H4705">
        <v>6</v>
      </c>
      <c r="J4705">
        <v>2</v>
      </c>
      <c r="O4705">
        <v>1</v>
      </c>
      <c r="Q4705">
        <v>4</v>
      </c>
    </row>
    <row r="4706" spans="1:17" x14ac:dyDescent="0.25">
      <c r="A4706" t="s">
        <v>908</v>
      </c>
      <c r="B4706">
        <v>20</v>
      </c>
      <c r="C4706" t="s">
        <v>327</v>
      </c>
      <c r="D4706" t="s">
        <v>750</v>
      </c>
      <c r="E4706" t="str">
        <f t="shared" si="146"/>
        <v/>
      </c>
      <c r="F4706" t="str">
        <f t="shared" si="147"/>
        <v/>
      </c>
      <c r="H4706">
        <v>7</v>
      </c>
      <c r="J4706">
        <v>3</v>
      </c>
      <c r="Q4706">
        <v>4</v>
      </c>
    </row>
    <row r="4707" spans="1:17" x14ac:dyDescent="0.25">
      <c r="A4707" t="s">
        <v>908</v>
      </c>
      <c r="B4707">
        <v>20</v>
      </c>
      <c r="C4707" t="s">
        <v>323</v>
      </c>
      <c r="D4707" t="s">
        <v>754</v>
      </c>
      <c r="E4707" t="str">
        <f t="shared" si="146"/>
        <v/>
      </c>
      <c r="F4707" t="str">
        <f t="shared" si="147"/>
        <v/>
      </c>
      <c r="H4707">
        <v>6.5</v>
      </c>
      <c r="Q4707">
        <v>6.5</v>
      </c>
    </row>
    <row r="4708" spans="1:17" x14ac:dyDescent="0.25">
      <c r="A4708" t="s">
        <v>908</v>
      </c>
      <c r="B4708">
        <v>20</v>
      </c>
      <c r="C4708" t="s">
        <v>652</v>
      </c>
      <c r="D4708" t="s">
        <v>748</v>
      </c>
      <c r="E4708" t="str">
        <f t="shared" si="146"/>
        <v/>
      </c>
      <c r="F4708" t="str">
        <f t="shared" si="147"/>
        <v/>
      </c>
      <c r="H4708">
        <v>6</v>
      </c>
      <c r="J4708">
        <v>2</v>
      </c>
      <c r="Q4708">
        <v>4</v>
      </c>
    </row>
    <row r="4709" spans="1:17" x14ac:dyDescent="0.25">
      <c r="A4709" t="s">
        <v>908</v>
      </c>
      <c r="B4709">
        <v>20</v>
      </c>
      <c r="C4709" t="s">
        <v>663</v>
      </c>
      <c r="D4709" t="s">
        <v>661</v>
      </c>
      <c r="E4709" t="str">
        <f t="shared" si="146"/>
        <v/>
      </c>
      <c r="F4709" t="str">
        <f t="shared" si="147"/>
        <v/>
      </c>
      <c r="H4709">
        <v>6</v>
      </c>
      <c r="J4709">
        <v>1</v>
      </c>
      <c r="Q4709">
        <v>5</v>
      </c>
    </row>
    <row r="4710" spans="1:17" x14ac:dyDescent="0.25">
      <c r="A4710" t="s">
        <v>908</v>
      </c>
      <c r="B4710">
        <v>20</v>
      </c>
      <c r="C4710" t="s">
        <v>334</v>
      </c>
      <c r="D4710" t="s">
        <v>631</v>
      </c>
      <c r="E4710" t="str">
        <f t="shared" si="146"/>
        <v/>
      </c>
      <c r="F4710" t="str">
        <f t="shared" si="147"/>
        <v/>
      </c>
      <c r="H4710">
        <v>6</v>
      </c>
      <c r="Q4710">
        <v>6</v>
      </c>
    </row>
    <row r="4711" spans="1:17" x14ac:dyDescent="0.25">
      <c r="A4711" t="s">
        <v>908</v>
      </c>
      <c r="B4711">
        <v>20</v>
      </c>
      <c r="C4711" t="s">
        <v>333</v>
      </c>
      <c r="D4711" t="s">
        <v>745</v>
      </c>
      <c r="E4711" t="str">
        <f t="shared" si="146"/>
        <v/>
      </c>
      <c r="F4711" t="str">
        <f t="shared" si="147"/>
        <v/>
      </c>
      <c r="H4711">
        <v>5.5</v>
      </c>
      <c r="J4711">
        <v>4</v>
      </c>
      <c r="O4711">
        <v>1</v>
      </c>
      <c r="Q4711">
        <v>1.5</v>
      </c>
    </row>
    <row r="4712" spans="1:17" x14ac:dyDescent="0.25">
      <c r="A4712" t="s">
        <v>908</v>
      </c>
      <c r="B4712">
        <v>20</v>
      </c>
      <c r="C4712" t="s">
        <v>339</v>
      </c>
      <c r="D4712" t="s">
        <v>635</v>
      </c>
      <c r="E4712" t="str">
        <f t="shared" si="146"/>
        <v/>
      </c>
      <c r="F4712" t="str">
        <f t="shared" si="147"/>
        <v/>
      </c>
      <c r="H4712">
        <v>5</v>
      </c>
      <c r="J4712">
        <v>2</v>
      </c>
      <c r="Q4712">
        <v>3</v>
      </c>
    </row>
    <row r="4713" spans="1:17" x14ac:dyDescent="0.25">
      <c r="A4713" t="s">
        <v>908</v>
      </c>
      <c r="B4713">
        <v>20</v>
      </c>
      <c r="C4713" t="s">
        <v>664</v>
      </c>
      <c r="D4713" t="s">
        <v>747</v>
      </c>
      <c r="E4713" t="str">
        <f t="shared" si="146"/>
        <v/>
      </c>
      <c r="F4713" t="str">
        <f t="shared" si="147"/>
        <v/>
      </c>
      <c r="H4713">
        <v>6</v>
      </c>
      <c r="Q4713">
        <v>6</v>
      </c>
    </row>
    <row r="4714" spans="1:17" x14ac:dyDescent="0.25">
      <c r="A4714" t="s">
        <v>908</v>
      </c>
      <c r="B4714">
        <v>20</v>
      </c>
      <c r="C4714" t="s">
        <v>329</v>
      </c>
      <c r="D4714" t="s">
        <v>738</v>
      </c>
      <c r="E4714" t="str">
        <f t="shared" si="146"/>
        <v/>
      </c>
      <c r="F4714" t="str">
        <f t="shared" si="147"/>
        <v/>
      </c>
      <c r="H4714">
        <v>4.5</v>
      </c>
      <c r="J4714">
        <v>3</v>
      </c>
      <c r="O4714">
        <v>1</v>
      </c>
      <c r="Q4714">
        <v>1.5</v>
      </c>
    </row>
    <row r="4715" spans="1:17" x14ac:dyDescent="0.25">
      <c r="A4715" t="s">
        <v>908</v>
      </c>
      <c r="B4715">
        <v>20</v>
      </c>
      <c r="C4715" t="s">
        <v>342</v>
      </c>
      <c r="D4715" t="s">
        <v>761</v>
      </c>
      <c r="E4715" t="str">
        <f t="shared" si="146"/>
        <v/>
      </c>
      <c r="F4715" t="str">
        <f t="shared" si="147"/>
        <v/>
      </c>
      <c r="H4715">
        <v>6</v>
      </c>
      <c r="J4715">
        <v>1</v>
      </c>
      <c r="O4715">
        <v>1</v>
      </c>
      <c r="Q4715">
        <v>5</v>
      </c>
    </row>
    <row r="4716" spans="1:17" x14ac:dyDescent="0.25">
      <c r="A4716" t="s">
        <v>909</v>
      </c>
      <c r="B4716">
        <v>20</v>
      </c>
      <c r="C4716" t="s">
        <v>371</v>
      </c>
      <c r="D4716" t="s">
        <v>746</v>
      </c>
      <c r="E4716" t="str">
        <f t="shared" si="146"/>
        <v/>
      </c>
      <c r="F4716" t="str">
        <f t="shared" si="147"/>
        <v/>
      </c>
      <c r="H4716">
        <v>6</v>
      </c>
      <c r="Q4716">
        <v>6</v>
      </c>
    </row>
    <row r="4717" spans="1:17" x14ac:dyDescent="0.25">
      <c r="A4717" t="s">
        <v>909</v>
      </c>
      <c r="B4717">
        <v>20</v>
      </c>
      <c r="C4717" t="s">
        <v>421</v>
      </c>
      <c r="D4717" t="s">
        <v>746</v>
      </c>
      <c r="E4717">
        <f t="shared" si="146"/>
        <v>1</v>
      </c>
      <c r="F4717" t="str">
        <f t="shared" si="147"/>
        <v/>
      </c>
      <c r="G4717" t="s">
        <v>910</v>
      </c>
      <c r="H4717">
        <v>6</v>
      </c>
      <c r="Q4717">
        <v>5.5</v>
      </c>
    </row>
    <row r="4718" spans="1:17" x14ac:dyDescent="0.25">
      <c r="A4718" t="s">
        <v>909</v>
      </c>
      <c r="B4718">
        <v>20</v>
      </c>
      <c r="C4718" t="s">
        <v>456</v>
      </c>
      <c r="D4718" t="s">
        <v>746</v>
      </c>
      <c r="E4718">
        <f t="shared" si="146"/>
        <v>1</v>
      </c>
      <c r="F4718" t="str">
        <f t="shared" si="147"/>
        <v/>
      </c>
      <c r="G4718" t="s">
        <v>910</v>
      </c>
      <c r="H4718">
        <v>5.5</v>
      </c>
      <c r="Q4718">
        <v>5</v>
      </c>
    </row>
    <row r="4719" spans="1:17" x14ac:dyDescent="0.25">
      <c r="A4719" t="s">
        <v>909</v>
      </c>
      <c r="B4719">
        <v>20</v>
      </c>
      <c r="C4719" t="s">
        <v>473</v>
      </c>
      <c r="D4719" t="s">
        <v>746</v>
      </c>
      <c r="E4719" t="str">
        <f t="shared" si="146"/>
        <v/>
      </c>
      <c r="F4719" t="str">
        <f t="shared" si="147"/>
        <v/>
      </c>
      <c r="H4719">
        <v>5.5</v>
      </c>
      <c r="Q4719">
        <v>5.5</v>
      </c>
    </row>
    <row r="4720" spans="1:17" x14ac:dyDescent="0.25">
      <c r="A4720" t="s">
        <v>909</v>
      </c>
      <c r="B4720">
        <v>20</v>
      </c>
      <c r="C4720" t="s">
        <v>479</v>
      </c>
      <c r="D4720" t="s">
        <v>746</v>
      </c>
      <c r="E4720" t="str">
        <f t="shared" si="146"/>
        <v/>
      </c>
      <c r="F4720" t="str">
        <f t="shared" si="147"/>
        <v/>
      </c>
      <c r="H4720">
        <v>6</v>
      </c>
      <c r="Q4720">
        <v>6</v>
      </c>
    </row>
    <row r="4721" spans="1:17" x14ac:dyDescent="0.25">
      <c r="A4721" t="s">
        <v>909</v>
      </c>
      <c r="B4721">
        <v>20</v>
      </c>
      <c r="C4721" t="s">
        <v>354</v>
      </c>
      <c r="D4721" t="s">
        <v>760</v>
      </c>
      <c r="E4721" t="str">
        <f t="shared" si="146"/>
        <v/>
      </c>
      <c r="F4721" t="str">
        <f t="shared" si="147"/>
        <v/>
      </c>
      <c r="H4721">
        <v>6</v>
      </c>
      <c r="Q4721">
        <v>6</v>
      </c>
    </row>
    <row r="4722" spans="1:17" x14ac:dyDescent="0.25">
      <c r="A4722" t="s">
        <v>909</v>
      </c>
      <c r="B4722">
        <v>20</v>
      </c>
      <c r="C4722" t="s">
        <v>383</v>
      </c>
      <c r="D4722" t="s">
        <v>760</v>
      </c>
      <c r="E4722" t="str">
        <f t="shared" si="146"/>
        <v/>
      </c>
      <c r="F4722" t="str">
        <f t="shared" si="147"/>
        <v/>
      </c>
      <c r="H4722">
        <v>6</v>
      </c>
      <c r="Q4722">
        <v>6</v>
      </c>
    </row>
    <row r="4723" spans="1:17" x14ac:dyDescent="0.25">
      <c r="A4723" t="s">
        <v>909</v>
      </c>
      <c r="B4723">
        <v>20</v>
      </c>
      <c r="C4723" t="s">
        <v>404</v>
      </c>
      <c r="D4723" t="s">
        <v>760</v>
      </c>
      <c r="E4723">
        <f t="shared" si="146"/>
        <v>1</v>
      </c>
      <c r="F4723" t="str">
        <f t="shared" si="147"/>
        <v/>
      </c>
      <c r="G4723" t="s">
        <v>910</v>
      </c>
      <c r="H4723">
        <v>5</v>
      </c>
      <c r="Q4723">
        <v>4.5</v>
      </c>
    </row>
    <row r="4724" spans="1:17" x14ac:dyDescent="0.25">
      <c r="A4724" t="s">
        <v>909</v>
      </c>
      <c r="B4724">
        <v>20</v>
      </c>
      <c r="C4724" t="s">
        <v>436</v>
      </c>
      <c r="D4724" t="s">
        <v>760</v>
      </c>
      <c r="E4724" t="str">
        <f t="shared" si="146"/>
        <v/>
      </c>
      <c r="F4724" t="str">
        <f t="shared" si="147"/>
        <v/>
      </c>
      <c r="H4724">
        <v>5.5</v>
      </c>
      <c r="Q4724">
        <v>5.5</v>
      </c>
    </row>
    <row r="4725" spans="1:17" x14ac:dyDescent="0.25">
      <c r="A4725" t="s">
        <v>909</v>
      </c>
      <c r="B4725">
        <v>20</v>
      </c>
      <c r="C4725" t="s">
        <v>442</v>
      </c>
      <c r="D4725" t="s">
        <v>760</v>
      </c>
      <c r="E4725" t="str">
        <f t="shared" si="146"/>
        <v/>
      </c>
      <c r="F4725" t="str">
        <f t="shared" si="147"/>
        <v/>
      </c>
      <c r="H4725">
        <v>6.5</v>
      </c>
      <c r="Q4725">
        <v>6.5</v>
      </c>
    </row>
    <row r="4726" spans="1:17" x14ac:dyDescent="0.25">
      <c r="A4726" t="s">
        <v>909</v>
      </c>
      <c r="B4726">
        <v>20</v>
      </c>
      <c r="C4726" t="s">
        <v>914</v>
      </c>
      <c r="D4726" t="s">
        <v>760</v>
      </c>
      <c r="E4726" t="str">
        <f t="shared" si="146"/>
        <v/>
      </c>
      <c r="F4726" t="str">
        <f t="shared" si="147"/>
        <v/>
      </c>
      <c r="H4726">
        <v>5.5</v>
      </c>
      <c r="Q4726">
        <v>5.5</v>
      </c>
    </row>
    <row r="4727" spans="1:17" x14ac:dyDescent="0.25">
      <c r="A4727" t="s">
        <v>909</v>
      </c>
      <c r="B4727">
        <v>20</v>
      </c>
      <c r="C4727" t="s">
        <v>357</v>
      </c>
      <c r="D4727" t="s">
        <v>633</v>
      </c>
      <c r="E4727" t="str">
        <f t="shared" si="146"/>
        <v/>
      </c>
      <c r="F4727" t="str">
        <f t="shared" si="147"/>
        <v/>
      </c>
      <c r="H4727">
        <v>6.5</v>
      </c>
      <c r="Q4727">
        <v>6.5</v>
      </c>
    </row>
    <row r="4728" spans="1:17" x14ac:dyDescent="0.25">
      <c r="A4728" t="s">
        <v>909</v>
      </c>
      <c r="B4728">
        <v>20</v>
      </c>
      <c r="C4728" t="s">
        <v>438</v>
      </c>
      <c r="D4728" t="s">
        <v>633</v>
      </c>
      <c r="E4728" t="str">
        <f t="shared" si="146"/>
        <v/>
      </c>
      <c r="F4728" t="str">
        <f t="shared" si="147"/>
        <v/>
      </c>
      <c r="H4728">
        <v>6</v>
      </c>
      <c r="Q4728">
        <v>6</v>
      </c>
    </row>
    <row r="4729" spans="1:17" x14ac:dyDescent="0.25">
      <c r="A4729" t="s">
        <v>909</v>
      </c>
      <c r="B4729">
        <v>20</v>
      </c>
      <c r="C4729" t="s">
        <v>453</v>
      </c>
      <c r="D4729" t="s">
        <v>633</v>
      </c>
      <c r="E4729" t="str">
        <f t="shared" si="146"/>
        <v/>
      </c>
      <c r="F4729" t="str">
        <f t="shared" si="147"/>
        <v/>
      </c>
      <c r="H4729">
        <v>5</v>
      </c>
      <c r="Q4729">
        <v>5</v>
      </c>
    </row>
    <row r="4730" spans="1:17" x14ac:dyDescent="0.25">
      <c r="A4730" t="s">
        <v>909</v>
      </c>
      <c r="B4730">
        <v>20</v>
      </c>
      <c r="C4730" t="s">
        <v>875</v>
      </c>
      <c r="D4730" t="s">
        <v>633</v>
      </c>
      <c r="E4730" t="str">
        <f t="shared" si="146"/>
        <v/>
      </c>
      <c r="F4730" t="str">
        <f t="shared" si="147"/>
        <v/>
      </c>
      <c r="H4730">
        <v>5.5</v>
      </c>
      <c r="Q4730">
        <v>5.5</v>
      </c>
    </row>
    <row r="4731" spans="1:17" x14ac:dyDescent="0.25">
      <c r="A4731" t="s">
        <v>909</v>
      </c>
      <c r="B4731">
        <v>20</v>
      </c>
      <c r="C4731" t="s">
        <v>362</v>
      </c>
      <c r="D4731" t="s">
        <v>739</v>
      </c>
      <c r="E4731" t="str">
        <f t="shared" si="146"/>
        <v/>
      </c>
      <c r="F4731" t="str">
        <f t="shared" si="147"/>
        <v/>
      </c>
      <c r="H4731">
        <v>5.5</v>
      </c>
      <c r="Q4731">
        <v>5.5</v>
      </c>
    </row>
    <row r="4732" spans="1:17" x14ac:dyDescent="0.25">
      <c r="A4732" t="s">
        <v>909</v>
      </c>
      <c r="B4732">
        <v>20</v>
      </c>
      <c r="C4732" t="s">
        <v>464</v>
      </c>
      <c r="D4732" t="s">
        <v>739</v>
      </c>
      <c r="E4732" t="str">
        <f t="shared" si="146"/>
        <v/>
      </c>
      <c r="F4732" t="str">
        <f t="shared" si="147"/>
        <v/>
      </c>
      <c r="H4732">
        <v>5</v>
      </c>
      <c r="Q4732">
        <v>5</v>
      </c>
    </row>
    <row r="4733" spans="1:17" x14ac:dyDescent="0.25">
      <c r="A4733" t="s">
        <v>909</v>
      </c>
      <c r="B4733">
        <v>20</v>
      </c>
      <c r="C4733" t="s">
        <v>472</v>
      </c>
      <c r="D4733" t="s">
        <v>739</v>
      </c>
      <c r="E4733" t="str">
        <f t="shared" si="146"/>
        <v/>
      </c>
      <c r="F4733" t="str">
        <f t="shared" si="147"/>
        <v/>
      </c>
      <c r="H4733">
        <v>4.5</v>
      </c>
      <c r="Q4733">
        <v>4.5</v>
      </c>
    </row>
    <row r="4734" spans="1:17" x14ac:dyDescent="0.25">
      <c r="A4734" t="s">
        <v>909</v>
      </c>
      <c r="B4734">
        <v>20</v>
      </c>
      <c r="C4734" t="s">
        <v>367</v>
      </c>
      <c r="D4734" t="s">
        <v>739</v>
      </c>
      <c r="E4734" t="str">
        <f t="shared" si="146"/>
        <v/>
      </c>
      <c r="F4734" t="str">
        <f t="shared" si="147"/>
        <v/>
      </c>
      <c r="H4734">
        <v>5</v>
      </c>
      <c r="Q4734">
        <v>5</v>
      </c>
    </row>
    <row r="4735" spans="1:17" x14ac:dyDescent="0.25">
      <c r="A4735" t="s">
        <v>909</v>
      </c>
      <c r="B4735">
        <v>20</v>
      </c>
      <c r="C4735" t="s">
        <v>382</v>
      </c>
      <c r="D4735" t="s">
        <v>634</v>
      </c>
      <c r="E4735">
        <f t="shared" si="146"/>
        <v>1</v>
      </c>
      <c r="F4735" t="str">
        <f t="shared" si="147"/>
        <v/>
      </c>
      <c r="G4735" t="s">
        <v>910</v>
      </c>
      <c r="H4735">
        <v>6</v>
      </c>
      <c r="Q4735">
        <v>5.5</v>
      </c>
    </row>
    <row r="4736" spans="1:17" x14ac:dyDescent="0.25">
      <c r="A4736" t="s">
        <v>909</v>
      </c>
      <c r="B4736">
        <v>20</v>
      </c>
      <c r="C4736" t="s">
        <v>388</v>
      </c>
      <c r="D4736" t="s">
        <v>634</v>
      </c>
      <c r="E4736" t="str">
        <f t="shared" si="146"/>
        <v/>
      </c>
      <c r="F4736" t="str">
        <f t="shared" si="147"/>
        <v/>
      </c>
      <c r="H4736">
        <v>6.5</v>
      </c>
      <c r="Q4736">
        <v>6.5</v>
      </c>
    </row>
    <row r="4737" spans="1:17" x14ac:dyDescent="0.25">
      <c r="A4737" t="s">
        <v>909</v>
      </c>
      <c r="B4737">
        <v>20</v>
      </c>
      <c r="C4737" t="s">
        <v>398</v>
      </c>
      <c r="D4737" t="s">
        <v>634</v>
      </c>
      <c r="E4737" t="str">
        <f t="shared" si="146"/>
        <v/>
      </c>
      <c r="F4737" t="str">
        <f t="shared" si="147"/>
        <v/>
      </c>
      <c r="H4737">
        <v>5.5</v>
      </c>
      <c r="Q4737">
        <v>5.5</v>
      </c>
    </row>
    <row r="4738" spans="1:17" x14ac:dyDescent="0.25">
      <c r="A4738" t="s">
        <v>909</v>
      </c>
      <c r="B4738">
        <v>20</v>
      </c>
      <c r="C4738" t="s">
        <v>469</v>
      </c>
      <c r="D4738" t="s">
        <v>634</v>
      </c>
      <c r="E4738">
        <f t="shared" si="146"/>
        <v>1</v>
      </c>
      <c r="F4738" t="str">
        <f t="shared" si="147"/>
        <v/>
      </c>
      <c r="G4738" t="s">
        <v>910</v>
      </c>
      <c r="H4738">
        <v>6.5</v>
      </c>
      <c r="Q4738">
        <v>6</v>
      </c>
    </row>
    <row r="4739" spans="1:17" x14ac:dyDescent="0.25">
      <c r="A4739" t="s">
        <v>909</v>
      </c>
      <c r="B4739">
        <v>20</v>
      </c>
      <c r="C4739" t="s">
        <v>402</v>
      </c>
      <c r="D4739" t="s">
        <v>634</v>
      </c>
      <c r="E4739" t="str">
        <f t="shared" ref="E4739:E4802" si="148">IF($G4739="Ammonito",1,"")</f>
        <v/>
      </c>
      <c r="F4739" t="str">
        <f t="shared" ref="F4739:F4802" si="149">IF($G4739="Espulsione",1,"")</f>
        <v/>
      </c>
      <c r="H4739">
        <v>5</v>
      </c>
      <c r="Q4739">
        <v>5</v>
      </c>
    </row>
    <row r="4740" spans="1:17" x14ac:dyDescent="0.25">
      <c r="A4740" t="s">
        <v>909</v>
      </c>
      <c r="B4740">
        <v>20</v>
      </c>
      <c r="C4740" t="s">
        <v>447</v>
      </c>
      <c r="D4740" t="s">
        <v>632</v>
      </c>
      <c r="E4740" t="str">
        <f t="shared" si="148"/>
        <v/>
      </c>
      <c r="F4740" t="str">
        <f t="shared" si="149"/>
        <v/>
      </c>
      <c r="H4740">
        <v>7</v>
      </c>
      <c r="L4740">
        <v>1</v>
      </c>
      <c r="Q4740">
        <v>8</v>
      </c>
    </row>
    <row r="4741" spans="1:17" x14ac:dyDescent="0.25">
      <c r="A4741" t="s">
        <v>909</v>
      </c>
      <c r="B4741">
        <v>20</v>
      </c>
      <c r="C4741" t="s">
        <v>462</v>
      </c>
      <c r="D4741" t="s">
        <v>632</v>
      </c>
      <c r="E4741">
        <f t="shared" si="148"/>
        <v>1</v>
      </c>
      <c r="F4741" t="str">
        <f t="shared" si="149"/>
        <v/>
      </c>
      <c r="G4741" t="s">
        <v>910</v>
      </c>
      <c r="H4741">
        <v>6.5</v>
      </c>
      <c r="Q4741">
        <v>6</v>
      </c>
    </row>
    <row r="4742" spans="1:17" x14ac:dyDescent="0.25">
      <c r="A4742" t="s">
        <v>909</v>
      </c>
      <c r="B4742">
        <v>20</v>
      </c>
      <c r="C4742" t="s">
        <v>466</v>
      </c>
      <c r="D4742" t="s">
        <v>632</v>
      </c>
      <c r="E4742" t="str">
        <f t="shared" si="148"/>
        <v/>
      </c>
      <c r="F4742" t="str">
        <f t="shared" si="149"/>
        <v/>
      </c>
      <c r="H4742">
        <v>6</v>
      </c>
      <c r="Q4742">
        <v>6</v>
      </c>
    </row>
    <row r="4743" spans="1:17" x14ac:dyDescent="0.25">
      <c r="A4743" t="s">
        <v>909</v>
      </c>
      <c r="B4743">
        <v>20</v>
      </c>
      <c r="C4743" t="s">
        <v>470</v>
      </c>
      <c r="D4743" t="s">
        <v>632</v>
      </c>
      <c r="E4743" t="str">
        <f t="shared" si="148"/>
        <v/>
      </c>
      <c r="F4743" t="str">
        <f t="shared" si="149"/>
        <v/>
      </c>
      <c r="H4743">
        <v>6</v>
      </c>
      <c r="Q4743">
        <v>6</v>
      </c>
    </row>
    <row r="4744" spans="1:17" x14ac:dyDescent="0.25">
      <c r="A4744" t="s">
        <v>909</v>
      </c>
      <c r="B4744">
        <v>20</v>
      </c>
      <c r="C4744" t="s">
        <v>474</v>
      </c>
      <c r="D4744" t="s">
        <v>632</v>
      </c>
      <c r="E4744" t="str">
        <f t="shared" si="148"/>
        <v/>
      </c>
      <c r="F4744" t="str">
        <f t="shared" si="149"/>
        <v/>
      </c>
      <c r="H4744">
        <v>6.5</v>
      </c>
      <c r="Q4744">
        <v>6.5</v>
      </c>
    </row>
    <row r="4745" spans="1:17" x14ac:dyDescent="0.25">
      <c r="A4745" t="s">
        <v>909</v>
      </c>
      <c r="B4745">
        <v>20</v>
      </c>
      <c r="C4745" t="s">
        <v>352</v>
      </c>
      <c r="D4745" t="s">
        <v>752</v>
      </c>
      <c r="E4745" t="str">
        <f t="shared" si="148"/>
        <v/>
      </c>
      <c r="F4745" t="str">
        <f t="shared" si="149"/>
        <v/>
      </c>
      <c r="H4745">
        <v>6.5</v>
      </c>
      <c r="I4745">
        <v>1</v>
      </c>
      <c r="Q4745">
        <v>9.5</v>
      </c>
    </row>
    <row r="4746" spans="1:17" x14ac:dyDescent="0.25">
      <c r="A4746" t="s">
        <v>909</v>
      </c>
      <c r="B4746">
        <v>20</v>
      </c>
      <c r="C4746" t="s">
        <v>353</v>
      </c>
      <c r="D4746" t="s">
        <v>752</v>
      </c>
      <c r="E4746" t="str">
        <f t="shared" si="148"/>
        <v/>
      </c>
      <c r="F4746" t="str">
        <f t="shared" si="149"/>
        <v/>
      </c>
      <c r="H4746">
        <v>6.5</v>
      </c>
      <c r="Q4746">
        <v>6.5</v>
      </c>
    </row>
    <row r="4747" spans="1:17" x14ac:dyDescent="0.25">
      <c r="A4747" t="s">
        <v>909</v>
      </c>
      <c r="B4747">
        <v>20</v>
      </c>
      <c r="C4747" t="s">
        <v>391</v>
      </c>
      <c r="D4747" t="s">
        <v>752</v>
      </c>
      <c r="E4747" t="str">
        <f t="shared" si="148"/>
        <v/>
      </c>
      <c r="F4747" t="str">
        <f t="shared" si="149"/>
        <v/>
      </c>
      <c r="H4747">
        <v>6</v>
      </c>
      <c r="Q4747">
        <v>6</v>
      </c>
    </row>
    <row r="4748" spans="1:17" x14ac:dyDescent="0.25">
      <c r="A4748" t="s">
        <v>909</v>
      </c>
      <c r="B4748">
        <v>20</v>
      </c>
      <c r="C4748" t="s">
        <v>392</v>
      </c>
      <c r="D4748" t="s">
        <v>752</v>
      </c>
      <c r="E4748" t="str">
        <f t="shared" si="148"/>
        <v/>
      </c>
      <c r="F4748" t="str">
        <f t="shared" si="149"/>
        <v/>
      </c>
      <c r="H4748">
        <v>7</v>
      </c>
      <c r="Q4748">
        <v>7</v>
      </c>
    </row>
    <row r="4749" spans="1:17" x14ac:dyDescent="0.25">
      <c r="A4749" t="s">
        <v>909</v>
      </c>
      <c r="B4749">
        <v>20</v>
      </c>
      <c r="C4749" t="s">
        <v>428</v>
      </c>
      <c r="D4749" t="s">
        <v>752</v>
      </c>
      <c r="E4749" t="str">
        <f t="shared" si="148"/>
        <v/>
      </c>
      <c r="F4749" t="str">
        <f t="shared" si="149"/>
        <v/>
      </c>
      <c r="H4749">
        <v>7</v>
      </c>
      <c r="Q4749">
        <v>7</v>
      </c>
    </row>
    <row r="4750" spans="1:17" x14ac:dyDescent="0.25">
      <c r="A4750" t="s">
        <v>909</v>
      </c>
      <c r="B4750">
        <v>20</v>
      </c>
      <c r="C4750" t="s">
        <v>477</v>
      </c>
      <c r="D4750" t="s">
        <v>752</v>
      </c>
      <c r="E4750">
        <f t="shared" si="148"/>
        <v>1</v>
      </c>
      <c r="F4750" t="str">
        <f t="shared" si="149"/>
        <v/>
      </c>
      <c r="G4750" t="s">
        <v>910</v>
      </c>
      <c r="H4750">
        <v>6</v>
      </c>
      <c r="Q4750">
        <v>5.5</v>
      </c>
    </row>
    <row r="4751" spans="1:17" x14ac:dyDescent="0.25">
      <c r="A4751" t="s">
        <v>909</v>
      </c>
      <c r="B4751">
        <v>20</v>
      </c>
      <c r="C4751" t="s">
        <v>374</v>
      </c>
      <c r="D4751" t="s">
        <v>740</v>
      </c>
      <c r="E4751" t="str">
        <f t="shared" si="148"/>
        <v/>
      </c>
      <c r="F4751" t="str">
        <f t="shared" si="149"/>
        <v/>
      </c>
      <c r="H4751">
        <v>6</v>
      </c>
      <c r="Q4751">
        <v>6</v>
      </c>
    </row>
    <row r="4752" spans="1:17" x14ac:dyDescent="0.25">
      <c r="A4752" t="s">
        <v>909</v>
      </c>
      <c r="B4752">
        <v>20</v>
      </c>
      <c r="C4752" t="s">
        <v>414</v>
      </c>
      <c r="D4752" t="s">
        <v>740</v>
      </c>
      <c r="E4752" t="str">
        <f t="shared" si="148"/>
        <v/>
      </c>
      <c r="F4752" t="str">
        <f t="shared" si="149"/>
        <v/>
      </c>
      <c r="H4752">
        <v>5.5</v>
      </c>
      <c r="Q4752">
        <v>5.5</v>
      </c>
    </row>
    <row r="4753" spans="1:17" x14ac:dyDescent="0.25">
      <c r="A4753" t="s">
        <v>909</v>
      </c>
      <c r="B4753">
        <v>20</v>
      </c>
      <c r="C4753" t="s">
        <v>415</v>
      </c>
      <c r="D4753" t="s">
        <v>740</v>
      </c>
      <c r="E4753">
        <f t="shared" si="148"/>
        <v>1</v>
      </c>
      <c r="F4753" t="str">
        <f t="shared" si="149"/>
        <v/>
      </c>
      <c r="G4753" t="s">
        <v>910</v>
      </c>
      <c r="H4753">
        <v>5</v>
      </c>
      <c r="Q4753">
        <v>4.5</v>
      </c>
    </row>
    <row r="4754" spans="1:17" x14ac:dyDescent="0.25">
      <c r="A4754" t="s">
        <v>909</v>
      </c>
      <c r="B4754">
        <v>20</v>
      </c>
      <c r="C4754" t="s">
        <v>440</v>
      </c>
      <c r="D4754" t="s">
        <v>740</v>
      </c>
      <c r="E4754" t="str">
        <f t="shared" si="148"/>
        <v/>
      </c>
      <c r="F4754" t="str">
        <f t="shared" si="149"/>
        <v/>
      </c>
      <c r="H4754">
        <v>6</v>
      </c>
      <c r="Q4754">
        <v>6</v>
      </c>
    </row>
    <row r="4755" spans="1:17" x14ac:dyDescent="0.25">
      <c r="A4755" t="s">
        <v>909</v>
      </c>
      <c r="B4755">
        <v>20</v>
      </c>
      <c r="C4755" t="s">
        <v>463</v>
      </c>
      <c r="D4755" t="s">
        <v>740</v>
      </c>
      <c r="E4755" t="str">
        <f t="shared" si="148"/>
        <v/>
      </c>
      <c r="F4755" t="str">
        <f t="shared" si="149"/>
        <v/>
      </c>
      <c r="H4755">
        <v>5.5</v>
      </c>
      <c r="Q4755">
        <v>5.5</v>
      </c>
    </row>
    <row r="4756" spans="1:17" x14ac:dyDescent="0.25">
      <c r="A4756" t="s">
        <v>909</v>
      </c>
      <c r="B4756">
        <v>20</v>
      </c>
      <c r="C4756" t="s">
        <v>360</v>
      </c>
      <c r="D4756" t="s">
        <v>742</v>
      </c>
      <c r="E4756" t="str">
        <f t="shared" si="148"/>
        <v/>
      </c>
      <c r="F4756" t="str">
        <f t="shared" si="149"/>
        <v/>
      </c>
      <c r="H4756">
        <v>6</v>
      </c>
      <c r="K4756">
        <v>1</v>
      </c>
      <c r="Q4756">
        <v>4</v>
      </c>
    </row>
    <row r="4757" spans="1:17" x14ac:dyDescent="0.25">
      <c r="A4757" t="s">
        <v>909</v>
      </c>
      <c r="B4757">
        <v>20</v>
      </c>
      <c r="C4757" t="s">
        <v>384</v>
      </c>
      <c r="D4757" t="s">
        <v>742</v>
      </c>
      <c r="E4757">
        <f t="shared" si="148"/>
        <v>1</v>
      </c>
      <c r="F4757" t="str">
        <f t="shared" si="149"/>
        <v/>
      </c>
      <c r="G4757" t="s">
        <v>910</v>
      </c>
      <c r="H4757">
        <v>6</v>
      </c>
      <c r="Q4757">
        <v>5.5</v>
      </c>
    </row>
    <row r="4758" spans="1:17" x14ac:dyDescent="0.25">
      <c r="A4758" t="s">
        <v>909</v>
      </c>
      <c r="B4758">
        <v>20</v>
      </c>
      <c r="C4758" t="s">
        <v>418</v>
      </c>
      <c r="D4758" t="s">
        <v>742</v>
      </c>
      <c r="E4758" t="str">
        <f t="shared" si="148"/>
        <v/>
      </c>
      <c r="F4758" t="str">
        <f t="shared" si="149"/>
        <v/>
      </c>
      <c r="H4758">
        <v>6</v>
      </c>
      <c r="Q4758">
        <v>6</v>
      </c>
    </row>
    <row r="4759" spans="1:17" x14ac:dyDescent="0.25">
      <c r="A4759" t="s">
        <v>909</v>
      </c>
      <c r="B4759">
        <v>20</v>
      </c>
      <c r="C4759" t="s">
        <v>444</v>
      </c>
      <c r="D4759" t="s">
        <v>742</v>
      </c>
      <c r="E4759" t="str">
        <f t="shared" si="148"/>
        <v/>
      </c>
      <c r="F4759" t="str">
        <f t="shared" si="149"/>
        <v/>
      </c>
      <c r="H4759">
        <v>6.5</v>
      </c>
      <c r="Q4759">
        <v>6.5</v>
      </c>
    </row>
    <row r="4760" spans="1:17" x14ac:dyDescent="0.25">
      <c r="A4760" t="s">
        <v>909</v>
      </c>
      <c r="B4760">
        <v>20</v>
      </c>
      <c r="C4760" t="s">
        <v>840</v>
      </c>
      <c r="D4760" t="s">
        <v>753</v>
      </c>
      <c r="E4760" t="str">
        <f t="shared" si="148"/>
        <v/>
      </c>
      <c r="F4760" t="str">
        <f t="shared" si="149"/>
        <v/>
      </c>
      <c r="H4760">
        <v>6</v>
      </c>
      <c r="Q4760">
        <v>6</v>
      </c>
    </row>
    <row r="4761" spans="1:17" x14ac:dyDescent="0.25">
      <c r="A4761" t="s">
        <v>909</v>
      </c>
      <c r="B4761">
        <v>20</v>
      </c>
      <c r="C4761" t="s">
        <v>379</v>
      </c>
      <c r="D4761" t="s">
        <v>753</v>
      </c>
      <c r="E4761">
        <f t="shared" si="148"/>
        <v>1</v>
      </c>
      <c r="F4761" t="str">
        <f t="shared" si="149"/>
        <v/>
      </c>
      <c r="G4761" t="s">
        <v>910</v>
      </c>
      <c r="H4761">
        <v>5</v>
      </c>
      <c r="Q4761">
        <v>4.5</v>
      </c>
    </row>
    <row r="4762" spans="1:17" x14ac:dyDescent="0.25">
      <c r="A4762" t="s">
        <v>909</v>
      </c>
      <c r="B4762">
        <v>20</v>
      </c>
      <c r="C4762" t="s">
        <v>385</v>
      </c>
      <c r="D4762" t="s">
        <v>753</v>
      </c>
      <c r="E4762" t="str">
        <f t="shared" si="148"/>
        <v/>
      </c>
      <c r="F4762" t="str">
        <f t="shared" si="149"/>
        <v/>
      </c>
      <c r="H4762">
        <v>6</v>
      </c>
      <c r="Q4762">
        <v>6</v>
      </c>
    </row>
    <row r="4763" spans="1:17" x14ac:dyDescent="0.25">
      <c r="A4763" t="s">
        <v>909</v>
      </c>
      <c r="B4763">
        <v>20</v>
      </c>
      <c r="C4763" t="s">
        <v>395</v>
      </c>
      <c r="D4763" t="s">
        <v>753</v>
      </c>
      <c r="E4763" t="str">
        <f t="shared" si="148"/>
        <v/>
      </c>
      <c r="F4763" t="str">
        <f t="shared" si="149"/>
        <v/>
      </c>
      <c r="H4763">
        <v>6</v>
      </c>
      <c r="Q4763">
        <v>6</v>
      </c>
    </row>
    <row r="4764" spans="1:17" x14ac:dyDescent="0.25">
      <c r="A4764" t="s">
        <v>909</v>
      </c>
      <c r="B4764">
        <v>20</v>
      </c>
      <c r="C4764" t="s">
        <v>380</v>
      </c>
      <c r="D4764" t="s">
        <v>750</v>
      </c>
      <c r="E4764" t="str">
        <f t="shared" si="148"/>
        <v/>
      </c>
      <c r="F4764" t="str">
        <f t="shared" si="149"/>
        <v/>
      </c>
      <c r="H4764">
        <v>5</v>
      </c>
      <c r="Q4764">
        <v>5</v>
      </c>
    </row>
    <row r="4765" spans="1:17" x14ac:dyDescent="0.25">
      <c r="A4765" t="s">
        <v>909</v>
      </c>
      <c r="B4765">
        <v>20</v>
      </c>
      <c r="C4765" t="s">
        <v>430</v>
      </c>
      <c r="D4765" t="s">
        <v>750</v>
      </c>
      <c r="E4765" t="str">
        <f t="shared" si="148"/>
        <v/>
      </c>
      <c r="F4765" t="str">
        <f t="shared" si="149"/>
        <v/>
      </c>
      <c r="H4765">
        <v>5.5</v>
      </c>
      <c r="Q4765">
        <v>5.5</v>
      </c>
    </row>
    <row r="4766" spans="1:17" x14ac:dyDescent="0.25">
      <c r="A4766" t="s">
        <v>909</v>
      </c>
      <c r="B4766">
        <v>20</v>
      </c>
      <c r="C4766" t="s">
        <v>452</v>
      </c>
      <c r="D4766" t="s">
        <v>750</v>
      </c>
      <c r="E4766" t="str">
        <f t="shared" si="148"/>
        <v/>
      </c>
      <c r="F4766" t="str">
        <f t="shared" si="149"/>
        <v/>
      </c>
      <c r="H4766">
        <v>5.5</v>
      </c>
      <c r="Q4766">
        <v>5.5</v>
      </c>
    </row>
    <row r="4767" spans="1:17" x14ac:dyDescent="0.25">
      <c r="A4767" t="s">
        <v>909</v>
      </c>
      <c r="B4767">
        <v>20</v>
      </c>
      <c r="C4767" t="s">
        <v>476</v>
      </c>
      <c r="D4767" t="s">
        <v>750</v>
      </c>
      <c r="E4767" t="str">
        <f t="shared" si="148"/>
        <v/>
      </c>
      <c r="F4767" t="str">
        <f t="shared" si="149"/>
        <v/>
      </c>
      <c r="H4767">
        <v>5</v>
      </c>
      <c r="Q4767">
        <v>5</v>
      </c>
    </row>
    <row r="4768" spans="1:17" x14ac:dyDescent="0.25">
      <c r="A4768" t="s">
        <v>909</v>
      </c>
      <c r="B4768">
        <v>20</v>
      </c>
      <c r="C4768" t="s">
        <v>461</v>
      </c>
      <c r="D4768" t="s">
        <v>750</v>
      </c>
      <c r="E4768" t="str">
        <f t="shared" si="148"/>
        <v/>
      </c>
      <c r="F4768" t="str">
        <f t="shared" si="149"/>
        <v/>
      </c>
      <c r="H4768">
        <v>5</v>
      </c>
      <c r="Q4768">
        <v>5</v>
      </c>
    </row>
    <row r="4769" spans="1:17" x14ac:dyDescent="0.25">
      <c r="A4769" t="s">
        <v>909</v>
      </c>
      <c r="B4769">
        <v>20</v>
      </c>
      <c r="C4769" t="s">
        <v>368</v>
      </c>
      <c r="D4769" t="s">
        <v>754</v>
      </c>
      <c r="E4769" t="str">
        <f t="shared" si="148"/>
        <v/>
      </c>
      <c r="F4769" t="str">
        <f t="shared" si="149"/>
        <v/>
      </c>
      <c r="H4769">
        <v>6</v>
      </c>
      <c r="Q4769">
        <v>6</v>
      </c>
    </row>
    <row r="4770" spans="1:17" x14ac:dyDescent="0.25">
      <c r="A4770" t="s">
        <v>909</v>
      </c>
      <c r="B4770">
        <v>20</v>
      </c>
      <c r="C4770" t="s">
        <v>393</v>
      </c>
      <c r="D4770" t="s">
        <v>754</v>
      </c>
      <c r="E4770" t="str">
        <f t="shared" si="148"/>
        <v/>
      </c>
      <c r="F4770" t="str">
        <f t="shared" si="149"/>
        <v/>
      </c>
      <c r="H4770">
        <v>6.5</v>
      </c>
      <c r="Q4770">
        <v>6.5</v>
      </c>
    </row>
    <row r="4771" spans="1:17" x14ac:dyDescent="0.25">
      <c r="A4771" t="s">
        <v>909</v>
      </c>
      <c r="B4771">
        <v>20</v>
      </c>
      <c r="C4771" t="s">
        <v>881</v>
      </c>
      <c r="D4771" t="s">
        <v>754</v>
      </c>
      <c r="E4771">
        <f t="shared" si="148"/>
        <v>1</v>
      </c>
      <c r="F4771" t="str">
        <f t="shared" si="149"/>
        <v/>
      </c>
      <c r="G4771" t="s">
        <v>910</v>
      </c>
      <c r="H4771">
        <v>5.5</v>
      </c>
      <c r="Q4771">
        <v>5</v>
      </c>
    </row>
    <row r="4772" spans="1:17" x14ac:dyDescent="0.25">
      <c r="A4772" t="s">
        <v>909</v>
      </c>
      <c r="B4772">
        <v>20</v>
      </c>
      <c r="C4772" t="s">
        <v>480</v>
      </c>
      <c r="D4772" t="s">
        <v>754</v>
      </c>
      <c r="E4772" t="str">
        <f t="shared" si="148"/>
        <v/>
      </c>
      <c r="F4772" t="str">
        <f t="shared" si="149"/>
        <v/>
      </c>
      <c r="H4772">
        <v>6.5</v>
      </c>
      <c r="Q4772">
        <v>6.5</v>
      </c>
    </row>
    <row r="4773" spans="1:17" x14ac:dyDescent="0.25">
      <c r="A4773" t="s">
        <v>909</v>
      </c>
      <c r="B4773">
        <v>20</v>
      </c>
      <c r="C4773" t="s">
        <v>349</v>
      </c>
      <c r="D4773" t="s">
        <v>748</v>
      </c>
      <c r="E4773">
        <f t="shared" si="148"/>
        <v>1</v>
      </c>
      <c r="F4773" t="str">
        <f t="shared" si="149"/>
        <v/>
      </c>
      <c r="G4773" t="s">
        <v>910</v>
      </c>
      <c r="H4773">
        <v>5</v>
      </c>
      <c r="Q4773">
        <v>4.5</v>
      </c>
    </row>
    <row r="4774" spans="1:17" x14ac:dyDescent="0.25">
      <c r="A4774" t="s">
        <v>909</v>
      </c>
      <c r="B4774">
        <v>20</v>
      </c>
      <c r="C4774" t="s">
        <v>401</v>
      </c>
      <c r="D4774" t="s">
        <v>748</v>
      </c>
      <c r="E4774">
        <f t="shared" si="148"/>
        <v>1</v>
      </c>
      <c r="F4774" t="str">
        <f t="shared" si="149"/>
        <v/>
      </c>
      <c r="G4774" t="s">
        <v>910</v>
      </c>
      <c r="H4774">
        <v>5.5</v>
      </c>
      <c r="Q4774">
        <v>5</v>
      </c>
    </row>
    <row r="4775" spans="1:17" x14ac:dyDescent="0.25">
      <c r="A4775" t="s">
        <v>909</v>
      </c>
      <c r="B4775">
        <v>20</v>
      </c>
      <c r="C4775" t="s">
        <v>422</v>
      </c>
      <c r="D4775" t="s">
        <v>748</v>
      </c>
      <c r="E4775" t="str">
        <f t="shared" si="148"/>
        <v/>
      </c>
      <c r="F4775" t="str">
        <f t="shared" si="149"/>
        <v/>
      </c>
      <c r="H4775">
        <v>6</v>
      </c>
      <c r="Q4775">
        <v>6</v>
      </c>
    </row>
    <row r="4776" spans="1:17" x14ac:dyDescent="0.25">
      <c r="A4776" t="s">
        <v>909</v>
      </c>
      <c r="B4776">
        <v>20</v>
      </c>
      <c r="C4776" t="s">
        <v>460</v>
      </c>
      <c r="D4776" t="s">
        <v>748</v>
      </c>
      <c r="E4776" t="str">
        <f t="shared" si="148"/>
        <v/>
      </c>
      <c r="F4776" t="str">
        <f t="shared" si="149"/>
        <v/>
      </c>
      <c r="H4776">
        <v>6</v>
      </c>
      <c r="Q4776">
        <v>6</v>
      </c>
    </row>
    <row r="4777" spans="1:17" x14ac:dyDescent="0.25">
      <c r="A4777" t="s">
        <v>909</v>
      </c>
      <c r="B4777">
        <v>20</v>
      </c>
      <c r="C4777" t="s">
        <v>845</v>
      </c>
      <c r="D4777" t="s">
        <v>661</v>
      </c>
      <c r="E4777" t="str">
        <f t="shared" si="148"/>
        <v/>
      </c>
      <c r="F4777" t="str">
        <f t="shared" si="149"/>
        <v/>
      </c>
      <c r="H4777">
        <v>6</v>
      </c>
      <c r="Q4777">
        <v>6</v>
      </c>
    </row>
    <row r="4778" spans="1:17" x14ac:dyDescent="0.25">
      <c r="A4778" t="s">
        <v>909</v>
      </c>
      <c r="B4778">
        <v>20</v>
      </c>
      <c r="C4778" t="s">
        <v>409</v>
      </c>
      <c r="D4778" t="s">
        <v>661</v>
      </c>
      <c r="E4778" t="str">
        <f t="shared" si="148"/>
        <v/>
      </c>
      <c r="F4778" t="str">
        <f t="shared" si="149"/>
        <v/>
      </c>
      <c r="H4778">
        <v>6</v>
      </c>
      <c r="Q4778">
        <v>6</v>
      </c>
    </row>
    <row r="4779" spans="1:17" x14ac:dyDescent="0.25">
      <c r="A4779" t="s">
        <v>909</v>
      </c>
      <c r="B4779">
        <v>20</v>
      </c>
      <c r="C4779" t="s">
        <v>420</v>
      </c>
      <c r="D4779" t="s">
        <v>661</v>
      </c>
      <c r="E4779">
        <f t="shared" si="148"/>
        <v>1</v>
      </c>
      <c r="F4779" t="str">
        <f t="shared" si="149"/>
        <v/>
      </c>
      <c r="G4779" t="s">
        <v>910</v>
      </c>
      <c r="H4779">
        <v>7</v>
      </c>
      <c r="I4779">
        <v>1</v>
      </c>
      <c r="Q4779">
        <v>9.5</v>
      </c>
    </row>
    <row r="4780" spans="1:17" x14ac:dyDescent="0.25">
      <c r="A4780" t="s">
        <v>909</v>
      </c>
      <c r="B4780">
        <v>20</v>
      </c>
      <c r="C4780" t="s">
        <v>445</v>
      </c>
      <c r="D4780" t="s">
        <v>661</v>
      </c>
      <c r="E4780" t="str">
        <f t="shared" si="148"/>
        <v/>
      </c>
      <c r="F4780" t="str">
        <f t="shared" si="149"/>
        <v/>
      </c>
      <c r="H4780">
        <v>6.5</v>
      </c>
      <c r="Q4780">
        <v>6.5</v>
      </c>
    </row>
    <row r="4781" spans="1:17" x14ac:dyDescent="0.25">
      <c r="A4781" t="s">
        <v>909</v>
      </c>
      <c r="B4781">
        <v>20</v>
      </c>
      <c r="C4781" t="s">
        <v>364</v>
      </c>
      <c r="D4781" t="s">
        <v>631</v>
      </c>
      <c r="E4781" t="str">
        <f t="shared" si="148"/>
        <v/>
      </c>
      <c r="F4781" t="str">
        <f t="shared" si="149"/>
        <v/>
      </c>
      <c r="H4781">
        <v>6.5</v>
      </c>
      <c r="Q4781">
        <v>6.5</v>
      </c>
    </row>
    <row r="4782" spans="1:17" x14ac:dyDescent="0.25">
      <c r="A4782" t="s">
        <v>909</v>
      </c>
      <c r="B4782">
        <v>20</v>
      </c>
      <c r="C4782" t="s">
        <v>846</v>
      </c>
      <c r="D4782" t="s">
        <v>631</v>
      </c>
      <c r="E4782">
        <f t="shared" si="148"/>
        <v>1</v>
      </c>
      <c r="F4782" t="str">
        <f t="shared" si="149"/>
        <v/>
      </c>
      <c r="G4782" t="s">
        <v>910</v>
      </c>
      <c r="H4782">
        <v>6</v>
      </c>
      <c r="Q4782">
        <v>5.5</v>
      </c>
    </row>
    <row r="4783" spans="1:17" x14ac:dyDescent="0.25">
      <c r="A4783" t="s">
        <v>909</v>
      </c>
      <c r="B4783">
        <v>20</v>
      </c>
      <c r="C4783" t="s">
        <v>396</v>
      </c>
      <c r="D4783" t="s">
        <v>631</v>
      </c>
      <c r="E4783" t="str">
        <f t="shared" si="148"/>
        <v/>
      </c>
      <c r="F4783" t="str">
        <f t="shared" si="149"/>
        <v/>
      </c>
      <c r="H4783">
        <v>6.5</v>
      </c>
      <c r="Q4783">
        <v>6.5</v>
      </c>
    </row>
    <row r="4784" spans="1:17" x14ac:dyDescent="0.25">
      <c r="A4784" t="s">
        <v>909</v>
      </c>
      <c r="B4784">
        <v>20</v>
      </c>
      <c r="C4784" t="s">
        <v>475</v>
      </c>
      <c r="D4784" t="s">
        <v>631</v>
      </c>
      <c r="E4784" t="str">
        <f t="shared" si="148"/>
        <v/>
      </c>
      <c r="F4784" t="str">
        <f t="shared" si="149"/>
        <v/>
      </c>
      <c r="H4784">
        <v>6.5</v>
      </c>
      <c r="Q4784">
        <v>6.5</v>
      </c>
    </row>
    <row r="4785" spans="1:17" x14ac:dyDescent="0.25">
      <c r="A4785" t="s">
        <v>909</v>
      </c>
      <c r="B4785">
        <v>20</v>
      </c>
      <c r="C4785" t="s">
        <v>387</v>
      </c>
      <c r="D4785" t="s">
        <v>745</v>
      </c>
      <c r="E4785" t="str">
        <f t="shared" si="148"/>
        <v/>
      </c>
      <c r="F4785" t="str">
        <f t="shared" si="149"/>
        <v/>
      </c>
      <c r="H4785">
        <v>5.5</v>
      </c>
      <c r="Q4785">
        <v>5.5</v>
      </c>
    </row>
    <row r="4786" spans="1:17" x14ac:dyDescent="0.25">
      <c r="A4786" t="s">
        <v>909</v>
      </c>
      <c r="B4786">
        <v>20</v>
      </c>
      <c r="C4786" t="s">
        <v>394</v>
      </c>
      <c r="D4786" t="s">
        <v>745</v>
      </c>
      <c r="E4786" t="str">
        <f t="shared" si="148"/>
        <v/>
      </c>
      <c r="F4786" t="str">
        <f t="shared" si="149"/>
        <v/>
      </c>
      <c r="H4786">
        <v>6</v>
      </c>
      <c r="Q4786">
        <v>6</v>
      </c>
    </row>
    <row r="4787" spans="1:17" x14ac:dyDescent="0.25">
      <c r="A4787" t="s">
        <v>909</v>
      </c>
      <c r="B4787">
        <v>20</v>
      </c>
      <c r="C4787" t="s">
        <v>405</v>
      </c>
      <c r="D4787" t="s">
        <v>745</v>
      </c>
      <c r="E4787">
        <f t="shared" si="148"/>
        <v>1</v>
      </c>
      <c r="F4787" t="str">
        <f t="shared" si="149"/>
        <v/>
      </c>
      <c r="G4787" t="s">
        <v>910</v>
      </c>
      <c r="H4787">
        <v>5.5</v>
      </c>
      <c r="Q4787">
        <v>5</v>
      </c>
    </row>
    <row r="4788" spans="1:17" x14ac:dyDescent="0.25">
      <c r="A4788" t="s">
        <v>909</v>
      </c>
      <c r="B4788">
        <v>20</v>
      </c>
      <c r="C4788" t="s">
        <v>439</v>
      </c>
      <c r="D4788" t="s">
        <v>745</v>
      </c>
      <c r="E4788" t="str">
        <f t="shared" si="148"/>
        <v/>
      </c>
      <c r="F4788" t="str">
        <f t="shared" si="149"/>
        <v/>
      </c>
      <c r="H4788">
        <v>5.5</v>
      </c>
      <c r="Q4788">
        <v>5.5</v>
      </c>
    </row>
    <row r="4789" spans="1:17" x14ac:dyDescent="0.25">
      <c r="A4789" t="s">
        <v>909</v>
      </c>
      <c r="B4789">
        <v>20</v>
      </c>
      <c r="C4789" t="s">
        <v>446</v>
      </c>
      <c r="D4789" t="s">
        <v>745</v>
      </c>
      <c r="E4789" t="str">
        <f t="shared" si="148"/>
        <v/>
      </c>
      <c r="F4789" t="str">
        <f t="shared" si="149"/>
        <v/>
      </c>
      <c r="H4789">
        <v>5</v>
      </c>
      <c r="Q4789">
        <v>5</v>
      </c>
    </row>
    <row r="4790" spans="1:17" x14ac:dyDescent="0.25">
      <c r="A4790" t="s">
        <v>909</v>
      </c>
      <c r="B4790">
        <v>20</v>
      </c>
      <c r="C4790" t="s">
        <v>459</v>
      </c>
      <c r="D4790" t="s">
        <v>745</v>
      </c>
      <c r="E4790">
        <f t="shared" si="148"/>
        <v>1</v>
      </c>
      <c r="F4790" t="str">
        <f t="shared" si="149"/>
        <v/>
      </c>
      <c r="G4790" t="s">
        <v>910</v>
      </c>
      <c r="H4790">
        <v>5</v>
      </c>
      <c r="Q4790">
        <v>4.5</v>
      </c>
    </row>
    <row r="4791" spans="1:17" x14ac:dyDescent="0.25">
      <c r="A4791" t="s">
        <v>909</v>
      </c>
      <c r="B4791">
        <v>20</v>
      </c>
      <c r="C4791" t="s">
        <v>351</v>
      </c>
      <c r="D4791" t="s">
        <v>635</v>
      </c>
      <c r="E4791" t="str">
        <f t="shared" si="148"/>
        <v/>
      </c>
      <c r="F4791" t="str">
        <f t="shared" si="149"/>
        <v/>
      </c>
      <c r="H4791">
        <v>5.5</v>
      </c>
      <c r="Q4791">
        <v>5.5</v>
      </c>
    </row>
    <row r="4792" spans="1:17" x14ac:dyDescent="0.25">
      <c r="A4792" t="s">
        <v>909</v>
      </c>
      <c r="B4792">
        <v>20</v>
      </c>
      <c r="C4792" t="s">
        <v>355</v>
      </c>
      <c r="D4792" t="s">
        <v>635</v>
      </c>
      <c r="E4792">
        <f t="shared" si="148"/>
        <v>1</v>
      </c>
      <c r="F4792" t="str">
        <f t="shared" si="149"/>
        <v/>
      </c>
      <c r="G4792" t="s">
        <v>910</v>
      </c>
      <c r="H4792">
        <v>5</v>
      </c>
      <c r="Q4792">
        <v>4.5</v>
      </c>
    </row>
    <row r="4793" spans="1:17" x14ac:dyDescent="0.25">
      <c r="A4793" t="s">
        <v>909</v>
      </c>
      <c r="B4793">
        <v>20</v>
      </c>
      <c r="C4793" t="s">
        <v>419</v>
      </c>
      <c r="D4793" t="s">
        <v>635</v>
      </c>
      <c r="E4793" t="str">
        <f t="shared" si="148"/>
        <v/>
      </c>
      <c r="F4793" t="str">
        <f t="shared" si="149"/>
        <v/>
      </c>
      <c r="H4793">
        <v>6</v>
      </c>
      <c r="Q4793">
        <v>6</v>
      </c>
    </row>
    <row r="4794" spans="1:17" x14ac:dyDescent="0.25">
      <c r="A4794" t="s">
        <v>909</v>
      </c>
      <c r="B4794">
        <v>20</v>
      </c>
      <c r="C4794" t="s">
        <v>426</v>
      </c>
      <c r="D4794" t="s">
        <v>635</v>
      </c>
      <c r="E4794" t="str">
        <f t="shared" si="148"/>
        <v/>
      </c>
      <c r="F4794" t="str">
        <f t="shared" si="149"/>
        <v/>
      </c>
      <c r="H4794">
        <v>4.5</v>
      </c>
      <c r="Q4794">
        <v>4.5</v>
      </c>
    </row>
    <row r="4795" spans="1:17" x14ac:dyDescent="0.25">
      <c r="A4795" t="s">
        <v>909</v>
      </c>
      <c r="B4795">
        <v>20</v>
      </c>
      <c r="C4795" t="s">
        <v>481</v>
      </c>
      <c r="D4795" t="s">
        <v>635</v>
      </c>
      <c r="E4795" t="str">
        <f t="shared" si="148"/>
        <v/>
      </c>
      <c r="F4795" t="str">
        <f t="shared" si="149"/>
        <v/>
      </c>
      <c r="H4795">
        <v>5.5</v>
      </c>
      <c r="Q4795">
        <v>5.5</v>
      </c>
    </row>
    <row r="4796" spans="1:17" x14ac:dyDescent="0.25">
      <c r="A4796" t="s">
        <v>909</v>
      </c>
      <c r="B4796">
        <v>20</v>
      </c>
      <c r="C4796" t="s">
        <v>873</v>
      </c>
      <c r="D4796" t="s">
        <v>635</v>
      </c>
      <c r="E4796" t="str">
        <f t="shared" si="148"/>
        <v/>
      </c>
      <c r="F4796" t="str">
        <f t="shared" si="149"/>
        <v/>
      </c>
      <c r="H4796">
        <v>5.5</v>
      </c>
      <c r="Q4796">
        <v>5.5</v>
      </c>
    </row>
    <row r="4797" spans="1:17" x14ac:dyDescent="0.25">
      <c r="A4797" t="s">
        <v>909</v>
      </c>
      <c r="B4797">
        <v>20</v>
      </c>
      <c r="C4797" t="s">
        <v>390</v>
      </c>
      <c r="D4797" t="s">
        <v>747</v>
      </c>
      <c r="E4797" t="str">
        <f t="shared" si="148"/>
        <v/>
      </c>
      <c r="F4797" t="str">
        <f t="shared" si="149"/>
        <v/>
      </c>
      <c r="H4797">
        <v>6.5</v>
      </c>
      <c r="Q4797">
        <v>6.5</v>
      </c>
    </row>
    <row r="4798" spans="1:17" x14ac:dyDescent="0.25">
      <c r="A4798" t="s">
        <v>909</v>
      </c>
      <c r="B4798">
        <v>20</v>
      </c>
      <c r="C4798" t="s">
        <v>408</v>
      </c>
      <c r="D4798" t="s">
        <v>747</v>
      </c>
      <c r="E4798">
        <f t="shared" si="148"/>
        <v>1</v>
      </c>
      <c r="F4798" t="str">
        <f t="shared" si="149"/>
        <v/>
      </c>
      <c r="G4798" t="s">
        <v>910</v>
      </c>
      <c r="H4798">
        <v>6</v>
      </c>
      <c r="Q4798">
        <v>5.5</v>
      </c>
    </row>
    <row r="4799" spans="1:17" x14ac:dyDescent="0.25">
      <c r="A4799" t="s">
        <v>909</v>
      </c>
      <c r="B4799">
        <v>20</v>
      </c>
      <c r="C4799" t="s">
        <v>425</v>
      </c>
      <c r="D4799" t="s">
        <v>747</v>
      </c>
      <c r="E4799" t="str">
        <f t="shared" si="148"/>
        <v/>
      </c>
      <c r="F4799" t="str">
        <f t="shared" si="149"/>
        <v/>
      </c>
      <c r="H4799">
        <v>6</v>
      </c>
      <c r="Q4799">
        <v>6</v>
      </c>
    </row>
    <row r="4800" spans="1:17" x14ac:dyDescent="0.25">
      <c r="A4800" t="s">
        <v>909</v>
      </c>
      <c r="B4800">
        <v>20</v>
      </c>
      <c r="C4800" t="s">
        <v>863</v>
      </c>
      <c r="D4800" t="s">
        <v>747</v>
      </c>
      <c r="E4800" t="str">
        <f t="shared" si="148"/>
        <v/>
      </c>
      <c r="F4800" t="str">
        <f t="shared" si="149"/>
        <v/>
      </c>
      <c r="H4800">
        <v>5.5</v>
      </c>
      <c r="Q4800">
        <v>5.5</v>
      </c>
    </row>
    <row r="4801" spans="1:17" x14ac:dyDescent="0.25">
      <c r="A4801" t="s">
        <v>909</v>
      </c>
      <c r="B4801">
        <v>20</v>
      </c>
      <c r="C4801" t="s">
        <v>865</v>
      </c>
      <c r="D4801" t="s">
        <v>747</v>
      </c>
      <c r="E4801" t="str">
        <f t="shared" si="148"/>
        <v/>
      </c>
      <c r="F4801" t="str">
        <f t="shared" si="149"/>
        <v/>
      </c>
      <c r="H4801">
        <v>6</v>
      </c>
      <c r="Q4801">
        <v>6</v>
      </c>
    </row>
    <row r="4802" spans="1:17" x14ac:dyDescent="0.25">
      <c r="A4802" t="s">
        <v>909</v>
      </c>
      <c r="B4802">
        <v>20</v>
      </c>
      <c r="C4802" t="s">
        <v>361</v>
      </c>
      <c r="D4802" t="s">
        <v>738</v>
      </c>
      <c r="E4802" t="str">
        <f t="shared" si="148"/>
        <v/>
      </c>
      <c r="F4802" t="str">
        <f t="shared" si="149"/>
        <v/>
      </c>
      <c r="H4802">
        <v>6</v>
      </c>
      <c r="Q4802">
        <v>6</v>
      </c>
    </row>
    <row r="4803" spans="1:17" x14ac:dyDescent="0.25">
      <c r="A4803" t="s">
        <v>909</v>
      </c>
      <c r="B4803">
        <v>20</v>
      </c>
      <c r="C4803" t="s">
        <v>851</v>
      </c>
      <c r="D4803" t="s">
        <v>738</v>
      </c>
      <c r="E4803" t="str">
        <f t="shared" ref="E4803:E4866" si="150">IF($G4803="Ammonito",1,"")</f>
        <v/>
      </c>
      <c r="F4803" t="str">
        <f t="shared" ref="F4803:F4866" si="151">IF($G4803="Espulsione",1,"")</f>
        <v/>
      </c>
      <c r="H4803">
        <v>5.5</v>
      </c>
      <c r="Q4803">
        <v>5.5</v>
      </c>
    </row>
    <row r="4804" spans="1:17" x14ac:dyDescent="0.25">
      <c r="A4804" t="s">
        <v>909</v>
      </c>
      <c r="B4804">
        <v>20</v>
      </c>
      <c r="C4804" t="s">
        <v>397</v>
      </c>
      <c r="D4804" t="s">
        <v>738</v>
      </c>
      <c r="E4804">
        <f t="shared" si="150"/>
        <v>1</v>
      </c>
      <c r="F4804" t="str">
        <f t="shared" si="151"/>
        <v/>
      </c>
      <c r="G4804" t="s">
        <v>910</v>
      </c>
      <c r="H4804">
        <v>5</v>
      </c>
      <c r="Q4804">
        <v>4.5</v>
      </c>
    </row>
    <row r="4805" spans="1:17" x14ac:dyDescent="0.25">
      <c r="A4805" t="s">
        <v>909</v>
      </c>
      <c r="B4805">
        <v>20</v>
      </c>
      <c r="C4805" t="s">
        <v>413</v>
      </c>
      <c r="D4805" t="s">
        <v>738</v>
      </c>
      <c r="E4805" t="str">
        <f t="shared" si="150"/>
        <v/>
      </c>
      <c r="F4805" t="str">
        <f t="shared" si="151"/>
        <v/>
      </c>
      <c r="H4805">
        <v>6</v>
      </c>
      <c r="Q4805">
        <v>6</v>
      </c>
    </row>
    <row r="4806" spans="1:17" x14ac:dyDescent="0.25">
      <c r="A4806" t="s">
        <v>909</v>
      </c>
      <c r="B4806">
        <v>20</v>
      </c>
      <c r="C4806" t="s">
        <v>854</v>
      </c>
      <c r="D4806" t="s">
        <v>738</v>
      </c>
      <c r="E4806" t="str">
        <f t="shared" si="150"/>
        <v/>
      </c>
      <c r="F4806" t="str">
        <f t="shared" si="151"/>
        <v/>
      </c>
      <c r="H4806">
        <v>6</v>
      </c>
      <c r="Q4806">
        <v>6</v>
      </c>
    </row>
    <row r="4807" spans="1:17" x14ac:dyDescent="0.25">
      <c r="A4807" t="s">
        <v>909</v>
      </c>
      <c r="B4807">
        <v>20</v>
      </c>
      <c r="C4807" t="s">
        <v>347</v>
      </c>
      <c r="D4807" t="s">
        <v>761</v>
      </c>
      <c r="E4807" t="str">
        <f t="shared" si="150"/>
        <v/>
      </c>
      <c r="F4807" t="str">
        <f t="shared" si="151"/>
        <v/>
      </c>
      <c r="H4807">
        <v>6</v>
      </c>
      <c r="Q4807">
        <v>6</v>
      </c>
    </row>
    <row r="4808" spans="1:17" x14ac:dyDescent="0.25">
      <c r="A4808" t="s">
        <v>909</v>
      </c>
      <c r="B4808">
        <v>20</v>
      </c>
      <c r="C4808" t="s">
        <v>410</v>
      </c>
      <c r="D4808" t="s">
        <v>761</v>
      </c>
      <c r="E4808" t="str">
        <f t="shared" si="150"/>
        <v/>
      </c>
      <c r="F4808" t="str">
        <f t="shared" si="151"/>
        <v/>
      </c>
      <c r="H4808">
        <v>5</v>
      </c>
      <c r="Q4808">
        <v>5</v>
      </c>
    </row>
    <row r="4809" spans="1:17" x14ac:dyDescent="0.25">
      <c r="A4809" t="s">
        <v>909</v>
      </c>
      <c r="B4809">
        <v>20</v>
      </c>
      <c r="C4809" t="s">
        <v>424</v>
      </c>
      <c r="D4809" t="s">
        <v>761</v>
      </c>
      <c r="E4809">
        <f t="shared" si="150"/>
        <v>1</v>
      </c>
      <c r="F4809" t="str">
        <f t="shared" si="151"/>
        <v/>
      </c>
      <c r="G4809" t="s">
        <v>910</v>
      </c>
      <c r="H4809">
        <v>6</v>
      </c>
      <c r="Q4809">
        <v>5.5</v>
      </c>
    </row>
    <row r="4810" spans="1:17" x14ac:dyDescent="0.25">
      <c r="A4810" t="s">
        <v>909</v>
      </c>
      <c r="B4810">
        <v>20</v>
      </c>
      <c r="C4810" t="s">
        <v>435</v>
      </c>
      <c r="D4810" t="s">
        <v>761</v>
      </c>
      <c r="E4810" t="str">
        <f t="shared" si="150"/>
        <v/>
      </c>
      <c r="F4810" t="str">
        <f t="shared" si="151"/>
        <v/>
      </c>
      <c r="H4810">
        <v>6</v>
      </c>
      <c r="Q4810">
        <v>6</v>
      </c>
    </row>
    <row r="4811" spans="1:17" x14ac:dyDescent="0.25">
      <c r="A4811" t="s">
        <v>912</v>
      </c>
      <c r="B4811">
        <v>20</v>
      </c>
      <c r="C4811" t="s">
        <v>624</v>
      </c>
      <c r="D4811" t="s">
        <v>746</v>
      </c>
      <c r="E4811" t="str">
        <f t="shared" si="150"/>
        <v/>
      </c>
      <c r="F4811" t="str">
        <f t="shared" si="151"/>
        <v/>
      </c>
      <c r="H4811">
        <v>6.5</v>
      </c>
      <c r="I4811">
        <v>1</v>
      </c>
      <c r="Q4811">
        <v>9.5</v>
      </c>
    </row>
    <row r="4812" spans="1:17" x14ac:dyDescent="0.25">
      <c r="A4812" t="s">
        <v>912</v>
      </c>
      <c r="B4812">
        <v>20</v>
      </c>
      <c r="C4812" t="s">
        <v>505</v>
      </c>
      <c r="D4812" t="s">
        <v>746</v>
      </c>
      <c r="E4812" t="str">
        <f t="shared" si="150"/>
        <v/>
      </c>
      <c r="F4812" t="str">
        <f t="shared" si="151"/>
        <v/>
      </c>
      <c r="H4812">
        <v>6.5</v>
      </c>
      <c r="Q4812">
        <v>6.5</v>
      </c>
    </row>
    <row r="4813" spans="1:17" x14ac:dyDescent="0.25">
      <c r="A4813" t="s">
        <v>912</v>
      </c>
      <c r="B4813">
        <v>20</v>
      </c>
      <c r="C4813" t="s">
        <v>509</v>
      </c>
      <c r="D4813" t="s">
        <v>746</v>
      </c>
      <c r="E4813" t="str">
        <f t="shared" si="150"/>
        <v/>
      </c>
      <c r="F4813" t="str">
        <f t="shared" si="151"/>
        <v/>
      </c>
      <c r="H4813">
        <v>6</v>
      </c>
      <c r="Q4813">
        <v>6</v>
      </c>
    </row>
    <row r="4814" spans="1:17" x14ac:dyDescent="0.25">
      <c r="A4814" t="s">
        <v>912</v>
      </c>
      <c r="B4814">
        <v>20</v>
      </c>
      <c r="C4814" t="s">
        <v>515</v>
      </c>
      <c r="D4814" t="s">
        <v>746</v>
      </c>
      <c r="E4814" t="str">
        <f t="shared" si="150"/>
        <v/>
      </c>
      <c r="F4814" t="str">
        <f t="shared" si="151"/>
        <v/>
      </c>
      <c r="H4814">
        <v>5.5</v>
      </c>
      <c r="Q4814">
        <v>5.5</v>
      </c>
    </row>
    <row r="4815" spans="1:17" x14ac:dyDescent="0.25">
      <c r="A4815" t="s">
        <v>912</v>
      </c>
      <c r="B4815">
        <v>20</v>
      </c>
      <c r="C4815" t="s">
        <v>582</v>
      </c>
      <c r="D4815" t="s">
        <v>746</v>
      </c>
      <c r="E4815">
        <f t="shared" si="150"/>
        <v>1</v>
      </c>
      <c r="F4815" t="str">
        <f t="shared" si="151"/>
        <v/>
      </c>
      <c r="G4815" t="s">
        <v>910</v>
      </c>
      <c r="H4815">
        <v>5.5</v>
      </c>
      <c r="Q4815">
        <v>5</v>
      </c>
    </row>
    <row r="4816" spans="1:17" x14ac:dyDescent="0.25">
      <c r="A4816" t="s">
        <v>912</v>
      </c>
      <c r="B4816">
        <v>20</v>
      </c>
      <c r="C4816" t="s">
        <v>585</v>
      </c>
      <c r="D4816" t="s">
        <v>746</v>
      </c>
      <c r="E4816" t="str">
        <f t="shared" si="150"/>
        <v/>
      </c>
      <c r="F4816" t="str">
        <f t="shared" si="151"/>
        <v/>
      </c>
      <c r="H4816">
        <v>5.5</v>
      </c>
      <c r="L4816">
        <v>1</v>
      </c>
      <c r="Q4816">
        <v>6.5</v>
      </c>
    </row>
    <row r="4817" spans="1:17" x14ac:dyDescent="0.25">
      <c r="A4817" t="s">
        <v>912</v>
      </c>
      <c r="B4817">
        <v>20</v>
      </c>
      <c r="C4817" t="s">
        <v>514</v>
      </c>
      <c r="D4817" t="s">
        <v>760</v>
      </c>
      <c r="E4817" t="str">
        <f t="shared" si="150"/>
        <v/>
      </c>
      <c r="F4817" t="str">
        <f t="shared" si="151"/>
        <v/>
      </c>
      <c r="H4817">
        <v>5</v>
      </c>
      <c r="Q4817">
        <v>5</v>
      </c>
    </row>
    <row r="4818" spans="1:17" x14ac:dyDescent="0.25">
      <c r="A4818" t="s">
        <v>912</v>
      </c>
      <c r="B4818">
        <v>20</v>
      </c>
      <c r="C4818" t="s">
        <v>764</v>
      </c>
      <c r="D4818" t="s">
        <v>760</v>
      </c>
      <c r="E4818" t="str">
        <f t="shared" si="150"/>
        <v/>
      </c>
      <c r="F4818" t="str">
        <f t="shared" si="151"/>
        <v/>
      </c>
      <c r="H4818">
        <v>7</v>
      </c>
      <c r="L4818">
        <v>2</v>
      </c>
      <c r="Q4818">
        <v>9</v>
      </c>
    </row>
    <row r="4819" spans="1:17" x14ac:dyDescent="0.25">
      <c r="A4819" t="s">
        <v>912</v>
      </c>
      <c r="B4819">
        <v>20</v>
      </c>
      <c r="C4819" t="s">
        <v>558</v>
      </c>
      <c r="D4819" t="s">
        <v>760</v>
      </c>
      <c r="E4819" t="str">
        <f t="shared" si="150"/>
        <v/>
      </c>
      <c r="F4819">
        <f t="shared" si="151"/>
        <v>1</v>
      </c>
      <c r="G4819" t="s">
        <v>911</v>
      </c>
      <c r="H4819">
        <v>4.5</v>
      </c>
      <c r="Q4819">
        <v>3.5</v>
      </c>
    </row>
    <row r="4820" spans="1:17" x14ac:dyDescent="0.25">
      <c r="A4820" t="s">
        <v>912</v>
      </c>
      <c r="B4820">
        <v>20</v>
      </c>
      <c r="C4820" t="s">
        <v>591</v>
      </c>
      <c r="D4820" t="s">
        <v>760</v>
      </c>
      <c r="E4820">
        <f t="shared" si="150"/>
        <v>1</v>
      </c>
      <c r="F4820" t="str">
        <f t="shared" si="151"/>
        <v/>
      </c>
      <c r="G4820" t="s">
        <v>910</v>
      </c>
      <c r="H4820">
        <v>6</v>
      </c>
      <c r="Q4820">
        <v>5.5</v>
      </c>
    </row>
    <row r="4821" spans="1:17" x14ac:dyDescent="0.25">
      <c r="A4821" t="s">
        <v>912</v>
      </c>
      <c r="B4821">
        <v>20</v>
      </c>
      <c r="C4821" t="s">
        <v>593</v>
      </c>
      <c r="D4821" t="s">
        <v>760</v>
      </c>
      <c r="E4821">
        <f t="shared" si="150"/>
        <v>1</v>
      </c>
      <c r="F4821" t="str">
        <f t="shared" si="151"/>
        <v/>
      </c>
      <c r="G4821" t="s">
        <v>910</v>
      </c>
      <c r="H4821">
        <v>6</v>
      </c>
      <c r="Q4821">
        <v>5.5</v>
      </c>
    </row>
    <row r="4822" spans="1:17" x14ac:dyDescent="0.25">
      <c r="A4822" t="s">
        <v>912</v>
      </c>
      <c r="B4822">
        <v>20</v>
      </c>
      <c r="C4822" t="s">
        <v>518</v>
      </c>
      <c r="D4822" t="s">
        <v>633</v>
      </c>
      <c r="E4822" t="str">
        <f t="shared" si="150"/>
        <v/>
      </c>
      <c r="F4822" t="str">
        <f t="shared" si="151"/>
        <v/>
      </c>
      <c r="H4822">
        <v>6.5</v>
      </c>
      <c r="Q4822">
        <v>6.5</v>
      </c>
    </row>
    <row r="4823" spans="1:17" x14ac:dyDescent="0.25">
      <c r="A4823" t="s">
        <v>912</v>
      </c>
      <c r="B4823">
        <v>20</v>
      </c>
      <c r="C4823" t="s">
        <v>519</v>
      </c>
      <c r="D4823" t="s">
        <v>633</v>
      </c>
      <c r="E4823" t="str">
        <f t="shared" si="150"/>
        <v/>
      </c>
      <c r="F4823" t="str">
        <f t="shared" si="151"/>
        <v/>
      </c>
      <c r="H4823">
        <v>6.5</v>
      </c>
      <c r="Q4823">
        <v>6.5</v>
      </c>
    </row>
    <row r="4824" spans="1:17" x14ac:dyDescent="0.25">
      <c r="A4824" t="s">
        <v>912</v>
      </c>
      <c r="B4824">
        <v>20</v>
      </c>
      <c r="C4824" t="s">
        <v>523</v>
      </c>
      <c r="D4824" t="s">
        <v>633</v>
      </c>
      <c r="E4824" t="str">
        <f t="shared" si="150"/>
        <v/>
      </c>
      <c r="F4824" t="str">
        <f t="shared" si="151"/>
        <v/>
      </c>
      <c r="H4824">
        <v>6.5</v>
      </c>
      <c r="Q4824">
        <v>6.5</v>
      </c>
    </row>
    <row r="4825" spans="1:17" x14ac:dyDescent="0.25">
      <c r="A4825" t="s">
        <v>912</v>
      </c>
      <c r="B4825">
        <v>20</v>
      </c>
      <c r="C4825" t="s">
        <v>529</v>
      </c>
      <c r="D4825" t="s">
        <v>633</v>
      </c>
      <c r="E4825" t="str">
        <f t="shared" si="150"/>
        <v/>
      </c>
      <c r="F4825" t="str">
        <f t="shared" si="151"/>
        <v/>
      </c>
      <c r="H4825">
        <v>6</v>
      </c>
      <c r="Q4825">
        <v>6</v>
      </c>
    </row>
    <row r="4826" spans="1:17" x14ac:dyDescent="0.25">
      <c r="A4826" t="s">
        <v>912</v>
      </c>
      <c r="B4826">
        <v>20</v>
      </c>
      <c r="C4826" t="s">
        <v>775</v>
      </c>
      <c r="D4826" t="s">
        <v>633</v>
      </c>
      <c r="E4826" t="str">
        <f t="shared" si="150"/>
        <v/>
      </c>
      <c r="F4826" t="str">
        <f t="shared" si="151"/>
        <v/>
      </c>
      <c r="H4826">
        <v>6</v>
      </c>
      <c r="Q4826">
        <v>6</v>
      </c>
    </row>
    <row r="4827" spans="1:17" x14ac:dyDescent="0.25">
      <c r="A4827" t="s">
        <v>912</v>
      </c>
      <c r="B4827">
        <v>20</v>
      </c>
      <c r="C4827" t="s">
        <v>490</v>
      </c>
      <c r="D4827" t="s">
        <v>739</v>
      </c>
      <c r="E4827">
        <f t="shared" si="150"/>
        <v>1</v>
      </c>
      <c r="F4827" t="str">
        <f t="shared" si="151"/>
        <v/>
      </c>
      <c r="G4827" t="s">
        <v>910</v>
      </c>
      <c r="H4827">
        <v>5</v>
      </c>
      <c r="Q4827">
        <v>4.5</v>
      </c>
    </row>
    <row r="4828" spans="1:17" x14ac:dyDescent="0.25">
      <c r="A4828" t="s">
        <v>912</v>
      </c>
      <c r="B4828">
        <v>20</v>
      </c>
      <c r="C4828" t="s">
        <v>510</v>
      </c>
      <c r="D4828" t="s">
        <v>739</v>
      </c>
      <c r="E4828" t="str">
        <f t="shared" si="150"/>
        <v/>
      </c>
      <c r="F4828" t="str">
        <f t="shared" si="151"/>
        <v/>
      </c>
      <c r="H4828">
        <v>4.5</v>
      </c>
      <c r="Q4828">
        <v>4.5</v>
      </c>
    </row>
    <row r="4829" spans="1:17" x14ac:dyDescent="0.25">
      <c r="A4829" t="s">
        <v>912</v>
      </c>
      <c r="B4829">
        <v>20</v>
      </c>
      <c r="C4829" t="s">
        <v>553</v>
      </c>
      <c r="D4829" t="s">
        <v>739</v>
      </c>
      <c r="E4829" t="str">
        <f t="shared" si="150"/>
        <v/>
      </c>
      <c r="F4829" t="str">
        <f t="shared" si="151"/>
        <v/>
      </c>
      <c r="H4829">
        <v>5</v>
      </c>
      <c r="Q4829">
        <v>5</v>
      </c>
    </row>
    <row r="4830" spans="1:17" x14ac:dyDescent="0.25">
      <c r="A4830" t="s">
        <v>912</v>
      </c>
      <c r="B4830">
        <v>20</v>
      </c>
      <c r="C4830" t="s">
        <v>598</v>
      </c>
      <c r="D4830" t="s">
        <v>739</v>
      </c>
      <c r="E4830" t="str">
        <f t="shared" si="150"/>
        <v/>
      </c>
      <c r="F4830" t="str">
        <f t="shared" si="151"/>
        <v/>
      </c>
      <c r="H4830">
        <v>5</v>
      </c>
      <c r="Q4830">
        <v>5</v>
      </c>
    </row>
    <row r="4831" spans="1:17" x14ac:dyDescent="0.25">
      <c r="A4831" t="s">
        <v>912</v>
      </c>
      <c r="B4831">
        <v>20</v>
      </c>
      <c r="C4831" t="s">
        <v>603</v>
      </c>
      <c r="D4831" t="s">
        <v>739</v>
      </c>
      <c r="E4831">
        <f t="shared" si="150"/>
        <v>1</v>
      </c>
      <c r="F4831" t="str">
        <f t="shared" si="151"/>
        <v/>
      </c>
      <c r="G4831" t="s">
        <v>910</v>
      </c>
      <c r="H4831">
        <v>6</v>
      </c>
      <c r="Q4831">
        <v>5.5</v>
      </c>
    </row>
    <row r="4832" spans="1:17" x14ac:dyDescent="0.25">
      <c r="A4832" t="s">
        <v>912</v>
      </c>
      <c r="B4832">
        <v>20</v>
      </c>
      <c r="C4832" t="s">
        <v>496</v>
      </c>
      <c r="D4832" t="s">
        <v>634</v>
      </c>
      <c r="E4832" t="str">
        <f t="shared" si="150"/>
        <v/>
      </c>
      <c r="F4832" t="str">
        <f t="shared" si="151"/>
        <v/>
      </c>
      <c r="H4832">
        <v>5.5</v>
      </c>
      <c r="Q4832">
        <v>5.5</v>
      </c>
    </row>
    <row r="4833" spans="1:17" x14ac:dyDescent="0.25">
      <c r="A4833" t="s">
        <v>912</v>
      </c>
      <c r="B4833">
        <v>20</v>
      </c>
      <c r="C4833" t="s">
        <v>548</v>
      </c>
      <c r="D4833" t="s">
        <v>634</v>
      </c>
      <c r="E4833" t="str">
        <f t="shared" si="150"/>
        <v/>
      </c>
      <c r="F4833" t="str">
        <f t="shared" si="151"/>
        <v/>
      </c>
      <c r="H4833">
        <v>6</v>
      </c>
      <c r="Q4833">
        <v>6</v>
      </c>
    </row>
    <row r="4834" spans="1:17" x14ac:dyDescent="0.25">
      <c r="A4834" t="s">
        <v>912</v>
      </c>
      <c r="B4834">
        <v>20</v>
      </c>
      <c r="C4834" t="s">
        <v>566</v>
      </c>
      <c r="D4834" t="s">
        <v>634</v>
      </c>
      <c r="E4834" t="str">
        <f t="shared" si="150"/>
        <v/>
      </c>
      <c r="F4834" t="str">
        <f t="shared" si="151"/>
        <v/>
      </c>
      <c r="H4834">
        <v>6.5</v>
      </c>
      <c r="Q4834">
        <v>6.5</v>
      </c>
    </row>
    <row r="4835" spans="1:17" x14ac:dyDescent="0.25">
      <c r="A4835" t="s">
        <v>912</v>
      </c>
      <c r="B4835">
        <v>20</v>
      </c>
      <c r="C4835" t="s">
        <v>600</v>
      </c>
      <c r="D4835" t="s">
        <v>634</v>
      </c>
      <c r="E4835" t="str">
        <f t="shared" si="150"/>
        <v/>
      </c>
      <c r="F4835" t="str">
        <f t="shared" si="151"/>
        <v/>
      </c>
      <c r="H4835">
        <v>5.5</v>
      </c>
      <c r="Q4835">
        <v>5.5</v>
      </c>
    </row>
    <row r="4836" spans="1:17" x14ac:dyDescent="0.25">
      <c r="A4836" t="s">
        <v>912</v>
      </c>
      <c r="B4836">
        <v>20</v>
      </c>
      <c r="C4836" t="s">
        <v>602</v>
      </c>
      <c r="D4836" t="s">
        <v>634</v>
      </c>
      <c r="E4836" t="str">
        <f t="shared" si="150"/>
        <v/>
      </c>
      <c r="F4836" t="str">
        <f t="shared" si="151"/>
        <v/>
      </c>
      <c r="H4836">
        <v>6</v>
      </c>
      <c r="Q4836">
        <v>6</v>
      </c>
    </row>
    <row r="4837" spans="1:17" x14ac:dyDescent="0.25">
      <c r="A4837" t="s">
        <v>912</v>
      </c>
      <c r="B4837">
        <v>20</v>
      </c>
      <c r="C4837" t="s">
        <v>486</v>
      </c>
      <c r="D4837" t="s">
        <v>632</v>
      </c>
      <c r="E4837" t="str">
        <f t="shared" si="150"/>
        <v/>
      </c>
      <c r="F4837" t="str">
        <f t="shared" si="151"/>
        <v/>
      </c>
      <c r="H4837">
        <v>6</v>
      </c>
      <c r="Q4837">
        <v>6</v>
      </c>
    </row>
    <row r="4838" spans="1:17" x14ac:dyDescent="0.25">
      <c r="A4838" t="s">
        <v>912</v>
      </c>
      <c r="B4838">
        <v>20</v>
      </c>
      <c r="C4838" t="s">
        <v>504</v>
      </c>
      <c r="D4838" t="s">
        <v>632</v>
      </c>
      <c r="E4838" t="str">
        <f t="shared" si="150"/>
        <v/>
      </c>
      <c r="F4838" t="str">
        <f t="shared" si="151"/>
        <v/>
      </c>
      <c r="H4838">
        <v>7</v>
      </c>
      <c r="Q4838">
        <v>7</v>
      </c>
    </row>
    <row r="4839" spans="1:17" x14ac:dyDescent="0.25">
      <c r="A4839" t="s">
        <v>912</v>
      </c>
      <c r="B4839">
        <v>20</v>
      </c>
      <c r="C4839" t="s">
        <v>520</v>
      </c>
      <c r="D4839" t="s">
        <v>632</v>
      </c>
      <c r="E4839" t="str">
        <f t="shared" si="150"/>
        <v/>
      </c>
      <c r="F4839" t="str">
        <f t="shared" si="151"/>
        <v/>
      </c>
      <c r="H4839">
        <v>6</v>
      </c>
      <c r="Q4839">
        <v>6</v>
      </c>
    </row>
    <row r="4840" spans="1:17" x14ac:dyDescent="0.25">
      <c r="A4840" t="s">
        <v>912</v>
      </c>
      <c r="B4840">
        <v>20</v>
      </c>
      <c r="C4840" t="s">
        <v>537</v>
      </c>
      <c r="D4840" t="s">
        <v>632</v>
      </c>
      <c r="E4840" t="str">
        <f t="shared" si="150"/>
        <v/>
      </c>
      <c r="F4840" t="str">
        <f t="shared" si="151"/>
        <v/>
      </c>
      <c r="H4840">
        <v>7.5</v>
      </c>
      <c r="I4840">
        <v>1</v>
      </c>
      <c r="Q4840">
        <v>10.5</v>
      </c>
    </row>
    <row r="4841" spans="1:17" x14ac:dyDescent="0.25">
      <c r="A4841" t="s">
        <v>912</v>
      </c>
      <c r="B4841">
        <v>20</v>
      </c>
      <c r="C4841" t="s">
        <v>596</v>
      </c>
      <c r="D4841" t="s">
        <v>632</v>
      </c>
      <c r="E4841" t="str">
        <f t="shared" si="150"/>
        <v/>
      </c>
      <c r="F4841" t="str">
        <f t="shared" si="151"/>
        <v/>
      </c>
      <c r="H4841">
        <v>6.5</v>
      </c>
      <c r="Q4841">
        <v>6.5</v>
      </c>
    </row>
    <row r="4842" spans="1:17" x14ac:dyDescent="0.25">
      <c r="A4842" t="s">
        <v>912</v>
      </c>
      <c r="B4842">
        <v>20</v>
      </c>
      <c r="C4842" t="s">
        <v>618</v>
      </c>
      <c r="D4842" t="s">
        <v>632</v>
      </c>
      <c r="E4842" t="str">
        <f t="shared" si="150"/>
        <v/>
      </c>
      <c r="F4842" t="str">
        <f t="shared" si="151"/>
        <v/>
      </c>
      <c r="H4842">
        <v>6</v>
      </c>
      <c r="Q4842">
        <v>6</v>
      </c>
    </row>
    <row r="4843" spans="1:17" x14ac:dyDescent="0.25">
      <c r="A4843" t="s">
        <v>912</v>
      </c>
      <c r="B4843">
        <v>20</v>
      </c>
      <c r="C4843" t="s">
        <v>497</v>
      </c>
      <c r="D4843" t="s">
        <v>752</v>
      </c>
      <c r="E4843">
        <f t="shared" si="150"/>
        <v>1</v>
      </c>
      <c r="F4843" t="str">
        <f t="shared" si="151"/>
        <v/>
      </c>
      <c r="G4843" t="s">
        <v>910</v>
      </c>
      <c r="H4843">
        <v>6.5</v>
      </c>
      <c r="L4843">
        <v>1</v>
      </c>
      <c r="Q4843">
        <v>7</v>
      </c>
    </row>
    <row r="4844" spans="1:17" x14ac:dyDescent="0.25">
      <c r="A4844" t="s">
        <v>912</v>
      </c>
      <c r="B4844">
        <v>20</v>
      </c>
      <c r="C4844" t="s">
        <v>517</v>
      </c>
      <c r="D4844" t="s">
        <v>752</v>
      </c>
      <c r="E4844">
        <f t="shared" si="150"/>
        <v>1</v>
      </c>
      <c r="F4844" t="str">
        <f t="shared" si="151"/>
        <v/>
      </c>
      <c r="G4844" t="s">
        <v>910</v>
      </c>
      <c r="H4844">
        <v>5.5</v>
      </c>
      <c r="Q4844">
        <v>5</v>
      </c>
    </row>
    <row r="4845" spans="1:17" x14ac:dyDescent="0.25">
      <c r="A4845" t="s">
        <v>912</v>
      </c>
      <c r="B4845">
        <v>20</v>
      </c>
      <c r="C4845" t="s">
        <v>613</v>
      </c>
      <c r="D4845" t="s">
        <v>752</v>
      </c>
      <c r="E4845">
        <f t="shared" si="150"/>
        <v>1</v>
      </c>
      <c r="F4845" t="str">
        <f t="shared" si="151"/>
        <v/>
      </c>
      <c r="G4845" t="s">
        <v>910</v>
      </c>
      <c r="H4845">
        <v>6</v>
      </c>
      <c r="Q4845">
        <v>5.5</v>
      </c>
    </row>
    <row r="4846" spans="1:17" x14ac:dyDescent="0.25">
      <c r="A4846" t="s">
        <v>912</v>
      </c>
      <c r="B4846">
        <v>20</v>
      </c>
      <c r="C4846" t="s">
        <v>538</v>
      </c>
      <c r="D4846" t="s">
        <v>752</v>
      </c>
      <c r="E4846" t="str">
        <f t="shared" si="150"/>
        <v/>
      </c>
      <c r="F4846" t="str">
        <f t="shared" si="151"/>
        <v/>
      </c>
      <c r="H4846">
        <v>7</v>
      </c>
      <c r="Q4846">
        <v>7</v>
      </c>
    </row>
    <row r="4847" spans="1:17" x14ac:dyDescent="0.25">
      <c r="A4847" t="s">
        <v>912</v>
      </c>
      <c r="B4847">
        <v>20</v>
      </c>
      <c r="C4847" t="s">
        <v>485</v>
      </c>
      <c r="D4847" t="s">
        <v>740</v>
      </c>
      <c r="E4847" t="str">
        <f t="shared" si="150"/>
        <v/>
      </c>
      <c r="F4847" t="str">
        <f t="shared" si="151"/>
        <v/>
      </c>
      <c r="H4847">
        <v>6</v>
      </c>
      <c r="Q4847">
        <v>6</v>
      </c>
    </row>
    <row r="4848" spans="1:17" x14ac:dyDescent="0.25">
      <c r="A4848" t="s">
        <v>912</v>
      </c>
      <c r="B4848">
        <v>20</v>
      </c>
      <c r="C4848" t="s">
        <v>507</v>
      </c>
      <c r="D4848" t="s">
        <v>740</v>
      </c>
      <c r="E4848" t="str">
        <f t="shared" si="150"/>
        <v/>
      </c>
      <c r="F4848" t="str">
        <f t="shared" si="151"/>
        <v/>
      </c>
      <c r="H4848">
        <v>7</v>
      </c>
      <c r="Q4848">
        <v>7</v>
      </c>
    </row>
    <row r="4849" spans="1:17" x14ac:dyDescent="0.25">
      <c r="A4849" t="s">
        <v>912</v>
      </c>
      <c r="B4849">
        <v>20</v>
      </c>
      <c r="C4849" t="s">
        <v>544</v>
      </c>
      <c r="D4849" t="s">
        <v>740</v>
      </c>
      <c r="E4849" t="str">
        <f t="shared" si="150"/>
        <v/>
      </c>
      <c r="F4849" t="str">
        <f t="shared" si="151"/>
        <v/>
      </c>
      <c r="H4849">
        <v>6.5</v>
      </c>
      <c r="Q4849">
        <v>6.5</v>
      </c>
    </row>
    <row r="4850" spans="1:17" x14ac:dyDescent="0.25">
      <c r="A4850" t="s">
        <v>912</v>
      </c>
      <c r="B4850">
        <v>20</v>
      </c>
      <c r="C4850" t="s">
        <v>559</v>
      </c>
      <c r="D4850" t="s">
        <v>740</v>
      </c>
      <c r="E4850" t="str">
        <f t="shared" si="150"/>
        <v/>
      </c>
      <c r="F4850" t="str">
        <f t="shared" si="151"/>
        <v/>
      </c>
      <c r="H4850">
        <v>5.5</v>
      </c>
      <c r="Q4850">
        <v>5.5</v>
      </c>
    </row>
    <row r="4851" spans="1:17" x14ac:dyDescent="0.25">
      <c r="A4851" t="s">
        <v>912</v>
      </c>
      <c r="B4851">
        <v>20</v>
      </c>
      <c r="C4851" t="s">
        <v>564</v>
      </c>
      <c r="D4851" t="s">
        <v>740</v>
      </c>
      <c r="E4851" t="str">
        <f t="shared" si="150"/>
        <v/>
      </c>
      <c r="F4851" t="str">
        <f t="shared" si="151"/>
        <v/>
      </c>
      <c r="H4851">
        <v>6</v>
      </c>
      <c r="Q4851">
        <v>6</v>
      </c>
    </row>
    <row r="4852" spans="1:17" x14ac:dyDescent="0.25">
      <c r="A4852" t="s">
        <v>912</v>
      </c>
      <c r="B4852">
        <v>20</v>
      </c>
      <c r="C4852" t="s">
        <v>488</v>
      </c>
      <c r="D4852" t="s">
        <v>742</v>
      </c>
      <c r="E4852" t="str">
        <f t="shared" si="150"/>
        <v/>
      </c>
      <c r="F4852" t="str">
        <f t="shared" si="151"/>
        <v/>
      </c>
      <c r="H4852">
        <v>6</v>
      </c>
      <c r="Q4852">
        <v>6</v>
      </c>
    </row>
    <row r="4853" spans="1:17" x14ac:dyDescent="0.25">
      <c r="A4853" t="s">
        <v>912</v>
      </c>
      <c r="B4853">
        <v>20</v>
      </c>
      <c r="C4853" t="s">
        <v>576</v>
      </c>
      <c r="D4853" t="s">
        <v>742</v>
      </c>
      <c r="E4853" t="str">
        <f t="shared" si="150"/>
        <v/>
      </c>
      <c r="F4853" t="str">
        <f t="shared" si="151"/>
        <v/>
      </c>
      <c r="H4853">
        <v>7</v>
      </c>
      <c r="Q4853">
        <v>7</v>
      </c>
    </row>
    <row r="4854" spans="1:17" x14ac:dyDescent="0.25">
      <c r="A4854" t="s">
        <v>912</v>
      </c>
      <c r="B4854">
        <v>20</v>
      </c>
      <c r="C4854" t="s">
        <v>790</v>
      </c>
      <c r="D4854" t="s">
        <v>742</v>
      </c>
      <c r="E4854" t="str">
        <f t="shared" si="150"/>
        <v/>
      </c>
      <c r="F4854" t="str">
        <f t="shared" si="151"/>
        <v/>
      </c>
      <c r="H4854">
        <v>7.5</v>
      </c>
      <c r="I4854">
        <v>1</v>
      </c>
      <c r="L4854">
        <v>1</v>
      </c>
      <c r="Q4854">
        <v>11.5</v>
      </c>
    </row>
    <row r="4855" spans="1:17" x14ac:dyDescent="0.25">
      <c r="A4855" t="s">
        <v>912</v>
      </c>
      <c r="B4855">
        <v>20</v>
      </c>
      <c r="C4855" t="s">
        <v>620</v>
      </c>
      <c r="D4855" t="s">
        <v>742</v>
      </c>
      <c r="E4855" t="str">
        <f t="shared" si="150"/>
        <v/>
      </c>
      <c r="F4855" t="str">
        <f t="shared" si="151"/>
        <v/>
      </c>
      <c r="H4855">
        <v>7.5</v>
      </c>
      <c r="I4855">
        <v>2</v>
      </c>
      <c r="M4855">
        <v>1</v>
      </c>
      <c r="Q4855">
        <v>13.5</v>
      </c>
    </row>
    <row r="4856" spans="1:17" x14ac:dyDescent="0.25">
      <c r="A4856" t="s">
        <v>912</v>
      </c>
      <c r="B4856">
        <v>20</v>
      </c>
      <c r="C4856" t="s">
        <v>500</v>
      </c>
      <c r="D4856" t="s">
        <v>753</v>
      </c>
      <c r="E4856" t="str">
        <f t="shared" si="150"/>
        <v/>
      </c>
      <c r="F4856" t="str">
        <f t="shared" si="151"/>
        <v/>
      </c>
      <c r="H4856">
        <v>6</v>
      </c>
      <c r="Q4856">
        <v>6</v>
      </c>
    </row>
    <row r="4857" spans="1:17" x14ac:dyDescent="0.25">
      <c r="A4857" t="s">
        <v>912</v>
      </c>
      <c r="B4857">
        <v>20</v>
      </c>
      <c r="C4857" t="s">
        <v>508</v>
      </c>
      <c r="D4857" t="s">
        <v>753</v>
      </c>
      <c r="E4857" t="str">
        <f t="shared" si="150"/>
        <v/>
      </c>
      <c r="F4857" t="str">
        <f t="shared" si="151"/>
        <v/>
      </c>
      <c r="H4857">
        <v>6.5</v>
      </c>
      <c r="I4857">
        <v>1</v>
      </c>
      <c r="M4857">
        <v>1</v>
      </c>
      <c r="Q4857">
        <v>9.5</v>
      </c>
    </row>
    <row r="4858" spans="1:17" x14ac:dyDescent="0.25">
      <c r="A4858" t="s">
        <v>912</v>
      </c>
      <c r="B4858">
        <v>20</v>
      </c>
      <c r="C4858" t="s">
        <v>528</v>
      </c>
      <c r="D4858" t="s">
        <v>753</v>
      </c>
      <c r="E4858" t="str">
        <f t="shared" si="150"/>
        <v/>
      </c>
      <c r="F4858" t="str">
        <f t="shared" si="151"/>
        <v/>
      </c>
      <c r="H4858">
        <v>6.5</v>
      </c>
      <c r="Q4858">
        <v>6.5</v>
      </c>
    </row>
    <row r="4859" spans="1:17" x14ac:dyDescent="0.25">
      <c r="A4859" t="s">
        <v>912</v>
      </c>
      <c r="B4859">
        <v>20</v>
      </c>
      <c r="C4859" t="s">
        <v>547</v>
      </c>
      <c r="D4859" t="s">
        <v>753</v>
      </c>
      <c r="E4859" t="str">
        <f t="shared" si="150"/>
        <v/>
      </c>
      <c r="F4859" t="str">
        <f t="shared" si="151"/>
        <v/>
      </c>
      <c r="H4859">
        <v>7.5</v>
      </c>
      <c r="I4859">
        <v>1</v>
      </c>
      <c r="Q4859">
        <v>10.5</v>
      </c>
    </row>
    <row r="4860" spans="1:17" x14ac:dyDescent="0.25">
      <c r="A4860" t="s">
        <v>912</v>
      </c>
      <c r="B4860">
        <v>20</v>
      </c>
      <c r="C4860" t="s">
        <v>572</v>
      </c>
      <c r="D4860" t="s">
        <v>753</v>
      </c>
      <c r="E4860">
        <f t="shared" si="150"/>
        <v>1</v>
      </c>
      <c r="F4860" t="str">
        <f t="shared" si="151"/>
        <v/>
      </c>
      <c r="G4860" t="s">
        <v>910</v>
      </c>
      <c r="H4860">
        <v>6</v>
      </c>
      <c r="Q4860">
        <v>5.5</v>
      </c>
    </row>
    <row r="4861" spans="1:17" x14ac:dyDescent="0.25">
      <c r="A4861" t="s">
        <v>912</v>
      </c>
      <c r="B4861">
        <v>20</v>
      </c>
      <c r="C4861" t="s">
        <v>589</v>
      </c>
      <c r="D4861" t="s">
        <v>753</v>
      </c>
      <c r="E4861" t="str">
        <f t="shared" si="150"/>
        <v/>
      </c>
      <c r="F4861">
        <f t="shared" si="151"/>
        <v>1</v>
      </c>
      <c r="G4861" t="s">
        <v>911</v>
      </c>
      <c r="H4861">
        <v>4.5</v>
      </c>
      <c r="Q4861">
        <v>3.5</v>
      </c>
    </row>
    <row r="4862" spans="1:17" x14ac:dyDescent="0.25">
      <c r="A4862" t="s">
        <v>912</v>
      </c>
      <c r="B4862">
        <v>20</v>
      </c>
      <c r="C4862" t="s">
        <v>495</v>
      </c>
      <c r="D4862" t="s">
        <v>750</v>
      </c>
      <c r="E4862" t="str">
        <f t="shared" si="150"/>
        <v/>
      </c>
      <c r="F4862" t="str">
        <f t="shared" si="151"/>
        <v/>
      </c>
      <c r="H4862">
        <v>5.5</v>
      </c>
      <c r="Q4862">
        <v>5.5</v>
      </c>
    </row>
    <row r="4863" spans="1:17" x14ac:dyDescent="0.25">
      <c r="A4863" t="s">
        <v>912</v>
      </c>
      <c r="B4863">
        <v>20</v>
      </c>
      <c r="C4863" t="s">
        <v>499</v>
      </c>
      <c r="D4863" t="s">
        <v>750</v>
      </c>
      <c r="E4863" t="str">
        <f t="shared" si="150"/>
        <v/>
      </c>
      <c r="F4863" t="str">
        <f t="shared" si="151"/>
        <v/>
      </c>
      <c r="H4863">
        <v>5</v>
      </c>
      <c r="Q4863">
        <v>5</v>
      </c>
    </row>
    <row r="4864" spans="1:17" x14ac:dyDescent="0.25">
      <c r="A4864" t="s">
        <v>912</v>
      </c>
      <c r="B4864">
        <v>20</v>
      </c>
      <c r="C4864" t="s">
        <v>542</v>
      </c>
      <c r="D4864" t="s">
        <v>750</v>
      </c>
      <c r="E4864" t="str">
        <f t="shared" si="150"/>
        <v/>
      </c>
      <c r="F4864" t="str">
        <f t="shared" si="151"/>
        <v/>
      </c>
      <c r="H4864">
        <v>5</v>
      </c>
      <c r="Q4864">
        <v>5</v>
      </c>
    </row>
    <row r="4865" spans="1:17" x14ac:dyDescent="0.25">
      <c r="A4865" t="s">
        <v>912</v>
      </c>
      <c r="B4865">
        <v>20</v>
      </c>
      <c r="C4865" t="s">
        <v>526</v>
      </c>
      <c r="D4865" t="s">
        <v>750</v>
      </c>
      <c r="E4865" t="str">
        <f t="shared" si="150"/>
        <v/>
      </c>
      <c r="F4865" t="str">
        <f t="shared" si="151"/>
        <v/>
      </c>
      <c r="H4865">
        <v>5.5</v>
      </c>
      <c r="Q4865">
        <v>5.5</v>
      </c>
    </row>
    <row r="4866" spans="1:17" x14ac:dyDescent="0.25">
      <c r="A4866" t="s">
        <v>912</v>
      </c>
      <c r="B4866">
        <v>20</v>
      </c>
      <c r="C4866" t="s">
        <v>502</v>
      </c>
      <c r="D4866" t="s">
        <v>754</v>
      </c>
      <c r="E4866" t="str">
        <f t="shared" si="150"/>
        <v/>
      </c>
      <c r="F4866" t="str">
        <f t="shared" si="151"/>
        <v/>
      </c>
      <c r="H4866">
        <v>5.5</v>
      </c>
      <c r="Q4866">
        <v>5.5</v>
      </c>
    </row>
    <row r="4867" spans="1:17" x14ac:dyDescent="0.25">
      <c r="A4867" t="s">
        <v>912</v>
      </c>
      <c r="B4867">
        <v>20</v>
      </c>
      <c r="C4867" t="s">
        <v>521</v>
      </c>
      <c r="D4867" t="s">
        <v>754</v>
      </c>
      <c r="E4867" t="str">
        <f t="shared" ref="E4867:E4930" si="152">IF($G4867="Ammonito",1,"")</f>
        <v/>
      </c>
      <c r="F4867" t="str">
        <f t="shared" ref="F4867:F4930" si="153">IF($G4867="Espulsione",1,"")</f>
        <v/>
      </c>
      <c r="H4867">
        <v>6</v>
      </c>
      <c r="Q4867">
        <v>6</v>
      </c>
    </row>
    <row r="4868" spans="1:17" x14ac:dyDescent="0.25">
      <c r="A4868" t="s">
        <v>912</v>
      </c>
      <c r="B4868">
        <v>20</v>
      </c>
      <c r="C4868" t="s">
        <v>531</v>
      </c>
      <c r="D4868" t="s">
        <v>754</v>
      </c>
      <c r="E4868" t="str">
        <f t="shared" si="152"/>
        <v/>
      </c>
      <c r="F4868" t="str">
        <f t="shared" si="153"/>
        <v/>
      </c>
      <c r="H4868">
        <v>6</v>
      </c>
      <c r="Q4868">
        <v>6</v>
      </c>
    </row>
    <row r="4869" spans="1:17" x14ac:dyDescent="0.25">
      <c r="A4869" t="s">
        <v>912</v>
      </c>
      <c r="B4869">
        <v>20</v>
      </c>
      <c r="C4869" t="s">
        <v>584</v>
      </c>
      <c r="D4869" t="s">
        <v>754</v>
      </c>
      <c r="E4869">
        <f t="shared" si="152"/>
        <v>1</v>
      </c>
      <c r="F4869" t="str">
        <f t="shared" si="153"/>
        <v/>
      </c>
      <c r="G4869" t="s">
        <v>910</v>
      </c>
      <c r="H4869">
        <v>6</v>
      </c>
      <c r="Q4869">
        <v>5.5</v>
      </c>
    </row>
    <row r="4870" spans="1:17" x14ac:dyDescent="0.25">
      <c r="A4870" t="s">
        <v>912</v>
      </c>
      <c r="B4870">
        <v>20</v>
      </c>
      <c r="C4870" t="s">
        <v>557</v>
      </c>
      <c r="D4870" t="s">
        <v>754</v>
      </c>
      <c r="E4870" t="str">
        <f t="shared" si="152"/>
        <v/>
      </c>
      <c r="F4870" t="str">
        <f t="shared" si="153"/>
        <v/>
      </c>
      <c r="H4870">
        <v>6.5</v>
      </c>
      <c r="Q4870">
        <v>6.5</v>
      </c>
    </row>
    <row r="4871" spans="1:17" x14ac:dyDescent="0.25">
      <c r="A4871" t="s">
        <v>912</v>
      </c>
      <c r="B4871">
        <v>20</v>
      </c>
      <c r="C4871" t="s">
        <v>549</v>
      </c>
      <c r="D4871" t="s">
        <v>754</v>
      </c>
      <c r="E4871" t="str">
        <f t="shared" si="152"/>
        <v/>
      </c>
      <c r="F4871" t="str">
        <f t="shared" si="153"/>
        <v/>
      </c>
      <c r="H4871">
        <v>5.5</v>
      </c>
      <c r="Q4871">
        <v>5.5</v>
      </c>
    </row>
    <row r="4872" spans="1:17" x14ac:dyDescent="0.25">
      <c r="A4872" t="s">
        <v>912</v>
      </c>
      <c r="B4872">
        <v>20</v>
      </c>
      <c r="C4872" t="s">
        <v>527</v>
      </c>
      <c r="D4872" t="s">
        <v>748</v>
      </c>
      <c r="E4872" t="str">
        <f t="shared" si="152"/>
        <v/>
      </c>
      <c r="F4872" t="str">
        <f t="shared" si="153"/>
        <v/>
      </c>
      <c r="H4872">
        <v>6.5</v>
      </c>
      <c r="Q4872">
        <v>6.5</v>
      </c>
    </row>
    <row r="4873" spans="1:17" x14ac:dyDescent="0.25">
      <c r="A4873" t="s">
        <v>912</v>
      </c>
      <c r="B4873">
        <v>20</v>
      </c>
      <c r="C4873" t="s">
        <v>546</v>
      </c>
      <c r="D4873" t="s">
        <v>748</v>
      </c>
      <c r="E4873" t="str">
        <f t="shared" si="152"/>
        <v/>
      </c>
      <c r="F4873" t="str">
        <f t="shared" si="153"/>
        <v/>
      </c>
      <c r="H4873">
        <v>6.5</v>
      </c>
      <c r="Q4873">
        <v>6.5</v>
      </c>
    </row>
    <row r="4874" spans="1:17" x14ac:dyDescent="0.25">
      <c r="A4874" t="s">
        <v>912</v>
      </c>
      <c r="B4874">
        <v>20</v>
      </c>
      <c r="C4874" t="s">
        <v>551</v>
      </c>
      <c r="D4874" t="s">
        <v>748</v>
      </c>
      <c r="E4874" t="str">
        <f t="shared" si="152"/>
        <v/>
      </c>
      <c r="F4874" t="str">
        <f t="shared" si="153"/>
        <v/>
      </c>
      <c r="H4874">
        <v>5.5</v>
      </c>
      <c r="Q4874">
        <v>5.5</v>
      </c>
    </row>
    <row r="4875" spans="1:17" x14ac:dyDescent="0.25">
      <c r="A4875" t="s">
        <v>912</v>
      </c>
      <c r="B4875">
        <v>20</v>
      </c>
      <c r="C4875" t="s">
        <v>498</v>
      </c>
      <c r="D4875" t="s">
        <v>661</v>
      </c>
      <c r="E4875" t="str">
        <f t="shared" si="152"/>
        <v/>
      </c>
      <c r="F4875" t="str">
        <f t="shared" si="153"/>
        <v/>
      </c>
      <c r="H4875">
        <v>5</v>
      </c>
      <c r="Q4875">
        <v>5</v>
      </c>
    </row>
    <row r="4876" spans="1:17" x14ac:dyDescent="0.25">
      <c r="A4876" t="s">
        <v>912</v>
      </c>
      <c r="B4876">
        <v>20</v>
      </c>
      <c r="C4876" t="s">
        <v>540</v>
      </c>
      <c r="D4876" t="s">
        <v>661</v>
      </c>
      <c r="E4876">
        <f t="shared" si="152"/>
        <v>1</v>
      </c>
      <c r="F4876" t="str">
        <f t="shared" si="153"/>
        <v/>
      </c>
      <c r="G4876" t="s">
        <v>910</v>
      </c>
      <c r="H4876">
        <v>6</v>
      </c>
      <c r="Q4876">
        <v>5.5</v>
      </c>
    </row>
    <row r="4877" spans="1:17" x14ac:dyDescent="0.25">
      <c r="A4877" t="s">
        <v>912</v>
      </c>
      <c r="B4877">
        <v>20</v>
      </c>
      <c r="C4877" t="s">
        <v>575</v>
      </c>
      <c r="D4877" t="s">
        <v>661</v>
      </c>
      <c r="E4877" t="str">
        <f t="shared" si="152"/>
        <v/>
      </c>
      <c r="F4877" t="str">
        <f t="shared" si="153"/>
        <v/>
      </c>
      <c r="H4877">
        <v>6</v>
      </c>
      <c r="Q4877">
        <v>6</v>
      </c>
    </row>
    <row r="4878" spans="1:17" x14ac:dyDescent="0.25">
      <c r="A4878" t="s">
        <v>912</v>
      </c>
      <c r="B4878">
        <v>20</v>
      </c>
      <c r="C4878" t="s">
        <v>789</v>
      </c>
      <c r="D4878" t="s">
        <v>661</v>
      </c>
      <c r="E4878" t="str">
        <f t="shared" si="152"/>
        <v/>
      </c>
      <c r="F4878" t="str">
        <f t="shared" si="153"/>
        <v/>
      </c>
      <c r="H4878">
        <v>6.5</v>
      </c>
      <c r="Q4878">
        <v>6.5</v>
      </c>
    </row>
    <row r="4879" spans="1:17" x14ac:dyDescent="0.25">
      <c r="A4879" t="s">
        <v>912</v>
      </c>
      <c r="B4879">
        <v>20</v>
      </c>
      <c r="C4879" t="s">
        <v>522</v>
      </c>
      <c r="D4879" t="s">
        <v>631</v>
      </c>
      <c r="E4879" t="str">
        <f t="shared" si="152"/>
        <v/>
      </c>
      <c r="F4879" t="str">
        <f t="shared" si="153"/>
        <v/>
      </c>
      <c r="H4879">
        <v>7</v>
      </c>
      <c r="Q4879">
        <v>7</v>
      </c>
    </row>
    <row r="4880" spans="1:17" x14ac:dyDescent="0.25">
      <c r="A4880" t="s">
        <v>912</v>
      </c>
      <c r="B4880">
        <v>20</v>
      </c>
      <c r="C4880" t="s">
        <v>539</v>
      </c>
      <c r="D4880" t="s">
        <v>631</v>
      </c>
      <c r="E4880" t="str">
        <f t="shared" si="152"/>
        <v/>
      </c>
      <c r="F4880" t="str">
        <f t="shared" si="153"/>
        <v/>
      </c>
      <c r="H4880">
        <v>6</v>
      </c>
      <c r="Q4880">
        <v>6</v>
      </c>
    </row>
    <row r="4881" spans="1:17" x14ac:dyDescent="0.25">
      <c r="A4881" t="s">
        <v>912</v>
      </c>
      <c r="B4881">
        <v>20</v>
      </c>
      <c r="C4881" t="s">
        <v>569</v>
      </c>
      <c r="D4881" t="s">
        <v>631</v>
      </c>
      <c r="E4881" t="str">
        <f t="shared" si="152"/>
        <v/>
      </c>
      <c r="F4881" t="str">
        <f t="shared" si="153"/>
        <v/>
      </c>
      <c r="H4881">
        <v>7</v>
      </c>
      <c r="I4881">
        <v>1</v>
      </c>
      <c r="Q4881">
        <v>10</v>
      </c>
    </row>
    <row r="4882" spans="1:17" x14ac:dyDescent="0.25">
      <c r="A4882" t="s">
        <v>912</v>
      </c>
      <c r="B4882">
        <v>20</v>
      </c>
      <c r="C4882" t="s">
        <v>587</v>
      </c>
      <c r="D4882" t="s">
        <v>631</v>
      </c>
      <c r="E4882" t="str">
        <f t="shared" si="152"/>
        <v/>
      </c>
      <c r="F4882" t="str">
        <f t="shared" si="153"/>
        <v/>
      </c>
      <c r="H4882">
        <v>7</v>
      </c>
      <c r="Q4882">
        <v>7</v>
      </c>
    </row>
    <row r="4883" spans="1:17" x14ac:dyDescent="0.25">
      <c r="A4883" t="s">
        <v>912</v>
      </c>
      <c r="B4883">
        <v>20</v>
      </c>
      <c r="C4883" t="s">
        <v>597</v>
      </c>
      <c r="D4883" t="s">
        <v>631</v>
      </c>
      <c r="E4883" t="str">
        <f t="shared" si="152"/>
        <v/>
      </c>
      <c r="F4883" t="str">
        <f t="shared" si="153"/>
        <v/>
      </c>
      <c r="H4883">
        <v>7.5</v>
      </c>
      <c r="Q4883">
        <v>7.5</v>
      </c>
    </row>
    <row r="4884" spans="1:17" x14ac:dyDescent="0.25">
      <c r="A4884" t="s">
        <v>912</v>
      </c>
      <c r="B4884">
        <v>20</v>
      </c>
      <c r="C4884" t="s">
        <v>612</v>
      </c>
      <c r="D4884" t="s">
        <v>631</v>
      </c>
      <c r="E4884" t="str">
        <f t="shared" si="152"/>
        <v/>
      </c>
      <c r="F4884" t="str">
        <f t="shared" si="153"/>
        <v/>
      </c>
      <c r="H4884">
        <v>7.5</v>
      </c>
      <c r="I4884">
        <v>1</v>
      </c>
      <c r="Q4884">
        <v>10.5</v>
      </c>
    </row>
    <row r="4885" spans="1:17" x14ac:dyDescent="0.25">
      <c r="A4885" t="s">
        <v>912</v>
      </c>
      <c r="B4885">
        <v>20</v>
      </c>
      <c r="C4885" t="s">
        <v>588</v>
      </c>
      <c r="D4885" t="s">
        <v>745</v>
      </c>
      <c r="E4885" t="str">
        <f t="shared" si="152"/>
        <v/>
      </c>
      <c r="F4885" t="str">
        <f t="shared" si="153"/>
        <v/>
      </c>
      <c r="H4885">
        <v>5.5</v>
      </c>
      <c r="Q4885">
        <v>5.5</v>
      </c>
    </row>
    <row r="4886" spans="1:17" x14ac:dyDescent="0.25">
      <c r="A4886" t="s">
        <v>912</v>
      </c>
      <c r="B4886">
        <v>20</v>
      </c>
      <c r="C4886" t="s">
        <v>601</v>
      </c>
      <c r="D4886" t="s">
        <v>745</v>
      </c>
      <c r="E4886" t="str">
        <f t="shared" si="152"/>
        <v/>
      </c>
      <c r="F4886" t="str">
        <f t="shared" si="153"/>
        <v/>
      </c>
      <c r="H4886">
        <v>6</v>
      </c>
      <c r="Q4886">
        <v>6</v>
      </c>
    </row>
    <row r="4887" spans="1:17" x14ac:dyDescent="0.25">
      <c r="A4887" t="s">
        <v>912</v>
      </c>
      <c r="B4887">
        <v>20</v>
      </c>
      <c r="C4887" t="s">
        <v>623</v>
      </c>
      <c r="D4887" t="s">
        <v>745</v>
      </c>
      <c r="E4887">
        <f t="shared" si="152"/>
        <v>1</v>
      </c>
      <c r="F4887" t="str">
        <f t="shared" si="153"/>
        <v/>
      </c>
      <c r="G4887" t="s">
        <v>910</v>
      </c>
      <c r="H4887">
        <v>5</v>
      </c>
      <c r="Q4887">
        <v>4.5</v>
      </c>
    </row>
    <row r="4888" spans="1:17" x14ac:dyDescent="0.25">
      <c r="A4888" t="s">
        <v>912</v>
      </c>
      <c r="B4888">
        <v>20</v>
      </c>
      <c r="C4888" t="s">
        <v>503</v>
      </c>
      <c r="D4888" t="s">
        <v>745</v>
      </c>
      <c r="E4888" t="str">
        <f t="shared" si="152"/>
        <v/>
      </c>
      <c r="F4888" t="str">
        <f t="shared" si="153"/>
        <v/>
      </c>
      <c r="H4888">
        <v>5</v>
      </c>
      <c r="Q4888">
        <v>5</v>
      </c>
    </row>
    <row r="4889" spans="1:17" x14ac:dyDescent="0.25">
      <c r="A4889" t="s">
        <v>912</v>
      </c>
      <c r="B4889">
        <v>20</v>
      </c>
      <c r="C4889" t="s">
        <v>513</v>
      </c>
      <c r="D4889" t="s">
        <v>635</v>
      </c>
      <c r="E4889" t="str">
        <f t="shared" si="152"/>
        <v/>
      </c>
      <c r="F4889" t="str">
        <f t="shared" si="153"/>
        <v/>
      </c>
      <c r="H4889">
        <v>6</v>
      </c>
      <c r="Q4889">
        <v>6</v>
      </c>
    </row>
    <row r="4890" spans="1:17" x14ac:dyDescent="0.25">
      <c r="A4890" t="s">
        <v>912</v>
      </c>
      <c r="B4890">
        <v>20</v>
      </c>
      <c r="C4890" t="s">
        <v>563</v>
      </c>
      <c r="D4890" t="s">
        <v>635</v>
      </c>
      <c r="E4890" t="str">
        <f t="shared" si="152"/>
        <v/>
      </c>
      <c r="F4890" t="str">
        <f t="shared" si="153"/>
        <v/>
      </c>
      <c r="H4890">
        <v>5</v>
      </c>
      <c r="Q4890">
        <v>5</v>
      </c>
    </row>
    <row r="4891" spans="1:17" x14ac:dyDescent="0.25">
      <c r="A4891" t="s">
        <v>912</v>
      </c>
      <c r="B4891">
        <v>20</v>
      </c>
      <c r="C4891" t="s">
        <v>573</v>
      </c>
      <c r="D4891" t="s">
        <v>635</v>
      </c>
      <c r="E4891">
        <f t="shared" si="152"/>
        <v>1</v>
      </c>
      <c r="F4891" t="str">
        <f t="shared" si="153"/>
        <v/>
      </c>
      <c r="G4891" t="s">
        <v>910</v>
      </c>
      <c r="H4891">
        <v>5.5</v>
      </c>
      <c r="Q4891">
        <v>5</v>
      </c>
    </row>
    <row r="4892" spans="1:17" x14ac:dyDescent="0.25">
      <c r="A4892" t="s">
        <v>912</v>
      </c>
      <c r="B4892">
        <v>20</v>
      </c>
      <c r="C4892" t="s">
        <v>492</v>
      </c>
      <c r="D4892" t="s">
        <v>747</v>
      </c>
      <c r="E4892" t="str">
        <f t="shared" si="152"/>
        <v/>
      </c>
      <c r="F4892" t="str">
        <f t="shared" si="153"/>
        <v/>
      </c>
      <c r="H4892">
        <v>6.5</v>
      </c>
      <c r="Q4892">
        <v>6.5</v>
      </c>
    </row>
    <row r="4893" spans="1:17" x14ac:dyDescent="0.25">
      <c r="A4893" t="s">
        <v>912</v>
      </c>
      <c r="B4893">
        <v>20</v>
      </c>
      <c r="C4893" t="s">
        <v>757</v>
      </c>
      <c r="D4893" t="s">
        <v>747</v>
      </c>
      <c r="E4893" t="str">
        <f t="shared" si="152"/>
        <v/>
      </c>
      <c r="F4893" t="str">
        <f t="shared" si="153"/>
        <v/>
      </c>
      <c r="H4893">
        <v>6.5</v>
      </c>
      <c r="I4893">
        <v>1</v>
      </c>
      <c r="Q4893">
        <v>9.5</v>
      </c>
    </row>
    <row r="4894" spans="1:17" x14ac:dyDescent="0.25">
      <c r="A4894" t="s">
        <v>912</v>
      </c>
      <c r="B4894">
        <v>20</v>
      </c>
      <c r="C4894" t="s">
        <v>512</v>
      </c>
      <c r="D4894" t="s">
        <v>747</v>
      </c>
      <c r="E4894" t="str">
        <f t="shared" si="152"/>
        <v/>
      </c>
      <c r="F4894" t="str">
        <f t="shared" si="153"/>
        <v/>
      </c>
      <c r="H4894">
        <v>6</v>
      </c>
      <c r="Q4894">
        <v>6</v>
      </c>
    </row>
    <row r="4895" spans="1:17" x14ac:dyDescent="0.25">
      <c r="A4895" t="s">
        <v>912</v>
      </c>
      <c r="B4895">
        <v>20</v>
      </c>
      <c r="C4895" t="s">
        <v>534</v>
      </c>
      <c r="D4895" t="s">
        <v>747</v>
      </c>
      <c r="E4895" t="str">
        <f t="shared" si="152"/>
        <v/>
      </c>
      <c r="F4895" t="str">
        <f t="shared" si="153"/>
        <v/>
      </c>
      <c r="H4895">
        <v>6</v>
      </c>
      <c r="Q4895">
        <v>6</v>
      </c>
    </row>
    <row r="4896" spans="1:17" x14ac:dyDescent="0.25">
      <c r="A4896" t="s">
        <v>912</v>
      </c>
      <c r="B4896">
        <v>20</v>
      </c>
      <c r="C4896" t="s">
        <v>621</v>
      </c>
      <c r="D4896" t="s">
        <v>747</v>
      </c>
      <c r="E4896" t="str">
        <f t="shared" si="152"/>
        <v/>
      </c>
      <c r="F4896" t="str">
        <f t="shared" si="153"/>
        <v/>
      </c>
      <c r="H4896">
        <v>6</v>
      </c>
      <c r="Q4896">
        <v>6</v>
      </c>
    </row>
    <row r="4897" spans="1:17" x14ac:dyDescent="0.25">
      <c r="A4897" t="s">
        <v>912</v>
      </c>
      <c r="B4897">
        <v>20</v>
      </c>
      <c r="C4897" t="s">
        <v>489</v>
      </c>
      <c r="D4897" t="s">
        <v>738</v>
      </c>
      <c r="E4897" t="str">
        <f t="shared" si="152"/>
        <v/>
      </c>
      <c r="F4897" t="str">
        <f t="shared" si="153"/>
        <v/>
      </c>
      <c r="H4897">
        <v>7</v>
      </c>
      <c r="I4897">
        <v>1</v>
      </c>
      <c r="Q4897">
        <v>10</v>
      </c>
    </row>
    <row r="4898" spans="1:17" x14ac:dyDescent="0.25">
      <c r="A4898" t="s">
        <v>912</v>
      </c>
      <c r="B4898">
        <v>20</v>
      </c>
      <c r="C4898" t="s">
        <v>567</v>
      </c>
      <c r="D4898" t="s">
        <v>738</v>
      </c>
      <c r="E4898" t="str">
        <f t="shared" si="152"/>
        <v/>
      </c>
      <c r="F4898" t="str">
        <f t="shared" si="153"/>
        <v/>
      </c>
      <c r="H4898">
        <v>5.5</v>
      </c>
      <c r="K4898">
        <v>1</v>
      </c>
      <c r="Q4898">
        <v>3.5</v>
      </c>
    </row>
    <row r="4899" spans="1:17" x14ac:dyDescent="0.25">
      <c r="A4899" t="s">
        <v>912</v>
      </c>
      <c r="B4899">
        <v>20</v>
      </c>
      <c r="C4899" t="s">
        <v>574</v>
      </c>
      <c r="D4899" t="s">
        <v>738</v>
      </c>
      <c r="E4899" t="str">
        <f t="shared" si="152"/>
        <v/>
      </c>
      <c r="F4899" t="str">
        <f t="shared" si="153"/>
        <v/>
      </c>
      <c r="H4899">
        <v>6</v>
      </c>
      <c r="Q4899">
        <v>6</v>
      </c>
    </row>
    <row r="4900" spans="1:17" x14ac:dyDescent="0.25">
      <c r="A4900" t="s">
        <v>912</v>
      </c>
      <c r="B4900">
        <v>20</v>
      </c>
      <c r="C4900" t="s">
        <v>592</v>
      </c>
      <c r="D4900" t="s">
        <v>738</v>
      </c>
      <c r="E4900" t="str">
        <f t="shared" si="152"/>
        <v/>
      </c>
      <c r="F4900" t="str">
        <f t="shared" si="153"/>
        <v/>
      </c>
      <c r="H4900">
        <v>7</v>
      </c>
      <c r="Q4900">
        <v>7</v>
      </c>
    </row>
    <row r="4901" spans="1:17" x14ac:dyDescent="0.25">
      <c r="A4901" t="s">
        <v>912</v>
      </c>
      <c r="B4901">
        <v>20</v>
      </c>
      <c r="C4901" t="s">
        <v>594</v>
      </c>
      <c r="D4901" t="s">
        <v>738</v>
      </c>
      <c r="E4901">
        <f t="shared" si="152"/>
        <v>1</v>
      </c>
      <c r="F4901" t="str">
        <f t="shared" si="153"/>
        <v/>
      </c>
      <c r="G4901" t="s">
        <v>910</v>
      </c>
      <c r="H4901">
        <v>6</v>
      </c>
      <c r="Q4901">
        <v>5.5</v>
      </c>
    </row>
    <row r="4902" spans="1:17" x14ac:dyDescent="0.25">
      <c r="A4902" t="s">
        <v>912</v>
      </c>
      <c r="B4902">
        <v>20</v>
      </c>
      <c r="C4902" t="s">
        <v>516</v>
      </c>
      <c r="D4902" t="s">
        <v>761</v>
      </c>
      <c r="E4902" t="str">
        <f t="shared" si="152"/>
        <v/>
      </c>
      <c r="F4902" t="str">
        <f t="shared" si="153"/>
        <v/>
      </c>
      <c r="H4902">
        <v>5.5</v>
      </c>
      <c r="Q4902">
        <v>5.5</v>
      </c>
    </row>
    <row r="4903" spans="1:17" x14ac:dyDescent="0.25">
      <c r="A4903" t="s">
        <v>912</v>
      </c>
      <c r="B4903">
        <v>20</v>
      </c>
      <c r="C4903" t="s">
        <v>545</v>
      </c>
      <c r="D4903" t="s">
        <v>761</v>
      </c>
      <c r="E4903" t="str">
        <f t="shared" si="152"/>
        <v/>
      </c>
      <c r="F4903" t="str">
        <f t="shared" si="153"/>
        <v/>
      </c>
      <c r="H4903">
        <v>6</v>
      </c>
      <c r="Q4903">
        <v>6</v>
      </c>
    </row>
    <row r="4904" spans="1:17" x14ac:dyDescent="0.25">
      <c r="A4904" t="s">
        <v>912</v>
      </c>
      <c r="B4904">
        <v>20</v>
      </c>
      <c r="C4904" t="s">
        <v>579</v>
      </c>
      <c r="D4904" t="s">
        <v>761</v>
      </c>
      <c r="E4904" t="str">
        <f t="shared" si="152"/>
        <v/>
      </c>
      <c r="F4904" t="str">
        <f t="shared" si="153"/>
        <v/>
      </c>
      <c r="H4904">
        <v>6.5</v>
      </c>
      <c r="Q4904">
        <v>6.5</v>
      </c>
    </row>
    <row r="4905" spans="1:17" x14ac:dyDescent="0.25">
      <c r="A4905" t="s">
        <v>912</v>
      </c>
      <c r="B4905">
        <v>20</v>
      </c>
      <c r="C4905" t="s">
        <v>604</v>
      </c>
      <c r="D4905" t="s">
        <v>761</v>
      </c>
      <c r="E4905" t="str">
        <f t="shared" si="152"/>
        <v/>
      </c>
      <c r="F4905" t="str">
        <f t="shared" si="153"/>
        <v/>
      </c>
      <c r="H4905">
        <v>7</v>
      </c>
      <c r="Q4905">
        <v>7</v>
      </c>
    </row>
    <row r="4906" spans="1:17" x14ac:dyDescent="0.25">
      <c r="A4906" t="s">
        <v>913</v>
      </c>
      <c r="B4906">
        <v>20</v>
      </c>
      <c r="C4906" t="s">
        <v>263</v>
      </c>
      <c r="D4906" t="s">
        <v>746</v>
      </c>
      <c r="E4906" t="str">
        <f t="shared" si="152"/>
        <v/>
      </c>
      <c r="F4906" t="str">
        <f t="shared" si="153"/>
        <v/>
      </c>
      <c r="H4906">
        <v>5.5</v>
      </c>
      <c r="Q4906">
        <v>5.5</v>
      </c>
    </row>
    <row r="4907" spans="1:17" x14ac:dyDescent="0.25">
      <c r="A4907" t="s">
        <v>913</v>
      </c>
      <c r="B4907">
        <v>20</v>
      </c>
      <c r="C4907" t="s">
        <v>257</v>
      </c>
      <c r="D4907" t="s">
        <v>760</v>
      </c>
      <c r="E4907">
        <f t="shared" si="152"/>
        <v>1</v>
      </c>
      <c r="F4907" t="str">
        <f t="shared" si="153"/>
        <v/>
      </c>
      <c r="G4907" t="s">
        <v>910</v>
      </c>
      <c r="H4907">
        <v>7.5</v>
      </c>
      <c r="I4907">
        <v>2</v>
      </c>
      <c r="Q4907">
        <v>13</v>
      </c>
    </row>
    <row r="4908" spans="1:17" x14ac:dyDescent="0.25">
      <c r="A4908" t="s">
        <v>913</v>
      </c>
      <c r="B4908">
        <v>20</v>
      </c>
      <c r="C4908" t="s">
        <v>275</v>
      </c>
      <c r="D4908" t="s">
        <v>633</v>
      </c>
      <c r="E4908" t="str">
        <f t="shared" si="152"/>
        <v/>
      </c>
      <c r="F4908">
        <f t="shared" si="153"/>
        <v>1</v>
      </c>
      <c r="G4908" t="s">
        <v>911</v>
      </c>
      <c r="H4908">
        <v>6</v>
      </c>
      <c r="Q4908">
        <v>5</v>
      </c>
    </row>
    <row r="4909" spans="1:17" x14ac:dyDescent="0.25">
      <c r="A4909" t="s">
        <v>913</v>
      </c>
      <c r="B4909">
        <v>20</v>
      </c>
      <c r="C4909" t="s">
        <v>315</v>
      </c>
      <c r="D4909" t="s">
        <v>633</v>
      </c>
      <c r="E4909" t="str">
        <f t="shared" si="152"/>
        <v/>
      </c>
      <c r="F4909" t="str">
        <f t="shared" si="153"/>
        <v/>
      </c>
      <c r="H4909">
        <v>6</v>
      </c>
      <c r="Q4909">
        <v>6</v>
      </c>
    </row>
    <row r="4910" spans="1:17" x14ac:dyDescent="0.25">
      <c r="A4910" t="s">
        <v>913</v>
      </c>
      <c r="B4910">
        <v>20</v>
      </c>
      <c r="C4910" t="s">
        <v>256</v>
      </c>
      <c r="D4910" t="s">
        <v>739</v>
      </c>
      <c r="E4910" t="str">
        <f t="shared" si="152"/>
        <v/>
      </c>
      <c r="F4910" t="str">
        <f t="shared" si="153"/>
        <v/>
      </c>
      <c r="H4910">
        <v>4.5</v>
      </c>
      <c r="Q4910">
        <v>4.5</v>
      </c>
    </row>
    <row r="4911" spans="1:17" x14ac:dyDescent="0.25">
      <c r="A4911" t="s">
        <v>913</v>
      </c>
      <c r="B4911">
        <v>20</v>
      </c>
      <c r="C4911" t="s">
        <v>281</v>
      </c>
      <c r="D4911" t="s">
        <v>739</v>
      </c>
      <c r="E4911" t="str">
        <f t="shared" si="152"/>
        <v/>
      </c>
      <c r="F4911" t="str">
        <f t="shared" si="153"/>
        <v/>
      </c>
      <c r="H4911">
        <v>6</v>
      </c>
      <c r="Q4911">
        <v>6</v>
      </c>
    </row>
    <row r="4912" spans="1:17" x14ac:dyDescent="0.25">
      <c r="A4912" t="s">
        <v>913</v>
      </c>
      <c r="B4912">
        <v>20</v>
      </c>
      <c r="C4912" t="s">
        <v>284</v>
      </c>
      <c r="D4912" t="s">
        <v>739</v>
      </c>
      <c r="E4912" t="str">
        <f t="shared" si="152"/>
        <v/>
      </c>
      <c r="F4912" t="str">
        <f t="shared" si="153"/>
        <v/>
      </c>
      <c r="H4912">
        <v>5</v>
      </c>
      <c r="Q4912">
        <v>5</v>
      </c>
    </row>
    <row r="4913" spans="1:17" x14ac:dyDescent="0.25">
      <c r="A4913" t="s">
        <v>913</v>
      </c>
      <c r="B4913">
        <v>20</v>
      </c>
      <c r="C4913" t="s">
        <v>302</v>
      </c>
      <c r="D4913" t="s">
        <v>634</v>
      </c>
      <c r="E4913" t="str">
        <f t="shared" si="152"/>
        <v/>
      </c>
      <c r="F4913" t="str">
        <f t="shared" si="153"/>
        <v/>
      </c>
      <c r="H4913">
        <v>7</v>
      </c>
      <c r="I4913">
        <v>1</v>
      </c>
      <c r="Q4913">
        <v>10</v>
      </c>
    </row>
    <row r="4914" spans="1:17" x14ac:dyDescent="0.25">
      <c r="A4914" t="s">
        <v>913</v>
      </c>
      <c r="B4914">
        <v>20</v>
      </c>
      <c r="C4914" t="s">
        <v>318</v>
      </c>
      <c r="D4914" t="s">
        <v>634</v>
      </c>
      <c r="E4914" t="str">
        <f t="shared" si="152"/>
        <v/>
      </c>
      <c r="F4914" t="str">
        <f t="shared" si="153"/>
        <v/>
      </c>
      <c r="H4914">
        <v>5</v>
      </c>
      <c r="Q4914">
        <v>5</v>
      </c>
    </row>
    <row r="4915" spans="1:17" x14ac:dyDescent="0.25">
      <c r="A4915" t="s">
        <v>913</v>
      </c>
      <c r="B4915">
        <v>20</v>
      </c>
      <c r="C4915" t="s">
        <v>289</v>
      </c>
      <c r="D4915" t="s">
        <v>632</v>
      </c>
      <c r="E4915" t="str">
        <f t="shared" si="152"/>
        <v/>
      </c>
      <c r="F4915" t="str">
        <f t="shared" si="153"/>
        <v/>
      </c>
      <c r="H4915">
        <v>8</v>
      </c>
      <c r="I4915">
        <v>2</v>
      </c>
      <c r="L4915">
        <v>1</v>
      </c>
      <c r="Q4915">
        <v>15</v>
      </c>
    </row>
    <row r="4916" spans="1:17" x14ac:dyDescent="0.25">
      <c r="A4916" t="s">
        <v>913</v>
      </c>
      <c r="B4916">
        <v>20</v>
      </c>
      <c r="C4916" t="s">
        <v>288</v>
      </c>
      <c r="D4916" t="s">
        <v>632</v>
      </c>
      <c r="E4916" t="str">
        <f t="shared" si="152"/>
        <v/>
      </c>
      <c r="F4916" t="str">
        <f t="shared" si="153"/>
        <v/>
      </c>
      <c r="H4916">
        <v>6</v>
      </c>
      <c r="Q4916">
        <v>6</v>
      </c>
    </row>
    <row r="4917" spans="1:17" x14ac:dyDescent="0.25">
      <c r="A4917" t="s">
        <v>913</v>
      </c>
      <c r="B4917">
        <v>20</v>
      </c>
      <c r="C4917" t="s">
        <v>272</v>
      </c>
      <c r="D4917" t="s">
        <v>752</v>
      </c>
      <c r="E4917" t="str">
        <f t="shared" si="152"/>
        <v/>
      </c>
      <c r="F4917" t="str">
        <f t="shared" si="153"/>
        <v/>
      </c>
      <c r="H4917">
        <v>7</v>
      </c>
      <c r="Q4917">
        <v>7</v>
      </c>
    </row>
    <row r="4918" spans="1:17" x14ac:dyDescent="0.25">
      <c r="A4918" t="s">
        <v>913</v>
      </c>
      <c r="B4918">
        <v>20</v>
      </c>
      <c r="C4918" t="s">
        <v>283</v>
      </c>
      <c r="D4918" t="s">
        <v>752</v>
      </c>
      <c r="E4918">
        <f t="shared" si="152"/>
        <v>1</v>
      </c>
      <c r="F4918" t="str">
        <f t="shared" si="153"/>
        <v/>
      </c>
      <c r="G4918" t="s">
        <v>910</v>
      </c>
      <c r="H4918">
        <v>6</v>
      </c>
      <c r="Q4918">
        <v>5.5</v>
      </c>
    </row>
    <row r="4919" spans="1:17" x14ac:dyDescent="0.25">
      <c r="A4919" t="s">
        <v>913</v>
      </c>
      <c r="B4919">
        <v>20</v>
      </c>
      <c r="C4919" t="s">
        <v>293</v>
      </c>
      <c r="D4919" t="s">
        <v>740</v>
      </c>
      <c r="E4919" t="str">
        <f t="shared" si="152"/>
        <v/>
      </c>
      <c r="F4919" t="str">
        <f t="shared" si="153"/>
        <v/>
      </c>
      <c r="H4919">
        <v>6</v>
      </c>
      <c r="Q4919">
        <v>6</v>
      </c>
    </row>
    <row r="4920" spans="1:17" x14ac:dyDescent="0.25">
      <c r="A4920" t="s">
        <v>913</v>
      </c>
      <c r="B4920">
        <v>20</v>
      </c>
      <c r="C4920" t="s">
        <v>300</v>
      </c>
      <c r="D4920" t="s">
        <v>740</v>
      </c>
      <c r="E4920" t="str">
        <f t="shared" si="152"/>
        <v/>
      </c>
      <c r="F4920" t="str">
        <f t="shared" si="153"/>
        <v/>
      </c>
      <c r="H4920">
        <v>6</v>
      </c>
      <c r="Q4920">
        <v>6</v>
      </c>
    </row>
    <row r="4921" spans="1:17" x14ac:dyDescent="0.25">
      <c r="A4921" t="s">
        <v>913</v>
      </c>
      <c r="B4921">
        <v>20</v>
      </c>
      <c r="C4921" t="s">
        <v>286</v>
      </c>
      <c r="D4921" t="s">
        <v>742</v>
      </c>
      <c r="E4921" t="str">
        <f t="shared" si="152"/>
        <v/>
      </c>
      <c r="F4921" t="str">
        <f t="shared" si="153"/>
        <v/>
      </c>
      <c r="H4921">
        <v>7</v>
      </c>
      <c r="I4921">
        <v>1</v>
      </c>
      <c r="Q4921">
        <v>10</v>
      </c>
    </row>
    <row r="4922" spans="1:17" x14ac:dyDescent="0.25">
      <c r="A4922" t="s">
        <v>913</v>
      </c>
      <c r="B4922">
        <v>20</v>
      </c>
      <c r="C4922" t="s">
        <v>317</v>
      </c>
      <c r="D4922" t="s">
        <v>742</v>
      </c>
      <c r="E4922" t="str">
        <f t="shared" si="152"/>
        <v/>
      </c>
      <c r="F4922" t="str">
        <f t="shared" si="153"/>
        <v/>
      </c>
      <c r="H4922">
        <v>6.5</v>
      </c>
      <c r="L4922">
        <v>1</v>
      </c>
      <c r="Q4922">
        <v>7.5</v>
      </c>
    </row>
    <row r="4923" spans="1:17" x14ac:dyDescent="0.25">
      <c r="A4923" t="s">
        <v>913</v>
      </c>
      <c r="B4923">
        <v>20</v>
      </c>
      <c r="C4923" t="s">
        <v>268</v>
      </c>
      <c r="D4923" t="s">
        <v>753</v>
      </c>
      <c r="E4923" t="str">
        <f t="shared" si="152"/>
        <v/>
      </c>
      <c r="F4923" t="str">
        <f t="shared" si="153"/>
        <v/>
      </c>
      <c r="H4923">
        <v>5.5</v>
      </c>
      <c r="Q4923">
        <v>5.5</v>
      </c>
    </row>
    <row r="4924" spans="1:17" x14ac:dyDescent="0.25">
      <c r="A4924" t="s">
        <v>913</v>
      </c>
      <c r="B4924">
        <v>20</v>
      </c>
      <c r="C4924" t="s">
        <v>282</v>
      </c>
      <c r="D4924" t="s">
        <v>753</v>
      </c>
      <c r="E4924">
        <f t="shared" si="152"/>
        <v>1</v>
      </c>
      <c r="F4924" t="str">
        <f t="shared" si="153"/>
        <v/>
      </c>
      <c r="G4924" t="s">
        <v>910</v>
      </c>
      <c r="H4924">
        <v>6</v>
      </c>
      <c r="Q4924">
        <v>5.5</v>
      </c>
    </row>
    <row r="4925" spans="1:17" x14ac:dyDescent="0.25">
      <c r="A4925" t="s">
        <v>913</v>
      </c>
      <c r="B4925">
        <v>20</v>
      </c>
      <c r="C4925" t="s">
        <v>304</v>
      </c>
      <c r="D4925" t="s">
        <v>750</v>
      </c>
      <c r="E4925" t="str">
        <f t="shared" si="152"/>
        <v/>
      </c>
      <c r="F4925" t="str">
        <f t="shared" si="153"/>
        <v/>
      </c>
      <c r="H4925">
        <v>6</v>
      </c>
      <c r="Q4925">
        <v>6</v>
      </c>
    </row>
    <row r="4926" spans="1:17" x14ac:dyDescent="0.25">
      <c r="A4926" t="s">
        <v>913</v>
      </c>
      <c r="B4926">
        <v>20</v>
      </c>
      <c r="C4926" t="s">
        <v>818</v>
      </c>
      <c r="D4926" t="s">
        <v>750</v>
      </c>
      <c r="E4926" t="str">
        <f t="shared" si="152"/>
        <v/>
      </c>
      <c r="F4926" t="str">
        <f t="shared" si="153"/>
        <v/>
      </c>
      <c r="H4926">
        <v>5</v>
      </c>
      <c r="Q4926">
        <v>5</v>
      </c>
    </row>
    <row r="4927" spans="1:17" x14ac:dyDescent="0.25">
      <c r="A4927" t="s">
        <v>913</v>
      </c>
      <c r="B4927">
        <v>20</v>
      </c>
      <c r="C4927" t="s">
        <v>252</v>
      </c>
      <c r="D4927" t="s">
        <v>754</v>
      </c>
      <c r="E4927" t="str">
        <f t="shared" si="152"/>
        <v/>
      </c>
      <c r="F4927" t="str">
        <f t="shared" si="153"/>
        <v/>
      </c>
      <c r="H4927">
        <v>6</v>
      </c>
      <c r="I4927">
        <v>1</v>
      </c>
      <c r="M4927">
        <v>1</v>
      </c>
      <c r="Q4927">
        <v>9</v>
      </c>
    </row>
    <row r="4928" spans="1:17" x14ac:dyDescent="0.25">
      <c r="A4928" t="s">
        <v>913</v>
      </c>
      <c r="B4928">
        <v>20</v>
      </c>
      <c r="C4928" t="s">
        <v>823</v>
      </c>
      <c r="D4928" t="s">
        <v>754</v>
      </c>
      <c r="E4928" t="str">
        <f t="shared" si="152"/>
        <v/>
      </c>
      <c r="F4928" t="str">
        <f t="shared" si="153"/>
        <v/>
      </c>
      <c r="H4928">
        <v>6</v>
      </c>
      <c r="Q4928">
        <v>6</v>
      </c>
    </row>
    <row r="4929" spans="1:17" x14ac:dyDescent="0.25">
      <c r="A4929" t="s">
        <v>913</v>
      </c>
      <c r="B4929">
        <v>20</v>
      </c>
      <c r="C4929" t="s">
        <v>311</v>
      </c>
      <c r="D4929" t="s">
        <v>754</v>
      </c>
      <c r="E4929" t="str">
        <f t="shared" si="152"/>
        <v/>
      </c>
      <c r="F4929" t="str">
        <f t="shared" si="153"/>
        <v/>
      </c>
      <c r="H4929">
        <v>5.5</v>
      </c>
      <c r="Q4929">
        <v>5.5</v>
      </c>
    </row>
    <row r="4930" spans="1:17" x14ac:dyDescent="0.25">
      <c r="A4930" t="s">
        <v>913</v>
      </c>
      <c r="B4930">
        <v>20</v>
      </c>
      <c r="C4930" t="s">
        <v>259</v>
      </c>
      <c r="D4930" t="s">
        <v>748</v>
      </c>
      <c r="E4930" t="str">
        <f t="shared" si="152"/>
        <v/>
      </c>
      <c r="F4930" t="str">
        <f t="shared" si="153"/>
        <v/>
      </c>
      <c r="H4930">
        <v>7</v>
      </c>
      <c r="I4930">
        <v>1</v>
      </c>
      <c r="Q4930">
        <v>10</v>
      </c>
    </row>
    <row r="4931" spans="1:17" x14ac:dyDescent="0.25">
      <c r="A4931" t="s">
        <v>913</v>
      </c>
      <c r="B4931">
        <v>20</v>
      </c>
      <c r="C4931" t="s">
        <v>274</v>
      </c>
      <c r="D4931" t="s">
        <v>748</v>
      </c>
      <c r="E4931" t="str">
        <f t="shared" ref="E4931:E4994" si="154">IF($G4931="Ammonito",1,"")</f>
        <v/>
      </c>
      <c r="F4931" t="str">
        <f t="shared" ref="F4931:F4994" si="155">IF($G4931="Espulsione",1,"")</f>
        <v/>
      </c>
      <c r="H4931">
        <v>7</v>
      </c>
      <c r="I4931">
        <v>1</v>
      </c>
      <c r="L4931">
        <v>1</v>
      </c>
      <c r="M4931">
        <v>1</v>
      </c>
      <c r="Q4931">
        <v>11</v>
      </c>
    </row>
    <row r="4932" spans="1:17" x14ac:dyDescent="0.25">
      <c r="A4932" t="s">
        <v>913</v>
      </c>
      <c r="B4932">
        <v>20</v>
      </c>
      <c r="C4932" t="s">
        <v>278</v>
      </c>
      <c r="D4932" t="s">
        <v>748</v>
      </c>
      <c r="E4932" t="str">
        <f t="shared" si="154"/>
        <v/>
      </c>
      <c r="F4932" t="str">
        <f t="shared" si="155"/>
        <v/>
      </c>
      <c r="H4932">
        <v>5.5</v>
      </c>
      <c r="Q4932">
        <v>5.5</v>
      </c>
    </row>
    <row r="4933" spans="1:17" x14ac:dyDescent="0.25">
      <c r="A4933" t="s">
        <v>913</v>
      </c>
      <c r="B4933">
        <v>20</v>
      </c>
      <c r="C4933" t="s">
        <v>292</v>
      </c>
      <c r="D4933" t="s">
        <v>748</v>
      </c>
      <c r="E4933" t="str">
        <f t="shared" si="154"/>
        <v/>
      </c>
      <c r="F4933" t="str">
        <f t="shared" si="155"/>
        <v/>
      </c>
      <c r="H4933">
        <v>6</v>
      </c>
      <c r="Q4933">
        <v>6</v>
      </c>
    </row>
    <row r="4934" spans="1:17" x14ac:dyDescent="0.25">
      <c r="A4934" t="s">
        <v>913</v>
      </c>
      <c r="B4934">
        <v>20</v>
      </c>
      <c r="C4934" t="s">
        <v>303</v>
      </c>
      <c r="D4934" t="s">
        <v>748</v>
      </c>
      <c r="E4934" t="str">
        <f t="shared" si="154"/>
        <v/>
      </c>
      <c r="F4934" t="str">
        <f t="shared" si="155"/>
        <v/>
      </c>
      <c r="H4934">
        <v>5.5</v>
      </c>
      <c r="Q4934">
        <v>5.5</v>
      </c>
    </row>
    <row r="4935" spans="1:17" x14ac:dyDescent="0.25">
      <c r="A4935" t="s">
        <v>913</v>
      </c>
      <c r="B4935">
        <v>20</v>
      </c>
      <c r="C4935" t="s">
        <v>251</v>
      </c>
      <c r="D4935" t="s">
        <v>661</v>
      </c>
      <c r="E4935">
        <f t="shared" si="154"/>
        <v>1</v>
      </c>
      <c r="F4935" t="str">
        <f t="shared" si="155"/>
        <v/>
      </c>
      <c r="G4935" t="s">
        <v>910</v>
      </c>
      <c r="H4935">
        <v>5.5</v>
      </c>
      <c r="N4935">
        <v>1</v>
      </c>
      <c r="Q4935">
        <v>2</v>
      </c>
    </row>
    <row r="4936" spans="1:17" x14ac:dyDescent="0.25">
      <c r="A4936" t="s">
        <v>913</v>
      </c>
      <c r="B4936">
        <v>20</v>
      </c>
      <c r="C4936" t="s">
        <v>260</v>
      </c>
      <c r="D4936" t="s">
        <v>661</v>
      </c>
      <c r="E4936" t="str">
        <f t="shared" si="154"/>
        <v/>
      </c>
      <c r="F4936" t="str">
        <f t="shared" si="155"/>
        <v/>
      </c>
      <c r="H4936">
        <v>7.5</v>
      </c>
      <c r="I4936">
        <v>1</v>
      </c>
      <c r="L4936">
        <v>1</v>
      </c>
      <c r="Q4936">
        <v>11.5</v>
      </c>
    </row>
    <row r="4937" spans="1:17" x14ac:dyDescent="0.25">
      <c r="A4937" t="s">
        <v>913</v>
      </c>
      <c r="B4937">
        <v>20</v>
      </c>
      <c r="C4937" t="s">
        <v>301</v>
      </c>
      <c r="D4937" t="s">
        <v>661</v>
      </c>
      <c r="E4937" t="str">
        <f t="shared" si="154"/>
        <v/>
      </c>
      <c r="F4937" t="str">
        <f t="shared" si="155"/>
        <v/>
      </c>
      <c r="H4937">
        <v>6</v>
      </c>
      <c r="Q4937">
        <v>6</v>
      </c>
    </row>
    <row r="4938" spans="1:17" x14ac:dyDescent="0.25">
      <c r="A4938" t="s">
        <v>913</v>
      </c>
      <c r="B4938">
        <v>20</v>
      </c>
      <c r="C4938" t="s">
        <v>264</v>
      </c>
      <c r="D4938" t="s">
        <v>631</v>
      </c>
      <c r="E4938" t="str">
        <f t="shared" si="154"/>
        <v/>
      </c>
      <c r="F4938" t="str">
        <f t="shared" si="155"/>
        <v/>
      </c>
      <c r="H4938">
        <v>7</v>
      </c>
      <c r="I4938">
        <v>1</v>
      </c>
      <c r="Q4938">
        <v>10</v>
      </c>
    </row>
    <row r="4939" spans="1:17" x14ac:dyDescent="0.25">
      <c r="A4939" t="s">
        <v>913</v>
      </c>
      <c r="B4939">
        <v>20</v>
      </c>
      <c r="C4939" t="s">
        <v>271</v>
      </c>
      <c r="D4939" t="s">
        <v>631</v>
      </c>
      <c r="E4939" t="str">
        <f t="shared" si="154"/>
        <v/>
      </c>
      <c r="F4939" t="str">
        <f t="shared" si="155"/>
        <v/>
      </c>
      <c r="H4939">
        <v>6.5</v>
      </c>
      <c r="Q4939">
        <v>6.5</v>
      </c>
    </row>
    <row r="4940" spans="1:17" x14ac:dyDescent="0.25">
      <c r="A4940" t="s">
        <v>913</v>
      </c>
      <c r="B4940">
        <v>20</v>
      </c>
      <c r="C4940" t="s">
        <v>266</v>
      </c>
      <c r="D4940" t="s">
        <v>745</v>
      </c>
      <c r="E4940" t="str">
        <f t="shared" si="154"/>
        <v/>
      </c>
      <c r="F4940" t="str">
        <f t="shared" si="155"/>
        <v/>
      </c>
      <c r="H4940">
        <v>5.5</v>
      </c>
      <c r="Q4940">
        <v>5.5</v>
      </c>
    </row>
    <row r="4941" spans="1:17" x14ac:dyDescent="0.25">
      <c r="A4941" t="s">
        <v>913</v>
      </c>
      <c r="B4941">
        <v>20</v>
      </c>
      <c r="C4941" t="s">
        <v>270</v>
      </c>
      <c r="D4941" t="s">
        <v>745</v>
      </c>
      <c r="E4941" t="str">
        <f t="shared" si="154"/>
        <v/>
      </c>
      <c r="F4941" t="str">
        <f t="shared" si="155"/>
        <v/>
      </c>
      <c r="H4941">
        <v>7</v>
      </c>
      <c r="I4941">
        <v>1</v>
      </c>
      <c r="Q4941">
        <v>10</v>
      </c>
    </row>
    <row r="4942" spans="1:17" x14ac:dyDescent="0.25">
      <c r="A4942" t="s">
        <v>913</v>
      </c>
      <c r="B4942">
        <v>20</v>
      </c>
      <c r="C4942" t="s">
        <v>313</v>
      </c>
      <c r="D4942" t="s">
        <v>745</v>
      </c>
      <c r="E4942" t="str">
        <f t="shared" si="154"/>
        <v/>
      </c>
      <c r="F4942" t="str">
        <f t="shared" si="155"/>
        <v/>
      </c>
      <c r="H4942">
        <v>5.5</v>
      </c>
      <c r="Q4942">
        <v>5.5</v>
      </c>
    </row>
    <row r="4943" spans="1:17" x14ac:dyDescent="0.25">
      <c r="A4943" t="s">
        <v>913</v>
      </c>
      <c r="B4943">
        <v>20</v>
      </c>
      <c r="C4943" t="s">
        <v>255</v>
      </c>
      <c r="D4943" t="s">
        <v>635</v>
      </c>
      <c r="E4943">
        <f t="shared" si="154"/>
        <v>1</v>
      </c>
      <c r="F4943" t="str">
        <f t="shared" si="155"/>
        <v/>
      </c>
      <c r="G4943" t="s">
        <v>910</v>
      </c>
      <c r="H4943">
        <v>5.5</v>
      </c>
      <c r="Q4943">
        <v>5</v>
      </c>
    </row>
    <row r="4944" spans="1:17" x14ac:dyDescent="0.25">
      <c r="A4944" t="s">
        <v>913</v>
      </c>
      <c r="B4944">
        <v>20</v>
      </c>
      <c r="C4944" t="s">
        <v>812</v>
      </c>
      <c r="D4944" t="s">
        <v>635</v>
      </c>
      <c r="E4944" t="str">
        <f t="shared" si="154"/>
        <v/>
      </c>
      <c r="F4944" t="str">
        <f t="shared" si="155"/>
        <v/>
      </c>
      <c r="H4944">
        <v>5</v>
      </c>
      <c r="Q4944">
        <v>5</v>
      </c>
    </row>
    <row r="4945" spans="1:17" x14ac:dyDescent="0.25">
      <c r="A4945" t="s">
        <v>913</v>
      </c>
      <c r="B4945">
        <v>20</v>
      </c>
      <c r="C4945" t="s">
        <v>269</v>
      </c>
      <c r="D4945" t="s">
        <v>635</v>
      </c>
      <c r="E4945" t="str">
        <f t="shared" si="154"/>
        <v/>
      </c>
      <c r="F4945" t="str">
        <f t="shared" si="155"/>
        <v/>
      </c>
      <c r="H4945">
        <v>5</v>
      </c>
      <c r="Q4945">
        <v>5</v>
      </c>
    </row>
    <row r="4946" spans="1:17" x14ac:dyDescent="0.25">
      <c r="A4946" t="s">
        <v>913</v>
      </c>
      <c r="B4946">
        <v>20</v>
      </c>
      <c r="C4946" t="s">
        <v>814</v>
      </c>
      <c r="D4946" t="s">
        <v>635</v>
      </c>
      <c r="E4946" t="str">
        <f t="shared" si="154"/>
        <v/>
      </c>
      <c r="F4946" t="str">
        <f t="shared" si="155"/>
        <v/>
      </c>
      <c r="H4946">
        <v>5.5</v>
      </c>
      <c r="Q4946">
        <v>5.5</v>
      </c>
    </row>
    <row r="4947" spans="1:17" x14ac:dyDescent="0.25">
      <c r="A4947" t="s">
        <v>913</v>
      </c>
      <c r="B4947">
        <v>20</v>
      </c>
      <c r="C4947" t="s">
        <v>277</v>
      </c>
      <c r="D4947" t="s">
        <v>747</v>
      </c>
      <c r="E4947">
        <f t="shared" si="154"/>
        <v>1</v>
      </c>
      <c r="F4947" t="str">
        <f t="shared" si="155"/>
        <v/>
      </c>
      <c r="G4947" t="s">
        <v>910</v>
      </c>
      <c r="H4947">
        <v>7</v>
      </c>
      <c r="I4947">
        <v>1</v>
      </c>
      <c r="Q4947">
        <v>9.5</v>
      </c>
    </row>
    <row r="4948" spans="1:17" x14ac:dyDescent="0.25">
      <c r="A4948" t="s">
        <v>913</v>
      </c>
      <c r="B4948">
        <v>20</v>
      </c>
      <c r="C4948" t="s">
        <v>265</v>
      </c>
      <c r="D4948" t="s">
        <v>738</v>
      </c>
      <c r="E4948" t="str">
        <f t="shared" si="154"/>
        <v/>
      </c>
      <c r="F4948" t="str">
        <f t="shared" si="155"/>
        <v/>
      </c>
      <c r="H4948">
        <v>6</v>
      </c>
      <c r="I4948">
        <v>1</v>
      </c>
      <c r="M4948">
        <v>1</v>
      </c>
      <c r="Q4948">
        <v>9</v>
      </c>
    </row>
    <row r="4949" spans="1:17" x14ac:dyDescent="0.25">
      <c r="A4949" t="s">
        <v>913</v>
      </c>
      <c r="B4949">
        <v>20</v>
      </c>
      <c r="C4949" t="s">
        <v>295</v>
      </c>
      <c r="D4949" t="s">
        <v>738</v>
      </c>
      <c r="E4949" t="str">
        <f t="shared" si="154"/>
        <v/>
      </c>
      <c r="F4949" t="str">
        <f t="shared" si="155"/>
        <v/>
      </c>
      <c r="H4949">
        <v>5</v>
      </c>
      <c r="Q4949">
        <v>5</v>
      </c>
    </row>
    <row r="4950" spans="1:17" x14ac:dyDescent="0.25">
      <c r="A4950" t="s">
        <v>913</v>
      </c>
      <c r="B4950">
        <v>20</v>
      </c>
      <c r="C4950" t="s">
        <v>805</v>
      </c>
      <c r="D4950" t="s">
        <v>761</v>
      </c>
      <c r="E4950" t="str">
        <f t="shared" si="154"/>
        <v/>
      </c>
      <c r="F4950" t="str">
        <f t="shared" si="155"/>
        <v/>
      </c>
      <c r="H4950">
        <v>5</v>
      </c>
      <c r="Q4950">
        <v>5</v>
      </c>
    </row>
    <row r="4951" spans="1:17" x14ac:dyDescent="0.25">
      <c r="A4951" t="s">
        <v>913</v>
      </c>
      <c r="B4951">
        <v>20</v>
      </c>
      <c r="C4951" t="s">
        <v>253</v>
      </c>
      <c r="D4951" t="s">
        <v>761</v>
      </c>
      <c r="E4951" t="str">
        <f t="shared" si="154"/>
        <v/>
      </c>
      <c r="F4951" t="str">
        <f t="shared" si="155"/>
        <v/>
      </c>
      <c r="H4951">
        <v>6</v>
      </c>
      <c r="Q4951">
        <v>6</v>
      </c>
    </row>
    <row r="4952" spans="1:17" x14ac:dyDescent="0.25">
      <c r="A4952" t="s">
        <v>913</v>
      </c>
      <c r="B4952">
        <v>20</v>
      </c>
      <c r="C4952" t="s">
        <v>279</v>
      </c>
      <c r="D4952" t="s">
        <v>761</v>
      </c>
      <c r="E4952" t="str">
        <f t="shared" si="154"/>
        <v/>
      </c>
      <c r="F4952" t="str">
        <f t="shared" si="155"/>
        <v/>
      </c>
      <c r="H4952">
        <v>6.5</v>
      </c>
      <c r="Q4952">
        <v>6.5</v>
      </c>
    </row>
    <row r="4953" spans="1:17" x14ac:dyDescent="0.25">
      <c r="A4953" t="s">
        <v>908</v>
      </c>
      <c r="B4953">
        <v>19</v>
      </c>
      <c r="C4953" t="s">
        <v>657</v>
      </c>
      <c r="D4953" t="s">
        <v>746</v>
      </c>
      <c r="E4953" t="str">
        <f t="shared" si="154"/>
        <v/>
      </c>
      <c r="F4953" t="str">
        <f t="shared" si="155"/>
        <v/>
      </c>
      <c r="H4953">
        <v>7</v>
      </c>
      <c r="J4953">
        <v>1</v>
      </c>
      <c r="Q4953">
        <v>6</v>
      </c>
    </row>
    <row r="4954" spans="1:17" x14ac:dyDescent="0.25">
      <c r="A4954" t="s">
        <v>908</v>
      </c>
      <c r="B4954">
        <v>19</v>
      </c>
      <c r="C4954" t="s">
        <v>332</v>
      </c>
      <c r="D4954" t="s">
        <v>760</v>
      </c>
      <c r="E4954" t="str">
        <f t="shared" si="154"/>
        <v/>
      </c>
      <c r="F4954" t="str">
        <f t="shared" si="155"/>
        <v/>
      </c>
      <c r="H4954">
        <v>6</v>
      </c>
      <c r="Q4954">
        <v>6</v>
      </c>
    </row>
    <row r="4955" spans="1:17" x14ac:dyDescent="0.25">
      <c r="A4955" t="s">
        <v>908</v>
      </c>
      <c r="B4955">
        <v>19</v>
      </c>
      <c r="C4955" t="s">
        <v>636</v>
      </c>
      <c r="D4955" t="s">
        <v>633</v>
      </c>
      <c r="E4955" t="str">
        <f t="shared" si="154"/>
        <v/>
      </c>
      <c r="F4955" t="str">
        <f t="shared" si="155"/>
        <v/>
      </c>
      <c r="H4955">
        <v>4</v>
      </c>
      <c r="J4955">
        <v>4</v>
      </c>
      <c r="Q4955">
        <v>0</v>
      </c>
    </row>
    <row r="4956" spans="1:17" x14ac:dyDescent="0.25">
      <c r="A4956" t="s">
        <v>908</v>
      </c>
      <c r="B4956">
        <v>19</v>
      </c>
      <c r="C4956" t="s">
        <v>335</v>
      </c>
      <c r="D4956" t="s">
        <v>739</v>
      </c>
      <c r="E4956" t="str">
        <f t="shared" si="154"/>
        <v/>
      </c>
      <c r="F4956" t="str">
        <f t="shared" si="155"/>
        <v/>
      </c>
      <c r="H4956">
        <v>6</v>
      </c>
      <c r="J4956">
        <v>2</v>
      </c>
      <c r="O4956">
        <v>1</v>
      </c>
      <c r="Q4956">
        <v>4</v>
      </c>
    </row>
    <row r="4957" spans="1:17" x14ac:dyDescent="0.25">
      <c r="A4957" t="s">
        <v>908</v>
      </c>
      <c r="B4957">
        <v>19</v>
      </c>
      <c r="C4957" t="s">
        <v>341</v>
      </c>
      <c r="D4957" t="s">
        <v>634</v>
      </c>
      <c r="E4957" t="str">
        <f t="shared" si="154"/>
        <v/>
      </c>
      <c r="F4957" t="str">
        <f t="shared" si="155"/>
        <v/>
      </c>
      <c r="H4957">
        <v>6</v>
      </c>
      <c r="J4957">
        <v>1</v>
      </c>
      <c r="Q4957">
        <v>5</v>
      </c>
    </row>
    <row r="4958" spans="1:17" x14ac:dyDescent="0.25">
      <c r="A4958" t="s">
        <v>908</v>
      </c>
      <c r="B4958">
        <v>19</v>
      </c>
      <c r="C4958" t="s">
        <v>338</v>
      </c>
      <c r="D4958" t="s">
        <v>632</v>
      </c>
      <c r="E4958" t="str">
        <f t="shared" si="154"/>
        <v/>
      </c>
      <c r="F4958" t="str">
        <f t="shared" si="155"/>
        <v/>
      </c>
      <c r="H4958">
        <v>6.5</v>
      </c>
      <c r="Q4958">
        <v>6.5</v>
      </c>
    </row>
    <row r="4959" spans="1:17" x14ac:dyDescent="0.25">
      <c r="A4959" t="s">
        <v>908</v>
      </c>
      <c r="B4959">
        <v>19</v>
      </c>
      <c r="C4959" t="s">
        <v>340</v>
      </c>
      <c r="D4959" t="s">
        <v>752</v>
      </c>
      <c r="E4959" t="str">
        <f t="shared" si="154"/>
        <v/>
      </c>
      <c r="F4959" t="str">
        <f t="shared" si="155"/>
        <v/>
      </c>
      <c r="H4959">
        <v>6</v>
      </c>
      <c r="J4959">
        <v>4</v>
      </c>
      <c r="Q4959">
        <v>2</v>
      </c>
    </row>
    <row r="4960" spans="1:17" x14ac:dyDescent="0.25">
      <c r="A4960" t="s">
        <v>908</v>
      </c>
      <c r="B4960">
        <v>19</v>
      </c>
      <c r="C4960" t="s">
        <v>662</v>
      </c>
      <c r="D4960" t="s">
        <v>740</v>
      </c>
      <c r="E4960" t="str">
        <f t="shared" si="154"/>
        <v/>
      </c>
      <c r="F4960" t="str">
        <f t="shared" si="155"/>
        <v/>
      </c>
      <c r="H4960">
        <v>5.5</v>
      </c>
      <c r="J4960">
        <v>1</v>
      </c>
      <c r="Q4960">
        <v>4.5</v>
      </c>
    </row>
    <row r="4961" spans="1:17" x14ac:dyDescent="0.25">
      <c r="A4961" t="s">
        <v>908</v>
      </c>
      <c r="B4961">
        <v>19</v>
      </c>
      <c r="C4961" t="s">
        <v>330</v>
      </c>
      <c r="D4961" t="s">
        <v>742</v>
      </c>
      <c r="E4961" t="str">
        <f t="shared" si="154"/>
        <v/>
      </c>
      <c r="F4961" t="str">
        <f t="shared" si="155"/>
        <v/>
      </c>
      <c r="H4961">
        <v>7</v>
      </c>
      <c r="J4961">
        <v>1</v>
      </c>
      <c r="Q4961">
        <v>6</v>
      </c>
    </row>
    <row r="4962" spans="1:17" x14ac:dyDescent="0.25">
      <c r="A4962" t="s">
        <v>908</v>
      </c>
      <c r="B4962">
        <v>19</v>
      </c>
      <c r="C4962" t="s">
        <v>328</v>
      </c>
      <c r="D4962" t="s">
        <v>753</v>
      </c>
      <c r="E4962" t="str">
        <f t="shared" si="154"/>
        <v/>
      </c>
      <c r="F4962" t="str">
        <f t="shared" si="155"/>
        <v/>
      </c>
      <c r="H4962">
        <v>6</v>
      </c>
      <c r="Q4962">
        <v>6</v>
      </c>
    </row>
    <row r="4963" spans="1:17" x14ac:dyDescent="0.25">
      <c r="A4963" t="s">
        <v>908</v>
      </c>
      <c r="B4963">
        <v>19</v>
      </c>
      <c r="C4963" t="s">
        <v>327</v>
      </c>
      <c r="D4963" t="s">
        <v>750</v>
      </c>
      <c r="E4963" t="str">
        <f t="shared" si="154"/>
        <v/>
      </c>
      <c r="F4963" t="str">
        <f t="shared" si="155"/>
        <v/>
      </c>
      <c r="H4963">
        <v>6</v>
      </c>
      <c r="J4963">
        <v>3</v>
      </c>
      <c r="O4963">
        <v>1</v>
      </c>
      <c r="Q4963">
        <v>3</v>
      </c>
    </row>
    <row r="4964" spans="1:17" x14ac:dyDescent="0.25">
      <c r="A4964" t="s">
        <v>908</v>
      </c>
      <c r="B4964">
        <v>19</v>
      </c>
      <c r="C4964" t="s">
        <v>323</v>
      </c>
      <c r="D4964" t="s">
        <v>754</v>
      </c>
      <c r="E4964" t="str">
        <f t="shared" si="154"/>
        <v/>
      </c>
      <c r="F4964" t="str">
        <f t="shared" si="155"/>
        <v/>
      </c>
      <c r="H4964">
        <v>5</v>
      </c>
      <c r="J4964">
        <v>4</v>
      </c>
      <c r="Q4964">
        <v>1</v>
      </c>
    </row>
    <row r="4965" spans="1:17" x14ac:dyDescent="0.25">
      <c r="A4965" t="s">
        <v>908</v>
      </c>
      <c r="B4965">
        <v>19</v>
      </c>
      <c r="C4965" t="s">
        <v>652</v>
      </c>
      <c r="D4965" t="s">
        <v>748</v>
      </c>
      <c r="E4965" t="str">
        <f t="shared" si="154"/>
        <v/>
      </c>
      <c r="F4965" t="str">
        <f t="shared" si="155"/>
        <v/>
      </c>
      <c r="H4965">
        <v>6.5</v>
      </c>
      <c r="Q4965">
        <v>6.5</v>
      </c>
    </row>
    <row r="4966" spans="1:17" x14ac:dyDescent="0.25">
      <c r="A4966" t="s">
        <v>908</v>
      </c>
      <c r="B4966">
        <v>19</v>
      </c>
      <c r="C4966" t="s">
        <v>663</v>
      </c>
      <c r="D4966" t="s">
        <v>661</v>
      </c>
      <c r="E4966" t="str">
        <f t="shared" si="154"/>
        <v/>
      </c>
      <c r="F4966" t="str">
        <f t="shared" si="155"/>
        <v/>
      </c>
      <c r="H4966">
        <v>6.5</v>
      </c>
      <c r="Q4966">
        <v>6.5</v>
      </c>
    </row>
    <row r="4967" spans="1:17" x14ac:dyDescent="0.25">
      <c r="A4967" t="s">
        <v>908</v>
      </c>
      <c r="B4967">
        <v>19</v>
      </c>
      <c r="C4967" t="s">
        <v>333</v>
      </c>
      <c r="D4967" t="s">
        <v>745</v>
      </c>
      <c r="E4967" t="str">
        <f t="shared" si="154"/>
        <v/>
      </c>
      <c r="F4967" t="str">
        <f t="shared" si="155"/>
        <v/>
      </c>
      <c r="H4967">
        <v>6</v>
      </c>
      <c r="Q4967">
        <v>6</v>
      </c>
    </row>
    <row r="4968" spans="1:17" x14ac:dyDescent="0.25">
      <c r="A4968" t="s">
        <v>908</v>
      </c>
      <c r="B4968">
        <v>19</v>
      </c>
      <c r="C4968" t="s">
        <v>339</v>
      </c>
      <c r="D4968" t="s">
        <v>635</v>
      </c>
      <c r="E4968">
        <f t="shared" si="154"/>
        <v>1</v>
      </c>
      <c r="F4968" t="str">
        <f t="shared" si="155"/>
        <v/>
      </c>
      <c r="G4968" t="s">
        <v>910</v>
      </c>
      <c r="H4968">
        <v>6.5</v>
      </c>
      <c r="J4968">
        <v>3</v>
      </c>
      <c r="Q4968">
        <v>3</v>
      </c>
    </row>
    <row r="4969" spans="1:17" x14ac:dyDescent="0.25">
      <c r="A4969" t="s">
        <v>908</v>
      </c>
      <c r="B4969">
        <v>19</v>
      </c>
      <c r="C4969" t="s">
        <v>664</v>
      </c>
      <c r="D4969" t="s">
        <v>747</v>
      </c>
      <c r="E4969" t="str">
        <f t="shared" si="154"/>
        <v/>
      </c>
      <c r="F4969" t="str">
        <f t="shared" si="155"/>
        <v/>
      </c>
      <c r="H4969">
        <v>6.5</v>
      </c>
      <c r="Q4969">
        <v>6.5</v>
      </c>
    </row>
    <row r="4970" spans="1:17" x14ac:dyDescent="0.25">
      <c r="A4970" t="s">
        <v>908</v>
      </c>
      <c r="B4970">
        <v>19</v>
      </c>
      <c r="C4970" t="s">
        <v>336</v>
      </c>
      <c r="D4970" t="s">
        <v>738</v>
      </c>
      <c r="E4970">
        <f t="shared" si="154"/>
        <v>1</v>
      </c>
      <c r="F4970" t="str">
        <f t="shared" si="155"/>
        <v/>
      </c>
      <c r="G4970" t="s">
        <v>910</v>
      </c>
      <c r="H4970">
        <v>5</v>
      </c>
      <c r="J4970">
        <v>3</v>
      </c>
      <c r="O4970">
        <v>1</v>
      </c>
      <c r="Q4970">
        <v>1.5</v>
      </c>
    </row>
    <row r="4971" spans="1:17" x14ac:dyDescent="0.25">
      <c r="A4971" t="s">
        <v>908</v>
      </c>
      <c r="B4971">
        <v>19</v>
      </c>
      <c r="C4971" t="s">
        <v>342</v>
      </c>
      <c r="D4971" t="s">
        <v>761</v>
      </c>
      <c r="E4971" t="str">
        <f t="shared" si="154"/>
        <v/>
      </c>
      <c r="F4971" t="str">
        <f t="shared" si="155"/>
        <v/>
      </c>
      <c r="H4971">
        <v>5.5</v>
      </c>
      <c r="J4971">
        <v>3</v>
      </c>
      <c r="Q4971">
        <v>2.5</v>
      </c>
    </row>
    <row r="4972" spans="1:17" x14ac:dyDescent="0.25">
      <c r="A4972" t="s">
        <v>909</v>
      </c>
      <c r="B4972">
        <v>19</v>
      </c>
      <c r="C4972" t="s">
        <v>363</v>
      </c>
      <c r="D4972" t="s">
        <v>746</v>
      </c>
      <c r="E4972">
        <f t="shared" si="154"/>
        <v>1</v>
      </c>
      <c r="F4972" t="str">
        <f t="shared" si="155"/>
        <v/>
      </c>
      <c r="G4972" t="s">
        <v>910</v>
      </c>
      <c r="H4972">
        <v>6</v>
      </c>
      <c r="Q4972">
        <v>5.5</v>
      </c>
    </row>
    <row r="4973" spans="1:17" x14ac:dyDescent="0.25">
      <c r="A4973" t="s">
        <v>909</v>
      </c>
      <c r="B4973">
        <v>19</v>
      </c>
      <c r="C4973" t="s">
        <v>371</v>
      </c>
      <c r="D4973" t="s">
        <v>746</v>
      </c>
      <c r="E4973" t="str">
        <f t="shared" si="154"/>
        <v/>
      </c>
      <c r="F4973" t="str">
        <f t="shared" si="155"/>
        <v/>
      </c>
      <c r="H4973">
        <v>5.5</v>
      </c>
      <c r="Q4973">
        <v>5.5</v>
      </c>
    </row>
    <row r="4974" spans="1:17" x14ac:dyDescent="0.25">
      <c r="A4974" t="s">
        <v>909</v>
      </c>
      <c r="B4974">
        <v>19</v>
      </c>
      <c r="C4974" t="s">
        <v>890</v>
      </c>
      <c r="D4974" t="s">
        <v>746</v>
      </c>
      <c r="E4974" t="str">
        <f t="shared" si="154"/>
        <v/>
      </c>
      <c r="F4974" t="str">
        <f t="shared" si="155"/>
        <v/>
      </c>
      <c r="H4974">
        <v>6</v>
      </c>
      <c r="Q4974">
        <v>6</v>
      </c>
    </row>
    <row r="4975" spans="1:17" x14ac:dyDescent="0.25">
      <c r="A4975" t="s">
        <v>909</v>
      </c>
      <c r="B4975">
        <v>19</v>
      </c>
      <c r="C4975" t="s">
        <v>421</v>
      </c>
      <c r="D4975" t="s">
        <v>746</v>
      </c>
      <c r="E4975" t="str">
        <f t="shared" si="154"/>
        <v/>
      </c>
      <c r="F4975" t="str">
        <f t="shared" si="155"/>
        <v/>
      </c>
      <c r="H4975">
        <v>6</v>
      </c>
      <c r="Q4975">
        <v>6</v>
      </c>
    </row>
    <row r="4976" spans="1:17" x14ac:dyDescent="0.25">
      <c r="A4976" t="s">
        <v>909</v>
      </c>
      <c r="B4976">
        <v>19</v>
      </c>
      <c r="C4976" t="s">
        <v>473</v>
      </c>
      <c r="D4976" t="s">
        <v>746</v>
      </c>
      <c r="E4976" t="str">
        <f t="shared" si="154"/>
        <v/>
      </c>
      <c r="F4976" t="str">
        <f t="shared" si="155"/>
        <v/>
      </c>
      <c r="H4976">
        <v>6</v>
      </c>
      <c r="Q4976">
        <v>6</v>
      </c>
    </row>
    <row r="4977" spans="1:17" x14ac:dyDescent="0.25">
      <c r="A4977" t="s">
        <v>909</v>
      </c>
      <c r="B4977">
        <v>19</v>
      </c>
      <c r="C4977" t="s">
        <v>354</v>
      </c>
      <c r="D4977" t="s">
        <v>760</v>
      </c>
      <c r="E4977" t="str">
        <f t="shared" si="154"/>
        <v/>
      </c>
      <c r="F4977" t="str">
        <f t="shared" si="155"/>
        <v/>
      </c>
      <c r="H4977">
        <v>6</v>
      </c>
      <c r="Q4977">
        <v>6</v>
      </c>
    </row>
    <row r="4978" spans="1:17" x14ac:dyDescent="0.25">
      <c r="A4978" t="s">
        <v>909</v>
      </c>
      <c r="B4978">
        <v>19</v>
      </c>
      <c r="C4978" t="s">
        <v>383</v>
      </c>
      <c r="D4978" t="s">
        <v>760</v>
      </c>
      <c r="E4978" t="str">
        <f t="shared" si="154"/>
        <v/>
      </c>
      <c r="F4978" t="str">
        <f t="shared" si="155"/>
        <v/>
      </c>
      <c r="H4978">
        <v>6</v>
      </c>
      <c r="Q4978">
        <v>6</v>
      </c>
    </row>
    <row r="4979" spans="1:17" x14ac:dyDescent="0.25">
      <c r="A4979" t="s">
        <v>909</v>
      </c>
      <c r="B4979">
        <v>19</v>
      </c>
      <c r="C4979" t="s">
        <v>404</v>
      </c>
      <c r="D4979" t="s">
        <v>760</v>
      </c>
      <c r="E4979" t="str">
        <f t="shared" si="154"/>
        <v/>
      </c>
      <c r="F4979" t="str">
        <f t="shared" si="155"/>
        <v/>
      </c>
      <c r="H4979">
        <v>6</v>
      </c>
      <c r="Q4979">
        <v>6</v>
      </c>
    </row>
    <row r="4980" spans="1:17" x14ac:dyDescent="0.25">
      <c r="A4980" t="s">
        <v>909</v>
      </c>
      <c r="B4980">
        <v>19</v>
      </c>
      <c r="C4980" t="s">
        <v>436</v>
      </c>
      <c r="D4980" t="s">
        <v>760</v>
      </c>
      <c r="E4980" t="str">
        <f t="shared" si="154"/>
        <v/>
      </c>
      <c r="F4980" t="str">
        <f t="shared" si="155"/>
        <v/>
      </c>
      <c r="H4980">
        <v>6</v>
      </c>
      <c r="Q4980">
        <v>6</v>
      </c>
    </row>
    <row r="4981" spans="1:17" x14ac:dyDescent="0.25">
      <c r="A4981" t="s">
        <v>909</v>
      </c>
      <c r="B4981">
        <v>19</v>
      </c>
      <c r="C4981" t="s">
        <v>442</v>
      </c>
      <c r="D4981" t="s">
        <v>760</v>
      </c>
      <c r="E4981" t="str">
        <f t="shared" si="154"/>
        <v/>
      </c>
      <c r="F4981" t="str">
        <f t="shared" si="155"/>
        <v/>
      </c>
      <c r="H4981">
        <v>5.5</v>
      </c>
      <c r="Q4981">
        <v>5.5</v>
      </c>
    </row>
    <row r="4982" spans="1:17" x14ac:dyDescent="0.25">
      <c r="A4982" t="s">
        <v>909</v>
      </c>
      <c r="B4982">
        <v>19</v>
      </c>
      <c r="C4982" t="s">
        <v>381</v>
      </c>
      <c r="D4982" t="s">
        <v>760</v>
      </c>
      <c r="E4982" t="str">
        <f t="shared" si="154"/>
        <v/>
      </c>
      <c r="F4982" t="str">
        <f t="shared" si="155"/>
        <v/>
      </c>
      <c r="H4982">
        <v>5.5</v>
      </c>
      <c r="Q4982">
        <v>5.5</v>
      </c>
    </row>
    <row r="4983" spans="1:17" x14ac:dyDescent="0.25">
      <c r="A4983" t="s">
        <v>909</v>
      </c>
      <c r="B4983">
        <v>19</v>
      </c>
      <c r="C4983" t="s">
        <v>357</v>
      </c>
      <c r="D4983" t="s">
        <v>633</v>
      </c>
      <c r="E4983" t="str">
        <f t="shared" si="154"/>
        <v/>
      </c>
      <c r="F4983" t="str">
        <f t="shared" si="155"/>
        <v/>
      </c>
      <c r="H4983">
        <v>6</v>
      </c>
      <c r="Q4983">
        <v>6</v>
      </c>
    </row>
    <row r="4984" spans="1:17" x14ac:dyDescent="0.25">
      <c r="A4984" t="s">
        <v>909</v>
      </c>
      <c r="B4984">
        <v>19</v>
      </c>
      <c r="C4984" t="s">
        <v>438</v>
      </c>
      <c r="D4984" t="s">
        <v>633</v>
      </c>
      <c r="E4984" t="str">
        <f t="shared" si="154"/>
        <v/>
      </c>
      <c r="F4984" t="str">
        <f t="shared" si="155"/>
        <v/>
      </c>
      <c r="H4984">
        <v>5</v>
      </c>
      <c r="Q4984">
        <v>5</v>
      </c>
    </row>
    <row r="4985" spans="1:17" x14ac:dyDescent="0.25">
      <c r="A4985" t="s">
        <v>909</v>
      </c>
      <c r="B4985">
        <v>19</v>
      </c>
      <c r="C4985" t="s">
        <v>453</v>
      </c>
      <c r="D4985" t="s">
        <v>633</v>
      </c>
      <c r="E4985" t="str">
        <f t="shared" si="154"/>
        <v/>
      </c>
      <c r="F4985" t="str">
        <f t="shared" si="155"/>
        <v/>
      </c>
      <c r="H4985">
        <v>6</v>
      </c>
      <c r="Q4985">
        <v>6</v>
      </c>
    </row>
    <row r="4986" spans="1:17" x14ac:dyDescent="0.25">
      <c r="A4986" t="s">
        <v>909</v>
      </c>
      <c r="B4986">
        <v>19</v>
      </c>
      <c r="C4986" t="s">
        <v>875</v>
      </c>
      <c r="D4986" t="s">
        <v>633</v>
      </c>
      <c r="E4986" t="str">
        <f t="shared" si="154"/>
        <v/>
      </c>
      <c r="F4986" t="str">
        <f t="shared" si="155"/>
        <v/>
      </c>
      <c r="H4986">
        <v>5.5</v>
      </c>
      <c r="Q4986">
        <v>5.5</v>
      </c>
    </row>
    <row r="4987" spans="1:17" x14ac:dyDescent="0.25">
      <c r="A4987" t="s">
        <v>909</v>
      </c>
      <c r="B4987">
        <v>19</v>
      </c>
      <c r="C4987" t="s">
        <v>464</v>
      </c>
      <c r="D4987" t="s">
        <v>739</v>
      </c>
      <c r="E4987" t="str">
        <f t="shared" si="154"/>
        <v/>
      </c>
      <c r="F4987" t="str">
        <f t="shared" si="155"/>
        <v/>
      </c>
      <c r="H4987">
        <v>5.5</v>
      </c>
      <c r="Q4987">
        <v>5.5</v>
      </c>
    </row>
    <row r="4988" spans="1:17" x14ac:dyDescent="0.25">
      <c r="A4988" t="s">
        <v>909</v>
      </c>
      <c r="B4988">
        <v>19</v>
      </c>
      <c r="C4988" t="s">
        <v>472</v>
      </c>
      <c r="D4988" t="s">
        <v>739</v>
      </c>
      <c r="E4988" t="str">
        <f t="shared" si="154"/>
        <v/>
      </c>
      <c r="F4988" t="str">
        <f t="shared" si="155"/>
        <v/>
      </c>
      <c r="H4988">
        <v>6</v>
      </c>
      <c r="Q4988">
        <v>6</v>
      </c>
    </row>
    <row r="4989" spans="1:17" x14ac:dyDescent="0.25">
      <c r="A4989" t="s">
        <v>909</v>
      </c>
      <c r="B4989">
        <v>19</v>
      </c>
      <c r="C4989" t="s">
        <v>451</v>
      </c>
      <c r="D4989" t="s">
        <v>739</v>
      </c>
      <c r="E4989">
        <f t="shared" si="154"/>
        <v>1</v>
      </c>
      <c r="F4989" t="str">
        <f t="shared" si="155"/>
        <v/>
      </c>
      <c r="G4989" t="s">
        <v>910</v>
      </c>
      <c r="H4989">
        <v>5.5</v>
      </c>
      <c r="Q4989">
        <v>5</v>
      </c>
    </row>
    <row r="4990" spans="1:17" x14ac:dyDescent="0.25">
      <c r="A4990" t="s">
        <v>909</v>
      </c>
      <c r="B4990">
        <v>19</v>
      </c>
      <c r="C4990" t="s">
        <v>367</v>
      </c>
      <c r="D4990" t="s">
        <v>739</v>
      </c>
      <c r="E4990" t="str">
        <f t="shared" si="154"/>
        <v/>
      </c>
      <c r="F4990" t="str">
        <f t="shared" si="155"/>
        <v/>
      </c>
      <c r="H4990">
        <v>5</v>
      </c>
      <c r="Q4990">
        <v>5</v>
      </c>
    </row>
    <row r="4991" spans="1:17" x14ac:dyDescent="0.25">
      <c r="A4991" t="s">
        <v>909</v>
      </c>
      <c r="B4991">
        <v>19</v>
      </c>
      <c r="C4991" t="s">
        <v>382</v>
      </c>
      <c r="D4991" t="s">
        <v>634</v>
      </c>
      <c r="E4991" t="str">
        <f t="shared" si="154"/>
        <v/>
      </c>
      <c r="F4991" t="str">
        <f t="shared" si="155"/>
        <v/>
      </c>
      <c r="H4991">
        <v>6</v>
      </c>
      <c r="Q4991">
        <v>6</v>
      </c>
    </row>
    <row r="4992" spans="1:17" x14ac:dyDescent="0.25">
      <c r="A4992" t="s">
        <v>909</v>
      </c>
      <c r="B4992">
        <v>19</v>
      </c>
      <c r="C4992" t="s">
        <v>388</v>
      </c>
      <c r="D4992" t="s">
        <v>634</v>
      </c>
      <c r="E4992" t="str">
        <f t="shared" si="154"/>
        <v/>
      </c>
      <c r="F4992" t="str">
        <f t="shared" si="155"/>
        <v/>
      </c>
      <c r="H4992">
        <v>6.5</v>
      </c>
      <c r="Q4992">
        <v>6.5</v>
      </c>
    </row>
    <row r="4993" spans="1:17" x14ac:dyDescent="0.25">
      <c r="A4993" t="s">
        <v>909</v>
      </c>
      <c r="B4993">
        <v>19</v>
      </c>
      <c r="C4993" t="s">
        <v>398</v>
      </c>
      <c r="D4993" t="s">
        <v>634</v>
      </c>
      <c r="E4993" t="str">
        <f t="shared" si="154"/>
        <v/>
      </c>
      <c r="F4993" t="str">
        <f t="shared" si="155"/>
        <v/>
      </c>
      <c r="H4993">
        <v>6</v>
      </c>
      <c r="Q4993">
        <v>6</v>
      </c>
    </row>
    <row r="4994" spans="1:17" x14ac:dyDescent="0.25">
      <c r="A4994" t="s">
        <v>909</v>
      </c>
      <c r="B4994">
        <v>19</v>
      </c>
      <c r="C4994" t="s">
        <v>469</v>
      </c>
      <c r="D4994" t="s">
        <v>634</v>
      </c>
      <c r="E4994" t="str">
        <f t="shared" si="154"/>
        <v/>
      </c>
      <c r="F4994" t="str">
        <f t="shared" si="155"/>
        <v/>
      </c>
      <c r="H4994">
        <v>5.5</v>
      </c>
      <c r="Q4994">
        <v>5.5</v>
      </c>
    </row>
    <row r="4995" spans="1:17" x14ac:dyDescent="0.25">
      <c r="A4995" t="s">
        <v>909</v>
      </c>
      <c r="B4995">
        <v>19</v>
      </c>
      <c r="C4995" t="s">
        <v>402</v>
      </c>
      <c r="D4995" t="s">
        <v>634</v>
      </c>
      <c r="E4995" t="str">
        <f t="shared" ref="E4995:E5058" si="156">IF($G4995="Ammonito",1,"")</f>
        <v/>
      </c>
      <c r="F4995" t="str">
        <f t="shared" ref="F4995:F5058" si="157">IF($G4995="Espulsione",1,"")</f>
        <v/>
      </c>
      <c r="H4995">
        <v>6</v>
      </c>
      <c r="Q4995">
        <v>6</v>
      </c>
    </row>
    <row r="4996" spans="1:17" x14ac:dyDescent="0.25">
      <c r="A4996" t="s">
        <v>909</v>
      </c>
      <c r="B4996">
        <v>19</v>
      </c>
      <c r="C4996" t="s">
        <v>462</v>
      </c>
      <c r="D4996" t="s">
        <v>632</v>
      </c>
      <c r="E4996" t="str">
        <f t="shared" si="156"/>
        <v/>
      </c>
      <c r="F4996" t="str">
        <f t="shared" si="157"/>
        <v/>
      </c>
      <c r="H4996">
        <v>6</v>
      </c>
      <c r="Q4996">
        <v>6</v>
      </c>
    </row>
    <row r="4997" spans="1:17" x14ac:dyDescent="0.25">
      <c r="A4997" t="s">
        <v>909</v>
      </c>
      <c r="B4997">
        <v>19</v>
      </c>
      <c r="C4997" t="s">
        <v>466</v>
      </c>
      <c r="D4997" t="s">
        <v>632</v>
      </c>
      <c r="E4997">
        <f t="shared" si="156"/>
        <v>1</v>
      </c>
      <c r="F4997" t="str">
        <f t="shared" si="157"/>
        <v/>
      </c>
      <c r="G4997" t="s">
        <v>910</v>
      </c>
      <c r="H4997">
        <v>5</v>
      </c>
      <c r="Q4997">
        <v>4.5</v>
      </c>
    </row>
    <row r="4998" spans="1:17" x14ac:dyDescent="0.25">
      <c r="A4998" t="s">
        <v>909</v>
      </c>
      <c r="B4998">
        <v>19</v>
      </c>
      <c r="C4998" t="s">
        <v>470</v>
      </c>
      <c r="D4998" t="s">
        <v>632</v>
      </c>
      <c r="E4998" t="str">
        <f t="shared" si="156"/>
        <v/>
      </c>
      <c r="F4998" t="str">
        <f t="shared" si="157"/>
        <v/>
      </c>
      <c r="H4998">
        <v>6</v>
      </c>
      <c r="Q4998">
        <v>6</v>
      </c>
    </row>
    <row r="4999" spans="1:17" x14ac:dyDescent="0.25">
      <c r="A4999" t="s">
        <v>909</v>
      </c>
      <c r="B4999">
        <v>19</v>
      </c>
      <c r="C4999" t="s">
        <v>474</v>
      </c>
      <c r="D4999" t="s">
        <v>632</v>
      </c>
      <c r="E4999" t="str">
        <f t="shared" si="156"/>
        <v/>
      </c>
      <c r="F4999" t="str">
        <f t="shared" si="157"/>
        <v/>
      </c>
      <c r="H4999">
        <v>6.5</v>
      </c>
      <c r="Q4999">
        <v>6.5</v>
      </c>
    </row>
    <row r="5000" spans="1:17" x14ac:dyDescent="0.25">
      <c r="A5000" t="s">
        <v>909</v>
      </c>
      <c r="B5000">
        <v>19</v>
      </c>
      <c r="C5000" t="s">
        <v>352</v>
      </c>
      <c r="D5000" t="s">
        <v>752</v>
      </c>
      <c r="E5000">
        <f t="shared" si="156"/>
        <v>1</v>
      </c>
      <c r="F5000" t="str">
        <f t="shared" si="157"/>
        <v/>
      </c>
      <c r="G5000" t="s">
        <v>910</v>
      </c>
      <c r="H5000">
        <v>5</v>
      </c>
      <c r="Q5000">
        <v>4.5</v>
      </c>
    </row>
    <row r="5001" spans="1:17" x14ac:dyDescent="0.25">
      <c r="A5001" t="s">
        <v>909</v>
      </c>
      <c r="B5001">
        <v>19</v>
      </c>
      <c r="C5001" t="s">
        <v>353</v>
      </c>
      <c r="D5001" t="s">
        <v>752</v>
      </c>
      <c r="E5001" t="str">
        <f t="shared" si="156"/>
        <v/>
      </c>
      <c r="F5001" t="str">
        <f t="shared" si="157"/>
        <v/>
      </c>
      <c r="H5001">
        <v>4.5</v>
      </c>
      <c r="Q5001">
        <v>4.5</v>
      </c>
    </row>
    <row r="5002" spans="1:17" x14ac:dyDescent="0.25">
      <c r="A5002" t="s">
        <v>909</v>
      </c>
      <c r="B5002">
        <v>19</v>
      </c>
      <c r="C5002" t="s">
        <v>392</v>
      </c>
      <c r="D5002" t="s">
        <v>752</v>
      </c>
      <c r="E5002" t="str">
        <f t="shared" si="156"/>
        <v/>
      </c>
      <c r="F5002" t="str">
        <f t="shared" si="157"/>
        <v/>
      </c>
      <c r="H5002">
        <v>5.5</v>
      </c>
      <c r="Q5002">
        <v>5.5</v>
      </c>
    </row>
    <row r="5003" spans="1:17" x14ac:dyDescent="0.25">
      <c r="A5003" t="s">
        <v>909</v>
      </c>
      <c r="B5003">
        <v>19</v>
      </c>
      <c r="C5003" t="s">
        <v>428</v>
      </c>
      <c r="D5003" t="s">
        <v>752</v>
      </c>
      <c r="E5003" t="str">
        <f t="shared" si="156"/>
        <v/>
      </c>
      <c r="F5003" t="str">
        <f t="shared" si="157"/>
        <v/>
      </c>
      <c r="H5003">
        <v>5</v>
      </c>
      <c r="Q5003">
        <v>5</v>
      </c>
    </row>
    <row r="5004" spans="1:17" x14ac:dyDescent="0.25">
      <c r="A5004" t="s">
        <v>909</v>
      </c>
      <c r="B5004">
        <v>19</v>
      </c>
      <c r="C5004" t="s">
        <v>477</v>
      </c>
      <c r="D5004" t="s">
        <v>752</v>
      </c>
      <c r="E5004" t="str">
        <f t="shared" si="156"/>
        <v/>
      </c>
      <c r="F5004" t="str">
        <f t="shared" si="157"/>
        <v/>
      </c>
      <c r="H5004">
        <v>5.5</v>
      </c>
      <c r="Q5004">
        <v>5.5</v>
      </c>
    </row>
    <row r="5005" spans="1:17" x14ac:dyDescent="0.25">
      <c r="A5005" t="s">
        <v>909</v>
      </c>
      <c r="B5005">
        <v>19</v>
      </c>
      <c r="C5005" t="s">
        <v>374</v>
      </c>
      <c r="D5005" t="s">
        <v>740</v>
      </c>
      <c r="E5005" t="str">
        <f t="shared" si="156"/>
        <v/>
      </c>
      <c r="F5005" t="str">
        <f t="shared" si="157"/>
        <v/>
      </c>
      <c r="H5005">
        <v>5.5</v>
      </c>
      <c r="Q5005">
        <v>5.5</v>
      </c>
    </row>
    <row r="5006" spans="1:17" x14ac:dyDescent="0.25">
      <c r="A5006" t="s">
        <v>909</v>
      </c>
      <c r="B5006">
        <v>19</v>
      </c>
      <c r="C5006" t="s">
        <v>414</v>
      </c>
      <c r="D5006" t="s">
        <v>740</v>
      </c>
      <c r="E5006" t="str">
        <f t="shared" si="156"/>
        <v/>
      </c>
      <c r="F5006" t="str">
        <f t="shared" si="157"/>
        <v/>
      </c>
      <c r="H5006">
        <v>6</v>
      </c>
      <c r="Q5006">
        <v>6</v>
      </c>
    </row>
    <row r="5007" spans="1:17" x14ac:dyDescent="0.25">
      <c r="A5007" t="s">
        <v>909</v>
      </c>
      <c r="B5007">
        <v>19</v>
      </c>
      <c r="C5007" t="s">
        <v>415</v>
      </c>
      <c r="D5007" t="s">
        <v>740</v>
      </c>
      <c r="E5007" t="str">
        <f t="shared" si="156"/>
        <v/>
      </c>
      <c r="F5007" t="str">
        <f t="shared" si="157"/>
        <v/>
      </c>
      <c r="H5007">
        <v>5</v>
      </c>
      <c r="Q5007">
        <v>5</v>
      </c>
    </row>
    <row r="5008" spans="1:17" x14ac:dyDescent="0.25">
      <c r="A5008" t="s">
        <v>909</v>
      </c>
      <c r="B5008">
        <v>19</v>
      </c>
      <c r="C5008" t="s">
        <v>440</v>
      </c>
      <c r="D5008" t="s">
        <v>740</v>
      </c>
      <c r="E5008" t="str">
        <f t="shared" si="156"/>
        <v/>
      </c>
      <c r="F5008" t="str">
        <f t="shared" si="157"/>
        <v/>
      </c>
      <c r="H5008">
        <v>6.5</v>
      </c>
      <c r="I5008">
        <v>1</v>
      </c>
      <c r="Q5008">
        <v>9.5</v>
      </c>
    </row>
    <row r="5009" spans="1:17" x14ac:dyDescent="0.25">
      <c r="A5009" t="s">
        <v>909</v>
      </c>
      <c r="B5009">
        <v>19</v>
      </c>
      <c r="C5009" t="s">
        <v>463</v>
      </c>
      <c r="D5009" t="s">
        <v>740</v>
      </c>
      <c r="E5009" t="str">
        <f t="shared" si="156"/>
        <v/>
      </c>
      <c r="F5009" t="str">
        <f t="shared" si="157"/>
        <v/>
      </c>
      <c r="H5009">
        <v>6</v>
      </c>
      <c r="Q5009">
        <v>6</v>
      </c>
    </row>
    <row r="5010" spans="1:17" x14ac:dyDescent="0.25">
      <c r="A5010" t="s">
        <v>909</v>
      </c>
      <c r="B5010">
        <v>19</v>
      </c>
      <c r="C5010" t="s">
        <v>369</v>
      </c>
      <c r="D5010" t="s">
        <v>742</v>
      </c>
      <c r="E5010" t="str">
        <f t="shared" si="156"/>
        <v/>
      </c>
      <c r="F5010" t="str">
        <f t="shared" si="157"/>
        <v/>
      </c>
      <c r="H5010">
        <v>6</v>
      </c>
      <c r="Q5010">
        <v>6</v>
      </c>
    </row>
    <row r="5011" spans="1:17" x14ac:dyDescent="0.25">
      <c r="A5011" t="s">
        <v>909</v>
      </c>
      <c r="B5011">
        <v>19</v>
      </c>
      <c r="C5011" t="s">
        <v>373</v>
      </c>
      <c r="D5011" t="s">
        <v>742</v>
      </c>
      <c r="E5011">
        <f t="shared" si="156"/>
        <v>1</v>
      </c>
      <c r="F5011" t="str">
        <f t="shared" si="157"/>
        <v/>
      </c>
      <c r="G5011" t="s">
        <v>910</v>
      </c>
      <c r="H5011">
        <v>5.5</v>
      </c>
      <c r="Q5011">
        <v>5</v>
      </c>
    </row>
    <row r="5012" spans="1:17" x14ac:dyDescent="0.25">
      <c r="A5012" t="s">
        <v>909</v>
      </c>
      <c r="B5012">
        <v>19</v>
      </c>
      <c r="C5012" t="s">
        <v>384</v>
      </c>
      <c r="D5012" t="s">
        <v>742</v>
      </c>
      <c r="E5012" t="str">
        <f t="shared" si="156"/>
        <v/>
      </c>
      <c r="F5012" t="str">
        <f t="shared" si="157"/>
        <v/>
      </c>
      <c r="H5012">
        <v>6</v>
      </c>
      <c r="Q5012">
        <v>6</v>
      </c>
    </row>
    <row r="5013" spans="1:17" x14ac:dyDescent="0.25">
      <c r="A5013" t="s">
        <v>909</v>
      </c>
      <c r="B5013">
        <v>19</v>
      </c>
      <c r="C5013" t="s">
        <v>418</v>
      </c>
      <c r="D5013" t="s">
        <v>742</v>
      </c>
      <c r="E5013" t="str">
        <f t="shared" si="156"/>
        <v/>
      </c>
      <c r="F5013" t="str">
        <f t="shared" si="157"/>
        <v/>
      </c>
      <c r="H5013">
        <v>7</v>
      </c>
      <c r="I5013">
        <v>1</v>
      </c>
      <c r="L5013">
        <v>2</v>
      </c>
      <c r="Q5013">
        <v>12</v>
      </c>
    </row>
    <row r="5014" spans="1:17" x14ac:dyDescent="0.25">
      <c r="A5014" t="s">
        <v>909</v>
      </c>
      <c r="B5014">
        <v>19</v>
      </c>
      <c r="C5014" t="s">
        <v>840</v>
      </c>
      <c r="D5014" t="s">
        <v>753</v>
      </c>
      <c r="E5014">
        <f t="shared" si="156"/>
        <v>1</v>
      </c>
      <c r="F5014" t="str">
        <f t="shared" si="157"/>
        <v/>
      </c>
      <c r="G5014" t="s">
        <v>910</v>
      </c>
      <c r="H5014">
        <v>6</v>
      </c>
      <c r="Q5014">
        <v>5.5</v>
      </c>
    </row>
    <row r="5015" spans="1:17" x14ac:dyDescent="0.25">
      <c r="A5015" t="s">
        <v>909</v>
      </c>
      <c r="B5015">
        <v>19</v>
      </c>
      <c r="C5015" t="s">
        <v>379</v>
      </c>
      <c r="D5015" t="s">
        <v>753</v>
      </c>
      <c r="E5015" t="str">
        <f t="shared" si="156"/>
        <v/>
      </c>
      <c r="F5015" t="str">
        <f t="shared" si="157"/>
        <v/>
      </c>
      <c r="H5015">
        <v>5.5</v>
      </c>
      <c r="Q5015">
        <v>5.5</v>
      </c>
    </row>
    <row r="5016" spans="1:17" x14ac:dyDescent="0.25">
      <c r="A5016" t="s">
        <v>909</v>
      </c>
      <c r="B5016">
        <v>19</v>
      </c>
      <c r="C5016" t="s">
        <v>395</v>
      </c>
      <c r="D5016" t="s">
        <v>753</v>
      </c>
      <c r="E5016" t="str">
        <f t="shared" si="156"/>
        <v/>
      </c>
      <c r="F5016" t="str">
        <f t="shared" si="157"/>
        <v/>
      </c>
      <c r="H5016">
        <v>6</v>
      </c>
      <c r="Q5016">
        <v>6</v>
      </c>
    </row>
    <row r="5017" spans="1:17" x14ac:dyDescent="0.25">
      <c r="A5017" t="s">
        <v>909</v>
      </c>
      <c r="B5017">
        <v>19</v>
      </c>
      <c r="C5017" t="s">
        <v>380</v>
      </c>
      <c r="D5017" t="s">
        <v>750</v>
      </c>
      <c r="E5017" t="str">
        <f t="shared" si="156"/>
        <v/>
      </c>
      <c r="F5017" t="str">
        <f t="shared" si="157"/>
        <v/>
      </c>
      <c r="H5017">
        <v>5</v>
      </c>
      <c r="Q5017">
        <v>5</v>
      </c>
    </row>
    <row r="5018" spans="1:17" x14ac:dyDescent="0.25">
      <c r="A5018" t="s">
        <v>909</v>
      </c>
      <c r="B5018">
        <v>19</v>
      </c>
      <c r="C5018" t="s">
        <v>399</v>
      </c>
      <c r="D5018" t="s">
        <v>750</v>
      </c>
      <c r="E5018" t="str">
        <f t="shared" si="156"/>
        <v/>
      </c>
      <c r="F5018" t="str">
        <f t="shared" si="157"/>
        <v/>
      </c>
      <c r="H5018">
        <v>5.5</v>
      </c>
      <c r="Q5018">
        <v>5.5</v>
      </c>
    </row>
    <row r="5019" spans="1:17" x14ac:dyDescent="0.25">
      <c r="A5019" t="s">
        <v>909</v>
      </c>
      <c r="B5019">
        <v>19</v>
      </c>
      <c r="C5019" t="s">
        <v>430</v>
      </c>
      <c r="D5019" t="s">
        <v>750</v>
      </c>
      <c r="E5019">
        <f t="shared" si="156"/>
        <v>1</v>
      </c>
      <c r="F5019" t="str">
        <f t="shared" si="157"/>
        <v/>
      </c>
      <c r="G5019" t="s">
        <v>910</v>
      </c>
      <c r="H5019">
        <v>5.5</v>
      </c>
      <c r="Q5019">
        <v>5</v>
      </c>
    </row>
    <row r="5020" spans="1:17" x14ac:dyDescent="0.25">
      <c r="A5020" t="s">
        <v>909</v>
      </c>
      <c r="B5020">
        <v>19</v>
      </c>
      <c r="C5020" t="s">
        <v>452</v>
      </c>
      <c r="D5020" t="s">
        <v>750</v>
      </c>
      <c r="E5020" t="str">
        <f t="shared" si="156"/>
        <v/>
      </c>
      <c r="F5020" t="str">
        <f t="shared" si="157"/>
        <v/>
      </c>
      <c r="H5020">
        <v>5.5</v>
      </c>
      <c r="Q5020">
        <v>5.5</v>
      </c>
    </row>
    <row r="5021" spans="1:17" x14ac:dyDescent="0.25">
      <c r="A5021" t="s">
        <v>909</v>
      </c>
      <c r="B5021">
        <v>19</v>
      </c>
      <c r="C5021" t="s">
        <v>461</v>
      </c>
      <c r="D5021" t="s">
        <v>750</v>
      </c>
      <c r="E5021" t="str">
        <f t="shared" si="156"/>
        <v/>
      </c>
      <c r="F5021" t="str">
        <f t="shared" si="157"/>
        <v/>
      </c>
      <c r="H5021">
        <v>5</v>
      </c>
      <c r="Q5021">
        <v>5</v>
      </c>
    </row>
    <row r="5022" spans="1:17" x14ac:dyDescent="0.25">
      <c r="A5022" t="s">
        <v>909</v>
      </c>
      <c r="B5022">
        <v>19</v>
      </c>
      <c r="C5022" t="s">
        <v>368</v>
      </c>
      <c r="D5022" t="s">
        <v>754</v>
      </c>
      <c r="E5022">
        <f t="shared" si="156"/>
        <v>1</v>
      </c>
      <c r="F5022" t="str">
        <f t="shared" si="157"/>
        <v/>
      </c>
      <c r="G5022" t="s">
        <v>910</v>
      </c>
      <c r="H5022">
        <v>4</v>
      </c>
      <c r="Q5022">
        <v>3.5</v>
      </c>
    </row>
    <row r="5023" spans="1:17" x14ac:dyDescent="0.25">
      <c r="A5023" t="s">
        <v>909</v>
      </c>
      <c r="B5023">
        <v>19</v>
      </c>
      <c r="C5023" t="s">
        <v>393</v>
      </c>
      <c r="D5023" t="s">
        <v>754</v>
      </c>
      <c r="E5023">
        <f t="shared" si="156"/>
        <v>1</v>
      </c>
      <c r="F5023" t="str">
        <f t="shared" si="157"/>
        <v/>
      </c>
      <c r="G5023" t="s">
        <v>910</v>
      </c>
      <c r="H5023">
        <v>5</v>
      </c>
      <c r="Q5023">
        <v>4.5</v>
      </c>
    </row>
    <row r="5024" spans="1:17" x14ac:dyDescent="0.25">
      <c r="A5024" t="s">
        <v>909</v>
      </c>
      <c r="B5024">
        <v>19</v>
      </c>
      <c r="C5024" t="s">
        <v>480</v>
      </c>
      <c r="D5024" t="s">
        <v>754</v>
      </c>
      <c r="E5024" t="str">
        <f t="shared" si="156"/>
        <v/>
      </c>
      <c r="F5024" t="str">
        <f t="shared" si="157"/>
        <v/>
      </c>
      <c r="H5024">
        <v>4</v>
      </c>
      <c r="Q5024">
        <v>4</v>
      </c>
    </row>
    <row r="5025" spans="1:17" x14ac:dyDescent="0.25">
      <c r="A5025" t="s">
        <v>909</v>
      </c>
      <c r="B5025">
        <v>19</v>
      </c>
      <c r="C5025" t="s">
        <v>349</v>
      </c>
      <c r="D5025" t="s">
        <v>748</v>
      </c>
      <c r="E5025" t="str">
        <f t="shared" si="156"/>
        <v/>
      </c>
      <c r="F5025" t="str">
        <f t="shared" si="157"/>
        <v/>
      </c>
      <c r="H5025">
        <v>6</v>
      </c>
      <c r="Q5025">
        <v>6</v>
      </c>
    </row>
    <row r="5026" spans="1:17" x14ac:dyDescent="0.25">
      <c r="A5026" t="s">
        <v>909</v>
      </c>
      <c r="B5026">
        <v>19</v>
      </c>
      <c r="C5026" t="s">
        <v>356</v>
      </c>
      <c r="D5026" t="s">
        <v>748</v>
      </c>
      <c r="E5026" t="str">
        <f t="shared" si="156"/>
        <v/>
      </c>
      <c r="F5026" t="str">
        <f t="shared" si="157"/>
        <v/>
      </c>
      <c r="H5026">
        <v>6.5</v>
      </c>
      <c r="Q5026">
        <v>6.5</v>
      </c>
    </row>
    <row r="5027" spans="1:17" x14ac:dyDescent="0.25">
      <c r="A5027" t="s">
        <v>909</v>
      </c>
      <c r="B5027">
        <v>19</v>
      </c>
      <c r="C5027" t="s">
        <v>401</v>
      </c>
      <c r="D5027" t="s">
        <v>748</v>
      </c>
      <c r="E5027" t="str">
        <f t="shared" si="156"/>
        <v/>
      </c>
      <c r="F5027" t="str">
        <f t="shared" si="157"/>
        <v/>
      </c>
      <c r="H5027">
        <v>6</v>
      </c>
      <c r="Q5027">
        <v>6</v>
      </c>
    </row>
    <row r="5028" spans="1:17" x14ac:dyDescent="0.25">
      <c r="A5028" t="s">
        <v>909</v>
      </c>
      <c r="B5028">
        <v>19</v>
      </c>
      <c r="C5028" t="s">
        <v>422</v>
      </c>
      <c r="D5028" t="s">
        <v>748</v>
      </c>
      <c r="E5028" t="str">
        <f t="shared" si="156"/>
        <v/>
      </c>
      <c r="F5028" t="str">
        <f t="shared" si="157"/>
        <v/>
      </c>
      <c r="H5028">
        <v>6.5</v>
      </c>
      <c r="L5028">
        <v>1</v>
      </c>
      <c r="Q5028">
        <v>7.5</v>
      </c>
    </row>
    <row r="5029" spans="1:17" x14ac:dyDescent="0.25">
      <c r="A5029" t="s">
        <v>909</v>
      </c>
      <c r="B5029">
        <v>19</v>
      </c>
      <c r="C5029" t="s">
        <v>409</v>
      </c>
      <c r="D5029" t="s">
        <v>661</v>
      </c>
      <c r="E5029" t="str">
        <f t="shared" si="156"/>
        <v/>
      </c>
      <c r="F5029" t="str">
        <f t="shared" si="157"/>
        <v/>
      </c>
      <c r="H5029">
        <v>6</v>
      </c>
      <c r="Q5029">
        <v>6</v>
      </c>
    </row>
    <row r="5030" spans="1:17" x14ac:dyDescent="0.25">
      <c r="A5030" t="s">
        <v>909</v>
      </c>
      <c r="B5030">
        <v>19</v>
      </c>
      <c r="C5030" t="s">
        <v>420</v>
      </c>
      <c r="D5030" t="s">
        <v>661</v>
      </c>
      <c r="E5030">
        <f t="shared" si="156"/>
        <v>1</v>
      </c>
      <c r="F5030" t="str">
        <f t="shared" si="157"/>
        <v/>
      </c>
      <c r="G5030" t="s">
        <v>910</v>
      </c>
      <c r="H5030">
        <v>6.5</v>
      </c>
      <c r="Q5030">
        <v>6</v>
      </c>
    </row>
    <row r="5031" spans="1:17" x14ac:dyDescent="0.25">
      <c r="A5031" t="s">
        <v>909</v>
      </c>
      <c r="B5031">
        <v>19</v>
      </c>
      <c r="C5031" t="s">
        <v>449</v>
      </c>
      <c r="D5031" t="s">
        <v>661</v>
      </c>
      <c r="E5031" t="str">
        <f t="shared" si="156"/>
        <v/>
      </c>
      <c r="F5031" t="str">
        <f t="shared" si="157"/>
        <v/>
      </c>
      <c r="H5031">
        <v>6</v>
      </c>
      <c r="Q5031">
        <v>6</v>
      </c>
    </row>
    <row r="5032" spans="1:17" x14ac:dyDescent="0.25">
      <c r="A5032" t="s">
        <v>909</v>
      </c>
      <c r="B5032">
        <v>19</v>
      </c>
      <c r="C5032" t="s">
        <v>467</v>
      </c>
      <c r="D5032" t="s">
        <v>661</v>
      </c>
      <c r="E5032" t="str">
        <f t="shared" si="156"/>
        <v/>
      </c>
      <c r="F5032" t="str">
        <f t="shared" si="157"/>
        <v/>
      </c>
      <c r="H5032">
        <v>6</v>
      </c>
      <c r="Q5032">
        <v>6</v>
      </c>
    </row>
    <row r="5033" spans="1:17" x14ac:dyDescent="0.25">
      <c r="A5033" t="s">
        <v>909</v>
      </c>
      <c r="B5033">
        <v>19</v>
      </c>
      <c r="C5033" t="s">
        <v>364</v>
      </c>
      <c r="D5033" t="s">
        <v>631</v>
      </c>
      <c r="E5033" t="str">
        <f t="shared" si="156"/>
        <v/>
      </c>
      <c r="F5033" t="str">
        <f t="shared" si="157"/>
        <v/>
      </c>
      <c r="H5033">
        <v>7</v>
      </c>
      <c r="I5033">
        <v>1</v>
      </c>
      <c r="Q5033">
        <v>10</v>
      </c>
    </row>
    <row r="5034" spans="1:17" x14ac:dyDescent="0.25">
      <c r="A5034" t="s">
        <v>909</v>
      </c>
      <c r="B5034">
        <v>19</v>
      </c>
      <c r="C5034" t="s">
        <v>843</v>
      </c>
      <c r="D5034" t="s">
        <v>631</v>
      </c>
      <c r="E5034" t="str">
        <f t="shared" si="156"/>
        <v/>
      </c>
      <c r="F5034" t="str">
        <f t="shared" si="157"/>
        <v/>
      </c>
      <c r="H5034">
        <v>6</v>
      </c>
      <c r="Q5034">
        <v>6</v>
      </c>
    </row>
    <row r="5035" spans="1:17" x14ac:dyDescent="0.25">
      <c r="A5035" t="s">
        <v>909</v>
      </c>
      <c r="B5035">
        <v>19</v>
      </c>
      <c r="C5035" t="s">
        <v>396</v>
      </c>
      <c r="D5035" t="s">
        <v>631</v>
      </c>
      <c r="E5035" t="str">
        <f t="shared" si="156"/>
        <v/>
      </c>
      <c r="F5035" t="str">
        <f t="shared" si="157"/>
        <v/>
      </c>
      <c r="H5035">
        <v>6.5</v>
      </c>
      <c r="Q5035">
        <v>6.5</v>
      </c>
    </row>
    <row r="5036" spans="1:17" x14ac:dyDescent="0.25">
      <c r="A5036" t="s">
        <v>909</v>
      </c>
      <c r="B5036">
        <v>19</v>
      </c>
      <c r="C5036" t="s">
        <v>423</v>
      </c>
      <c r="D5036" t="s">
        <v>631</v>
      </c>
      <c r="E5036" t="str">
        <f t="shared" si="156"/>
        <v/>
      </c>
      <c r="F5036" t="str">
        <f t="shared" si="157"/>
        <v/>
      </c>
      <c r="H5036">
        <v>7</v>
      </c>
      <c r="I5036">
        <v>1</v>
      </c>
      <c r="Q5036">
        <v>10</v>
      </c>
    </row>
    <row r="5037" spans="1:17" x14ac:dyDescent="0.25">
      <c r="A5037" t="s">
        <v>909</v>
      </c>
      <c r="B5037">
        <v>19</v>
      </c>
      <c r="C5037" t="s">
        <v>387</v>
      </c>
      <c r="D5037" t="s">
        <v>745</v>
      </c>
      <c r="E5037" t="str">
        <f t="shared" si="156"/>
        <v/>
      </c>
      <c r="F5037" t="str">
        <f t="shared" si="157"/>
        <v/>
      </c>
      <c r="H5037">
        <v>6</v>
      </c>
      <c r="Q5037">
        <v>6</v>
      </c>
    </row>
    <row r="5038" spans="1:17" x14ac:dyDescent="0.25">
      <c r="A5038" t="s">
        <v>909</v>
      </c>
      <c r="B5038">
        <v>19</v>
      </c>
      <c r="C5038" t="s">
        <v>394</v>
      </c>
      <c r="D5038" t="s">
        <v>745</v>
      </c>
      <c r="E5038" t="str">
        <f t="shared" si="156"/>
        <v/>
      </c>
      <c r="F5038" t="str">
        <f t="shared" si="157"/>
        <v/>
      </c>
      <c r="H5038">
        <v>6.5</v>
      </c>
      <c r="Q5038">
        <v>6.5</v>
      </c>
    </row>
    <row r="5039" spans="1:17" x14ac:dyDescent="0.25">
      <c r="A5039" t="s">
        <v>909</v>
      </c>
      <c r="B5039">
        <v>19</v>
      </c>
      <c r="C5039" t="s">
        <v>405</v>
      </c>
      <c r="D5039" t="s">
        <v>745</v>
      </c>
      <c r="E5039" t="str">
        <f t="shared" si="156"/>
        <v/>
      </c>
      <c r="F5039" t="str">
        <f t="shared" si="157"/>
        <v/>
      </c>
      <c r="H5039">
        <v>7</v>
      </c>
      <c r="I5039">
        <v>1</v>
      </c>
      <c r="Q5039">
        <v>10</v>
      </c>
    </row>
    <row r="5040" spans="1:17" x14ac:dyDescent="0.25">
      <c r="A5040" t="s">
        <v>909</v>
      </c>
      <c r="B5040">
        <v>19</v>
      </c>
      <c r="C5040" t="s">
        <v>439</v>
      </c>
      <c r="D5040" t="s">
        <v>745</v>
      </c>
      <c r="E5040" t="str">
        <f t="shared" si="156"/>
        <v/>
      </c>
      <c r="F5040" t="str">
        <f t="shared" si="157"/>
        <v/>
      </c>
      <c r="H5040">
        <v>6</v>
      </c>
      <c r="Q5040">
        <v>6</v>
      </c>
    </row>
    <row r="5041" spans="1:17" x14ac:dyDescent="0.25">
      <c r="A5041" t="s">
        <v>909</v>
      </c>
      <c r="B5041">
        <v>19</v>
      </c>
      <c r="C5041" t="s">
        <v>446</v>
      </c>
      <c r="D5041" t="s">
        <v>745</v>
      </c>
      <c r="E5041" t="str">
        <f t="shared" si="156"/>
        <v/>
      </c>
      <c r="F5041" t="str">
        <f t="shared" si="157"/>
        <v/>
      </c>
      <c r="H5041">
        <v>6.5</v>
      </c>
      <c r="Q5041">
        <v>6.5</v>
      </c>
    </row>
    <row r="5042" spans="1:17" x14ac:dyDescent="0.25">
      <c r="A5042" t="s">
        <v>909</v>
      </c>
      <c r="B5042">
        <v>19</v>
      </c>
      <c r="C5042" t="s">
        <v>351</v>
      </c>
      <c r="D5042" t="s">
        <v>635</v>
      </c>
      <c r="E5042">
        <f t="shared" si="156"/>
        <v>1</v>
      </c>
      <c r="F5042" t="str">
        <f t="shared" si="157"/>
        <v/>
      </c>
      <c r="G5042" t="s">
        <v>910</v>
      </c>
      <c r="H5042">
        <v>6.5</v>
      </c>
      <c r="Q5042">
        <v>6</v>
      </c>
    </row>
    <row r="5043" spans="1:17" x14ac:dyDescent="0.25">
      <c r="A5043" t="s">
        <v>909</v>
      </c>
      <c r="B5043">
        <v>19</v>
      </c>
      <c r="C5043" t="s">
        <v>355</v>
      </c>
      <c r="D5043" t="s">
        <v>635</v>
      </c>
      <c r="E5043" t="str">
        <f t="shared" si="156"/>
        <v/>
      </c>
      <c r="F5043" t="str">
        <f t="shared" si="157"/>
        <v/>
      </c>
      <c r="H5043">
        <v>6.5</v>
      </c>
      <c r="Q5043">
        <v>6.5</v>
      </c>
    </row>
    <row r="5044" spans="1:17" x14ac:dyDescent="0.25">
      <c r="A5044" t="s">
        <v>909</v>
      </c>
      <c r="B5044">
        <v>19</v>
      </c>
      <c r="C5044" t="s">
        <v>406</v>
      </c>
      <c r="D5044" t="s">
        <v>635</v>
      </c>
      <c r="E5044">
        <f t="shared" si="156"/>
        <v>1</v>
      </c>
      <c r="F5044" t="str">
        <f t="shared" si="157"/>
        <v/>
      </c>
      <c r="G5044" t="s">
        <v>910</v>
      </c>
      <c r="H5044">
        <v>6.5</v>
      </c>
      <c r="Q5044">
        <v>6</v>
      </c>
    </row>
    <row r="5045" spans="1:17" x14ac:dyDescent="0.25">
      <c r="A5045" t="s">
        <v>909</v>
      </c>
      <c r="B5045">
        <v>19</v>
      </c>
      <c r="C5045" t="s">
        <v>419</v>
      </c>
      <c r="D5045" t="s">
        <v>635</v>
      </c>
      <c r="E5045" t="str">
        <f t="shared" si="156"/>
        <v/>
      </c>
      <c r="F5045" t="str">
        <f t="shared" si="157"/>
        <v/>
      </c>
      <c r="H5045">
        <v>7</v>
      </c>
      <c r="L5045">
        <v>1</v>
      </c>
      <c r="Q5045">
        <v>8</v>
      </c>
    </row>
    <row r="5046" spans="1:17" x14ac:dyDescent="0.25">
      <c r="A5046" t="s">
        <v>909</v>
      </c>
      <c r="B5046">
        <v>19</v>
      </c>
      <c r="C5046" t="s">
        <v>426</v>
      </c>
      <c r="D5046" t="s">
        <v>635</v>
      </c>
      <c r="E5046" t="str">
        <f t="shared" si="156"/>
        <v/>
      </c>
      <c r="F5046" t="str">
        <f t="shared" si="157"/>
        <v/>
      </c>
      <c r="H5046">
        <v>4.5</v>
      </c>
      <c r="Q5046">
        <v>4.5</v>
      </c>
    </row>
    <row r="5047" spans="1:17" x14ac:dyDescent="0.25">
      <c r="A5047" t="s">
        <v>909</v>
      </c>
      <c r="B5047">
        <v>19</v>
      </c>
      <c r="C5047" t="s">
        <v>481</v>
      </c>
      <c r="D5047" t="s">
        <v>635</v>
      </c>
      <c r="E5047">
        <f t="shared" si="156"/>
        <v>1</v>
      </c>
      <c r="F5047" t="str">
        <f t="shared" si="157"/>
        <v/>
      </c>
      <c r="G5047" t="s">
        <v>910</v>
      </c>
      <c r="H5047">
        <v>7</v>
      </c>
      <c r="Q5047">
        <v>6.5</v>
      </c>
    </row>
    <row r="5048" spans="1:17" x14ac:dyDescent="0.25">
      <c r="A5048" t="s">
        <v>909</v>
      </c>
      <c r="B5048">
        <v>19</v>
      </c>
      <c r="C5048" t="s">
        <v>390</v>
      </c>
      <c r="D5048" t="s">
        <v>747</v>
      </c>
      <c r="E5048" t="str">
        <f t="shared" si="156"/>
        <v/>
      </c>
      <c r="F5048" t="str">
        <f t="shared" si="157"/>
        <v/>
      </c>
      <c r="H5048">
        <v>6</v>
      </c>
      <c r="Q5048">
        <v>6</v>
      </c>
    </row>
    <row r="5049" spans="1:17" x14ac:dyDescent="0.25">
      <c r="A5049" t="s">
        <v>909</v>
      </c>
      <c r="B5049">
        <v>19</v>
      </c>
      <c r="C5049" t="s">
        <v>408</v>
      </c>
      <c r="D5049" t="s">
        <v>747</v>
      </c>
      <c r="E5049" t="str">
        <f t="shared" si="156"/>
        <v/>
      </c>
      <c r="F5049" t="str">
        <f t="shared" si="157"/>
        <v/>
      </c>
      <c r="H5049">
        <v>6.5</v>
      </c>
      <c r="Q5049">
        <v>6.5</v>
      </c>
    </row>
    <row r="5050" spans="1:17" x14ac:dyDescent="0.25">
      <c r="A5050" t="s">
        <v>909</v>
      </c>
      <c r="B5050">
        <v>19</v>
      </c>
      <c r="C5050" t="s">
        <v>425</v>
      </c>
      <c r="D5050" t="s">
        <v>747</v>
      </c>
      <c r="E5050" t="str">
        <f t="shared" si="156"/>
        <v/>
      </c>
      <c r="F5050" t="str">
        <f t="shared" si="157"/>
        <v/>
      </c>
      <c r="H5050">
        <v>6</v>
      </c>
      <c r="Q5050">
        <v>6</v>
      </c>
    </row>
    <row r="5051" spans="1:17" x14ac:dyDescent="0.25">
      <c r="A5051" t="s">
        <v>909</v>
      </c>
      <c r="B5051">
        <v>19</v>
      </c>
      <c r="C5051" t="s">
        <v>865</v>
      </c>
      <c r="D5051" t="s">
        <v>747</v>
      </c>
      <c r="E5051" t="str">
        <f t="shared" si="156"/>
        <v/>
      </c>
      <c r="F5051" t="str">
        <f t="shared" si="157"/>
        <v/>
      </c>
      <c r="H5051">
        <v>6.5</v>
      </c>
      <c r="Q5051">
        <v>6.5</v>
      </c>
    </row>
    <row r="5052" spans="1:17" x14ac:dyDescent="0.25">
      <c r="A5052" t="s">
        <v>909</v>
      </c>
      <c r="B5052">
        <v>19</v>
      </c>
      <c r="C5052" t="s">
        <v>448</v>
      </c>
      <c r="D5052" t="s">
        <v>747</v>
      </c>
      <c r="E5052" t="str">
        <f t="shared" si="156"/>
        <v/>
      </c>
      <c r="F5052" t="str">
        <f t="shared" si="157"/>
        <v/>
      </c>
      <c r="H5052">
        <v>5.5</v>
      </c>
      <c r="Q5052">
        <v>5.5</v>
      </c>
    </row>
    <row r="5053" spans="1:17" x14ac:dyDescent="0.25">
      <c r="A5053" t="s">
        <v>909</v>
      </c>
      <c r="B5053">
        <v>19</v>
      </c>
      <c r="C5053" t="s">
        <v>361</v>
      </c>
      <c r="D5053" t="s">
        <v>738</v>
      </c>
      <c r="E5053" t="str">
        <f t="shared" si="156"/>
        <v/>
      </c>
      <c r="F5053" t="str">
        <f t="shared" si="157"/>
        <v/>
      </c>
      <c r="H5053">
        <v>5</v>
      </c>
      <c r="Q5053">
        <v>5</v>
      </c>
    </row>
    <row r="5054" spans="1:17" x14ac:dyDescent="0.25">
      <c r="A5054" t="s">
        <v>909</v>
      </c>
      <c r="B5054">
        <v>19</v>
      </c>
      <c r="C5054" t="s">
        <v>851</v>
      </c>
      <c r="D5054" t="s">
        <v>738</v>
      </c>
      <c r="E5054" t="str">
        <f t="shared" si="156"/>
        <v/>
      </c>
      <c r="F5054" t="str">
        <f t="shared" si="157"/>
        <v/>
      </c>
      <c r="H5054">
        <v>4.5</v>
      </c>
      <c r="Q5054">
        <v>4.5</v>
      </c>
    </row>
    <row r="5055" spans="1:17" x14ac:dyDescent="0.25">
      <c r="A5055" t="s">
        <v>909</v>
      </c>
      <c r="B5055">
        <v>19</v>
      </c>
      <c r="C5055" t="s">
        <v>397</v>
      </c>
      <c r="D5055" t="s">
        <v>738</v>
      </c>
      <c r="E5055">
        <f t="shared" si="156"/>
        <v>1</v>
      </c>
      <c r="F5055" t="str">
        <f t="shared" si="157"/>
        <v/>
      </c>
      <c r="G5055" t="s">
        <v>910</v>
      </c>
      <c r="H5055">
        <v>4.5</v>
      </c>
      <c r="Q5055">
        <v>4</v>
      </c>
    </row>
    <row r="5056" spans="1:17" x14ac:dyDescent="0.25">
      <c r="A5056" t="s">
        <v>909</v>
      </c>
      <c r="B5056">
        <v>19</v>
      </c>
      <c r="C5056" t="s">
        <v>403</v>
      </c>
      <c r="D5056" t="s">
        <v>738</v>
      </c>
      <c r="E5056" t="str">
        <f t="shared" si="156"/>
        <v/>
      </c>
      <c r="F5056">
        <f t="shared" si="157"/>
        <v>1</v>
      </c>
      <c r="G5056" t="s">
        <v>911</v>
      </c>
      <c r="H5056">
        <v>4.5</v>
      </c>
      <c r="Q5056">
        <v>3.5</v>
      </c>
    </row>
    <row r="5057" spans="1:17" x14ac:dyDescent="0.25">
      <c r="A5057" t="s">
        <v>909</v>
      </c>
      <c r="B5057">
        <v>19</v>
      </c>
      <c r="C5057" t="s">
        <v>413</v>
      </c>
      <c r="D5057" t="s">
        <v>738</v>
      </c>
      <c r="E5057" t="str">
        <f t="shared" si="156"/>
        <v/>
      </c>
      <c r="F5057" t="str">
        <f t="shared" si="157"/>
        <v/>
      </c>
      <c r="H5057">
        <v>5</v>
      </c>
      <c r="Q5057">
        <v>5</v>
      </c>
    </row>
    <row r="5058" spans="1:17" x14ac:dyDescent="0.25">
      <c r="A5058" t="s">
        <v>909</v>
      </c>
      <c r="B5058">
        <v>19</v>
      </c>
      <c r="C5058" t="s">
        <v>347</v>
      </c>
      <c r="D5058" t="s">
        <v>761</v>
      </c>
      <c r="E5058" t="str">
        <f t="shared" si="156"/>
        <v/>
      </c>
      <c r="F5058" t="str">
        <f t="shared" si="157"/>
        <v/>
      </c>
      <c r="H5058">
        <v>5.5</v>
      </c>
      <c r="Q5058">
        <v>5.5</v>
      </c>
    </row>
    <row r="5059" spans="1:17" x14ac:dyDescent="0.25">
      <c r="A5059" t="s">
        <v>909</v>
      </c>
      <c r="B5059">
        <v>19</v>
      </c>
      <c r="C5059" t="s">
        <v>372</v>
      </c>
      <c r="D5059" t="s">
        <v>761</v>
      </c>
      <c r="E5059">
        <f t="shared" ref="E5059:E5122" si="158">IF($G5059="Ammonito",1,"")</f>
        <v>1</v>
      </c>
      <c r="F5059" t="str">
        <f t="shared" ref="F5059:F5122" si="159">IF($G5059="Espulsione",1,"")</f>
        <v/>
      </c>
      <c r="G5059" t="s">
        <v>910</v>
      </c>
      <c r="H5059">
        <v>4.5</v>
      </c>
      <c r="Q5059">
        <v>4</v>
      </c>
    </row>
    <row r="5060" spans="1:17" x14ac:dyDescent="0.25">
      <c r="A5060" t="s">
        <v>909</v>
      </c>
      <c r="B5060">
        <v>19</v>
      </c>
      <c r="C5060" t="s">
        <v>424</v>
      </c>
      <c r="D5060" t="s">
        <v>761</v>
      </c>
      <c r="E5060" t="str">
        <f t="shared" si="158"/>
        <v/>
      </c>
      <c r="F5060" t="str">
        <f t="shared" si="159"/>
        <v/>
      </c>
      <c r="H5060">
        <v>5</v>
      </c>
      <c r="Q5060">
        <v>5</v>
      </c>
    </row>
    <row r="5061" spans="1:17" x14ac:dyDescent="0.25">
      <c r="A5061" t="s">
        <v>909</v>
      </c>
      <c r="B5061">
        <v>19</v>
      </c>
      <c r="C5061" t="s">
        <v>435</v>
      </c>
      <c r="D5061" t="s">
        <v>761</v>
      </c>
      <c r="E5061" t="str">
        <f t="shared" si="158"/>
        <v/>
      </c>
      <c r="F5061" t="str">
        <f t="shared" si="159"/>
        <v/>
      </c>
      <c r="H5061">
        <v>5.5</v>
      </c>
      <c r="Q5061">
        <v>5.5</v>
      </c>
    </row>
    <row r="5062" spans="1:17" x14ac:dyDescent="0.25">
      <c r="A5062" t="s">
        <v>912</v>
      </c>
      <c r="B5062">
        <v>19</v>
      </c>
      <c r="C5062" t="s">
        <v>624</v>
      </c>
      <c r="D5062" t="s">
        <v>746</v>
      </c>
      <c r="E5062" t="str">
        <f t="shared" si="158"/>
        <v/>
      </c>
      <c r="F5062" t="str">
        <f t="shared" si="159"/>
        <v/>
      </c>
      <c r="H5062">
        <v>7</v>
      </c>
      <c r="Q5062">
        <v>7</v>
      </c>
    </row>
    <row r="5063" spans="1:17" x14ac:dyDescent="0.25">
      <c r="A5063" t="s">
        <v>912</v>
      </c>
      <c r="B5063">
        <v>19</v>
      </c>
      <c r="C5063" t="s">
        <v>505</v>
      </c>
      <c r="D5063" t="s">
        <v>746</v>
      </c>
      <c r="E5063" t="str">
        <f t="shared" si="158"/>
        <v/>
      </c>
      <c r="F5063" t="str">
        <f t="shared" si="159"/>
        <v/>
      </c>
      <c r="H5063">
        <v>5.5</v>
      </c>
      <c r="Q5063">
        <v>5.5</v>
      </c>
    </row>
    <row r="5064" spans="1:17" x14ac:dyDescent="0.25">
      <c r="A5064" t="s">
        <v>912</v>
      </c>
      <c r="B5064">
        <v>19</v>
      </c>
      <c r="C5064" t="s">
        <v>515</v>
      </c>
      <c r="D5064" t="s">
        <v>746</v>
      </c>
      <c r="E5064">
        <f t="shared" si="158"/>
        <v>1</v>
      </c>
      <c r="F5064" t="str">
        <f t="shared" si="159"/>
        <v/>
      </c>
      <c r="G5064" t="s">
        <v>910</v>
      </c>
      <c r="H5064">
        <v>5</v>
      </c>
      <c r="Q5064">
        <v>4.5</v>
      </c>
    </row>
    <row r="5065" spans="1:17" x14ac:dyDescent="0.25">
      <c r="A5065" t="s">
        <v>912</v>
      </c>
      <c r="B5065">
        <v>19</v>
      </c>
      <c r="C5065" t="s">
        <v>582</v>
      </c>
      <c r="D5065" t="s">
        <v>746</v>
      </c>
      <c r="E5065" t="str">
        <f t="shared" si="158"/>
        <v/>
      </c>
      <c r="F5065" t="str">
        <f t="shared" si="159"/>
        <v/>
      </c>
      <c r="H5065">
        <v>6</v>
      </c>
      <c r="Q5065">
        <v>6</v>
      </c>
    </row>
    <row r="5066" spans="1:17" x14ac:dyDescent="0.25">
      <c r="A5066" t="s">
        <v>912</v>
      </c>
      <c r="B5066">
        <v>19</v>
      </c>
      <c r="C5066" t="s">
        <v>585</v>
      </c>
      <c r="D5066" t="s">
        <v>746</v>
      </c>
      <c r="E5066" t="str">
        <f t="shared" si="158"/>
        <v/>
      </c>
      <c r="F5066" t="str">
        <f t="shared" si="159"/>
        <v/>
      </c>
      <c r="H5066">
        <v>6.5</v>
      </c>
      <c r="I5066">
        <v>1</v>
      </c>
      <c r="Q5066">
        <v>9.5</v>
      </c>
    </row>
    <row r="5067" spans="1:17" x14ac:dyDescent="0.25">
      <c r="A5067" t="s">
        <v>912</v>
      </c>
      <c r="B5067">
        <v>19</v>
      </c>
      <c r="C5067" t="s">
        <v>514</v>
      </c>
      <c r="D5067" t="s">
        <v>760</v>
      </c>
      <c r="E5067" t="str">
        <f t="shared" si="158"/>
        <v/>
      </c>
      <c r="F5067" t="str">
        <f t="shared" si="159"/>
        <v/>
      </c>
      <c r="H5067">
        <v>5.5</v>
      </c>
      <c r="Q5067">
        <v>5.5</v>
      </c>
    </row>
    <row r="5068" spans="1:17" x14ac:dyDescent="0.25">
      <c r="A5068" t="s">
        <v>912</v>
      </c>
      <c r="B5068">
        <v>19</v>
      </c>
      <c r="C5068" t="s">
        <v>764</v>
      </c>
      <c r="D5068" t="s">
        <v>760</v>
      </c>
      <c r="E5068" t="str">
        <f t="shared" si="158"/>
        <v/>
      </c>
      <c r="F5068" t="str">
        <f t="shared" si="159"/>
        <v/>
      </c>
      <c r="H5068">
        <v>6</v>
      </c>
      <c r="Q5068">
        <v>6</v>
      </c>
    </row>
    <row r="5069" spans="1:17" x14ac:dyDescent="0.25">
      <c r="A5069" t="s">
        <v>912</v>
      </c>
      <c r="B5069">
        <v>19</v>
      </c>
      <c r="C5069" t="s">
        <v>558</v>
      </c>
      <c r="D5069" t="s">
        <v>760</v>
      </c>
      <c r="E5069">
        <f t="shared" si="158"/>
        <v>1</v>
      </c>
      <c r="F5069" t="str">
        <f t="shared" si="159"/>
        <v/>
      </c>
      <c r="G5069" t="s">
        <v>910</v>
      </c>
      <c r="H5069">
        <v>5.5</v>
      </c>
      <c r="Q5069">
        <v>5</v>
      </c>
    </row>
    <row r="5070" spans="1:17" x14ac:dyDescent="0.25">
      <c r="A5070" t="s">
        <v>912</v>
      </c>
      <c r="B5070">
        <v>19</v>
      </c>
      <c r="C5070" t="s">
        <v>591</v>
      </c>
      <c r="D5070" t="s">
        <v>760</v>
      </c>
      <c r="E5070">
        <f t="shared" si="158"/>
        <v>1</v>
      </c>
      <c r="F5070" t="str">
        <f t="shared" si="159"/>
        <v/>
      </c>
      <c r="G5070" t="s">
        <v>910</v>
      </c>
      <c r="H5070">
        <v>5</v>
      </c>
      <c r="Q5070">
        <v>4.5</v>
      </c>
    </row>
    <row r="5071" spans="1:17" x14ac:dyDescent="0.25">
      <c r="A5071" t="s">
        <v>912</v>
      </c>
      <c r="B5071">
        <v>19</v>
      </c>
      <c r="C5071" t="s">
        <v>506</v>
      </c>
      <c r="D5071" t="s">
        <v>633</v>
      </c>
      <c r="E5071" t="str">
        <f t="shared" si="158"/>
        <v/>
      </c>
      <c r="F5071" t="str">
        <f t="shared" si="159"/>
        <v/>
      </c>
      <c r="H5071">
        <v>5.5</v>
      </c>
      <c r="Q5071">
        <v>5.5</v>
      </c>
    </row>
    <row r="5072" spans="1:17" x14ac:dyDescent="0.25">
      <c r="A5072" t="s">
        <v>912</v>
      </c>
      <c r="B5072">
        <v>19</v>
      </c>
      <c r="C5072" t="s">
        <v>518</v>
      </c>
      <c r="D5072" t="s">
        <v>633</v>
      </c>
      <c r="E5072" t="str">
        <f t="shared" si="158"/>
        <v/>
      </c>
      <c r="F5072" t="str">
        <f t="shared" si="159"/>
        <v/>
      </c>
      <c r="H5072">
        <v>6</v>
      </c>
      <c r="L5072">
        <v>1</v>
      </c>
      <c r="Q5072">
        <v>7</v>
      </c>
    </row>
    <row r="5073" spans="1:17" x14ac:dyDescent="0.25">
      <c r="A5073" t="s">
        <v>912</v>
      </c>
      <c r="B5073">
        <v>19</v>
      </c>
      <c r="C5073" t="s">
        <v>519</v>
      </c>
      <c r="D5073" t="s">
        <v>633</v>
      </c>
      <c r="E5073">
        <f t="shared" si="158"/>
        <v>1</v>
      </c>
      <c r="F5073" t="str">
        <f t="shared" si="159"/>
        <v/>
      </c>
      <c r="G5073" t="s">
        <v>910</v>
      </c>
      <c r="H5073">
        <v>6.5</v>
      </c>
      <c r="Q5073">
        <v>6</v>
      </c>
    </row>
    <row r="5074" spans="1:17" x14ac:dyDescent="0.25">
      <c r="A5074" t="s">
        <v>912</v>
      </c>
      <c r="B5074">
        <v>19</v>
      </c>
      <c r="C5074" t="s">
        <v>523</v>
      </c>
      <c r="D5074" t="s">
        <v>633</v>
      </c>
      <c r="E5074">
        <f t="shared" si="158"/>
        <v>1</v>
      </c>
      <c r="F5074" t="str">
        <f t="shared" si="159"/>
        <v/>
      </c>
      <c r="G5074" t="s">
        <v>910</v>
      </c>
      <c r="H5074">
        <v>6.5</v>
      </c>
      <c r="Q5074">
        <v>6</v>
      </c>
    </row>
    <row r="5075" spans="1:17" x14ac:dyDescent="0.25">
      <c r="A5075" t="s">
        <v>912</v>
      </c>
      <c r="B5075">
        <v>19</v>
      </c>
      <c r="C5075" t="s">
        <v>529</v>
      </c>
      <c r="D5075" t="s">
        <v>633</v>
      </c>
      <c r="E5075" t="str">
        <f t="shared" si="158"/>
        <v/>
      </c>
      <c r="F5075" t="str">
        <f t="shared" si="159"/>
        <v/>
      </c>
      <c r="H5075">
        <v>5.5</v>
      </c>
      <c r="Q5075">
        <v>5.5</v>
      </c>
    </row>
    <row r="5076" spans="1:17" x14ac:dyDescent="0.25">
      <c r="A5076" t="s">
        <v>912</v>
      </c>
      <c r="B5076">
        <v>19</v>
      </c>
      <c r="C5076" t="s">
        <v>490</v>
      </c>
      <c r="D5076" t="s">
        <v>739</v>
      </c>
      <c r="E5076">
        <f t="shared" si="158"/>
        <v>1</v>
      </c>
      <c r="F5076" t="str">
        <f t="shared" si="159"/>
        <v/>
      </c>
      <c r="G5076" t="s">
        <v>910</v>
      </c>
      <c r="H5076">
        <v>5.5</v>
      </c>
      <c r="Q5076">
        <v>5</v>
      </c>
    </row>
    <row r="5077" spans="1:17" x14ac:dyDescent="0.25">
      <c r="A5077" t="s">
        <v>912</v>
      </c>
      <c r="B5077">
        <v>19</v>
      </c>
      <c r="C5077" t="s">
        <v>510</v>
      </c>
      <c r="D5077" t="s">
        <v>739</v>
      </c>
      <c r="E5077" t="str">
        <f t="shared" si="158"/>
        <v/>
      </c>
      <c r="F5077" t="str">
        <f t="shared" si="159"/>
        <v/>
      </c>
      <c r="H5077">
        <v>5</v>
      </c>
      <c r="Q5077">
        <v>5</v>
      </c>
    </row>
    <row r="5078" spans="1:17" x14ac:dyDescent="0.25">
      <c r="A5078" t="s">
        <v>912</v>
      </c>
      <c r="B5078">
        <v>19</v>
      </c>
      <c r="C5078" t="s">
        <v>553</v>
      </c>
      <c r="D5078" t="s">
        <v>739</v>
      </c>
      <c r="E5078" t="str">
        <f t="shared" si="158"/>
        <v/>
      </c>
      <c r="F5078" t="str">
        <f t="shared" si="159"/>
        <v/>
      </c>
      <c r="H5078">
        <v>5.5</v>
      </c>
      <c r="Q5078">
        <v>5.5</v>
      </c>
    </row>
    <row r="5079" spans="1:17" x14ac:dyDescent="0.25">
      <c r="A5079" t="s">
        <v>912</v>
      </c>
      <c r="B5079">
        <v>19</v>
      </c>
      <c r="C5079" t="s">
        <v>570</v>
      </c>
      <c r="D5079" t="s">
        <v>739</v>
      </c>
      <c r="E5079">
        <f t="shared" si="158"/>
        <v>1</v>
      </c>
      <c r="F5079" t="str">
        <f t="shared" si="159"/>
        <v/>
      </c>
      <c r="G5079" t="s">
        <v>910</v>
      </c>
      <c r="H5079">
        <v>5.5</v>
      </c>
      <c r="Q5079">
        <v>5</v>
      </c>
    </row>
    <row r="5080" spans="1:17" x14ac:dyDescent="0.25">
      <c r="A5080" t="s">
        <v>912</v>
      </c>
      <c r="B5080">
        <v>19</v>
      </c>
      <c r="C5080" t="s">
        <v>598</v>
      </c>
      <c r="D5080" t="s">
        <v>739</v>
      </c>
      <c r="E5080" t="str">
        <f t="shared" si="158"/>
        <v/>
      </c>
      <c r="F5080" t="str">
        <f t="shared" si="159"/>
        <v/>
      </c>
      <c r="H5080">
        <v>6</v>
      </c>
      <c r="Q5080">
        <v>6</v>
      </c>
    </row>
    <row r="5081" spans="1:17" x14ac:dyDescent="0.25">
      <c r="A5081" t="s">
        <v>912</v>
      </c>
      <c r="B5081">
        <v>19</v>
      </c>
      <c r="C5081" t="s">
        <v>496</v>
      </c>
      <c r="D5081" t="s">
        <v>634</v>
      </c>
      <c r="E5081" t="str">
        <f t="shared" si="158"/>
        <v/>
      </c>
      <c r="F5081" t="str">
        <f t="shared" si="159"/>
        <v/>
      </c>
      <c r="H5081">
        <v>6.5</v>
      </c>
      <c r="Q5081">
        <v>6.5</v>
      </c>
    </row>
    <row r="5082" spans="1:17" x14ac:dyDescent="0.25">
      <c r="A5082" t="s">
        <v>912</v>
      </c>
      <c r="B5082">
        <v>19</v>
      </c>
      <c r="C5082" t="s">
        <v>548</v>
      </c>
      <c r="D5082" t="s">
        <v>634</v>
      </c>
      <c r="E5082">
        <f t="shared" si="158"/>
        <v>1</v>
      </c>
      <c r="F5082" t="str">
        <f t="shared" si="159"/>
        <v/>
      </c>
      <c r="G5082" t="s">
        <v>910</v>
      </c>
      <c r="H5082">
        <v>6</v>
      </c>
      <c r="Q5082">
        <v>5.5</v>
      </c>
    </row>
    <row r="5083" spans="1:17" x14ac:dyDescent="0.25">
      <c r="A5083" t="s">
        <v>912</v>
      </c>
      <c r="B5083">
        <v>19</v>
      </c>
      <c r="C5083" t="s">
        <v>600</v>
      </c>
      <c r="D5083" t="s">
        <v>634</v>
      </c>
      <c r="E5083" t="str">
        <f t="shared" si="158"/>
        <v/>
      </c>
      <c r="F5083" t="str">
        <f t="shared" si="159"/>
        <v/>
      </c>
      <c r="H5083">
        <v>5.5</v>
      </c>
      <c r="Q5083">
        <v>5.5</v>
      </c>
    </row>
    <row r="5084" spans="1:17" x14ac:dyDescent="0.25">
      <c r="A5084" t="s">
        <v>912</v>
      </c>
      <c r="B5084">
        <v>19</v>
      </c>
      <c r="C5084" t="s">
        <v>533</v>
      </c>
      <c r="D5084" t="s">
        <v>634</v>
      </c>
      <c r="E5084" t="str">
        <f t="shared" si="158"/>
        <v/>
      </c>
      <c r="F5084" t="str">
        <f t="shared" si="159"/>
        <v/>
      </c>
      <c r="H5084">
        <v>6</v>
      </c>
      <c r="Q5084">
        <v>6</v>
      </c>
    </row>
    <row r="5085" spans="1:17" x14ac:dyDescent="0.25">
      <c r="A5085" t="s">
        <v>912</v>
      </c>
      <c r="B5085">
        <v>19</v>
      </c>
      <c r="C5085" t="s">
        <v>504</v>
      </c>
      <c r="D5085" t="s">
        <v>632</v>
      </c>
      <c r="E5085" t="str">
        <f t="shared" si="158"/>
        <v/>
      </c>
      <c r="F5085" t="str">
        <f t="shared" si="159"/>
        <v/>
      </c>
      <c r="H5085">
        <v>7</v>
      </c>
      <c r="Q5085">
        <v>7</v>
      </c>
    </row>
    <row r="5086" spans="1:17" x14ac:dyDescent="0.25">
      <c r="A5086" t="s">
        <v>912</v>
      </c>
      <c r="B5086">
        <v>19</v>
      </c>
      <c r="C5086" t="s">
        <v>520</v>
      </c>
      <c r="D5086" t="s">
        <v>632</v>
      </c>
      <c r="E5086" t="str">
        <f t="shared" si="158"/>
        <v/>
      </c>
      <c r="F5086" t="str">
        <f t="shared" si="159"/>
        <v/>
      </c>
      <c r="H5086">
        <v>6.5</v>
      </c>
      <c r="Q5086">
        <v>6.5</v>
      </c>
    </row>
    <row r="5087" spans="1:17" x14ac:dyDescent="0.25">
      <c r="A5087" t="s">
        <v>912</v>
      </c>
      <c r="B5087">
        <v>19</v>
      </c>
      <c r="C5087" t="s">
        <v>537</v>
      </c>
      <c r="D5087" t="s">
        <v>632</v>
      </c>
      <c r="E5087" t="str">
        <f t="shared" si="158"/>
        <v/>
      </c>
      <c r="F5087" t="str">
        <f t="shared" si="159"/>
        <v/>
      </c>
      <c r="H5087">
        <v>6</v>
      </c>
      <c r="Q5087">
        <v>6</v>
      </c>
    </row>
    <row r="5088" spans="1:17" x14ac:dyDescent="0.25">
      <c r="A5088" t="s">
        <v>912</v>
      </c>
      <c r="B5088">
        <v>19</v>
      </c>
      <c r="C5088" t="s">
        <v>550</v>
      </c>
      <c r="D5088" t="s">
        <v>632</v>
      </c>
      <c r="E5088" t="str">
        <f t="shared" si="158"/>
        <v/>
      </c>
      <c r="F5088" t="str">
        <f t="shared" si="159"/>
        <v/>
      </c>
      <c r="H5088">
        <v>5.5</v>
      </c>
      <c r="Q5088">
        <v>5.5</v>
      </c>
    </row>
    <row r="5089" spans="1:17" x14ac:dyDescent="0.25">
      <c r="A5089" t="s">
        <v>912</v>
      </c>
      <c r="B5089">
        <v>19</v>
      </c>
      <c r="C5089" t="s">
        <v>555</v>
      </c>
      <c r="D5089" t="s">
        <v>632</v>
      </c>
      <c r="E5089" t="str">
        <f t="shared" si="158"/>
        <v/>
      </c>
      <c r="F5089" t="str">
        <f t="shared" si="159"/>
        <v/>
      </c>
      <c r="H5089">
        <v>6</v>
      </c>
      <c r="Q5089">
        <v>6</v>
      </c>
    </row>
    <row r="5090" spans="1:17" x14ac:dyDescent="0.25">
      <c r="A5090" t="s">
        <v>912</v>
      </c>
      <c r="B5090">
        <v>19</v>
      </c>
      <c r="C5090" t="s">
        <v>596</v>
      </c>
      <c r="D5090" t="s">
        <v>632</v>
      </c>
      <c r="E5090" t="str">
        <f t="shared" si="158"/>
        <v/>
      </c>
      <c r="F5090" t="str">
        <f t="shared" si="159"/>
        <v/>
      </c>
      <c r="H5090">
        <v>6</v>
      </c>
      <c r="Q5090">
        <v>6</v>
      </c>
    </row>
    <row r="5091" spans="1:17" x14ac:dyDescent="0.25">
      <c r="A5091" t="s">
        <v>912</v>
      </c>
      <c r="B5091">
        <v>19</v>
      </c>
      <c r="C5091" t="s">
        <v>497</v>
      </c>
      <c r="D5091" t="s">
        <v>752</v>
      </c>
      <c r="E5091" t="str">
        <f t="shared" si="158"/>
        <v/>
      </c>
      <c r="F5091" t="str">
        <f t="shared" si="159"/>
        <v/>
      </c>
      <c r="H5091">
        <v>5</v>
      </c>
      <c r="Q5091">
        <v>5</v>
      </c>
    </row>
    <row r="5092" spans="1:17" x14ac:dyDescent="0.25">
      <c r="A5092" t="s">
        <v>912</v>
      </c>
      <c r="B5092">
        <v>19</v>
      </c>
      <c r="C5092" t="s">
        <v>501</v>
      </c>
      <c r="D5092" t="s">
        <v>752</v>
      </c>
      <c r="E5092" t="str">
        <f t="shared" si="158"/>
        <v/>
      </c>
      <c r="F5092" t="str">
        <f t="shared" si="159"/>
        <v/>
      </c>
      <c r="H5092">
        <v>5.5</v>
      </c>
      <c r="Q5092">
        <v>5.5</v>
      </c>
    </row>
    <row r="5093" spans="1:17" x14ac:dyDescent="0.25">
      <c r="A5093" t="s">
        <v>912</v>
      </c>
      <c r="B5093">
        <v>19</v>
      </c>
      <c r="C5093" t="s">
        <v>517</v>
      </c>
      <c r="D5093" t="s">
        <v>752</v>
      </c>
      <c r="E5093">
        <f t="shared" si="158"/>
        <v>1</v>
      </c>
      <c r="F5093" t="str">
        <f t="shared" si="159"/>
        <v/>
      </c>
      <c r="G5093" t="s">
        <v>910</v>
      </c>
      <c r="H5093">
        <v>5.5</v>
      </c>
      <c r="Q5093">
        <v>5</v>
      </c>
    </row>
    <row r="5094" spans="1:17" x14ac:dyDescent="0.25">
      <c r="A5094" t="s">
        <v>912</v>
      </c>
      <c r="B5094">
        <v>19</v>
      </c>
      <c r="C5094" t="s">
        <v>580</v>
      </c>
      <c r="D5094" t="s">
        <v>752</v>
      </c>
      <c r="E5094" t="str">
        <f t="shared" si="158"/>
        <v/>
      </c>
      <c r="F5094">
        <f t="shared" si="159"/>
        <v>1</v>
      </c>
      <c r="G5094" t="s">
        <v>911</v>
      </c>
      <c r="H5094">
        <v>4</v>
      </c>
      <c r="Q5094">
        <v>3</v>
      </c>
    </row>
    <row r="5095" spans="1:17" x14ac:dyDescent="0.25">
      <c r="A5095" t="s">
        <v>912</v>
      </c>
      <c r="B5095">
        <v>19</v>
      </c>
      <c r="C5095" t="s">
        <v>758</v>
      </c>
      <c r="D5095" t="s">
        <v>752</v>
      </c>
      <c r="E5095" t="str">
        <f t="shared" si="158"/>
        <v/>
      </c>
      <c r="F5095" t="str">
        <f t="shared" si="159"/>
        <v/>
      </c>
      <c r="H5095">
        <v>4.5</v>
      </c>
      <c r="Q5095">
        <v>4.5</v>
      </c>
    </row>
    <row r="5096" spans="1:17" x14ac:dyDescent="0.25">
      <c r="A5096" t="s">
        <v>912</v>
      </c>
      <c r="B5096">
        <v>19</v>
      </c>
      <c r="C5096" t="s">
        <v>485</v>
      </c>
      <c r="D5096" t="s">
        <v>740</v>
      </c>
      <c r="E5096" t="str">
        <f t="shared" si="158"/>
        <v/>
      </c>
      <c r="F5096" t="str">
        <f t="shared" si="159"/>
        <v/>
      </c>
      <c r="H5096">
        <v>6</v>
      </c>
      <c r="L5096">
        <v>1</v>
      </c>
      <c r="Q5096">
        <v>7</v>
      </c>
    </row>
    <row r="5097" spans="1:17" x14ac:dyDescent="0.25">
      <c r="A5097" t="s">
        <v>912</v>
      </c>
      <c r="B5097">
        <v>19</v>
      </c>
      <c r="C5097" t="s">
        <v>507</v>
      </c>
      <c r="D5097" t="s">
        <v>740</v>
      </c>
      <c r="E5097" t="str">
        <f t="shared" si="158"/>
        <v/>
      </c>
      <c r="F5097" t="str">
        <f t="shared" si="159"/>
        <v/>
      </c>
      <c r="H5097">
        <v>5.5</v>
      </c>
      <c r="Q5097">
        <v>5.5</v>
      </c>
    </row>
    <row r="5098" spans="1:17" x14ac:dyDescent="0.25">
      <c r="A5098" t="s">
        <v>912</v>
      </c>
      <c r="B5098">
        <v>19</v>
      </c>
      <c r="C5098" t="s">
        <v>559</v>
      </c>
      <c r="D5098" t="s">
        <v>740</v>
      </c>
      <c r="E5098">
        <f t="shared" si="158"/>
        <v>1</v>
      </c>
      <c r="F5098" t="str">
        <f t="shared" si="159"/>
        <v/>
      </c>
      <c r="G5098" t="s">
        <v>910</v>
      </c>
      <c r="H5098">
        <v>5</v>
      </c>
      <c r="Q5098">
        <v>4.5</v>
      </c>
    </row>
    <row r="5099" spans="1:17" x14ac:dyDescent="0.25">
      <c r="A5099" t="s">
        <v>912</v>
      </c>
      <c r="B5099">
        <v>19</v>
      </c>
      <c r="C5099" t="s">
        <v>564</v>
      </c>
      <c r="D5099" t="s">
        <v>740</v>
      </c>
      <c r="E5099" t="str">
        <f t="shared" si="158"/>
        <v/>
      </c>
      <c r="F5099" t="str">
        <f t="shared" si="159"/>
        <v/>
      </c>
      <c r="H5099">
        <v>5.5</v>
      </c>
      <c r="Q5099">
        <v>5.5</v>
      </c>
    </row>
    <row r="5100" spans="1:17" x14ac:dyDescent="0.25">
      <c r="A5100" t="s">
        <v>912</v>
      </c>
      <c r="B5100">
        <v>19</v>
      </c>
      <c r="C5100" t="s">
        <v>488</v>
      </c>
      <c r="D5100" t="s">
        <v>742</v>
      </c>
      <c r="E5100" t="str">
        <f t="shared" si="158"/>
        <v/>
      </c>
      <c r="F5100" t="str">
        <f t="shared" si="159"/>
        <v/>
      </c>
      <c r="H5100">
        <v>6</v>
      </c>
      <c r="Q5100">
        <v>6</v>
      </c>
    </row>
    <row r="5101" spans="1:17" x14ac:dyDescent="0.25">
      <c r="A5101" t="s">
        <v>912</v>
      </c>
      <c r="B5101">
        <v>19</v>
      </c>
      <c r="C5101" t="s">
        <v>576</v>
      </c>
      <c r="D5101" t="s">
        <v>742</v>
      </c>
      <c r="E5101" t="str">
        <f t="shared" si="158"/>
        <v/>
      </c>
      <c r="F5101" t="str">
        <f t="shared" si="159"/>
        <v/>
      </c>
      <c r="H5101">
        <v>7</v>
      </c>
      <c r="I5101">
        <v>1</v>
      </c>
      <c r="Q5101">
        <v>10</v>
      </c>
    </row>
    <row r="5102" spans="1:17" x14ac:dyDescent="0.25">
      <c r="A5102" t="s">
        <v>912</v>
      </c>
      <c r="B5102">
        <v>19</v>
      </c>
      <c r="C5102" t="s">
        <v>595</v>
      </c>
      <c r="D5102" t="s">
        <v>742</v>
      </c>
      <c r="E5102" t="str">
        <f t="shared" si="158"/>
        <v/>
      </c>
      <c r="F5102" t="str">
        <f t="shared" si="159"/>
        <v/>
      </c>
      <c r="H5102">
        <v>5</v>
      </c>
      <c r="Q5102">
        <v>5</v>
      </c>
    </row>
    <row r="5103" spans="1:17" x14ac:dyDescent="0.25">
      <c r="A5103" t="s">
        <v>912</v>
      </c>
      <c r="B5103">
        <v>19</v>
      </c>
      <c r="C5103" t="s">
        <v>790</v>
      </c>
      <c r="D5103" t="s">
        <v>742</v>
      </c>
      <c r="E5103" t="str">
        <f t="shared" si="158"/>
        <v/>
      </c>
      <c r="F5103" t="str">
        <f t="shared" si="159"/>
        <v/>
      </c>
      <c r="H5103">
        <v>6</v>
      </c>
      <c r="Q5103">
        <v>6</v>
      </c>
    </row>
    <row r="5104" spans="1:17" x14ac:dyDescent="0.25">
      <c r="A5104" t="s">
        <v>912</v>
      </c>
      <c r="B5104">
        <v>19</v>
      </c>
      <c r="C5104" t="s">
        <v>620</v>
      </c>
      <c r="D5104" t="s">
        <v>742</v>
      </c>
      <c r="E5104" t="str">
        <f t="shared" si="158"/>
        <v/>
      </c>
      <c r="F5104" t="str">
        <f t="shared" si="159"/>
        <v/>
      </c>
      <c r="H5104">
        <v>5.5</v>
      </c>
      <c r="Q5104">
        <v>5.5</v>
      </c>
    </row>
    <row r="5105" spans="1:17" x14ac:dyDescent="0.25">
      <c r="A5105" t="s">
        <v>912</v>
      </c>
      <c r="B5105">
        <v>19</v>
      </c>
      <c r="C5105" t="s">
        <v>508</v>
      </c>
      <c r="D5105" t="s">
        <v>753</v>
      </c>
      <c r="E5105" t="str">
        <f t="shared" si="158"/>
        <v/>
      </c>
      <c r="F5105" t="str">
        <f t="shared" si="159"/>
        <v/>
      </c>
      <c r="H5105">
        <v>5.5</v>
      </c>
      <c r="Q5105">
        <v>5.5</v>
      </c>
    </row>
    <row r="5106" spans="1:17" x14ac:dyDescent="0.25">
      <c r="A5106" t="s">
        <v>912</v>
      </c>
      <c r="B5106">
        <v>19</v>
      </c>
      <c r="C5106" t="s">
        <v>528</v>
      </c>
      <c r="D5106" t="s">
        <v>753</v>
      </c>
      <c r="E5106" t="str">
        <f t="shared" si="158"/>
        <v/>
      </c>
      <c r="F5106" t="str">
        <f t="shared" si="159"/>
        <v/>
      </c>
      <c r="H5106">
        <v>5.5</v>
      </c>
      <c r="Q5106">
        <v>5.5</v>
      </c>
    </row>
    <row r="5107" spans="1:17" x14ac:dyDescent="0.25">
      <c r="A5107" t="s">
        <v>912</v>
      </c>
      <c r="B5107">
        <v>19</v>
      </c>
      <c r="C5107" t="s">
        <v>535</v>
      </c>
      <c r="D5107" t="s">
        <v>753</v>
      </c>
      <c r="E5107" t="str">
        <f t="shared" si="158"/>
        <v/>
      </c>
      <c r="F5107" t="str">
        <f t="shared" si="159"/>
        <v/>
      </c>
      <c r="H5107">
        <v>5</v>
      </c>
      <c r="Q5107">
        <v>5</v>
      </c>
    </row>
    <row r="5108" spans="1:17" x14ac:dyDescent="0.25">
      <c r="A5108" t="s">
        <v>912</v>
      </c>
      <c r="B5108">
        <v>19</v>
      </c>
      <c r="C5108" t="s">
        <v>541</v>
      </c>
      <c r="D5108" t="s">
        <v>753</v>
      </c>
      <c r="E5108" t="str">
        <f t="shared" si="158"/>
        <v/>
      </c>
      <c r="F5108" t="str">
        <f t="shared" si="159"/>
        <v/>
      </c>
      <c r="H5108">
        <v>5.5</v>
      </c>
      <c r="Q5108">
        <v>5.5</v>
      </c>
    </row>
    <row r="5109" spans="1:17" x14ac:dyDescent="0.25">
      <c r="A5109" t="s">
        <v>912</v>
      </c>
      <c r="B5109">
        <v>19</v>
      </c>
      <c r="C5109" t="s">
        <v>547</v>
      </c>
      <c r="D5109" t="s">
        <v>753</v>
      </c>
      <c r="E5109" t="str">
        <f t="shared" si="158"/>
        <v/>
      </c>
      <c r="F5109" t="str">
        <f t="shared" si="159"/>
        <v/>
      </c>
      <c r="H5109">
        <v>5</v>
      </c>
      <c r="Q5109">
        <v>5</v>
      </c>
    </row>
    <row r="5110" spans="1:17" x14ac:dyDescent="0.25">
      <c r="A5110" t="s">
        <v>912</v>
      </c>
      <c r="B5110">
        <v>19</v>
      </c>
      <c r="C5110" t="s">
        <v>568</v>
      </c>
      <c r="D5110" t="s">
        <v>753</v>
      </c>
      <c r="E5110">
        <f t="shared" si="158"/>
        <v>1</v>
      </c>
      <c r="F5110" t="str">
        <f t="shared" si="159"/>
        <v/>
      </c>
      <c r="G5110" t="s">
        <v>910</v>
      </c>
      <c r="H5110">
        <v>5</v>
      </c>
      <c r="Q5110">
        <v>4.5</v>
      </c>
    </row>
    <row r="5111" spans="1:17" x14ac:dyDescent="0.25">
      <c r="A5111" t="s">
        <v>912</v>
      </c>
      <c r="B5111">
        <v>19</v>
      </c>
      <c r="C5111" t="s">
        <v>572</v>
      </c>
      <c r="D5111" t="s">
        <v>753</v>
      </c>
      <c r="E5111" t="str">
        <f t="shared" si="158"/>
        <v/>
      </c>
      <c r="F5111" t="str">
        <f t="shared" si="159"/>
        <v/>
      </c>
      <c r="H5111">
        <v>5.5</v>
      </c>
      <c r="Q5111">
        <v>5.5</v>
      </c>
    </row>
    <row r="5112" spans="1:17" x14ac:dyDescent="0.25">
      <c r="A5112" t="s">
        <v>912</v>
      </c>
      <c r="B5112">
        <v>19</v>
      </c>
      <c r="C5112" t="s">
        <v>495</v>
      </c>
      <c r="D5112" t="s">
        <v>750</v>
      </c>
      <c r="E5112" t="str">
        <f t="shared" si="158"/>
        <v/>
      </c>
      <c r="F5112" t="str">
        <f t="shared" si="159"/>
        <v/>
      </c>
      <c r="H5112">
        <v>5.5</v>
      </c>
      <c r="Q5112">
        <v>5.5</v>
      </c>
    </row>
    <row r="5113" spans="1:17" x14ac:dyDescent="0.25">
      <c r="A5113" t="s">
        <v>912</v>
      </c>
      <c r="B5113">
        <v>19</v>
      </c>
      <c r="C5113" t="s">
        <v>499</v>
      </c>
      <c r="D5113" t="s">
        <v>750</v>
      </c>
      <c r="E5113" t="str">
        <f t="shared" si="158"/>
        <v/>
      </c>
      <c r="F5113" t="str">
        <f t="shared" si="159"/>
        <v/>
      </c>
      <c r="H5113">
        <v>5.5</v>
      </c>
      <c r="Q5113">
        <v>5.5</v>
      </c>
    </row>
    <row r="5114" spans="1:17" x14ac:dyDescent="0.25">
      <c r="A5114" t="s">
        <v>912</v>
      </c>
      <c r="B5114">
        <v>19</v>
      </c>
      <c r="C5114" t="s">
        <v>542</v>
      </c>
      <c r="D5114" t="s">
        <v>750</v>
      </c>
      <c r="E5114" t="str">
        <f t="shared" si="158"/>
        <v/>
      </c>
      <c r="F5114" t="str">
        <f t="shared" si="159"/>
        <v/>
      </c>
      <c r="H5114">
        <v>5.5</v>
      </c>
      <c r="Q5114">
        <v>5.5</v>
      </c>
    </row>
    <row r="5115" spans="1:17" x14ac:dyDescent="0.25">
      <c r="A5115" t="s">
        <v>912</v>
      </c>
      <c r="B5115">
        <v>19</v>
      </c>
      <c r="C5115" t="s">
        <v>571</v>
      </c>
      <c r="D5115" t="s">
        <v>750</v>
      </c>
      <c r="E5115" t="str">
        <f t="shared" si="158"/>
        <v/>
      </c>
      <c r="F5115" t="str">
        <f t="shared" si="159"/>
        <v/>
      </c>
      <c r="H5115">
        <v>6</v>
      </c>
      <c r="Q5115">
        <v>6</v>
      </c>
    </row>
    <row r="5116" spans="1:17" x14ac:dyDescent="0.25">
      <c r="A5116" t="s">
        <v>912</v>
      </c>
      <c r="B5116">
        <v>19</v>
      </c>
      <c r="C5116" t="s">
        <v>526</v>
      </c>
      <c r="D5116" t="s">
        <v>750</v>
      </c>
      <c r="E5116" t="str">
        <f t="shared" si="158"/>
        <v/>
      </c>
      <c r="F5116" t="str">
        <f t="shared" si="159"/>
        <v/>
      </c>
      <c r="H5116">
        <v>5.5</v>
      </c>
      <c r="Q5116">
        <v>5.5</v>
      </c>
    </row>
    <row r="5117" spans="1:17" x14ac:dyDescent="0.25">
      <c r="A5117" t="s">
        <v>912</v>
      </c>
      <c r="B5117">
        <v>19</v>
      </c>
      <c r="C5117" t="s">
        <v>762</v>
      </c>
      <c r="D5117" t="s">
        <v>754</v>
      </c>
      <c r="E5117" t="str">
        <f t="shared" si="158"/>
        <v/>
      </c>
      <c r="F5117" t="str">
        <f t="shared" si="159"/>
        <v/>
      </c>
      <c r="H5117">
        <v>5.5</v>
      </c>
      <c r="L5117">
        <v>1</v>
      </c>
      <c r="Q5117">
        <v>6.5</v>
      </c>
    </row>
    <row r="5118" spans="1:17" x14ac:dyDescent="0.25">
      <c r="A5118" t="s">
        <v>912</v>
      </c>
      <c r="B5118">
        <v>19</v>
      </c>
      <c r="C5118" t="s">
        <v>521</v>
      </c>
      <c r="D5118" t="s">
        <v>754</v>
      </c>
      <c r="E5118" t="str">
        <f t="shared" si="158"/>
        <v/>
      </c>
      <c r="F5118" t="str">
        <f t="shared" si="159"/>
        <v/>
      </c>
      <c r="H5118">
        <v>5</v>
      </c>
      <c r="L5118">
        <v>1</v>
      </c>
      <c r="Q5118">
        <v>6</v>
      </c>
    </row>
    <row r="5119" spans="1:17" x14ac:dyDescent="0.25">
      <c r="A5119" t="s">
        <v>912</v>
      </c>
      <c r="B5119">
        <v>19</v>
      </c>
      <c r="C5119" t="s">
        <v>531</v>
      </c>
      <c r="D5119" t="s">
        <v>754</v>
      </c>
      <c r="E5119" t="str">
        <f t="shared" si="158"/>
        <v/>
      </c>
      <c r="F5119" t="str">
        <f t="shared" si="159"/>
        <v/>
      </c>
      <c r="H5119">
        <v>5</v>
      </c>
      <c r="Q5119">
        <v>5</v>
      </c>
    </row>
    <row r="5120" spans="1:17" x14ac:dyDescent="0.25">
      <c r="A5120" t="s">
        <v>912</v>
      </c>
      <c r="B5120">
        <v>19</v>
      </c>
      <c r="C5120" t="s">
        <v>584</v>
      </c>
      <c r="D5120" t="s">
        <v>754</v>
      </c>
      <c r="E5120" t="str">
        <f t="shared" si="158"/>
        <v/>
      </c>
      <c r="F5120" t="str">
        <f t="shared" si="159"/>
        <v/>
      </c>
      <c r="H5120">
        <v>6</v>
      </c>
      <c r="I5120">
        <v>1</v>
      </c>
      <c r="Q5120">
        <v>9</v>
      </c>
    </row>
    <row r="5121" spans="1:17" x14ac:dyDescent="0.25">
      <c r="A5121" t="s">
        <v>912</v>
      </c>
      <c r="B5121">
        <v>19</v>
      </c>
      <c r="C5121" t="s">
        <v>787</v>
      </c>
      <c r="D5121" t="s">
        <v>754</v>
      </c>
      <c r="E5121" t="str">
        <f t="shared" si="158"/>
        <v/>
      </c>
      <c r="F5121" t="str">
        <f t="shared" si="159"/>
        <v/>
      </c>
      <c r="H5121">
        <v>4</v>
      </c>
      <c r="Q5121">
        <v>4</v>
      </c>
    </row>
    <row r="5122" spans="1:17" x14ac:dyDescent="0.25">
      <c r="A5122" t="s">
        <v>912</v>
      </c>
      <c r="B5122">
        <v>19</v>
      </c>
      <c r="C5122" t="s">
        <v>557</v>
      </c>
      <c r="D5122" t="s">
        <v>754</v>
      </c>
      <c r="E5122" t="str">
        <f t="shared" si="158"/>
        <v/>
      </c>
      <c r="F5122" t="str">
        <f t="shared" si="159"/>
        <v/>
      </c>
      <c r="H5122">
        <v>5</v>
      </c>
      <c r="Q5122">
        <v>5</v>
      </c>
    </row>
    <row r="5123" spans="1:17" x14ac:dyDescent="0.25">
      <c r="A5123" t="s">
        <v>912</v>
      </c>
      <c r="B5123">
        <v>19</v>
      </c>
      <c r="C5123" t="s">
        <v>549</v>
      </c>
      <c r="D5123" t="s">
        <v>754</v>
      </c>
      <c r="E5123" t="str">
        <f t="shared" ref="E5123:E5186" si="160">IF($G5123="Ammonito",1,"")</f>
        <v/>
      </c>
      <c r="F5123" t="str">
        <f t="shared" ref="F5123:F5186" si="161">IF($G5123="Espulsione",1,"")</f>
        <v/>
      </c>
      <c r="H5123">
        <v>6</v>
      </c>
      <c r="Q5123">
        <v>6</v>
      </c>
    </row>
    <row r="5124" spans="1:17" x14ac:dyDescent="0.25">
      <c r="A5124" t="s">
        <v>912</v>
      </c>
      <c r="B5124">
        <v>19</v>
      </c>
      <c r="C5124" t="s">
        <v>527</v>
      </c>
      <c r="D5124" t="s">
        <v>748</v>
      </c>
      <c r="E5124">
        <f t="shared" si="160"/>
        <v>1</v>
      </c>
      <c r="F5124" t="str">
        <f t="shared" si="161"/>
        <v/>
      </c>
      <c r="G5124" t="s">
        <v>910</v>
      </c>
      <c r="H5124">
        <v>6</v>
      </c>
      <c r="I5124">
        <v>1</v>
      </c>
      <c r="Q5124">
        <v>8.5</v>
      </c>
    </row>
    <row r="5125" spans="1:17" x14ac:dyDescent="0.25">
      <c r="A5125" t="s">
        <v>912</v>
      </c>
      <c r="B5125">
        <v>19</v>
      </c>
      <c r="C5125" t="s">
        <v>551</v>
      </c>
      <c r="D5125" t="s">
        <v>748</v>
      </c>
      <c r="E5125" t="str">
        <f t="shared" si="160"/>
        <v/>
      </c>
      <c r="F5125" t="str">
        <f t="shared" si="161"/>
        <v/>
      </c>
      <c r="H5125">
        <v>5.5</v>
      </c>
      <c r="Q5125">
        <v>5.5</v>
      </c>
    </row>
    <row r="5126" spans="1:17" x14ac:dyDescent="0.25">
      <c r="A5126" t="s">
        <v>912</v>
      </c>
      <c r="B5126">
        <v>19</v>
      </c>
      <c r="C5126" t="s">
        <v>482</v>
      </c>
      <c r="D5126" t="s">
        <v>661</v>
      </c>
      <c r="E5126" t="str">
        <f t="shared" si="160"/>
        <v/>
      </c>
      <c r="F5126" t="str">
        <f t="shared" si="161"/>
        <v/>
      </c>
      <c r="H5126">
        <v>5.5</v>
      </c>
      <c r="Q5126">
        <v>5.5</v>
      </c>
    </row>
    <row r="5127" spans="1:17" x14ac:dyDescent="0.25">
      <c r="A5127" t="s">
        <v>912</v>
      </c>
      <c r="B5127">
        <v>19</v>
      </c>
      <c r="C5127" t="s">
        <v>498</v>
      </c>
      <c r="D5127" t="s">
        <v>661</v>
      </c>
      <c r="E5127" t="str">
        <f t="shared" si="160"/>
        <v/>
      </c>
      <c r="F5127" t="str">
        <f t="shared" si="161"/>
        <v/>
      </c>
      <c r="H5127">
        <v>6</v>
      </c>
      <c r="L5127">
        <v>1</v>
      </c>
      <c r="Q5127">
        <v>7</v>
      </c>
    </row>
    <row r="5128" spans="1:17" x14ac:dyDescent="0.25">
      <c r="A5128" t="s">
        <v>912</v>
      </c>
      <c r="B5128">
        <v>19</v>
      </c>
      <c r="C5128" t="s">
        <v>575</v>
      </c>
      <c r="D5128" t="s">
        <v>661</v>
      </c>
      <c r="E5128" t="str">
        <f t="shared" si="160"/>
        <v/>
      </c>
      <c r="F5128" t="str">
        <f t="shared" si="161"/>
        <v/>
      </c>
      <c r="H5128">
        <v>6.5</v>
      </c>
      <c r="Q5128">
        <v>6.5</v>
      </c>
    </row>
    <row r="5129" spans="1:17" x14ac:dyDescent="0.25">
      <c r="A5129" t="s">
        <v>912</v>
      </c>
      <c r="B5129">
        <v>19</v>
      </c>
      <c r="C5129" t="s">
        <v>789</v>
      </c>
      <c r="D5129" t="s">
        <v>661</v>
      </c>
      <c r="E5129" t="str">
        <f t="shared" si="160"/>
        <v/>
      </c>
      <c r="F5129" t="str">
        <f t="shared" si="161"/>
        <v/>
      </c>
      <c r="H5129">
        <v>6</v>
      </c>
      <c r="Q5129">
        <v>6</v>
      </c>
    </row>
    <row r="5130" spans="1:17" x14ac:dyDescent="0.25">
      <c r="A5130" t="s">
        <v>912</v>
      </c>
      <c r="B5130">
        <v>19</v>
      </c>
      <c r="C5130" t="s">
        <v>539</v>
      </c>
      <c r="D5130" t="s">
        <v>631</v>
      </c>
      <c r="E5130" t="str">
        <f t="shared" si="160"/>
        <v/>
      </c>
      <c r="F5130" t="str">
        <f t="shared" si="161"/>
        <v/>
      </c>
      <c r="H5130">
        <v>8</v>
      </c>
      <c r="I5130">
        <v>1</v>
      </c>
      <c r="L5130">
        <v>1</v>
      </c>
      <c r="Q5130">
        <v>12</v>
      </c>
    </row>
    <row r="5131" spans="1:17" x14ac:dyDescent="0.25">
      <c r="A5131" t="s">
        <v>912</v>
      </c>
      <c r="B5131">
        <v>19</v>
      </c>
      <c r="C5131" t="s">
        <v>587</v>
      </c>
      <c r="D5131" t="s">
        <v>631</v>
      </c>
      <c r="E5131" t="str">
        <f t="shared" si="160"/>
        <v/>
      </c>
      <c r="F5131" t="str">
        <f t="shared" si="161"/>
        <v/>
      </c>
      <c r="H5131">
        <v>7.5</v>
      </c>
      <c r="Q5131">
        <v>7.5</v>
      </c>
    </row>
    <row r="5132" spans="1:17" x14ac:dyDescent="0.25">
      <c r="A5132" t="s">
        <v>912</v>
      </c>
      <c r="B5132">
        <v>19</v>
      </c>
      <c r="C5132" t="s">
        <v>597</v>
      </c>
      <c r="D5132" t="s">
        <v>631</v>
      </c>
      <c r="E5132" t="str">
        <f t="shared" si="160"/>
        <v/>
      </c>
      <c r="F5132" t="str">
        <f t="shared" si="161"/>
        <v/>
      </c>
      <c r="H5132">
        <v>6</v>
      </c>
      <c r="Q5132">
        <v>6</v>
      </c>
    </row>
    <row r="5133" spans="1:17" x14ac:dyDescent="0.25">
      <c r="A5133" t="s">
        <v>912</v>
      </c>
      <c r="B5133">
        <v>19</v>
      </c>
      <c r="C5133" t="s">
        <v>612</v>
      </c>
      <c r="D5133" t="s">
        <v>631</v>
      </c>
      <c r="E5133" t="str">
        <f t="shared" si="160"/>
        <v/>
      </c>
      <c r="F5133" t="str">
        <f t="shared" si="161"/>
        <v/>
      </c>
      <c r="H5133">
        <v>7</v>
      </c>
      <c r="Q5133">
        <v>7</v>
      </c>
    </row>
    <row r="5134" spans="1:17" x14ac:dyDescent="0.25">
      <c r="A5134" t="s">
        <v>912</v>
      </c>
      <c r="B5134">
        <v>19</v>
      </c>
      <c r="C5134" t="s">
        <v>561</v>
      </c>
      <c r="D5134" t="s">
        <v>745</v>
      </c>
      <c r="E5134">
        <f t="shared" si="160"/>
        <v>1</v>
      </c>
      <c r="F5134" t="str">
        <f t="shared" si="161"/>
        <v/>
      </c>
      <c r="G5134" t="s">
        <v>910</v>
      </c>
      <c r="H5134">
        <v>6</v>
      </c>
      <c r="Q5134">
        <v>5.5</v>
      </c>
    </row>
    <row r="5135" spans="1:17" x14ac:dyDescent="0.25">
      <c r="A5135" t="s">
        <v>912</v>
      </c>
      <c r="B5135">
        <v>19</v>
      </c>
      <c r="C5135" t="s">
        <v>601</v>
      </c>
      <c r="D5135" t="s">
        <v>745</v>
      </c>
      <c r="E5135" t="str">
        <f t="shared" si="160"/>
        <v/>
      </c>
      <c r="F5135" t="str">
        <f t="shared" si="161"/>
        <v/>
      </c>
      <c r="H5135">
        <v>6</v>
      </c>
      <c r="Q5135">
        <v>6</v>
      </c>
    </row>
    <row r="5136" spans="1:17" x14ac:dyDescent="0.25">
      <c r="A5136" t="s">
        <v>912</v>
      </c>
      <c r="B5136">
        <v>19</v>
      </c>
      <c r="C5136" t="s">
        <v>610</v>
      </c>
      <c r="D5136" t="s">
        <v>745</v>
      </c>
      <c r="E5136" t="str">
        <f t="shared" si="160"/>
        <v/>
      </c>
      <c r="F5136">
        <f t="shared" si="161"/>
        <v>1</v>
      </c>
      <c r="G5136" t="s">
        <v>911</v>
      </c>
      <c r="H5136">
        <v>6.5</v>
      </c>
      <c r="Q5136">
        <v>5.5</v>
      </c>
    </row>
    <row r="5137" spans="1:17" x14ac:dyDescent="0.25">
      <c r="A5137" t="s">
        <v>912</v>
      </c>
      <c r="B5137">
        <v>19</v>
      </c>
      <c r="C5137" t="s">
        <v>623</v>
      </c>
      <c r="D5137" t="s">
        <v>745</v>
      </c>
      <c r="E5137">
        <f t="shared" si="160"/>
        <v>1</v>
      </c>
      <c r="F5137" t="str">
        <f t="shared" si="161"/>
        <v/>
      </c>
      <c r="G5137" t="s">
        <v>910</v>
      </c>
      <c r="H5137">
        <v>6</v>
      </c>
      <c r="Q5137">
        <v>5.5</v>
      </c>
    </row>
    <row r="5138" spans="1:17" x14ac:dyDescent="0.25">
      <c r="A5138" t="s">
        <v>912</v>
      </c>
      <c r="B5138">
        <v>19</v>
      </c>
      <c r="C5138" t="s">
        <v>503</v>
      </c>
      <c r="D5138" t="s">
        <v>745</v>
      </c>
      <c r="E5138">
        <f t="shared" si="160"/>
        <v>1</v>
      </c>
      <c r="F5138" t="str">
        <f t="shared" si="161"/>
        <v/>
      </c>
      <c r="G5138" t="s">
        <v>910</v>
      </c>
      <c r="H5138">
        <v>6</v>
      </c>
      <c r="Q5138">
        <v>5.5</v>
      </c>
    </row>
    <row r="5139" spans="1:17" x14ac:dyDescent="0.25">
      <c r="A5139" t="s">
        <v>912</v>
      </c>
      <c r="B5139">
        <v>19</v>
      </c>
      <c r="C5139" t="s">
        <v>513</v>
      </c>
      <c r="D5139" t="s">
        <v>635</v>
      </c>
      <c r="E5139" t="str">
        <f t="shared" si="160"/>
        <v/>
      </c>
      <c r="F5139" t="str">
        <f t="shared" si="161"/>
        <v/>
      </c>
      <c r="H5139">
        <v>6</v>
      </c>
      <c r="Q5139">
        <v>6</v>
      </c>
    </row>
    <row r="5140" spans="1:17" x14ac:dyDescent="0.25">
      <c r="A5140" t="s">
        <v>912</v>
      </c>
      <c r="B5140">
        <v>19</v>
      </c>
      <c r="C5140" t="s">
        <v>563</v>
      </c>
      <c r="D5140" t="s">
        <v>635</v>
      </c>
      <c r="E5140" t="str">
        <f t="shared" si="160"/>
        <v/>
      </c>
      <c r="F5140" t="str">
        <f t="shared" si="161"/>
        <v/>
      </c>
      <c r="H5140">
        <v>7.5</v>
      </c>
      <c r="L5140">
        <v>2</v>
      </c>
      <c r="Q5140">
        <v>9.5</v>
      </c>
    </row>
    <row r="5141" spans="1:17" x14ac:dyDescent="0.25">
      <c r="A5141" t="s">
        <v>912</v>
      </c>
      <c r="B5141">
        <v>19</v>
      </c>
      <c r="C5141" t="s">
        <v>573</v>
      </c>
      <c r="D5141" t="s">
        <v>635</v>
      </c>
      <c r="E5141" t="str">
        <f t="shared" si="160"/>
        <v/>
      </c>
      <c r="F5141" t="str">
        <f t="shared" si="161"/>
        <v/>
      </c>
      <c r="H5141">
        <v>7</v>
      </c>
      <c r="Q5141">
        <v>7</v>
      </c>
    </row>
    <row r="5142" spans="1:17" x14ac:dyDescent="0.25">
      <c r="A5142" t="s">
        <v>912</v>
      </c>
      <c r="B5142">
        <v>19</v>
      </c>
      <c r="C5142" t="s">
        <v>492</v>
      </c>
      <c r="D5142" t="s">
        <v>747</v>
      </c>
      <c r="E5142" t="str">
        <f t="shared" si="160"/>
        <v/>
      </c>
      <c r="F5142" t="str">
        <f t="shared" si="161"/>
        <v/>
      </c>
      <c r="H5142">
        <v>6</v>
      </c>
      <c r="Q5142">
        <v>6</v>
      </c>
    </row>
    <row r="5143" spans="1:17" x14ac:dyDescent="0.25">
      <c r="A5143" t="s">
        <v>912</v>
      </c>
      <c r="B5143">
        <v>19</v>
      </c>
      <c r="C5143" t="s">
        <v>512</v>
      </c>
      <c r="D5143" t="s">
        <v>747</v>
      </c>
      <c r="E5143" t="str">
        <f t="shared" si="160"/>
        <v/>
      </c>
      <c r="F5143" t="str">
        <f t="shared" si="161"/>
        <v/>
      </c>
      <c r="H5143">
        <v>7</v>
      </c>
      <c r="Q5143">
        <v>7</v>
      </c>
    </row>
    <row r="5144" spans="1:17" x14ac:dyDescent="0.25">
      <c r="A5144" t="s">
        <v>912</v>
      </c>
      <c r="B5144">
        <v>19</v>
      </c>
      <c r="C5144" t="s">
        <v>534</v>
      </c>
      <c r="D5144" t="s">
        <v>747</v>
      </c>
      <c r="E5144" t="str">
        <f t="shared" si="160"/>
        <v/>
      </c>
      <c r="F5144" t="str">
        <f t="shared" si="161"/>
        <v/>
      </c>
      <c r="H5144">
        <v>6</v>
      </c>
      <c r="Q5144">
        <v>6</v>
      </c>
    </row>
    <row r="5145" spans="1:17" x14ac:dyDescent="0.25">
      <c r="A5145" t="s">
        <v>912</v>
      </c>
      <c r="B5145">
        <v>19</v>
      </c>
      <c r="C5145" t="s">
        <v>771</v>
      </c>
      <c r="D5145" t="s">
        <v>747</v>
      </c>
      <c r="E5145" t="str">
        <f t="shared" si="160"/>
        <v/>
      </c>
      <c r="F5145" t="str">
        <f t="shared" si="161"/>
        <v/>
      </c>
      <c r="H5145">
        <v>6</v>
      </c>
      <c r="Q5145">
        <v>6</v>
      </c>
    </row>
    <row r="5146" spans="1:17" x14ac:dyDescent="0.25">
      <c r="A5146" t="s">
        <v>912</v>
      </c>
      <c r="B5146">
        <v>19</v>
      </c>
      <c r="C5146" t="s">
        <v>483</v>
      </c>
      <c r="D5146" t="s">
        <v>738</v>
      </c>
      <c r="E5146" t="str">
        <f t="shared" si="160"/>
        <v/>
      </c>
      <c r="F5146">
        <f t="shared" si="161"/>
        <v>1</v>
      </c>
      <c r="G5146" t="s">
        <v>911</v>
      </c>
      <c r="H5146">
        <v>4.5</v>
      </c>
      <c r="Q5146">
        <v>3.5</v>
      </c>
    </row>
    <row r="5147" spans="1:17" x14ac:dyDescent="0.25">
      <c r="A5147" t="s">
        <v>912</v>
      </c>
      <c r="B5147">
        <v>19</v>
      </c>
      <c r="C5147" t="s">
        <v>489</v>
      </c>
      <c r="D5147" t="s">
        <v>738</v>
      </c>
      <c r="E5147">
        <f t="shared" si="160"/>
        <v>1</v>
      </c>
      <c r="F5147" t="str">
        <f t="shared" si="161"/>
        <v/>
      </c>
      <c r="G5147" t="s">
        <v>910</v>
      </c>
      <c r="H5147">
        <v>5.5</v>
      </c>
      <c r="Q5147">
        <v>5</v>
      </c>
    </row>
    <row r="5148" spans="1:17" x14ac:dyDescent="0.25">
      <c r="A5148" t="s">
        <v>912</v>
      </c>
      <c r="B5148">
        <v>19</v>
      </c>
      <c r="C5148" t="s">
        <v>536</v>
      </c>
      <c r="D5148" t="s">
        <v>738</v>
      </c>
      <c r="E5148" t="str">
        <f t="shared" si="160"/>
        <v/>
      </c>
      <c r="F5148" t="str">
        <f t="shared" si="161"/>
        <v/>
      </c>
      <c r="H5148">
        <v>5.5</v>
      </c>
      <c r="Q5148">
        <v>5.5</v>
      </c>
    </row>
    <row r="5149" spans="1:17" x14ac:dyDescent="0.25">
      <c r="A5149" t="s">
        <v>912</v>
      </c>
      <c r="B5149">
        <v>19</v>
      </c>
      <c r="C5149" t="s">
        <v>574</v>
      </c>
      <c r="D5149" t="s">
        <v>738</v>
      </c>
      <c r="E5149" t="str">
        <f t="shared" si="160"/>
        <v/>
      </c>
      <c r="F5149" t="str">
        <f t="shared" si="161"/>
        <v/>
      </c>
      <c r="H5149">
        <v>5</v>
      </c>
      <c r="Q5149">
        <v>5</v>
      </c>
    </row>
    <row r="5150" spans="1:17" x14ac:dyDescent="0.25">
      <c r="A5150" t="s">
        <v>912</v>
      </c>
      <c r="B5150">
        <v>19</v>
      </c>
      <c r="C5150" t="s">
        <v>592</v>
      </c>
      <c r="D5150" t="s">
        <v>738</v>
      </c>
      <c r="E5150" t="str">
        <f t="shared" si="160"/>
        <v/>
      </c>
      <c r="F5150" t="str">
        <f t="shared" si="161"/>
        <v/>
      </c>
      <c r="H5150">
        <v>5</v>
      </c>
      <c r="Q5150">
        <v>5</v>
      </c>
    </row>
    <row r="5151" spans="1:17" x14ac:dyDescent="0.25">
      <c r="A5151" t="s">
        <v>912</v>
      </c>
      <c r="B5151">
        <v>19</v>
      </c>
      <c r="C5151" t="s">
        <v>594</v>
      </c>
      <c r="D5151" t="s">
        <v>738</v>
      </c>
      <c r="E5151" t="str">
        <f t="shared" si="160"/>
        <v/>
      </c>
      <c r="F5151" t="str">
        <f t="shared" si="161"/>
        <v/>
      </c>
      <c r="H5151">
        <v>5</v>
      </c>
      <c r="Q5151">
        <v>5</v>
      </c>
    </row>
    <row r="5152" spans="1:17" x14ac:dyDescent="0.25">
      <c r="A5152" t="s">
        <v>912</v>
      </c>
      <c r="B5152">
        <v>19</v>
      </c>
      <c r="C5152" t="s">
        <v>545</v>
      </c>
      <c r="D5152" t="s">
        <v>761</v>
      </c>
      <c r="E5152" t="str">
        <f t="shared" si="160"/>
        <v/>
      </c>
      <c r="F5152" t="str">
        <f t="shared" si="161"/>
        <v/>
      </c>
      <c r="H5152">
        <v>6</v>
      </c>
      <c r="Q5152">
        <v>6</v>
      </c>
    </row>
    <row r="5153" spans="1:17" x14ac:dyDescent="0.25">
      <c r="A5153" t="s">
        <v>912</v>
      </c>
      <c r="B5153">
        <v>19</v>
      </c>
      <c r="C5153" t="s">
        <v>556</v>
      </c>
      <c r="D5153" t="s">
        <v>761</v>
      </c>
      <c r="E5153" t="str">
        <f t="shared" si="160"/>
        <v/>
      </c>
      <c r="F5153" t="str">
        <f t="shared" si="161"/>
        <v/>
      </c>
      <c r="H5153">
        <v>6</v>
      </c>
      <c r="Q5153">
        <v>6</v>
      </c>
    </row>
    <row r="5154" spans="1:17" x14ac:dyDescent="0.25">
      <c r="A5154" t="s">
        <v>912</v>
      </c>
      <c r="B5154">
        <v>19</v>
      </c>
      <c r="C5154" t="s">
        <v>579</v>
      </c>
      <c r="D5154" t="s">
        <v>761</v>
      </c>
      <c r="E5154" t="str">
        <f t="shared" si="160"/>
        <v/>
      </c>
      <c r="F5154" t="str">
        <f t="shared" si="161"/>
        <v/>
      </c>
      <c r="H5154">
        <v>5.5</v>
      </c>
      <c r="Q5154">
        <v>5.5</v>
      </c>
    </row>
    <row r="5155" spans="1:17" x14ac:dyDescent="0.25">
      <c r="A5155" t="s">
        <v>912</v>
      </c>
      <c r="B5155">
        <v>19</v>
      </c>
      <c r="C5155" t="s">
        <v>604</v>
      </c>
      <c r="D5155" t="s">
        <v>761</v>
      </c>
      <c r="E5155" t="str">
        <f t="shared" si="160"/>
        <v/>
      </c>
      <c r="F5155" t="str">
        <f t="shared" si="161"/>
        <v/>
      </c>
      <c r="H5155">
        <v>6.5</v>
      </c>
      <c r="Q5155">
        <v>6.5</v>
      </c>
    </row>
    <row r="5156" spans="1:17" x14ac:dyDescent="0.25">
      <c r="A5156" t="s">
        <v>913</v>
      </c>
      <c r="B5156">
        <v>19</v>
      </c>
      <c r="C5156" t="s">
        <v>263</v>
      </c>
      <c r="D5156" t="s">
        <v>746</v>
      </c>
      <c r="E5156" t="str">
        <f t="shared" si="160"/>
        <v/>
      </c>
      <c r="F5156" t="str">
        <f t="shared" si="161"/>
        <v/>
      </c>
      <c r="H5156">
        <v>6.5</v>
      </c>
      <c r="I5156">
        <v>1</v>
      </c>
      <c r="M5156">
        <v>1</v>
      </c>
      <c r="Q5156">
        <v>9.5</v>
      </c>
    </row>
    <row r="5157" spans="1:17" x14ac:dyDescent="0.25">
      <c r="A5157" t="s">
        <v>913</v>
      </c>
      <c r="B5157">
        <v>19</v>
      </c>
      <c r="C5157" t="s">
        <v>257</v>
      </c>
      <c r="D5157" t="s">
        <v>760</v>
      </c>
      <c r="E5157" t="str">
        <f t="shared" si="160"/>
        <v/>
      </c>
      <c r="F5157" t="str">
        <f t="shared" si="161"/>
        <v/>
      </c>
      <c r="H5157">
        <v>6</v>
      </c>
      <c r="Q5157">
        <v>6</v>
      </c>
    </row>
    <row r="5158" spans="1:17" x14ac:dyDescent="0.25">
      <c r="A5158" t="s">
        <v>913</v>
      </c>
      <c r="B5158">
        <v>19</v>
      </c>
      <c r="C5158" t="s">
        <v>275</v>
      </c>
      <c r="D5158" t="s">
        <v>633</v>
      </c>
      <c r="E5158" t="str">
        <f t="shared" si="160"/>
        <v/>
      </c>
      <c r="F5158" t="str">
        <f t="shared" si="161"/>
        <v/>
      </c>
      <c r="H5158">
        <v>5.5</v>
      </c>
      <c r="Q5158">
        <v>5.5</v>
      </c>
    </row>
    <row r="5159" spans="1:17" x14ac:dyDescent="0.25">
      <c r="A5159" t="s">
        <v>913</v>
      </c>
      <c r="B5159">
        <v>19</v>
      </c>
      <c r="C5159" t="s">
        <v>308</v>
      </c>
      <c r="D5159" t="s">
        <v>633</v>
      </c>
      <c r="E5159" t="str">
        <f t="shared" si="160"/>
        <v/>
      </c>
      <c r="F5159">
        <f t="shared" si="161"/>
        <v>1</v>
      </c>
      <c r="G5159" t="s">
        <v>911</v>
      </c>
      <c r="H5159">
        <v>6</v>
      </c>
      <c r="I5159">
        <v>1</v>
      </c>
      <c r="Q5159">
        <v>8</v>
      </c>
    </row>
    <row r="5160" spans="1:17" x14ac:dyDescent="0.25">
      <c r="A5160" t="s">
        <v>913</v>
      </c>
      <c r="B5160">
        <v>19</v>
      </c>
      <c r="C5160" t="s">
        <v>315</v>
      </c>
      <c r="D5160" t="s">
        <v>633</v>
      </c>
      <c r="E5160" t="str">
        <f t="shared" si="160"/>
        <v/>
      </c>
      <c r="F5160" t="str">
        <f t="shared" si="161"/>
        <v/>
      </c>
      <c r="H5160">
        <v>6</v>
      </c>
      <c r="Q5160">
        <v>6</v>
      </c>
    </row>
    <row r="5161" spans="1:17" x14ac:dyDescent="0.25">
      <c r="A5161" t="s">
        <v>913</v>
      </c>
      <c r="B5161">
        <v>19</v>
      </c>
      <c r="C5161" t="s">
        <v>256</v>
      </c>
      <c r="D5161" t="s">
        <v>739</v>
      </c>
      <c r="E5161" t="str">
        <f t="shared" si="160"/>
        <v/>
      </c>
      <c r="F5161" t="str">
        <f t="shared" si="161"/>
        <v/>
      </c>
      <c r="H5161">
        <v>6</v>
      </c>
      <c r="Q5161">
        <v>6</v>
      </c>
    </row>
    <row r="5162" spans="1:17" x14ac:dyDescent="0.25">
      <c r="A5162" t="s">
        <v>913</v>
      </c>
      <c r="B5162">
        <v>19</v>
      </c>
      <c r="C5162" t="s">
        <v>284</v>
      </c>
      <c r="D5162" t="s">
        <v>739</v>
      </c>
      <c r="E5162" t="str">
        <f t="shared" si="160"/>
        <v/>
      </c>
      <c r="F5162" t="str">
        <f t="shared" si="161"/>
        <v/>
      </c>
      <c r="H5162">
        <v>6</v>
      </c>
      <c r="I5162">
        <v>1</v>
      </c>
      <c r="Q5162">
        <v>9</v>
      </c>
    </row>
    <row r="5163" spans="1:17" x14ac:dyDescent="0.25">
      <c r="A5163" t="s">
        <v>913</v>
      </c>
      <c r="B5163">
        <v>19</v>
      </c>
      <c r="C5163" t="s">
        <v>800</v>
      </c>
      <c r="D5163" t="s">
        <v>739</v>
      </c>
      <c r="E5163" t="str">
        <f t="shared" si="160"/>
        <v/>
      </c>
      <c r="F5163" t="str">
        <f t="shared" si="161"/>
        <v/>
      </c>
      <c r="H5163">
        <v>6</v>
      </c>
      <c r="L5163">
        <v>1</v>
      </c>
      <c r="Q5163">
        <v>7</v>
      </c>
    </row>
    <row r="5164" spans="1:17" x14ac:dyDescent="0.25">
      <c r="A5164" t="s">
        <v>913</v>
      </c>
      <c r="B5164">
        <v>19</v>
      </c>
      <c r="C5164" t="s">
        <v>302</v>
      </c>
      <c r="D5164" t="s">
        <v>634</v>
      </c>
      <c r="E5164" t="str">
        <f t="shared" si="160"/>
        <v/>
      </c>
      <c r="F5164" t="str">
        <f t="shared" si="161"/>
        <v/>
      </c>
      <c r="H5164">
        <v>6.5</v>
      </c>
      <c r="I5164">
        <v>1</v>
      </c>
      <c r="Q5164">
        <v>9.5</v>
      </c>
    </row>
    <row r="5165" spans="1:17" x14ac:dyDescent="0.25">
      <c r="A5165" t="s">
        <v>913</v>
      </c>
      <c r="B5165">
        <v>19</v>
      </c>
      <c r="C5165" t="s">
        <v>318</v>
      </c>
      <c r="D5165" t="s">
        <v>634</v>
      </c>
      <c r="E5165" t="str">
        <f t="shared" si="160"/>
        <v/>
      </c>
      <c r="F5165" t="str">
        <f t="shared" si="161"/>
        <v/>
      </c>
      <c r="H5165">
        <v>6</v>
      </c>
      <c r="Q5165">
        <v>6</v>
      </c>
    </row>
    <row r="5166" spans="1:17" x14ac:dyDescent="0.25">
      <c r="A5166" t="s">
        <v>913</v>
      </c>
      <c r="B5166">
        <v>19</v>
      </c>
      <c r="C5166" t="s">
        <v>832</v>
      </c>
      <c r="D5166" t="s">
        <v>632</v>
      </c>
      <c r="E5166" t="str">
        <f t="shared" si="160"/>
        <v/>
      </c>
      <c r="F5166" t="str">
        <f t="shared" si="161"/>
        <v/>
      </c>
      <c r="H5166">
        <v>5.5</v>
      </c>
      <c r="Q5166">
        <v>5.5</v>
      </c>
    </row>
    <row r="5167" spans="1:17" x14ac:dyDescent="0.25">
      <c r="A5167" t="s">
        <v>913</v>
      </c>
      <c r="B5167">
        <v>19</v>
      </c>
      <c r="C5167" t="s">
        <v>258</v>
      </c>
      <c r="D5167" t="s">
        <v>752</v>
      </c>
      <c r="E5167" t="str">
        <f t="shared" si="160"/>
        <v/>
      </c>
      <c r="F5167" t="str">
        <f t="shared" si="161"/>
        <v/>
      </c>
      <c r="H5167">
        <v>5</v>
      </c>
      <c r="Q5167">
        <v>5</v>
      </c>
    </row>
    <row r="5168" spans="1:17" x14ac:dyDescent="0.25">
      <c r="A5168" t="s">
        <v>913</v>
      </c>
      <c r="B5168">
        <v>19</v>
      </c>
      <c r="C5168" t="s">
        <v>293</v>
      </c>
      <c r="D5168" t="s">
        <v>740</v>
      </c>
      <c r="E5168" t="str">
        <f t="shared" si="160"/>
        <v/>
      </c>
      <c r="F5168" t="str">
        <f t="shared" si="161"/>
        <v/>
      </c>
      <c r="H5168">
        <v>5.5</v>
      </c>
      <c r="Q5168">
        <v>5.5</v>
      </c>
    </row>
    <row r="5169" spans="1:17" x14ac:dyDescent="0.25">
      <c r="A5169" t="s">
        <v>913</v>
      </c>
      <c r="B5169">
        <v>19</v>
      </c>
      <c r="C5169" t="s">
        <v>300</v>
      </c>
      <c r="D5169" t="s">
        <v>740</v>
      </c>
      <c r="E5169" t="str">
        <f t="shared" si="160"/>
        <v/>
      </c>
      <c r="F5169" t="str">
        <f t="shared" si="161"/>
        <v/>
      </c>
      <c r="H5169">
        <v>5</v>
      </c>
      <c r="Q5169">
        <v>5</v>
      </c>
    </row>
    <row r="5170" spans="1:17" x14ac:dyDescent="0.25">
      <c r="A5170" t="s">
        <v>913</v>
      </c>
      <c r="B5170">
        <v>19</v>
      </c>
      <c r="C5170" t="s">
        <v>286</v>
      </c>
      <c r="D5170" t="s">
        <v>742</v>
      </c>
      <c r="E5170" t="str">
        <f t="shared" si="160"/>
        <v/>
      </c>
      <c r="F5170" t="str">
        <f t="shared" si="161"/>
        <v/>
      </c>
      <c r="H5170">
        <v>7</v>
      </c>
      <c r="I5170">
        <v>2</v>
      </c>
      <c r="Q5170">
        <v>13</v>
      </c>
    </row>
    <row r="5171" spans="1:17" x14ac:dyDescent="0.25">
      <c r="A5171" t="s">
        <v>913</v>
      </c>
      <c r="B5171">
        <v>19</v>
      </c>
      <c r="C5171" t="s">
        <v>317</v>
      </c>
      <c r="D5171" t="s">
        <v>742</v>
      </c>
      <c r="E5171" t="str">
        <f t="shared" si="160"/>
        <v/>
      </c>
      <c r="F5171" t="str">
        <f t="shared" si="161"/>
        <v/>
      </c>
      <c r="H5171">
        <v>6</v>
      </c>
      <c r="Q5171">
        <v>6</v>
      </c>
    </row>
    <row r="5172" spans="1:17" x14ac:dyDescent="0.25">
      <c r="A5172" t="s">
        <v>913</v>
      </c>
      <c r="B5172">
        <v>19</v>
      </c>
      <c r="C5172" t="s">
        <v>282</v>
      </c>
      <c r="D5172" t="s">
        <v>753</v>
      </c>
      <c r="E5172" t="str">
        <f t="shared" si="160"/>
        <v/>
      </c>
      <c r="F5172" t="str">
        <f t="shared" si="161"/>
        <v/>
      </c>
      <c r="H5172">
        <v>4.5</v>
      </c>
      <c r="Q5172">
        <v>4.5</v>
      </c>
    </row>
    <row r="5173" spans="1:17" x14ac:dyDescent="0.25">
      <c r="A5173" t="s">
        <v>913</v>
      </c>
      <c r="B5173">
        <v>19</v>
      </c>
      <c r="C5173" t="s">
        <v>280</v>
      </c>
      <c r="D5173" t="s">
        <v>753</v>
      </c>
      <c r="E5173" t="str">
        <f t="shared" si="160"/>
        <v/>
      </c>
      <c r="F5173" t="str">
        <f t="shared" si="161"/>
        <v/>
      </c>
      <c r="H5173">
        <v>6</v>
      </c>
      <c r="Q5173">
        <v>6</v>
      </c>
    </row>
    <row r="5174" spans="1:17" x14ac:dyDescent="0.25">
      <c r="A5174" t="s">
        <v>913</v>
      </c>
      <c r="B5174">
        <v>19</v>
      </c>
      <c r="C5174" t="s">
        <v>304</v>
      </c>
      <c r="D5174" t="s">
        <v>750</v>
      </c>
      <c r="E5174" t="str">
        <f t="shared" si="160"/>
        <v/>
      </c>
      <c r="F5174" t="str">
        <f t="shared" si="161"/>
        <v/>
      </c>
      <c r="H5174">
        <v>6</v>
      </c>
      <c r="Q5174">
        <v>6</v>
      </c>
    </row>
    <row r="5175" spans="1:17" x14ac:dyDescent="0.25">
      <c r="A5175" t="s">
        <v>913</v>
      </c>
      <c r="B5175">
        <v>19</v>
      </c>
      <c r="C5175" t="s">
        <v>316</v>
      </c>
      <c r="D5175" t="s">
        <v>750</v>
      </c>
      <c r="E5175" t="str">
        <f t="shared" si="160"/>
        <v/>
      </c>
      <c r="F5175" t="str">
        <f t="shared" si="161"/>
        <v/>
      </c>
      <c r="H5175">
        <v>6</v>
      </c>
      <c r="Q5175">
        <v>6</v>
      </c>
    </row>
    <row r="5176" spans="1:17" x14ac:dyDescent="0.25">
      <c r="A5176" t="s">
        <v>913</v>
      </c>
      <c r="B5176">
        <v>19</v>
      </c>
      <c r="C5176" t="s">
        <v>252</v>
      </c>
      <c r="D5176" t="s">
        <v>754</v>
      </c>
      <c r="E5176">
        <f t="shared" si="160"/>
        <v>1</v>
      </c>
      <c r="F5176" t="str">
        <f t="shared" si="161"/>
        <v/>
      </c>
      <c r="G5176" t="s">
        <v>910</v>
      </c>
      <c r="H5176">
        <v>5.5</v>
      </c>
      <c r="I5176">
        <v>1</v>
      </c>
      <c r="Q5176">
        <v>8</v>
      </c>
    </row>
    <row r="5177" spans="1:17" x14ac:dyDescent="0.25">
      <c r="A5177" t="s">
        <v>913</v>
      </c>
      <c r="B5177">
        <v>19</v>
      </c>
      <c r="C5177" t="s">
        <v>305</v>
      </c>
      <c r="D5177" t="s">
        <v>754</v>
      </c>
      <c r="E5177" t="str">
        <f t="shared" si="160"/>
        <v/>
      </c>
      <c r="F5177" t="str">
        <f t="shared" si="161"/>
        <v/>
      </c>
      <c r="H5177">
        <v>5.5</v>
      </c>
      <c r="Q5177">
        <v>5.5</v>
      </c>
    </row>
    <row r="5178" spans="1:17" x14ac:dyDescent="0.25">
      <c r="A5178" t="s">
        <v>913</v>
      </c>
      <c r="B5178">
        <v>19</v>
      </c>
      <c r="C5178" t="s">
        <v>311</v>
      </c>
      <c r="D5178" t="s">
        <v>754</v>
      </c>
      <c r="E5178" t="str">
        <f t="shared" si="160"/>
        <v/>
      </c>
      <c r="F5178" t="str">
        <f t="shared" si="161"/>
        <v/>
      </c>
      <c r="H5178">
        <v>5.5</v>
      </c>
      <c r="I5178">
        <v>1</v>
      </c>
      <c r="Q5178">
        <v>8.5</v>
      </c>
    </row>
    <row r="5179" spans="1:17" x14ac:dyDescent="0.25">
      <c r="A5179" t="s">
        <v>913</v>
      </c>
      <c r="B5179">
        <v>19</v>
      </c>
      <c r="C5179" t="s">
        <v>259</v>
      </c>
      <c r="D5179" t="s">
        <v>748</v>
      </c>
      <c r="E5179" t="str">
        <f t="shared" si="160"/>
        <v/>
      </c>
      <c r="F5179" t="str">
        <f t="shared" si="161"/>
        <v/>
      </c>
      <c r="H5179">
        <v>6.5</v>
      </c>
      <c r="Q5179">
        <v>6.5</v>
      </c>
    </row>
    <row r="5180" spans="1:17" x14ac:dyDescent="0.25">
      <c r="A5180" t="s">
        <v>913</v>
      </c>
      <c r="B5180">
        <v>19</v>
      </c>
      <c r="C5180" t="s">
        <v>274</v>
      </c>
      <c r="D5180" t="s">
        <v>748</v>
      </c>
      <c r="E5180" t="str">
        <f t="shared" si="160"/>
        <v/>
      </c>
      <c r="F5180" t="str">
        <f t="shared" si="161"/>
        <v/>
      </c>
      <c r="H5180">
        <v>7</v>
      </c>
      <c r="Q5180">
        <v>7</v>
      </c>
    </row>
    <row r="5181" spans="1:17" x14ac:dyDescent="0.25">
      <c r="A5181" t="s">
        <v>913</v>
      </c>
      <c r="B5181">
        <v>19</v>
      </c>
      <c r="C5181" t="s">
        <v>278</v>
      </c>
      <c r="D5181" t="s">
        <v>748</v>
      </c>
      <c r="E5181" t="str">
        <f t="shared" si="160"/>
        <v/>
      </c>
      <c r="F5181" t="str">
        <f t="shared" si="161"/>
        <v/>
      </c>
      <c r="H5181">
        <v>6.5</v>
      </c>
      <c r="I5181">
        <v>1</v>
      </c>
      <c r="Q5181">
        <v>9.5</v>
      </c>
    </row>
    <row r="5182" spans="1:17" x14ac:dyDescent="0.25">
      <c r="A5182" t="s">
        <v>913</v>
      </c>
      <c r="B5182">
        <v>19</v>
      </c>
      <c r="C5182" t="s">
        <v>292</v>
      </c>
      <c r="D5182" t="s">
        <v>748</v>
      </c>
      <c r="E5182" t="str">
        <f t="shared" si="160"/>
        <v/>
      </c>
      <c r="F5182" t="str">
        <f t="shared" si="161"/>
        <v/>
      </c>
      <c r="H5182">
        <v>7.5</v>
      </c>
      <c r="I5182">
        <v>1</v>
      </c>
      <c r="Q5182">
        <v>10.5</v>
      </c>
    </row>
    <row r="5183" spans="1:17" x14ac:dyDescent="0.25">
      <c r="A5183" t="s">
        <v>913</v>
      </c>
      <c r="B5183">
        <v>19</v>
      </c>
      <c r="C5183" t="s">
        <v>303</v>
      </c>
      <c r="D5183" t="s">
        <v>748</v>
      </c>
      <c r="E5183" t="str">
        <f t="shared" si="160"/>
        <v/>
      </c>
      <c r="F5183" t="str">
        <f t="shared" si="161"/>
        <v/>
      </c>
      <c r="H5183">
        <v>5.5</v>
      </c>
      <c r="Q5183">
        <v>5.5</v>
      </c>
    </row>
    <row r="5184" spans="1:17" x14ac:dyDescent="0.25">
      <c r="A5184" t="s">
        <v>913</v>
      </c>
      <c r="B5184">
        <v>19</v>
      </c>
      <c r="C5184" t="s">
        <v>251</v>
      </c>
      <c r="D5184" t="s">
        <v>661</v>
      </c>
      <c r="E5184" t="str">
        <f t="shared" si="160"/>
        <v/>
      </c>
      <c r="F5184" t="str">
        <f t="shared" si="161"/>
        <v/>
      </c>
      <c r="H5184">
        <v>7</v>
      </c>
      <c r="I5184">
        <v>2</v>
      </c>
      <c r="M5184">
        <v>1</v>
      </c>
      <c r="Q5184">
        <v>13</v>
      </c>
    </row>
    <row r="5185" spans="1:17" x14ac:dyDescent="0.25">
      <c r="A5185" t="s">
        <v>913</v>
      </c>
      <c r="B5185">
        <v>19</v>
      </c>
      <c r="C5185" t="s">
        <v>301</v>
      </c>
      <c r="D5185" t="s">
        <v>661</v>
      </c>
      <c r="E5185" t="str">
        <f t="shared" si="160"/>
        <v/>
      </c>
      <c r="F5185" t="str">
        <f t="shared" si="161"/>
        <v/>
      </c>
      <c r="H5185">
        <v>7</v>
      </c>
      <c r="I5185">
        <v>1</v>
      </c>
      <c r="Q5185">
        <v>10</v>
      </c>
    </row>
    <row r="5186" spans="1:17" x14ac:dyDescent="0.25">
      <c r="A5186" t="s">
        <v>913</v>
      </c>
      <c r="B5186">
        <v>19</v>
      </c>
      <c r="C5186" t="s">
        <v>314</v>
      </c>
      <c r="D5186" t="s">
        <v>661</v>
      </c>
      <c r="E5186" t="str">
        <f t="shared" si="160"/>
        <v/>
      </c>
      <c r="F5186" t="str">
        <f t="shared" si="161"/>
        <v/>
      </c>
      <c r="H5186">
        <v>6</v>
      </c>
      <c r="Q5186">
        <v>6</v>
      </c>
    </row>
    <row r="5187" spans="1:17" x14ac:dyDescent="0.25">
      <c r="A5187" t="s">
        <v>913</v>
      </c>
      <c r="B5187">
        <v>19</v>
      </c>
      <c r="C5187" t="s">
        <v>264</v>
      </c>
      <c r="D5187" t="s">
        <v>631</v>
      </c>
      <c r="E5187" t="str">
        <f t="shared" ref="E5187:E5250" si="162">IF($G5187="Ammonito",1,"")</f>
        <v/>
      </c>
      <c r="F5187" t="str">
        <f t="shared" ref="F5187:F5250" si="163">IF($G5187="Espulsione",1,"")</f>
        <v/>
      </c>
      <c r="H5187">
        <v>6</v>
      </c>
      <c r="Q5187">
        <v>6</v>
      </c>
    </row>
    <row r="5188" spans="1:17" x14ac:dyDescent="0.25">
      <c r="A5188" t="s">
        <v>913</v>
      </c>
      <c r="B5188">
        <v>19</v>
      </c>
      <c r="C5188" t="s">
        <v>320</v>
      </c>
      <c r="D5188" t="s">
        <v>631</v>
      </c>
      <c r="E5188" t="str">
        <f t="shared" si="162"/>
        <v/>
      </c>
      <c r="F5188" t="str">
        <f t="shared" si="163"/>
        <v/>
      </c>
      <c r="H5188">
        <v>7.5</v>
      </c>
      <c r="I5188">
        <v>1</v>
      </c>
      <c r="L5188">
        <v>1</v>
      </c>
      <c r="Q5188">
        <v>11.5</v>
      </c>
    </row>
    <row r="5189" spans="1:17" x14ac:dyDescent="0.25">
      <c r="A5189" t="s">
        <v>913</v>
      </c>
      <c r="B5189">
        <v>19</v>
      </c>
      <c r="C5189" t="s">
        <v>271</v>
      </c>
      <c r="D5189" t="s">
        <v>631</v>
      </c>
      <c r="E5189" t="str">
        <f t="shared" si="162"/>
        <v/>
      </c>
      <c r="F5189" t="str">
        <f t="shared" si="163"/>
        <v/>
      </c>
      <c r="H5189">
        <v>6</v>
      </c>
      <c r="L5189">
        <v>1</v>
      </c>
      <c r="Q5189">
        <v>7</v>
      </c>
    </row>
    <row r="5190" spans="1:17" x14ac:dyDescent="0.25">
      <c r="A5190" t="s">
        <v>913</v>
      </c>
      <c r="B5190">
        <v>19</v>
      </c>
      <c r="C5190" t="s">
        <v>266</v>
      </c>
      <c r="D5190" t="s">
        <v>745</v>
      </c>
      <c r="E5190" t="str">
        <f t="shared" si="162"/>
        <v/>
      </c>
      <c r="F5190" t="str">
        <f t="shared" si="163"/>
        <v/>
      </c>
      <c r="H5190">
        <v>8</v>
      </c>
      <c r="I5190">
        <v>2</v>
      </c>
      <c r="M5190">
        <v>1</v>
      </c>
      <c r="Q5190">
        <v>14</v>
      </c>
    </row>
    <row r="5191" spans="1:17" x14ac:dyDescent="0.25">
      <c r="A5191" t="s">
        <v>913</v>
      </c>
      <c r="B5191">
        <v>19</v>
      </c>
      <c r="C5191" t="s">
        <v>270</v>
      </c>
      <c r="D5191" t="s">
        <v>745</v>
      </c>
      <c r="E5191" t="str">
        <f t="shared" si="162"/>
        <v/>
      </c>
      <c r="F5191" t="str">
        <f t="shared" si="163"/>
        <v/>
      </c>
      <c r="H5191">
        <v>6.5</v>
      </c>
      <c r="L5191">
        <v>2</v>
      </c>
      <c r="Q5191">
        <v>8.5</v>
      </c>
    </row>
    <row r="5192" spans="1:17" x14ac:dyDescent="0.25">
      <c r="A5192" t="s">
        <v>913</v>
      </c>
      <c r="B5192">
        <v>19</v>
      </c>
      <c r="C5192" t="s">
        <v>255</v>
      </c>
      <c r="D5192" t="s">
        <v>635</v>
      </c>
      <c r="E5192" t="str">
        <f t="shared" si="162"/>
        <v/>
      </c>
      <c r="F5192" t="str">
        <f t="shared" si="163"/>
        <v/>
      </c>
      <c r="H5192">
        <v>9</v>
      </c>
      <c r="I5192">
        <v>4</v>
      </c>
      <c r="Q5192">
        <v>21</v>
      </c>
    </row>
    <row r="5193" spans="1:17" x14ac:dyDescent="0.25">
      <c r="A5193" t="s">
        <v>913</v>
      </c>
      <c r="B5193">
        <v>19</v>
      </c>
      <c r="C5193" t="s">
        <v>322</v>
      </c>
      <c r="D5193" t="s">
        <v>635</v>
      </c>
      <c r="E5193">
        <f t="shared" si="162"/>
        <v>1</v>
      </c>
      <c r="F5193" t="str">
        <f t="shared" si="163"/>
        <v/>
      </c>
      <c r="G5193" t="s">
        <v>910</v>
      </c>
      <c r="H5193">
        <v>6</v>
      </c>
      <c r="Q5193">
        <v>5.5</v>
      </c>
    </row>
    <row r="5194" spans="1:17" x14ac:dyDescent="0.25">
      <c r="A5194" t="s">
        <v>913</v>
      </c>
      <c r="B5194">
        <v>19</v>
      </c>
      <c r="C5194" t="s">
        <v>249</v>
      </c>
      <c r="D5194" t="s">
        <v>747</v>
      </c>
      <c r="E5194" t="str">
        <f t="shared" si="162"/>
        <v/>
      </c>
      <c r="F5194" t="str">
        <f t="shared" si="163"/>
        <v/>
      </c>
      <c r="H5194">
        <v>5.5</v>
      </c>
      <c r="Q5194">
        <v>5.5</v>
      </c>
    </row>
    <row r="5195" spans="1:17" x14ac:dyDescent="0.25">
      <c r="A5195" t="s">
        <v>913</v>
      </c>
      <c r="B5195">
        <v>19</v>
      </c>
      <c r="C5195" t="s">
        <v>291</v>
      </c>
      <c r="D5195" t="s">
        <v>747</v>
      </c>
      <c r="E5195" t="str">
        <f t="shared" si="162"/>
        <v/>
      </c>
      <c r="F5195" t="str">
        <f t="shared" si="163"/>
        <v/>
      </c>
      <c r="H5195">
        <v>6</v>
      </c>
      <c r="Q5195">
        <v>6</v>
      </c>
    </row>
    <row r="5196" spans="1:17" x14ac:dyDescent="0.25">
      <c r="A5196" t="s">
        <v>913</v>
      </c>
      <c r="B5196">
        <v>19</v>
      </c>
      <c r="C5196" t="s">
        <v>265</v>
      </c>
      <c r="D5196" t="s">
        <v>738</v>
      </c>
      <c r="E5196" t="str">
        <f t="shared" si="162"/>
        <v/>
      </c>
      <c r="F5196" t="str">
        <f t="shared" si="163"/>
        <v/>
      </c>
      <c r="H5196">
        <v>4.5</v>
      </c>
      <c r="Q5196">
        <v>4.5</v>
      </c>
    </row>
    <row r="5197" spans="1:17" x14ac:dyDescent="0.25">
      <c r="A5197" t="s">
        <v>913</v>
      </c>
      <c r="B5197">
        <v>19</v>
      </c>
      <c r="C5197" t="s">
        <v>253</v>
      </c>
      <c r="D5197" t="s">
        <v>761</v>
      </c>
      <c r="E5197" t="str">
        <f t="shared" si="162"/>
        <v/>
      </c>
      <c r="F5197" t="str">
        <f t="shared" si="163"/>
        <v/>
      </c>
      <c r="H5197">
        <v>5</v>
      </c>
      <c r="Q5197">
        <v>5</v>
      </c>
    </row>
    <row r="5198" spans="1:17" x14ac:dyDescent="0.25">
      <c r="A5198" t="s">
        <v>913</v>
      </c>
      <c r="B5198">
        <v>19</v>
      </c>
      <c r="C5198" t="s">
        <v>319</v>
      </c>
      <c r="D5198" t="s">
        <v>761</v>
      </c>
      <c r="E5198" t="str">
        <f t="shared" si="162"/>
        <v/>
      </c>
      <c r="F5198" t="str">
        <f t="shared" si="163"/>
        <v/>
      </c>
      <c r="H5198">
        <v>6</v>
      </c>
      <c r="Q5198">
        <v>6</v>
      </c>
    </row>
    <row r="5199" spans="1:17" x14ac:dyDescent="0.25">
      <c r="A5199" t="s">
        <v>913</v>
      </c>
      <c r="B5199">
        <v>19</v>
      </c>
      <c r="C5199" t="s">
        <v>279</v>
      </c>
      <c r="D5199" t="s">
        <v>761</v>
      </c>
      <c r="E5199" t="str">
        <f t="shared" si="162"/>
        <v/>
      </c>
      <c r="F5199" t="str">
        <f t="shared" si="163"/>
        <v/>
      </c>
      <c r="H5199">
        <v>5.5</v>
      </c>
      <c r="Q5199">
        <v>5.5</v>
      </c>
    </row>
    <row r="5200" spans="1:17" x14ac:dyDescent="0.25">
      <c r="A5200" t="s">
        <v>908</v>
      </c>
      <c r="B5200">
        <v>18</v>
      </c>
      <c r="C5200" t="s">
        <v>331</v>
      </c>
      <c r="D5200" t="s">
        <v>746</v>
      </c>
      <c r="E5200" t="str">
        <f t="shared" si="162"/>
        <v/>
      </c>
      <c r="F5200" t="str">
        <f t="shared" si="163"/>
        <v/>
      </c>
      <c r="H5200">
        <v>6</v>
      </c>
      <c r="J5200">
        <v>3</v>
      </c>
      <c r="Q5200">
        <v>3</v>
      </c>
    </row>
    <row r="5201" spans="1:17" x14ac:dyDescent="0.25">
      <c r="A5201" t="s">
        <v>908</v>
      </c>
      <c r="B5201">
        <v>18</v>
      </c>
      <c r="C5201" t="s">
        <v>332</v>
      </c>
      <c r="D5201" t="s">
        <v>760</v>
      </c>
      <c r="E5201" t="str">
        <f t="shared" si="162"/>
        <v/>
      </c>
      <c r="F5201" t="str">
        <f t="shared" si="163"/>
        <v/>
      </c>
      <c r="H5201">
        <v>5</v>
      </c>
      <c r="J5201">
        <v>2</v>
      </c>
      <c r="O5201">
        <v>1</v>
      </c>
      <c r="Q5201">
        <v>3</v>
      </c>
    </row>
    <row r="5202" spans="1:17" x14ac:dyDescent="0.25">
      <c r="A5202" t="s">
        <v>908</v>
      </c>
      <c r="B5202">
        <v>18</v>
      </c>
      <c r="C5202" t="s">
        <v>636</v>
      </c>
      <c r="D5202" t="s">
        <v>633</v>
      </c>
      <c r="E5202" t="str">
        <f t="shared" si="162"/>
        <v/>
      </c>
      <c r="F5202" t="str">
        <f t="shared" si="163"/>
        <v/>
      </c>
      <c r="H5202">
        <v>6</v>
      </c>
      <c r="Q5202">
        <v>6</v>
      </c>
    </row>
    <row r="5203" spans="1:17" x14ac:dyDescent="0.25">
      <c r="A5203" t="s">
        <v>908</v>
      </c>
      <c r="B5203">
        <v>18</v>
      </c>
      <c r="C5203" t="s">
        <v>335</v>
      </c>
      <c r="D5203" t="s">
        <v>739</v>
      </c>
      <c r="E5203" t="str">
        <f t="shared" si="162"/>
        <v/>
      </c>
      <c r="F5203" t="str">
        <f t="shared" si="163"/>
        <v/>
      </c>
      <c r="H5203">
        <v>6</v>
      </c>
      <c r="Q5203">
        <v>6</v>
      </c>
    </row>
    <row r="5204" spans="1:17" x14ac:dyDescent="0.25">
      <c r="A5204" t="s">
        <v>908</v>
      </c>
      <c r="B5204">
        <v>18</v>
      </c>
      <c r="C5204" t="s">
        <v>341</v>
      </c>
      <c r="D5204" t="s">
        <v>634</v>
      </c>
      <c r="E5204" t="str">
        <f t="shared" si="162"/>
        <v/>
      </c>
      <c r="F5204" t="str">
        <f t="shared" si="163"/>
        <v/>
      </c>
      <c r="H5204">
        <v>6</v>
      </c>
      <c r="Q5204">
        <v>6</v>
      </c>
    </row>
    <row r="5205" spans="1:17" x14ac:dyDescent="0.25">
      <c r="A5205" t="s">
        <v>908</v>
      </c>
      <c r="B5205">
        <v>18</v>
      </c>
      <c r="C5205" t="s">
        <v>338</v>
      </c>
      <c r="D5205" t="s">
        <v>632</v>
      </c>
      <c r="E5205" t="str">
        <f t="shared" si="162"/>
        <v/>
      </c>
      <c r="F5205" t="str">
        <f t="shared" si="163"/>
        <v/>
      </c>
      <c r="H5205">
        <v>7</v>
      </c>
      <c r="Q5205">
        <v>7</v>
      </c>
    </row>
    <row r="5206" spans="1:17" x14ac:dyDescent="0.25">
      <c r="A5206" t="s">
        <v>908</v>
      </c>
      <c r="B5206">
        <v>18</v>
      </c>
      <c r="C5206" t="s">
        <v>340</v>
      </c>
      <c r="D5206" t="s">
        <v>752</v>
      </c>
      <c r="E5206" t="str">
        <f t="shared" si="162"/>
        <v/>
      </c>
      <c r="F5206" t="str">
        <f t="shared" si="163"/>
        <v/>
      </c>
      <c r="H5206">
        <v>6.5</v>
      </c>
      <c r="Q5206">
        <v>6.5</v>
      </c>
    </row>
    <row r="5207" spans="1:17" x14ac:dyDescent="0.25">
      <c r="A5207" t="s">
        <v>908</v>
      </c>
      <c r="B5207">
        <v>18</v>
      </c>
      <c r="C5207" t="s">
        <v>662</v>
      </c>
      <c r="D5207" t="s">
        <v>740</v>
      </c>
      <c r="E5207" t="str">
        <f t="shared" si="162"/>
        <v/>
      </c>
      <c r="F5207" t="str">
        <f t="shared" si="163"/>
        <v/>
      </c>
      <c r="H5207">
        <v>6</v>
      </c>
      <c r="J5207">
        <v>1</v>
      </c>
      <c r="Q5207">
        <v>5</v>
      </c>
    </row>
    <row r="5208" spans="1:17" x14ac:dyDescent="0.25">
      <c r="A5208" t="s">
        <v>908</v>
      </c>
      <c r="B5208">
        <v>18</v>
      </c>
      <c r="C5208" t="s">
        <v>330</v>
      </c>
      <c r="D5208" t="s">
        <v>742</v>
      </c>
      <c r="E5208" t="str">
        <f t="shared" si="162"/>
        <v/>
      </c>
      <c r="F5208" t="str">
        <f t="shared" si="163"/>
        <v/>
      </c>
      <c r="H5208">
        <v>6.5</v>
      </c>
      <c r="Q5208">
        <v>6.5</v>
      </c>
    </row>
    <row r="5209" spans="1:17" x14ac:dyDescent="0.25">
      <c r="A5209" t="s">
        <v>908</v>
      </c>
      <c r="B5209">
        <v>18</v>
      </c>
      <c r="C5209" t="s">
        <v>328</v>
      </c>
      <c r="D5209" t="s">
        <v>753</v>
      </c>
      <c r="E5209" t="str">
        <f t="shared" si="162"/>
        <v/>
      </c>
      <c r="F5209" t="str">
        <f t="shared" si="163"/>
        <v/>
      </c>
      <c r="H5209">
        <v>6.5</v>
      </c>
      <c r="Q5209">
        <v>6.5</v>
      </c>
    </row>
    <row r="5210" spans="1:17" x14ac:dyDescent="0.25">
      <c r="A5210" t="s">
        <v>908</v>
      </c>
      <c r="B5210">
        <v>18</v>
      </c>
      <c r="C5210" t="s">
        <v>327</v>
      </c>
      <c r="D5210" t="s">
        <v>750</v>
      </c>
      <c r="E5210" t="str">
        <f t="shared" si="162"/>
        <v/>
      </c>
      <c r="F5210" t="str">
        <f t="shared" si="163"/>
        <v/>
      </c>
      <c r="H5210">
        <v>6.5</v>
      </c>
      <c r="J5210">
        <v>1</v>
      </c>
      <c r="Q5210">
        <v>5.5</v>
      </c>
    </row>
    <row r="5211" spans="1:17" x14ac:dyDescent="0.25">
      <c r="A5211" t="s">
        <v>908</v>
      </c>
      <c r="B5211">
        <v>18</v>
      </c>
      <c r="C5211" t="s">
        <v>323</v>
      </c>
      <c r="D5211" t="s">
        <v>754</v>
      </c>
      <c r="E5211" t="str">
        <f t="shared" si="162"/>
        <v/>
      </c>
      <c r="F5211" t="str">
        <f t="shared" si="163"/>
        <v/>
      </c>
      <c r="H5211">
        <v>6.5</v>
      </c>
      <c r="Q5211">
        <v>6.5</v>
      </c>
    </row>
    <row r="5212" spans="1:17" x14ac:dyDescent="0.25">
      <c r="A5212" t="s">
        <v>908</v>
      </c>
      <c r="B5212">
        <v>18</v>
      </c>
      <c r="C5212" t="s">
        <v>652</v>
      </c>
      <c r="D5212" t="s">
        <v>748</v>
      </c>
      <c r="E5212" t="str">
        <f t="shared" si="162"/>
        <v/>
      </c>
      <c r="F5212" t="str">
        <f t="shared" si="163"/>
        <v/>
      </c>
      <c r="H5212">
        <v>6</v>
      </c>
      <c r="Q5212">
        <v>6</v>
      </c>
    </row>
    <row r="5213" spans="1:17" x14ac:dyDescent="0.25">
      <c r="A5213" t="s">
        <v>908</v>
      </c>
      <c r="B5213">
        <v>18</v>
      </c>
      <c r="C5213" t="s">
        <v>663</v>
      </c>
      <c r="D5213" t="s">
        <v>661</v>
      </c>
      <c r="E5213" t="str">
        <f t="shared" si="162"/>
        <v/>
      </c>
      <c r="F5213" t="str">
        <f t="shared" si="163"/>
        <v/>
      </c>
      <c r="H5213">
        <v>6</v>
      </c>
      <c r="J5213">
        <v>1</v>
      </c>
      <c r="Q5213">
        <v>5</v>
      </c>
    </row>
    <row r="5214" spans="1:17" x14ac:dyDescent="0.25">
      <c r="A5214" t="s">
        <v>908</v>
      </c>
      <c r="B5214">
        <v>18</v>
      </c>
      <c r="C5214" t="s">
        <v>334</v>
      </c>
      <c r="D5214" t="s">
        <v>631</v>
      </c>
      <c r="E5214" t="str">
        <f t="shared" si="162"/>
        <v/>
      </c>
      <c r="F5214" t="str">
        <f t="shared" si="163"/>
        <v/>
      </c>
      <c r="H5214">
        <v>5.5</v>
      </c>
      <c r="J5214">
        <v>3</v>
      </c>
      <c r="O5214">
        <v>1</v>
      </c>
      <c r="Q5214">
        <v>2.5</v>
      </c>
    </row>
    <row r="5215" spans="1:17" x14ac:dyDescent="0.25">
      <c r="A5215" t="s">
        <v>908</v>
      </c>
      <c r="B5215">
        <v>18</v>
      </c>
      <c r="C5215" t="s">
        <v>333</v>
      </c>
      <c r="D5215" t="s">
        <v>745</v>
      </c>
      <c r="E5215" t="str">
        <f t="shared" si="162"/>
        <v/>
      </c>
      <c r="F5215" t="str">
        <f t="shared" si="163"/>
        <v/>
      </c>
      <c r="H5215">
        <v>5.5</v>
      </c>
      <c r="J5215">
        <v>2</v>
      </c>
      <c r="Q5215">
        <v>3.5</v>
      </c>
    </row>
    <row r="5216" spans="1:17" x14ac:dyDescent="0.25">
      <c r="A5216" t="s">
        <v>908</v>
      </c>
      <c r="B5216">
        <v>18</v>
      </c>
      <c r="C5216" t="s">
        <v>339</v>
      </c>
      <c r="D5216" t="s">
        <v>635</v>
      </c>
      <c r="E5216" t="str">
        <f t="shared" si="162"/>
        <v/>
      </c>
      <c r="F5216" t="str">
        <f t="shared" si="163"/>
        <v/>
      </c>
      <c r="H5216">
        <v>7</v>
      </c>
      <c r="J5216">
        <v>2</v>
      </c>
      <c r="O5216">
        <v>1</v>
      </c>
      <c r="P5216">
        <v>1</v>
      </c>
      <c r="Q5216">
        <v>8</v>
      </c>
    </row>
    <row r="5217" spans="1:17" x14ac:dyDescent="0.25">
      <c r="A5217" t="s">
        <v>908</v>
      </c>
      <c r="B5217">
        <v>18</v>
      </c>
      <c r="C5217" t="s">
        <v>664</v>
      </c>
      <c r="D5217" t="s">
        <v>747</v>
      </c>
      <c r="E5217" t="str">
        <f t="shared" si="162"/>
        <v/>
      </c>
      <c r="F5217" t="str">
        <f t="shared" si="163"/>
        <v/>
      </c>
      <c r="H5217">
        <v>6</v>
      </c>
      <c r="J5217">
        <v>3</v>
      </c>
      <c r="Q5217">
        <v>3</v>
      </c>
    </row>
    <row r="5218" spans="1:17" x14ac:dyDescent="0.25">
      <c r="A5218" t="s">
        <v>908</v>
      </c>
      <c r="B5218">
        <v>18</v>
      </c>
      <c r="C5218" t="s">
        <v>329</v>
      </c>
      <c r="D5218" t="s">
        <v>738</v>
      </c>
      <c r="E5218" t="str">
        <f t="shared" si="162"/>
        <v/>
      </c>
      <c r="F5218" t="str">
        <f t="shared" si="163"/>
        <v/>
      </c>
      <c r="H5218">
        <v>4.5</v>
      </c>
      <c r="J5218">
        <v>3</v>
      </c>
      <c r="Q5218">
        <v>1.5</v>
      </c>
    </row>
    <row r="5219" spans="1:17" x14ac:dyDescent="0.25">
      <c r="A5219" t="s">
        <v>908</v>
      </c>
      <c r="B5219">
        <v>18</v>
      </c>
      <c r="C5219" t="s">
        <v>342</v>
      </c>
      <c r="D5219" t="s">
        <v>761</v>
      </c>
      <c r="E5219" t="str">
        <f t="shared" si="162"/>
        <v/>
      </c>
      <c r="F5219" t="str">
        <f t="shared" si="163"/>
        <v/>
      </c>
      <c r="H5219">
        <v>6</v>
      </c>
      <c r="J5219">
        <v>1</v>
      </c>
      <c r="Q5219">
        <v>5</v>
      </c>
    </row>
    <row r="5220" spans="1:17" x14ac:dyDescent="0.25">
      <c r="A5220" t="s">
        <v>909</v>
      </c>
      <c r="B5220">
        <v>18</v>
      </c>
      <c r="C5220" t="s">
        <v>363</v>
      </c>
      <c r="D5220" t="s">
        <v>746</v>
      </c>
      <c r="E5220" t="str">
        <f t="shared" si="162"/>
        <v/>
      </c>
      <c r="F5220" t="str">
        <f t="shared" si="163"/>
        <v/>
      </c>
      <c r="H5220">
        <v>6</v>
      </c>
      <c r="Q5220">
        <v>6</v>
      </c>
    </row>
    <row r="5221" spans="1:17" x14ac:dyDescent="0.25">
      <c r="A5221" t="s">
        <v>909</v>
      </c>
      <c r="B5221">
        <v>18</v>
      </c>
      <c r="C5221" t="s">
        <v>371</v>
      </c>
      <c r="D5221" t="s">
        <v>746</v>
      </c>
      <c r="E5221" t="str">
        <f t="shared" si="162"/>
        <v/>
      </c>
      <c r="F5221" t="str">
        <f t="shared" si="163"/>
        <v/>
      </c>
      <c r="H5221">
        <v>6</v>
      </c>
      <c r="Q5221">
        <v>6</v>
      </c>
    </row>
    <row r="5222" spans="1:17" x14ac:dyDescent="0.25">
      <c r="A5222" t="s">
        <v>909</v>
      </c>
      <c r="B5222">
        <v>18</v>
      </c>
      <c r="C5222" t="s">
        <v>456</v>
      </c>
      <c r="D5222" t="s">
        <v>746</v>
      </c>
      <c r="E5222">
        <f t="shared" si="162"/>
        <v>1</v>
      </c>
      <c r="F5222" t="str">
        <f t="shared" si="163"/>
        <v/>
      </c>
      <c r="G5222" t="s">
        <v>910</v>
      </c>
      <c r="H5222">
        <v>5.5</v>
      </c>
      <c r="Q5222">
        <v>5</v>
      </c>
    </row>
    <row r="5223" spans="1:17" x14ac:dyDescent="0.25">
      <c r="A5223" t="s">
        <v>909</v>
      </c>
      <c r="B5223">
        <v>18</v>
      </c>
      <c r="C5223" t="s">
        <v>473</v>
      </c>
      <c r="D5223" t="s">
        <v>746</v>
      </c>
      <c r="E5223" t="str">
        <f t="shared" si="162"/>
        <v/>
      </c>
      <c r="F5223" t="str">
        <f t="shared" si="163"/>
        <v/>
      </c>
      <c r="H5223">
        <v>5.5</v>
      </c>
      <c r="Q5223">
        <v>5.5</v>
      </c>
    </row>
    <row r="5224" spans="1:17" x14ac:dyDescent="0.25">
      <c r="A5224" t="s">
        <v>909</v>
      </c>
      <c r="B5224">
        <v>18</v>
      </c>
      <c r="C5224" t="s">
        <v>354</v>
      </c>
      <c r="D5224" t="s">
        <v>760</v>
      </c>
      <c r="E5224" t="str">
        <f t="shared" si="162"/>
        <v/>
      </c>
      <c r="F5224" t="str">
        <f t="shared" si="163"/>
        <v/>
      </c>
      <c r="H5224">
        <v>5.5</v>
      </c>
      <c r="Q5224">
        <v>5.5</v>
      </c>
    </row>
    <row r="5225" spans="1:17" x14ac:dyDescent="0.25">
      <c r="A5225" t="s">
        <v>909</v>
      </c>
      <c r="B5225">
        <v>18</v>
      </c>
      <c r="C5225" t="s">
        <v>850</v>
      </c>
      <c r="D5225" t="s">
        <v>760</v>
      </c>
      <c r="E5225" t="str">
        <f t="shared" si="162"/>
        <v/>
      </c>
      <c r="F5225" t="str">
        <f t="shared" si="163"/>
        <v/>
      </c>
      <c r="H5225">
        <v>5.5</v>
      </c>
      <c r="Q5225">
        <v>5.5</v>
      </c>
    </row>
    <row r="5226" spans="1:17" x14ac:dyDescent="0.25">
      <c r="A5226" t="s">
        <v>909</v>
      </c>
      <c r="B5226">
        <v>18</v>
      </c>
      <c r="C5226" t="s">
        <v>436</v>
      </c>
      <c r="D5226" t="s">
        <v>760</v>
      </c>
      <c r="E5226" t="str">
        <f t="shared" si="162"/>
        <v/>
      </c>
      <c r="F5226" t="str">
        <f t="shared" si="163"/>
        <v/>
      </c>
      <c r="H5226">
        <v>5</v>
      </c>
      <c r="Q5226">
        <v>5</v>
      </c>
    </row>
    <row r="5227" spans="1:17" x14ac:dyDescent="0.25">
      <c r="A5227" t="s">
        <v>909</v>
      </c>
      <c r="B5227">
        <v>18</v>
      </c>
      <c r="C5227" t="s">
        <v>442</v>
      </c>
      <c r="D5227" t="s">
        <v>760</v>
      </c>
      <c r="E5227" t="str">
        <f t="shared" si="162"/>
        <v/>
      </c>
      <c r="F5227" t="str">
        <f t="shared" si="163"/>
        <v/>
      </c>
      <c r="H5227">
        <v>5.5</v>
      </c>
      <c r="Q5227">
        <v>5.5</v>
      </c>
    </row>
    <row r="5228" spans="1:17" x14ac:dyDescent="0.25">
      <c r="A5228" t="s">
        <v>909</v>
      </c>
      <c r="B5228">
        <v>18</v>
      </c>
      <c r="C5228" t="s">
        <v>914</v>
      </c>
      <c r="D5228" t="s">
        <v>760</v>
      </c>
      <c r="E5228">
        <f t="shared" si="162"/>
        <v>1</v>
      </c>
      <c r="F5228" t="str">
        <f t="shared" si="163"/>
        <v/>
      </c>
      <c r="G5228" t="s">
        <v>910</v>
      </c>
      <c r="H5228">
        <v>5.5</v>
      </c>
      <c r="Q5228">
        <v>5</v>
      </c>
    </row>
    <row r="5229" spans="1:17" x14ac:dyDescent="0.25">
      <c r="A5229" t="s">
        <v>909</v>
      </c>
      <c r="B5229">
        <v>18</v>
      </c>
      <c r="C5229" t="s">
        <v>357</v>
      </c>
      <c r="D5229" t="s">
        <v>633</v>
      </c>
      <c r="E5229">
        <f t="shared" si="162"/>
        <v>1</v>
      </c>
      <c r="F5229" t="str">
        <f t="shared" si="163"/>
        <v/>
      </c>
      <c r="G5229" t="s">
        <v>910</v>
      </c>
      <c r="H5229">
        <v>6</v>
      </c>
      <c r="Q5229">
        <v>5.5</v>
      </c>
    </row>
    <row r="5230" spans="1:17" x14ac:dyDescent="0.25">
      <c r="A5230" t="s">
        <v>909</v>
      </c>
      <c r="B5230">
        <v>18</v>
      </c>
      <c r="C5230" t="s">
        <v>438</v>
      </c>
      <c r="D5230" t="s">
        <v>633</v>
      </c>
      <c r="E5230" t="str">
        <f t="shared" si="162"/>
        <v/>
      </c>
      <c r="F5230" t="str">
        <f t="shared" si="163"/>
        <v/>
      </c>
      <c r="H5230">
        <v>5.5</v>
      </c>
      <c r="Q5230">
        <v>5.5</v>
      </c>
    </row>
    <row r="5231" spans="1:17" x14ac:dyDescent="0.25">
      <c r="A5231" t="s">
        <v>909</v>
      </c>
      <c r="B5231">
        <v>18</v>
      </c>
      <c r="C5231" t="s">
        <v>453</v>
      </c>
      <c r="D5231" t="s">
        <v>633</v>
      </c>
      <c r="E5231" t="str">
        <f t="shared" si="162"/>
        <v/>
      </c>
      <c r="F5231" t="str">
        <f t="shared" si="163"/>
        <v/>
      </c>
      <c r="H5231">
        <v>6</v>
      </c>
      <c r="Q5231">
        <v>6</v>
      </c>
    </row>
    <row r="5232" spans="1:17" x14ac:dyDescent="0.25">
      <c r="A5232" t="s">
        <v>909</v>
      </c>
      <c r="B5232">
        <v>18</v>
      </c>
      <c r="C5232" t="s">
        <v>875</v>
      </c>
      <c r="D5232" t="s">
        <v>633</v>
      </c>
      <c r="E5232" t="str">
        <f t="shared" si="162"/>
        <v/>
      </c>
      <c r="F5232" t="str">
        <f t="shared" si="163"/>
        <v/>
      </c>
      <c r="H5232">
        <v>6</v>
      </c>
      <c r="Q5232">
        <v>6</v>
      </c>
    </row>
    <row r="5233" spans="1:17" x14ac:dyDescent="0.25">
      <c r="A5233" t="s">
        <v>909</v>
      </c>
      <c r="B5233">
        <v>18</v>
      </c>
      <c r="C5233" t="s">
        <v>350</v>
      </c>
      <c r="D5233" t="s">
        <v>739</v>
      </c>
      <c r="E5233" t="str">
        <f t="shared" si="162"/>
        <v/>
      </c>
      <c r="F5233" t="str">
        <f t="shared" si="163"/>
        <v/>
      </c>
      <c r="H5233">
        <v>7</v>
      </c>
      <c r="Q5233">
        <v>7</v>
      </c>
    </row>
    <row r="5234" spans="1:17" x14ac:dyDescent="0.25">
      <c r="A5234" t="s">
        <v>909</v>
      </c>
      <c r="B5234">
        <v>18</v>
      </c>
      <c r="C5234" t="s">
        <v>464</v>
      </c>
      <c r="D5234" t="s">
        <v>739</v>
      </c>
      <c r="E5234">
        <f t="shared" si="162"/>
        <v>1</v>
      </c>
      <c r="F5234" t="str">
        <f t="shared" si="163"/>
        <v/>
      </c>
      <c r="G5234" t="s">
        <v>910</v>
      </c>
      <c r="H5234">
        <v>6.5</v>
      </c>
      <c r="Q5234">
        <v>6</v>
      </c>
    </row>
    <row r="5235" spans="1:17" x14ac:dyDescent="0.25">
      <c r="A5235" t="s">
        <v>909</v>
      </c>
      <c r="B5235">
        <v>18</v>
      </c>
      <c r="C5235" t="s">
        <v>472</v>
      </c>
      <c r="D5235" t="s">
        <v>739</v>
      </c>
      <c r="E5235">
        <f t="shared" si="162"/>
        <v>1</v>
      </c>
      <c r="F5235" t="str">
        <f t="shared" si="163"/>
        <v/>
      </c>
      <c r="G5235" t="s">
        <v>910</v>
      </c>
      <c r="H5235">
        <v>6.5</v>
      </c>
      <c r="Q5235">
        <v>6</v>
      </c>
    </row>
    <row r="5236" spans="1:17" x14ac:dyDescent="0.25">
      <c r="A5236" t="s">
        <v>909</v>
      </c>
      <c r="B5236">
        <v>18</v>
      </c>
      <c r="C5236" t="s">
        <v>451</v>
      </c>
      <c r="D5236" t="s">
        <v>739</v>
      </c>
      <c r="E5236">
        <f t="shared" si="162"/>
        <v>1</v>
      </c>
      <c r="F5236" t="str">
        <f t="shared" si="163"/>
        <v/>
      </c>
      <c r="G5236" t="s">
        <v>910</v>
      </c>
      <c r="H5236">
        <v>6.5</v>
      </c>
      <c r="Q5236">
        <v>6</v>
      </c>
    </row>
    <row r="5237" spans="1:17" x14ac:dyDescent="0.25">
      <c r="A5237" t="s">
        <v>909</v>
      </c>
      <c r="B5237">
        <v>18</v>
      </c>
      <c r="C5237" t="s">
        <v>367</v>
      </c>
      <c r="D5237" t="s">
        <v>739</v>
      </c>
      <c r="E5237" t="str">
        <f t="shared" si="162"/>
        <v/>
      </c>
      <c r="F5237" t="str">
        <f t="shared" si="163"/>
        <v/>
      </c>
      <c r="H5237">
        <v>6</v>
      </c>
      <c r="Q5237">
        <v>6</v>
      </c>
    </row>
    <row r="5238" spans="1:17" x14ac:dyDescent="0.25">
      <c r="A5238" t="s">
        <v>909</v>
      </c>
      <c r="B5238">
        <v>18</v>
      </c>
      <c r="C5238" t="s">
        <v>382</v>
      </c>
      <c r="D5238" t="s">
        <v>634</v>
      </c>
      <c r="E5238">
        <f t="shared" si="162"/>
        <v>1</v>
      </c>
      <c r="F5238" t="str">
        <f t="shared" si="163"/>
        <v/>
      </c>
      <c r="G5238" t="s">
        <v>910</v>
      </c>
      <c r="H5238">
        <v>5.5</v>
      </c>
      <c r="Q5238">
        <v>5</v>
      </c>
    </row>
    <row r="5239" spans="1:17" x14ac:dyDescent="0.25">
      <c r="A5239" t="s">
        <v>909</v>
      </c>
      <c r="B5239">
        <v>18</v>
      </c>
      <c r="C5239" t="s">
        <v>388</v>
      </c>
      <c r="D5239" t="s">
        <v>634</v>
      </c>
      <c r="E5239" t="str">
        <f t="shared" si="162"/>
        <v/>
      </c>
      <c r="F5239" t="str">
        <f t="shared" si="163"/>
        <v/>
      </c>
      <c r="H5239">
        <v>6</v>
      </c>
      <c r="Q5239">
        <v>6</v>
      </c>
    </row>
    <row r="5240" spans="1:17" x14ac:dyDescent="0.25">
      <c r="A5240" t="s">
        <v>909</v>
      </c>
      <c r="B5240">
        <v>18</v>
      </c>
      <c r="C5240" t="s">
        <v>398</v>
      </c>
      <c r="D5240" t="s">
        <v>634</v>
      </c>
      <c r="E5240" t="str">
        <f t="shared" si="162"/>
        <v/>
      </c>
      <c r="F5240" t="str">
        <f t="shared" si="163"/>
        <v/>
      </c>
      <c r="H5240">
        <v>6.5</v>
      </c>
      <c r="Q5240">
        <v>6.5</v>
      </c>
    </row>
    <row r="5241" spans="1:17" x14ac:dyDescent="0.25">
      <c r="A5241" t="s">
        <v>909</v>
      </c>
      <c r="B5241">
        <v>18</v>
      </c>
      <c r="C5241" t="s">
        <v>469</v>
      </c>
      <c r="D5241" t="s">
        <v>634</v>
      </c>
      <c r="E5241" t="str">
        <f t="shared" si="162"/>
        <v/>
      </c>
      <c r="F5241" t="str">
        <f t="shared" si="163"/>
        <v/>
      </c>
      <c r="H5241">
        <v>6</v>
      </c>
      <c r="Q5241">
        <v>6</v>
      </c>
    </row>
    <row r="5242" spans="1:17" x14ac:dyDescent="0.25">
      <c r="A5242" t="s">
        <v>909</v>
      </c>
      <c r="B5242">
        <v>18</v>
      </c>
      <c r="C5242" t="s">
        <v>402</v>
      </c>
      <c r="D5242" t="s">
        <v>634</v>
      </c>
      <c r="E5242" t="str">
        <f t="shared" si="162"/>
        <v/>
      </c>
      <c r="F5242" t="str">
        <f t="shared" si="163"/>
        <v/>
      </c>
      <c r="H5242">
        <v>6</v>
      </c>
      <c r="Q5242">
        <v>6</v>
      </c>
    </row>
    <row r="5243" spans="1:17" x14ac:dyDescent="0.25">
      <c r="A5243" t="s">
        <v>909</v>
      </c>
      <c r="B5243">
        <v>18</v>
      </c>
      <c r="C5243" t="s">
        <v>462</v>
      </c>
      <c r="D5243" t="s">
        <v>632</v>
      </c>
      <c r="E5243">
        <f t="shared" si="162"/>
        <v>1</v>
      </c>
      <c r="F5243" t="str">
        <f t="shared" si="163"/>
        <v/>
      </c>
      <c r="G5243" t="s">
        <v>910</v>
      </c>
      <c r="H5243">
        <v>7.5</v>
      </c>
      <c r="I5243">
        <v>1</v>
      </c>
      <c r="Q5243">
        <v>10</v>
      </c>
    </row>
    <row r="5244" spans="1:17" x14ac:dyDescent="0.25">
      <c r="A5244" t="s">
        <v>909</v>
      </c>
      <c r="B5244">
        <v>18</v>
      </c>
      <c r="C5244" t="s">
        <v>466</v>
      </c>
      <c r="D5244" t="s">
        <v>632</v>
      </c>
      <c r="E5244" t="str">
        <f t="shared" si="162"/>
        <v/>
      </c>
      <c r="F5244" t="str">
        <f t="shared" si="163"/>
        <v/>
      </c>
      <c r="H5244">
        <v>6</v>
      </c>
      <c r="Q5244">
        <v>6</v>
      </c>
    </row>
    <row r="5245" spans="1:17" x14ac:dyDescent="0.25">
      <c r="A5245" t="s">
        <v>909</v>
      </c>
      <c r="B5245">
        <v>18</v>
      </c>
      <c r="C5245" t="s">
        <v>470</v>
      </c>
      <c r="D5245" t="s">
        <v>632</v>
      </c>
      <c r="E5245" t="str">
        <f t="shared" si="162"/>
        <v/>
      </c>
      <c r="F5245" t="str">
        <f t="shared" si="163"/>
        <v/>
      </c>
      <c r="H5245">
        <v>6</v>
      </c>
      <c r="Q5245">
        <v>6</v>
      </c>
    </row>
    <row r="5246" spans="1:17" x14ac:dyDescent="0.25">
      <c r="A5246" t="s">
        <v>909</v>
      </c>
      <c r="B5246">
        <v>18</v>
      </c>
      <c r="C5246" t="s">
        <v>352</v>
      </c>
      <c r="D5246" t="s">
        <v>752</v>
      </c>
      <c r="E5246">
        <f t="shared" si="162"/>
        <v>1</v>
      </c>
      <c r="F5246" t="str">
        <f t="shared" si="163"/>
        <v/>
      </c>
      <c r="G5246" t="s">
        <v>910</v>
      </c>
      <c r="H5246">
        <v>6</v>
      </c>
      <c r="Q5246">
        <v>5.5</v>
      </c>
    </row>
    <row r="5247" spans="1:17" x14ac:dyDescent="0.25">
      <c r="A5247" t="s">
        <v>909</v>
      </c>
      <c r="B5247">
        <v>18</v>
      </c>
      <c r="C5247" t="s">
        <v>392</v>
      </c>
      <c r="D5247" t="s">
        <v>752</v>
      </c>
      <c r="E5247" t="str">
        <f t="shared" si="162"/>
        <v/>
      </c>
      <c r="F5247" t="str">
        <f t="shared" si="163"/>
        <v/>
      </c>
      <c r="H5247">
        <v>6</v>
      </c>
      <c r="Q5247">
        <v>6</v>
      </c>
    </row>
    <row r="5248" spans="1:17" x14ac:dyDescent="0.25">
      <c r="A5248" t="s">
        <v>909</v>
      </c>
      <c r="B5248">
        <v>18</v>
      </c>
      <c r="C5248" t="s">
        <v>426</v>
      </c>
      <c r="D5248" t="s">
        <v>752</v>
      </c>
      <c r="E5248" t="str">
        <f t="shared" si="162"/>
        <v/>
      </c>
      <c r="F5248" t="str">
        <f t="shared" si="163"/>
        <v/>
      </c>
      <c r="H5248">
        <v>6</v>
      </c>
      <c r="Q5248">
        <v>6</v>
      </c>
    </row>
    <row r="5249" spans="1:17" x14ac:dyDescent="0.25">
      <c r="A5249" t="s">
        <v>909</v>
      </c>
      <c r="B5249">
        <v>18</v>
      </c>
      <c r="C5249" t="s">
        <v>428</v>
      </c>
      <c r="D5249" t="s">
        <v>752</v>
      </c>
      <c r="E5249" t="str">
        <f t="shared" si="162"/>
        <v/>
      </c>
      <c r="F5249" t="str">
        <f t="shared" si="163"/>
        <v/>
      </c>
      <c r="H5249">
        <v>6</v>
      </c>
      <c r="Q5249">
        <v>6</v>
      </c>
    </row>
    <row r="5250" spans="1:17" x14ac:dyDescent="0.25">
      <c r="A5250" t="s">
        <v>909</v>
      </c>
      <c r="B5250">
        <v>18</v>
      </c>
      <c r="C5250" t="s">
        <v>477</v>
      </c>
      <c r="D5250" t="s">
        <v>752</v>
      </c>
      <c r="E5250" t="str">
        <f t="shared" si="162"/>
        <v/>
      </c>
      <c r="F5250" t="str">
        <f t="shared" si="163"/>
        <v/>
      </c>
      <c r="H5250">
        <v>6</v>
      </c>
      <c r="Q5250">
        <v>6</v>
      </c>
    </row>
    <row r="5251" spans="1:17" x14ac:dyDescent="0.25">
      <c r="A5251" t="s">
        <v>909</v>
      </c>
      <c r="B5251">
        <v>18</v>
      </c>
      <c r="C5251" t="s">
        <v>414</v>
      </c>
      <c r="D5251" t="s">
        <v>740</v>
      </c>
      <c r="E5251" t="str">
        <f t="shared" ref="E5251:E5314" si="164">IF($G5251="Ammonito",1,"")</f>
        <v/>
      </c>
      <c r="F5251" t="str">
        <f t="shared" ref="F5251:F5314" si="165">IF($G5251="Espulsione",1,"")</f>
        <v/>
      </c>
      <c r="H5251">
        <v>5.5</v>
      </c>
      <c r="Q5251">
        <v>5.5</v>
      </c>
    </row>
    <row r="5252" spans="1:17" x14ac:dyDescent="0.25">
      <c r="A5252" t="s">
        <v>909</v>
      </c>
      <c r="B5252">
        <v>18</v>
      </c>
      <c r="C5252" t="s">
        <v>415</v>
      </c>
      <c r="D5252" t="s">
        <v>740</v>
      </c>
      <c r="E5252" t="str">
        <f t="shared" si="164"/>
        <v/>
      </c>
      <c r="F5252" t="str">
        <f t="shared" si="165"/>
        <v/>
      </c>
      <c r="H5252">
        <v>5.5</v>
      </c>
      <c r="Q5252">
        <v>5.5</v>
      </c>
    </row>
    <row r="5253" spans="1:17" x14ac:dyDescent="0.25">
      <c r="A5253" t="s">
        <v>909</v>
      </c>
      <c r="B5253">
        <v>18</v>
      </c>
      <c r="C5253" t="s">
        <v>440</v>
      </c>
      <c r="D5253" t="s">
        <v>740</v>
      </c>
      <c r="E5253" t="str">
        <f t="shared" si="164"/>
        <v/>
      </c>
      <c r="F5253" t="str">
        <f t="shared" si="165"/>
        <v/>
      </c>
      <c r="H5253">
        <v>5</v>
      </c>
      <c r="Q5253">
        <v>5</v>
      </c>
    </row>
    <row r="5254" spans="1:17" x14ac:dyDescent="0.25">
      <c r="A5254" t="s">
        <v>909</v>
      </c>
      <c r="B5254">
        <v>18</v>
      </c>
      <c r="C5254" t="s">
        <v>458</v>
      </c>
      <c r="D5254" t="s">
        <v>740</v>
      </c>
      <c r="E5254" t="str">
        <f t="shared" si="164"/>
        <v/>
      </c>
      <c r="F5254" t="str">
        <f t="shared" si="165"/>
        <v/>
      </c>
      <c r="H5254">
        <v>5</v>
      </c>
      <c r="Q5254">
        <v>5</v>
      </c>
    </row>
    <row r="5255" spans="1:17" x14ac:dyDescent="0.25">
      <c r="A5255" t="s">
        <v>909</v>
      </c>
      <c r="B5255">
        <v>18</v>
      </c>
      <c r="C5255" t="s">
        <v>463</v>
      </c>
      <c r="D5255" t="s">
        <v>740</v>
      </c>
      <c r="E5255" t="str">
        <f t="shared" si="164"/>
        <v/>
      </c>
      <c r="F5255" t="str">
        <f t="shared" si="165"/>
        <v/>
      </c>
      <c r="H5255">
        <v>5.5</v>
      </c>
      <c r="Q5255">
        <v>5.5</v>
      </c>
    </row>
    <row r="5256" spans="1:17" x14ac:dyDescent="0.25">
      <c r="A5256" t="s">
        <v>909</v>
      </c>
      <c r="B5256">
        <v>18</v>
      </c>
      <c r="C5256" t="s">
        <v>360</v>
      </c>
      <c r="D5256" t="s">
        <v>742</v>
      </c>
      <c r="E5256">
        <f t="shared" si="164"/>
        <v>1</v>
      </c>
      <c r="F5256" t="str">
        <f t="shared" si="165"/>
        <v/>
      </c>
      <c r="G5256" t="s">
        <v>910</v>
      </c>
      <c r="H5256">
        <v>6.5</v>
      </c>
      <c r="Q5256">
        <v>6</v>
      </c>
    </row>
    <row r="5257" spans="1:17" x14ac:dyDescent="0.25">
      <c r="A5257" t="s">
        <v>909</v>
      </c>
      <c r="B5257">
        <v>18</v>
      </c>
      <c r="C5257" t="s">
        <v>369</v>
      </c>
      <c r="D5257" t="s">
        <v>742</v>
      </c>
      <c r="E5257" t="str">
        <f t="shared" si="164"/>
        <v/>
      </c>
      <c r="F5257" t="str">
        <f t="shared" si="165"/>
        <v/>
      </c>
      <c r="H5257">
        <v>7</v>
      </c>
      <c r="I5257">
        <v>1</v>
      </c>
      <c r="Q5257">
        <v>10</v>
      </c>
    </row>
    <row r="5258" spans="1:17" x14ac:dyDescent="0.25">
      <c r="A5258" t="s">
        <v>909</v>
      </c>
      <c r="B5258">
        <v>18</v>
      </c>
      <c r="C5258" t="s">
        <v>384</v>
      </c>
      <c r="D5258" t="s">
        <v>742</v>
      </c>
      <c r="E5258">
        <f t="shared" si="164"/>
        <v>1</v>
      </c>
      <c r="F5258" t="str">
        <f t="shared" si="165"/>
        <v/>
      </c>
      <c r="G5258" t="s">
        <v>910</v>
      </c>
      <c r="H5258">
        <v>7</v>
      </c>
      <c r="Q5258">
        <v>6.5</v>
      </c>
    </row>
    <row r="5259" spans="1:17" x14ac:dyDescent="0.25">
      <c r="A5259" t="s">
        <v>909</v>
      </c>
      <c r="B5259">
        <v>18</v>
      </c>
      <c r="C5259" t="s">
        <v>418</v>
      </c>
      <c r="D5259" t="s">
        <v>742</v>
      </c>
      <c r="E5259" t="str">
        <f t="shared" si="164"/>
        <v/>
      </c>
      <c r="F5259" t="str">
        <f t="shared" si="165"/>
        <v/>
      </c>
      <c r="H5259">
        <v>6.5</v>
      </c>
      <c r="Q5259">
        <v>6.5</v>
      </c>
    </row>
    <row r="5260" spans="1:17" x14ac:dyDescent="0.25">
      <c r="A5260" t="s">
        <v>909</v>
      </c>
      <c r="B5260">
        <v>18</v>
      </c>
      <c r="C5260" t="s">
        <v>840</v>
      </c>
      <c r="D5260" t="s">
        <v>753</v>
      </c>
      <c r="E5260" t="str">
        <f t="shared" si="164"/>
        <v/>
      </c>
      <c r="F5260" t="str">
        <f t="shared" si="165"/>
        <v/>
      </c>
      <c r="H5260">
        <v>6.5</v>
      </c>
      <c r="Q5260">
        <v>6.5</v>
      </c>
    </row>
    <row r="5261" spans="1:17" x14ac:dyDescent="0.25">
      <c r="A5261" t="s">
        <v>909</v>
      </c>
      <c r="B5261">
        <v>18</v>
      </c>
      <c r="C5261" t="s">
        <v>379</v>
      </c>
      <c r="D5261" t="s">
        <v>753</v>
      </c>
      <c r="E5261" t="str">
        <f t="shared" si="164"/>
        <v/>
      </c>
      <c r="F5261" t="str">
        <f t="shared" si="165"/>
        <v/>
      </c>
      <c r="H5261">
        <v>6.5</v>
      </c>
      <c r="Q5261">
        <v>6.5</v>
      </c>
    </row>
    <row r="5262" spans="1:17" x14ac:dyDescent="0.25">
      <c r="A5262" t="s">
        <v>909</v>
      </c>
      <c r="B5262">
        <v>18</v>
      </c>
      <c r="C5262" t="s">
        <v>395</v>
      </c>
      <c r="D5262" t="s">
        <v>753</v>
      </c>
      <c r="E5262">
        <f t="shared" si="164"/>
        <v>1</v>
      </c>
      <c r="F5262" t="str">
        <f t="shared" si="165"/>
        <v/>
      </c>
      <c r="G5262" t="s">
        <v>910</v>
      </c>
      <c r="H5262">
        <v>6</v>
      </c>
      <c r="Q5262">
        <v>5.5</v>
      </c>
    </row>
    <row r="5263" spans="1:17" x14ac:dyDescent="0.25">
      <c r="A5263" t="s">
        <v>909</v>
      </c>
      <c r="B5263">
        <v>18</v>
      </c>
      <c r="C5263" t="s">
        <v>455</v>
      </c>
      <c r="D5263" t="s">
        <v>753</v>
      </c>
      <c r="E5263">
        <f t="shared" si="164"/>
        <v>1</v>
      </c>
      <c r="F5263" t="str">
        <f t="shared" si="165"/>
        <v/>
      </c>
      <c r="G5263" t="s">
        <v>910</v>
      </c>
      <c r="H5263">
        <v>6</v>
      </c>
      <c r="Q5263">
        <v>5.5</v>
      </c>
    </row>
    <row r="5264" spans="1:17" x14ac:dyDescent="0.25">
      <c r="A5264" t="s">
        <v>909</v>
      </c>
      <c r="B5264">
        <v>18</v>
      </c>
      <c r="C5264" t="s">
        <v>380</v>
      </c>
      <c r="D5264" t="s">
        <v>750</v>
      </c>
      <c r="E5264" t="str">
        <f t="shared" si="164"/>
        <v/>
      </c>
      <c r="F5264" t="str">
        <f t="shared" si="165"/>
        <v/>
      </c>
      <c r="H5264">
        <v>6</v>
      </c>
      <c r="Q5264">
        <v>6</v>
      </c>
    </row>
    <row r="5265" spans="1:17" x14ac:dyDescent="0.25">
      <c r="A5265" t="s">
        <v>909</v>
      </c>
      <c r="B5265">
        <v>18</v>
      </c>
      <c r="C5265" t="s">
        <v>430</v>
      </c>
      <c r="D5265" t="s">
        <v>750</v>
      </c>
      <c r="E5265" t="str">
        <f t="shared" si="164"/>
        <v/>
      </c>
      <c r="F5265" t="str">
        <f t="shared" si="165"/>
        <v/>
      </c>
      <c r="H5265">
        <v>7</v>
      </c>
      <c r="Q5265">
        <v>7</v>
      </c>
    </row>
    <row r="5266" spans="1:17" x14ac:dyDescent="0.25">
      <c r="A5266" t="s">
        <v>909</v>
      </c>
      <c r="B5266">
        <v>18</v>
      </c>
      <c r="C5266" t="s">
        <v>476</v>
      </c>
      <c r="D5266" t="s">
        <v>750</v>
      </c>
      <c r="E5266">
        <f t="shared" si="164"/>
        <v>1</v>
      </c>
      <c r="F5266" t="str">
        <f t="shared" si="165"/>
        <v/>
      </c>
      <c r="G5266" t="s">
        <v>910</v>
      </c>
      <c r="H5266">
        <v>6</v>
      </c>
      <c r="Q5266">
        <v>5.5</v>
      </c>
    </row>
    <row r="5267" spans="1:17" x14ac:dyDescent="0.25">
      <c r="A5267" t="s">
        <v>909</v>
      </c>
      <c r="B5267">
        <v>18</v>
      </c>
      <c r="C5267" t="s">
        <v>461</v>
      </c>
      <c r="D5267" t="s">
        <v>750</v>
      </c>
      <c r="E5267">
        <f t="shared" si="164"/>
        <v>1</v>
      </c>
      <c r="F5267" t="str">
        <f t="shared" si="165"/>
        <v/>
      </c>
      <c r="G5267" t="s">
        <v>910</v>
      </c>
      <c r="H5267">
        <v>6</v>
      </c>
      <c r="Q5267">
        <v>5.5</v>
      </c>
    </row>
    <row r="5268" spans="1:17" x14ac:dyDescent="0.25">
      <c r="A5268" t="s">
        <v>909</v>
      </c>
      <c r="B5268">
        <v>18</v>
      </c>
      <c r="C5268" t="s">
        <v>393</v>
      </c>
      <c r="D5268" t="s">
        <v>754</v>
      </c>
      <c r="E5268" t="str">
        <f t="shared" si="164"/>
        <v/>
      </c>
      <c r="F5268" t="str">
        <f t="shared" si="165"/>
        <v/>
      </c>
      <c r="H5268">
        <v>6</v>
      </c>
      <c r="Q5268">
        <v>6</v>
      </c>
    </row>
    <row r="5269" spans="1:17" x14ac:dyDescent="0.25">
      <c r="A5269" t="s">
        <v>909</v>
      </c>
      <c r="B5269">
        <v>18</v>
      </c>
      <c r="C5269" t="s">
        <v>433</v>
      </c>
      <c r="D5269" t="s">
        <v>754</v>
      </c>
      <c r="E5269" t="str">
        <f t="shared" si="164"/>
        <v/>
      </c>
      <c r="F5269" t="str">
        <f t="shared" si="165"/>
        <v/>
      </c>
      <c r="H5269">
        <v>6</v>
      </c>
      <c r="Q5269">
        <v>6</v>
      </c>
    </row>
    <row r="5270" spans="1:17" x14ac:dyDescent="0.25">
      <c r="A5270" t="s">
        <v>909</v>
      </c>
      <c r="B5270">
        <v>18</v>
      </c>
      <c r="C5270" t="s">
        <v>480</v>
      </c>
      <c r="D5270" t="s">
        <v>754</v>
      </c>
      <c r="E5270" t="str">
        <f t="shared" si="164"/>
        <v/>
      </c>
      <c r="F5270" t="str">
        <f t="shared" si="165"/>
        <v/>
      </c>
      <c r="H5270">
        <v>6</v>
      </c>
      <c r="Q5270">
        <v>6</v>
      </c>
    </row>
    <row r="5271" spans="1:17" x14ac:dyDescent="0.25">
      <c r="A5271" t="s">
        <v>909</v>
      </c>
      <c r="B5271">
        <v>18</v>
      </c>
      <c r="C5271" t="s">
        <v>349</v>
      </c>
      <c r="D5271" t="s">
        <v>748</v>
      </c>
      <c r="E5271" t="str">
        <f t="shared" si="164"/>
        <v/>
      </c>
      <c r="F5271" t="str">
        <f t="shared" si="165"/>
        <v/>
      </c>
      <c r="H5271">
        <v>6</v>
      </c>
      <c r="Q5271">
        <v>6</v>
      </c>
    </row>
    <row r="5272" spans="1:17" x14ac:dyDescent="0.25">
      <c r="A5272" t="s">
        <v>909</v>
      </c>
      <c r="B5272">
        <v>18</v>
      </c>
      <c r="C5272" t="s">
        <v>356</v>
      </c>
      <c r="D5272" t="s">
        <v>748</v>
      </c>
      <c r="E5272" t="str">
        <f t="shared" si="164"/>
        <v/>
      </c>
      <c r="F5272" t="str">
        <f t="shared" si="165"/>
        <v/>
      </c>
      <c r="H5272">
        <v>6.5</v>
      </c>
      <c r="Q5272">
        <v>6.5</v>
      </c>
    </row>
    <row r="5273" spans="1:17" x14ac:dyDescent="0.25">
      <c r="A5273" t="s">
        <v>909</v>
      </c>
      <c r="B5273">
        <v>18</v>
      </c>
      <c r="C5273" t="s">
        <v>401</v>
      </c>
      <c r="D5273" t="s">
        <v>748</v>
      </c>
      <c r="E5273" t="str">
        <f t="shared" si="164"/>
        <v/>
      </c>
      <c r="F5273" t="str">
        <f t="shared" si="165"/>
        <v/>
      </c>
      <c r="H5273">
        <v>5.5</v>
      </c>
      <c r="Q5273">
        <v>5.5</v>
      </c>
    </row>
    <row r="5274" spans="1:17" x14ac:dyDescent="0.25">
      <c r="A5274" t="s">
        <v>909</v>
      </c>
      <c r="B5274">
        <v>18</v>
      </c>
      <c r="C5274" t="s">
        <v>422</v>
      </c>
      <c r="D5274" t="s">
        <v>748</v>
      </c>
      <c r="E5274" t="str">
        <f t="shared" si="164"/>
        <v/>
      </c>
      <c r="F5274" t="str">
        <f t="shared" si="165"/>
        <v/>
      </c>
      <c r="H5274">
        <v>6</v>
      </c>
      <c r="Q5274">
        <v>6</v>
      </c>
    </row>
    <row r="5275" spans="1:17" x14ac:dyDescent="0.25">
      <c r="A5275" t="s">
        <v>909</v>
      </c>
      <c r="B5275">
        <v>18</v>
      </c>
      <c r="C5275" t="s">
        <v>460</v>
      </c>
      <c r="D5275" t="s">
        <v>748</v>
      </c>
      <c r="E5275" t="str">
        <f t="shared" si="164"/>
        <v/>
      </c>
      <c r="F5275" t="str">
        <f t="shared" si="165"/>
        <v/>
      </c>
      <c r="H5275">
        <v>5.5</v>
      </c>
      <c r="Q5275">
        <v>5.5</v>
      </c>
    </row>
    <row r="5276" spans="1:17" x14ac:dyDescent="0.25">
      <c r="A5276" t="s">
        <v>909</v>
      </c>
      <c r="B5276">
        <v>18</v>
      </c>
      <c r="C5276" t="s">
        <v>845</v>
      </c>
      <c r="D5276" t="s">
        <v>661</v>
      </c>
      <c r="E5276">
        <f t="shared" si="164"/>
        <v>1</v>
      </c>
      <c r="F5276" t="str">
        <f t="shared" si="165"/>
        <v/>
      </c>
      <c r="G5276" t="s">
        <v>910</v>
      </c>
      <c r="H5276">
        <v>6.5</v>
      </c>
      <c r="L5276">
        <v>1</v>
      </c>
      <c r="Q5276">
        <v>7</v>
      </c>
    </row>
    <row r="5277" spans="1:17" x14ac:dyDescent="0.25">
      <c r="A5277" t="s">
        <v>909</v>
      </c>
      <c r="B5277">
        <v>18</v>
      </c>
      <c r="C5277" t="s">
        <v>400</v>
      </c>
      <c r="D5277" t="s">
        <v>661</v>
      </c>
      <c r="E5277" t="str">
        <f t="shared" si="164"/>
        <v/>
      </c>
      <c r="F5277" t="str">
        <f t="shared" si="165"/>
        <v/>
      </c>
      <c r="H5277">
        <v>6</v>
      </c>
      <c r="Q5277">
        <v>6</v>
      </c>
    </row>
    <row r="5278" spans="1:17" x14ac:dyDescent="0.25">
      <c r="A5278" t="s">
        <v>909</v>
      </c>
      <c r="B5278">
        <v>18</v>
      </c>
      <c r="C5278" t="s">
        <v>420</v>
      </c>
      <c r="D5278" t="s">
        <v>661</v>
      </c>
      <c r="E5278" t="str">
        <f t="shared" si="164"/>
        <v/>
      </c>
      <c r="F5278" t="str">
        <f t="shared" si="165"/>
        <v/>
      </c>
      <c r="H5278">
        <v>7.5</v>
      </c>
      <c r="I5278">
        <v>1</v>
      </c>
      <c r="Q5278">
        <v>10.5</v>
      </c>
    </row>
    <row r="5279" spans="1:17" x14ac:dyDescent="0.25">
      <c r="A5279" t="s">
        <v>909</v>
      </c>
      <c r="B5279">
        <v>18</v>
      </c>
      <c r="C5279" t="s">
        <v>449</v>
      </c>
      <c r="D5279" t="s">
        <v>661</v>
      </c>
      <c r="E5279" t="str">
        <f t="shared" si="164"/>
        <v/>
      </c>
      <c r="F5279" t="str">
        <f t="shared" si="165"/>
        <v/>
      </c>
      <c r="H5279">
        <v>5.5</v>
      </c>
      <c r="Q5279">
        <v>5.5</v>
      </c>
    </row>
    <row r="5280" spans="1:17" x14ac:dyDescent="0.25">
      <c r="A5280" t="s">
        <v>909</v>
      </c>
      <c r="B5280">
        <v>18</v>
      </c>
      <c r="C5280" t="s">
        <v>364</v>
      </c>
      <c r="D5280" t="s">
        <v>631</v>
      </c>
      <c r="E5280" t="str">
        <f t="shared" si="164"/>
        <v/>
      </c>
      <c r="F5280" t="str">
        <f t="shared" si="165"/>
        <v/>
      </c>
      <c r="H5280">
        <v>6</v>
      </c>
      <c r="Q5280">
        <v>6</v>
      </c>
    </row>
    <row r="5281" spans="1:17" x14ac:dyDescent="0.25">
      <c r="A5281" t="s">
        <v>909</v>
      </c>
      <c r="B5281">
        <v>18</v>
      </c>
      <c r="C5281" t="s">
        <v>846</v>
      </c>
      <c r="D5281" t="s">
        <v>631</v>
      </c>
      <c r="E5281" t="str">
        <f t="shared" si="164"/>
        <v/>
      </c>
      <c r="F5281">
        <f t="shared" si="165"/>
        <v>1</v>
      </c>
      <c r="G5281" t="s">
        <v>911</v>
      </c>
      <c r="H5281">
        <v>4.5</v>
      </c>
      <c r="Q5281">
        <v>3.5</v>
      </c>
    </row>
    <row r="5282" spans="1:17" x14ac:dyDescent="0.25">
      <c r="A5282" t="s">
        <v>909</v>
      </c>
      <c r="B5282">
        <v>18</v>
      </c>
      <c r="C5282" t="s">
        <v>396</v>
      </c>
      <c r="D5282" t="s">
        <v>631</v>
      </c>
      <c r="E5282" t="str">
        <f t="shared" si="164"/>
        <v/>
      </c>
      <c r="F5282" t="str">
        <f t="shared" si="165"/>
        <v/>
      </c>
      <c r="H5282">
        <v>5</v>
      </c>
      <c r="Q5282">
        <v>5</v>
      </c>
    </row>
    <row r="5283" spans="1:17" x14ac:dyDescent="0.25">
      <c r="A5283" t="s">
        <v>909</v>
      </c>
      <c r="B5283">
        <v>18</v>
      </c>
      <c r="C5283" t="s">
        <v>423</v>
      </c>
      <c r="D5283" t="s">
        <v>631</v>
      </c>
      <c r="E5283" t="str">
        <f t="shared" si="164"/>
        <v/>
      </c>
      <c r="F5283" t="str">
        <f t="shared" si="165"/>
        <v/>
      </c>
      <c r="H5283">
        <v>5</v>
      </c>
      <c r="Q5283">
        <v>5</v>
      </c>
    </row>
    <row r="5284" spans="1:17" x14ac:dyDescent="0.25">
      <c r="A5284" t="s">
        <v>909</v>
      </c>
      <c r="B5284">
        <v>18</v>
      </c>
      <c r="C5284" t="s">
        <v>475</v>
      </c>
      <c r="D5284" t="s">
        <v>631</v>
      </c>
      <c r="E5284" t="str">
        <f t="shared" si="164"/>
        <v/>
      </c>
      <c r="F5284" t="str">
        <f t="shared" si="165"/>
        <v/>
      </c>
      <c r="H5284">
        <v>5</v>
      </c>
      <c r="Q5284">
        <v>5</v>
      </c>
    </row>
    <row r="5285" spans="1:17" x14ac:dyDescent="0.25">
      <c r="A5285" t="s">
        <v>909</v>
      </c>
      <c r="B5285">
        <v>18</v>
      </c>
      <c r="C5285" t="s">
        <v>387</v>
      </c>
      <c r="D5285" t="s">
        <v>745</v>
      </c>
      <c r="E5285" t="str">
        <f t="shared" si="164"/>
        <v/>
      </c>
      <c r="F5285" t="str">
        <f t="shared" si="165"/>
        <v/>
      </c>
      <c r="H5285">
        <v>6</v>
      </c>
      <c r="Q5285">
        <v>6</v>
      </c>
    </row>
    <row r="5286" spans="1:17" x14ac:dyDescent="0.25">
      <c r="A5286" t="s">
        <v>909</v>
      </c>
      <c r="B5286">
        <v>18</v>
      </c>
      <c r="C5286" t="s">
        <v>394</v>
      </c>
      <c r="D5286" t="s">
        <v>745</v>
      </c>
      <c r="E5286" t="str">
        <f t="shared" si="164"/>
        <v/>
      </c>
      <c r="F5286" t="str">
        <f t="shared" si="165"/>
        <v/>
      </c>
      <c r="H5286">
        <v>5.5</v>
      </c>
      <c r="Q5286">
        <v>5.5</v>
      </c>
    </row>
    <row r="5287" spans="1:17" x14ac:dyDescent="0.25">
      <c r="A5287" t="s">
        <v>909</v>
      </c>
      <c r="B5287">
        <v>18</v>
      </c>
      <c r="C5287" t="s">
        <v>405</v>
      </c>
      <c r="D5287" t="s">
        <v>745</v>
      </c>
      <c r="E5287" t="str">
        <f t="shared" si="164"/>
        <v/>
      </c>
      <c r="F5287" t="str">
        <f t="shared" si="165"/>
        <v/>
      </c>
      <c r="H5287">
        <v>5.5</v>
      </c>
      <c r="Q5287">
        <v>5.5</v>
      </c>
    </row>
    <row r="5288" spans="1:17" x14ac:dyDescent="0.25">
      <c r="A5288" t="s">
        <v>909</v>
      </c>
      <c r="B5288">
        <v>18</v>
      </c>
      <c r="C5288" t="s">
        <v>439</v>
      </c>
      <c r="D5288" t="s">
        <v>745</v>
      </c>
      <c r="E5288">
        <f t="shared" si="164"/>
        <v>1</v>
      </c>
      <c r="F5288" t="str">
        <f t="shared" si="165"/>
        <v/>
      </c>
      <c r="G5288" t="s">
        <v>910</v>
      </c>
      <c r="H5288">
        <v>6</v>
      </c>
      <c r="Q5288">
        <v>5.5</v>
      </c>
    </row>
    <row r="5289" spans="1:17" x14ac:dyDescent="0.25">
      <c r="A5289" t="s">
        <v>909</v>
      </c>
      <c r="B5289">
        <v>18</v>
      </c>
      <c r="C5289" t="s">
        <v>446</v>
      </c>
      <c r="D5289" t="s">
        <v>745</v>
      </c>
      <c r="E5289" t="str">
        <f t="shared" si="164"/>
        <v/>
      </c>
      <c r="F5289" t="str">
        <f t="shared" si="165"/>
        <v/>
      </c>
      <c r="H5289">
        <v>6</v>
      </c>
      <c r="Q5289">
        <v>6</v>
      </c>
    </row>
    <row r="5290" spans="1:17" x14ac:dyDescent="0.25">
      <c r="A5290" t="s">
        <v>909</v>
      </c>
      <c r="B5290">
        <v>18</v>
      </c>
      <c r="C5290" t="s">
        <v>459</v>
      </c>
      <c r="D5290" t="s">
        <v>745</v>
      </c>
      <c r="E5290">
        <f t="shared" si="164"/>
        <v>1</v>
      </c>
      <c r="F5290" t="str">
        <f t="shared" si="165"/>
        <v/>
      </c>
      <c r="G5290" t="s">
        <v>910</v>
      </c>
      <c r="H5290">
        <v>5.5</v>
      </c>
      <c r="Q5290">
        <v>5</v>
      </c>
    </row>
    <row r="5291" spans="1:17" x14ac:dyDescent="0.25">
      <c r="A5291" t="s">
        <v>909</v>
      </c>
      <c r="B5291">
        <v>18</v>
      </c>
      <c r="C5291" t="s">
        <v>351</v>
      </c>
      <c r="D5291" t="s">
        <v>635</v>
      </c>
      <c r="E5291">
        <f t="shared" si="164"/>
        <v>1</v>
      </c>
      <c r="F5291" t="str">
        <f t="shared" si="165"/>
        <v/>
      </c>
      <c r="G5291" t="s">
        <v>910</v>
      </c>
      <c r="H5291">
        <v>5</v>
      </c>
      <c r="Q5291">
        <v>4.5</v>
      </c>
    </row>
    <row r="5292" spans="1:17" x14ac:dyDescent="0.25">
      <c r="A5292" t="s">
        <v>909</v>
      </c>
      <c r="B5292">
        <v>18</v>
      </c>
      <c r="C5292" t="s">
        <v>366</v>
      </c>
      <c r="D5292" t="s">
        <v>635</v>
      </c>
      <c r="E5292">
        <f t="shared" si="164"/>
        <v>1</v>
      </c>
      <c r="F5292" t="str">
        <f t="shared" si="165"/>
        <v/>
      </c>
      <c r="G5292" t="s">
        <v>910</v>
      </c>
      <c r="H5292">
        <v>5</v>
      </c>
      <c r="Q5292">
        <v>4.5</v>
      </c>
    </row>
    <row r="5293" spans="1:17" x14ac:dyDescent="0.25">
      <c r="A5293" t="s">
        <v>909</v>
      </c>
      <c r="B5293">
        <v>18</v>
      </c>
      <c r="C5293" t="s">
        <v>406</v>
      </c>
      <c r="D5293" t="s">
        <v>635</v>
      </c>
      <c r="E5293" t="str">
        <f t="shared" si="164"/>
        <v/>
      </c>
      <c r="F5293" t="str">
        <f t="shared" si="165"/>
        <v/>
      </c>
      <c r="H5293">
        <v>5</v>
      </c>
      <c r="Q5293">
        <v>5</v>
      </c>
    </row>
    <row r="5294" spans="1:17" x14ac:dyDescent="0.25">
      <c r="A5294" t="s">
        <v>909</v>
      </c>
      <c r="B5294">
        <v>18</v>
      </c>
      <c r="C5294" t="s">
        <v>419</v>
      </c>
      <c r="D5294" t="s">
        <v>635</v>
      </c>
      <c r="E5294">
        <f t="shared" si="164"/>
        <v>1</v>
      </c>
      <c r="F5294" t="str">
        <f t="shared" si="165"/>
        <v/>
      </c>
      <c r="G5294" t="s">
        <v>910</v>
      </c>
      <c r="H5294">
        <v>5</v>
      </c>
      <c r="Q5294">
        <v>4.5</v>
      </c>
    </row>
    <row r="5295" spans="1:17" x14ac:dyDescent="0.25">
      <c r="A5295" t="s">
        <v>909</v>
      </c>
      <c r="B5295">
        <v>18</v>
      </c>
      <c r="C5295" t="s">
        <v>876</v>
      </c>
      <c r="D5295" t="s">
        <v>635</v>
      </c>
      <c r="E5295" t="str">
        <f t="shared" si="164"/>
        <v/>
      </c>
      <c r="F5295" t="str">
        <f t="shared" si="165"/>
        <v/>
      </c>
      <c r="H5295">
        <v>5</v>
      </c>
      <c r="Q5295">
        <v>5</v>
      </c>
    </row>
    <row r="5296" spans="1:17" x14ac:dyDescent="0.25">
      <c r="A5296" t="s">
        <v>909</v>
      </c>
      <c r="B5296">
        <v>18</v>
      </c>
      <c r="C5296" t="s">
        <v>390</v>
      </c>
      <c r="D5296" t="s">
        <v>747</v>
      </c>
      <c r="E5296" t="str">
        <f t="shared" si="164"/>
        <v/>
      </c>
      <c r="F5296" t="str">
        <f t="shared" si="165"/>
        <v/>
      </c>
      <c r="H5296">
        <v>6.5</v>
      </c>
      <c r="L5296">
        <v>1</v>
      </c>
      <c r="Q5296">
        <v>7.5</v>
      </c>
    </row>
    <row r="5297" spans="1:17" x14ac:dyDescent="0.25">
      <c r="A5297" t="s">
        <v>909</v>
      </c>
      <c r="B5297">
        <v>18</v>
      </c>
      <c r="C5297" t="s">
        <v>408</v>
      </c>
      <c r="D5297" t="s">
        <v>747</v>
      </c>
      <c r="E5297" t="str">
        <f t="shared" si="164"/>
        <v/>
      </c>
      <c r="F5297" t="str">
        <f t="shared" si="165"/>
        <v/>
      </c>
      <c r="H5297">
        <v>5.5</v>
      </c>
      <c r="Q5297">
        <v>5.5</v>
      </c>
    </row>
    <row r="5298" spans="1:17" x14ac:dyDescent="0.25">
      <c r="A5298" t="s">
        <v>909</v>
      </c>
      <c r="B5298">
        <v>18</v>
      </c>
      <c r="C5298" t="s">
        <v>425</v>
      </c>
      <c r="D5298" t="s">
        <v>747</v>
      </c>
      <c r="E5298" t="str">
        <f t="shared" si="164"/>
        <v/>
      </c>
      <c r="F5298" t="str">
        <f t="shared" si="165"/>
        <v/>
      </c>
      <c r="H5298">
        <v>5</v>
      </c>
      <c r="Q5298">
        <v>5</v>
      </c>
    </row>
    <row r="5299" spans="1:17" x14ac:dyDescent="0.25">
      <c r="A5299" t="s">
        <v>909</v>
      </c>
      <c r="B5299">
        <v>18</v>
      </c>
      <c r="C5299" t="s">
        <v>865</v>
      </c>
      <c r="D5299" t="s">
        <v>747</v>
      </c>
      <c r="E5299" t="str">
        <f t="shared" si="164"/>
        <v/>
      </c>
      <c r="F5299" t="str">
        <f t="shared" si="165"/>
        <v/>
      </c>
      <c r="H5299">
        <v>6</v>
      </c>
      <c r="Q5299">
        <v>6</v>
      </c>
    </row>
    <row r="5300" spans="1:17" x14ac:dyDescent="0.25">
      <c r="A5300" t="s">
        <v>909</v>
      </c>
      <c r="B5300">
        <v>18</v>
      </c>
      <c r="C5300" t="s">
        <v>448</v>
      </c>
      <c r="D5300" t="s">
        <v>747</v>
      </c>
      <c r="E5300" t="str">
        <f t="shared" si="164"/>
        <v/>
      </c>
      <c r="F5300" t="str">
        <f t="shared" si="165"/>
        <v/>
      </c>
      <c r="H5300">
        <v>5</v>
      </c>
      <c r="Q5300">
        <v>5</v>
      </c>
    </row>
    <row r="5301" spans="1:17" x14ac:dyDescent="0.25">
      <c r="A5301" t="s">
        <v>909</v>
      </c>
      <c r="B5301">
        <v>18</v>
      </c>
      <c r="C5301" t="s">
        <v>361</v>
      </c>
      <c r="D5301" t="s">
        <v>738</v>
      </c>
      <c r="E5301" t="str">
        <f t="shared" si="164"/>
        <v/>
      </c>
      <c r="F5301" t="str">
        <f t="shared" si="165"/>
        <v/>
      </c>
      <c r="H5301">
        <v>5</v>
      </c>
      <c r="Q5301">
        <v>5</v>
      </c>
    </row>
    <row r="5302" spans="1:17" x14ac:dyDescent="0.25">
      <c r="A5302" t="s">
        <v>909</v>
      </c>
      <c r="B5302">
        <v>18</v>
      </c>
      <c r="C5302" t="s">
        <v>851</v>
      </c>
      <c r="D5302" t="s">
        <v>738</v>
      </c>
      <c r="E5302" t="str">
        <f t="shared" si="164"/>
        <v/>
      </c>
      <c r="F5302" t="str">
        <f t="shared" si="165"/>
        <v/>
      </c>
      <c r="H5302">
        <v>4.5</v>
      </c>
      <c r="Q5302">
        <v>4.5</v>
      </c>
    </row>
    <row r="5303" spans="1:17" x14ac:dyDescent="0.25">
      <c r="A5303" t="s">
        <v>909</v>
      </c>
      <c r="B5303">
        <v>18</v>
      </c>
      <c r="C5303" t="s">
        <v>397</v>
      </c>
      <c r="D5303" t="s">
        <v>738</v>
      </c>
      <c r="E5303" t="str">
        <f t="shared" si="164"/>
        <v/>
      </c>
      <c r="F5303" t="str">
        <f t="shared" si="165"/>
        <v/>
      </c>
      <c r="H5303">
        <v>5.5</v>
      </c>
      <c r="Q5303">
        <v>5.5</v>
      </c>
    </row>
    <row r="5304" spans="1:17" x14ac:dyDescent="0.25">
      <c r="A5304" t="s">
        <v>909</v>
      </c>
      <c r="B5304">
        <v>18</v>
      </c>
      <c r="C5304" t="s">
        <v>403</v>
      </c>
      <c r="D5304" t="s">
        <v>738</v>
      </c>
      <c r="E5304" t="str">
        <f t="shared" si="164"/>
        <v/>
      </c>
      <c r="F5304" t="str">
        <f t="shared" si="165"/>
        <v/>
      </c>
      <c r="H5304">
        <v>6</v>
      </c>
      <c r="Q5304">
        <v>6</v>
      </c>
    </row>
    <row r="5305" spans="1:17" x14ac:dyDescent="0.25">
      <c r="A5305" t="s">
        <v>909</v>
      </c>
      <c r="B5305">
        <v>18</v>
      </c>
      <c r="C5305" t="s">
        <v>413</v>
      </c>
      <c r="D5305" t="s">
        <v>738</v>
      </c>
      <c r="E5305" t="str">
        <f t="shared" si="164"/>
        <v/>
      </c>
      <c r="F5305" t="str">
        <f t="shared" si="165"/>
        <v/>
      </c>
      <c r="H5305">
        <v>6</v>
      </c>
      <c r="Q5305">
        <v>6</v>
      </c>
    </row>
    <row r="5306" spans="1:17" x14ac:dyDescent="0.25">
      <c r="A5306" t="s">
        <v>909</v>
      </c>
      <c r="B5306">
        <v>18</v>
      </c>
      <c r="C5306" t="s">
        <v>347</v>
      </c>
      <c r="D5306" t="s">
        <v>761</v>
      </c>
      <c r="E5306" t="str">
        <f t="shared" si="164"/>
        <v/>
      </c>
      <c r="F5306" t="str">
        <f t="shared" si="165"/>
        <v/>
      </c>
      <c r="H5306">
        <v>6.5</v>
      </c>
      <c r="Q5306">
        <v>6.5</v>
      </c>
    </row>
    <row r="5307" spans="1:17" x14ac:dyDescent="0.25">
      <c r="A5307" t="s">
        <v>909</v>
      </c>
      <c r="B5307">
        <v>18</v>
      </c>
      <c r="C5307" t="s">
        <v>372</v>
      </c>
      <c r="D5307" t="s">
        <v>761</v>
      </c>
      <c r="E5307" t="str">
        <f t="shared" si="164"/>
        <v/>
      </c>
      <c r="F5307" t="str">
        <f t="shared" si="165"/>
        <v/>
      </c>
      <c r="H5307">
        <v>6.5</v>
      </c>
      <c r="Q5307">
        <v>6.5</v>
      </c>
    </row>
    <row r="5308" spans="1:17" x14ac:dyDescent="0.25">
      <c r="A5308" t="s">
        <v>909</v>
      </c>
      <c r="B5308">
        <v>18</v>
      </c>
      <c r="C5308" t="s">
        <v>424</v>
      </c>
      <c r="D5308" t="s">
        <v>761</v>
      </c>
      <c r="E5308" t="str">
        <f t="shared" si="164"/>
        <v/>
      </c>
      <c r="F5308" t="str">
        <f t="shared" si="165"/>
        <v/>
      </c>
      <c r="H5308">
        <v>6.5</v>
      </c>
      <c r="Q5308">
        <v>6.5</v>
      </c>
    </row>
    <row r="5309" spans="1:17" x14ac:dyDescent="0.25">
      <c r="A5309" t="s">
        <v>909</v>
      </c>
      <c r="B5309">
        <v>18</v>
      </c>
      <c r="C5309" t="s">
        <v>435</v>
      </c>
      <c r="D5309" t="s">
        <v>761</v>
      </c>
      <c r="E5309" t="str">
        <f t="shared" si="164"/>
        <v/>
      </c>
      <c r="F5309" t="str">
        <f t="shared" si="165"/>
        <v/>
      </c>
      <c r="H5309">
        <v>6.5</v>
      </c>
      <c r="Q5309">
        <v>6.5</v>
      </c>
    </row>
    <row r="5310" spans="1:17" x14ac:dyDescent="0.25">
      <c r="A5310" t="s">
        <v>912</v>
      </c>
      <c r="B5310">
        <v>18</v>
      </c>
      <c r="C5310" t="s">
        <v>491</v>
      </c>
      <c r="D5310" t="s">
        <v>746</v>
      </c>
      <c r="E5310" t="str">
        <f t="shared" si="164"/>
        <v/>
      </c>
      <c r="F5310" t="str">
        <f t="shared" si="165"/>
        <v/>
      </c>
      <c r="H5310">
        <v>5</v>
      </c>
      <c r="Q5310">
        <v>5</v>
      </c>
    </row>
    <row r="5311" spans="1:17" x14ac:dyDescent="0.25">
      <c r="A5311" t="s">
        <v>912</v>
      </c>
      <c r="B5311">
        <v>18</v>
      </c>
      <c r="C5311" t="s">
        <v>624</v>
      </c>
      <c r="D5311" t="s">
        <v>746</v>
      </c>
      <c r="E5311" t="str">
        <f t="shared" si="164"/>
        <v/>
      </c>
      <c r="F5311" t="str">
        <f t="shared" si="165"/>
        <v/>
      </c>
      <c r="H5311">
        <v>5</v>
      </c>
      <c r="Q5311">
        <v>5</v>
      </c>
    </row>
    <row r="5312" spans="1:17" x14ac:dyDescent="0.25">
      <c r="A5312" t="s">
        <v>912</v>
      </c>
      <c r="B5312">
        <v>18</v>
      </c>
      <c r="C5312" t="s">
        <v>505</v>
      </c>
      <c r="D5312" t="s">
        <v>746</v>
      </c>
      <c r="E5312" t="str">
        <f t="shared" si="164"/>
        <v/>
      </c>
      <c r="F5312" t="str">
        <f t="shared" si="165"/>
        <v/>
      </c>
      <c r="H5312">
        <v>5.5</v>
      </c>
      <c r="Q5312">
        <v>5.5</v>
      </c>
    </row>
    <row r="5313" spans="1:17" x14ac:dyDescent="0.25">
      <c r="A5313" t="s">
        <v>912</v>
      </c>
      <c r="B5313">
        <v>18</v>
      </c>
      <c r="C5313" t="s">
        <v>509</v>
      </c>
      <c r="D5313" t="s">
        <v>746</v>
      </c>
      <c r="E5313" t="str">
        <f t="shared" si="164"/>
        <v/>
      </c>
      <c r="F5313" t="str">
        <f t="shared" si="165"/>
        <v/>
      </c>
      <c r="H5313">
        <v>6</v>
      </c>
      <c r="Q5313">
        <v>6</v>
      </c>
    </row>
    <row r="5314" spans="1:17" x14ac:dyDescent="0.25">
      <c r="A5314" t="s">
        <v>912</v>
      </c>
      <c r="B5314">
        <v>18</v>
      </c>
      <c r="C5314" t="s">
        <v>515</v>
      </c>
      <c r="D5314" t="s">
        <v>746</v>
      </c>
      <c r="E5314" t="str">
        <f t="shared" si="164"/>
        <v/>
      </c>
      <c r="F5314" t="str">
        <f t="shared" si="165"/>
        <v/>
      </c>
      <c r="H5314">
        <v>6</v>
      </c>
      <c r="Q5314">
        <v>6</v>
      </c>
    </row>
    <row r="5315" spans="1:17" x14ac:dyDescent="0.25">
      <c r="A5315" t="s">
        <v>912</v>
      </c>
      <c r="B5315">
        <v>18</v>
      </c>
      <c r="C5315" t="s">
        <v>582</v>
      </c>
      <c r="D5315" t="s">
        <v>746</v>
      </c>
      <c r="E5315" t="str">
        <f t="shared" ref="E5315:E5378" si="166">IF($G5315="Ammonito",1,"")</f>
        <v/>
      </c>
      <c r="F5315" t="str">
        <f t="shared" ref="F5315:F5378" si="167">IF($G5315="Espulsione",1,"")</f>
        <v/>
      </c>
      <c r="H5315">
        <v>5</v>
      </c>
      <c r="Q5315">
        <v>5</v>
      </c>
    </row>
    <row r="5316" spans="1:17" x14ac:dyDescent="0.25">
      <c r="A5316" t="s">
        <v>912</v>
      </c>
      <c r="B5316">
        <v>18</v>
      </c>
      <c r="C5316" t="s">
        <v>585</v>
      </c>
      <c r="D5316" t="s">
        <v>746</v>
      </c>
      <c r="E5316" t="str">
        <f t="shared" si="166"/>
        <v/>
      </c>
      <c r="F5316" t="str">
        <f t="shared" si="167"/>
        <v/>
      </c>
      <c r="H5316">
        <v>6.5</v>
      </c>
      <c r="Q5316">
        <v>6.5</v>
      </c>
    </row>
    <row r="5317" spans="1:17" x14ac:dyDescent="0.25">
      <c r="A5317" t="s">
        <v>912</v>
      </c>
      <c r="B5317">
        <v>18</v>
      </c>
      <c r="C5317" t="s">
        <v>763</v>
      </c>
      <c r="D5317" t="s">
        <v>760</v>
      </c>
      <c r="E5317">
        <f t="shared" si="166"/>
        <v>1</v>
      </c>
      <c r="F5317" t="str">
        <f t="shared" si="167"/>
        <v/>
      </c>
      <c r="G5317" t="s">
        <v>910</v>
      </c>
      <c r="H5317">
        <v>5.5</v>
      </c>
      <c r="Q5317">
        <v>5</v>
      </c>
    </row>
    <row r="5318" spans="1:17" x14ac:dyDescent="0.25">
      <c r="A5318" t="s">
        <v>912</v>
      </c>
      <c r="B5318">
        <v>18</v>
      </c>
      <c r="C5318" t="s">
        <v>558</v>
      </c>
      <c r="D5318" t="s">
        <v>760</v>
      </c>
      <c r="E5318" t="str">
        <f t="shared" si="166"/>
        <v/>
      </c>
      <c r="F5318" t="str">
        <f t="shared" si="167"/>
        <v/>
      </c>
      <c r="H5318">
        <v>5</v>
      </c>
      <c r="Q5318">
        <v>5</v>
      </c>
    </row>
    <row r="5319" spans="1:17" x14ac:dyDescent="0.25">
      <c r="A5319" t="s">
        <v>912</v>
      </c>
      <c r="B5319">
        <v>18</v>
      </c>
      <c r="C5319" t="s">
        <v>593</v>
      </c>
      <c r="D5319" t="s">
        <v>760</v>
      </c>
      <c r="E5319">
        <f t="shared" si="166"/>
        <v>1</v>
      </c>
      <c r="F5319" t="str">
        <f t="shared" si="167"/>
        <v/>
      </c>
      <c r="G5319" t="s">
        <v>910</v>
      </c>
      <c r="H5319">
        <v>6</v>
      </c>
      <c r="Q5319">
        <v>5.5</v>
      </c>
    </row>
    <row r="5320" spans="1:17" x14ac:dyDescent="0.25">
      <c r="A5320" t="s">
        <v>912</v>
      </c>
      <c r="B5320">
        <v>18</v>
      </c>
      <c r="C5320" t="s">
        <v>506</v>
      </c>
      <c r="D5320" t="s">
        <v>633</v>
      </c>
      <c r="E5320" t="str">
        <f t="shared" si="166"/>
        <v/>
      </c>
      <c r="F5320" t="str">
        <f t="shared" si="167"/>
        <v/>
      </c>
      <c r="H5320">
        <v>5.5</v>
      </c>
      <c r="Q5320">
        <v>5.5</v>
      </c>
    </row>
    <row r="5321" spans="1:17" x14ac:dyDescent="0.25">
      <c r="A5321" t="s">
        <v>912</v>
      </c>
      <c r="B5321">
        <v>18</v>
      </c>
      <c r="C5321" t="s">
        <v>518</v>
      </c>
      <c r="D5321" t="s">
        <v>633</v>
      </c>
      <c r="E5321">
        <f t="shared" si="166"/>
        <v>1</v>
      </c>
      <c r="F5321" t="str">
        <f t="shared" si="167"/>
        <v/>
      </c>
      <c r="G5321" t="s">
        <v>910</v>
      </c>
      <c r="H5321">
        <v>5.5</v>
      </c>
      <c r="Q5321">
        <v>5</v>
      </c>
    </row>
    <row r="5322" spans="1:17" x14ac:dyDescent="0.25">
      <c r="A5322" t="s">
        <v>912</v>
      </c>
      <c r="B5322">
        <v>18</v>
      </c>
      <c r="C5322" t="s">
        <v>519</v>
      </c>
      <c r="D5322" t="s">
        <v>633</v>
      </c>
      <c r="E5322" t="str">
        <f t="shared" si="166"/>
        <v/>
      </c>
      <c r="F5322" t="str">
        <f t="shared" si="167"/>
        <v/>
      </c>
      <c r="H5322">
        <v>5.5</v>
      </c>
      <c r="Q5322">
        <v>5.5</v>
      </c>
    </row>
    <row r="5323" spans="1:17" x14ac:dyDescent="0.25">
      <c r="A5323" t="s">
        <v>912</v>
      </c>
      <c r="B5323">
        <v>18</v>
      </c>
      <c r="C5323" t="s">
        <v>523</v>
      </c>
      <c r="D5323" t="s">
        <v>633</v>
      </c>
      <c r="E5323" t="str">
        <f t="shared" si="166"/>
        <v/>
      </c>
      <c r="F5323" t="str">
        <f t="shared" si="167"/>
        <v/>
      </c>
      <c r="H5323">
        <v>6</v>
      </c>
      <c r="Q5323">
        <v>6</v>
      </c>
    </row>
    <row r="5324" spans="1:17" x14ac:dyDescent="0.25">
      <c r="A5324" t="s">
        <v>912</v>
      </c>
      <c r="B5324">
        <v>18</v>
      </c>
      <c r="C5324" t="s">
        <v>529</v>
      </c>
      <c r="D5324" t="s">
        <v>633</v>
      </c>
      <c r="E5324" t="str">
        <f t="shared" si="166"/>
        <v/>
      </c>
      <c r="F5324" t="str">
        <f t="shared" si="167"/>
        <v/>
      </c>
      <c r="H5324">
        <v>6</v>
      </c>
      <c r="Q5324">
        <v>6</v>
      </c>
    </row>
    <row r="5325" spans="1:17" x14ac:dyDescent="0.25">
      <c r="A5325" t="s">
        <v>912</v>
      </c>
      <c r="B5325">
        <v>18</v>
      </c>
      <c r="C5325" t="s">
        <v>490</v>
      </c>
      <c r="D5325" t="s">
        <v>739</v>
      </c>
      <c r="E5325">
        <f t="shared" si="166"/>
        <v>1</v>
      </c>
      <c r="F5325" t="str">
        <f t="shared" si="167"/>
        <v/>
      </c>
      <c r="G5325" t="s">
        <v>910</v>
      </c>
      <c r="H5325">
        <v>6.5</v>
      </c>
      <c r="Q5325">
        <v>6</v>
      </c>
    </row>
    <row r="5326" spans="1:17" x14ac:dyDescent="0.25">
      <c r="A5326" t="s">
        <v>912</v>
      </c>
      <c r="B5326">
        <v>18</v>
      </c>
      <c r="C5326" t="s">
        <v>510</v>
      </c>
      <c r="D5326" t="s">
        <v>739</v>
      </c>
      <c r="E5326" t="str">
        <f t="shared" si="166"/>
        <v/>
      </c>
      <c r="F5326" t="str">
        <f t="shared" si="167"/>
        <v/>
      </c>
      <c r="H5326">
        <v>6</v>
      </c>
      <c r="Q5326">
        <v>6</v>
      </c>
    </row>
    <row r="5327" spans="1:17" x14ac:dyDescent="0.25">
      <c r="A5327" t="s">
        <v>912</v>
      </c>
      <c r="B5327">
        <v>18</v>
      </c>
      <c r="C5327" t="s">
        <v>553</v>
      </c>
      <c r="D5327" t="s">
        <v>739</v>
      </c>
      <c r="E5327" t="str">
        <f t="shared" si="166"/>
        <v/>
      </c>
      <c r="F5327" t="str">
        <f t="shared" si="167"/>
        <v/>
      </c>
      <c r="H5327">
        <v>6.5</v>
      </c>
      <c r="Q5327">
        <v>6.5</v>
      </c>
    </row>
    <row r="5328" spans="1:17" x14ac:dyDescent="0.25">
      <c r="A5328" t="s">
        <v>912</v>
      </c>
      <c r="B5328">
        <v>18</v>
      </c>
      <c r="C5328" t="s">
        <v>570</v>
      </c>
      <c r="D5328" t="s">
        <v>739</v>
      </c>
      <c r="E5328" t="str">
        <f t="shared" si="166"/>
        <v/>
      </c>
      <c r="F5328" t="str">
        <f t="shared" si="167"/>
        <v/>
      </c>
      <c r="H5328">
        <v>7.5</v>
      </c>
      <c r="I5328">
        <v>1</v>
      </c>
      <c r="L5328">
        <v>1</v>
      </c>
      <c r="M5328">
        <v>1</v>
      </c>
      <c r="Q5328">
        <v>11.5</v>
      </c>
    </row>
    <row r="5329" spans="1:17" x14ac:dyDescent="0.25">
      <c r="A5329" t="s">
        <v>912</v>
      </c>
      <c r="B5329">
        <v>18</v>
      </c>
      <c r="C5329" t="s">
        <v>598</v>
      </c>
      <c r="D5329" t="s">
        <v>739</v>
      </c>
      <c r="E5329" t="str">
        <f t="shared" si="166"/>
        <v/>
      </c>
      <c r="F5329" t="str">
        <f t="shared" si="167"/>
        <v/>
      </c>
      <c r="H5329">
        <v>6.5</v>
      </c>
      <c r="Q5329">
        <v>6.5</v>
      </c>
    </row>
    <row r="5330" spans="1:17" x14ac:dyDescent="0.25">
      <c r="A5330" t="s">
        <v>912</v>
      </c>
      <c r="B5330">
        <v>18</v>
      </c>
      <c r="C5330" t="s">
        <v>496</v>
      </c>
      <c r="D5330" t="s">
        <v>634</v>
      </c>
      <c r="E5330" t="str">
        <f t="shared" si="166"/>
        <v/>
      </c>
      <c r="F5330" t="str">
        <f t="shared" si="167"/>
        <v/>
      </c>
      <c r="H5330">
        <v>5</v>
      </c>
      <c r="Q5330">
        <v>5</v>
      </c>
    </row>
    <row r="5331" spans="1:17" x14ac:dyDescent="0.25">
      <c r="A5331" t="s">
        <v>912</v>
      </c>
      <c r="B5331">
        <v>18</v>
      </c>
      <c r="C5331" t="s">
        <v>548</v>
      </c>
      <c r="D5331" t="s">
        <v>634</v>
      </c>
      <c r="E5331" t="str">
        <f t="shared" si="166"/>
        <v/>
      </c>
      <c r="F5331" t="str">
        <f t="shared" si="167"/>
        <v/>
      </c>
      <c r="H5331">
        <v>6</v>
      </c>
      <c r="Q5331">
        <v>6</v>
      </c>
    </row>
    <row r="5332" spans="1:17" x14ac:dyDescent="0.25">
      <c r="A5332" t="s">
        <v>912</v>
      </c>
      <c r="B5332">
        <v>18</v>
      </c>
      <c r="C5332" t="s">
        <v>602</v>
      </c>
      <c r="D5332" t="s">
        <v>634</v>
      </c>
      <c r="E5332">
        <f t="shared" si="166"/>
        <v>1</v>
      </c>
      <c r="F5332" t="str">
        <f t="shared" si="167"/>
        <v/>
      </c>
      <c r="G5332" t="s">
        <v>910</v>
      </c>
      <c r="H5332">
        <v>6</v>
      </c>
      <c r="Q5332">
        <v>5.5</v>
      </c>
    </row>
    <row r="5333" spans="1:17" x14ac:dyDescent="0.25">
      <c r="A5333" t="s">
        <v>912</v>
      </c>
      <c r="B5333">
        <v>18</v>
      </c>
      <c r="C5333" t="s">
        <v>609</v>
      </c>
      <c r="D5333" t="s">
        <v>634</v>
      </c>
      <c r="E5333" t="str">
        <f t="shared" si="166"/>
        <v/>
      </c>
      <c r="F5333" t="str">
        <f t="shared" si="167"/>
        <v/>
      </c>
      <c r="H5333">
        <v>6</v>
      </c>
      <c r="Q5333">
        <v>6</v>
      </c>
    </row>
    <row r="5334" spans="1:17" x14ac:dyDescent="0.25">
      <c r="A5334" t="s">
        <v>912</v>
      </c>
      <c r="B5334">
        <v>18</v>
      </c>
      <c r="C5334" t="s">
        <v>487</v>
      </c>
      <c r="D5334" t="s">
        <v>632</v>
      </c>
      <c r="E5334">
        <f t="shared" si="166"/>
        <v>1</v>
      </c>
      <c r="F5334" t="str">
        <f t="shared" si="167"/>
        <v/>
      </c>
      <c r="G5334" t="s">
        <v>910</v>
      </c>
      <c r="H5334">
        <v>5.5</v>
      </c>
      <c r="Q5334">
        <v>5</v>
      </c>
    </row>
    <row r="5335" spans="1:17" x14ac:dyDescent="0.25">
      <c r="A5335" t="s">
        <v>912</v>
      </c>
      <c r="B5335">
        <v>18</v>
      </c>
      <c r="C5335" t="s">
        <v>504</v>
      </c>
      <c r="D5335" t="s">
        <v>632</v>
      </c>
      <c r="E5335" t="str">
        <f t="shared" si="166"/>
        <v/>
      </c>
      <c r="F5335" t="str">
        <f t="shared" si="167"/>
        <v/>
      </c>
      <c r="H5335">
        <v>6.5</v>
      </c>
      <c r="L5335">
        <v>1</v>
      </c>
      <c r="Q5335">
        <v>7.5</v>
      </c>
    </row>
    <row r="5336" spans="1:17" x14ac:dyDescent="0.25">
      <c r="A5336" t="s">
        <v>912</v>
      </c>
      <c r="B5336">
        <v>18</v>
      </c>
      <c r="C5336" t="s">
        <v>520</v>
      </c>
      <c r="D5336" t="s">
        <v>632</v>
      </c>
      <c r="E5336">
        <f t="shared" si="166"/>
        <v>1</v>
      </c>
      <c r="F5336" t="str">
        <f t="shared" si="167"/>
        <v/>
      </c>
      <c r="G5336" t="s">
        <v>910</v>
      </c>
      <c r="H5336">
        <v>5</v>
      </c>
      <c r="Q5336">
        <v>4.5</v>
      </c>
    </row>
    <row r="5337" spans="1:17" x14ac:dyDescent="0.25">
      <c r="A5337" t="s">
        <v>912</v>
      </c>
      <c r="B5337">
        <v>18</v>
      </c>
      <c r="C5337" t="s">
        <v>550</v>
      </c>
      <c r="D5337" t="s">
        <v>632</v>
      </c>
      <c r="E5337">
        <f t="shared" si="166"/>
        <v>1</v>
      </c>
      <c r="F5337" t="str">
        <f t="shared" si="167"/>
        <v/>
      </c>
      <c r="G5337" t="s">
        <v>910</v>
      </c>
      <c r="H5337">
        <v>5</v>
      </c>
      <c r="Q5337">
        <v>4.5</v>
      </c>
    </row>
    <row r="5338" spans="1:17" x14ac:dyDescent="0.25">
      <c r="A5338" t="s">
        <v>912</v>
      </c>
      <c r="B5338">
        <v>18</v>
      </c>
      <c r="C5338" t="s">
        <v>555</v>
      </c>
      <c r="D5338" t="s">
        <v>632</v>
      </c>
      <c r="E5338" t="str">
        <f t="shared" si="166"/>
        <v/>
      </c>
      <c r="F5338" t="str">
        <f t="shared" si="167"/>
        <v/>
      </c>
      <c r="H5338">
        <v>5.5</v>
      </c>
      <c r="Q5338">
        <v>5.5</v>
      </c>
    </row>
    <row r="5339" spans="1:17" x14ac:dyDescent="0.25">
      <c r="A5339" t="s">
        <v>912</v>
      </c>
      <c r="B5339">
        <v>18</v>
      </c>
      <c r="C5339" t="s">
        <v>596</v>
      </c>
      <c r="D5339" t="s">
        <v>632</v>
      </c>
      <c r="E5339" t="str">
        <f t="shared" si="166"/>
        <v/>
      </c>
      <c r="F5339" t="str">
        <f t="shared" si="167"/>
        <v/>
      </c>
      <c r="H5339">
        <v>6.5</v>
      </c>
      <c r="Q5339">
        <v>6.5</v>
      </c>
    </row>
    <row r="5340" spans="1:17" x14ac:dyDescent="0.25">
      <c r="A5340" t="s">
        <v>912</v>
      </c>
      <c r="B5340">
        <v>18</v>
      </c>
      <c r="C5340" t="s">
        <v>618</v>
      </c>
      <c r="D5340" t="s">
        <v>632</v>
      </c>
      <c r="E5340" t="str">
        <f t="shared" si="166"/>
        <v/>
      </c>
      <c r="F5340" t="str">
        <f t="shared" si="167"/>
        <v/>
      </c>
      <c r="H5340">
        <v>5.5</v>
      </c>
      <c r="Q5340">
        <v>5.5</v>
      </c>
    </row>
    <row r="5341" spans="1:17" x14ac:dyDescent="0.25">
      <c r="A5341" t="s">
        <v>912</v>
      </c>
      <c r="B5341">
        <v>18</v>
      </c>
      <c r="C5341" t="s">
        <v>497</v>
      </c>
      <c r="D5341" t="s">
        <v>752</v>
      </c>
      <c r="E5341" t="str">
        <f t="shared" si="166"/>
        <v/>
      </c>
      <c r="F5341" t="str">
        <f t="shared" si="167"/>
        <v/>
      </c>
      <c r="H5341">
        <v>6.5</v>
      </c>
      <c r="I5341">
        <v>1</v>
      </c>
      <c r="Q5341">
        <v>9.5</v>
      </c>
    </row>
    <row r="5342" spans="1:17" x14ac:dyDescent="0.25">
      <c r="A5342" t="s">
        <v>912</v>
      </c>
      <c r="B5342">
        <v>18</v>
      </c>
      <c r="C5342" t="s">
        <v>501</v>
      </c>
      <c r="D5342" t="s">
        <v>752</v>
      </c>
      <c r="E5342" t="str">
        <f t="shared" si="166"/>
        <v/>
      </c>
      <c r="F5342" t="str">
        <f t="shared" si="167"/>
        <v/>
      </c>
      <c r="H5342">
        <v>5.5</v>
      </c>
      <c r="Q5342">
        <v>5.5</v>
      </c>
    </row>
    <row r="5343" spans="1:17" x14ac:dyDescent="0.25">
      <c r="A5343" t="s">
        <v>912</v>
      </c>
      <c r="B5343">
        <v>18</v>
      </c>
      <c r="C5343" t="s">
        <v>517</v>
      </c>
      <c r="D5343" t="s">
        <v>752</v>
      </c>
      <c r="E5343" t="str">
        <f t="shared" si="166"/>
        <v/>
      </c>
      <c r="F5343" t="str">
        <f t="shared" si="167"/>
        <v/>
      </c>
      <c r="H5343">
        <v>6</v>
      </c>
      <c r="Q5343">
        <v>6</v>
      </c>
    </row>
    <row r="5344" spans="1:17" x14ac:dyDescent="0.25">
      <c r="A5344" t="s">
        <v>912</v>
      </c>
      <c r="B5344">
        <v>18</v>
      </c>
      <c r="C5344" t="s">
        <v>580</v>
      </c>
      <c r="D5344" t="s">
        <v>752</v>
      </c>
      <c r="E5344">
        <f t="shared" si="166"/>
        <v>1</v>
      </c>
      <c r="F5344" t="str">
        <f t="shared" si="167"/>
        <v/>
      </c>
      <c r="G5344" t="s">
        <v>910</v>
      </c>
      <c r="H5344">
        <v>6</v>
      </c>
      <c r="Q5344">
        <v>5.5</v>
      </c>
    </row>
    <row r="5345" spans="1:17" x14ac:dyDescent="0.25">
      <c r="A5345" t="s">
        <v>912</v>
      </c>
      <c r="B5345">
        <v>18</v>
      </c>
      <c r="C5345" t="s">
        <v>538</v>
      </c>
      <c r="D5345" t="s">
        <v>752</v>
      </c>
      <c r="E5345" t="str">
        <f t="shared" si="166"/>
        <v/>
      </c>
      <c r="F5345" t="str">
        <f t="shared" si="167"/>
        <v/>
      </c>
      <c r="H5345">
        <v>5</v>
      </c>
      <c r="Q5345">
        <v>5</v>
      </c>
    </row>
    <row r="5346" spans="1:17" x14ac:dyDescent="0.25">
      <c r="A5346" t="s">
        <v>912</v>
      </c>
      <c r="B5346">
        <v>18</v>
      </c>
      <c r="C5346" t="s">
        <v>485</v>
      </c>
      <c r="D5346" t="s">
        <v>740</v>
      </c>
      <c r="E5346">
        <f t="shared" si="166"/>
        <v>1</v>
      </c>
      <c r="F5346" t="str">
        <f t="shared" si="167"/>
        <v/>
      </c>
      <c r="G5346" t="s">
        <v>910</v>
      </c>
      <c r="H5346">
        <v>5.5</v>
      </c>
      <c r="Q5346">
        <v>5</v>
      </c>
    </row>
    <row r="5347" spans="1:17" x14ac:dyDescent="0.25">
      <c r="A5347" t="s">
        <v>912</v>
      </c>
      <c r="B5347">
        <v>18</v>
      </c>
      <c r="C5347" t="s">
        <v>507</v>
      </c>
      <c r="D5347" t="s">
        <v>740</v>
      </c>
      <c r="E5347" t="str">
        <f t="shared" si="166"/>
        <v/>
      </c>
      <c r="F5347" t="str">
        <f t="shared" si="167"/>
        <v/>
      </c>
      <c r="H5347">
        <v>5.5</v>
      </c>
      <c r="Q5347">
        <v>5.5</v>
      </c>
    </row>
    <row r="5348" spans="1:17" x14ac:dyDescent="0.25">
      <c r="A5348" t="s">
        <v>912</v>
      </c>
      <c r="B5348">
        <v>18</v>
      </c>
      <c r="C5348" t="s">
        <v>544</v>
      </c>
      <c r="D5348" t="s">
        <v>740</v>
      </c>
      <c r="E5348">
        <f t="shared" si="166"/>
        <v>1</v>
      </c>
      <c r="F5348" t="str">
        <f t="shared" si="167"/>
        <v/>
      </c>
      <c r="G5348" t="s">
        <v>910</v>
      </c>
      <c r="H5348">
        <v>6</v>
      </c>
      <c r="Q5348">
        <v>5.5</v>
      </c>
    </row>
    <row r="5349" spans="1:17" x14ac:dyDescent="0.25">
      <c r="A5349" t="s">
        <v>912</v>
      </c>
      <c r="B5349">
        <v>18</v>
      </c>
      <c r="C5349" t="s">
        <v>559</v>
      </c>
      <c r="D5349" t="s">
        <v>740</v>
      </c>
      <c r="E5349" t="str">
        <f t="shared" si="166"/>
        <v/>
      </c>
      <c r="F5349" t="str">
        <f t="shared" si="167"/>
        <v/>
      </c>
      <c r="H5349">
        <v>5</v>
      </c>
      <c r="Q5349">
        <v>5</v>
      </c>
    </row>
    <row r="5350" spans="1:17" x14ac:dyDescent="0.25">
      <c r="A5350" t="s">
        <v>912</v>
      </c>
      <c r="B5350">
        <v>18</v>
      </c>
      <c r="C5350" t="s">
        <v>564</v>
      </c>
      <c r="D5350" t="s">
        <v>740</v>
      </c>
      <c r="E5350" t="str">
        <f t="shared" si="166"/>
        <v/>
      </c>
      <c r="F5350" t="str">
        <f t="shared" si="167"/>
        <v/>
      </c>
      <c r="H5350">
        <v>5</v>
      </c>
      <c r="Q5350">
        <v>5</v>
      </c>
    </row>
    <row r="5351" spans="1:17" x14ac:dyDescent="0.25">
      <c r="A5351" t="s">
        <v>912</v>
      </c>
      <c r="B5351">
        <v>18</v>
      </c>
      <c r="C5351" t="s">
        <v>488</v>
      </c>
      <c r="D5351" t="s">
        <v>742</v>
      </c>
      <c r="E5351" t="str">
        <f t="shared" si="166"/>
        <v/>
      </c>
      <c r="F5351" t="str">
        <f t="shared" si="167"/>
        <v/>
      </c>
      <c r="H5351">
        <v>6.5</v>
      </c>
      <c r="Q5351">
        <v>6.5</v>
      </c>
    </row>
    <row r="5352" spans="1:17" x14ac:dyDescent="0.25">
      <c r="A5352" t="s">
        <v>912</v>
      </c>
      <c r="B5352">
        <v>18</v>
      </c>
      <c r="C5352" t="s">
        <v>595</v>
      </c>
      <c r="D5352" t="s">
        <v>742</v>
      </c>
      <c r="E5352" t="str">
        <f t="shared" si="166"/>
        <v/>
      </c>
      <c r="F5352" t="str">
        <f t="shared" si="167"/>
        <v/>
      </c>
      <c r="H5352">
        <v>6.5</v>
      </c>
      <c r="L5352">
        <v>1</v>
      </c>
      <c r="Q5352">
        <v>7.5</v>
      </c>
    </row>
    <row r="5353" spans="1:17" x14ac:dyDescent="0.25">
      <c r="A5353" t="s">
        <v>912</v>
      </c>
      <c r="B5353">
        <v>18</v>
      </c>
      <c r="C5353" t="s">
        <v>790</v>
      </c>
      <c r="D5353" t="s">
        <v>742</v>
      </c>
      <c r="E5353" t="str">
        <f t="shared" si="166"/>
        <v/>
      </c>
      <c r="F5353" t="str">
        <f t="shared" si="167"/>
        <v/>
      </c>
      <c r="H5353">
        <v>6.5</v>
      </c>
      <c r="Q5353">
        <v>6.5</v>
      </c>
    </row>
    <row r="5354" spans="1:17" x14ac:dyDescent="0.25">
      <c r="A5354" t="s">
        <v>912</v>
      </c>
      <c r="B5354">
        <v>18</v>
      </c>
      <c r="C5354" t="s">
        <v>620</v>
      </c>
      <c r="D5354" t="s">
        <v>742</v>
      </c>
      <c r="E5354" t="str">
        <f t="shared" si="166"/>
        <v/>
      </c>
      <c r="F5354" t="str">
        <f t="shared" si="167"/>
        <v/>
      </c>
      <c r="H5354">
        <v>7</v>
      </c>
      <c r="I5354">
        <v>1</v>
      </c>
      <c r="Q5354">
        <v>10</v>
      </c>
    </row>
    <row r="5355" spans="1:17" x14ac:dyDescent="0.25">
      <c r="A5355" t="s">
        <v>912</v>
      </c>
      <c r="B5355">
        <v>18</v>
      </c>
      <c r="C5355" t="s">
        <v>508</v>
      </c>
      <c r="D5355" t="s">
        <v>753</v>
      </c>
      <c r="E5355" t="str">
        <f t="shared" si="166"/>
        <v/>
      </c>
      <c r="F5355" t="str">
        <f t="shared" si="167"/>
        <v/>
      </c>
      <c r="H5355">
        <v>6</v>
      </c>
      <c r="L5355">
        <v>1</v>
      </c>
      <c r="Q5355">
        <v>7</v>
      </c>
    </row>
    <row r="5356" spans="1:17" x14ac:dyDescent="0.25">
      <c r="A5356" t="s">
        <v>912</v>
      </c>
      <c r="B5356">
        <v>18</v>
      </c>
      <c r="C5356" t="s">
        <v>541</v>
      </c>
      <c r="D5356" t="s">
        <v>753</v>
      </c>
      <c r="E5356" t="str">
        <f t="shared" si="166"/>
        <v/>
      </c>
      <c r="F5356" t="str">
        <f t="shared" si="167"/>
        <v/>
      </c>
      <c r="H5356">
        <v>6.5</v>
      </c>
      <c r="Q5356">
        <v>6.5</v>
      </c>
    </row>
    <row r="5357" spans="1:17" x14ac:dyDescent="0.25">
      <c r="A5357" t="s">
        <v>912</v>
      </c>
      <c r="B5357">
        <v>18</v>
      </c>
      <c r="C5357" t="s">
        <v>547</v>
      </c>
      <c r="D5357" t="s">
        <v>753</v>
      </c>
      <c r="E5357" t="str">
        <f t="shared" si="166"/>
        <v/>
      </c>
      <c r="F5357" t="str">
        <f t="shared" si="167"/>
        <v/>
      </c>
      <c r="H5357">
        <v>5.5</v>
      </c>
      <c r="Q5357">
        <v>5.5</v>
      </c>
    </row>
    <row r="5358" spans="1:17" x14ac:dyDescent="0.25">
      <c r="A5358" t="s">
        <v>912</v>
      </c>
      <c r="B5358">
        <v>18</v>
      </c>
      <c r="C5358" t="s">
        <v>568</v>
      </c>
      <c r="D5358" t="s">
        <v>753</v>
      </c>
      <c r="E5358">
        <f t="shared" si="166"/>
        <v>1</v>
      </c>
      <c r="F5358" t="str">
        <f t="shared" si="167"/>
        <v/>
      </c>
      <c r="G5358" t="s">
        <v>910</v>
      </c>
      <c r="H5358">
        <v>7</v>
      </c>
      <c r="Q5358">
        <v>6.5</v>
      </c>
    </row>
    <row r="5359" spans="1:17" x14ac:dyDescent="0.25">
      <c r="A5359" t="s">
        <v>912</v>
      </c>
      <c r="B5359">
        <v>18</v>
      </c>
      <c r="C5359" t="s">
        <v>572</v>
      </c>
      <c r="D5359" t="s">
        <v>753</v>
      </c>
      <c r="E5359" t="str">
        <f t="shared" si="166"/>
        <v/>
      </c>
      <c r="F5359" t="str">
        <f t="shared" si="167"/>
        <v/>
      </c>
      <c r="H5359">
        <v>5.5</v>
      </c>
      <c r="Q5359">
        <v>5.5</v>
      </c>
    </row>
    <row r="5360" spans="1:17" x14ac:dyDescent="0.25">
      <c r="A5360" t="s">
        <v>912</v>
      </c>
      <c r="B5360">
        <v>18</v>
      </c>
      <c r="C5360" t="s">
        <v>589</v>
      </c>
      <c r="D5360" t="s">
        <v>753</v>
      </c>
      <c r="E5360" t="str">
        <f t="shared" si="166"/>
        <v/>
      </c>
      <c r="F5360" t="str">
        <f t="shared" si="167"/>
        <v/>
      </c>
      <c r="H5360">
        <v>6</v>
      </c>
      <c r="Q5360">
        <v>6</v>
      </c>
    </row>
    <row r="5361" spans="1:17" x14ac:dyDescent="0.25">
      <c r="A5361" t="s">
        <v>912</v>
      </c>
      <c r="B5361">
        <v>18</v>
      </c>
      <c r="C5361" t="s">
        <v>495</v>
      </c>
      <c r="D5361" t="s">
        <v>750</v>
      </c>
      <c r="E5361" t="str">
        <f t="shared" si="166"/>
        <v/>
      </c>
      <c r="F5361" t="str">
        <f t="shared" si="167"/>
        <v/>
      </c>
      <c r="H5361">
        <v>6</v>
      </c>
      <c r="Q5361">
        <v>6</v>
      </c>
    </row>
    <row r="5362" spans="1:17" x14ac:dyDescent="0.25">
      <c r="A5362" t="s">
        <v>912</v>
      </c>
      <c r="B5362">
        <v>18</v>
      </c>
      <c r="C5362" t="s">
        <v>499</v>
      </c>
      <c r="D5362" t="s">
        <v>750</v>
      </c>
      <c r="E5362" t="str">
        <f t="shared" si="166"/>
        <v/>
      </c>
      <c r="F5362" t="str">
        <f t="shared" si="167"/>
        <v/>
      </c>
      <c r="H5362">
        <v>5</v>
      </c>
      <c r="Q5362">
        <v>5</v>
      </c>
    </row>
    <row r="5363" spans="1:17" x14ac:dyDescent="0.25">
      <c r="A5363" t="s">
        <v>912</v>
      </c>
      <c r="B5363">
        <v>18</v>
      </c>
      <c r="C5363" t="s">
        <v>542</v>
      </c>
      <c r="D5363" t="s">
        <v>750</v>
      </c>
      <c r="E5363" t="str">
        <f t="shared" si="166"/>
        <v/>
      </c>
      <c r="F5363" t="str">
        <f t="shared" si="167"/>
        <v/>
      </c>
      <c r="H5363">
        <v>5.5</v>
      </c>
      <c r="Q5363">
        <v>5.5</v>
      </c>
    </row>
    <row r="5364" spans="1:17" x14ac:dyDescent="0.25">
      <c r="A5364" t="s">
        <v>912</v>
      </c>
      <c r="B5364">
        <v>18</v>
      </c>
      <c r="C5364" t="s">
        <v>571</v>
      </c>
      <c r="D5364" t="s">
        <v>750</v>
      </c>
      <c r="E5364">
        <f t="shared" si="166"/>
        <v>1</v>
      </c>
      <c r="F5364" t="str">
        <f t="shared" si="167"/>
        <v/>
      </c>
      <c r="G5364" t="s">
        <v>910</v>
      </c>
      <c r="H5364">
        <v>6</v>
      </c>
      <c r="Q5364">
        <v>5.5</v>
      </c>
    </row>
    <row r="5365" spans="1:17" x14ac:dyDescent="0.25">
      <c r="A5365" t="s">
        <v>912</v>
      </c>
      <c r="B5365">
        <v>18</v>
      </c>
      <c r="C5365" t="s">
        <v>607</v>
      </c>
      <c r="D5365" t="s">
        <v>750</v>
      </c>
      <c r="E5365">
        <f t="shared" si="166"/>
        <v>1</v>
      </c>
      <c r="F5365" t="str">
        <f t="shared" si="167"/>
        <v/>
      </c>
      <c r="G5365" t="s">
        <v>910</v>
      </c>
      <c r="H5365">
        <v>6.5</v>
      </c>
      <c r="Q5365">
        <v>6</v>
      </c>
    </row>
    <row r="5366" spans="1:17" x14ac:dyDescent="0.25">
      <c r="A5366" t="s">
        <v>912</v>
      </c>
      <c r="B5366">
        <v>18</v>
      </c>
      <c r="C5366" t="s">
        <v>762</v>
      </c>
      <c r="D5366" t="s">
        <v>754</v>
      </c>
      <c r="E5366" t="str">
        <f t="shared" si="166"/>
        <v/>
      </c>
      <c r="F5366" t="str">
        <f t="shared" si="167"/>
        <v/>
      </c>
      <c r="H5366">
        <v>7.5</v>
      </c>
      <c r="I5366">
        <v>1</v>
      </c>
      <c r="Q5366">
        <v>10.5</v>
      </c>
    </row>
    <row r="5367" spans="1:17" x14ac:dyDescent="0.25">
      <c r="A5367" t="s">
        <v>912</v>
      </c>
      <c r="B5367">
        <v>18</v>
      </c>
      <c r="C5367" t="s">
        <v>521</v>
      </c>
      <c r="D5367" t="s">
        <v>754</v>
      </c>
      <c r="E5367" t="str">
        <f t="shared" si="166"/>
        <v/>
      </c>
      <c r="F5367" t="str">
        <f t="shared" si="167"/>
        <v/>
      </c>
      <c r="H5367">
        <v>6</v>
      </c>
      <c r="Q5367">
        <v>6</v>
      </c>
    </row>
    <row r="5368" spans="1:17" x14ac:dyDescent="0.25">
      <c r="A5368" t="s">
        <v>912</v>
      </c>
      <c r="B5368">
        <v>18</v>
      </c>
      <c r="C5368" t="s">
        <v>531</v>
      </c>
      <c r="D5368" t="s">
        <v>754</v>
      </c>
      <c r="E5368" t="str">
        <f t="shared" si="166"/>
        <v/>
      </c>
      <c r="F5368" t="str">
        <f t="shared" si="167"/>
        <v/>
      </c>
      <c r="H5368">
        <v>6.5</v>
      </c>
      <c r="L5368">
        <v>1</v>
      </c>
      <c r="Q5368">
        <v>7.5</v>
      </c>
    </row>
    <row r="5369" spans="1:17" x14ac:dyDescent="0.25">
      <c r="A5369" t="s">
        <v>912</v>
      </c>
      <c r="B5369">
        <v>18</v>
      </c>
      <c r="C5369" t="s">
        <v>787</v>
      </c>
      <c r="D5369" t="s">
        <v>754</v>
      </c>
      <c r="E5369" t="str">
        <f t="shared" si="166"/>
        <v/>
      </c>
      <c r="F5369" t="str">
        <f t="shared" si="167"/>
        <v/>
      </c>
      <c r="H5369">
        <v>6</v>
      </c>
      <c r="Q5369">
        <v>6</v>
      </c>
    </row>
    <row r="5370" spans="1:17" x14ac:dyDescent="0.25">
      <c r="A5370" t="s">
        <v>912</v>
      </c>
      <c r="B5370">
        <v>18</v>
      </c>
      <c r="C5370" t="s">
        <v>599</v>
      </c>
      <c r="D5370" t="s">
        <v>754</v>
      </c>
      <c r="E5370" t="str">
        <f t="shared" si="166"/>
        <v/>
      </c>
      <c r="F5370" t="str">
        <f t="shared" si="167"/>
        <v/>
      </c>
      <c r="H5370">
        <v>6</v>
      </c>
      <c r="Q5370">
        <v>6</v>
      </c>
    </row>
    <row r="5371" spans="1:17" x14ac:dyDescent="0.25">
      <c r="A5371" t="s">
        <v>912</v>
      </c>
      <c r="B5371">
        <v>18</v>
      </c>
      <c r="C5371" t="s">
        <v>557</v>
      </c>
      <c r="D5371" t="s">
        <v>754</v>
      </c>
      <c r="E5371" t="str">
        <f t="shared" si="166"/>
        <v/>
      </c>
      <c r="F5371" t="str">
        <f t="shared" si="167"/>
        <v/>
      </c>
      <c r="H5371">
        <v>8</v>
      </c>
      <c r="I5371">
        <v>2</v>
      </c>
      <c r="Q5371">
        <v>14</v>
      </c>
    </row>
    <row r="5372" spans="1:17" x14ac:dyDescent="0.25">
      <c r="A5372" t="s">
        <v>912</v>
      </c>
      <c r="B5372">
        <v>18</v>
      </c>
      <c r="C5372" t="s">
        <v>527</v>
      </c>
      <c r="D5372" t="s">
        <v>748</v>
      </c>
      <c r="E5372" t="str">
        <f t="shared" si="166"/>
        <v/>
      </c>
      <c r="F5372" t="str">
        <f t="shared" si="167"/>
        <v/>
      </c>
      <c r="H5372">
        <v>6</v>
      </c>
      <c r="Q5372">
        <v>6</v>
      </c>
    </row>
    <row r="5373" spans="1:17" x14ac:dyDescent="0.25">
      <c r="A5373" t="s">
        <v>912</v>
      </c>
      <c r="B5373">
        <v>18</v>
      </c>
      <c r="C5373" t="s">
        <v>551</v>
      </c>
      <c r="D5373" t="s">
        <v>748</v>
      </c>
      <c r="E5373" t="str">
        <f t="shared" si="166"/>
        <v/>
      </c>
      <c r="F5373" t="str">
        <f t="shared" si="167"/>
        <v/>
      </c>
      <c r="H5373">
        <v>5.5</v>
      </c>
      <c r="Q5373">
        <v>5.5</v>
      </c>
    </row>
    <row r="5374" spans="1:17" x14ac:dyDescent="0.25">
      <c r="A5374" t="s">
        <v>912</v>
      </c>
      <c r="B5374">
        <v>18</v>
      </c>
      <c r="C5374" t="s">
        <v>482</v>
      </c>
      <c r="D5374" t="s">
        <v>661</v>
      </c>
      <c r="E5374" t="str">
        <f t="shared" si="166"/>
        <v/>
      </c>
      <c r="F5374" t="str">
        <f t="shared" si="167"/>
        <v/>
      </c>
      <c r="H5374">
        <v>6.5</v>
      </c>
      <c r="Q5374">
        <v>6.5</v>
      </c>
    </row>
    <row r="5375" spans="1:17" x14ac:dyDescent="0.25">
      <c r="A5375" t="s">
        <v>912</v>
      </c>
      <c r="B5375">
        <v>18</v>
      </c>
      <c r="C5375" t="s">
        <v>498</v>
      </c>
      <c r="D5375" t="s">
        <v>661</v>
      </c>
      <c r="E5375" t="str">
        <f t="shared" si="166"/>
        <v/>
      </c>
      <c r="F5375" t="str">
        <f t="shared" si="167"/>
        <v/>
      </c>
      <c r="H5375">
        <v>6</v>
      </c>
      <c r="Q5375">
        <v>6</v>
      </c>
    </row>
    <row r="5376" spans="1:17" x14ac:dyDescent="0.25">
      <c r="A5376" t="s">
        <v>912</v>
      </c>
      <c r="B5376">
        <v>18</v>
      </c>
      <c r="C5376" t="s">
        <v>575</v>
      </c>
      <c r="D5376" t="s">
        <v>661</v>
      </c>
      <c r="E5376" t="str">
        <f t="shared" si="166"/>
        <v/>
      </c>
      <c r="F5376" t="str">
        <f t="shared" si="167"/>
        <v/>
      </c>
      <c r="H5376">
        <v>7</v>
      </c>
      <c r="I5376">
        <v>1</v>
      </c>
      <c r="Q5376">
        <v>10</v>
      </c>
    </row>
    <row r="5377" spans="1:17" x14ac:dyDescent="0.25">
      <c r="A5377" t="s">
        <v>912</v>
      </c>
      <c r="B5377">
        <v>18</v>
      </c>
      <c r="C5377" t="s">
        <v>789</v>
      </c>
      <c r="D5377" t="s">
        <v>661</v>
      </c>
      <c r="E5377" t="str">
        <f t="shared" si="166"/>
        <v/>
      </c>
      <c r="F5377" t="str">
        <f t="shared" si="167"/>
        <v/>
      </c>
      <c r="H5377">
        <v>6</v>
      </c>
      <c r="Q5377">
        <v>6</v>
      </c>
    </row>
    <row r="5378" spans="1:17" x14ac:dyDescent="0.25">
      <c r="A5378" t="s">
        <v>912</v>
      </c>
      <c r="B5378">
        <v>18</v>
      </c>
      <c r="C5378" t="s">
        <v>522</v>
      </c>
      <c r="D5378" t="s">
        <v>631</v>
      </c>
      <c r="E5378" t="str">
        <f t="shared" si="166"/>
        <v/>
      </c>
      <c r="F5378">
        <f t="shared" si="167"/>
        <v>1</v>
      </c>
      <c r="G5378" t="s">
        <v>911</v>
      </c>
      <c r="H5378">
        <v>4</v>
      </c>
      <c r="Q5378">
        <v>3</v>
      </c>
    </row>
    <row r="5379" spans="1:17" x14ac:dyDescent="0.25">
      <c r="A5379" t="s">
        <v>912</v>
      </c>
      <c r="B5379">
        <v>18</v>
      </c>
      <c r="C5379" t="s">
        <v>539</v>
      </c>
      <c r="D5379" t="s">
        <v>631</v>
      </c>
      <c r="E5379" t="str">
        <f t="shared" ref="E5379:E5442" si="168">IF($G5379="Ammonito",1,"")</f>
        <v/>
      </c>
      <c r="F5379" t="str">
        <f t="shared" ref="F5379:F5442" si="169">IF($G5379="Espulsione",1,"")</f>
        <v/>
      </c>
      <c r="H5379">
        <v>5.5</v>
      </c>
      <c r="Q5379">
        <v>5.5</v>
      </c>
    </row>
    <row r="5380" spans="1:17" x14ac:dyDescent="0.25">
      <c r="A5380" t="s">
        <v>912</v>
      </c>
      <c r="B5380">
        <v>18</v>
      </c>
      <c r="C5380" t="s">
        <v>569</v>
      </c>
      <c r="D5380" t="s">
        <v>631</v>
      </c>
      <c r="E5380">
        <f t="shared" si="168"/>
        <v>1</v>
      </c>
      <c r="F5380" t="str">
        <f t="shared" si="169"/>
        <v/>
      </c>
      <c r="G5380" t="s">
        <v>910</v>
      </c>
      <c r="H5380">
        <v>5</v>
      </c>
      <c r="Q5380">
        <v>4.5</v>
      </c>
    </row>
    <row r="5381" spans="1:17" x14ac:dyDescent="0.25">
      <c r="A5381" t="s">
        <v>912</v>
      </c>
      <c r="B5381">
        <v>18</v>
      </c>
      <c r="C5381" t="s">
        <v>587</v>
      </c>
      <c r="D5381" t="s">
        <v>631</v>
      </c>
      <c r="E5381" t="str">
        <f t="shared" si="168"/>
        <v/>
      </c>
      <c r="F5381" t="str">
        <f t="shared" si="169"/>
        <v/>
      </c>
      <c r="H5381">
        <v>6.5</v>
      </c>
      <c r="Q5381">
        <v>6.5</v>
      </c>
    </row>
    <row r="5382" spans="1:17" x14ac:dyDescent="0.25">
      <c r="A5382" t="s">
        <v>912</v>
      </c>
      <c r="B5382">
        <v>18</v>
      </c>
      <c r="C5382" t="s">
        <v>597</v>
      </c>
      <c r="D5382" t="s">
        <v>631</v>
      </c>
      <c r="E5382" t="str">
        <f t="shared" si="168"/>
        <v/>
      </c>
      <c r="F5382" t="str">
        <f t="shared" si="169"/>
        <v/>
      </c>
      <c r="H5382">
        <v>6.5</v>
      </c>
      <c r="Q5382">
        <v>6.5</v>
      </c>
    </row>
    <row r="5383" spans="1:17" x14ac:dyDescent="0.25">
      <c r="A5383" t="s">
        <v>912</v>
      </c>
      <c r="B5383">
        <v>18</v>
      </c>
      <c r="C5383" t="s">
        <v>612</v>
      </c>
      <c r="D5383" t="s">
        <v>631</v>
      </c>
      <c r="E5383" t="str">
        <f t="shared" si="168"/>
        <v/>
      </c>
      <c r="F5383" t="str">
        <f t="shared" si="169"/>
        <v/>
      </c>
      <c r="H5383">
        <v>5</v>
      </c>
      <c r="Q5383">
        <v>5</v>
      </c>
    </row>
    <row r="5384" spans="1:17" x14ac:dyDescent="0.25">
      <c r="A5384" t="s">
        <v>912</v>
      </c>
      <c r="B5384">
        <v>18</v>
      </c>
      <c r="C5384" t="s">
        <v>561</v>
      </c>
      <c r="D5384" t="s">
        <v>745</v>
      </c>
      <c r="E5384" t="str">
        <f t="shared" si="168"/>
        <v/>
      </c>
      <c r="F5384" t="str">
        <f t="shared" si="169"/>
        <v/>
      </c>
      <c r="H5384">
        <v>5</v>
      </c>
      <c r="Q5384">
        <v>5</v>
      </c>
    </row>
    <row r="5385" spans="1:17" x14ac:dyDescent="0.25">
      <c r="A5385" t="s">
        <v>912</v>
      </c>
      <c r="B5385">
        <v>18</v>
      </c>
      <c r="C5385" t="s">
        <v>588</v>
      </c>
      <c r="D5385" t="s">
        <v>745</v>
      </c>
      <c r="E5385">
        <f t="shared" si="168"/>
        <v>1</v>
      </c>
      <c r="F5385" t="str">
        <f t="shared" si="169"/>
        <v/>
      </c>
      <c r="G5385" t="s">
        <v>910</v>
      </c>
      <c r="H5385">
        <v>5.5</v>
      </c>
      <c r="Q5385">
        <v>5</v>
      </c>
    </row>
    <row r="5386" spans="1:17" x14ac:dyDescent="0.25">
      <c r="A5386" t="s">
        <v>912</v>
      </c>
      <c r="B5386">
        <v>18</v>
      </c>
      <c r="C5386" t="s">
        <v>610</v>
      </c>
      <c r="D5386" t="s">
        <v>745</v>
      </c>
      <c r="E5386" t="str">
        <f t="shared" si="168"/>
        <v/>
      </c>
      <c r="F5386" t="str">
        <f t="shared" si="169"/>
        <v/>
      </c>
      <c r="H5386">
        <v>5</v>
      </c>
      <c r="Q5386">
        <v>5</v>
      </c>
    </row>
    <row r="5387" spans="1:17" x14ac:dyDescent="0.25">
      <c r="A5387" t="s">
        <v>912</v>
      </c>
      <c r="B5387">
        <v>18</v>
      </c>
      <c r="C5387" t="s">
        <v>563</v>
      </c>
      <c r="D5387" t="s">
        <v>635</v>
      </c>
      <c r="E5387" t="str">
        <f t="shared" si="168"/>
        <v/>
      </c>
      <c r="F5387" t="str">
        <f t="shared" si="169"/>
        <v/>
      </c>
      <c r="H5387">
        <v>5.5</v>
      </c>
      <c r="Q5387">
        <v>5.5</v>
      </c>
    </row>
    <row r="5388" spans="1:17" x14ac:dyDescent="0.25">
      <c r="A5388" t="s">
        <v>912</v>
      </c>
      <c r="B5388">
        <v>18</v>
      </c>
      <c r="C5388" t="s">
        <v>573</v>
      </c>
      <c r="D5388" t="s">
        <v>635</v>
      </c>
      <c r="E5388" t="str">
        <f t="shared" si="168"/>
        <v/>
      </c>
      <c r="F5388" t="str">
        <f t="shared" si="169"/>
        <v/>
      </c>
      <c r="H5388">
        <v>5.5</v>
      </c>
      <c r="Q5388">
        <v>5.5</v>
      </c>
    </row>
    <row r="5389" spans="1:17" x14ac:dyDescent="0.25">
      <c r="A5389" t="s">
        <v>912</v>
      </c>
      <c r="B5389">
        <v>18</v>
      </c>
      <c r="C5389" t="s">
        <v>578</v>
      </c>
      <c r="D5389" t="s">
        <v>635</v>
      </c>
      <c r="E5389" t="str">
        <f t="shared" si="168"/>
        <v/>
      </c>
      <c r="F5389" t="str">
        <f t="shared" si="169"/>
        <v/>
      </c>
      <c r="H5389">
        <v>5</v>
      </c>
      <c r="Q5389">
        <v>5</v>
      </c>
    </row>
    <row r="5390" spans="1:17" x14ac:dyDescent="0.25">
      <c r="A5390" t="s">
        <v>912</v>
      </c>
      <c r="B5390">
        <v>18</v>
      </c>
      <c r="C5390" t="s">
        <v>583</v>
      </c>
      <c r="D5390" t="s">
        <v>635</v>
      </c>
      <c r="E5390">
        <f t="shared" si="168"/>
        <v>1</v>
      </c>
      <c r="F5390" t="str">
        <f t="shared" si="169"/>
        <v/>
      </c>
      <c r="G5390" t="s">
        <v>910</v>
      </c>
      <c r="H5390">
        <v>5.5</v>
      </c>
      <c r="Q5390">
        <v>5</v>
      </c>
    </row>
    <row r="5391" spans="1:17" x14ac:dyDescent="0.25">
      <c r="A5391" t="s">
        <v>912</v>
      </c>
      <c r="B5391">
        <v>18</v>
      </c>
      <c r="C5391" t="s">
        <v>492</v>
      </c>
      <c r="D5391" t="s">
        <v>747</v>
      </c>
      <c r="E5391" t="str">
        <f t="shared" si="168"/>
        <v/>
      </c>
      <c r="F5391" t="str">
        <f t="shared" si="169"/>
        <v/>
      </c>
      <c r="H5391">
        <v>5.5</v>
      </c>
      <c r="Q5391">
        <v>5.5</v>
      </c>
    </row>
    <row r="5392" spans="1:17" x14ac:dyDescent="0.25">
      <c r="A5392" t="s">
        <v>912</v>
      </c>
      <c r="B5392">
        <v>18</v>
      </c>
      <c r="C5392" t="s">
        <v>512</v>
      </c>
      <c r="D5392" t="s">
        <v>747</v>
      </c>
      <c r="E5392" t="str">
        <f t="shared" si="168"/>
        <v/>
      </c>
      <c r="F5392" t="str">
        <f t="shared" si="169"/>
        <v/>
      </c>
      <c r="H5392">
        <v>6</v>
      </c>
      <c r="Q5392">
        <v>6</v>
      </c>
    </row>
    <row r="5393" spans="1:17" x14ac:dyDescent="0.25">
      <c r="A5393" t="s">
        <v>912</v>
      </c>
      <c r="B5393">
        <v>18</v>
      </c>
      <c r="C5393" t="s">
        <v>534</v>
      </c>
      <c r="D5393" t="s">
        <v>747</v>
      </c>
      <c r="E5393" t="str">
        <f t="shared" si="168"/>
        <v/>
      </c>
      <c r="F5393" t="str">
        <f t="shared" si="169"/>
        <v/>
      </c>
      <c r="H5393">
        <v>5.5</v>
      </c>
      <c r="Q5393">
        <v>5.5</v>
      </c>
    </row>
    <row r="5394" spans="1:17" x14ac:dyDescent="0.25">
      <c r="A5394" t="s">
        <v>912</v>
      </c>
      <c r="B5394">
        <v>18</v>
      </c>
      <c r="C5394" t="s">
        <v>621</v>
      </c>
      <c r="D5394" t="s">
        <v>747</v>
      </c>
      <c r="E5394">
        <f t="shared" si="168"/>
        <v>1</v>
      </c>
      <c r="F5394" t="str">
        <f t="shared" si="169"/>
        <v/>
      </c>
      <c r="G5394" t="s">
        <v>910</v>
      </c>
      <c r="H5394">
        <v>5</v>
      </c>
      <c r="Q5394">
        <v>4.5</v>
      </c>
    </row>
    <row r="5395" spans="1:17" x14ac:dyDescent="0.25">
      <c r="A5395" t="s">
        <v>912</v>
      </c>
      <c r="B5395">
        <v>18</v>
      </c>
      <c r="C5395" t="s">
        <v>483</v>
      </c>
      <c r="D5395" t="s">
        <v>738</v>
      </c>
      <c r="E5395" t="str">
        <f t="shared" si="168"/>
        <v/>
      </c>
      <c r="F5395" t="str">
        <f t="shared" si="169"/>
        <v/>
      </c>
      <c r="H5395">
        <v>6</v>
      </c>
      <c r="Q5395">
        <v>6</v>
      </c>
    </row>
    <row r="5396" spans="1:17" x14ac:dyDescent="0.25">
      <c r="A5396" t="s">
        <v>912</v>
      </c>
      <c r="B5396">
        <v>18</v>
      </c>
      <c r="C5396" t="s">
        <v>536</v>
      </c>
      <c r="D5396" t="s">
        <v>738</v>
      </c>
      <c r="E5396" t="str">
        <f t="shared" si="168"/>
        <v/>
      </c>
      <c r="F5396" t="str">
        <f t="shared" si="169"/>
        <v/>
      </c>
      <c r="H5396">
        <v>6</v>
      </c>
      <c r="Q5396">
        <v>6</v>
      </c>
    </row>
    <row r="5397" spans="1:17" x14ac:dyDescent="0.25">
      <c r="A5397" t="s">
        <v>912</v>
      </c>
      <c r="B5397">
        <v>18</v>
      </c>
      <c r="C5397" t="s">
        <v>567</v>
      </c>
      <c r="D5397" t="s">
        <v>738</v>
      </c>
      <c r="E5397" t="str">
        <f t="shared" si="168"/>
        <v/>
      </c>
      <c r="F5397" t="str">
        <f t="shared" si="169"/>
        <v/>
      </c>
      <c r="H5397">
        <v>5</v>
      </c>
      <c r="Q5397">
        <v>5</v>
      </c>
    </row>
    <row r="5398" spans="1:17" x14ac:dyDescent="0.25">
      <c r="A5398" t="s">
        <v>912</v>
      </c>
      <c r="B5398">
        <v>18</v>
      </c>
      <c r="C5398" t="s">
        <v>574</v>
      </c>
      <c r="D5398" t="s">
        <v>738</v>
      </c>
      <c r="E5398" t="str">
        <f t="shared" si="168"/>
        <v/>
      </c>
      <c r="F5398" t="str">
        <f t="shared" si="169"/>
        <v/>
      </c>
      <c r="H5398">
        <v>6</v>
      </c>
      <c r="Q5398">
        <v>6</v>
      </c>
    </row>
    <row r="5399" spans="1:17" x14ac:dyDescent="0.25">
      <c r="A5399" t="s">
        <v>912</v>
      </c>
      <c r="B5399">
        <v>18</v>
      </c>
      <c r="C5399" t="s">
        <v>592</v>
      </c>
      <c r="D5399" t="s">
        <v>738</v>
      </c>
      <c r="E5399" t="str">
        <f t="shared" si="168"/>
        <v/>
      </c>
      <c r="F5399" t="str">
        <f t="shared" si="169"/>
        <v/>
      </c>
      <c r="H5399">
        <v>6.5</v>
      </c>
      <c r="I5399">
        <v>1</v>
      </c>
      <c r="Q5399">
        <v>9.5</v>
      </c>
    </row>
    <row r="5400" spans="1:17" x14ac:dyDescent="0.25">
      <c r="A5400" t="s">
        <v>912</v>
      </c>
      <c r="B5400">
        <v>18</v>
      </c>
      <c r="C5400" t="s">
        <v>545</v>
      </c>
      <c r="D5400" t="s">
        <v>761</v>
      </c>
      <c r="E5400" t="str">
        <f t="shared" si="168"/>
        <v/>
      </c>
      <c r="F5400" t="str">
        <f t="shared" si="169"/>
        <v/>
      </c>
      <c r="H5400">
        <v>6.5</v>
      </c>
      <c r="Q5400">
        <v>6.5</v>
      </c>
    </row>
    <row r="5401" spans="1:17" x14ac:dyDescent="0.25">
      <c r="A5401" t="s">
        <v>912</v>
      </c>
      <c r="B5401">
        <v>18</v>
      </c>
      <c r="C5401" t="s">
        <v>554</v>
      </c>
      <c r="D5401" t="s">
        <v>761</v>
      </c>
      <c r="E5401">
        <f t="shared" si="168"/>
        <v>1</v>
      </c>
      <c r="F5401" t="str">
        <f t="shared" si="169"/>
        <v/>
      </c>
      <c r="G5401" t="s">
        <v>910</v>
      </c>
      <c r="H5401">
        <v>6</v>
      </c>
      <c r="Q5401">
        <v>5.5</v>
      </c>
    </row>
    <row r="5402" spans="1:17" x14ac:dyDescent="0.25">
      <c r="A5402" t="s">
        <v>912</v>
      </c>
      <c r="B5402">
        <v>18</v>
      </c>
      <c r="C5402" t="s">
        <v>556</v>
      </c>
      <c r="D5402" t="s">
        <v>761</v>
      </c>
      <c r="E5402" t="str">
        <f t="shared" si="168"/>
        <v/>
      </c>
      <c r="F5402" t="str">
        <f t="shared" si="169"/>
        <v/>
      </c>
      <c r="H5402">
        <v>6.5</v>
      </c>
      <c r="Q5402">
        <v>6.5</v>
      </c>
    </row>
    <row r="5403" spans="1:17" x14ac:dyDescent="0.25">
      <c r="A5403" t="s">
        <v>912</v>
      </c>
      <c r="B5403">
        <v>18</v>
      </c>
      <c r="C5403" t="s">
        <v>579</v>
      </c>
      <c r="D5403" t="s">
        <v>761</v>
      </c>
      <c r="E5403" t="str">
        <f t="shared" si="168"/>
        <v/>
      </c>
      <c r="F5403" t="str">
        <f t="shared" si="169"/>
        <v/>
      </c>
      <c r="H5403">
        <v>7</v>
      </c>
      <c r="Q5403">
        <v>7</v>
      </c>
    </row>
    <row r="5404" spans="1:17" x14ac:dyDescent="0.25">
      <c r="A5404" t="s">
        <v>912</v>
      </c>
      <c r="B5404">
        <v>18</v>
      </c>
      <c r="C5404" t="s">
        <v>604</v>
      </c>
      <c r="D5404" t="s">
        <v>761</v>
      </c>
      <c r="E5404" t="str">
        <f t="shared" si="168"/>
        <v/>
      </c>
      <c r="F5404" t="str">
        <f t="shared" si="169"/>
        <v/>
      </c>
      <c r="H5404">
        <v>7</v>
      </c>
      <c r="L5404">
        <v>1</v>
      </c>
      <c r="Q5404">
        <v>8</v>
      </c>
    </row>
    <row r="5405" spans="1:17" x14ac:dyDescent="0.25">
      <c r="A5405" t="s">
        <v>913</v>
      </c>
      <c r="B5405">
        <v>18</v>
      </c>
      <c r="C5405" t="s">
        <v>262</v>
      </c>
      <c r="D5405" t="s">
        <v>746</v>
      </c>
      <c r="E5405" t="str">
        <f t="shared" si="168"/>
        <v/>
      </c>
      <c r="F5405" t="str">
        <f t="shared" si="169"/>
        <v/>
      </c>
      <c r="H5405">
        <v>5.5</v>
      </c>
      <c r="Q5405">
        <v>5.5</v>
      </c>
    </row>
    <row r="5406" spans="1:17" x14ac:dyDescent="0.25">
      <c r="A5406" t="s">
        <v>913</v>
      </c>
      <c r="B5406">
        <v>18</v>
      </c>
      <c r="C5406" t="s">
        <v>263</v>
      </c>
      <c r="D5406" t="s">
        <v>746</v>
      </c>
      <c r="E5406" t="str">
        <f t="shared" si="168"/>
        <v/>
      </c>
      <c r="F5406" t="str">
        <f t="shared" si="169"/>
        <v/>
      </c>
      <c r="H5406">
        <v>5.5</v>
      </c>
      <c r="Q5406">
        <v>5.5</v>
      </c>
    </row>
    <row r="5407" spans="1:17" x14ac:dyDescent="0.25">
      <c r="A5407" t="s">
        <v>913</v>
      </c>
      <c r="B5407">
        <v>18</v>
      </c>
      <c r="C5407" t="s">
        <v>250</v>
      </c>
      <c r="D5407" t="s">
        <v>760</v>
      </c>
      <c r="E5407" t="str">
        <f t="shared" si="168"/>
        <v/>
      </c>
      <c r="F5407" t="str">
        <f t="shared" si="169"/>
        <v/>
      </c>
      <c r="H5407">
        <v>5</v>
      </c>
      <c r="Q5407">
        <v>5</v>
      </c>
    </row>
    <row r="5408" spans="1:17" x14ac:dyDescent="0.25">
      <c r="A5408" t="s">
        <v>913</v>
      </c>
      <c r="B5408">
        <v>18</v>
      </c>
      <c r="C5408" t="s">
        <v>257</v>
      </c>
      <c r="D5408" t="s">
        <v>760</v>
      </c>
      <c r="E5408" t="str">
        <f t="shared" si="168"/>
        <v/>
      </c>
      <c r="F5408" t="str">
        <f t="shared" si="169"/>
        <v/>
      </c>
      <c r="H5408">
        <v>5.5</v>
      </c>
      <c r="Q5408">
        <v>5.5</v>
      </c>
    </row>
    <row r="5409" spans="1:17" x14ac:dyDescent="0.25">
      <c r="A5409" t="s">
        <v>913</v>
      </c>
      <c r="B5409">
        <v>18</v>
      </c>
      <c r="C5409" t="s">
        <v>294</v>
      </c>
      <c r="D5409" t="s">
        <v>760</v>
      </c>
      <c r="E5409">
        <f t="shared" si="168"/>
        <v>1</v>
      </c>
      <c r="F5409" t="str">
        <f t="shared" si="169"/>
        <v/>
      </c>
      <c r="G5409" t="s">
        <v>910</v>
      </c>
      <c r="H5409">
        <v>5.5</v>
      </c>
      <c r="Q5409">
        <v>5</v>
      </c>
    </row>
    <row r="5410" spans="1:17" x14ac:dyDescent="0.25">
      <c r="A5410" t="s">
        <v>913</v>
      </c>
      <c r="B5410">
        <v>18</v>
      </c>
      <c r="C5410" t="s">
        <v>261</v>
      </c>
      <c r="D5410" t="s">
        <v>760</v>
      </c>
      <c r="E5410" t="str">
        <f t="shared" si="168"/>
        <v/>
      </c>
      <c r="F5410" t="str">
        <f t="shared" si="169"/>
        <v/>
      </c>
      <c r="H5410">
        <v>5</v>
      </c>
      <c r="Q5410">
        <v>5</v>
      </c>
    </row>
    <row r="5411" spans="1:17" x14ac:dyDescent="0.25">
      <c r="A5411" t="s">
        <v>913</v>
      </c>
      <c r="B5411">
        <v>18</v>
      </c>
      <c r="C5411" t="s">
        <v>275</v>
      </c>
      <c r="D5411" t="s">
        <v>633</v>
      </c>
      <c r="E5411" t="str">
        <f t="shared" si="168"/>
        <v/>
      </c>
      <c r="F5411" t="str">
        <f t="shared" si="169"/>
        <v/>
      </c>
      <c r="H5411">
        <v>5</v>
      </c>
      <c r="Q5411">
        <v>5</v>
      </c>
    </row>
    <row r="5412" spans="1:17" x14ac:dyDescent="0.25">
      <c r="A5412" t="s">
        <v>913</v>
      </c>
      <c r="B5412">
        <v>18</v>
      </c>
      <c r="C5412" t="s">
        <v>308</v>
      </c>
      <c r="D5412" t="s">
        <v>633</v>
      </c>
      <c r="E5412" t="str">
        <f t="shared" si="168"/>
        <v/>
      </c>
      <c r="F5412" t="str">
        <f t="shared" si="169"/>
        <v/>
      </c>
      <c r="H5412">
        <v>4.5</v>
      </c>
      <c r="N5412">
        <v>1</v>
      </c>
      <c r="Q5412">
        <v>1.5</v>
      </c>
    </row>
    <row r="5413" spans="1:17" x14ac:dyDescent="0.25">
      <c r="A5413" t="s">
        <v>913</v>
      </c>
      <c r="B5413">
        <v>18</v>
      </c>
      <c r="C5413" t="s">
        <v>315</v>
      </c>
      <c r="D5413" t="s">
        <v>633</v>
      </c>
      <c r="E5413" t="str">
        <f t="shared" si="168"/>
        <v/>
      </c>
      <c r="F5413" t="str">
        <f t="shared" si="169"/>
        <v/>
      </c>
      <c r="H5413">
        <v>5</v>
      </c>
      <c r="Q5413">
        <v>5</v>
      </c>
    </row>
    <row r="5414" spans="1:17" x14ac:dyDescent="0.25">
      <c r="A5414" t="s">
        <v>913</v>
      </c>
      <c r="B5414">
        <v>18</v>
      </c>
      <c r="C5414" t="s">
        <v>256</v>
      </c>
      <c r="D5414" t="s">
        <v>739</v>
      </c>
      <c r="E5414" t="str">
        <f t="shared" si="168"/>
        <v/>
      </c>
      <c r="F5414" t="str">
        <f t="shared" si="169"/>
        <v/>
      </c>
      <c r="H5414">
        <v>6.5</v>
      </c>
      <c r="I5414">
        <v>1</v>
      </c>
      <c r="Q5414">
        <v>9.5</v>
      </c>
    </row>
    <row r="5415" spans="1:17" x14ac:dyDescent="0.25">
      <c r="A5415" t="s">
        <v>913</v>
      </c>
      <c r="B5415">
        <v>18</v>
      </c>
      <c r="C5415" t="s">
        <v>302</v>
      </c>
      <c r="D5415" t="s">
        <v>634</v>
      </c>
      <c r="E5415" t="str">
        <f t="shared" si="168"/>
        <v/>
      </c>
      <c r="F5415" t="str">
        <f t="shared" si="169"/>
        <v/>
      </c>
      <c r="H5415">
        <v>5</v>
      </c>
      <c r="Q5415">
        <v>5</v>
      </c>
    </row>
    <row r="5416" spans="1:17" x14ac:dyDescent="0.25">
      <c r="A5416" t="s">
        <v>913</v>
      </c>
      <c r="B5416">
        <v>18</v>
      </c>
      <c r="C5416" t="s">
        <v>306</v>
      </c>
      <c r="D5416" t="s">
        <v>634</v>
      </c>
      <c r="E5416" t="str">
        <f t="shared" si="168"/>
        <v/>
      </c>
      <c r="F5416" t="str">
        <f t="shared" si="169"/>
        <v/>
      </c>
      <c r="H5416">
        <v>5</v>
      </c>
      <c r="Q5416">
        <v>5</v>
      </c>
    </row>
    <row r="5417" spans="1:17" x14ac:dyDescent="0.25">
      <c r="A5417" t="s">
        <v>913</v>
      </c>
      <c r="B5417">
        <v>18</v>
      </c>
      <c r="C5417" t="s">
        <v>318</v>
      </c>
      <c r="D5417" t="s">
        <v>634</v>
      </c>
      <c r="E5417" t="str">
        <f t="shared" si="168"/>
        <v/>
      </c>
      <c r="F5417" t="str">
        <f t="shared" si="169"/>
        <v/>
      </c>
      <c r="H5417">
        <v>6</v>
      </c>
      <c r="Q5417">
        <v>6</v>
      </c>
    </row>
    <row r="5418" spans="1:17" x14ac:dyDescent="0.25">
      <c r="A5418" t="s">
        <v>913</v>
      </c>
      <c r="B5418">
        <v>18</v>
      </c>
      <c r="C5418" t="s">
        <v>312</v>
      </c>
      <c r="D5418" t="s">
        <v>632</v>
      </c>
      <c r="E5418" t="str">
        <f t="shared" si="168"/>
        <v/>
      </c>
      <c r="F5418" t="str">
        <f t="shared" si="169"/>
        <v/>
      </c>
      <c r="H5418">
        <v>6</v>
      </c>
      <c r="Q5418">
        <v>6</v>
      </c>
    </row>
    <row r="5419" spans="1:17" x14ac:dyDescent="0.25">
      <c r="A5419" t="s">
        <v>913</v>
      </c>
      <c r="B5419">
        <v>18</v>
      </c>
      <c r="C5419" t="s">
        <v>288</v>
      </c>
      <c r="D5419" t="s">
        <v>632</v>
      </c>
      <c r="E5419" t="str">
        <f t="shared" si="168"/>
        <v/>
      </c>
      <c r="F5419" t="str">
        <f t="shared" si="169"/>
        <v/>
      </c>
      <c r="H5419">
        <v>5.5</v>
      </c>
      <c r="Q5419">
        <v>5.5</v>
      </c>
    </row>
    <row r="5420" spans="1:17" x14ac:dyDescent="0.25">
      <c r="A5420" t="s">
        <v>913</v>
      </c>
      <c r="B5420">
        <v>18</v>
      </c>
      <c r="C5420" t="s">
        <v>272</v>
      </c>
      <c r="D5420" t="s">
        <v>752</v>
      </c>
      <c r="E5420">
        <f t="shared" si="168"/>
        <v>1</v>
      </c>
      <c r="F5420" t="str">
        <f t="shared" si="169"/>
        <v/>
      </c>
      <c r="G5420" t="s">
        <v>910</v>
      </c>
      <c r="H5420">
        <v>7</v>
      </c>
      <c r="I5420">
        <v>1</v>
      </c>
      <c r="M5420">
        <v>1</v>
      </c>
      <c r="N5420">
        <v>1</v>
      </c>
      <c r="Q5420">
        <v>6.5</v>
      </c>
    </row>
    <row r="5421" spans="1:17" x14ac:dyDescent="0.25">
      <c r="A5421" t="s">
        <v>913</v>
      </c>
      <c r="B5421">
        <v>18</v>
      </c>
      <c r="C5421" t="s">
        <v>283</v>
      </c>
      <c r="D5421" t="s">
        <v>752</v>
      </c>
      <c r="E5421" t="str">
        <f t="shared" si="168"/>
        <v/>
      </c>
      <c r="F5421" t="str">
        <f t="shared" si="169"/>
        <v/>
      </c>
      <c r="H5421">
        <v>6.5</v>
      </c>
      <c r="L5421">
        <v>1</v>
      </c>
      <c r="Q5421">
        <v>7.5</v>
      </c>
    </row>
    <row r="5422" spans="1:17" x14ac:dyDescent="0.25">
      <c r="A5422" t="s">
        <v>913</v>
      </c>
      <c r="B5422">
        <v>18</v>
      </c>
      <c r="C5422" t="s">
        <v>293</v>
      </c>
      <c r="D5422" t="s">
        <v>740</v>
      </c>
      <c r="E5422" t="str">
        <f t="shared" si="168"/>
        <v/>
      </c>
      <c r="F5422" t="str">
        <f t="shared" si="169"/>
        <v/>
      </c>
      <c r="H5422">
        <v>6</v>
      </c>
      <c r="Q5422">
        <v>6</v>
      </c>
    </row>
    <row r="5423" spans="1:17" x14ac:dyDescent="0.25">
      <c r="A5423" t="s">
        <v>913</v>
      </c>
      <c r="B5423">
        <v>18</v>
      </c>
      <c r="C5423" t="s">
        <v>300</v>
      </c>
      <c r="D5423" t="s">
        <v>740</v>
      </c>
      <c r="E5423" t="str">
        <f t="shared" si="168"/>
        <v/>
      </c>
      <c r="F5423" t="str">
        <f t="shared" si="169"/>
        <v/>
      </c>
      <c r="H5423">
        <v>5</v>
      </c>
      <c r="Q5423">
        <v>5</v>
      </c>
    </row>
    <row r="5424" spans="1:17" x14ac:dyDescent="0.25">
      <c r="A5424" t="s">
        <v>913</v>
      </c>
      <c r="B5424">
        <v>18</v>
      </c>
      <c r="C5424" t="s">
        <v>286</v>
      </c>
      <c r="D5424" t="s">
        <v>742</v>
      </c>
      <c r="E5424" t="str">
        <f t="shared" si="168"/>
        <v/>
      </c>
      <c r="F5424" t="str">
        <f t="shared" si="169"/>
        <v/>
      </c>
      <c r="H5424">
        <v>6</v>
      </c>
      <c r="Q5424">
        <v>6</v>
      </c>
    </row>
    <row r="5425" spans="1:17" x14ac:dyDescent="0.25">
      <c r="A5425" t="s">
        <v>913</v>
      </c>
      <c r="B5425">
        <v>18</v>
      </c>
      <c r="C5425" t="s">
        <v>317</v>
      </c>
      <c r="D5425" t="s">
        <v>742</v>
      </c>
      <c r="E5425">
        <f t="shared" si="168"/>
        <v>1</v>
      </c>
      <c r="F5425" t="str">
        <f t="shared" si="169"/>
        <v/>
      </c>
      <c r="G5425" t="s">
        <v>910</v>
      </c>
      <c r="H5425">
        <v>7.5</v>
      </c>
      <c r="L5425">
        <v>1</v>
      </c>
      <c r="Q5425">
        <v>8</v>
      </c>
    </row>
    <row r="5426" spans="1:17" x14ac:dyDescent="0.25">
      <c r="A5426" t="s">
        <v>913</v>
      </c>
      <c r="B5426">
        <v>18</v>
      </c>
      <c r="C5426" t="s">
        <v>831</v>
      </c>
      <c r="D5426" t="s">
        <v>742</v>
      </c>
      <c r="E5426" t="str">
        <f t="shared" si="168"/>
        <v/>
      </c>
      <c r="F5426" t="str">
        <f t="shared" si="169"/>
        <v/>
      </c>
      <c r="H5426">
        <v>6</v>
      </c>
      <c r="I5426">
        <v>1</v>
      </c>
      <c r="M5426">
        <v>1</v>
      </c>
      <c r="Q5426">
        <v>9</v>
      </c>
    </row>
    <row r="5427" spans="1:17" x14ac:dyDescent="0.25">
      <c r="A5427" t="s">
        <v>913</v>
      </c>
      <c r="B5427">
        <v>18</v>
      </c>
      <c r="C5427" t="s">
        <v>282</v>
      </c>
      <c r="D5427" t="s">
        <v>753</v>
      </c>
      <c r="E5427" t="str">
        <f t="shared" si="168"/>
        <v/>
      </c>
      <c r="F5427" t="str">
        <f t="shared" si="169"/>
        <v/>
      </c>
      <c r="H5427">
        <v>7</v>
      </c>
      <c r="I5427">
        <v>1</v>
      </c>
      <c r="Q5427">
        <v>10</v>
      </c>
    </row>
    <row r="5428" spans="1:17" x14ac:dyDescent="0.25">
      <c r="A5428" t="s">
        <v>913</v>
      </c>
      <c r="B5428">
        <v>18</v>
      </c>
      <c r="C5428" t="s">
        <v>304</v>
      </c>
      <c r="D5428" t="s">
        <v>750</v>
      </c>
      <c r="E5428">
        <f t="shared" si="168"/>
        <v>1</v>
      </c>
      <c r="F5428" t="str">
        <f t="shared" si="169"/>
        <v/>
      </c>
      <c r="G5428" t="s">
        <v>910</v>
      </c>
      <c r="H5428">
        <v>6</v>
      </c>
      <c r="Q5428">
        <v>5.5</v>
      </c>
    </row>
    <row r="5429" spans="1:17" x14ac:dyDescent="0.25">
      <c r="A5429" t="s">
        <v>913</v>
      </c>
      <c r="B5429">
        <v>18</v>
      </c>
      <c r="C5429" t="s">
        <v>252</v>
      </c>
      <c r="D5429" t="s">
        <v>754</v>
      </c>
      <c r="E5429" t="str">
        <f t="shared" si="168"/>
        <v/>
      </c>
      <c r="F5429" t="str">
        <f t="shared" si="169"/>
        <v/>
      </c>
      <c r="H5429">
        <v>6.5</v>
      </c>
      <c r="Q5429">
        <v>6.5</v>
      </c>
    </row>
    <row r="5430" spans="1:17" x14ac:dyDescent="0.25">
      <c r="A5430" t="s">
        <v>913</v>
      </c>
      <c r="B5430">
        <v>18</v>
      </c>
      <c r="C5430" t="s">
        <v>289</v>
      </c>
      <c r="D5430" t="s">
        <v>754</v>
      </c>
      <c r="E5430">
        <f t="shared" si="168"/>
        <v>1</v>
      </c>
      <c r="F5430" t="str">
        <f t="shared" si="169"/>
        <v/>
      </c>
      <c r="G5430" t="s">
        <v>910</v>
      </c>
      <c r="H5430">
        <v>5</v>
      </c>
      <c r="Q5430">
        <v>4.5</v>
      </c>
    </row>
    <row r="5431" spans="1:17" x14ac:dyDescent="0.25">
      <c r="A5431" t="s">
        <v>913</v>
      </c>
      <c r="B5431">
        <v>18</v>
      </c>
      <c r="C5431" t="s">
        <v>311</v>
      </c>
      <c r="D5431" t="s">
        <v>754</v>
      </c>
      <c r="E5431" t="str">
        <f t="shared" si="168"/>
        <v/>
      </c>
      <c r="F5431" t="str">
        <f t="shared" si="169"/>
        <v/>
      </c>
      <c r="H5431">
        <v>5.5</v>
      </c>
      <c r="Q5431">
        <v>5.5</v>
      </c>
    </row>
    <row r="5432" spans="1:17" x14ac:dyDescent="0.25">
      <c r="A5432" t="s">
        <v>913</v>
      </c>
      <c r="B5432">
        <v>18</v>
      </c>
      <c r="C5432" t="s">
        <v>259</v>
      </c>
      <c r="D5432" t="s">
        <v>748</v>
      </c>
      <c r="E5432" t="str">
        <f t="shared" si="168"/>
        <v/>
      </c>
      <c r="F5432" t="str">
        <f t="shared" si="169"/>
        <v/>
      </c>
      <c r="H5432">
        <v>6.5</v>
      </c>
      <c r="Q5432">
        <v>6.5</v>
      </c>
    </row>
    <row r="5433" spans="1:17" x14ac:dyDescent="0.25">
      <c r="A5433" t="s">
        <v>913</v>
      </c>
      <c r="B5433">
        <v>18</v>
      </c>
      <c r="C5433" t="s">
        <v>274</v>
      </c>
      <c r="D5433" t="s">
        <v>748</v>
      </c>
      <c r="E5433">
        <f t="shared" si="168"/>
        <v>1</v>
      </c>
      <c r="F5433" t="str">
        <f t="shared" si="169"/>
        <v/>
      </c>
      <c r="G5433" t="s">
        <v>910</v>
      </c>
      <c r="H5433">
        <v>7</v>
      </c>
      <c r="L5433">
        <v>1</v>
      </c>
      <c r="Q5433">
        <v>7.5</v>
      </c>
    </row>
    <row r="5434" spans="1:17" x14ac:dyDescent="0.25">
      <c r="A5434" t="s">
        <v>913</v>
      </c>
      <c r="B5434">
        <v>18</v>
      </c>
      <c r="C5434" t="s">
        <v>278</v>
      </c>
      <c r="D5434" t="s">
        <v>748</v>
      </c>
      <c r="E5434" t="str">
        <f t="shared" si="168"/>
        <v/>
      </c>
      <c r="F5434" t="str">
        <f t="shared" si="169"/>
        <v/>
      </c>
      <c r="H5434">
        <v>5.5</v>
      </c>
      <c r="Q5434">
        <v>5.5</v>
      </c>
    </row>
    <row r="5435" spans="1:17" x14ac:dyDescent="0.25">
      <c r="A5435" t="s">
        <v>913</v>
      </c>
      <c r="B5435">
        <v>18</v>
      </c>
      <c r="C5435" t="s">
        <v>292</v>
      </c>
      <c r="D5435" t="s">
        <v>748</v>
      </c>
      <c r="E5435">
        <f t="shared" si="168"/>
        <v>1</v>
      </c>
      <c r="F5435" t="str">
        <f t="shared" si="169"/>
        <v/>
      </c>
      <c r="G5435" t="s">
        <v>910</v>
      </c>
      <c r="H5435">
        <v>7.5</v>
      </c>
      <c r="I5435">
        <v>2</v>
      </c>
      <c r="Q5435">
        <v>13</v>
      </c>
    </row>
    <row r="5436" spans="1:17" x14ac:dyDescent="0.25">
      <c r="A5436" t="s">
        <v>913</v>
      </c>
      <c r="B5436">
        <v>18</v>
      </c>
      <c r="C5436" t="s">
        <v>321</v>
      </c>
      <c r="D5436" t="s">
        <v>748</v>
      </c>
      <c r="E5436">
        <f t="shared" si="168"/>
        <v>1</v>
      </c>
      <c r="F5436" t="str">
        <f t="shared" si="169"/>
        <v/>
      </c>
      <c r="G5436" t="s">
        <v>910</v>
      </c>
      <c r="H5436">
        <v>6</v>
      </c>
      <c r="Q5436">
        <v>5.5</v>
      </c>
    </row>
    <row r="5437" spans="1:17" x14ac:dyDescent="0.25">
      <c r="A5437" t="s">
        <v>913</v>
      </c>
      <c r="B5437">
        <v>18</v>
      </c>
      <c r="C5437" t="s">
        <v>251</v>
      </c>
      <c r="D5437" t="s">
        <v>661</v>
      </c>
      <c r="E5437" t="str">
        <f t="shared" si="168"/>
        <v/>
      </c>
      <c r="F5437" t="str">
        <f t="shared" si="169"/>
        <v/>
      </c>
      <c r="H5437">
        <v>7</v>
      </c>
      <c r="I5437">
        <v>1</v>
      </c>
      <c r="Q5437">
        <v>10</v>
      </c>
    </row>
    <row r="5438" spans="1:17" x14ac:dyDescent="0.25">
      <c r="A5438" t="s">
        <v>913</v>
      </c>
      <c r="B5438">
        <v>18</v>
      </c>
      <c r="C5438" t="s">
        <v>301</v>
      </c>
      <c r="D5438" t="s">
        <v>661</v>
      </c>
      <c r="E5438" t="str">
        <f t="shared" si="168"/>
        <v/>
      </c>
      <c r="F5438" t="str">
        <f t="shared" si="169"/>
        <v/>
      </c>
      <c r="H5438">
        <v>6</v>
      </c>
      <c r="Q5438">
        <v>6</v>
      </c>
    </row>
    <row r="5439" spans="1:17" x14ac:dyDescent="0.25">
      <c r="A5439" t="s">
        <v>913</v>
      </c>
      <c r="B5439">
        <v>18</v>
      </c>
      <c r="C5439" t="s">
        <v>314</v>
      </c>
      <c r="D5439" t="s">
        <v>661</v>
      </c>
      <c r="E5439" t="str">
        <f t="shared" si="168"/>
        <v/>
      </c>
      <c r="F5439" t="str">
        <f t="shared" si="169"/>
        <v/>
      </c>
      <c r="H5439">
        <v>5.5</v>
      </c>
      <c r="L5439">
        <v>1</v>
      </c>
      <c r="Q5439">
        <v>6.5</v>
      </c>
    </row>
    <row r="5440" spans="1:17" x14ac:dyDescent="0.25">
      <c r="A5440" t="s">
        <v>913</v>
      </c>
      <c r="B5440">
        <v>18</v>
      </c>
      <c r="C5440" t="s">
        <v>264</v>
      </c>
      <c r="D5440" t="s">
        <v>631</v>
      </c>
      <c r="E5440" t="str">
        <f t="shared" si="168"/>
        <v/>
      </c>
      <c r="F5440" t="str">
        <f t="shared" si="169"/>
        <v/>
      </c>
      <c r="H5440">
        <v>5.5</v>
      </c>
      <c r="Q5440">
        <v>5.5</v>
      </c>
    </row>
    <row r="5441" spans="1:17" x14ac:dyDescent="0.25">
      <c r="A5441" t="s">
        <v>913</v>
      </c>
      <c r="B5441">
        <v>18</v>
      </c>
      <c r="C5441" t="s">
        <v>320</v>
      </c>
      <c r="D5441" t="s">
        <v>631</v>
      </c>
      <c r="E5441" t="str">
        <f t="shared" si="168"/>
        <v/>
      </c>
      <c r="F5441" t="str">
        <f t="shared" si="169"/>
        <v/>
      </c>
      <c r="H5441">
        <v>5</v>
      </c>
      <c r="Q5441">
        <v>5</v>
      </c>
    </row>
    <row r="5442" spans="1:17" x14ac:dyDescent="0.25">
      <c r="A5442" t="s">
        <v>913</v>
      </c>
      <c r="B5442">
        <v>18</v>
      </c>
      <c r="C5442" t="s">
        <v>271</v>
      </c>
      <c r="D5442" t="s">
        <v>631</v>
      </c>
      <c r="E5442">
        <f t="shared" si="168"/>
        <v>1</v>
      </c>
      <c r="F5442" t="str">
        <f t="shared" si="169"/>
        <v/>
      </c>
      <c r="G5442" t="s">
        <v>910</v>
      </c>
      <c r="H5442">
        <v>5</v>
      </c>
      <c r="Q5442">
        <v>4.5</v>
      </c>
    </row>
    <row r="5443" spans="1:17" x14ac:dyDescent="0.25">
      <c r="A5443" t="s">
        <v>913</v>
      </c>
      <c r="B5443">
        <v>18</v>
      </c>
      <c r="C5443" t="s">
        <v>266</v>
      </c>
      <c r="D5443" t="s">
        <v>745</v>
      </c>
      <c r="E5443" t="str">
        <f t="shared" ref="E5443:E5506" si="170">IF($G5443="Ammonito",1,"")</f>
        <v/>
      </c>
      <c r="F5443" t="str">
        <f t="shared" ref="F5443:F5506" si="171">IF($G5443="Espulsione",1,"")</f>
        <v/>
      </c>
      <c r="H5443">
        <v>6</v>
      </c>
      <c r="Q5443">
        <v>6</v>
      </c>
    </row>
    <row r="5444" spans="1:17" x14ac:dyDescent="0.25">
      <c r="A5444" t="s">
        <v>913</v>
      </c>
      <c r="B5444">
        <v>18</v>
      </c>
      <c r="C5444" t="s">
        <v>270</v>
      </c>
      <c r="D5444" t="s">
        <v>745</v>
      </c>
      <c r="E5444" t="str">
        <f t="shared" si="170"/>
        <v/>
      </c>
      <c r="F5444" t="str">
        <f t="shared" si="171"/>
        <v/>
      </c>
      <c r="H5444">
        <v>6.5</v>
      </c>
      <c r="Q5444">
        <v>6.5</v>
      </c>
    </row>
    <row r="5445" spans="1:17" x14ac:dyDescent="0.25">
      <c r="A5445" t="s">
        <v>913</v>
      </c>
      <c r="B5445">
        <v>18</v>
      </c>
      <c r="C5445" t="s">
        <v>309</v>
      </c>
      <c r="D5445" t="s">
        <v>745</v>
      </c>
      <c r="E5445" t="str">
        <f t="shared" si="170"/>
        <v/>
      </c>
      <c r="F5445" t="str">
        <f t="shared" si="171"/>
        <v/>
      </c>
      <c r="H5445">
        <v>5.5</v>
      </c>
      <c r="Q5445">
        <v>5.5</v>
      </c>
    </row>
    <row r="5446" spans="1:17" x14ac:dyDescent="0.25">
      <c r="A5446" t="s">
        <v>913</v>
      </c>
      <c r="B5446">
        <v>18</v>
      </c>
      <c r="C5446" t="s">
        <v>313</v>
      </c>
      <c r="D5446" t="s">
        <v>745</v>
      </c>
      <c r="E5446" t="str">
        <f t="shared" si="170"/>
        <v/>
      </c>
      <c r="F5446" t="str">
        <f t="shared" si="171"/>
        <v/>
      </c>
      <c r="H5446">
        <v>6.5</v>
      </c>
      <c r="Q5446">
        <v>6.5</v>
      </c>
    </row>
    <row r="5447" spans="1:17" x14ac:dyDescent="0.25">
      <c r="A5447" t="s">
        <v>913</v>
      </c>
      <c r="B5447">
        <v>18</v>
      </c>
      <c r="C5447" t="s">
        <v>255</v>
      </c>
      <c r="D5447" t="s">
        <v>635</v>
      </c>
      <c r="E5447" t="str">
        <f t="shared" si="170"/>
        <v/>
      </c>
      <c r="F5447" t="str">
        <f t="shared" si="171"/>
        <v/>
      </c>
      <c r="H5447">
        <v>5</v>
      </c>
      <c r="Q5447">
        <v>5</v>
      </c>
    </row>
    <row r="5448" spans="1:17" x14ac:dyDescent="0.25">
      <c r="A5448" t="s">
        <v>913</v>
      </c>
      <c r="B5448">
        <v>18</v>
      </c>
      <c r="C5448" t="s">
        <v>812</v>
      </c>
      <c r="D5448" t="s">
        <v>635</v>
      </c>
      <c r="E5448" t="str">
        <f t="shared" si="170"/>
        <v/>
      </c>
      <c r="F5448" t="str">
        <f t="shared" si="171"/>
        <v/>
      </c>
      <c r="H5448">
        <v>5</v>
      </c>
      <c r="Q5448">
        <v>5</v>
      </c>
    </row>
    <row r="5449" spans="1:17" x14ac:dyDescent="0.25">
      <c r="A5449" t="s">
        <v>913</v>
      </c>
      <c r="B5449">
        <v>18</v>
      </c>
      <c r="C5449" t="s">
        <v>269</v>
      </c>
      <c r="D5449" t="s">
        <v>635</v>
      </c>
      <c r="E5449" t="str">
        <f t="shared" si="170"/>
        <v/>
      </c>
      <c r="F5449" t="str">
        <f t="shared" si="171"/>
        <v/>
      </c>
      <c r="H5449">
        <v>5</v>
      </c>
      <c r="Q5449">
        <v>5</v>
      </c>
    </row>
    <row r="5450" spans="1:17" x14ac:dyDescent="0.25">
      <c r="A5450" t="s">
        <v>913</v>
      </c>
      <c r="B5450">
        <v>18</v>
      </c>
      <c r="C5450" t="s">
        <v>322</v>
      </c>
      <c r="D5450" t="s">
        <v>635</v>
      </c>
      <c r="E5450" t="str">
        <f t="shared" si="170"/>
        <v/>
      </c>
      <c r="F5450" t="str">
        <f t="shared" si="171"/>
        <v/>
      </c>
      <c r="H5450">
        <v>5</v>
      </c>
      <c r="Q5450">
        <v>5</v>
      </c>
    </row>
    <row r="5451" spans="1:17" x14ac:dyDescent="0.25">
      <c r="A5451" t="s">
        <v>913</v>
      </c>
      <c r="B5451">
        <v>18</v>
      </c>
      <c r="C5451" t="s">
        <v>249</v>
      </c>
      <c r="D5451" t="s">
        <v>747</v>
      </c>
      <c r="E5451" t="str">
        <f t="shared" si="170"/>
        <v/>
      </c>
      <c r="F5451" t="str">
        <f t="shared" si="171"/>
        <v/>
      </c>
      <c r="H5451">
        <v>5</v>
      </c>
      <c r="Q5451">
        <v>5</v>
      </c>
    </row>
    <row r="5452" spans="1:17" x14ac:dyDescent="0.25">
      <c r="A5452" t="s">
        <v>913</v>
      </c>
      <c r="B5452">
        <v>18</v>
      </c>
      <c r="C5452" t="s">
        <v>277</v>
      </c>
      <c r="D5452" t="s">
        <v>747</v>
      </c>
      <c r="E5452" t="str">
        <f t="shared" si="170"/>
        <v/>
      </c>
      <c r="F5452" t="str">
        <f t="shared" si="171"/>
        <v/>
      </c>
      <c r="H5452">
        <v>6</v>
      </c>
      <c r="I5452">
        <v>1</v>
      </c>
      <c r="Q5452">
        <v>9</v>
      </c>
    </row>
    <row r="5453" spans="1:17" x14ac:dyDescent="0.25">
      <c r="A5453" t="s">
        <v>913</v>
      </c>
      <c r="B5453">
        <v>18</v>
      </c>
      <c r="C5453" t="s">
        <v>291</v>
      </c>
      <c r="D5453" t="s">
        <v>747</v>
      </c>
      <c r="E5453">
        <f t="shared" si="170"/>
        <v>1</v>
      </c>
      <c r="F5453" t="str">
        <f t="shared" si="171"/>
        <v/>
      </c>
      <c r="G5453" t="s">
        <v>910</v>
      </c>
      <c r="H5453">
        <v>5.5</v>
      </c>
      <c r="Q5453">
        <v>5</v>
      </c>
    </row>
    <row r="5454" spans="1:17" x14ac:dyDescent="0.25">
      <c r="A5454" t="s">
        <v>913</v>
      </c>
      <c r="B5454">
        <v>18</v>
      </c>
      <c r="C5454" t="s">
        <v>265</v>
      </c>
      <c r="D5454" t="s">
        <v>738</v>
      </c>
      <c r="E5454" t="str">
        <f t="shared" si="170"/>
        <v/>
      </c>
      <c r="F5454" t="str">
        <f t="shared" si="171"/>
        <v/>
      </c>
      <c r="H5454">
        <v>5</v>
      </c>
      <c r="Q5454">
        <v>5</v>
      </c>
    </row>
    <row r="5455" spans="1:17" x14ac:dyDescent="0.25">
      <c r="A5455" t="s">
        <v>913</v>
      </c>
      <c r="B5455">
        <v>18</v>
      </c>
      <c r="C5455" t="s">
        <v>297</v>
      </c>
      <c r="D5455" t="s">
        <v>738</v>
      </c>
      <c r="E5455" t="str">
        <f t="shared" si="170"/>
        <v/>
      </c>
      <c r="F5455" t="str">
        <f t="shared" si="171"/>
        <v/>
      </c>
      <c r="H5455">
        <v>5.5</v>
      </c>
      <c r="Q5455">
        <v>5.5</v>
      </c>
    </row>
    <row r="5456" spans="1:17" x14ac:dyDescent="0.25">
      <c r="A5456" t="s">
        <v>913</v>
      </c>
      <c r="B5456">
        <v>18</v>
      </c>
      <c r="C5456" t="s">
        <v>253</v>
      </c>
      <c r="D5456" t="s">
        <v>761</v>
      </c>
      <c r="E5456" t="str">
        <f t="shared" si="170"/>
        <v/>
      </c>
      <c r="F5456" t="str">
        <f t="shared" si="171"/>
        <v/>
      </c>
      <c r="H5456">
        <v>6</v>
      </c>
      <c r="Q5456">
        <v>6</v>
      </c>
    </row>
    <row r="5457" spans="1:17" x14ac:dyDescent="0.25">
      <c r="A5457" t="s">
        <v>913</v>
      </c>
      <c r="B5457">
        <v>18</v>
      </c>
      <c r="C5457" t="s">
        <v>319</v>
      </c>
      <c r="D5457" t="s">
        <v>761</v>
      </c>
      <c r="E5457">
        <f t="shared" si="170"/>
        <v>1</v>
      </c>
      <c r="F5457" t="str">
        <f t="shared" si="171"/>
        <v/>
      </c>
      <c r="G5457" t="s">
        <v>910</v>
      </c>
      <c r="H5457">
        <v>8</v>
      </c>
      <c r="I5457">
        <v>2</v>
      </c>
      <c r="Q5457">
        <v>13.5</v>
      </c>
    </row>
    <row r="5458" spans="1:17" x14ac:dyDescent="0.25">
      <c r="A5458" t="s">
        <v>913</v>
      </c>
      <c r="B5458">
        <v>18</v>
      </c>
      <c r="C5458" t="s">
        <v>279</v>
      </c>
      <c r="D5458" t="s">
        <v>761</v>
      </c>
      <c r="E5458" t="str">
        <f t="shared" si="170"/>
        <v/>
      </c>
      <c r="F5458" t="str">
        <f t="shared" si="171"/>
        <v/>
      </c>
      <c r="H5458">
        <v>6.5</v>
      </c>
      <c r="I5458">
        <v>1</v>
      </c>
      <c r="Q5458">
        <v>9.5</v>
      </c>
    </row>
    <row r="5459" spans="1:17" x14ac:dyDescent="0.25">
      <c r="A5459" t="s">
        <v>908</v>
      </c>
      <c r="B5459">
        <v>17</v>
      </c>
      <c r="C5459" t="s">
        <v>331</v>
      </c>
      <c r="D5459" t="s">
        <v>746</v>
      </c>
      <c r="E5459" t="str">
        <f t="shared" si="170"/>
        <v/>
      </c>
      <c r="F5459" t="str">
        <f t="shared" si="171"/>
        <v/>
      </c>
      <c r="H5459">
        <v>6</v>
      </c>
      <c r="J5459">
        <v>4</v>
      </c>
      <c r="Q5459">
        <v>2</v>
      </c>
    </row>
    <row r="5460" spans="1:17" x14ac:dyDescent="0.25">
      <c r="A5460" t="s">
        <v>908</v>
      </c>
      <c r="B5460">
        <v>17</v>
      </c>
      <c r="C5460" t="s">
        <v>332</v>
      </c>
      <c r="D5460" t="s">
        <v>760</v>
      </c>
      <c r="E5460">
        <f t="shared" si="170"/>
        <v>1</v>
      </c>
      <c r="F5460" t="str">
        <f t="shared" si="171"/>
        <v/>
      </c>
      <c r="G5460" t="s">
        <v>910</v>
      </c>
      <c r="H5460">
        <v>6</v>
      </c>
      <c r="Q5460">
        <v>5.5</v>
      </c>
    </row>
    <row r="5461" spans="1:17" x14ac:dyDescent="0.25">
      <c r="A5461" t="s">
        <v>908</v>
      </c>
      <c r="B5461">
        <v>17</v>
      </c>
      <c r="C5461" t="s">
        <v>326</v>
      </c>
      <c r="D5461" t="s">
        <v>633</v>
      </c>
      <c r="E5461" t="str">
        <f t="shared" si="170"/>
        <v/>
      </c>
      <c r="F5461" t="str">
        <f t="shared" si="171"/>
        <v/>
      </c>
      <c r="H5461">
        <v>6</v>
      </c>
      <c r="J5461">
        <v>1</v>
      </c>
      <c r="O5461">
        <v>1</v>
      </c>
      <c r="Q5461">
        <v>5</v>
      </c>
    </row>
    <row r="5462" spans="1:17" x14ac:dyDescent="0.25">
      <c r="A5462" t="s">
        <v>908</v>
      </c>
      <c r="B5462">
        <v>17</v>
      </c>
      <c r="C5462" t="s">
        <v>335</v>
      </c>
      <c r="D5462" t="s">
        <v>739</v>
      </c>
      <c r="E5462" t="str">
        <f t="shared" si="170"/>
        <v/>
      </c>
      <c r="F5462" t="str">
        <f t="shared" si="171"/>
        <v/>
      </c>
      <c r="H5462">
        <v>6</v>
      </c>
      <c r="J5462">
        <v>4</v>
      </c>
      <c r="Q5462">
        <v>2</v>
      </c>
    </row>
    <row r="5463" spans="1:17" x14ac:dyDescent="0.25">
      <c r="A5463" t="s">
        <v>908</v>
      </c>
      <c r="B5463">
        <v>17</v>
      </c>
      <c r="C5463" t="s">
        <v>341</v>
      </c>
      <c r="D5463" t="s">
        <v>634</v>
      </c>
      <c r="E5463" t="str">
        <f t="shared" si="170"/>
        <v/>
      </c>
      <c r="F5463" t="str">
        <f t="shared" si="171"/>
        <v/>
      </c>
      <c r="H5463">
        <v>5.5</v>
      </c>
      <c r="J5463">
        <v>4</v>
      </c>
      <c r="Q5463">
        <v>1.5</v>
      </c>
    </row>
    <row r="5464" spans="1:17" x14ac:dyDescent="0.25">
      <c r="A5464" t="s">
        <v>908</v>
      </c>
      <c r="B5464">
        <v>17</v>
      </c>
      <c r="C5464" t="s">
        <v>338</v>
      </c>
      <c r="D5464" t="s">
        <v>632</v>
      </c>
      <c r="E5464" t="str">
        <f t="shared" si="170"/>
        <v/>
      </c>
      <c r="F5464" t="str">
        <f t="shared" si="171"/>
        <v/>
      </c>
      <c r="H5464">
        <v>6.5</v>
      </c>
      <c r="Q5464">
        <v>6.5</v>
      </c>
    </row>
    <row r="5465" spans="1:17" x14ac:dyDescent="0.25">
      <c r="A5465" t="s">
        <v>908</v>
      </c>
      <c r="B5465">
        <v>17</v>
      </c>
      <c r="C5465" t="s">
        <v>340</v>
      </c>
      <c r="D5465" t="s">
        <v>752</v>
      </c>
      <c r="E5465" t="str">
        <f t="shared" si="170"/>
        <v/>
      </c>
      <c r="F5465" t="str">
        <f t="shared" si="171"/>
        <v/>
      </c>
      <c r="H5465">
        <v>6</v>
      </c>
      <c r="J5465">
        <v>1</v>
      </c>
      <c r="Q5465">
        <v>5</v>
      </c>
    </row>
    <row r="5466" spans="1:17" x14ac:dyDescent="0.25">
      <c r="A5466" t="s">
        <v>908</v>
      </c>
      <c r="B5466">
        <v>17</v>
      </c>
      <c r="C5466" t="s">
        <v>662</v>
      </c>
      <c r="D5466" t="s">
        <v>740</v>
      </c>
      <c r="E5466" t="str">
        <f t="shared" si="170"/>
        <v/>
      </c>
      <c r="F5466" t="str">
        <f t="shared" si="171"/>
        <v/>
      </c>
      <c r="H5466">
        <v>6</v>
      </c>
      <c r="Q5466">
        <v>6</v>
      </c>
    </row>
    <row r="5467" spans="1:17" x14ac:dyDescent="0.25">
      <c r="A5467" t="s">
        <v>908</v>
      </c>
      <c r="B5467">
        <v>17</v>
      </c>
      <c r="C5467" t="s">
        <v>330</v>
      </c>
      <c r="D5467" t="s">
        <v>742</v>
      </c>
      <c r="E5467" t="str">
        <f t="shared" si="170"/>
        <v/>
      </c>
      <c r="F5467" t="str">
        <f t="shared" si="171"/>
        <v/>
      </c>
      <c r="H5467">
        <v>6</v>
      </c>
      <c r="J5467">
        <v>1</v>
      </c>
      <c r="Q5467">
        <v>5</v>
      </c>
    </row>
    <row r="5468" spans="1:17" x14ac:dyDescent="0.25">
      <c r="A5468" t="s">
        <v>908</v>
      </c>
      <c r="B5468">
        <v>17</v>
      </c>
      <c r="C5468" t="s">
        <v>337</v>
      </c>
      <c r="D5468" t="s">
        <v>753</v>
      </c>
      <c r="E5468" t="str">
        <f t="shared" si="170"/>
        <v/>
      </c>
      <c r="F5468" t="str">
        <f t="shared" si="171"/>
        <v/>
      </c>
      <c r="H5468">
        <v>4.5</v>
      </c>
      <c r="J5468">
        <v>4</v>
      </c>
      <c r="Q5468">
        <v>0.5</v>
      </c>
    </row>
    <row r="5469" spans="1:17" x14ac:dyDescent="0.25">
      <c r="A5469" t="s">
        <v>908</v>
      </c>
      <c r="B5469">
        <v>17</v>
      </c>
      <c r="C5469" t="s">
        <v>327</v>
      </c>
      <c r="D5469" t="s">
        <v>750</v>
      </c>
      <c r="E5469" t="str">
        <f t="shared" si="170"/>
        <v/>
      </c>
      <c r="F5469" t="str">
        <f t="shared" si="171"/>
        <v/>
      </c>
      <c r="H5469">
        <v>6</v>
      </c>
      <c r="J5469">
        <v>2</v>
      </c>
      <c r="Q5469">
        <v>4</v>
      </c>
    </row>
    <row r="5470" spans="1:17" x14ac:dyDescent="0.25">
      <c r="A5470" t="s">
        <v>908</v>
      </c>
      <c r="B5470">
        <v>17</v>
      </c>
      <c r="C5470" t="s">
        <v>323</v>
      </c>
      <c r="D5470" t="s">
        <v>754</v>
      </c>
      <c r="E5470" t="str">
        <f t="shared" si="170"/>
        <v/>
      </c>
      <c r="F5470" t="str">
        <f t="shared" si="171"/>
        <v/>
      </c>
      <c r="H5470">
        <v>6</v>
      </c>
      <c r="J5470">
        <v>1</v>
      </c>
      <c r="Q5470">
        <v>5</v>
      </c>
    </row>
    <row r="5471" spans="1:17" x14ac:dyDescent="0.25">
      <c r="A5471" t="s">
        <v>908</v>
      </c>
      <c r="B5471">
        <v>17</v>
      </c>
      <c r="C5471" t="s">
        <v>652</v>
      </c>
      <c r="D5471" t="s">
        <v>748</v>
      </c>
      <c r="E5471" t="str">
        <f t="shared" si="170"/>
        <v/>
      </c>
      <c r="F5471" t="str">
        <f t="shared" si="171"/>
        <v/>
      </c>
      <c r="H5471">
        <v>6</v>
      </c>
      <c r="Q5471">
        <v>6</v>
      </c>
    </row>
    <row r="5472" spans="1:17" x14ac:dyDescent="0.25">
      <c r="A5472" t="s">
        <v>908</v>
      </c>
      <c r="B5472">
        <v>17</v>
      </c>
      <c r="C5472" t="s">
        <v>343</v>
      </c>
      <c r="D5472" t="s">
        <v>748</v>
      </c>
      <c r="E5472" t="str">
        <f t="shared" si="170"/>
        <v/>
      </c>
      <c r="F5472" t="str">
        <f t="shared" si="171"/>
        <v/>
      </c>
      <c r="H5472">
        <v>6</v>
      </c>
      <c r="J5472">
        <v>1</v>
      </c>
      <c r="Q5472">
        <v>5</v>
      </c>
    </row>
    <row r="5473" spans="1:17" x14ac:dyDescent="0.25">
      <c r="A5473" t="s">
        <v>908</v>
      </c>
      <c r="B5473">
        <v>17</v>
      </c>
      <c r="C5473" t="s">
        <v>663</v>
      </c>
      <c r="D5473" t="s">
        <v>661</v>
      </c>
      <c r="E5473" t="str">
        <f t="shared" si="170"/>
        <v/>
      </c>
      <c r="F5473" t="str">
        <f t="shared" si="171"/>
        <v/>
      </c>
      <c r="H5473">
        <v>6.5</v>
      </c>
      <c r="J5473">
        <v>1</v>
      </c>
      <c r="Q5473">
        <v>5.5</v>
      </c>
    </row>
    <row r="5474" spans="1:17" x14ac:dyDescent="0.25">
      <c r="A5474" t="s">
        <v>908</v>
      </c>
      <c r="B5474">
        <v>17</v>
      </c>
      <c r="C5474" t="s">
        <v>334</v>
      </c>
      <c r="D5474" t="s">
        <v>631</v>
      </c>
      <c r="E5474" t="str">
        <f t="shared" si="170"/>
        <v/>
      </c>
      <c r="F5474" t="str">
        <f t="shared" si="171"/>
        <v/>
      </c>
      <c r="H5474">
        <v>6</v>
      </c>
      <c r="Q5474">
        <v>6</v>
      </c>
    </row>
    <row r="5475" spans="1:17" x14ac:dyDescent="0.25">
      <c r="A5475" t="s">
        <v>908</v>
      </c>
      <c r="B5475">
        <v>17</v>
      </c>
      <c r="C5475" t="s">
        <v>333</v>
      </c>
      <c r="D5475" t="s">
        <v>745</v>
      </c>
      <c r="E5475" t="str">
        <f t="shared" si="170"/>
        <v/>
      </c>
      <c r="F5475" t="str">
        <f t="shared" si="171"/>
        <v/>
      </c>
      <c r="H5475">
        <v>6</v>
      </c>
      <c r="J5475">
        <v>1</v>
      </c>
      <c r="Q5475">
        <v>5</v>
      </c>
    </row>
    <row r="5476" spans="1:17" x14ac:dyDescent="0.25">
      <c r="A5476" t="s">
        <v>908</v>
      </c>
      <c r="B5476">
        <v>17</v>
      </c>
      <c r="C5476" t="s">
        <v>339</v>
      </c>
      <c r="D5476" t="s">
        <v>635</v>
      </c>
      <c r="E5476">
        <f t="shared" si="170"/>
        <v>1</v>
      </c>
      <c r="F5476" t="str">
        <f t="shared" si="171"/>
        <v/>
      </c>
      <c r="G5476" t="s">
        <v>910</v>
      </c>
      <c r="H5476">
        <v>6.5</v>
      </c>
      <c r="J5476">
        <v>1</v>
      </c>
      <c r="Q5476">
        <v>5</v>
      </c>
    </row>
    <row r="5477" spans="1:17" x14ac:dyDescent="0.25">
      <c r="A5477" t="s">
        <v>908</v>
      </c>
      <c r="B5477">
        <v>17</v>
      </c>
      <c r="C5477" t="s">
        <v>664</v>
      </c>
      <c r="D5477" t="s">
        <v>747</v>
      </c>
      <c r="E5477" t="str">
        <f t="shared" si="170"/>
        <v/>
      </c>
      <c r="F5477" t="str">
        <f t="shared" si="171"/>
        <v/>
      </c>
      <c r="H5477">
        <v>6.5</v>
      </c>
      <c r="J5477">
        <v>1</v>
      </c>
      <c r="Q5477">
        <v>5.5</v>
      </c>
    </row>
    <row r="5478" spans="1:17" x14ac:dyDescent="0.25">
      <c r="A5478" t="s">
        <v>908</v>
      </c>
      <c r="B5478">
        <v>17</v>
      </c>
      <c r="C5478" t="s">
        <v>329</v>
      </c>
      <c r="D5478" t="s">
        <v>738</v>
      </c>
      <c r="E5478" t="str">
        <f t="shared" si="170"/>
        <v/>
      </c>
      <c r="F5478" t="str">
        <f t="shared" si="171"/>
        <v/>
      </c>
      <c r="H5478">
        <v>6.5</v>
      </c>
      <c r="J5478">
        <v>1</v>
      </c>
      <c r="Q5478">
        <v>5.5</v>
      </c>
    </row>
    <row r="5479" spans="1:17" x14ac:dyDescent="0.25">
      <c r="A5479" t="s">
        <v>908</v>
      </c>
      <c r="B5479">
        <v>17</v>
      </c>
      <c r="C5479" t="s">
        <v>342</v>
      </c>
      <c r="D5479" t="s">
        <v>761</v>
      </c>
      <c r="E5479" t="str">
        <f t="shared" si="170"/>
        <v/>
      </c>
      <c r="F5479" t="str">
        <f t="shared" si="171"/>
        <v/>
      </c>
      <c r="H5479">
        <v>6.5</v>
      </c>
      <c r="J5479">
        <v>1</v>
      </c>
      <c r="Q5479">
        <v>5.5</v>
      </c>
    </row>
    <row r="5480" spans="1:17" x14ac:dyDescent="0.25">
      <c r="A5480" t="s">
        <v>909</v>
      </c>
      <c r="B5480">
        <v>17</v>
      </c>
      <c r="C5480" t="s">
        <v>371</v>
      </c>
      <c r="D5480" t="s">
        <v>746</v>
      </c>
      <c r="E5480" t="str">
        <f t="shared" si="170"/>
        <v/>
      </c>
      <c r="F5480" t="str">
        <f t="shared" si="171"/>
        <v/>
      </c>
      <c r="H5480">
        <v>6</v>
      </c>
      <c r="Q5480">
        <v>6</v>
      </c>
    </row>
    <row r="5481" spans="1:17" x14ac:dyDescent="0.25">
      <c r="A5481" t="s">
        <v>909</v>
      </c>
      <c r="B5481">
        <v>17</v>
      </c>
      <c r="C5481" t="s">
        <v>890</v>
      </c>
      <c r="D5481" t="s">
        <v>746</v>
      </c>
      <c r="E5481" t="str">
        <f t="shared" si="170"/>
        <v/>
      </c>
      <c r="F5481" t="str">
        <f t="shared" si="171"/>
        <v/>
      </c>
      <c r="H5481">
        <v>6</v>
      </c>
      <c r="Q5481">
        <v>6</v>
      </c>
    </row>
    <row r="5482" spans="1:17" x14ac:dyDescent="0.25">
      <c r="A5482" t="s">
        <v>909</v>
      </c>
      <c r="B5482">
        <v>17</v>
      </c>
      <c r="C5482" t="s">
        <v>456</v>
      </c>
      <c r="D5482" t="s">
        <v>746</v>
      </c>
      <c r="E5482" t="str">
        <f t="shared" si="170"/>
        <v/>
      </c>
      <c r="F5482" t="str">
        <f t="shared" si="171"/>
        <v/>
      </c>
      <c r="H5482">
        <v>6</v>
      </c>
      <c r="Q5482">
        <v>6</v>
      </c>
    </row>
    <row r="5483" spans="1:17" x14ac:dyDescent="0.25">
      <c r="A5483" t="s">
        <v>909</v>
      </c>
      <c r="B5483">
        <v>17</v>
      </c>
      <c r="C5483" t="s">
        <v>473</v>
      </c>
      <c r="D5483" t="s">
        <v>746</v>
      </c>
      <c r="E5483" t="str">
        <f t="shared" si="170"/>
        <v/>
      </c>
      <c r="F5483" t="str">
        <f t="shared" si="171"/>
        <v/>
      </c>
      <c r="H5483">
        <v>6</v>
      </c>
      <c r="Q5483">
        <v>6</v>
      </c>
    </row>
    <row r="5484" spans="1:17" x14ac:dyDescent="0.25">
      <c r="A5484" t="s">
        <v>909</v>
      </c>
      <c r="B5484">
        <v>17</v>
      </c>
      <c r="C5484" t="s">
        <v>404</v>
      </c>
      <c r="D5484" t="s">
        <v>760</v>
      </c>
      <c r="E5484">
        <f t="shared" si="170"/>
        <v>1</v>
      </c>
      <c r="F5484" t="str">
        <f t="shared" si="171"/>
        <v/>
      </c>
      <c r="G5484" t="s">
        <v>910</v>
      </c>
      <c r="H5484">
        <v>6</v>
      </c>
      <c r="Q5484">
        <v>5.5</v>
      </c>
    </row>
    <row r="5485" spans="1:17" x14ac:dyDescent="0.25">
      <c r="A5485" t="s">
        <v>909</v>
      </c>
      <c r="B5485">
        <v>17</v>
      </c>
      <c r="C5485" t="s">
        <v>436</v>
      </c>
      <c r="D5485" t="s">
        <v>760</v>
      </c>
      <c r="E5485" t="str">
        <f t="shared" si="170"/>
        <v/>
      </c>
      <c r="F5485" t="str">
        <f t="shared" si="171"/>
        <v/>
      </c>
      <c r="H5485">
        <v>5.5</v>
      </c>
      <c r="Q5485">
        <v>5.5</v>
      </c>
    </row>
    <row r="5486" spans="1:17" x14ac:dyDescent="0.25">
      <c r="A5486" t="s">
        <v>909</v>
      </c>
      <c r="B5486">
        <v>17</v>
      </c>
      <c r="C5486" t="s">
        <v>442</v>
      </c>
      <c r="D5486" t="s">
        <v>760</v>
      </c>
      <c r="E5486" t="str">
        <f t="shared" si="170"/>
        <v/>
      </c>
      <c r="F5486" t="str">
        <f t="shared" si="171"/>
        <v/>
      </c>
      <c r="H5486">
        <v>6.5</v>
      </c>
      <c r="Q5486">
        <v>6.5</v>
      </c>
    </row>
    <row r="5487" spans="1:17" x14ac:dyDescent="0.25">
      <c r="A5487" t="s">
        <v>909</v>
      </c>
      <c r="B5487">
        <v>17</v>
      </c>
      <c r="C5487" t="s">
        <v>914</v>
      </c>
      <c r="D5487" t="s">
        <v>760</v>
      </c>
      <c r="E5487" t="str">
        <f t="shared" si="170"/>
        <v/>
      </c>
      <c r="F5487" t="str">
        <f t="shared" si="171"/>
        <v/>
      </c>
      <c r="H5487">
        <v>6</v>
      </c>
      <c r="Q5487">
        <v>6</v>
      </c>
    </row>
    <row r="5488" spans="1:17" x14ac:dyDescent="0.25">
      <c r="A5488" t="s">
        <v>909</v>
      </c>
      <c r="B5488">
        <v>17</v>
      </c>
      <c r="C5488" t="s">
        <v>357</v>
      </c>
      <c r="D5488" t="s">
        <v>633</v>
      </c>
      <c r="E5488" t="str">
        <f t="shared" si="170"/>
        <v/>
      </c>
      <c r="F5488" t="str">
        <f t="shared" si="171"/>
        <v/>
      </c>
      <c r="H5488">
        <v>6</v>
      </c>
      <c r="L5488">
        <v>1</v>
      </c>
      <c r="Q5488">
        <v>7</v>
      </c>
    </row>
    <row r="5489" spans="1:17" x14ac:dyDescent="0.25">
      <c r="A5489" t="s">
        <v>909</v>
      </c>
      <c r="B5489">
        <v>17</v>
      </c>
      <c r="C5489" t="s">
        <v>358</v>
      </c>
      <c r="D5489" t="s">
        <v>633</v>
      </c>
      <c r="E5489" t="str">
        <f t="shared" si="170"/>
        <v/>
      </c>
      <c r="F5489" t="str">
        <f t="shared" si="171"/>
        <v/>
      </c>
      <c r="H5489">
        <v>6</v>
      </c>
      <c r="Q5489">
        <v>6</v>
      </c>
    </row>
    <row r="5490" spans="1:17" x14ac:dyDescent="0.25">
      <c r="A5490" t="s">
        <v>909</v>
      </c>
      <c r="B5490">
        <v>17</v>
      </c>
      <c r="C5490" t="s">
        <v>852</v>
      </c>
      <c r="D5490" t="s">
        <v>633</v>
      </c>
      <c r="E5490" t="str">
        <f t="shared" si="170"/>
        <v/>
      </c>
      <c r="F5490" t="str">
        <f t="shared" si="171"/>
        <v/>
      </c>
      <c r="H5490">
        <v>6</v>
      </c>
      <c r="Q5490">
        <v>6</v>
      </c>
    </row>
    <row r="5491" spans="1:17" x14ac:dyDescent="0.25">
      <c r="A5491" t="s">
        <v>909</v>
      </c>
      <c r="B5491">
        <v>17</v>
      </c>
      <c r="C5491" t="s">
        <v>453</v>
      </c>
      <c r="D5491" t="s">
        <v>633</v>
      </c>
      <c r="E5491">
        <f t="shared" si="170"/>
        <v>1</v>
      </c>
      <c r="F5491" t="str">
        <f t="shared" si="171"/>
        <v/>
      </c>
      <c r="G5491" t="s">
        <v>910</v>
      </c>
      <c r="H5491">
        <v>6</v>
      </c>
      <c r="Q5491">
        <v>5.5</v>
      </c>
    </row>
    <row r="5492" spans="1:17" x14ac:dyDescent="0.25">
      <c r="A5492" t="s">
        <v>909</v>
      </c>
      <c r="B5492">
        <v>17</v>
      </c>
      <c r="C5492" t="s">
        <v>350</v>
      </c>
      <c r="D5492" t="s">
        <v>739</v>
      </c>
      <c r="E5492" t="str">
        <f t="shared" si="170"/>
        <v/>
      </c>
      <c r="F5492" t="str">
        <f t="shared" si="171"/>
        <v/>
      </c>
      <c r="H5492">
        <v>5</v>
      </c>
      <c r="Q5492">
        <v>5</v>
      </c>
    </row>
    <row r="5493" spans="1:17" x14ac:dyDescent="0.25">
      <c r="A5493" t="s">
        <v>909</v>
      </c>
      <c r="B5493">
        <v>17</v>
      </c>
      <c r="C5493" t="s">
        <v>417</v>
      </c>
      <c r="D5493" t="s">
        <v>739</v>
      </c>
      <c r="E5493" t="str">
        <f t="shared" si="170"/>
        <v/>
      </c>
      <c r="F5493" t="str">
        <f t="shared" si="171"/>
        <v/>
      </c>
      <c r="H5493">
        <v>4.5</v>
      </c>
      <c r="Q5493">
        <v>4.5</v>
      </c>
    </row>
    <row r="5494" spans="1:17" x14ac:dyDescent="0.25">
      <c r="A5494" t="s">
        <v>909</v>
      </c>
      <c r="B5494">
        <v>17</v>
      </c>
      <c r="C5494" t="s">
        <v>864</v>
      </c>
      <c r="D5494" t="s">
        <v>739</v>
      </c>
      <c r="E5494" t="str">
        <f t="shared" si="170"/>
        <v/>
      </c>
      <c r="F5494" t="str">
        <f t="shared" si="171"/>
        <v/>
      </c>
      <c r="H5494">
        <v>5</v>
      </c>
      <c r="Q5494">
        <v>5</v>
      </c>
    </row>
    <row r="5495" spans="1:17" x14ac:dyDescent="0.25">
      <c r="A5495" t="s">
        <v>909</v>
      </c>
      <c r="B5495">
        <v>17</v>
      </c>
      <c r="C5495" t="s">
        <v>464</v>
      </c>
      <c r="D5495" t="s">
        <v>739</v>
      </c>
      <c r="E5495" t="str">
        <f t="shared" si="170"/>
        <v/>
      </c>
      <c r="F5495" t="str">
        <f t="shared" si="171"/>
        <v/>
      </c>
      <c r="H5495">
        <v>5.5</v>
      </c>
      <c r="Q5495">
        <v>5.5</v>
      </c>
    </row>
    <row r="5496" spans="1:17" x14ac:dyDescent="0.25">
      <c r="A5496" t="s">
        <v>909</v>
      </c>
      <c r="B5496">
        <v>17</v>
      </c>
      <c r="C5496" t="s">
        <v>451</v>
      </c>
      <c r="D5496" t="s">
        <v>739</v>
      </c>
      <c r="E5496">
        <f t="shared" si="170"/>
        <v>1</v>
      </c>
      <c r="F5496" t="str">
        <f t="shared" si="171"/>
        <v/>
      </c>
      <c r="G5496" t="s">
        <v>910</v>
      </c>
      <c r="H5496">
        <v>5.5</v>
      </c>
      <c r="Q5496">
        <v>5</v>
      </c>
    </row>
    <row r="5497" spans="1:17" x14ac:dyDescent="0.25">
      <c r="A5497" t="s">
        <v>909</v>
      </c>
      <c r="B5497">
        <v>17</v>
      </c>
      <c r="C5497" t="s">
        <v>367</v>
      </c>
      <c r="D5497" t="s">
        <v>739</v>
      </c>
      <c r="E5497">
        <f t="shared" si="170"/>
        <v>1</v>
      </c>
      <c r="F5497" t="str">
        <f t="shared" si="171"/>
        <v/>
      </c>
      <c r="G5497" t="s">
        <v>910</v>
      </c>
      <c r="H5497">
        <v>5</v>
      </c>
      <c r="Q5497">
        <v>4.5</v>
      </c>
    </row>
    <row r="5498" spans="1:17" x14ac:dyDescent="0.25">
      <c r="A5498" t="s">
        <v>909</v>
      </c>
      <c r="B5498">
        <v>17</v>
      </c>
      <c r="C5498" t="s">
        <v>388</v>
      </c>
      <c r="D5498" t="s">
        <v>634</v>
      </c>
      <c r="E5498" t="str">
        <f t="shared" si="170"/>
        <v/>
      </c>
      <c r="F5498" t="str">
        <f t="shared" si="171"/>
        <v/>
      </c>
      <c r="H5498">
        <v>5</v>
      </c>
      <c r="Q5498">
        <v>5</v>
      </c>
    </row>
    <row r="5499" spans="1:17" x14ac:dyDescent="0.25">
      <c r="A5499" t="s">
        <v>909</v>
      </c>
      <c r="B5499">
        <v>17</v>
      </c>
      <c r="C5499" t="s">
        <v>398</v>
      </c>
      <c r="D5499" t="s">
        <v>634</v>
      </c>
      <c r="E5499" t="str">
        <f t="shared" si="170"/>
        <v/>
      </c>
      <c r="F5499" t="str">
        <f t="shared" si="171"/>
        <v/>
      </c>
      <c r="H5499">
        <v>5.5</v>
      </c>
      <c r="Q5499">
        <v>5.5</v>
      </c>
    </row>
    <row r="5500" spans="1:17" x14ac:dyDescent="0.25">
      <c r="A5500" t="s">
        <v>909</v>
      </c>
      <c r="B5500">
        <v>17</v>
      </c>
      <c r="C5500" t="s">
        <v>868</v>
      </c>
      <c r="D5500" t="s">
        <v>634</v>
      </c>
      <c r="E5500" t="str">
        <f t="shared" si="170"/>
        <v/>
      </c>
      <c r="F5500" t="str">
        <f t="shared" si="171"/>
        <v/>
      </c>
      <c r="H5500">
        <v>5</v>
      </c>
      <c r="Q5500">
        <v>5</v>
      </c>
    </row>
    <row r="5501" spans="1:17" x14ac:dyDescent="0.25">
      <c r="A5501" t="s">
        <v>909</v>
      </c>
      <c r="B5501">
        <v>17</v>
      </c>
      <c r="C5501" t="s">
        <v>469</v>
      </c>
      <c r="D5501" t="s">
        <v>634</v>
      </c>
      <c r="E5501" t="str">
        <f t="shared" si="170"/>
        <v/>
      </c>
      <c r="F5501" t="str">
        <f t="shared" si="171"/>
        <v/>
      </c>
      <c r="H5501">
        <v>6.5</v>
      </c>
      <c r="L5501">
        <v>1</v>
      </c>
      <c r="Q5501">
        <v>7.5</v>
      </c>
    </row>
    <row r="5502" spans="1:17" x14ac:dyDescent="0.25">
      <c r="A5502" t="s">
        <v>909</v>
      </c>
      <c r="B5502">
        <v>17</v>
      </c>
      <c r="C5502" t="s">
        <v>402</v>
      </c>
      <c r="D5502" t="s">
        <v>634</v>
      </c>
      <c r="E5502" t="str">
        <f t="shared" si="170"/>
        <v/>
      </c>
      <c r="F5502" t="str">
        <f t="shared" si="171"/>
        <v/>
      </c>
      <c r="H5502">
        <v>5.5</v>
      </c>
      <c r="Q5502">
        <v>5.5</v>
      </c>
    </row>
    <row r="5503" spans="1:17" x14ac:dyDescent="0.25">
      <c r="A5503" t="s">
        <v>909</v>
      </c>
      <c r="B5503">
        <v>17</v>
      </c>
      <c r="C5503" t="s">
        <v>848</v>
      </c>
      <c r="D5503" t="s">
        <v>632</v>
      </c>
      <c r="E5503">
        <f t="shared" si="170"/>
        <v>1</v>
      </c>
      <c r="F5503" t="str">
        <f t="shared" si="171"/>
        <v/>
      </c>
      <c r="G5503" t="s">
        <v>910</v>
      </c>
      <c r="H5503">
        <v>5.5</v>
      </c>
      <c r="Q5503">
        <v>5</v>
      </c>
    </row>
    <row r="5504" spans="1:17" x14ac:dyDescent="0.25">
      <c r="A5504" t="s">
        <v>909</v>
      </c>
      <c r="B5504">
        <v>17</v>
      </c>
      <c r="C5504" t="s">
        <v>447</v>
      </c>
      <c r="D5504" t="s">
        <v>632</v>
      </c>
      <c r="E5504">
        <f t="shared" si="170"/>
        <v>1</v>
      </c>
      <c r="F5504" t="str">
        <f t="shared" si="171"/>
        <v/>
      </c>
      <c r="G5504" t="s">
        <v>910</v>
      </c>
      <c r="H5504">
        <v>6</v>
      </c>
      <c r="Q5504">
        <v>5.5</v>
      </c>
    </row>
    <row r="5505" spans="1:17" x14ac:dyDescent="0.25">
      <c r="A5505" t="s">
        <v>909</v>
      </c>
      <c r="B5505">
        <v>17</v>
      </c>
      <c r="C5505" t="s">
        <v>470</v>
      </c>
      <c r="D5505" t="s">
        <v>632</v>
      </c>
      <c r="E5505" t="str">
        <f t="shared" si="170"/>
        <v/>
      </c>
      <c r="F5505" t="str">
        <f t="shared" si="171"/>
        <v/>
      </c>
      <c r="H5505">
        <v>6</v>
      </c>
      <c r="Q5505">
        <v>6</v>
      </c>
    </row>
    <row r="5506" spans="1:17" x14ac:dyDescent="0.25">
      <c r="A5506" t="s">
        <v>909</v>
      </c>
      <c r="B5506">
        <v>17</v>
      </c>
      <c r="C5506" t="s">
        <v>474</v>
      </c>
      <c r="D5506" t="s">
        <v>632</v>
      </c>
      <c r="E5506">
        <f t="shared" si="170"/>
        <v>1</v>
      </c>
      <c r="F5506" t="str">
        <f t="shared" si="171"/>
        <v/>
      </c>
      <c r="G5506" t="s">
        <v>910</v>
      </c>
      <c r="H5506">
        <v>6.5</v>
      </c>
      <c r="Q5506">
        <v>6</v>
      </c>
    </row>
    <row r="5507" spans="1:17" x14ac:dyDescent="0.25">
      <c r="A5507" t="s">
        <v>909</v>
      </c>
      <c r="B5507">
        <v>17</v>
      </c>
      <c r="C5507" t="s">
        <v>352</v>
      </c>
      <c r="D5507" t="s">
        <v>752</v>
      </c>
      <c r="E5507" t="str">
        <f t="shared" ref="E5507:E5570" si="172">IF($G5507="Ammonito",1,"")</f>
        <v/>
      </c>
      <c r="F5507" t="str">
        <f t="shared" ref="F5507:F5570" si="173">IF($G5507="Espulsione",1,"")</f>
        <v/>
      </c>
      <c r="H5507">
        <v>5.5</v>
      </c>
      <c r="Q5507">
        <v>5.5</v>
      </c>
    </row>
    <row r="5508" spans="1:17" x14ac:dyDescent="0.25">
      <c r="A5508" t="s">
        <v>909</v>
      </c>
      <c r="B5508">
        <v>17</v>
      </c>
      <c r="C5508" t="s">
        <v>353</v>
      </c>
      <c r="D5508" t="s">
        <v>752</v>
      </c>
      <c r="E5508" t="str">
        <f t="shared" si="172"/>
        <v/>
      </c>
      <c r="F5508" t="str">
        <f t="shared" si="173"/>
        <v/>
      </c>
      <c r="H5508">
        <v>5.5</v>
      </c>
      <c r="Q5508">
        <v>5.5</v>
      </c>
    </row>
    <row r="5509" spans="1:17" x14ac:dyDescent="0.25">
      <c r="A5509" t="s">
        <v>909</v>
      </c>
      <c r="B5509">
        <v>17</v>
      </c>
      <c r="C5509" t="s">
        <v>856</v>
      </c>
      <c r="D5509" t="s">
        <v>752</v>
      </c>
      <c r="E5509">
        <f t="shared" si="172"/>
        <v>1</v>
      </c>
      <c r="F5509" t="str">
        <f t="shared" si="173"/>
        <v/>
      </c>
      <c r="G5509" t="s">
        <v>910</v>
      </c>
      <c r="H5509">
        <v>6</v>
      </c>
      <c r="Q5509">
        <v>5.5</v>
      </c>
    </row>
    <row r="5510" spans="1:17" x14ac:dyDescent="0.25">
      <c r="A5510" t="s">
        <v>909</v>
      </c>
      <c r="B5510">
        <v>17</v>
      </c>
      <c r="C5510" t="s">
        <v>426</v>
      </c>
      <c r="D5510" t="s">
        <v>752</v>
      </c>
      <c r="E5510" t="str">
        <f t="shared" si="172"/>
        <v/>
      </c>
      <c r="F5510" t="str">
        <f t="shared" si="173"/>
        <v/>
      </c>
      <c r="H5510">
        <v>5.5</v>
      </c>
      <c r="Q5510">
        <v>5.5</v>
      </c>
    </row>
    <row r="5511" spans="1:17" x14ac:dyDescent="0.25">
      <c r="A5511" t="s">
        <v>909</v>
      </c>
      <c r="B5511">
        <v>17</v>
      </c>
      <c r="C5511" t="s">
        <v>477</v>
      </c>
      <c r="D5511" t="s">
        <v>752</v>
      </c>
      <c r="E5511" t="str">
        <f t="shared" si="172"/>
        <v/>
      </c>
      <c r="F5511" t="str">
        <f t="shared" si="173"/>
        <v/>
      </c>
      <c r="H5511">
        <v>5.5</v>
      </c>
      <c r="Q5511">
        <v>5.5</v>
      </c>
    </row>
    <row r="5512" spans="1:17" x14ac:dyDescent="0.25">
      <c r="A5512" t="s">
        <v>909</v>
      </c>
      <c r="B5512">
        <v>17</v>
      </c>
      <c r="C5512" t="s">
        <v>374</v>
      </c>
      <c r="D5512" t="s">
        <v>740</v>
      </c>
      <c r="E5512">
        <f t="shared" si="172"/>
        <v>1</v>
      </c>
      <c r="F5512" t="str">
        <f t="shared" si="173"/>
        <v/>
      </c>
      <c r="G5512" t="s">
        <v>910</v>
      </c>
      <c r="H5512">
        <v>6</v>
      </c>
      <c r="Q5512">
        <v>5.5</v>
      </c>
    </row>
    <row r="5513" spans="1:17" x14ac:dyDescent="0.25">
      <c r="A5513" t="s">
        <v>909</v>
      </c>
      <c r="B5513">
        <v>17</v>
      </c>
      <c r="C5513" t="s">
        <v>414</v>
      </c>
      <c r="D5513" t="s">
        <v>740</v>
      </c>
      <c r="E5513" t="str">
        <f t="shared" si="172"/>
        <v/>
      </c>
      <c r="F5513" t="str">
        <f t="shared" si="173"/>
        <v/>
      </c>
      <c r="H5513">
        <v>6.5</v>
      </c>
      <c r="Q5513">
        <v>6.5</v>
      </c>
    </row>
    <row r="5514" spans="1:17" x14ac:dyDescent="0.25">
      <c r="A5514" t="s">
        <v>909</v>
      </c>
      <c r="B5514">
        <v>17</v>
      </c>
      <c r="C5514" t="s">
        <v>415</v>
      </c>
      <c r="D5514" t="s">
        <v>740</v>
      </c>
      <c r="E5514">
        <f t="shared" si="172"/>
        <v>1</v>
      </c>
      <c r="F5514" t="str">
        <f t="shared" si="173"/>
        <v/>
      </c>
      <c r="G5514" t="s">
        <v>910</v>
      </c>
      <c r="H5514">
        <v>6</v>
      </c>
      <c r="Q5514">
        <v>5.5</v>
      </c>
    </row>
    <row r="5515" spans="1:17" x14ac:dyDescent="0.25">
      <c r="A5515" t="s">
        <v>909</v>
      </c>
      <c r="B5515">
        <v>17</v>
      </c>
      <c r="C5515" t="s">
        <v>440</v>
      </c>
      <c r="D5515" t="s">
        <v>740</v>
      </c>
      <c r="E5515" t="str">
        <f t="shared" si="172"/>
        <v/>
      </c>
      <c r="F5515" t="str">
        <f t="shared" si="173"/>
        <v/>
      </c>
      <c r="H5515">
        <v>6.5</v>
      </c>
      <c r="Q5515">
        <v>6.5</v>
      </c>
    </row>
    <row r="5516" spans="1:17" x14ac:dyDescent="0.25">
      <c r="A5516" t="s">
        <v>909</v>
      </c>
      <c r="B5516">
        <v>17</v>
      </c>
      <c r="C5516" t="s">
        <v>463</v>
      </c>
      <c r="D5516" t="s">
        <v>740</v>
      </c>
      <c r="E5516">
        <f t="shared" si="172"/>
        <v>1</v>
      </c>
      <c r="F5516" t="str">
        <f t="shared" si="173"/>
        <v/>
      </c>
      <c r="G5516" t="s">
        <v>910</v>
      </c>
      <c r="H5516">
        <v>6</v>
      </c>
      <c r="Q5516">
        <v>5.5</v>
      </c>
    </row>
    <row r="5517" spans="1:17" x14ac:dyDescent="0.25">
      <c r="A5517" t="s">
        <v>909</v>
      </c>
      <c r="B5517">
        <v>17</v>
      </c>
      <c r="C5517" t="s">
        <v>360</v>
      </c>
      <c r="D5517" t="s">
        <v>742</v>
      </c>
      <c r="E5517">
        <f t="shared" si="172"/>
        <v>1</v>
      </c>
      <c r="F5517" t="str">
        <f t="shared" si="173"/>
        <v/>
      </c>
      <c r="G5517" t="s">
        <v>910</v>
      </c>
      <c r="H5517">
        <v>7</v>
      </c>
      <c r="Q5517">
        <v>6.5</v>
      </c>
    </row>
    <row r="5518" spans="1:17" x14ac:dyDescent="0.25">
      <c r="A5518" t="s">
        <v>909</v>
      </c>
      <c r="B5518">
        <v>17</v>
      </c>
      <c r="C5518" t="s">
        <v>369</v>
      </c>
      <c r="D5518" t="s">
        <v>742</v>
      </c>
      <c r="E5518" t="str">
        <f t="shared" si="172"/>
        <v/>
      </c>
      <c r="F5518" t="str">
        <f t="shared" si="173"/>
        <v/>
      </c>
      <c r="H5518">
        <v>6.5</v>
      </c>
      <c r="Q5518">
        <v>6.5</v>
      </c>
    </row>
    <row r="5519" spans="1:17" x14ac:dyDescent="0.25">
      <c r="A5519" t="s">
        <v>909</v>
      </c>
      <c r="B5519">
        <v>17</v>
      </c>
      <c r="C5519" t="s">
        <v>384</v>
      </c>
      <c r="D5519" t="s">
        <v>742</v>
      </c>
      <c r="E5519" t="str">
        <f t="shared" si="172"/>
        <v/>
      </c>
      <c r="F5519" t="str">
        <f t="shared" si="173"/>
        <v/>
      </c>
      <c r="H5519">
        <v>6.5</v>
      </c>
      <c r="Q5519">
        <v>6.5</v>
      </c>
    </row>
    <row r="5520" spans="1:17" x14ac:dyDescent="0.25">
      <c r="A5520" t="s">
        <v>909</v>
      </c>
      <c r="B5520">
        <v>17</v>
      </c>
      <c r="C5520" t="s">
        <v>418</v>
      </c>
      <c r="D5520" t="s">
        <v>742</v>
      </c>
      <c r="E5520" t="str">
        <f t="shared" si="172"/>
        <v/>
      </c>
      <c r="F5520" t="str">
        <f t="shared" si="173"/>
        <v/>
      </c>
      <c r="H5520">
        <v>6.5</v>
      </c>
      <c r="L5520">
        <v>1</v>
      </c>
      <c r="Q5520">
        <v>7.5</v>
      </c>
    </row>
    <row r="5521" spans="1:17" x14ac:dyDescent="0.25">
      <c r="A5521" t="s">
        <v>909</v>
      </c>
      <c r="B5521">
        <v>17</v>
      </c>
      <c r="C5521" t="s">
        <v>375</v>
      </c>
      <c r="D5521" t="s">
        <v>753</v>
      </c>
      <c r="E5521">
        <f t="shared" si="172"/>
        <v>1</v>
      </c>
      <c r="F5521" t="str">
        <f t="shared" si="173"/>
        <v/>
      </c>
      <c r="G5521" t="s">
        <v>910</v>
      </c>
      <c r="H5521">
        <v>5</v>
      </c>
      <c r="Q5521">
        <v>4.5</v>
      </c>
    </row>
    <row r="5522" spans="1:17" x14ac:dyDescent="0.25">
      <c r="A5522" t="s">
        <v>909</v>
      </c>
      <c r="B5522">
        <v>17</v>
      </c>
      <c r="C5522" t="s">
        <v>395</v>
      </c>
      <c r="D5522" t="s">
        <v>753</v>
      </c>
      <c r="E5522" t="str">
        <f t="shared" si="172"/>
        <v/>
      </c>
      <c r="F5522" t="str">
        <f t="shared" si="173"/>
        <v/>
      </c>
      <c r="H5522">
        <v>5</v>
      </c>
      <c r="Q5522">
        <v>5</v>
      </c>
    </row>
    <row r="5523" spans="1:17" x14ac:dyDescent="0.25">
      <c r="A5523" t="s">
        <v>909</v>
      </c>
      <c r="B5523">
        <v>17</v>
      </c>
      <c r="C5523" t="s">
        <v>416</v>
      </c>
      <c r="D5523" t="s">
        <v>753</v>
      </c>
      <c r="E5523" t="str">
        <f t="shared" si="172"/>
        <v/>
      </c>
      <c r="F5523" t="str">
        <f t="shared" si="173"/>
        <v/>
      </c>
      <c r="H5523">
        <v>5</v>
      </c>
      <c r="Q5523">
        <v>5</v>
      </c>
    </row>
    <row r="5524" spans="1:17" x14ac:dyDescent="0.25">
      <c r="A5524" t="s">
        <v>909</v>
      </c>
      <c r="B5524">
        <v>17</v>
      </c>
      <c r="C5524" t="s">
        <v>380</v>
      </c>
      <c r="D5524" t="s">
        <v>750</v>
      </c>
      <c r="E5524" t="str">
        <f t="shared" si="172"/>
        <v/>
      </c>
      <c r="F5524" t="str">
        <f t="shared" si="173"/>
        <v/>
      </c>
      <c r="H5524">
        <v>5.5</v>
      </c>
      <c r="Q5524">
        <v>5.5</v>
      </c>
    </row>
    <row r="5525" spans="1:17" x14ac:dyDescent="0.25">
      <c r="A5525" t="s">
        <v>909</v>
      </c>
      <c r="B5525">
        <v>17</v>
      </c>
      <c r="C5525" t="s">
        <v>386</v>
      </c>
      <c r="D5525" t="s">
        <v>750</v>
      </c>
      <c r="E5525">
        <f t="shared" si="172"/>
        <v>1</v>
      </c>
      <c r="F5525" t="str">
        <f t="shared" si="173"/>
        <v/>
      </c>
      <c r="G5525" t="s">
        <v>910</v>
      </c>
      <c r="H5525">
        <v>5.5</v>
      </c>
      <c r="Q5525">
        <v>5</v>
      </c>
    </row>
    <row r="5526" spans="1:17" x14ac:dyDescent="0.25">
      <c r="A5526" t="s">
        <v>909</v>
      </c>
      <c r="B5526">
        <v>17</v>
      </c>
      <c r="C5526" t="s">
        <v>399</v>
      </c>
      <c r="D5526" t="s">
        <v>750</v>
      </c>
      <c r="E5526">
        <f t="shared" si="172"/>
        <v>1</v>
      </c>
      <c r="F5526" t="str">
        <f t="shared" si="173"/>
        <v/>
      </c>
      <c r="G5526" t="s">
        <v>910</v>
      </c>
      <c r="H5526">
        <v>5</v>
      </c>
      <c r="Q5526">
        <v>4.5</v>
      </c>
    </row>
    <row r="5527" spans="1:17" x14ac:dyDescent="0.25">
      <c r="A5527" t="s">
        <v>909</v>
      </c>
      <c r="B5527">
        <v>17</v>
      </c>
      <c r="C5527" t="s">
        <v>861</v>
      </c>
      <c r="D5527" t="s">
        <v>750</v>
      </c>
      <c r="E5527" t="str">
        <f t="shared" si="172"/>
        <v/>
      </c>
      <c r="F5527" t="str">
        <f t="shared" si="173"/>
        <v/>
      </c>
      <c r="H5527">
        <v>5.5</v>
      </c>
      <c r="Q5527">
        <v>5.5</v>
      </c>
    </row>
    <row r="5528" spans="1:17" x14ac:dyDescent="0.25">
      <c r="A5528" t="s">
        <v>909</v>
      </c>
      <c r="B5528">
        <v>17</v>
      </c>
      <c r="C5528" t="s">
        <v>430</v>
      </c>
      <c r="D5528" t="s">
        <v>750</v>
      </c>
      <c r="E5528" t="str">
        <f t="shared" si="172"/>
        <v/>
      </c>
      <c r="F5528" t="str">
        <f t="shared" si="173"/>
        <v/>
      </c>
      <c r="H5528">
        <v>5.5</v>
      </c>
      <c r="Q5528">
        <v>5.5</v>
      </c>
    </row>
    <row r="5529" spans="1:17" x14ac:dyDescent="0.25">
      <c r="A5529" t="s">
        <v>909</v>
      </c>
      <c r="B5529">
        <v>17</v>
      </c>
      <c r="C5529" t="s">
        <v>476</v>
      </c>
      <c r="D5529" t="s">
        <v>750</v>
      </c>
      <c r="E5529" t="str">
        <f t="shared" si="172"/>
        <v/>
      </c>
      <c r="F5529" t="str">
        <f t="shared" si="173"/>
        <v/>
      </c>
      <c r="H5529">
        <v>5.5</v>
      </c>
      <c r="Q5529">
        <v>5.5</v>
      </c>
    </row>
    <row r="5530" spans="1:17" x14ac:dyDescent="0.25">
      <c r="A5530" t="s">
        <v>909</v>
      </c>
      <c r="B5530">
        <v>17</v>
      </c>
      <c r="C5530" t="s">
        <v>368</v>
      </c>
      <c r="D5530" t="s">
        <v>754</v>
      </c>
      <c r="E5530" t="str">
        <f t="shared" si="172"/>
        <v/>
      </c>
      <c r="F5530" t="str">
        <f t="shared" si="173"/>
        <v/>
      </c>
      <c r="H5530">
        <v>7</v>
      </c>
      <c r="Q5530">
        <v>7</v>
      </c>
    </row>
    <row r="5531" spans="1:17" x14ac:dyDescent="0.25">
      <c r="A5531" t="s">
        <v>909</v>
      </c>
      <c r="B5531">
        <v>17</v>
      </c>
      <c r="C5531" t="s">
        <v>849</v>
      </c>
      <c r="D5531" t="s">
        <v>754</v>
      </c>
      <c r="E5531">
        <f t="shared" si="172"/>
        <v>1</v>
      </c>
      <c r="F5531" t="str">
        <f t="shared" si="173"/>
        <v/>
      </c>
      <c r="G5531" t="s">
        <v>910</v>
      </c>
      <c r="H5531">
        <v>5</v>
      </c>
      <c r="Q5531">
        <v>4.5</v>
      </c>
    </row>
    <row r="5532" spans="1:17" x14ac:dyDescent="0.25">
      <c r="A5532" t="s">
        <v>909</v>
      </c>
      <c r="B5532">
        <v>17</v>
      </c>
      <c r="C5532" t="s">
        <v>393</v>
      </c>
      <c r="D5532" t="s">
        <v>754</v>
      </c>
      <c r="E5532">
        <f t="shared" si="172"/>
        <v>1</v>
      </c>
      <c r="F5532" t="str">
        <f t="shared" si="173"/>
        <v/>
      </c>
      <c r="G5532" t="s">
        <v>910</v>
      </c>
      <c r="H5532">
        <v>5.5</v>
      </c>
      <c r="Q5532">
        <v>5</v>
      </c>
    </row>
    <row r="5533" spans="1:17" x14ac:dyDescent="0.25">
      <c r="A5533" t="s">
        <v>909</v>
      </c>
      <c r="B5533">
        <v>17</v>
      </c>
      <c r="C5533" t="s">
        <v>480</v>
      </c>
      <c r="D5533" t="s">
        <v>754</v>
      </c>
      <c r="E5533" t="str">
        <f t="shared" si="172"/>
        <v/>
      </c>
      <c r="F5533" t="str">
        <f t="shared" si="173"/>
        <v/>
      </c>
      <c r="H5533">
        <v>5</v>
      </c>
      <c r="Q5533">
        <v>5</v>
      </c>
    </row>
    <row r="5534" spans="1:17" x14ac:dyDescent="0.25">
      <c r="A5534" t="s">
        <v>909</v>
      </c>
      <c r="B5534">
        <v>17</v>
      </c>
      <c r="C5534" t="s">
        <v>349</v>
      </c>
      <c r="D5534" t="s">
        <v>748</v>
      </c>
      <c r="E5534" t="str">
        <f t="shared" si="172"/>
        <v/>
      </c>
      <c r="F5534" t="str">
        <f t="shared" si="173"/>
        <v/>
      </c>
      <c r="H5534">
        <v>6</v>
      </c>
      <c r="Q5534">
        <v>6</v>
      </c>
    </row>
    <row r="5535" spans="1:17" x14ac:dyDescent="0.25">
      <c r="A5535" t="s">
        <v>909</v>
      </c>
      <c r="B5535">
        <v>17</v>
      </c>
      <c r="C5535" t="s">
        <v>401</v>
      </c>
      <c r="D5535" t="s">
        <v>748</v>
      </c>
      <c r="E5535" t="str">
        <f t="shared" si="172"/>
        <v/>
      </c>
      <c r="F5535" t="str">
        <f t="shared" si="173"/>
        <v/>
      </c>
      <c r="H5535">
        <v>5.5</v>
      </c>
      <c r="Q5535">
        <v>5.5</v>
      </c>
    </row>
    <row r="5536" spans="1:17" x14ac:dyDescent="0.25">
      <c r="A5536" t="s">
        <v>909</v>
      </c>
      <c r="B5536">
        <v>17</v>
      </c>
      <c r="C5536" t="s">
        <v>422</v>
      </c>
      <c r="D5536" t="s">
        <v>748</v>
      </c>
      <c r="E5536" t="str">
        <f t="shared" si="172"/>
        <v/>
      </c>
      <c r="F5536" t="str">
        <f t="shared" si="173"/>
        <v/>
      </c>
      <c r="H5536">
        <v>4.5</v>
      </c>
      <c r="Q5536">
        <v>4.5</v>
      </c>
    </row>
    <row r="5537" spans="1:17" x14ac:dyDescent="0.25">
      <c r="A5537" t="s">
        <v>909</v>
      </c>
      <c r="B5537">
        <v>17</v>
      </c>
      <c r="C5537" t="s">
        <v>460</v>
      </c>
      <c r="D5537" t="s">
        <v>748</v>
      </c>
      <c r="E5537" t="str">
        <f t="shared" si="172"/>
        <v/>
      </c>
      <c r="F5537" t="str">
        <f t="shared" si="173"/>
        <v/>
      </c>
      <c r="H5537">
        <v>6</v>
      </c>
      <c r="Q5537">
        <v>6</v>
      </c>
    </row>
    <row r="5538" spans="1:17" x14ac:dyDescent="0.25">
      <c r="A5538" t="s">
        <v>909</v>
      </c>
      <c r="B5538">
        <v>17</v>
      </c>
      <c r="C5538" t="s">
        <v>845</v>
      </c>
      <c r="D5538" t="s">
        <v>661</v>
      </c>
      <c r="E5538">
        <f t="shared" si="172"/>
        <v>1</v>
      </c>
      <c r="F5538" t="str">
        <f t="shared" si="173"/>
        <v/>
      </c>
      <c r="G5538" t="s">
        <v>910</v>
      </c>
      <c r="H5538">
        <v>6</v>
      </c>
      <c r="Q5538">
        <v>5.5</v>
      </c>
    </row>
    <row r="5539" spans="1:17" x14ac:dyDescent="0.25">
      <c r="A5539" t="s">
        <v>909</v>
      </c>
      <c r="B5539">
        <v>17</v>
      </c>
      <c r="C5539" t="s">
        <v>400</v>
      </c>
      <c r="D5539" t="s">
        <v>661</v>
      </c>
      <c r="E5539" t="str">
        <f t="shared" si="172"/>
        <v/>
      </c>
      <c r="F5539" t="str">
        <f t="shared" si="173"/>
        <v/>
      </c>
      <c r="H5539">
        <v>5</v>
      </c>
      <c r="Q5539">
        <v>5</v>
      </c>
    </row>
    <row r="5540" spans="1:17" x14ac:dyDescent="0.25">
      <c r="A5540" t="s">
        <v>909</v>
      </c>
      <c r="B5540">
        <v>17</v>
      </c>
      <c r="C5540" t="s">
        <v>409</v>
      </c>
      <c r="D5540" t="s">
        <v>661</v>
      </c>
      <c r="E5540">
        <f t="shared" si="172"/>
        <v>1</v>
      </c>
      <c r="F5540" t="str">
        <f t="shared" si="173"/>
        <v/>
      </c>
      <c r="G5540" t="s">
        <v>910</v>
      </c>
      <c r="H5540">
        <v>5.5</v>
      </c>
      <c r="Q5540">
        <v>5</v>
      </c>
    </row>
    <row r="5541" spans="1:17" x14ac:dyDescent="0.25">
      <c r="A5541" t="s">
        <v>909</v>
      </c>
      <c r="B5541">
        <v>17</v>
      </c>
      <c r="C5541" t="s">
        <v>420</v>
      </c>
      <c r="D5541" t="s">
        <v>661</v>
      </c>
      <c r="E5541" t="str">
        <f t="shared" si="172"/>
        <v/>
      </c>
      <c r="F5541" t="str">
        <f t="shared" si="173"/>
        <v/>
      </c>
      <c r="H5541">
        <v>6.5</v>
      </c>
      <c r="I5541">
        <v>1</v>
      </c>
      <c r="Q5541">
        <v>9.5</v>
      </c>
    </row>
    <row r="5542" spans="1:17" x14ac:dyDescent="0.25">
      <c r="A5542" t="s">
        <v>909</v>
      </c>
      <c r="B5542">
        <v>17</v>
      </c>
      <c r="C5542" t="s">
        <v>364</v>
      </c>
      <c r="D5542" t="s">
        <v>631</v>
      </c>
      <c r="E5542" t="str">
        <f t="shared" si="172"/>
        <v/>
      </c>
      <c r="F5542" t="str">
        <f t="shared" si="173"/>
        <v/>
      </c>
      <c r="H5542">
        <v>8</v>
      </c>
      <c r="I5542">
        <v>2</v>
      </c>
      <c r="Q5542">
        <v>14</v>
      </c>
    </row>
    <row r="5543" spans="1:17" x14ac:dyDescent="0.25">
      <c r="A5543" t="s">
        <v>909</v>
      </c>
      <c r="B5543">
        <v>17</v>
      </c>
      <c r="C5543" t="s">
        <v>846</v>
      </c>
      <c r="D5543" t="s">
        <v>631</v>
      </c>
      <c r="E5543" t="str">
        <f t="shared" si="172"/>
        <v/>
      </c>
      <c r="F5543" t="str">
        <f t="shared" si="173"/>
        <v/>
      </c>
      <c r="H5543">
        <v>7</v>
      </c>
      <c r="Q5543">
        <v>7</v>
      </c>
    </row>
    <row r="5544" spans="1:17" x14ac:dyDescent="0.25">
      <c r="A5544" t="s">
        <v>909</v>
      </c>
      <c r="B5544">
        <v>17</v>
      </c>
      <c r="C5544" t="s">
        <v>396</v>
      </c>
      <c r="D5544" t="s">
        <v>631</v>
      </c>
      <c r="E5544" t="str">
        <f t="shared" si="172"/>
        <v/>
      </c>
      <c r="F5544" t="str">
        <f t="shared" si="173"/>
        <v/>
      </c>
      <c r="H5544">
        <v>6</v>
      </c>
      <c r="Q5544">
        <v>6</v>
      </c>
    </row>
    <row r="5545" spans="1:17" x14ac:dyDescent="0.25">
      <c r="A5545" t="s">
        <v>909</v>
      </c>
      <c r="B5545">
        <v>17</v>
      </c>
      <c r="C5545" t="s">
        <v>423</v>
      </c>
      <c r="D5545" t="s">
        <v>631</v>
      </c>
      <c r="E5545" t="str">
        <f t="shared" si="172"/>
        <v/>
      </c>
      <c r="F5545" t="str">
        <f t="shared" si="173"/>
        <v/>
      </c>
      <c r="H5545">
        <v>6</v>
      </c>
      <c r="Q5545">
        <v>6</v>
      </c>
    </row>
    <row r="5546" spans="1:17" x14ac:dyDescent="0.25">
      <c r="A5546" t="s">
        <v>909</v>
      </c>
      <c r="B5546">
        <v>17</v>
      </c>
      <c r="C5546" t="s">
        <v>394</v>
      </c>
      <c r="D5546" t="s">
        <v>745</v>
      </c>
      <c r="E5546" t="str">
        <f t="shared" si="172"/>
        <v/>
      </c>
      <c r="F5546" t="str">
        <f t="shared" si="173"/>
        <v/>
      </c>
      <c r="H5546">
        <v>6</v>
      </c>
      <c r="Q5546">
        <v>6</v>
      </c>
    </row>
    <row r="5547" spans="1:17" x14ac:dyDescent="0.25">
      <c r="A5547" t="s">
        <v>909</v>
      </c>
      <c r="B5547">
        <v>17</v>
      </c>
      <c r="C5547" t="s">
        <v>405</v>
      </c>
      <c r="D5547" t="s">
        <v>745</v>
      </c>
      <c r="E5547" t="str">
        <f t="shared" si="172"/>
        <v/>
      </c>
      <c r="F5547" t="str">
        <f t="shared" si="173"/>
        <v/>
      </c>
      <c r="H5547">
        <v>6</v>
      </c>
      <c r="Q5547">
        <v>6</v>
      </c>
    </row>
    <row r="5548" spans="1:17" x14ac:dyDescent="0.25">
      <c r="A5548" t="s">
        <v>909</v>
      </c>
      <c r="B5548">
        <v>17</v>
      </c>
      <c r="C5548" t="s">
        <v>439</v>
      </c>
      <c r="D5548" t="s">
        <v>745</v>
      </c>
      <c r="E5548">
        <f t="shared" si="172"/>
        <v>1</v>
      </c>
      <c r="F5548" t="str">
        <f t="shared" si="173"/>
        <v/>
      </c>
      <c r="G5548" t="s">
        <v>910</v>
      </c>
      <c r="H5548">
        <v>6</v>
      </c>
      <c r="Q5548">
        <v>5.5</v>
      </c>
    </row>
    <row r="5549" spans="1:17" x14ac:dyDescent="0.25">
      <c r="A5549" t="s">
        <v>909</v>
      </c>
      <c r="B5549">
        <v>17</v>
      </c>
      <c r="C5549" t="s">
        <v>446</v>
      </c>
      <c r="D5549" t="s">
        <v>745</v>
      </c>
      <c r="E5549">
        <f t="shared" si="172"/>
        <v>1</v>
      </c>
      <c r="F5549" t="str">
        <f t="shared" si="173"/>
        <v/>
      </c>
      <c r="G5549" t="s">
        <v>910</v>
      </c>
      <c r="H5549">
        <v>5.5</v>
      </c>
      <c r="Q5549">
        <v>5</v>
      </c>
    </row>
    <row r="5550" spans="1:17" x14ac:dyDescent="0.25">
      <c r="A5550" t="s">
        <v>909</v>
      </c>
      <c r="B5550">
        <v>17</v>
      </c>
      <c r="C5550" t="s">
        <v>459</v>
      </c>
      <c r="D5550" t="s">
        <v>745</v>
      </c>
      <c r="E5550" t="str">
        <f t="shared" si="172"/>
        <v/>
      </c>
      <c r="F5550" t="str">
        <f t="shared" si="173"/>
        <v/>
      </c>
      <c r="H5550">
        <v>5.5</v>
      </c>
      <c r="Q5550">
        <v>5.5</v>
      </c>
    </row>
    <row r="5551" spans="1:17" x14ac:dyDescent="0.25">
      <c r="A5551" t="s">
        <v>909</v>
      </c>
      <c r="B5551">
        <v>17</v>
      </c>
      <c r="C5551" t="s">
        <v>351</v>
      </c>
      <c r="D5551" t="s">
        <v>635</v>
      </c>
      <c r="E5551" t="str">
        <f t="shared" si="172"/>
        <v/>
      </c>
      <c r="F5551" t="str">
        <f t="shared" si="173"/>
        <v/>
      </c>
      <c r="H5551">
        <v>6</v>
      </c>
      <c r="Q5551">
        <v>6</v>
      </c>
    </row>
    <row r="5552" spans="1:17" x14ac:dyDescent="0.25">
      <c r="A5552" t="s">
        <v>909</v>
      </c>
      <c r="B5552">
        <v>17</v>
      </c>
      <c r="C5552" t="s">
        <v>366</v>
      </c>
      <c r="D5552" t="s">
        <v>635</v>
      </c>
      <c r="E5552" t="str">
        <f t="shared" si="172"/>
        <v/>
      </c>
      <c r="F5552" t="str">
        <f t="shared" si="173"/>
        <v/>
      </c>
      <c r="H5552">
        <v>5</v>
      </c>
      <c r="Q5552">
        <v>5</v>
      </c>
    </row>
    <row r="5553" spans="1:17" x14ac:dyDescent="0.25">
      <c r="A5553" t="s">
        <v>909</v>
      </c>
      <c r="B5553">
        <v>17</v>
      </c>
      <c r="C5553" t="s">
        <v>406</v>
      </c>
      <c r="D5553" t="s">
        <v>635</v>
      </c>
      <c r="E5553">
        <f t="shared" si="172"/>
        <v>1</v>
      </c>
      <c r="F5553" t="str">
        <f t="shared" si="173"/>
        <v/>
      </c>
      <c r="G5553" t="s">
        <v>910</v>
      </c>
      <c r="H5553">
        <v>5.5</v>
      </c>
      <c r="Q5553">
        <v>5</v>
      </c>
    </row>
    <row r="5554" spans="1:17" x14ac:dyDescent="0.25">
      <c r="A5554" t="s">
        <v>909</v>
      </c>
      <c r="B5554">
        <v>17</v>
      </c>
      <c r="C5554" t="s">
        <v>419</v>
      </c>
      <c r="D5554" t="s">
        <v>635</v>
      </c>
      <c r="E5554">
        <f t="shared" si="172"/>
        <v>1</v>
      </c>
      <c r="F5554" t="str">
        <f t="shared" si="173"/>
        <v/>
      </c>
      <c r="G5554" t="s">
        <v>910</v>
      </c>
      <c r="H5554">
        <v>6</v>
      </c>
      <c r="Q5554">
        <v>5.5</v>
      </c>
    </row>
    <row r="5555" spans="1:17" x14ac:dyDescent="0.25">
      <c r="A5555" t="s">
        <v>909</v>
      </c>
      <c r="B5555">
        <v>17</v>
      </c>
      <c r="C5555" t="s">
        <v>862</v>
      </c>
      <c r="D5555" t="s">
        <v>635</v>
      </c>
      <c r="E5555" t="str">
        <f t="shared" si="172"/>
        <v/>
      </c>
      <c r="F5555" t="str">
        <f t="shared" si="173"/>
        <v/>
      </c>
      <c r="H5555">
        <v>5.5</v>
      </c>
      <c r="Q5555">
        <v>5.5</v>
      </c>
    </row>
    <row r="5556" spans="1:17" x14ac:dyDescent="0.25">
      <c r="A5556" t="s">
        <v>909</v>
      </c>
      <c r="B5556">
        <v>17</v>
      </c>
      <c r="C5556" t="s">
        <v>481</v>
      </c>
      <c r="D5556" t="s">
        <v>635</v>
      </c>
      <c r="E5556" t="str">
        <f t="shared" si="172"/>
        <v/>
      </c>
      <c r="F5556" t="str">
        <f t="shared" si="173"/>
        <v/>
      </c>
      <c r="H5556">
        <v>6</v>
      </c>
      <c r="Q5556">
        <v>6</v>
      </c>
    </row>
    <row r="5557" spans="1:17" x14ac:dyDescent="0.25">
      <c r="A5557" t="s">
        <v>909</v>
      </c>
      <c r="B5557">
        <v>17</v>
      </c>
      <c r="C5557" t="s">
        <v>390</v>
      </c>
      <c r="D5557" t="s">
        <v>747</v>
      </c>
      <c r="E5557" t="str">
        <f t="shared" si="172"/>
        <v/>
      </c>
      <c r="F5557" t="str">
        <f t="shared" si="173"/>
        <v/>
      </c>
      <c r="H5557">
        <v>6</v>
      </c>
      <c r="Q5557">
        <v>6</v>
      </c>
    </row>
    <row r="5558" spans="1:17" x14ac:dyDescent="0.25">
      <c r="A5558" t="s">
        <v>909</v>
      </c>
      <c r="B5558">
        <v>17</v>
      </c>
      <c r="C5558" t="s">
        <v>408</v>
      </c>
      <c r="D5558" t="s">
        <v>747</v>
      </c>
      <c r="E5558" t="str">
        <f t="shared" si="172"/>
        <v/>
      </c>
      <c r="F5558" t="str">
        <f t="shared" si="173"/>
        <v/>
      </c>
      <c r="H5558">
        <v>6.5</v>
      </c>
      <c r="Q5558">
        <v>6.5</v>
      </c>
    </row>
    <row r="5559" spans="1:17" x14ac:dyDescent="0.25">
      <c r="A5559" t="s">
        <v>909</v>
      </c>
      <c r="B5559">
        <v>17</v>
      </c>
      <c r="C5559" t="s">
        <v>425</v>
      </c>
      <c r="D5559" t="s">
        <v>747</v>
      </c>
      <c r="E5559" t="str">
        <f t="shared" si="172"/>
        <v/>
      </c>
      <c r="F5559" t="str">
        <f t="shared" si="173"/>
        <v/>
      </c>
      <c r="H5559">
        <v>6</v>
      </c>
      <c r="Q5559">
        <v>6</v>
      </c>
    </row>
    <row r="5560" spans="1:17" x14ac:dyDescent="0.25">
      <c r="A5560" t="s">
        <v>909</v>
      </c>
      <c r="B5560">
        <v>17</v>
      </c>
      <c r="C5560" t="s">
        <v>865</v>
      </c>
      <c r="D5560" t="s">
        <v>747</v>
      </c>
      <c r="E5560" t="str">
        <f t="shared" si="172"/>
        <v/>
      </c>
      <c r="F5560" t="str">
        <f t="shared" si="173"/>
        <v/>
      </c>
      <c r="H5560">
        <v>6.5</v>
      </c>
      <c r="Q5560">
        <v>6.5</v>
      </c>
    </row>
    <row r="5561" spans="1:17" x14ac:dyDescent="0.25">
      <c r="A5561" t="s">
        <v>909</v>
      </c>
      <c r="B5561">
        <v>17</v>
      </c>
      <c r="C5561" t="s">
        <v>448</v>
      </c>
      <c r="D5561" t="s">
        <v>747</v>
      </c>
      <c r="E5561" t="str">
        <f t="shared" si="172"/>
        <v/>
      </c>
      <c r="F5561" t="str">
        <f t="shared" si="173"/>
        <v/>
      </c>
      <c r="H5561">
        <v>5</v>
      </c>
      <c r="Q5561">
        <v>5</v>
      </c>
    </row>
    <row r="5562" spans="1:17" x14ac:dyDescent="0.25">
      <c r="A5562" t="s">
        <v>909</v>
      </c>
      <c r="B5562">
        <v>17</v>
      </c>
      <c r="C5562" t="s">
        <v>361</v>
      </c>
      <c r="D5562" t="s">
        <v>738</v>
      </c>
      <c r="E5562" t="str">
        <f t="shared" si="172"/>
        <v/>
      </c>
      <c r="F5562" t="str">
        <f t="shared" si="173"/>
        <v/>
      </c>
      <c r="H5562">
        <v>6.5</v>
      </c>
      <c r="Q5562">
        <v>6.5</v>
      </c>
    </row>
    <row r="5563" spans="1:17" x14ac:dyDescent="0.25">
      <c r="A5563" t="s">
        <v>909</v>
      </c>
      <c r="B5563">
        <v>17</v>
      </c>
      <c r="C5563" t="s">
        <v>851</v>
      </c>
      <c r="D5563" t="s">
        <v>738</v>
      </c>
      <c r="E5563" t="str">
        <f t="shared" si="172"/>
        <v/>
      </c>
      <c r="F5563" t="str">
        <f t="shared" si="173"/>
        <v/>
      </c>
      <c r="H5563">
        <v>5.5</v>
      </c>
      <c r="Q5563">
        <v>5.5</v>
      </c>
    </row>
    <row r="5564" spans="1:17" x14ac:dyDescent="0.25">
      <c r="A5564" t="s">
        <v>909</v>
      </c>
      <c r="B5564">
        <v>17</v>
      </c>
      <c r="C5564" t="s">
        <v>397</v>
      </c>
      <c r="D5564" t="s">
        <v>738</v>
      </c>
      <c r="E5564" t="str">
        <f t="shared" si="172"/>
        <v/>
      </c>
      <c r="F5564" t="str">
        <f t="shared" si="173"/>
        <v/>
      </c>
      <c r="H5564">
        <v>6</v>
      </c>
      <c r="Q5564">
        <v>6</v>
      </c>
    </row>
    <row r="5565" spans="1:17" x14ac:dyDescent="0.25">
      <c r="A5565" t="s">
        <v>909</v>
      </c>
      <c r="B5565">
        <v>17</v>
      </c>
      <c r="C5565" t="s">
        <v>403</v>
      </c>
      <c r="D5565" t="s">
        <v>738</v>
      </c>
      <c r="E5565" t="str">
        <f t="shared" si="172"/>
        <v/>
      </c>
      <c r="F5565" t="str">
        <f t="shared" si="173"/>
        <v/>
      </c>
      <c r="H5565">
        <v>6</v>
      </c>
      <c r="Q5565">
        <v>6</v>
      </c>
    </row>
    <row r="5566" spans="1:17" x14ac:dyDescent="0.25">
      <c r="A5566" t="s">
        <v>909</v>
      </c>
      <c r="B5566">
        <v>17</v>
      </c>
      <c r="C5566" t="s">
        <v>413</v>
      </c>
      <c r="D5566" t="s">
        <v>738</v>
      </c>
      <c r="E5566">
        <f t="shared" si="172"/>
        <v>1</v>
      </c>
      <c r="F5566" t="str">
        <f t="shared" si="173"/>
        <v/>
      </c>
      <c r="G5566" t="s">
        <v>910</v>
      </c>
      <c r="H5566">
        <v>6.5</v>
      </c>
      <c r="I5566">
        <v>1</v>
      </c>
      <c r="Q5566">
        <v>9</v>
      </c>
    </row>
    <row r="5567" spans="1:17" x14ac:dyDescent="0.25">
      <c r="A5567" t="s">
        <v>909</v>
      </c>
      <c r="B5567">
        <v>17</v>
      </c>
      <c r="C5567" t="s">
        <v>854</v>
      </c>
      <c r="D5567" t="s">
        <v>738</v>
      </c>
      <c r="E5567" t="str">
        <f t="shared" si="172"/>
        <v/>
      </c>
      <c r="F5567" t="str">
        <f t="shared" si="173"/>
        <v/>
      </c>
      <c r="H5567">
        <v>6</v>
      </c>
      <c r="Q5567">
        <v>6</v>
      </c>
    </row>
    <row r="5568" spans="1:17" x14ac:dyDescent="0.25">
      <c r="A5568" t="s">
        <v>909</v>
      </c>
      <c r="B5568">
        <v>17</v>
      </c>
      <c r="C5568" t="s">
        <v>347</v>
      </c>
      <c r="D5568" t="s">
        <v>761</v>
      </c>
      <c r="E5568" t="str">
        <f t="shared" si="172"/>
        <v/>
      </c>
      <c r="F5568" t="str">
        <f t="shared" si="173"/>
        <v/>
      </c>
      <c r="H5568">
        <v>6</v>
      </c>
      <c r="Q5568">
        <v>6</v>
      </c>
    </row>
    <row r="5569" spans="1:17" x14ac:dyDescent="0.25">
      <c r="A5569" t="s">
        <v>909</v>
      </c>
      <c r="B5569">
        <v>17</v>
      </c>
      <c r="C5569" t="s">
        <v>372</v>
      </c>
      <c r="D5569" t="s">
        <v>761</v>
      </c>
      <c r="E5569" t="str">
        <f t="shared" si="172"/>
        <v/>
      </c>
      <c r="F5569" t="str">
        <f t="shared" si="173"/>
        <v/>
      </c>
      <c r="H5569">
        <v>6</v>
      </c>
      <c r="Q5569">
        <v>6</v>
      </c>
    </row>
    <row r="5570" spans="1:17" x14ac:dyDescent="0.25">
      <c r="A5570" t="s">
        <v>909</v>
      </c>
      <c r="B5570">
        <v>17</v>
      </c>
      <c r="C5570" t="s">
        <v>424</v>
      </c>
      <c r="D5570" t="s">
        <v>761</v>
      </c>
      <c r="E5570">
        <f t="shared" si="172"/>
        <v>1</v>
      </c>
      <c r="F5570" t="str">
        <f t="shared" si="173"/>
        <v/>
      </c>
      <c r="G5570" t="s">
        <v>910</v>
      </c>
      <c r="H5570">
        <v>6.5</v>
      </c>
      <c r="Q5570">
        <v>6</v>
      </c>
    </row>
    <row r="5571" spans="1:17" x14ac:dyDescent="0.25">
      <c r="A5571" t="s">
        <v>909</v>
      </c>
      <c r="B5571">
        <v>17</v>
      </c>
      <c r="C5571" t="s">
        <v>435</v>
      </c>
      <c r="D5571" t="s">
        <v>761</v>
      </c>
      <c r="E5571" t="str">
        <f t="shared" ref="E5571:E5634" si="174">IF($G5571="Ammonito",1,"")</f>
        <v/>
      </c>
      <c r="F5571" t="str">
        <f t="shared" ref="F5571:F5634" si="175">IF($G5571="Espulsione",1,"")</f>
        <v/>
      </c>
      <c r="H5571">
        <v>6</v>
      </c>
      <c r="Q5571">
        <v>6</v>
      </c>
    </row>
    <row r="5572" spans="1:17" x14ac:dyDescent="0.25">
      <c r="A5572" t="s">
        <v>912</v>
      </c>
      <c r="B5572">
        <v>17</v>
      </c>
      <c r="C5572" t="s">
        <v>624</v>
      </c>
      <c r="D5572" t="s">
        <v>746</v>
      </c>
      <c r="E5572" t="str">
        <f t="shared" si="174"/>
        <v/>
      </c>
      <c r="F5572" t="str">
        <f t="shared" si="175"/>
        <v/>
      </c>
      <c r="H5572">
        <v>6.5</v>
      </c>
      <c r="L5572">
        <v>1</v>
      </c>
      <c r="Q5572">
        <v>7.5</v>
      </c>
    </row>
    <row r="5573" spans="1:17" x14ac:dyDescent="0.25">
      <c r="A5573" t="s">
        <v>912</v>
      </c>
      <c r="B5573">
        <v>17</v>
      </c>
      <c r="C5573" t="s">
        <v>509</v>
      </c>
      <c r="D5573" t="s">
        <v>746</v>
      </c>
      <c r="E5573" t="str">
        <f t="shared" si="174"/>
        <v/>
      </c>
      <c r="F5573" t="str">
        <f t="shared" si="175"/>
        <v/>
      </c>
      <c r="H5573">
        <v>5.5</v>
      </c>
      <c r="Q5573">
        <v>5.5</v>
      </c>
    </row>
    <row r="5574" spans="1:17" x14ac:dyDescent="0.25">
      <c r="A5574" t="s">
        <v>912</v>
      </c>
      <c r="B5574">
        <v>17</v>
      </c>
      <c r="C5574" t="s">
        <v>759</v>
      </c>
      <c r="D5574" t="s">
        <v>746</v>
      </c>
      <c r="E5574" t="str">
        <f t="shared" si="174"/>
        <v/>
      </c>
      <c r="F5574" t="str">
        <f t="shared" si="175"/>
        <v/>
      </c>
      <c r="H5574">
        <v>5.5</v>
      </c>
      <c r="Q5574">
        <v>5.5</v>
      </c>
    </row>
    <row r="5575" spans="1:17" x14ac:dyDescent="0.25">
      <c r="A5575" t="s">
        <v>912</v>
      </c>
      <c r="B5575">
        <v>17</v>
      </c>
      <c r="C5575" t="s">
        <v>515</v>
      </c>
      <c r="D5575" t="s">
        <v>746</v>
      </c>
      <c r="E5575" t="str">
        <f t="shared" si="174"/>
        <v/>
      </c>
      <c r="F5575" t="str">
        <f t="shared" si="175"/>
        <v/>
      </c>
      <c r="H5575">
        <v>6.5</v>
      </c>
      <c r="Q5575">
        <v>6.5</v>
      </c>
    </row>
    <row r="5576" spans="1:17" x14ac:dyDescent="0.25">
      <c r="A5576" t="s">
        <v>912</v>
      </c>
      <c r="B5576">
        <v>17</v>
      </c>
      <c r="C5576" t="s">
        <v>582</v>
      </c>
      <c r="D5576" t="s">
        <v>746</v>
      </c>
      <c r="E5576">
        <f t="shared" si="174"/>
        <v>1</v>
      </c>
      <c r="F5576" t="str">
        <f t="shared" si="175"/>
        <v/>
      </c>
      <c r="G5576" t="s">
        <v>910</v>
      </c>
      <c r="H5576">
        <v>4.5</v>
      </c>
      <c r="Q5576">
        <v>4</v>
      </c>
    </row>
    <row r="5577" spans="1:17" x14ac:dyDescent="0.25">
      <c r="A5577" t="s">
        <v>912</v>
      </c>
      <c r="B5577">
        <v>17</v>
      </c>
      <c r="C5577" t="s">
        <v>585</v>
      </c>
      <c r="D5577" t="s">
        <v>746</v>
      </c>
      <c r="E5577" t="str">
        <f t="shared" si="174"/>
        <v/>
      </c>
      <c r="F5577" t="str">
        <f t="shared" si="175"/>
        <v/>
      </c>
      <c r="H5577">
        <v>6.5</v>
      </c>
      <c r="I5577">
        <v>1</v>
      </c>
      <c r="Q5577">
        <v>9.5</v>
      </c>
    </row>
    <row r="5578" spans="1:17" x14ac:dyDescent="0.25">
      <c r="A5578" t="s">
        <v>912</v>
      </c>
      <c r="B5578">
        <v>17</v>
      </c>
      <c r="C5578" t="s">
        <v>764</v>
      </c>
      <c r="D5578" t="s">
        <v>760</v>
      </c>
      <c r="E5578">
        <f t="shared" si="174"/>
        <v>1</v>
      </c>
      <c r="F5578" t="str">
        <f t="shared" si="175"/>
        <v/>
      </c>
      <c r="G5578" t="s">
        <v>910</v>
      </c>
      <c r="H5578">
        <v>7</v>
      </c>
      <c r="I5578">
        <v>1</v>
      </c>
      <c r="Q5578">
        <v>9.5</v>
      </c>
    </row>
    <row r="5579" spans="1:17" x14ac:dyDescent="0.25">
      <c r="A5579" t="s">
        <v>912</v>
      </c>
      <c r="B5579">
        <v>17</v>
      </c>
      <c r="C5579" t="s">
        <v>558</v>
      </c>
      <c r="D5579" t="s">
        <v>760</v>
      </c>
      <c r="E5579" t="str">
        <f t="shared" si="174"/>
        <v/>
      </c>
      <c r="F5579" t="str">
        <f t="shared" si="175"/>
        <v/>
      </c>
      <c r="H5579">
        <v>6</v>
      </c>
      <c r="Q5579">
        <v>6</v>
      </c>
    </row>
    <row r="5580" spans="1:17" x14ac:dyDescent="0.25">
      <c r="A5580" t="s">
        <v>912</v>
      </c>
      <c r="B5580">
        <v>17</v>
      </c>
      <c r="C5580" t="s">
        <v>560</v>
      </c>
      <c r="D5580" t="s">
        <v>760</v>
      </c>
      <c r="E5580">
        <f t="shared" si="174"/>
        <v>1</v>
      </c>
      <c r="F5580" t="str">
        <f t="shared" si="175"/>
        <v/>
      </c>
      <c r="G5580" t="s">
        <v>910</v>
      </c>
      <c r="H5580">
        <v>6</v>
      </c>
      <c r="Q5580">
        <v>5.5</v>
      </c>
    </row>
    <row r="5581" spans="1:17" x14ac:dyDescent="0.25">
      <c r="A5581" t="s">
        <v>912</v>
      </c>
      <c r="B5581">
        <v>17</v>
      </c>
      <c r="C5581" t="s">
        <v>593</v>
      </c>
      <c r="D5581" t="s">
        <v>760</v>
      </c>
      <c r="E5581" t="str">
        <f t="shared" si="174"/>
        <v/>
      </c>
      <c r="F5581" t="str">
        <f t="shared" si="175"/>
        <v/>
      </c>
      <c r="H5581">
        <v>6.5</v>
      </c>
      <c r="Q5581">
        <v>6.5</v>
      </c>
    </row>
    <row r="5582" spans="1:17" x14ac:dyDescent="0.25">
      <c r="A5582" t="s">
        <v>912</v>
      </c>
      <c r="B5582">
        <v>17</v>
      </c>
      <c r="C5582" t="s">
        <v>518</v>
      </c>
      <c r="D5582" t="s">
        <v>633</v>
      </c>
      <c r="E5582" t="str">
        <f t="shared" si="174"/>
        <v/>
      </c>
      <c r="F5582" t="str">
        <f t="shared" si="175"/>
        <v/>
      </c>
      <c r="H5582">
        <v>6</v>
      </c>
      <c r="Q5582">
        <v>6</v>
      </c>
    </row>
    <row r="5583" spans="1:17" x14ac:dyDescent="0.25">
      <c r="A5583" t="s">
        <v>912</v>
      </c>
      <c r="B5583">
        <v>17</v>
      </c>
      <c r="C5583" t="s">
        <v>519</v>
      </c>
      <c r="D5583" t="s">
        <v>633</v>
      </c>
      <c r="E5583" t="str">
        <f t="shared" si="174"/>
        <v/>
      </c>
      <c r="F5583" t="str">
        <f t="shared" si="175"/>
        <v/>
      </c>
      <c r="H5583">
        <v>6.5</v>
      </c>
      <c r="Q5583">
        <v>6.5</v>
      </c>
    </row>
    <row r="5584" spans="1:17" x14ac:dyDescent="0.25">
      <c r="A5584" t="s">
        <v>912</v>
      </c>
      <c r="B5584">
        <v>17</v>
      </c>
      <c r="C5584" t="s">
        <v>523</v>
      </c>
      <c r="D5584" t="s">
        <v>633</v>
      </c>
      <c r="E5584" t="str">
        <f t="shared" si="174"/>
        <v/>
      </c>
      <c r="F5584" t="str">
        <f t="shared" si="175"/>
        <v/>
      </c>
      <c r="H5584">
        <v>5.5</v>
      </c>
      <c r="Q5584">
        <v>5.5</v>
      </c>
    </row>
    <row r="5585" spans="1:17" x14ac:dyDescent="0.25">
      <c r="A5585" t="s">
        <v>912</v>
      </c>
      <c r="B5585">
        <v>17</v>
      </c>
      <c r="C5585" t="s">
        <v>529</v>
      </c>
      <c r="D5585" t="s">
        <v>633</v>
      </c>
      <c r="E5585" t="str">
        <f t="shared" si="174"/>
        <v/>
      </c>
      <c r="F5585" t="str">
        <f t="shared" si="175"/>
        <v/>
      </c>
      <c r="H5585">
        <v>6</v>
      </c>
      <c r="Q5585">
        <v>6</v>
      </c>
    </row>
    <row r="5586" spans="1:17" x14ac:dyDescent="0.25">
      <c r="A5586" t="s">
        <v>912</v>
      </c>
      <c r="B5586">
        <v>17</v>
      </c>
      <c r="C5586" t="s">
        <v>587</v>
      </c>
      <c r="D5586" t="s">
        <v>633</v>
      </c>
      <c r="E5586" t="str">
        <f t="shared" si="174"/>
        <v/>
      </c>
      <c r="F5586" t="str">
        <f t="shared" si="175"/>
        <v/>
      </c>
      <c r="H5586">
        <v>6.5</v>
      </c>
      <c r="Q5586">
        <v>6.5</v>
      </c>
    </row>
    <row r="5587" spans="1:17" x14ac:dyDescent="0.25">
      <c r="A5587" t="s">
        <v>912</v>
      </c>
      <c r="B5587">
        <v>17</v>
      </c>
      <c r="C5587" t="s">
        <v>490</v>
      </c>
      <c r="D5587" t="s">
        <v>739</v>
      </c>
      <c r="E5587">
        <f t="shared" si="174"/>
        <v>1</v>
      </c>
      <c r="F5587" t="str">
        <f t="shared" si="175"/>
        <v/>
      </c>
      <c r="G5587" t="s">
        <v>910</v>
      </c>
      <c r="H5587">
        <v>5.5</v>
      </c>
      <c r="Q5587">
        <v>5</v>
      </c>
    </row>
    <row r="5588" spans="1:17" x14ac:dyDescent="0.25">
      <c r="A5588" t="s">
        <v>912</v>
      </c>
      <c r="B5588">
        <v>17</v>
      </c>
      <c r="C5588" t="s">
        <v>510</v>
      </c>
      <c r="D5588" t="s">
        <v>739</v>
      </c>
      <c r="E5588">
        <f t="shared" si="174"/>
        <v>1</v>
      </c>
      <c r="F5588" t="str">
        <f t="shared" si="175"/>
        <v/>
      </c>
      <c r="G5588" t="s">
        <v>910</v>
      </c>
      <c r="H5588">
        <v>4</v>
      </c>
      <c r="Q5588">
        <v>3.5</v>
      </c>
    </row>
    <row r="5589" spans="1:17" x14ac:dyDescent="0.25">
      <c r="A5589" t="s">
        <v>912</v>
      </c>
      <c r="B5589">
        <v>17</v>
      </c>
      <c r="C5589" t="s">
        <v>553</v>
      </c>
      <c r="D5589" t="s">
        <v>739</v>
      </c>
      <c r="E5589" t="str">
        <f t="shared" si="174"/>
        <v/>
      </c>
      <c r="F5589" t="str">
        <f t="shared" si="175"/>
        <v/>
      </c>
      <c r="H5589">
        <v>5</v>
      </c>
      <c r="Q5589">
        <v>5</v>
      </c>
    </row>
    <row r="5590" spans="1:17" x14ac:dyDescent="0.25">
      <c r="A5590" t="s">
        <v>912</v>
      </c>
      <c r="B5590">
        <v>17</v>
      </c>
      <c r="C5590" t="s">
        <v>543</v>
      </c>
      <c r="D5590" t="s">
        <v>739</v>
      </c>
      <c r="E5590" t="str">
        <f t="shared" si="174"/>
        <v/>
      </c>
      <c r="F5590" t="str">
        <f t="shared" si="175"/>
        <v/>
      </c>
      <c r="H5590">
        <v>5</v>
      </c>
      <c r="Q5590">
        <v>5</v>
      </c>
    </row>
    <row r="5591" spans="1:17" x14ac:dyDescent="0.25">
      <c r="A5591" t="s">
        <v>912</v>
      </c>
      <c r="B5591">
        <v>17</v>
      </c>
      <c r="C5591" t="s">
        <v>598</v>
      </c>
      <c r="D5591" t="s">
        <v>739</v>
      </c>
      <c r="E5591" t="str">
        <f t="shared" si="174"/>
        <v/>
      </c>
      <c r="F5591" t="str">
        <f t="shared" si="175"/>
        <v/>
      </c>
      <c r="H5591">
        <v>5</v>
      </c>
      <c r="Q5591">
        <v>5</v>
      </c>
    </row>
    <row r="5592" spans="1:17" x14ac:dyDescent="0.25">
      <c r="A5592" t="s">
        <v>912</v>
      </c>
      <c r="B5592">
        <v>17</v>
      </c>
      <c r="C5592" t="s">
        <v>496</v>
      </c>
      <c r="D5592" t="s">
        <v>634</v>
      </c>
      <c r="E5592" t="str">
        <f t="shared" si="174"/>
        <v/>
      </c>
      <c r="F5592" t="str">
        <f t="shared" si="175"/>
        <v/>
      </c>
      <c r="H5592">
        <v>6</v>
      </c>
      <c r="Q5592">
        <v>6</v>
      </c>
    </row>
    <row r="5593" spans="1:17" x14ac:dyDescent="0.25">
      <c r="A5593" t="s">
        <v>912</v>
      </c>
      <c r="B5593">
        <v>17</v>
      </c>
      <c r="C5593" t="s">
        <v>548</v>
      </c>
      <c r="D5593" t="s">
        <v>634</v>
      </c>
      <c r="E5593">
        <f t="shared" si="174"/>
        <v>1</v>
      </c>
      <c r="F5593" t="str">
        <f t="shared" si="175"/>
        <v/>
      </c>
      <c r="G5593" t="s">
        <v>910</v>
      </c>
      <c r="H5593">
        <v>5.5</v>
      </c>
      <c r="Q5593">
        <v>5</v>
      </c>
    </row>
    <row r="5594" spans="1:17" x14ac:dyDescent="0.25">
      <c r="A5594" t="s">
        <v>912</v>
      </c>
      <c r="B5594">
        <v>17</v>
      </c>
      <c r="C5594" t="s">
        <v>566</v>
      </c>
      <c r="D5594" t="s">
        <v>634</v>
      </c>
      <c r="E5594" t="str">
        <f t="shared" si="174"/>
        <v/>
      </c>
      <c r="F5594" t="str">
        <f t="shared" si="175"/>
        <v/>
      </c>
      <c r="H5594">
        <v>5.5</v>
      </c>
      <c r="Q5594">
        <v>5.5</v>
      </c>
    </row>
    <row r="5595" spans="1:17" x14ac:dyDescent="0.25">
      <c r="A5595" t="s">
        <v>912</v>
      </c>
      <c r="B5595">
        <v>17</v>
      </c>
      <c r="C5595" t="s">
        <v>602</v>
      </c>
      <c r="D5595" t="s">
        <v>634</v>
      </c>
      <c r="E5595" t="str">
        <f t="shared" si="174"/>
        <v/>
      </c>
      <c r="F5595" t="str">
        <f t="shared" si="175"/>
        <v/>
      </c>
      <c r="H5595">
        <v>5.5</v>
      </c>
      <c r="Q5595">
        <v>5.5</v>
      </c>
    </row>
    <row r="5596" spans="1:17" x14ac:dyDescent="0.25">
      <c r="A5596" t="s">
        <v>912</v>
      </c>
      <c r="B5596">
        <v>17</v>
      </c>
      <c r="C5596" t="s">
        <v>486</v>
      </c>
      <c r="D5596" t="s">
        <v>632</v>
      </c>
      <c r="E5596" t="str">
        <f t="shared" si="174"/>
        <v/>
      </c>
      <c r="F5596" t="str">
        <f t="shared" si="175"/>
        <v/>
      </c>
      <c r="H5596">
        <v>6.5</v>
      </c>
      <c r="Q5596">
        <v>6.5</v>
      </c>
    </row>
    <row r="5597" spans="1:17" x14ac:dyDescent="0.25">
      <c r="A5597" t="s">
        <v>912</v>
      </c>
      <c r="B5597">
        <v>17</v>
      </c>
      <c r="C5597" t="s">
        <v>487</v>
      </c>
      <c r="D5597" t="s">
        <v>632</v>
      </c>
      <c r="E5597" t="str">
        <f t="shared" si="174"/>
        <v/>
      </c>
      <c r="F5597" t="str">
        <f t="shared" si="175"/>
        <v/>
      </c>
      <c r="H5597">
        <v>6</v>
      </c>
      <c r="Q5597">
        <v>6</v>
      </c>
    </row>
    <row r="5598" spans="1:17" x14ac:dyDescent="0.25">
      <c r="A5598" t="s">
        <v>912</v>
      </c>
      <c r="B5598">
        <v>17</v>
      </c>
      <c r="C5598" t="s">
        <v>504</v>
      </c>
      <c r="D5598" t="s">
        <v>632</v>
      </c>
      <c r="E5598" t="str">
        <f t="shared" si="174"/>
        <v/>
      </c>
      <c r="F5598" t="str">
        <f t="shared" si="175"/>
        <v/>
      </c>
      <c r="H5598">
        <v>5.5</v>
      </c>
      <c r="Q5598">
        <v>5.5</v>
      </c>
    </row>
    <row r="5599" spans="1:17" x14ac:dyDescent="0.25">
      <c r="A5599" t="s">
        <v>912</v>
      </c>
      <c r="B5599">
        <v>17</v>
      </c>
      <c r="C5599" t="s">
        <v>537</v>
      </c>
      <c r="D5599" t="s">
        <v>632</v>
      </c>
      <c r="E5599" t="str">
        <f t="shared" si="174"/>
        <v/>
      </c>
      <c r="F5599" t="str">
        <f t="shared" si="175"/>
        <v/>
      </c>
      <c r="H5599">
        <v>6</v>
      </c>
      <c r="Q5599">
        <v>6</v>
      </c>
    </row>
    <row r="5600" spans="1:17" x14ac:dyDescent="0.25">
      <c r="A5600" t="s">
        <v>912</v>
      </c>
      <c r="B5600">
        <v>17</v>
      </c>
      <c r="C5600" t="s">
        <v>550</v>
      </c>
      <c r="D5600" t="s">
        <v>632</v>
      </c>
      <c r="E5600" t="str">
        <f t="shared" si="174"/>
        <v/>
      </c>
      <c r="F5600" t="str">
        <f t="shared" si="175"/>
        <v/>
      </c>
      <c r="H5600">
        <v>6.5</v>
      </c>
      <c r="Q5600">
        <v>6.5</v>
      </c>
    </row>
    <row r="5601" spans="1:17" x14ac:dyDescent="0.25">
      <c r="A5601" t="s">
        <v>912</v>
      </c>
      <c r="B5601">
        <v>17</v>
      </c>
      <c r="C5601" t="s">
        <v>596</v>
      </c>
      <c r="D5601" t="s">
        <v>632</v>
      </c>
      <c r="E5601" t="str">
        <f t="shared" si="174"/>
        <v/>
      </c>
      <c r="F5601" t="str">
        <f t="shared" si="175"/>
        <v/>
      </c>
      <c r="H5601">
        <v>6.5</v>
      </c>
      <c r="Q5601">
        <v>6.5</v>
      </c>
    </row>
    <row r="5602" spans="1:17" x14ac:dyDescent="0.25">
      <c r="A5602" t="s">
        <v>912</v>
      </c>
      <c r="B5602">
        <v>17</v>
      </c>
      <c r="C5602" t="s">
        <v>618</v>
      </c>
      <c r="D5602" t="s">
        <v>632</v>
      </c>
      <c r="E5602" t="str">
        <f t="shared" si="174"/>
        <v/>
      </c>
      <c r="F5602" t="str">
        <f t="shared" si="175"/>
        <v/>
      </c>
      <c r="H5602">
        <v>5</v>
      </c>
      <c r="Q5602">
        <v>5</v>
      </c>
    </row>
    <row r="5603" spans="1:17" x14ac:dyDescent="0.25">
      <c r="A5603" t="s">
        <v>912</v>
      </c>
      <c r="B5603">
        <v>17</v>
      </c>
      <c r="C5603" t="s">
        <v>497</v>
      </c>
      <c r="D5603" t="s">
        <v>752</v>
      </c>
      <c r="E5603" t="str">
        <f t="shared" si="174"/>
        <v/>
      </c>
      <c r="F5603" t="str">
        <f t="shared" si="175"/>
        <v/>
      </c>
      <c r="H5603">
        <v>5.5</v>
      </c>
      <c r="Q5603">
        <v>5.5</v>
      </c>
    </row>
    <row r="5604" spans="1:17" x14ac:dyDescent="0.25">
      <c r="A5604" t="s">
        <v>912</v>
      </c>
      <c r="B5604">
        <v>17</v>
      </c>
      <c r="C5604" t="s">
        <v>501</v>
      </c>
      <c r="D5604" t="s">
        <v>752</v>
      </c>
      <c r="E5604" t="str">
        <f t="shared" si="174"/>
        <v/>
      </c>
      <c r="F5604" t="str">
        <f t="shared" si="175"/>
        <v/>
      </c>
      <c r="H5604">
        <v>5</v>
      </c>
      <c r="Q5604">
        <v>5</v>
      </c>
    </row>
    <row r="5605" spans="1:17" x14ac:dyDescent="0.25">
      <c r="A5605" t="s">
        <v>912</v>
      </c>
      <c r="B5605">
        <v>17</v>
      </c>
      <c r="C5605" t="s">
        <v>517</v>
      </c>
      <c r="D5605" t="s">
        <v>752</v>
      </c>
      <c r="E5605" t="str">
        <f t="shared" si="174"/>
        <v/>
      </c>
      <c r="F5605" t="str">
        <f t="shared" si="175"/>
        <v/>
      </c>
      <c r="H5605">
        <v>5.5</v>
      </c>
      <c r="Q5605">
        <v>5.5</v>
      </c>
    </row>
    <row r="5606" spans="1:17" x14ac:dyDescent="0.25">
      <c r="A5606" t="s">
        <v>912</v>
      </c>
      <c r="B5606">
        <v>17</v>
      </c>
      <c r="C5606" t="s">
        <v>580</v>
      </c>
      <c r="D5606" t="s">
        <v>752</v>
      </c>
      <c r="E5606" t="str">
        <f t="shared" si="174"/>
        <v/>
      </c>
      <c r="F5606" t="str">
        <f t="shared" si="175"/>
        <v/>
      </c>
      <c r="H5606">
        <v>6</v>
      </c>
      <c r="Q5606">
        <v>6</v>
      </c>
    </row>
    <row r="5607" spans="1:17" x14ac:dyDescent="0.25">
      <c r="A5607" t="s">
        <v>912</v>
      </c>
      <c r="B5607">
        <v>17</v>
      </c>
      <c r="C5607" t="s">
        <v>538</v>
      </c>
      <c r="D5607" t="s">
        <v>752</v>
      </c>
      <c r="E5607" t="str">
        <f t="shared" si="174"/>
        <v/>
      </c>
      <c r="F5607" t="str">
        <f t="shared" si="175"/>
        <v/>
      </c>
      <c r="H5607">
        <v>5.5</v>
      </c>
      <c r="Q5607">
        <v>5.5</v>
      </c>
    </row>
    <row r="5608" spans="1:17" x14ac:dyDescent="0.25">
      <c r="A5608" t="s">
        <v>912</v>
      </c>
      <c r="B5608">
        <v>17</v>
      </c>
      <c r="C5608" t="s">
        <v>507</v>
      </c>
      <c r="D5608" t="s">
        <v>740</v>
      </c>
      <c r="E5608" t="str">
        <f t="shared" si="174"/>
        <v/>
      </c>
      <c r="F5608" t="str">
        <f t="shared" si="175"/>
        <v/>
      </c>
      <c r="H5608">
        <v>5.5</v>
      </c>
      <c r="Q5608">
        <v>5.5</v>
      </c>
    </row>
    <row r="5609" spans="1:17" x14ac:dyDescent="0.25">
      <c r="A5609" t="s">
        <v>912</v>
      </c>
      <c r="B5609">
        <v>17</v>
      </c>
      <c r="C5609" t="s">
        <v>544</v>
      </c>
      <c r="D5609" t="s">
        <v>740</v>
      </c>
      <c r="E5609">
        <f t="shared" si="174"/>
        <v>1</v>
      </c>
      <c r="F5609" t="str">
        <f t="shared" si="175"/>
        <v/>
      </c>
      <c r="G5609" t="s">
        <v>910</v>
      </c>
      <c r="H5609">
        <v>7</v>
      </c>
      <c r="L5609">
        <v>1</v>
      </c>
      <c r="Q5609">
        <v>7.5</v>
      </c>
    </row>
    <row r="5610" spans="1:17" x14ac:dyDescent="0.25">
      <c r="A5610" t="s">
        <v>912</v>
      </c>
      <c r="B5610">
        <v>17</v>
      </c>
      <c r="C5610" t="s">
        <v>559</v>
      </c>
      <c r="D5610" t="s">
        <v>740</v>
      </c>
      <c r="E5610" t="str">
        <f t="shared" si="174"/>
        <v/>
      </c>
      <c r="F5610" t="str">
        <f t="shared" si="175"/>
        <v/>
      </c>
      <c r="H5610">
        <v>6</v>
      </c>
      <c r="Q5610">
        <v>6</v>
      </c>
    </row>
    <row r="5611" spans="1:17" x14ac:dyDescent="0.25">
      <c r="A5611" t="s">
        <v>912</v>
      </c>
      <c r="B5611">
        <v>17</v>
      </c>
      <c r="C5611" t="s">
        <v>564</v>
      </c>
      <c r="D5611" t="s">
        <v>740</v>
      </c>
      <c r="E5611" t="str">
        <f t="shared" si="174"/>
        <v/>
      </c>
      <c r="F5611" t="str">
        <f t="shared" si="175"/>
        <v/>
      </c>
      <c r="H5611">
        <v>6</v>
      </c>
      <c r="Q5611">
        <v>6</v>
      </c>
    </row>
    <row r="5612" spans="1:17" x14ac:dyDescent="0.25">
      <c r="A5612" t="s">
        <v>912</v>
      </c>
      <c r="B5612">
        <v>17</v>
      </c>
      <c r="C5612" t="s">
        <v>617</v>
      </c>
      <c r="D5612" t="s">
        <v>740</v>
      </c>
      <c r="E5612" t="str">
        <f t="shared" si="174"/>
        <v/>
      </c>
      <c r="F5612" t="str">
        <f t="shared" si="175"/>
        <v/>
      </c>
      <c r="H5612">
        <v>5.5</v>
      </c>
      <c r="Q5612">
        <v>5.5</v>
      </c>
    </row>
    <row r="5613" spans="1:17" x14ac:dyDescent="0.25">
      <c r="A5613" t="s">
        <v>912</v>
      </c>
      <c r="B5613">
        <v>17</v>
      </c>
      <c r="C5613" t="s">
        <v>797</v>
      </c>
      <c r="D5613" t="s">
        <v>740</v>
      </c>
      <c r="E5613" t="str">
        <f t="shared" si="174"/>
        <v/>
      </c>
      <c r="F5613" t="str">
        <f t="shared" si="175"/>
        <v/>
      </c>
      <c r="H5613">
        <v>5</v>
      </c>
      <c r="Q5613">
        <v>5</v>
      </c>
    </row>
    <row r="5614" spans="1:17" x14ac:dyDescent="0.25">
      <c r="A5614" t="s">
        <v>912</v>
      </c>
      <c r="B5614">
        <v>17</v>
      </c>
      <c r="C5614" t="s">
        <v>488</v>
      </c>
      <c r="D5614" t="s">
        <v>742</v>
      </c>
      <c r="E5614" t="str">
        <f t="shared" si="174"/>
        <v/>
      </c>
      <c r="F5614" t="str">
        <f t="shared" si="175"/>
        <v/>
      </c>
      <c r="H5614">
        <v>6</v>
      </c>
      <c r="Q5614">
        <v>6</v>
      </c>
    </row>
    <row r="5615" spans="1:17" x14ac:dyDescent="0.25">
      <c r="A5615" t="s">
        <v>912</v>
      </c>
      <c r="B5615">
        <v>17</v>
      </c>
      <c r="C5615" t="s">
        <v>576</v>
      </c>
      <c r="D5615" t="s">
        <v>742</v>
      </c>
      <c r="E5615" t="str">
        <f t="shared" si="174"/>
        <v/>
      </c>
      <c r="F5615" t="str">
        <f t="shared" si="175"/>
        <v/>
      </c>
      <c r="H5615">
        <v>6</v>
      </c>
      <c r="Q5615">
        <v>6</v>
      </c>
    </row>
    <row r="5616" spans="1:17" x14ac:dyDescent="0.25">
      <c r="A5616" t="s">
        <v>912</v>
      </c>
      <c r="B5616">
        <v>17</v>
      </c>
      <c r="C5616" t="s">
        <v>790</v>
      </c>
      <c r="D5616" t="s">
        <v>742</v>
      </c>
      <c r="E5616">
        <f t="shared" si="174"/>
        <v>1</v>
      </c>
      <c r="F5616" t="str">
        <f t="shared" si="175"/>
        <v/>
      </c>
      <c r="G5616" t="s">
        <v>910</v>
      </c>
      <c r="H5616">
        <v>7.5</v>
      </c>
      <c r="I5616">
        <v>1</v>
      </c>
      <c r="Q5616">
        <v>10</v>
      </c>
    </row>
    <row r="5617" spans="1:17" x14ac:dyDescent="0.25">
      <c r="A5617" t="s">
        <v>912</v>
      </c>
      <c r="B5617">
        <v>17</v>
      </c>
      <c r="C5617" t="s">
        <v>620</v>
      </c>
      <c r="D5617" t="s">
        <v>742</v>
      </c>
      <c r="E5617" t="str">
        <f t="shared" si="174"/>
        <v/>
      </c>
      <c r="F5617" t="str">
        <f t="shared" si="175"/>
        <v/>
      </c>
      <c r="H5617">
        <v>6</v>
      </c>
      <c r="I5617">
        <v>1</v>
      </c>
      <c r="Q5617">
        <v>9</v>
      </c>
    </row>
    <row r="5618" spans="1:17" x14ac:dyDescent="0.25">
      <c r="A5618" t="s">
        <v>912</v>
      </c>
      <c r="B5618">
        <v>17</v>
      </c>
      <c r="C5618" t="s">
        <v>500</v>
      </c>
      <c r="D5618" t="s">
        <v>753</v>
      </c>
      <c r="E5618" t="str">
        <f t="shared" si="174"/>
        <v/>
      </c>
      <c r="F5618" t="str">
        <f t="shared" si="175"/>
        <v/>
      </c>
      <c r="H5618">
        <v>6</v>
      </c>
      <c r="I5618">
        <v>1</v>
      </c>
      <c r="Q5618">
        <v>9</v>
      </c>
    </row>
    <row r="5619" spans="1:17" x14ac:dyDescent="0.25">
      <c r="A5619" t="s">
        <v>912</v>
      </c>
      <c r="B5619">
        <v>17</v>
      </c>
      <c r="C5619" t="s">
        <v>508</v>
      </c>
      <c r="D5619" t="s">
        <v>753</v>
      </c>
      <c r="E5619" t="str">
        <f t="shared" si="174"/>
        <v/>
      </c>
      <c r="F5619" t="str">
        <f t="shared" si="175"/>
        <v/>
      </c>
      <c r="H5619">
        <v>6.5</v>
      </c>
      <c r="L5619">
        <v>1</v>
      </c>
      <c r="Q5619">
        <v>7.5</v>
      </c>
    </row>
    <row r="5620" spans="1:17" x14ac:dyDescent="0.25">
      <c r="A5620" t="s">
        <v>912</v>
      </c>
      <c r="B5620">
        <v>17</v>
      </c>
      <c r="C5620" t="s">
        <v>528</v>
      </c>
      <c r="D5620" t="s">
        <v>753</v>
      </c>
      <c r="E5620" t="str">
        <f t="shared" si="174"/>
        <v/>
      </c>
      <c r="F5620" t="str">
        <f t="shared" si="175"/>
        <v/>
      </c>
      <c r="H5620">
        <v>5</v>
      </c>
      <c r="Q5620">
        <v>5</v>
      </c>
    </row>
    <row r="5621" spans="1:17" x14ac:dyDescent="0.25">
      <c r="A5621" t="s">
        <v>912</v>
      </c>
      <c r="B5621">
        <v>17</v>
      </c>
      <c r="C5621" t="s">
        <v>568</v>
      </c>
      <c r="D5621" t="s">
        <v>753</v>
      </c>
      <c r="E5621">
        <f t="shared" si="174"/>
        <v>1</v>
      </c>
      <c r="F5621" t="str">
        <f t="shared" si="175"/>
        <v/>
      </c>
      <c r="G5621" t="s">
        <v>910</v>
      </c>
      <c r="H5621">
        <v>5.5</v>
      </c>
      <c r="Q5621">
        <v>5</v>
      </c>
    </row>
    <row r="5622" spans="1:17" x14ac:dyDescent="0.25">
      <c r="A5622" t="s">
        <v>912</v>
      </c>
      <c r="B5622">
        <v>17</v>
      </c>
      <c r="C5622" t="s">
        <v>572</v>
      </c>
      <c r="D5622" t="s">
        <v>753</v>
      </c>
      <c r="E5622" t="str">
        <f t="shared" si="174"/>
        <v/>
      </c>
      <c r="F5622" t="str">
        <f t="shared" si="175"/>
        <v/>
      </c>
      <c r="H5622">
        <v>5</v>
      </c>
      <c r="Q5622">
        <v>5</v>
      </c>
    </row>
    <row r="5623" spans="1:17" x14ac:dyDescent="0.25">
      <c r="A5623" t="s">
        <v>912</v>
      </c>
      <c r="B5623">
        <v>17</v>
      </c>
      <c r="C5623" t="s">
        <v>589</v>
      </c>
      <c r="D5623" t="s">
        <v>753</v>
      </c>
      <c r="E5623" t="str">
        <f t="shared" si="174"/>
        <v/>
      </c>
      <c r="F5623" t="str">
        <f t="shared" si="175"/>
        <v/>
      </c>
      <c r="H5623">
        <v>5</v>
      </c>
      <c r="Q5623">
        <v>5</v>
      </c>
    </row>
    <row r="5624" spans="1:17" x14ac:dyDescent="0.25">
      <c r="A5624" t="s">
        <v>912</v>
      </c>
      <c r="B5624">
        <v>17</v>
      </c>
      <c r="C5624" t="s">
        <v>499</v>
      </c>
      <c r="D5624" t="s">
        <v>750</v>
      </c>
      <c r="E5624" t="str">
        <f t="shared" si="174"/>
        <v/>
      </c>
      <c r="F5624" t="str">
        <f t="shared" si="175"/>
        <v/>
      </c>
      <c r="H5624">
        <v>6</v>
      </c>
      <c r="Q5624">
        <v>6</v>
      </c>
    </row>
    <row r="5625" spans="1:17" x14ac:dyDescent="0.25">
      <c r="A5625" t="s">
        <v>912</v>
      </c>
      <c r="B5625">
        <v>17</v>
      </c>
      <c r="C5625" t="s">
        <v>542</v>
      </c>
      <c r="D5625" t="s">
        <v>750</v>
      </c>
      <c r="E5625" t="str">
        <f t="shared" si="174"/>
        <v/>
      </c>
      <c r="F5625" t="str">
        <f t="shared" si="175"/>
        <v/>
      </c>
      <c r="H5625">
        <v>5.5</v>
      </c>
      <c r="Q5625">
        <v>5.5</v>
      </c>
    </row>
    <row r="5626" spans="1:17" x14ac:dyDescent="0.25">
      <c r="A5626" t="s">
        <v>912</v>
      </c>
      <c r="B5626">
        <v>17</v>
      </c>
      <c r="C5626" t="s">
        <v>571</v>
      </c>
      <c r="D5626" t="s">
        <v>750</v>
      </c>
      <c r="E5626">
        <f t="shared" si="174"/>
        <v>1</v>
      </c>
      <c r="F5626" t="str">
        <f t="shared" si="175"/>
        <v/>
      </c>
      <c r="G5626" t="s">
        <v>910</v>
      </c>
      <c r="H5626">
        <v>6</v>
      </c>
      <c r="Q5626">
        <v>5.5</v>
      </c>
    </row>
    <row r="5627" spans="1:17" x14ac:dyDescent="0.25">
      <c r="A5627" t="s">
        <v>912</v>
      </c>
      <c r="B5627">
        <v>17</v>
      </c>
      <c r="C5627" t="s">
        <v>607</v>
      </c>
      <c r="D5627" t="s">
        <v>750</v>
      </c>
      <c r="E5627">
        <f t="shared" si="174"/>
        <v>1</v>
      </c>
      <c r="F5627" t="str">
        <f t="shared" si="175"/>
        <v/>
      </c>
      <c r="G5627" t="s">
        <v>910</v>
      </c>
      <c r="H5627">
        <v>6</v>
      </c>
      <c r="Q5627">
        <v>5.5</v>
      </c>
    </row>
    <row r="5628" spans="1:17" x14ac:dyDescent="0.25">
      <c r="A5628" t="s">
        <v>912</v>
      </c>
      <c r="B5628">
        <v>17</v>
      </c>
      <c r="C5628" t="s">
        <v>521</v>
      </c>
      <c r="D5628" t="s">
        <v>754</v>
      </c>
      <c r="E5628">
        <f t="shared" si="174"/>
        <v>1</v>
      </c>
      <c r="F5628" t="str">
        <f t="shared" si="175"/>
        <v/>
      </c>
      <c r="G5628" t="s">
        <v>910</v>
      </c>
      <c r="H5628">
        <v>6</v>
      </c>
      <c r="Q5628">
        <v>5.5</v>
      </c>
    </row>
    <row r="5629" spans="1:17" x14ac:dyDescent="0.25">
      <c r="A5629" t="s">
        <v>912</v>
      </c>
      <c r="B5629">
        <v>17</v>
      </c>
      <c r="C5629" t="s">
        <v>531</v>
      </c>
      <c r="D5629" t="s">
        <v>754</v>
      </c>
      <c r="E5629" t="str">
        <f t="shared" si="174"/>
        <v/>
      </c>
      <c r="F5629" t="str">
        <f t="shared" si="175"/>
        <v/>
      </c>
      <c r="H5629">
        <v>5.5</v>
      </c>
      <c r="Q5629">
        <v>5.5</v>
      </c>
    </row>
    <row r="5630" spans="1:17" x14ac:dyDescent="0.25">
      <c r="A5630" t="s">
        <v>912</v>
      </c>
      <c r="B5630">
        <v>17</v>
      </c>
      <c r="C5630" t="s">
        <v>586</v>
      </c>
      <c r="D5630" t="s">
        <v>754</v>
      </c>
      <c r="E5630" t="str">
        <f t="shared" si="174"/>
        <v/>
      </c>
      <c r="F5630">
        <f t="shared" si="175"/>
        <v>1</v>
      </c>
      <c r="G5630" t="s">
        <v>911</v>
      </c>
      <c r="H5630">
        <v>6</v>
      </c>
      <c r="Q5630">
        <v>5</v>
      </c>
    </row>
    <row r="5631" spans="1:17" x14ac:dyDescent="0.25">
      <c r="A5631" t="s">
        <v>912</v>
      </c>
      <c r="B5631">
        <v>17</v>
      </c>
      <c r="C5631" t="s">
        <v>599</v>
      </c>
      <c r="D5631" t="s">
        <v>754</v>
      </c>
      <c r="E5631" t="str">
        <f t="shared" si="174"/>
        <v/>
      </c>
      <c r="F5631" t="str">
        <f t="shared" si="175"/>
        <v/>
      </c>
      <c r="H5631">
        <v>5</v>
      </c>
      <c r="Q5631">
        <v>5</v>
      </c>
    </row>
    <row r="5632" spans="1:17" x14ac:dyDescent="0.25">
      <c r="A5632" t="s">
        <v>912</v>
      </c>
      <c r="B5632">
        <v>17</v>
      </c>
      <c r="C5632" t="s">
        <v>793</v>
      </c>
      <c r="D5632" t="s">
        <v>754</v>
      </c>
      <c r="E5632" t="str">
        <f t="shared" si="174"/>
        <v/>
      </c>
      <c r="F5632" t="str">
        <f t="shared" si="175"/>
        <v/>
      </c>
      <c r="H5632">
        <v>6</v>
      </c>
      <c r="Q5632">
        <v>6</v>
      </c>
    </row>
    <row r="5633" spans="1:17" x14ac:dyDescent="0.25">
      <c r="A5633" t="s">
        <v>912</v>
      </c>
      <c r="B5633">
        <v>17</v>
      </c>
      <c r="C5633" t="s">
        <v>557</v>
      </c>
      <c r="D5633" t="s">
        <v>754</v>
      </c>
      <c r="E5633" t="str">
        <f t="shared" si="174"/>
        <v/>
      </c>
      <c r="F5633" t="str">
        <f t="shared" si="175"/>
        <v/>
      </c>
      <c r="H5633">
        <v>5.5</v>
      </c>
      <c r="Q5633">
        <v>5.5</v>
      </c>
    </row>
    <row r="5634" spans="1:17" x14ac:dyDescent="0.25">
      <c r="A5634" t="s">
        <v>912</v>
      </c>
      <c r="B5634">
        <v>17</v>
      </c>
      <c r="C5634" t="s">
        <v>494</v>
      </c>
      <c r="D5634" t="s">
        <v>748</v>
      </c>
      <c r="E5634">
        <f t="shared" si="174"/>
        <v>1</v>
      </c>
      <c r="F5634" t="str">
        <f t="shared" si="175"/>
        <v/>
      </c>
      <c r="G5634" t="s">
        <v>910</v>
      </c>
      <c r="H5634">
        <v>6</v>
      </c>
      <c r="Q5634">
        <v>5.5</v>
      </c>
    </row>
    <row r="5635" spans="1:17" x14ac:dyDescent="0.25">
      <c r="A5635" t="s">
        <v>912</v>
      </c>
      <c r="B5635">
        <v>17</v>
      </c>
      <c r="C5635" t="s">
        <v>527</v>
      </c>
      <c r="D5635" t="s">
        <v>748</v>
      </c>
      <c r="E5635" t="str">
        <f t="shared" ref="E5635:E5698" si="176">IF($G5635="Ammonito",1,"")</f>
        <v/>
      </c>
      <c r="F5635" t="str">
        <f t="shared" ref="F5635:F5698" si="177">IF($G5635="Espulsione",1,"")</f>
        <v/>
      </c>
      <c r="H5635">
        <v>6</v>
      </c>
      <c r="Q5635">
        <v>6</v>
      </c>
    </row>
    <row r="5636" spans="1:17" x14ac:dyDescent="0.25">
      <c r="A5636" t="s">
        <v>912</v>
      </c>
      <c r="B5636">
        <v>17</v>
      </c>
      <c r="C5636" t="s">
        <v>482</v>
      </c>
      <c r="D5636" t="s">
        <v>661</v>
      </c>
      <c r="E5636" t="str">
        <f t="shared" si="176"/>
        <v/>
      </c>
      <c r="F5636" t="str">
        <f t="shared" si="177"/>
        <v/>
      </c>
      <c r="H5636">
        <v>6</v>
      </c>
      <c r="Q5636">
        <v>6</v>
      </c>
    </row>
    <row r="5637" spans="1:17" x14ac:dyDescent="0.25">
      <c r="A5637" t="s">
        <v>912</v>
      </c>
      <c r="B5637">
        <v>17</v>
      </c>
      <c r="C5637" t="s">
        <v>498</v>
      </c>
      <c r="D5637" t="s">
        <v>661</v>
      </c>
      <c r="E5637" t="str">
        <f t="shared" si="176"/>
        <v/>
      </c>
      <c r="F5637" t="str">
        <f t="shared" si="177"/>
        <v/>
      </c>
      <c r="H5637">
        <v>4.5</v>
      </c>
      <c r="Q5637">
        <v>4.5</v>
      </c>
    </row>
    <row r="5638" spans="1:17" x14ac:dyDescent="0.25">
      <c r="A5638" t="s">
        <v>912</v>
      </c>
      <c r="B5638">
        <v>17</v>
      </c>
      <c r="C5638" t="s">
        <v>575</v>
      </c>
      <c r="D5638" t="s">
        <v>661</v>
      </c>
      <c r="E5638" t="str">
        <f t="shared" si="176"/>
        <v/>
      </c>
      <c r="F5638" t="str">
        <f t="shared" si="177"/>
        <v/>
      </c>
      <c r="H5638">
        <v>6</v>
      </c>
      <c r="Q5638">
        <v>6</v>
      </c>
    </row>
    <row r="5639" spans="1:17" x14ac:dyDescent="0.25">
      <c r="A5639" t="s">
        <v>912</v>
      </c>
      <c r="B5639">
        <v>17</v>
      </c>
      <c r="C5639" t="s">
        <v>789</v>
      </c>
      <c r="D5639" t="s">
        <v>661</v>
      </c>
      <c r="E5639">
        <f t="shared" si="176"/>
        <v>1</v>
      </c>
      <c r="F5639" t="str">
        <f t="shared" si="177"/>
        <v/>
      </c>
      <c r="G5639" t="s">
        <v>910</v>
      </c>
      <c r="H5639">
        <v>6</v>
      </c>
      <c r="Q5639">
        <v>5.5</v>
      </c>
    </row>
    <row r="5640" spans="1:17" x14ac:dyDescent="0.25">
      <c r="A5640" t="s">
        <v>912</v>
      </c>
      <c r="B5640">
        <v>17</v>
      </c>
      <c r="C5640" t="s">
        <v>756</v>
      </c>
      <c r="D5640" t="s">
        <v>631</v>
      </c>
      <c r="E5640">
        <f t="shared" si="176"/>
        <v>1</v>
      </c>
      <c r="F5640" t="str">
        <f t="shared" si="177"/>
        <v/>
      </c>
      <c r="G5640" t="s">
        <v>910</v>
      </c>
      <c r="H5640">
        <v>7</v>
      </c>
      <c r="Q5640">
        <v>6.5</v>
      </c>
    </row>
    <row r="5641" spans="1:17" x14ac:dyDescent="0.25">
      <c r="A5641" t="s">
        <v>912</v>
      </c>
      <c r="B5641">
        <v>17</v>
      </c>
      <c r="C5641" t="s">
        <v>569</v>
      </c>
      <c r="D5641" t="s">
        <v>631</v>
      </c>
      <c r="E5641" t="str">
        <f t="shared" si="176"/>
        <v/>
      </c>
      <c r="F5641" t="str">
        <f t="shared" si="177"/>
        <v/>
      </c>
      <c r="H5641">
        <v>6.5</v>
      </c>
      <c r="L5641">
        <v>2</v>
      </c>
      <c r="Q5641">
        <v>8.5</v>
      </c>
    </row>
    <row r="5642" spans="1:17" x14ac:dyDescent="0.25">
      <c r="A5642" t="s">
        <v>912</v>
      </c>
      <c r="B5642">
        <v>17</v>
      </c>
      <c r="C5642" t="s">
        <v>597</v>
      </c>
      <c r="D5642" t="s">
        <v>631</v>
      </c>
      <c r="E5642" t="str">
        <f t="shared" si="176"/>
        <v/>
      </c>
      <c r="F5642" t="str">
        <f t="shared" si="177"/>
        <v/>
      </c>
      <c r="H5642">
        <v>6</v>
      </c>
      <c r="Q5642">
        <v>6</v>
      </c>
    </row>
    <row r="5643" spans="1:17" x14ac:dyDescent="0.25">
      <c r="A5643" t="s">
        <v>912</v>
      </c>
      <c r="B5643">
        <v>17</v>
      </c>
      <c r="C5643" t="s">
        <v>616</v>
      </c>
      <c r="D5643" t="s">
        <v>631</v>
      </c>
      <c r="E5643" t="str">
        <f t="shared" si="176"/>
        <v/>
      </c>
      <c r="F5643" t="str">
        <f t="shared" si="177"/>
        <v/>
      </c>
      <c r="H5643">
        <v>6</v>
      </c>
      <c r="Q5643">
        <v>6</v>
      </c>
    </row>
    <row r="5644" spans="1:17" x14ac:dyDescent="0.25">
      <c r="A5644" t="s">
        <v>912</v>
      </c>
      <c r="B5644">
        <v>17</v>
      </c>
      <c r="C5644" t="s">
        <v>561</v>
      </c>
      <c r="D5644" t="s">
        <v>745</v>
      </c>
      <c r="E5644" t="str">
        <f t="shared" si="176"/>
        <v/>
      </c>
      <c r="F5644" t="str">
        <f t="shared" si="177"/>
        <v/>
      </c>
      <c r="H5644">
        <v>5.5</v>
      </c>
      <c r="Q5644">
        <v>5.5</v>
      </c>
    </row>
    <row r="5645" spans="1:17" x14ac:dyDescent="0.25">
      <c r="A5645" t="s">
        <v>912</v>
      </c>
      <c r="B5645">
        <v>17</v>
      </c>
      <c r="C5645" t="s">
        <v>588</v>
      </c>
      <c r="D5645" t="s">
        <v>745</v>
      </c>
      <c r="E5645" t="str">
        <f t="shared" si="176"/>
        <v/>
      </c>
      <c r="F5645" t="str">
        <f t="shared" si="177"/>
        <v/>
      </c>
      <c r="H5645">
        <v>6</v>
      </c>
      <c r="Q5645">
        <v>6</v>
      </c>
    </row>
    <row r="5646" spans="1:17" x14ac:dyDescent="0.25">
      <c r="A5646" t="s">
        <v>912</v>
      </c>
      <c r="B5646">
        <v>17</v>
      </c>
      <c r="C5646" t="s">
        <v>610</v>
      </c>
      <c r="D5646" t="s">
        <v>745</v>
      </c>
      <c r="E5646" t="str">
        <f t="shared" si="176"/>
        <v/>
      </c>
      <c r="F5646" t="str">
        <f t="shared" si="177"/>
        <v/>
      </c>
      <c r="H5646">
        <v>6</v>
      </c>
      <c r="Q5646">
        <v>6</v>
      </c>
    </row>
    <row r="5647" spans="1:17" x14ac:dyDescent="0.25">
      <c r="A5647" t="s">
        <v>912</v>
      </c>
      <c r="B5647">
        <v>17</v>
      </c>
      <c r="C5647" t="s">
        <v>623</v>
      </c>
      <c r="D5647" t="s">
        <v>745</v>
      </c>
      <c r="E5647" t="str">
        <f t="shared" si="176"/>
        <v/>
      </c>
      <c r="F5647" t="str">
        <f t="shared" si="177"/>
        <v/>
      </c>
      <c r="H5647">
        <v>6</v>
      </c>
      <c r="Q5647">
        <v>6</v>
      </c>
    </row>
    <row r="5648" spans="1:17" x14ac:dyDescent="0.25">
      <c r="A5648" t="s">
        <v>912</v>
      </c>
      <c r="B5648">
        <v>17</v>
      </c>
      <c r="C5648" t="s">
        <v>513</v>
      </c>
      <c r="D5648" t="s">
        <v>635</v>
      </c>
      <c r="E5648" t="str">
        <f t="shared" si="176"/>
        <v/>
      </c>
      <c r="F5648" t="str">
        <f t="shared" si="177"/>
        <v/>
      </c>
      <c r="H5648">
        <v>6</v>
      </c>
      <c r="Q5648">
        <v>6</v>
      </c>
    </row>
    <row r="5649" spans="1:17" x14ac:dyDescent="0.25">
      <c r="A5649" t="s">
        <v>912</v>
      </c>
      <c r="B5649">
        <v>17</v>
      </c>
      <c r="C5649" t="s">
        <v>563</v>
      </c>
      <c r="D5649" t="s">
        <v>635</v>
      </c>
      <c r="E5649">
        <f t="shared" si="176"/>
        <v>1</v>
      </c>
      <c r="F5649" t="str">
        <f t="shared" si="177"/>
        <v/>
      </c>
      <c r="G5649" t="s">
        <v>910</v>
      </c>
      <c r="H5649">
        <v>5.5</v>
      </c>
      <c r="Q5649">
        <v>5</v>
      </c>
    </row>
    <row r="5650" spans="1:17" x14ac:dyDescent="0.25">
      <c r="A5650" t="s">
        <v>912</v>
      </c>
      <c r="B5650">
        <v>17</v>
      </c>
      <c r="C5650" t="s">
        <v>782</v>
      </c>
      <c r="D5650" t="s">
        <v>635</v>
      </c>
      <c r="E5650" t="str">
        <f t="shared" si="176"/>
        <v/>
      </c>
      <c r="F5650" t="str">
        <f t="shared" si="177"/>
        <v/>
      </c>
      <c r="H5650">
        <v>5.5</v>
      </c>
      <c r="Q5650">
        <v>5.5</v>
      </c>
    </row>
    <row r="5651" spans="1:17" x14ac:dyDescent="0.25">
      <c r="A5651" t="s">
        <v>912</v>
      </c>
      <c r="B5651">
        <v>17</v>
      </c>
      <c r="C5651" t="s">
        <v>578</v>
      </c>
      <c r="D5651" t="s">
        <v>635</v>
      </c>
      <c r="E5651">
        <f t="shared" si="176"/>
        <v>1</v>
      </c>
      <c r="F5651" t="str">
        <f t="shared" si="177"/>
        <v/>
      </c>
      <c r="G5651" t="s">
        <v>910</v>
      </c>
      <c r="H5651">
        <v>5.5</v>
      </c>
      <c r="Q5651">
        <v>5</v>
      </c>
    </row>
    <row r="5652" spans="1:17" x14ac:dyDescent="0.25">
      <c r="A5652" t="s">
        <v>912</v>
      </c>
      <c r="B5652">
        <v>17</v>
      </c>
      <c r="C5652" t="s">
        <v>492</v>
      </c>
      <c r="D5652" t="s">
        <v>747</v>
      </c>
      <c r="E5652" t="str">
        <f t="shared" si="176"/>
        <v/>
      </c>
      <c r="F5652" t="str">
        <f t="shared" si="177"/>
        <v/>
      </c>
      <c r="H5652">
        <v>6.5</v>
      </c>
      <c r="Q5652">
        <v>6.5</v>
      </c>
    </row>
    <row r="5653" spans="1:17" x14ac:dyDescent="0.25">
      <c r="A5653" t="s">
        <v>912</v>
      </c>
      <c r="B5653">
        <v>17</v>
      </c>
      <c r="C5653" t="s">
        <v>757</v>
      </c>
      <c r="D5653" t="s">
        <v>747</v>
      </c>
      <c r="E5653">
        <f t="shared" si="176"/>
        <v>1</v>
      </c>
      <c r="F5653" t="str">
        <f t="shared" si="177"/>
        <v/>
      </c>
      <c r="G5653" t="s">
        <v>910</v>
      </c>
      <c r="H5653">
        <v>5.5</v>
      </c>
      <c r="Q5653">
        <v>5</v>
      </c>
    </row>
    <row r="5654" spans="1:17" x14ac:dyDescent="0.25">
      <c r="A5654" t="s">
        <v>912</v>
      </c>
      <c r="B5654">
        <v>17</v>
      </c>
      <c r="C5654" t="s">
        <v>512</v>
      </c>
      <c r="D5654" t="s">
        <v>747</v>
      </c>
      <c r="E5654" t="str">
        <f t="shared" si="176"/>
        <v/>
      </c>
      <c r="F5654" t="str">
        <f t="shared" si="177"/>
        <v/>
      </c>
      <c r="H5654">
        <v>7.5</v>
      </c>
      <c r="I5654">
        <v>1</v>
      </c>
      <c r="L5654">
        <v>2</v>
      </c>
      <c r="Q5654">
        <v>12.5</v>
      </c>
    </row>
    <row r="5655" spans="1:17" x14ac:dyDescent="0.25">
      <c r="A5655" t="s">
        <v>912</v>
      </c>
      <c r="B5655">
        <v>17</v>
      </c>
      <c r="C5655" t="s">
        <v>621</v>
      </c>
      <c r="D5655" t="s">
        <v>747</v>
      </c>
      <c r="E5655">
        <f t="shared" si="176"/>
        <v>1</v>
      </c>
      <c r="F5655" t="str">
        <f t="shared" si="177"/>
        <v/>
      </c>
      <c r="G5655" t="s">
        <v>910</v>
      </c>
      <c r="H5655">
        <v>6</v>
      </c>
      <c r="I5655">
        <v>1</v>
      </c>
      <c r="Q5655">
        <v>8.5</v>
      </c>
    </row>
    <row r="5656" spans="1:17" x14ac:dyDescent="0.25">
      <c r="A5656" t="s">
        <v>912</v>
      </c>
      <c r="B5656">
        <v>17</v>
      </c>
      <c r="C5656" t="s">
        <v>483</v>
      </c>
      <c r="D5656" t="s">
        <v>738</v>
      </c>
      <c r="E5656" t="str">
        <f t="shared" si="176"/>
        <v/>
      </c>
      <c r="F5656" t="str">
        <f t="shared" si="177"/>
        <v/>
      </c>
      <c r="H5656">
        <v>6.5</v>
      </c>
      <c r="Q5656">
        <v>6.5</v>
      </c>
    </row>
    <row r="5657" spans="1:17" x14ac:dyDescent="0.25">
      <c r="A5657" t="s">
        <v>912</v>
      </c>
      <c r="B5657">
        <v>17</v>
      </c>
      <c r="C5657" t="s">
        <v>536</v>
      </c>
      <c r="D5657" t="s">
        <v>738</v>
      </c>
      <c r="E5657" t="str">
        <f t="shared" si="176"/>
        <v/>
      </c>
      <c r="F5657" t="str">
        <f t="shared" si="177"/>
        <v/>
      </c>
      <c r="H5657">
        <v>6</v>
      </c>
      <c r="Q5657">
        <v>6</v>
      </c>
    </row>
    <row r="5658" spans="1:17" x14ac:dyDescent="0.25">
      <c r="A5658" t="s">
        <v>912</v>
      </c>
      <c r="B5658">
        <v>17</v>
      </c>
      <c r="C5658" t="s">
        <v>567</v>
      </c>
      <c r="D5658" t="s">
        <v>738</v>
      </c>
      <c r="E5658">
        <f t="shared" si="176"/>
        <v>1</v>
      </c>
      <c r="F5658" t="str">
        <f t="shared" si="177"/>
        <v/>
      </c>
      <c r="G5658" t="s">
        <v>910</v>
      </c>
      <c r="H5658">
        <v>6</v>
      </c>
      <c r="Q5658">
        <v>5.5</v>
      </c>
    </row>
    <row r="5659" spans="1:17" x14ac:dyDescent="0.25">
      <c r="A5659" t="s">
        <v>912</v>
      </c>
      <c r="B5659">
        <v>17</v>
      </c>
      <c r="C5659" t="s">
        <v>592</v>
      </c>
      <c r="D5659" t="s">
        <v>738</v>
      </c>
      <c r="E5659" t="str">
        <f t="shared" si="176"/>
        <v/>
      </c>
      <c r="F5659" t="str">
        <f t="shared" si="177"/>
        <v/>
      </c>
      <c r="H5659">
        <v>6.5</v>
      </c>
      <c r="Q5659">
        <v>6.5</v>
      </c>
    </row>
    <row r="5660" spans="1:17" x14ac:dyDescent="0.25">
      <c r="A5660" t="s">
        <v>912</v>
      </c>
      <c r="B5660">
        <v>17</v>
      </c>
      <c r="C5660" t="s">
        <v>594</v>
      </c>
      <c r="D5660" t="s">
        <v>738</v>
      </c>
      <c r="E5660" t="str">
        <f t="shared" si="176"/>
        <v/>
      </c>
      <c r="F5660" t="str">
        <f t="shared" si="177"/>
        <v/>
      </c>
      <c r="H5660">
        <v>6</v>
      </c>
      <c r="Q5660">
        <v>6</v>
      </c>
    </row>
    <row r="5661" spans="1:17" x14ac:dyDescent="0.25">
      <c r="A5661" t="s">
        <v>912</v>
      </c>
      <c r="B5661">
        <v>17</v>
      </c>
      <c r="C5661" t="s">
        <v>524</v>
      </c>
      <c r="D5661" t="s">
        <v>761</v>
      </c>
      <c r="E5661" t="str">
        <f t="shared" si="176"/>
        <v/>
      </c>
      <c r="F5661" t="str">
        <f t="shared" si="177"/>
        <v/>
      </c>
      <c r="H5661">
        <v>6</v>
      </c>
      <c r="Q5661">
        <v>6</v>
      </c>
    </row>
    <row r="5662" spans="1:17" x14ac:dyDescent="0.25">
      <c r="A5662" t="s">
        <v>912</v>
      </c>
      <c r="B5662">
        <v>17</v>
      </c>
      <c r="C5662" t="s">
        <v>525</v>
      </c>
      <c r="D5662" t="s">
        <v>761</v>
      </c>
      <c r="E5662" t="str">
        <f t="shared" si="176"/>
        <v/>
      </c>
      <c r="F5662" t="str">
        <f t="shared" si="177"/>
        <v/>
      </c>
      <c r="H5662">
        <v>6</v>
      </c>
      <c r="Q5662">
        <v>6</v>
      </c>
    </row>
    <row r="5663" spans="1:17" x14ac:dyDescent="0.25">
      <c r="A5663" t="s">
        <v>912</v>
      </c>
      <c r="B5663">
        <v>17</v>
      </c>
      <c r="C5663" t="s">
        <v>545</v>
      </c>
      <c r="D5663" t="s">
        <v>761</v>
      </c>
      <c r="E5663" t="str">
        <f t="shared" si="176"/>
        <v/>
      </c>
      <c r="F5663" t="str">
        <f t="shared" si="177"/>
        <v/>
      </c>
      <c r="H5663">
        <v>7</v>
      </c>
      <c r="Q5663">
        <v>7</v>
      </c>
    </row>
    <row r="5664" spans="1:17" x14ac:dyDescent="0.25">
      <c r="A5664" t="s">
        <v>912</v>
      </c>
      <c r="B5664">
        <v>17</v>
      </c>
      <c r="C5664" t="s">
        <v>556</v>
      </c>
      <c r="D5664" t="s">
        <v>761</v>
      </c>
      <c r="E5664" t="str">
        <f t="shared" si="176"/>
        <v/>
      </c>
      <c r="F5664" t="str">
        <f t="shared" si="177"/>
        <v/>
      </c>
      <c r="H5664">
        <v>6.5</v>
      </c>
      <c r="L5664">
        <v>2</v>
      </c>
      <c r="Q5664">
        <v>8.5</v>
      </c>
    </row>
    <row r="5665" spans="1:17" x14ac:dyDescent="0.25">
      <c r="A5665" t="s">
        <v>912</v>
      </c>
      <c r="B5665">
        <v>17</v>
      </c>
      <c r="C5665" t="s">
        <v>604</v>
      </c>
      <c r="D5665" t="s">
        <v>761</v>
      </c>
      <c r="E5665" t="str">
        <f t="shared" si="176"/>
        <v/>
      </c>
      <c r="F5665" t="str">
        <f t="shared" si="177"/>
        <v/>
      </c>
      <c r="H5665">
        <v>7</v>
      </c>
      <c r="I5665">
        <v>1</v>
      </c>
      <c r="Q5665">
        <v>10</v>
      </c>
    </row>
    <row r="5666" spans="1:17" x14ac:dyDescent="0.25">
      <c r="A5666" t="s">
        <v>913</v>
      </c>
      <c r="B5666">
        <v>17</v>
      </c>
      <c r="C5666" t="s">
        <v>263</v>
      </c>
      <c r="D5666" t="s">
        <v>746</v>
      </c>
      <c r="E5666" t="str">
        <f t="shared" si="176"/>
        <v/>
      </c>
      <c r="F5666" t="str">
        <f t="shared" si="177"/>
        <v/>
      </c>
      <c r="H5666">
        <v>6</v>
      </c>
      <c r="Q5666">
        <v>6</v>
      </c>
    </row>
    <row r="5667" spans="1:17" x14ac:dyDescent="0.25">
      <c r="A5667" t="s">
        <v>913</v>
      </c>
      <c r="B5667">
        <v>17</v>
      </c>
      <c r="C5667" t="s">
        <v>285</v>
      </c>
      <c r="D5667" t="s">
        <v>746</v>
      </c>
      <c r="E5667" t="str">
        <f t="shared" si="176"/>
        <v/>
      </c>
      <c r="F5667" t="str">
        <f t="shared" si="177"/>
        <v/>
      </c>
      <c r="H5667">
        <v>6</v>
      </c>
      <c r="Q5667">
        <v>6</v>
      </c>
    </row>
    <row r="5668" spans="1:17" x14ac:dyDescent="0.25">
      <c r="A5668" t="s">
        <v>913</v>
      </c>
      <c r="B5668">
        <v>17</v>
      </c>
      <c r="C5668" t="s">
        <v>250</v>
      </c>
      <c r="D5668" t="s">
        <v>760</v>
      </c>
      <c r="E5668">
        <f t="shared" si="176"/>
        <v>1</v>
      </c>
      <c r="F5668" t="str">
        <f t="shared" si="177"/>
        <v/>
      </c>
      <c r="G5668" t="s">
        <v>910</v>
      </c>
      <c r="H5668">
        <v>5.5</v>
      </c>
      <c r="Q5668">
        <v>5</v>
      </c>
    </row>
    <row r="5669" spans="1:17" x14ac:dyDescent="0.25">
      <c r="A5669" t="s">
        <v>913</v>
      </c>
      <c r="B5669">
        <v>17</v>
      </c>
      <c r="C5669" t="s">
        <v>294</v>
      </c>
      <c r="D5669" t="s">
        <v>760</v>
      </c>
      <c r="E5669" t="str">
        <f t="shared" si="176"/>
        <v/>
      </c>
      <c r="F5669" t="str">
        <f t="shared" si="177"/>
        <v/>
      </c>
      <c r="H5669">
        <v>6</v>
      </c>
      <c r="L5669">
        <v>1</v>
      </c>
      <c r="Q5669">
        <v>7</v>
      </c>
    </row>
    <row r="5670" spans="1:17" x14ac:dyDescent="0.25">
      <c r="A5670" t="s">
        <v>913</v>
      </c>
      <c r="B5670">
        <v>17</v>
      </c>
      <c r="C5670" t="s">
        <v>261</v>
      </c>
      <c r="D5670" t="s">
        <v>760</v>
      </c>
      <c r="E5670" t="str">
        <f t="shared" si="176"/>
        <v/>
      </c>
      <c r="F5670" t="str">
        <f t="shared" si="177"/>
        <v/>
      </c>
      <c r="H5670">
        <v>6</v>
      </c>
      <c r="Q5670">
        <v>6</v>
      </c>
    </row>
    <row r="5671" spans="1:17" x14ac:dyDescent="0.25">
      <c r="A5671" t="s">
        <v>913</v>
      </c>
      <c r="B5671">
        <v>17</v>
      </c>
      <c r="C5671" t="s">
        <v>296</v>
      </c>
      <c r="D5671" t="s">
        <v>633</v>
      </c>
      <c r="E5671">
        <f t="shared" si="176"/>
        <v>1</v>
      </c>
      <c r="F5671" t="str">
        <f t="shared" si="177"/>
        <v/>
      </c>
      <c r="G5671" t="s">
        <v>910</v>
      </c>
      <c r="H5671">
        <v>6</v>
      </c>
      <c r="I5671">
        <v>1</v>
      </c>
      <c r="Q5671">
        <v>8.5</v>
      </c>
    </row>
    <row r="5672" spans="1:17" x14ac:dyDescent="0.25">
      <c r="A5672" t="s">
        <v>913</v>
      </c>
      <c r="B5672">
        <v>17</v>
      </c>
      <c r="C5672" t="s">
        <v>308</v>
      </c>
      <c r="D5672" t="s">
        <v>633</v>
      </c>
      <c r="E5672" t="str">
        <f t="shared" si="176"/>
        <v/>
      </c>
      <c r="F5672" t="str">
        <f t="shared" si="177"/>
        <v/>
      </c>
      <c r="H5672">
        <v>6</v>
      </c>
      <c r="Q5672">
        <v>6</v>
      </c>
    </row>
    <row r="5673" spans="1:17" x14ac:dyDescent="0.25">
      <c r="A5673" t="s">
        <v>913</v>
      </c>
      <c r="B5673">
        <v>17</v>
      </c>
      <c r="C5673" t="s">
        <v>315</v>
      </c>
      <c r="D5673" t="s">
        <v>633</v>
      </c>
      <c r="E5673" t="str">
        <f t="shared" si="176"/>
        <v/>
      </c>
      <c r="F5673" t="str">
        <f t="shared" si="177"/>
        <v/>
      </c>
      <c r="H5673">
        <v>5</v>
      </c>
      <c r="Q5673">
        <v>5</v>
      </c>
    </row>
    <row r="5674" spans="1:17" x14ac:dyDescent="0.25">
      <c r="A5674" t="s">
        <v>913</v>
      </c>
      <c r="B5674">
        <v>17</v>
      </c>
      <c r="C5674" t="s">
        <v>256</v>
      </c>
      <c r="D5674" t="s">
        <v>739</v>
      </c>
      <c r="E5674" t="str">
        <f t="shared" si="176"/>
        <v/>
      </c>
      <c r="F5674" t="str">
        <f t="shared" si="177"/>
        <v/>
      </c>
      <c r="H5674">
        <v>5</v>
      </c>
      <c r="Q5674">
        <v>5</v>
      </c>
    </row>
    <row r="5675" spans="1:17" x14ac:dyDescent="0.25">
      <c r="A5675" t="s">
        <v>913</v>
      </c>
      <c r="B5675">
        <v>17</v>
      </c>
      <c r="C5675" t="s">
        <v>284</v>
      </c>
      <c r="D5675" t="s">
        <v>739</v>
      </c>
      <c r="E5675" t="str">
        <f t="shared" si="176"/>
        <v/>
      </c>
      <c r="F5675" t="str">
        <f t="shared" si="177"/>
        <v/>
      </c>
      <c r="H5675">
        <v>5</v>
      </c>
      <c r="Q5675">
        <v>5</v>
      </c>
    </row>
    <row r="5676" spans="1:17" x14ac:dyDescent="0.25">
      <c r="A5676" t="s">
        <v>913</v>
      </c>
      <c r="B5676">
        <v>17</v>
      </c>
      <c r="C5676" t="s">
        <v>302</v>
      </c>
      <c r="D5676" t="s">
        <v>634</v>
      </c>
      <c r="E5676">
        <f t="shared" si="176"/>
        <v>1</v>
      </c>
      <c r="F5676" t="str">
        <f t="shared" si="177"/>
        <v/>
      </c>
      <c r="G5676" t="s">
        <v>910</v>
      </c>
      <c r="H5676">
        <v>5.5</v>
      </c>
      <c r="Q5676">
        <v>5</v>
      </c>
    </row>
    <row r="5677" spans="1:17" x14ac:dyDescent="0.25">
      <c r="A5677" t="s">
        <v>913</v>
      </c>
      <c r="B5677">
        <v>17</v>
      </c>
      <c r="C5677" t="s">
        <v>318</v>
      </c>
      <c r="D5677" t="s">
        <v>634</v>
      </c>
      <c r="E5677" t="str">
        <f t="shared" si="176"/>
        <v/>
      </c>
      <c r="F5677" t="str">
        <f t="shared" si="177"/>
        <v/>
      </c>
      <c r="H5677">
        <v>6.5</v>
      </c>
      <c r="I5677">
        <v>1</v>
      </c>
      <c r="Q5677">
        <v>9.5</v>
      </c>
    </row>
    <row r="5678" spans="1:17" x14ac:dyDescent="0.25">
      <c r="A5678" t="s">
        <v>913</v>
      </c>
      <c r="B5678">
        <v>17</v>
      </c>
      <c r="C5678" t="s">
        <v>312</v>
      </c>
      <c r="D5678" t="s">
        <v>632</v>
      </c>
      <c r="E5678" t="str">
        <f t="shared" si="176"/>
        <v/>
      </c>
      <c r="F5678" t="str">
        <f t="shared" si="177"/>
        <v/>
      </c>
      <c r="H5678">
        <v>7.5</v>
      </c>
      <c r="I5678">
        <v>1</v>
      </c>
      <c r="Q5678">
        <v>10.5</v>
      </c>
    </row>
    <row r="5679" spans="1:17" x14ac:dyDescent="0.25">
      <c r="A5679" t="s">
        <v>913</v>
      </c>
      <c r="B5679">
        <v>17</v>
      </c>
      <c r="C5679" t="s">
        <v>258</v>
      </c>
      <c r="D5679" t="s">
        <v>752</v>
      </c>
      <c r="E5679" t="str">
        <f t="shared" si="176"/>
        <v/>
      </c>
      <c r="F5679" t="str">
        <f t="shared" si="177"/>
        <v/>
      </c>
      <c r="H5679">
        <v>5</v>
      </c>
      <c r="Q5679">
        <v>5</v>
      </c>
    </row>
    <row r="5680" spans="1:17" x14ac:dyDescent="0.25">
      <c r="A5680" t="s">
        <v>913</v>
      </c>
      <c r="B5680">
        <v>17</v>
      </c>
      <c r="C5680" t="s">
        <v>272</v>
      </c>
      <c r="D5680" t="s">
        <v>752</v>
      </c>
      <c r="E5680" t="str">
        <f t="shared" si="176"/>
        <v/>
      </c>
      <c r="F5680" t="str">
        <f t="shared" si="177"/>
        <v/>
      </c>
      <c r="H5680">
        <v>5</v>
      </c>
      <c r="Q5680">
        <v>5</v>
      </c>
    </row>
    <row r="5681" spans="1:17" x14ac:dyDescent="0.25">
      <c r="A5681" t="s">
        <v>913</v>
      </c>
      <c r="B5681">
        <v>17</v>
      </c>
      <c r="C5681" t="s">
        <v>283</v>
      </c>
      <c r="D5681" t="s">
        <v>752</v>
      </c>
      <c r="E5681" t="str">
        <f t="shared" si="176"/>
        <v/>
      </c>
      <c r="F5681" t="str">
        <f t="shared" si="177"/>
        <v/>
      </c>
      <c r="H5681">
        <v>6</v>
      </c>
      <c r="Q5681">
        <v>6</v>
      </c>
    </row>
    <row r="5682" spans="1:17" x14ac:dyDescent="0.25">
      <c r="A5682" t="s">
        <v>913</v>
      </c>
      <c r="B5682">
        <v>17</v>
      </c>
      <c r="C5682" t="s">
        <v>300</v>
      </c>
      <c r="D5682" t="s">
        <v>740</v>
      </c>
      <c r="E5682" t="str">
        <f t="shared" si="176"/>
        <v/>
      </c>
      <c r="F5682" t="str">
        <f t="shared" si="177"/>
        <v/>
      </c>
      <c r="H5682">
        <v>7.5</v>
      </c>
      <c r="I5682">
        <v>1</v>
      </c>
      <c r="Q5682">
        <v>10.5</v>
      </c>
    </row>
    <row r="5683" spans="1:17" x14ac:dyDescent="0.25">
      <c r="A5683" t="s">
        <v>913</v>
      </c>
      <c r="B5683">
        <v>17</v>
      </c>
      <c r="C5683" t="s">
        <v>286</v>
      </c>
      <c r="D5683" t="s">
        <v>742</v>
      </c>
      <c r="E5683" t="str">
        <f t="shared" si="176"/>
        <v/>
      </c>
      <c r="F5683" t="str">
        <f t="shared" si="177"/>
        <v/>
      </c>
      <c r="H5683">
        <v>6.5</v>
      </c>
      <c r="I5683">
        <v>1</v>
      </c>
      <c r="L5683">
        <v>1</v>
      </c>
      <c r="Q5683">
        <v>10.5</v>
      </c>
    </row>
    <row r="5684" spans="1:17" x14ac:dyDescent="0.25">
      <c r="A5684" t="s">
        <v>913</v>
      </c>
      <c r="B5684">
        <v>17</v>
      </c>
      <c r="C5684" t="s">
        <v>317</v>
      </c>
      <c r="D5684" t="s">
        <v>742</v>
      </c>
      <c r="E5684" t="str">
        <f t="shared" si="176"/>
        <v/>
      </c>
      <c r="F5684" t="str">
        <f t="shared" si="177"/>
        <v/>
      </c>
      <c r="H5684">
        <v>6.5</v>
      </c>
      <c r="I5684">
        <v>1</v>
      </c>
      <c r="Q5684">
        <v>9.5</v>
      </c>
    </row>
    <row r="5685" spans="1:17" x14ac:dyDescent="0.25">
      <c r="A5685" t="s">
        <v>913</v>
      </c>
      <c r="B5685">
        <v>17</v>
      </c>
      <c r="C5685" t="s">
        <v>268</v>
      </c>
      <c r="D5685" t="s">
        <v>753</v>
      </c>
      <c r="E5685" t="str">
        <f t="shared" si="176"/>
        <v/>
      </c>
      <c r="F5685" t="str">
        <f t="shared" si="177"/>
        <v/>
      </c>
      <c r="H5685">
        <v>5.5</v>
      </c>
      <c r="Q5685">
        <v>5.5</v>
      </c>
    </row>
    <row r="5686" spans="1:17" x14ac:dyDescent="0.25">
      <c r="A5686" t="s">
        <v>913</v>
      </c>
      <c r="B5686">
        <v>17</v>
      </c>
      <c r="C5686" t="s">
        <v>282</v>
      </c>
      <c r="D5686" t="s">
        <v>753</v>
      </c>
      <c r="E5686" t="str">
        <f t="shared" si="176"/>
        <v/>
      </c>
      <c r="F5686" t="str">
        <f t="shared" si="177"/>
        <v/>
      </c>
      <c r="H5686">
        <v>5.5</v>
      </c>
      <c r="Q5686">
        <v>5.5</v>
      </c>
    </row>
    <row r="5687" spans="1:17" x14ac:dyDescent="0.25">
      <c r="A5687" t="s">
        <v>913</v>
      </c>
      <c r="B5687">
        <v>17</v>
      </c>
      <c r="C5687" t="s">
        <v>280</v>
      </c>
      <c r="D5687" t="s">
        <v>753</v>
      </c>
      <c r="E5687" t="str">
        <f t="shared" si="176"/>
        <v/>
      </c>
      <c r="F5687" t="str">
        <f t="shared" si="177"/>
        <v/>
      </c>
      <c r="H5687">
        <v>5.5</v>
      </c>
      <c r="Q5687">
        <v>5.5</v>
      </c>
    </row>
    <row r="5688" spans="1:17" x14ac:dyDescent="0.25">
      <c r="A5688" t="s">
        <v>913</v>
      </c>
      <c r="B5688">
        <v>17</v>
      </c>
      <c r="C5688" t="s">
        <v>304</v>
      </c>
      <c r="D5688" t="s">
        <v>750</v>
      </c>
      <c r="E5688" t="str">
        <f t="shared" si="176"/>
        <v/>
      </c>
      <c r="F5688" t="str">
        <f t="shared" si="177"/>
        <v/>
      </c>
      <c r="H5688">
        <v>6</v>
      </c>
      <c r="Q5688">
        <v>6</v>
      </c>
    </row>
    <row r="5689" spans="1:17" x14ac:dyDescent="0.25">
      <c r="A5689" t="s">
        <v>913</v>
      </c>
      <c r="B5689">
        <v>17</v>
      </c>
      <c r="C5689" t="s">
        <v>316</v>
      </c>
      <c r="D5689" t="s">
        <v>750</v>
      </c>
      <c r="E5689" t="str">
        <f t="shared" si="176"/>
        <v/>
      </c>
      <c r="F5689" t="str">
        <f t="shared" si="177"/>
        <v/>
      </c>
      <c r="H5689">
        <v>6</v>
      </c>
      <c r="I5689">
        <v>1</v>
      </c>
      <c r="Q5689">
        <v>9</v>
      </c>
    </row>
    <row r="5690" spans="1:17" x14ac:dyDescent="0.25">
      <c r="A5690" t="s">
        <v>913</v>
      </c>
      <c r="B5690">
        <v>17</v>
      </c>
      <c r="C5690" t="s">
        <v>267</v>
      </c>
      <c r="D5690" t="s">
        <v>750</v>
      </c>
      <c r="E5690" t="str">
        <f t="shared" si="176"/>
        <v/>
      </c>
      <c r="F5690" t="str">
        <f t="shared" si="177"/>
        <v/>
      </c>
      <c r="H5690">
        <v>5.5</v>
      </c>
      <c r="Q5690">
        <v>5.5</v>
      </c>
    </row>
    <row r="5691" spans="1:17" x14ac:dyDescent="0.25">
      <c r="A5691" t="s">
        <v>913</v>
      </c>
      <c r="B5691">
        <v>17</v>
      </c>
      <c r="C5691" t="s">
        <v>252</v>
      </c>
      <c r="D5691" t="s">
        <v>754</v>
      </c>
      <c r="E5691">
        <f t="shared" si="176"/>
        <v>1</v>
      </c>
      <c r="F5691" t="str">
        <f t="shared" si="177"/>
        <v/>
      </c>
      <c r="G5691" t="s">
        <v>910</v>
      </c>
      <c r="H5691">
        <v>5.5</v>
      </c>
      <c r="Q5691">
        <v>5</v>
      </c>
    </row>
    <row r="5692" spans="1:17" x14ac:dyDescent="0.25">
      <c r="A5692" t="s">
        <v>913</v>
      </c>
      <c r="B5692">
        <v>17</v>
      </c>
      <c r="C5692" t="s">
        <v>289</v>
      </c>
      <c r="D5692" t="s">
        <v>754</v>
      </c>
      <c r="E5692" t="str">
        <f t="shared" si="176"/>
        <v/>
      </c>
      <c r="F5692" t="str">
        <f t="shared" si="177"/>
        <v/>
      </c>
      <c r="H5692">
        <v>5</v>
      </c>
      <c r="Q5692">
        <v>5</v>
      </c>
    </row>
    <row r="5693" spans="1:17" x14ac:dyDescent="0.25">
      <c r="A5693" t="s">
        <v>913</v>
      </c>
      <c r="B5693">
        <v>17</v>
      </c>
      <c r="C5693" t="s">
        <v>259</v>
      </c>
      <c r="D5693" t="s">
        <v>748</v>
      </c>
      <c r="E5693">
        <f t="shared" si="176"/>
        <v>1</v>
      </c>
      <c r="F5693" t="str">
        <f t="shared" si="177"/>
        <v/>
      </c>
      <c r="G5693" t="s">
        <v>910</v>
      </c>
      <c r="H5693">
        <v>5.5</v>
      </c>
      <c r="Q5693">
        <v>5</v>
      </c>
    </row>
    <row r="5694" spans="1:17" x14ac:dyDescent="0.25">
      <c r="A5694" t="s">
        <v>913</v>
      </c>
      <c r="B5694">
        <v>17</v>
      </c>
      <c r="C5694" t="s">
        <v>274</v>
      </c>
      <c r="D5694" t="s">
        <v>748</v>
      </c>
      <c r="E5694" t="str">
        <f t="shared" si="176"/>
        <v/>
      </c>
      <c r="F5694" t="str">
        <f t="shared" si="177"/>
        <v/>
      </c>
      <c r="H5694">
        <v>6.5</v>
      </c>
      <c r="I5694">
        <v>1</v>
      </c>
      <c r="M5694">
        <v>1</v>
      </c>
      <c r="Q5694">
        <v>9.5</v>
      </c>
    </row>
    <row r="5695" spans="1:17" x14ac:dyDescent="0.25">
      <c r="A5695" t="s">
        <v>913</v>
      </c>
      <c r="B5695">
        <v>17</v>
      </c>
      <c r="C5695" t="s">
        <v>278</v>
      </c>
      <c r="D5695" t="s">
        <v>748</v>
      </c>
      <c r="E5695" t="str">
        <f t="shared" si="176"/>
        <v/>
      </c>
      <c r="F5695" t="str">
        <f t="shared" si="177"/>
        <v/>
      </c>
      <c r="H5695">
        <v>5.5</v>
      </c>
      <c r="Q5695">
        <v>5.5</v>
      </c>
    </row>
    <row r="5696" spans="1:17" x14ac:dyDescent="0.25">
      <c r="A5696" t="s">
        <v>913</v>
      </c>
      <c r="B5696">
        <v>17</v>
      </c>
      <c r="C5696" t="s">
        <v>292</v>
      </c>
      <c r="D5696" t="s">
        <v>748</v>
      </c>
      <c r="E5696" t="str">
        <f t="shared" si="176"/>
        <v/>
      </c>
      <c r="F5696" t="str">
        <f t="shared" si="177"/>
        <v/>
      </c>
      <c r="H5696">
        <v>5.5</v>
      </c>
      <c r="Q5696">
        <v>5.5</v>
      </c>
    </row>
    <row r="5697" spans="1:17" x14ac:dyDescent="0.25">
      <c r="A5697" t="s">
        <v>913</v>
      </c>
      <c r="B5697">
        <v>17</v>
      </c>
      <c r="C5697" t="s">
        <v>303</v>
      </c>
      <c r="D5697" t="s">
        <v>748</v>
      </c>
      <c r="E5697" t="str">
        <f t="shared" si="176"/>
        <v/>
      </c>
      <c r="F5697" t="str">
        <f t="shared" si="177"/>
        <v/>
      </c>
      <c r="H5697">
        <v>5.5</v>
      </c>
      <c r="Q5697">
        <v>5.5</v>
      </c>
    </row>
    <row r="5698" spans="1:17" x14ac:dyDescent="0.25">
      <c r="A5698" t="s">
        <v>913</v>
      </c>
      <c r="B5698">
        <v>17</v>
      </c>
      <c r="C5698" t="s">
        <v>251</v>
      </c>
      <c r="D5698" t="s">
        <v>661</v>
      </c>
      <c r="E5698" t="str">
        <f t="shared" si="176"/>
        <v/>
      </c>
      <c r="F5698" t="str">
        <f t="shared" si="177"/>
        <v/>
      </c>
      <c r="H5698">
        <v>6.5</v>
      </c>
      <c r="Q5698">
        <v>6.5</v>
      </c>
    </row>
    <row r="5699" spans="1:17" x14ac:dyDescent="0.25">
      <c r="A5699" t="s">
        <v>913</v>
      </c>
      <c r="B5699">
        <v>17</v>
      </c>
      <c r="C5699" t="s">
        <v>301</v>
      </c>
      <c r="D5699" t="s">
        <v>661</v>
      </c>
      <c r="E5699" t="str">
        <f t="shared" ref="E5699:E5762" si="178">IF($G5699="Ammonito",1,"")</f>
        <v/>
      </c>
      <c r="F5699" t="str">
        <f t="shared" ref="F5699:F5762" si="179">IF($G5699="Espulsione",1,"")</f>
        <v/>
      </c>
      <c r="H5699">
        <v>6</v>
      </c>
      <c r="L5699">
        <v>1</v>
      </c>
      <c r="Q5699">
        <v>7</v>
      </c>
    </row>
    <row r="5700" spans="1:17" x14ac:dyDescent="0.25">
      <c r="A5700" t="s">
        <v>913</v>
      </c>
      <c r="B5700">
        <v>17</v>
      </c>
      <c r="C5700" t="s">
        <v>314</v>
      </c>
      <c r="D5700" t="s">
        <v>661</v>
      </c>
      <c r="E5700">
        <f t="shared" si="178"/>
        <v>1</v>
      </c>
      <c r="F5700" t="str">
        <f t="shared" si="179"/>
        <v/>
      </c>
      <c r="G5700" t="s">
        <v>910</v>
      </c>
      <c r="H5700">
        <v>6</v>
      </c>
      <c r="Q5700">
        <v>5.5</v>
      </c>
    </row>
    <row r="5701" spans="1:17" x14ac:dyDescent="0.25">
      <c r="A5701" t="s">
        <v>913</v>
      </c>
      <c r="B5701">
        <v>17</v>
      </c>
      <c r="C5701" t="s">
        <v>264</v>
      </c>
      <c r="D5701" t="s">
        <v>631</v>
      </c>
      <c r="E5701" t="str">
        <f t="shared" si="178"/>
        <v/>
      </c>
      <c r="F5701" t="str">
        <f t="shared" si="179"/>
        <v/>
      </c>
      <c r="H5701">
        <v>7.5</v>
      </c>
      <c r="I5701">
        <v>1</v>
      </c>
      <c r="L5701">
        <v>1</v>
      </c>
      <c r="Q5701">
        <v>11.5</v>
      </c>
    </row>
    <row r="5702" spans="1:17" x14ac:dyDescent="0.25">
      <c r="A5702" t="s">
        <v>913</v>
      </c>
      <c r="B5702">
        <v>17</v>
      </c>
      <c r="C5702" t="s">
        <v>320</v>
      </c>
      <c r="D5702" t="s">
        <v>631</v>
      </c>
      <c r="E5702" t="str">
        <f t="shared" si="178"/>
        <v/>
      </c>
      <c r="F5702" t="str">
        <f t="shared" si="179"/>
        <v/>
      </c>
      <c r="H5702">
        <v>6.5</v>
      </c>
      <c r="Q5702">
        <v>6.5</v>
      </c>
    </row>
    <row r="5703" spans="1:17" x14ac:dyDescent="0.25">
      <c r="A5703" t="s">
        <v>913</v>
      </c>
      <c r="B5703">
        <v>17</v>
      </c>
      <c r="C5703" t="s">
        <v>271</v>
      </c>
      <c r="D5703" t="s">
        <v>631</v>
      </c>
      <c r="E5703" t="str">
        <f t="shared" si="178"/>
        <v/>
      </c>
      <c r="F5703" t="str">
        <f t="shared" si="179"/>
        <v/>
      </c>
      <c r="H5703">
        <v>6</v>
      </c>
      <c r="I5703">
        <v>1</v>
      </c>
      <c r="Q5703">
        <v>9</v>
      </c>
    </row>
    <row r="5704" spans="1:17" x14ac:dyDescent="0.25">
      <c r="A5704" t="s">
        <v>913</v>
      </c>
      <c r="B5704">
        <v>17</v>
      </c>
      <c r="C5704" t="s">
        <v>266</v>
      </c>
      <c r="D5704" t="s">
        <v>745</v>
      </c>
      <c r="E5704" t="str">
        <f t="shared" si="178"/>
        <v/>
      </c>
      <c r="F5704" t="str">
        <f t="shared" si="179"/>
        <v/>
      </c>
      <c r="H5704">
        <v>7</v>
      </c>
      <c r="I5704">
        <v>1</v>
      </c>
      <c r="Q5704">
        <v>10</v>
      </c>
    </row>
    <row r="5705" spans="1:17" x14ac:dyDescent="0.25">
      <c r="A5705" t="s">
        <v>913</v>
      </c>
      <c r="B5705">
        <v>17</v>
      </c>
      <c r="C5705" t="s">
        <v>309</v>
      </c>
      <c r="D5705" t="s">
        <v>745</v>
      </c>
      <c r="E5705" t="str">
        <f t="shared" si="178"/>
        <v/>
      </c>
      <c r="F5705" t="str">
        <f t="shared" si="179"/>
        <v/>
      </c>
      <c r="H5705">
        <v>5.5</v>
      </c>
      <c r="Q5705">
        <v>5.5</v>
      </c>
    </row>
    <row r="5706" spans="1:17" x14ac:dyDescent="0.25">
      <c r="A5706" t="s">
        <v>913</v>
      </c>
      <c r="B5706">
        <v>17</v>
      </c>
      <c r="C5706" t="s">
        <v>313</v>
      </c>
      <c r="D5706" t="s">
        <v>745</v>
      </c>
      <c r="E5706" t="str">
        <f t="shared" si="178"/>
        <v/>
      </c>
      <c r="F5706" t="str">
        <f t="shared" si="179"/>
        <v/>
      </c>
      <c r="H5706">
        <v>6.5</v>
      </c>
      <c r="Q5706">
        <v>6.5</v>
      </c>
    </row>
    <row r="5707" spans="1:17" x14ac:dyDescent="0.25">
      <c r="A5707" t="s">
        <v>913</v>
      </c>
      <c r="B5707">
        <v>17</v>
      </c>
      <c r="C5707" t="s">
        <v>255</v>
      </c>
      <c r="D5707" t="s">
        <v>635</v>
      </c>
      <c r="E5707" t="str">
        <f t="shared" si="178"/>
        <v/>
      </c>
      <c r="F5707" t="str">
        <f t="shared" si="179"/>
        <v/>
      </c>
      <c r="H5707">
        <v>5</v>
      </c>
      <c r="Q5707">
        <v>5</v>
      </c>
    </row>
    <row r="5708" spans="1:17" x14ac:dyDescent="0.25">
      <c r="A5708" t="s">
        <v>913</v>
      </c>
      <c r="B5708">
        <v>17</v>
      </c>
      <c r="C5708" t="s">
        <v>322</v>
      </c>
      <c r="D5708" t="s">
        <v>635</v>
      </c>
      <c r="E5708" t="str">
        <f t="shared" si="178"/>
        <v/>
      </c>
      <c r="F5708" t="str">
        <f t="shared" si="179"/>
        <v/>
      </c>
      <c r="H5708">
        <v>6.5</v>
      </c>
      <c r="Q5708">
        <v>6.5</v>
      </c>
    </row>
    <row r="5709" spans="1:17" x14ac:dyDescent="0.25">
      <c r="A5709" t="s">
        <v>913</v>
      </c>
      <c r="B5709">
        <v>17</v>
      </c>
      <c r="C5709" t="s">
        <v>277</v>
      </c>
      <c r="D5709" t="s">
        <v>747</v>
      </c>
      <c r="E5709" t="str">
        <f t="shared" si="178"/>
        <v/>
      </c>
      <c r="F5709" t="str">
        <f t="shared" si="179"/>
        <v/>
      </c>
      <c r="H5709">
        <v>8</v>
      </c>
      <c r="I5709">
        <v>2</v>
      </c>
      <c r="Q5709">
        <v>14</v>
      </c>
    </row>
    <row r="5710" spans="1:17" x14ac:dyDescent="0.25">
      <c r="A5710" t="s">
        <v>913</v>
      </c>
      <c r="B5710">
        <v>17</v>
      </c>
      <c r="C5710" t="s">
        <v>265</v>
      </c>
      <c r="D5710" t="s">
        <v>738</v>
      </c>
      <c r="E5710" t="str">
        <f t="shared" si="178"/>
        <v/>
      </c>
      <c r="F5710" t="str">
        <f t="shared" si="179"/>
        <v/>
      </c>
      <c r="H5710">
        <v>5</v>
      </c>
      <c r="Q5710">
        <v>5</v>
      </c>
    </row>
    <row r="5711" spans="1:17" x14ac:dyDescent="0.25">
      <c r="A5711" t="s">
        <v>913</v>
      </c>
      <c r="B5711">
        <v>17</v>
      </c>
      <c r="C5711" t="s">
        <v>297</v>
      </c>
      <c r="D5711" t="s">
        <v>738</v>
      </c>
      <c r="E5711" t="str">
        <f t="shared" si="178"/>
        <v/>
      </c>
      <c r="F5711" t="str">
        <f t="shared" si="179"/>
        <v/>
      </c>
      <c r="H5711">
        <v>7</v>
      </c>
      <c r="I5711">
        <v>1</v>
      </c>
      <c r="Q5711">
        <v>10</v>
      </c>
    </row>
    <row r="5712" spans="1:17" x14ac:dyDescent="0.25">
      <c r="A5712" t="s">
        <v>913</v>
      </c>
      <c r="B5712">
        <v>17</v>
      </c>
      <c r="C5712" t="s">
        <v>253</v>
      </c>
      <c r="D5712" t="s">
        <v>761</v>
      </c>
      <c r="E5712" t="str">
        <f t="shared" si="178"/>
        <v/>
      </c>
      <c r="F5712" t="str">
        <f t="shared" si="179"/>
        <v/>
      </c>
      <c r="H5712">
        <v>6</v>
      </c>
      <c r="Q5712">
        <v>6</v>
      </c>
    </row>
    <row r="5713" spans="1:17" x14ac:dyDescent="0.25">
      <c r="A5713" t="s">
        <v>913</v>
      </c>
      <c r="B5713">
        <v>17</v>
      </c>
      <c r="C5713" t="s">
        <v>319</v>
      </c>
      <c r="D5713" t="s">
        <v>761</v>
      </c>
      <c r="E5713" t="str">
        <f t="shared" si="178"/>
        <v/>
      </c>
      <c r="F5713" t="str">
        <f t="shared" si="179"/>
        <v/>
      </c>
      <c r="H5713">
        <v>8</v>
      </c>
      <c r="I5713">
        <v>2</v>
      </c>
      <c r="L5713">
        <v>1</v>
      </c>
      <c r="Q5713">
        <v>15</v>
      </c>
    </row>
    <row r="5714" spans="1:17" x14ac:dyDescent="0.25">
      <c r="A5714" t="s">
        <v>913</v>
      </c>
      <c r="B5714">
        <v>17</v>
      </c>
      <c r="C5714" t="s">
        <v>279</v>
      </c>
      <c r="D5714" t="s">
        <v>761</v>
      </c>
      <c r="E5714" t="str">
        <f t="shared" si="178"/>
        <v/>
      </c>
      <c r="F5714" t="str">
        <f t="shared" si="179"/>
        <v/>
      </c>
      <c r="H5714">
        <v>7</v>
      </c>
      <c r="I5714">
        <v>1</v>
      </c>
      <c r="Q5714">
        <v>10</v>
      </c>
    </row>
    <row r="5715" spans="1:17" x14ac:dyDescent="0.25">
      <c r="A5715" t="s">
        <v>908</v>
      </c>
      <c r="B5715">
        <v>16</v>
      </c>
      <c r="C5715" t="s">
        <v>331</v>
      </c>
      <c r="D5715" t="s">
        <v>746</v>
      </c>
      <c r="E5715" t="str">
        <f t="shared" si="178"/>
        <v/>
      </c>
      <c r="F5715" t="str">
        <f t="shared" si="179"/>
        <v/>
      </c>
      <c r="H5715">
        <v>6.5</v>
      </c>
      <c r="J5715">
        <v>1</v>
      </c>
      <c r="Q5715">
        <v>5.5</v>
      </c>
    </row>
    <row r="5716" spans="1:17" x14ac:dyDescent="0.25">
      <c r="A5716" t="s">
        <v>908</v>
      </c>
      <c r="B5716">
        <v>16</v>
      </c>
      <c r="C5716" t="s">
        <v>332</v>
      </c>
      <c r="D5716" t="s">
        <v>760</v>
      </c>
      <c r="E5716" t="str">
        <f t="shared" si="178"/>
        <v/>
      </c>
      <c r="F5716" t="str">
        <f t="shared" si="179"/>
        <v/>
      </c>
      <c r="H5716">
        <v>6.5</v>
      </c>
      <c r="J5716">
        <v>3</v>
      </c>
      <c r="Q5716">
        <v>3.5</v>
      </c>
    </row>
    <row r="5717" spans="1:17" x14ac:dyDescent="0.25">
      <c r="A5717" t="s">
        <v>908</v>
      </c>
      <c r="B5717">
        <v>16</v>
      </c>
      <c r="C5717" t="s">
        <v>326</v>
      </c>
      <c r="D5717" t="s">
        <v>633</v>
      </c>
      <c r="E5717" t="str">
        <f t="shared" si="178"/>
        <v/>
      </c>
      <c r="F5717" t="str">
        <f t="shared" si="179"/>
        <v/>
      </c>
      <c r="H5717">
        <v>6.5</v>
      </c>
      <c r="Q5717">
        <v>6.5</v>
      </c>
    </row>
    <row r="5718" spans="1:17" x14ac:dyDescent="0.25">
      <c r="A5718" t="s">
        <v>908</v>
      </c>
      <c r="B5718">
        <v>16</v>
      </c>
      <c r="C5718" t="s">
        <v>335</v>
      </c>
      <c r="D5718" t="s">
        <v>739</v>
      </c>
      <c r="E5718" t="str">
        <f t="shared" si="178"/>
        <v/>
      </c>
      <c r="F5718" t="str">
        <f t="shared" si="179"/>
        <v/>
      </c>
      <c r="H5718">
        <v>6</v>
      </c>
      <c r="Q5718">
        <v>6</v>
      </c>
    </row>
    <row r="5719" spans="1:17" x14ac:dyDescent="0.25">
      <c r="A5719" t="s">
        <v>908</v>
      </c>
      <c r="B5719">
        <v>16</v>
      </c>
      <c r="C5719" t="s">
        <v>341</v>
      </c>
      <c r="D5719" t="s">
        <v>634</v>
      </c>
      <c r="E5719" t="str">
        <f t="shared" si="178"/>
        <v/>
      </c>
      <c r="F5719" t="str">
        <f t="shared" si="179"/>
        <v/>
      </c>
      <c r="H5719">
        <v>6.5</v>
      </c>
      <c r="J5719">
        <v>1</v>
      </c>
      <c r="Q5719">
        <v>5.5</v>
      </c>
    </row>
    <row r="5720" spans="1:17" x14ac:dyDescent="0.25">
      <c r="A5720" t="s">
        <v>908</v>
      </c>
      <c r="B5720">
        <v>16</v>
      </c>
      <c r="C5720" t="s">
        <v>338</v>
      </c>
      <c r="D5720" t="s">
        <v>632</v>
      </c>
      <c r="E5720" t="str">
        <f t="shared" si="178"/>
        <v/>
      </c>
      <c r="F5720" t="str">
        <f t="shared" si="179"/>
        <v/>
      </c>
      <c r="H5720">
        <v>6</v>
      </c>
      <c r="Q5720">
        <v>6</v>
      </c>
    </row>
    <row r="5721" spans="1:17" x14ac:dyDescent="0.25">
      <c r="A5721" t="s">
        <v>908</v>
      </c>
      <c r="B5721">
        <v>16</v>
      </c>
      <c r="C5721" t="s">
        <v>340</v>
      </c>
      <c r="D5721" t="s">
        <v>752</v>
      </c>
      <c r="E5721" t="str">
        <f t="shared" si="178"/>
        <v/>
      </c>
      <c r="F5721" t="str">
        <f t="shared" si="179"/>
        <v/>
      </c>
      <c r="H5721">
        <v>7</v>
      </c>
      <c r="J5721">
        <v>1</v>
      </c>
      <c r="Q5721">
        <v>6</v>
      </c>
    </row>
    <row r="5722" spans="1:17" x14ac:dyDescent="0.25">
      <c r="A5722" t="s">
        <v>908</v>
      </c>
      <c r="B5722">
        <v>16</v>
      </c>
      <c r="C5722" t="s">
        <v>662</v>
      </c>
      <c r="D5722" t="s">
        <v>740</v>
      </c>
      <c r="E5722" t="str">
        <f t="shared" si="178"/>
        <v/>
      </c>
      <c r="F5722" t="str">
        <f t="shared" si="179"/>
        <v/>
      </c>
      <c r="H5722">
        <v>5.5</v>
      </c>
      <c r="J5722">
        <v>4</v>
      </c>
      <c r="P5722">
        <v>1</v>
      </c>
      <c r="Q5722">
        <v>4.5</v>
      </c>
    </row>
    <row r="5723" spans="1:17" x14ac:dyDescent="0.25">
      <c r="A5723" t="s">
        <v>908</v>
      </c>
      <c r="B5723">
        <v>16</v>
      </c>
      <c r="C5723" t="s">
        <v>330</v>
      </c>
      <c r="D5723" t="s">
        <v>742</v>
      </c>
      <c r="E5723" t="str">
        <f t="shared" si="178"/>
        <v/>
      </c>
      <c r="F5723" t="str">
        <f t="shared" si="179"/>
        <v/>
      </c>
      <c r="H5723">
        <v>6</v>
      </c>
      <c r="Q5723">
        <v>6</v>
      </c>
    </row>
    <row r="5724" spans="1:17" x14ac:dyDescent="0.25">
      <c r="A5724" t="s">
        <v>908</v>
      </c>
      <c r="B5724">
        <v>16</v>
      </c>
      <c r="C5724" t="s">
        <v>337</v>
      </c>
      <c r="D5724" t="s">
        <v>753</v>
      </c>
      <c r="E5724" t="str">
        <f t="shared" si="178"/>
        <v/>
      </c>
      <c r="F5724" t="str">
        <f t="shared" si="179"/>
        <v/>
      </c>
      <c r="H5724">
        <v>6</v>
      </c>
      <c r="Q5724">
        <v>6</v>
      </c>
    </row>
    <row r="5725" spans="1:17" x14ac:dyDescent="0.25">
      <c r="A5725" t="s">
        <v>908</v>
      </c>
      <c r="B5725">
        <v>16</v>
      </c>
      <c r="C5725" t="s">
        <v>327</v>
      </c>
      <c r="D5725" t="s">
        <v>750</v>
      </c>
      <c r="E5725" t="str">
        <f t="shared" si="178"/>
        <v/>
      </c>
      <c r="F5725" t="str">
        <f t="shared" si="179"/>
        <v/>
      </c>
      <c r="H5725">
        <v>6</v>
      </c>
      <c r="J5725">
        <v>2</v>
      </c>
      <c r="Q5725">
        <v>4</v>
      </c>
    </row>
    <row r="5726" spans="1:17" x14ac:dyDescent="0.25">
      <c r="A5726" t="s">
        <v>908</v>
      </c>
      <c r="B5726">
        <v>16</v>
      </c>
      <c r="C5726" t="s">
        <v>323</v>
      </c>
      <c r="D5726" t="s">
        <v>754</v>
      </c>
      <c r="E5726" t="str">
        <f t="shared" si="178"/>
        <v/>
      </c>
      <c r="F5726" t="str">
        <f t="shared" si="179"/>
        <v/>
      </c>
      <c r="H5726">
        <v>6</v>
      </c>
      <c r="J5726">
        <v>1</v>
      </c>
      <c r="Q5726">
        <v>5</v>
      </c>
    </row>
    <row r="5727" spans="1:17" x14ac:dyDescent="0.25">
      <c r="A5727" t="s">
        <v>908</v>
      </c>
      <c r="B5727">
        <v>16</v>
      </c>
      <c r="C5727" t="s">
        <v>647</v>
      </c>
      <c r="D5727" t="s">
        <v>754</v>
      </c>
      <c r="E5727">
        <f t="shared" si="178"/>
        <v>1</v>
      </c>
      <c r="F5727" t="str">
        <f t="shared" si="179"/>
        <v/>
      </c>
      <c r="G5727" t="s">
        <v>910</v>
      </c>
      <c r="H5727">
        <v>4.5</v>
      </c>
      <c r="J5727">
        <v>1</v>
      </c>
      <c r="O5727">
        <v>1</v>
      </c>
      <c r="Q5727">
        <v>3</v>
      </c>
    </row>
    <row r="5728" spans="1:17" x14ac:dyDescent="0.25">
      <c r="A5728" t="s">
        <v>908</v>
      </c>
      <c r="B5728">
        <v>16</v>
      </c>
      <c r="C5728" t="s">
        <v>652</v>
      </c>
      <c r="D5728" t="s">
        <v>748</v>
      </c>
      <c r="E5728" t="str">
        <f t="shared" si="178"/>
        <v/>
      </c>
      <c r="F5728" t="str">
        <f t="shared" si="179"/>
        <v/>
      </c>
      <c r="H5728">
        <v>6</v>
      </c>
      <c r="J5728">
        <v>2</v>
      </c>
      <c r="Q5728">
        <v>4</v>
      </c>
    </row>
    <row r="5729" spans="1:17" x14ac:dyDescent="0.25">
      <c r="A5729" t="s">
        <v>908</v>
      </c>
      <c r="B5729">
        <v>16</v>
      </c>
      <c r="C5729" t="s">
        <v>663</v>
      </c>
      <c r="D5729" t="s">
        <v>661</v>
      </c>
      <c r="E5729" t="str">
        <f t="shared" si="178"/>
        <v/>
      </c>
      <c r="F5729" t="str">
        <f t="shared" si="179"/>
        <v/>
      </c>
      <c r="H5729">
        <v>6.5</v>
      </c>
      <c r="Q5729">
        <v>6.5</v>
      </c>
    </row>
    <row r="5730" spans="1:17" x14ac:dyDescent="0.25">
      <c r="A5730" t="s">
        <v>908</v>
      </c>
      <c r="B5730">
        <v>16</v>
      </c>
      <c r="C5730" t="s">
        <v>334</v>
      </c>
      <c r="D5730" t="s">
        <v>631</v>
      </c>
      <c r="E5730" t="str">
        <f t="shared" si="178"/>
        <v/>
      </c>
      <c r="F5730" t="str">
        <f t="shared" si="179"/>
        <v/>
      </c>
      <c r="H5730">
        <v>6</v>
      </c>
      <c r="J5730">
        <v>2</v>
      </c>
      <c r="Q5730">
        <v>4</v>
      </c>
    </row>
    <row r="5731" spans="1:17" x14ac:dyDescent="0.25">
      <c r="A5731" t="s">
        <v>908</v>
      </c>
      <c r="B5731">
        <v>16</v>
      </c>
      <c r="C5731" t="s">
        <v>333</v>
      </c>
      <c r="D5731" t="s">
        <v>745</v>
      </c>
      <c r="E5731" t="str">
        <f t="shared" si="178"/>
        <v/>
      </c>
      <c r="F5731" t="str">
        <f t="shared" si="179"/>
        <v/>
      </c>
      <c r="H5731">
        <v>6.5</v>
      </c>
      <c r="Q5731">
        <v>6.5</v>
      </c>
    </row>
    <row r="5732" spans="1:17" x14ac:dyDescent="0.25">
      <c r="A5732" t="s">
        <v>908</v>
      </c>
      <c r="B5732">
        <v>16</v>
      </c>
      <c r="C5732" t="s">
        <v>339</v>
      </c>
      <c r="D5732" t="s">
        <v>635</v>
      </c>
      <c r="E5732" t="str">
        <f t="shared" si="178"/>
        <v/>
      </c>
      <c r="F5732" t="str">
        <f t="shared" si="179"/>
        <v/>
      </c>
      <c r="H5732">
        <v>5</v>
      </c>
      <c r="J5732">
        <v>4</v>
      </c>
      <c r="Q5732">
        <v>1</v>
      </c>
    </row>
    <row r="5733" spans="1:17" x14ac:dyDescent="0.25">
      <c r="A5733" t="s">
        <v>908</v>
      </c>
      <c r="B5733">
        <v>16</v>
      </c>
      <c r="C5733" t="s">
        <v>664</v>
      </c>
      <c r="D5733" t="s">
        <v>747</v>
      </c>
      <c r="E5733" t="str">
        <f t="shared" si="178"/>
        <v/>
      </c>
      <c r="F5733" t="str">
        <f t="shared" si="179"/>
        <v/>
      </c>
      <c r="H5733">
        <v>6</v>
      </c>
      <c r="Q5733">
        <v>6</v>
      </c>
    </row>
    <row r="5734" spans="1:17" x14ac:dyDescent="0.25">
      <c r="A5734" t="s">
        <v>908</v>
      </c>
      <c r="B5734">
        <v>16</v>
      </c>
      <c r="C5734" t="s">
        <v>329</v>
      </c>
      <c r="D5734" t="s">
        <v>738</v>
      </c>
      <c r="E5734" t="str">
        <f t="shared" si="178"/>
        <v/>
      </c>
      <c r="F5734" t="str">
        <f t="shared" si="179"/>
        <v/>
      </c>
      <c r="H5734">
        <v>5.5</v>
      </c>
      <c r="J5734">
        <v>2</v>
      </c>
      <c r="Q5734">
        <v>3.5</v>
      </c>
    </row>
    <row r="5735" spans="1:17" x14ac:dyDescent="0.25">
      <c r="A5735" t="s">
        <v>908</v>
      </c>
      <c r="B5735">
        <v>16</v>
      </c>
      <c r="C5735" t="s">
        <v>342</v>
      </c>
      <c r="D5735" t="s">
        <v>761</v>
      </c>
      <c r="E5735" t="str">
        <f t="shared" si="178"/>
        <v/>
      </c>
      <c r="F5735" t="str">
        <f t="shared" si="179"/>
        <v/>
      </c>
      <c r="H5735">
        <v>7</v>
      </c>
      <c r="Q5735">
        <v>7</v>
      </c>
    </row>
    <row r="5736" spans="1:17" x14ac:dyDescent="0.25">
      <c r="A5736" t="s">
        <v>909</v>
      </c>
      <c r="B5736">
        <v>16</v>
      </c>
      <c r="C5736" t="s">
        <v>371</v>
      </c>
      <c r="D5736" t="s">
        <v>746</v>
      </c>
      <c r="E5736" t="str">
        <f t="shared" si="178"/>
        <v/>
      </c>
      <c r="F5736" t="str">
        <f t="shared" si="179"/>
        <v/>
      </c>
      <c r="H5736">
        <v>5.5</v>
      </c>
      <c r="Q5736">
        <v>5.5</v>
      </c>
    </row>
    <row r="5737" spans="1:17" x14ac:dyDescent="0.25">
      <c r="A5737" t="s">
        <v>909</v>
      </c>
      <c r="B5737">
        <v>16</v>
      </c>
      <c r="C5737" t="s">
        <v>421</v>
      </c>
      <c r="D5737" t="s">
        <v>746</v>
      </c>
      <c r="E5737">
        <f t="shared" si="178"/>
        <v>1</v>
      </c>
      <c r="F5737" t="str">
        <f t="shared" si="179"/>
        <v/>
      </c>
      <c r="G5737" t="s">
        <v>910</v>
      </c>
      <c r="H5737">
        <v>6.5</v>
      </c>
      <c r="Q5737">
        <v>6</v>
      </c>
    </row>
    <row r="5738" spans="1:17" x14ac:dyDescent="0.25">
      <c r="A5738" t="s">
        <v>909</v>
      </c>
      <c r="B5738">
        <v>16</v>
      </c>
      <c r="C5738" t="s">
        <v>880</v>
      </c>
      <c r="D5738" t="s">
        <v>746</v>
      </c>
      <c r="E5738" t="str">
        <f t="shared" si="178"/>
        <v/>
      </c>
      <c r="F5738" t="str">
        <f t="shared" si="179"/>
        <v/>
      </c>
      <c r="H5738">
        <v>6.5</v>
      </c>
      <c r="Q5738">
        <v>6.5</v>
      </c>
    </row>
    <row r="5739" spans="1:17" x14ac:dyDescent="0.25">
      <c r="A5739" t="s">
        <v>909</v>
      </c>
      <c r="B5739">
        <v>16</v>
      </c>
      <c r="C5739" t="s">
        <v>354</v>
      </c>
      <c r="D5739" t="s">
        <v>760</v>
      </c>
      <c r="E5739" t="str">
        <f t="shared" si="178"/>
        <v/>
      </c>
      <c r="F5739" t="str">
        <f t="shared" si="179"/>
        <v/>
      </c>
      <c r="H5739">
        <v>4.5</v>
      </c>
      <c r="Q5739">
        <v>4.5</v>
      </c>
    </row>
    <row r="5740" spans="1:17" x14ac:dyDescent="0.25">
      <c r="A5740" t="s">
        <v>909</v>
      </c>
      <c r="B5740">
        <v>16</v>
      </c>
      <c r="C5740" t="s">
        <v>404</v>
      </c>
      <c r="D5740" t="s">
        <v>760</v>
      </c>
      <c r="E5740" t="str">
        <f t="shared" si="178"/>
        <v/>
      </c>
      <c r="F5740" t="str">
        <f t="shared" si="179"/>
        <v/>
      </c>
      <c r="H5740">
        <v>5</v>
      </c>
      <c r="Q5740">
        <v>5</v>
      </c>
    </row>
    <row r="5741" spans="1:17" x14ac:dyDescent="0.25">
      <c r="A5741" t="s">
        <v>909</v>
      </c>
      <c r="B5741">
        <v>16</v>
      </c>
      <c r="C5741" t="s">
        <v>436</v>
      </c>
      <c r="D5741" t="s">
        <v>760</v>
      </c>
      <c r="E5741" t="str">
        <f t="shared" si="178"/>
        <v/>
      </c>
      <c r="F5741" t="str">
        <f t="shared" si="179"/>
        <v/>
      </c>
      <c r="H5741">
        <v>5</v>
      </c>
      <c r="Q5741">
        <v>5</v>
      </c>
    </row>
    <row r="5742" spans="1:17" x14ac:dyDescent="0.25">
      <c r="A5742" t="s">
        <v>909</v>
      </c>
      <c r="B5742">
        <v>16</v>
      </c>
      <c r="C5742" t="s">
        <v>442</v>
      </c>
      <c r="D5742" t="s">
        <v>760</v>
      </c>
      <c r="E5742" t="str">
        <f t="shared" si="178"/>
        <v/>
      </c>
      <c r="F5742" t="str">
        <f t="shared" si="179"/>
        <v/>
      </c>
      <c r="H5742">
        <v>5</v>
      </c>
      <c r="Q5742">
        <v>5</v>
      </c>
    </row>
    <row r="5743" spans="1:17" x14ac:dyDescent="0.25">
      <c r="A5743" t="s">
        <v>909</v>
      </c>
      <c r="B5743">
        <v>16</v>
      </c>
      <c r="C5743" t="s">
        <v>914</v>
      </c>
      <c r="D5743" t="s">
        <v>760</v>
      </c>
      <c r="E5743" t="str">
        <f t="shared" si="178"/>
        <v/>
      </c>
      <c r="F5743" t="str">
        <f t="shared" si="179"/>
        <v/>
      </c>
      <c r="H5743">
        <v>5.5</v>
      </c>
      <c r="Q5743">
        <v>5.5</v>
      </c>
    </row>
    <row r="5744" spans="1:17" x14ac:dyDescent="0.25">
      <c r="A5744" t="s">
        <v>909</v>
      </c>
      <c r="B5744">
        <v>16</v>
      </c>
      <c r="C5744" t="s">
        <v>357</v>
      </c>
      <c r="D5744" t="s">
        <v>633</v>
      </c>
      <c r="E5744" t="str">
        <f t="shared" si="178"/>
        <v/>
      </c>
      <c r="F5744" t="str">
        <f t="shared" si="179"/>
        <v/>
      </c>
      <c r="H5744">
        <v>7</v>
      </c>
      <c r="Q5744">
        <v>7</v>
      </c>
    </row>
    <row r="5745" spans="1:17" x14ac:dyDescent="0.25">
      <c r="A5745" t="s">
        <v>909</v>
      </c>
      <c r="B5745">
        <v>16</v>
      </c>
      <c r="C5745" t="s">
        <v>358</v>
      </c>
      <c r="D5745" t="s">
        <v>633</v>
      </c>
      <c r="E5745" t="str">
        <f t="shared" si="178"/>
        <v/>
      </c>
      <c r="F5745" t="str">
        <f t="shared" si="179"/>
        <v/>
      </c>
      <c r="H5745">
        <v>5</v>
      </c>
      <c r="Q5745">
        <v>5</v>
      </c>
    </row>
    <row r="5746" spans="1:17" x14ac:dyDescent="0.25">
      <c r="A5746" t="s">
        <v>909</v>
      </c>
      <c r="B5746">
        <v>16</v>
      </c>
      <c r="C5746" t="s">
        <v>450</v>
      </c>
      <c r="D5746" t="s">
        <v>633</v>
      </c>
      <c r="E5746" t="str">
        <f t="shared" si="178"/>
        <v/>
      </c>
      <c r="F5746" t="str">
        <f t="shared" si="179"/>
        <v/>
      </c>
      <c r="H5746">
        <v>6</v>
      </c>
      <c r="Q5746">
        <v>6</v>
      </c>
    </row>
    <row r="5747" spans="1:17" x14ac:dyDescent="0.25">
      <c r="A5747" t="s">
        <v>909</v>
      </c>
      <c r="B5747">
        <v>16</v>
      </c>
      <c r="C5747" t="s">
        <v>453</v>
      </c>
      <c r="D5747" t="s">
        <v>633</v>
      </c>
      <c r="E5747" t="str">
        <f t="shared" si="178"/>
        <v/>
      </c>
      <c r="F5747" t="str">
        <f t="shared" si="179"/>
        <v/>
      </c>
      <c r="H5747">
        <v>6.5</v>
      </c>
      <c r="Q5747">
        <v>6.5</v>
      </c>
    </row>
    <row r="5748" spans="1:17" x14ac:dyDescent="0.25">
      <c r="A5748" t="s">
        <v>909</v>
      </c>
      <c r="B5748">
        <v>16</v>
      </c>
      <c r="C5748" t="s">
        <v>875</v>
      </c>
      <c r="D5748" t="s">
        <v>633</v>
      </c>
      <c r="E5748">
        <f t="shared" si="178"/>
        <v>1</v>
      </c>
      <c r="F5748" t="str">
        <f t="shared" si="179"/>
        <v/>
      </c>
      <c r="G5748" t="s">
        <v>910</v>
      </c>
      <c r="H5748">
        <v>6</v>
      </c>
      <c r="Q5748">
        <v>5.5</v>
      </c>
    </row>
    <row r="5749" spans="1:17" x14ac:dyDescent="0.25">
      <c r="A5749" t="s">
        <v>909</v>
      </c>
      <c r="B5749">
        <v>16</v>
      </c>
      <c r="C5749" t="s">
        <v>350</v>
      </c>
      <c r="D5749" t="s">
        <v>739</v>
      </c>
      <c r="E5749" t="str">
        <f t="shared" si="178"/>
        <v/>
      </c>
      <c r="F5749" t="str">
        <f t="shared" si="179"/>
        <v/>
      </c>
      <c r="H5749">
        <v>6.5</v>
      </c>
      <c r="Q5749">
        <v>6.5</v>
      </c>
    </row>
    <row r="5750" spans="1:17" x14ac:dyDescent="0.25">
      <c r="A5750" t="s">
        <v>909</v>
      </c>
      <c r="B5750">
        <v>16</v>
      </c>
      <c r="C5750" t="s">
        <v>417</v>
      </c>
      <c r="D5750" t="s">
        <v>739</v>
      </c>
      <c r="E5750" t="str">
        <f t="shared" si="178"/>
        <v/>
      </c>
      <c r="F5750" t="str">
        <f t="shared" si="179"/>
        <v/>
      </c>
      <c r="H5750">
        <v>6.5</v>
      </c>
      <c r="Q5750">
        <v>6.5</v>
      </c>
    </row>
    <row r="5751" spans="1:17" x14ac:dyDescent="0.25">
      <c r="A5751" t="s">
        <v>909</v>
      </c>
      <c r="B5751">
        <v>16</v>
      </c>
      <c r="C5751" t="s">
        <v>472</v>
      </c>
      <c r="D5751" t="s">
        <v>739</v>
      </c>
      <c r="E5751">
        <f t="shared" si="178"/>
        <v>1</v>
      </c>
      <c r="F5751" t="str">
        <f t="shared" si="179"/>
        <v/>
      </c>
      <c r="G5751" t="s">
        <v>910</v>
      </c>
      <c r="H5751">
        <v>6.5</v>
      </c>
      <c r="Q5751">
        <v>6</v>
      </c>
    </row>
    <row r="5752" spans="1:17" x14ac:dyDescent="0.25">
      <c r="A5752" t="s">
        <v>909</v>
      </c>
      <c r="B5752">
        <v>16</v>
      </c>
      <c r="C5752" t="s">
        <v>451</v>
      </c>
      <c r="D5752" t="s">
        <v>739</v>
      </c>
      <c r="E5752" t="str">
        <f t="shared" si="178"/>
        <v/>
      </c>
      <c r="F5752" t="str">
        <f t="shared" si="179"/>
        <v/>
      </c>
      <c r="H5752">
        <v>5.5</v>
      </c>
      <c r="Q5752">
        <v>5.5</v>
      </c>
    </row>
    <row r="5753" spans="1:17" x14ac:dyDescent="0.25">
      <c r="A5753" t="s">
        <v>909</v>
      </c>
      <c r="B5753">
        <v>16</v>
      </c>
      <c r="C5753" t="s">
        <v>382</v>
      </c>
      <c r="D5753" t="s">
        <v>634</v>
      </c>
      <c r="E5753">
        <f t="shared" si="178"/>
        <v>1</v>
      </c>
      <c r="F5753" t="str">
        <f t="shared" si="179"/>
        <v/>
      </c>
      <c r="G5753" t="s">
        <v>910</v>
      </c>
      <c r="H5753">
        <v>5.5</v>
      </c>
      <c r="Q5753">
        <v>5</v>
      </c>
    </row>
    <row r="5754" spans="1:17" x14ac:dyDescent="0.25">
      <c r="A5754" t="s">
        <v>909</v>
      </c>
      <c r="B5754">
        <v>16</v>
      </c>
      <c r="C5754" t="s">
        <v>388</v>
      </c>
      <c r="D5754" t="s">
        <v>634</v>
      </c>
      <c r="E5754" t="str">
        <f t="shared" si="178"/>
        <v/>
      </c>
      <c r="F5754" t="str">
        <f t="shared" si="179"/>
        <v/>
      </c>
      <c r="H5754">
        <v>5.5</v>
      </c>
      <c r="Q5754">
        <v>5.5</v>
      </c>
    </row>
    <row r="5755" spans="1:17" x14ac:dyDescent="0.25">
      <c r="A5755" t="s">
        <v>909</v>
      </c>
      <c r="B5755">
        <v>16</v>
      </c>
      <c r="C5755" t="s">
        <v>469</v>
      </c>
      <c r="D5755" t="s">
        <v>634</v>
      </c>
      <c r="E5755" t="str">
        <f t="shared" si="178"/>
        <v/>
      </c>
      <c r="F5755" t="str">
        <f t="shared" si="179"/>
        <v/>
      </c>
      <c r="H5755">
        <v>5</v>
      </c>
      <c r="Q5755">
        <v>5</v>
      </c>
    </row>
    <row r="5756" spans="1:17" x14ac:dyDescent="0.25">
      <c r="A5756" t="s">
        <v>909</v>
      </c>
      <c r="B5756">
        <v>16</v>
      </c>
      <c r="C5756" t="s">
        <v>402</v>
      </c>
      <c r="D5756" t="s">
        <v>634</v>
      </c>
      <c r="E5756">
        <f t="shared" si="178"/>
        <v>1</v>
      </c>
      <c r="F5756" t="str">
        <f t="shared" si="179"/>
        <v/>
      </c>
      <c r="G5756" t="s">
        <v>910</v>
      </c>
      <c r="H5756">
        <v>5.5</v>
      </c>
      <c r="Q5756">
        <v>5</v>
      </c>
    </row>
    <row r="5757" spans="1:17" x14ac:dyDescent="0.25">
      <c r="A5757" t="s">
        <v>909</v>
      </c>
      <c r="B5757">
        <v>16</v>
      </c>
      <c r="C5757" t="s">
        <v>462</v>
      </c>
      <c r="D5757" t="s">
        <v>632</v>
      </c>
      <c r="E5757" t="str">
        <f t="shared" si="178"/>
        <v/>
      </c>
      <c r="F5757" t="str">
        <f t="shared" si="179"/>
        <v/>
      </c>
      <c r="H5757">
        <v>6.5</v>
      </c>
      <c r="Q5757">
        <v>6.5</v>
      </c>
    </row>
    <row r="5758" spans="1:17" x14ac:dyDescent="0.25">
      <c r="A5758" t="s">
        <v>909</v>
      </c>
      <c r="B5758">
        <v>16</v>
      </c>
      <c r="C5758" t="s">
        <v>470</v>
      </c>
      <c r="D5758" t="s">
        <v>632</v>
      </c>
      <c r="E5758" t="str">
        <f t="shared" si="178"/>
        <v/>
      </c>
      <c r="F5758" t="str">
        <f t="shared" si="179"/>
        <v/>
      </c>
      <c r="H5758">
        <v>6</v>
      </c>
      <c r="Q5758">
        <v>6</v>
      </c>
    </row>
    <row r="5759" spans="1:17" x14ac:dyDescent="0.25">
      <c r="A5759" t="s">
        <v>909</v>
      </c>
      <c r="B5759">
        <v>16</v>
      </c>
      <c r="C5759" t="s">
        <v>474</v>
      </c>
      <c r="D5759" t="s">
        <v>632</v>
      </c>
      <c r="E5759" t="str">
        <f t="shared" si="178"/>
        <v/>
      </c>
      <c r="F5759" t="str">
        <f t="shared" si="179"/>
        <v/>
      </c>
      <c r="H5759">
        <v>6</v>
      </c>
      <c r="Q5759">
        <v>6</v>
      </c>
    </row>
    <row r="5760" spans="1:17" x14ac:dyDescent="0.25">
      <c r="A5760" t="s">
        <v>909</v>
      </c>
      <c r="B5760">
        <v>16</v>
      </c>
      <c r="C5760" t="s">
        <v>352</v>
      </c>
      <c r="D5760" t="s">
        <v>752</v>
      </c>
      <c r="E5760" t="str">
        <f t="shared" si="178"/>
        <v/>
      </c>
      <c r="F5760" t="str">
        <f t="shared" si="179"/>
        <v/>
      </c>
      <c r="H5760">
        <v>6</v>
      </c>
      <c r="Q5760">
        <v>6</v>
      </c>
    </row>
    <row r="5761" spans="1:17" x14ac:dyDescent="0.25">
      <c r="A5761" t="s">
        <v>909</v>
      </c>
      <c r="B5761">
        <v>16</v>
      </c>
      <c r="C5761" t="s">
        <v>353</v>
      </c>
      <c r="D5761" t="s">
        <v>752</v>
      </c>
      <c r="E5761" t="str">
        <f t="shared" si="178"/>
        <v/>
      </c>
      <c r="F5761" t="str">
        <f t="shared" si="179"/>
        <v/>
      </c>
      <c r="H5761">
        <v>5.5</v>
      </c>
      <c r="Q5761">
        <v>5.5</v>
      </c>
    </row>
    <row r="5762" spans="1:17" x14ac:dyDescent="0.25">
      <c r="A5762" t="s">
        <v>909</v>
      </c>
      <c r="B5762">
        <v>16</v>
      </c>
      <c r="C5762" t="s">
        <v>856</v>
      </c>
      <c r="D5762" t="s">
        <v>752</v>
      </c>
      <c r="E5762" t="str">
        <f t="shared" si="178"/>
        <v/>
      </c>
      <c r="F5762" t="str">
        <f t="shared" si="179"/>
        <v/>
      </c>
      <c r="H5762">
        <v>6</v>
      </c>
      <c r="Q5762">
        <v>6</v>
      </c>
    </row>
    <row r="5763" spans="1:17" x14ac:dyDescent="0.25">
      <c r="A5763" t="s">
        <v>909</v>
      </c>
      <c r="B5763">
        <v>16</v>
      </c>
      <c r="C5763" t="s">
        <v>428</v>
      </c>
      <c r="D5763" t="s">
        <v>752</v>
      </c>
      <c r="E5763" t="str">
        <f t="shared" ref="E5763:E5826" si="180">IF($G5763="Ammonito",1,"")</f>
        <v/>
      </c>
      <c r="F5763" t="str">
        <f t="shared" ref="F5763:F5826" si="181">IF($G5763="Espulsione",1,"")</f>
        <v/>
      </c>
      <c r="H5763">
        <v>6</v>
      </c>
      <c r="Q5763">
        <v>6</v>
      </c>
    </row>
    <row r="5764" spans="1:17" x14ac:dyDescent="0.25">
      <c r="A5764" t="s">
        <v>909</v>
      </c>
      <c r="B5764">
        <v>16</v>
      </c>
      <c r="C5764" t="s">
        <v>374</v>
      </c>
      <c r="D5764" t="s">
        <v>740</v>
      </c>
      <c r="E5764" t="str">
        <f t="shared" si="180"/>
        <v/>
      </c>
      <c r="F5764" t="str">
        <f t="shared" si="181"/>
        <v/>
      </c>
      <c r="H5764">
        <v>5</v>
      </c>
      <c r="Q5764">
        <v>5</v>
      </c>
    </row>
    <row r="5765" spans="1:17" x14ac:dyDescent="0.25">
      <c r="A5765" t="s">
        <v>909</v>
      </c>
      <c r="B5765">
        <v>16</v>
      </c>
      <c r="C5765" t="s">
        <v>414</v>
      </c>
      <c r="D5765" t="s">
        <v>740</v>
      </c>
      <c r="E5765" t="str">
        <f t="shared" si="180"/>
        <v/>
      </c>
      <c r="F5765" t="str">
        <f t="shared" si="181"/>
        <v/>
      </c>
      <c r="H5765">
        <v>6</v>
      </c>
      <c r="Q5765">
        <v>6</v>
      </c>
    </row>
    <row r="5766" spans="1:17" x14ac:dyDescent="0.25">
      <c r="A5766" t="s">
        <v>909</v>
      </c>
      <c r="B5766">
        <v>16</v>
      </c>
      <c r="C5766" t="s">
        <v>440</v>
      </c>
      <c r="D5766" t="s">
        <v>740</v>
      </c>
      <c r="E5766" t="str">
        <f t="shared" si="180"/>
        <v/>
      </c>
      <c r="F5766" t="str">
        <f t="shared" si="181"/>
        <v/>
      </c>
      <c r="H5766">
        <v>5</v>
      </c>
      <c r="I5766">
        <v>1</v>
      </c>
      <c r="Q5766">
        <v>8</v>
      </c>
    </row>
    <row r="5767" spans="1:17" x14ac:dyDescent="0.25">
      <c r="A5767" t="s">
        <v>909</v>
      </c>
      <c r="B5767">
        <v>16</v>
      </c>
      <c r="C5767" t="s">
        <v>458</v>
      </c>
      <c r="D5767" t="s">
        <v>740</v>
      </c>
      <c r="E5767">
        <f t="shared" si="180"/>
        <v>1</v>
      </c>
      <c r="F5767" t="str">
        <f t="shared" si="181"/>
        <v/>
      </c>
      <c r="G5767" t="s">
        <v>910</v>
      </c>
      <c r="H5767">
        <v>4.5</v>
      </c>
      <c r="Q5767">
        <v>4</v>
      </c>
    </row>
    <row r="5768" spans="1:17" x14ac:dyDescent="0.25">
      <c r="A5768" t="s">
        <v>909</v>
      </c>
      <c r="B5768">
        <v>16</v>
      </c>
      <c r="C5768" t="s">
        <v>463</v>
      </c>
      <c r="D5768" t="s">
        <v>740</v>
      </c>
      <c r="E5768" t="str">
        <f t="shared" si="180"/>
        <v/>
      </c>
      <c r="F5768" t="str">
        <f t="shared" si="181"/>
        <v/>
      </c>
      <c r="H5768">
        <v>6</v>
      </c>
      <c r="Q5768">
        <v>6</v>
      </c>
    </row>
    <row r="5769" spans="1:17" x14ac:dyDescent="0.25">
      <c r="A5769" t="s">
        <v>909</v>
      </c>
      <c r="B5769">
        <v>16</v>
      </c>
      <c r="C5769" t="s">
        <v>360</v>
      </c>
      <c r="D5769" t="s">
        <v>742</v>
      </c>
      <c r="E5769" t="str">
        <f t="shared" si="180"/>
        <v/>
      </c>
      <c r="F5769" t="str">
        <f t="shared" si="181"/>
        <v/>
      </c>
      <c r="H5769">
        <v>6</v>
      </c>
      <c r="Q5769">
        <v>6</v>
      </c>
    </row>
    <row r="5770" spans="1:17" x14ac:dyDescent="0.25">
      <c r="A5770" t="s">
        <v>909</v>
      </c>
      <c r="B5770">
        <v>16</v>
      </c>
      <c r="C5770" t="s">
        <v>369</v>
      </c>
      <c r="D5770" t="s">
        <v>742</v>
      </c>
      <c r="E5770" t="str">
        <f t="shared" si="180"/>
        <v/>
      </c>
      <c r="F5770" t="str">
        <f t="shared" si="181"/>
        <v/>
      </c>
      <c r="H5770">
        <v>6</v>
      </c>
      <c r="Q5770">
        <v>6</v>
      </c>
    </row>
    <row r="5771" spans="1:17" x14ac:dyDescent="0.25">
      <c r="A5771" t="s">
        <v>909</v>
      </c>
      <c r="B5771">
        <v>16</v>
      </c>
      <c r="C5771" t="s">
        <v>384</v>
      </c>
      <c r="D5771" t="s">
        <v>742</v>
      </c>
      <c r="E5771" t="str">
        <f t="shared" si="180"/>
        <v/>
      </c>
      <c r="F5771" t="str">
        <f t="shared" si="181"/>
        <v/>
      </c>
      <c r="H5771">
        <v>6.5</v>
      </c>
      <c r="Q5771">
        <v>6.5</v>
      </c>
    </row>
    <row r="5772" spans="1:17" x14ac:dyDescent="0.25">
      <c r="A5772" t="s">
        <v>909</v>
      </c>
      <c r="B5772">
        <v>16</v>
      </c>
      <c r="C5772" t="s">
        <v>391</v>
      </c>
      <c r="D5772" t="s">
        <v>742</v>
      </c>
      <c r="E5772" t="str">
        <f t="shared" si="180"/>
        <v/>
      </c>
      <c r="F5772" t="str">
        <f t="shared" si="181"/>
        <v/>
      </c>
      <c r="H5772">
        <v>6</v>
      </c>
      <c r="Q5772">
        <v>6</v>
      </c>
    </row>
    <row r="5773" spans="1:17" x14ac:dyDescent="0.25">
      <c r="A5773" t="s">
        <v>909</v>
      </c>
      <c r="B5773">
        <v>16</v>
      </c>
      <c r="C5773" t="s">
        <v>869</v>
      </c>
      <c r="D5773" t="s">
        <v>742</v>
      </c>
      <c r="E5773">
        <f t="shared" si="180"/>
        <v>1</v>
      </c>
      <c r="F5773" t="str">
        <f t="shared" si="181"/>
        <v/>
      </c>
      <c r="G5773" t="s">
        <v>910</v>
      </c>
      <c r="H5773">
        <v>6.5</v>
      </c>
      <c r="I5773">
        <v>1</v>
      </c>
      <c r="Q5773">
        <v>9</v>
      </c>
    </row>
    <row r="5774" spans="1:17" x14ac:dyDescent="0.25">
      <c r="A5774" t="s">
        <v>909</v>
      </c>
      <c r="B5774">
        <v>16</v>
      </c>
      <c r="C5774" t="s">
        <v>840</v>
      </c>
      <c r="D5774" t="s">
        <v>753</v>
      </c>
      <c r="E5774" t="str">
        <f t="shared" si="180"/>
        <v/>
      </c>
      <c r="F5774" t="str">
        <f t="shared" si="181"/>
        <v/>
      </c>
      <c r="H5774">
        <v>6.5</v>
      </c>
      <c r="Q5774">
        <v>6.5</v>
      </c>
    </row>
    <row r="5775" spans="1:17" x14ac:dyDescent="0.25">
      <c r="A5775" t="s">
        <v>909</v>
      </c>
      <c r="B5775">
        <v>16</v>
      </c>
      <c r="C5775" t="s">
        <v>375</v>
      </c>
      <c r="D5775" t="s">
        <v>753</v>
      </c>
      <c r="E5775" t="str">
        <f t="shared" si="180"/>
        <v/>
      </c>
      <c r="F5775" t="str">
        <f t="shared" si="181"/>
        <v/>
      </c>
      <c r="H5775">
        <v>6</v>
      </c>
      <c r="Q5775">
        <v>6</v>
      </c>
    </row>
    <row r="5776" spans="1:17" x14ac:dyDescent="0.25">
      <c r="A5776" t="s">
        <v>909</v>
      </c>
      <c r="B5776">
        <v>16</v>
      </c>
      <c r="C5776" t="s">
        <v>395</v>
      </c>
      <c r="D5776" t="s">
        <v>753</v>
      </c>
      <c r="E5776" t="str">
        <f t="shared" si="180"/>
        <v/>
      </c>
      <c r="F5776" t="str">
        <f t="shared" si="181"/>
        <v/>
      </c>
      <c r="H5776">
        <v>6</v>
      </c>
      <c r="Q5776">
        <v>6</v>
      </c>
    </row>
    <row r="5777" spans="1:17" x14ac:dyDescent="0.25">
      <c r="A5777" t="s">
        <v>909</v>
      </c>
      <c r="B5777">
        <v>16</v>
      </c>
      <c r="C5777" t="s">
        <v>416</v>
      </c>
      <c r="D5777" t="s">
        <v>753</v>
      </c>
      <c r="E5777" t="str">
        <f t="shared" si="180"/>
        <v/>
      </c>
      <c r="F5777" t="str">
        <f t="shared" si="181"/>
        <v/>
      </c>
      <c r="H5777">
        <v>6</v>
      </c>
      <c r="Q5777">
        <v>6</v>
      </c>
    </row>
    <row r="5778" spans="1:17" x14ac:dyDescent="0.25">
      <c r="A5778" t="s">
        <v>909</v>
      </c>
      <c r="B5778">
        <v>16</v>
      </c>
      <c r="C5778" t="s">
        <v>455</v>
      </c>
      <c r="D5778" t="s">
        <v>753</v>
      </c>
      <c r="E5778">
        <f t="shared" si="180"/>
        <v>1</v>
      </c>
      <c r="F5778" t="str">
        <f t="shared" si="181"/>
        <v/>
      </c>
      <c r="G5778" t="s">
        <v>910</v>
      </c>
      <c r="H5778">
        <v>6</v>
      </c>
      <c r="Q5778">
        <v>5.5</v>
      </c>
    </row>
    <row r="5779" spans="1:17" x14ac:dyDescent="0.25">
      <c r="A5779" t="s">
        <v>909</v>
      </c>
      <c r="B5779">
        <v>16</v>
      </c>
      <c r="C5779" t="s">
        <v>380</v>
      </c>
      <c r="D5779" t="s">
        <v>750</v>
      </c>
      <c r="E5779" t="str">
        <f t="shared" si="180"/>
        <v/>
      </c>
      <c r="F5779" t="str">
        <f t="shared" si="181"/>
        <v/>
      </c>
      <c r="H5779">
        <v>4.5</v>
      </c>
      <c r="Q5779">
        <v>4.5</v>
      </c>
    </row>
    <row r="5780" spans="1:17" x14ac:dyDescent="0.25">
      <c r="A5780" t="s">
        <v>909</v>
      </c>
      <c r="B5780">
        <v>16</v>
      </c>
      <c r="C5780" t="s">
        <v>386</v>
      </c>
      <c r="D5780" t="s">
        <v>750</v>
      </c>
      <c r="E5780">
        <f t="shared" si="180"/>
        <v>1</v>
      </c>
      <c r="F5780" t="str">
        <f t="shared" si="181"/>
        <v/>
      </c>
      <c r="G5780" t="s">
        <v>910</v>
      </c>
      <c r="H5780">
        <v>4.5</v>
      </c>
      <c r="Q5780">
        <v>4</v>
      </c>
    </row>
    <row r="5781" spans="1:17" x14ac:dyDescent="0.25">
      <c r="A5781" t="s">
        <v>909</v>
      </c>
      <c r="B5781">
        <v>16</v>
      </c>
      <c r="C5781" t="s">
        <v>399</v>
      </c>
      <c r="D5781" t="s">
        <v>750</v>
      </c>
      <c r="E5781" t="str">
        <f t="shared" si="180"/>
        <v/>
      </c>
      <c r="F5781" t="str">
        <f t="shared" si="181"/>
        <v/>
      </c>
      <c r="H5781">
        <v>5</v>
      </c>
      <c r="Q5781">
        <v>5</v>
      </c>
    </row>
    <row r="5782" spans="1:17" x14ac:dyDescent="0.25">
      <c r="A5782" t="s">
        <v>909</v>
      </c>
      <c r="B5782">
        <v>16</v>
      </c>
      <c r="C5782" t="s">
        <v>430</v>
      </c>
      <c r="D5782" t="s">
        <v>750</v>
      </c>
      <c r="E5782" t="str">
        <f t="shared" si="180"/>
        <v/>
      </c>
      <c r="F5782" t="str">
        <f t="shared" si="181"/>
        <v/>
      </c>
      <c r="H5782">
        <v>5.5</v>
      </c>
      <c r="Q5782">
        <v>5.5</v>
      </c>
    </row>
    <row r="5783" spans="1:17" x14ac:dyDescent="0.25">
      <c r="A5783" t="s">
        <v>909</v>
      </c>
      <c r="B5783">
        <v>16</v>
      </c>
      <c r="C5783" t="s">
        <v>476</v>
      </c>
      <c r="D5783" t="s">
        <v>750</v>
      </c>
      <c r="E5783" t="str">
        <f t="shared" si="180"/>
        <v/>
      </c>
      <c r="F5783" t="str">
        <f t="shared" si="181"/>
        <v/>
      </c>
      <c r="H5783">
        <v>6</v>
      </c>
      <c r="Q5783">
        <v>6</v>
      </c>
    </row>
    <row r="5784" spans="1:17" x14ac:dyDescent="0.25">
      <c r="A5784" t="s">
        <v>909</v>
      </c>
      <c r="B5784">
        <v>16</v>
      </c>
      <c r="C5784" t="s">
        <v>368</v>
      </c>
      <c r="D5784" t="s">
        <v>754</v>
      </c>
      <c r="E5784" t="str">
        <f t="shared" si="180"/>
        <v/>
      </c>
      <c r="F5784" t="str">
        <f t="shared" si="181"/>
        <v/>
      </c>
      <c r="H5784">
        <v>6.5</v>
      </c>
      <c r="Q5784">
        <v>6.5</v>
      </c>
    </row>
    <row r="5785" spans="1:17" x14ac:dyDescent="0.25">
      <c r="A5785" t="s">
        <v>909</v>
      </c>
      <c r="B5785">
        <v>16</v>
      </c>
      <c r="C5785" t="s">
        <v>393</v>
      </c>
      <c r="D5785" t="s">
        <v>754</v>
      </c>
      <c r="E5785" t="str">
        <f t="shared" si="180"/>
        <v/>
      </c>
      <c r="F5785" t="str">
        <f t="shared" si="181"/>
        <v/>
      </c>
      <c r="H5785">
        <v>5</v>
      </c>
      <c r="Q5785">
        <v>5</v>
      </c>
    </row>
    <row r="5786" spans="1:17" x14ac:dyDescent="0.25">
      <c r="A5786" t="s">
        <v>909</v>
      </c>
      <c r="B5786">
        <v>16</v>
      </c>
      <c r="C5786" t="s">
        <v>480</v>
      </c>
      <c r="D5786" t="s">
        <v>754</v>
      </c>
      <c r="E5786" t="str">
        <f t="shared" si="180"/>
        <v/>
      </c>
      <c r="F5786" t="str">
        <f t="shared" si="181"/>
        <v/>
      </c>
      <c r="H5786">
        <v>7</v>
      </c>
      <c r="I5786">
        <v>1</v>
      </c>
      <c r="Q5786">
        <v>10</v>
      </c>
    </row>
    <row r="5787" spans="1:17" x14ac:dyDescent="0.25">
      <c r="A5787" t="s">
        <v>909</v>
      </c>
      <c r="B5787">
        <v>16</v>
      </c>
      <c r="C5787" t="s">
        <v>349</v>
      </c>
      <c r="D5787" t="s">
        <v>748</v>
      </c>
      <c r="E5787" t="str">
        <f t="shared" si="180"/>
        <v/>
      </c>
      <c r="F5787" t="str">
        <f t="shared" si="181"/>
        <v/>
      </c>
      <c r="H5787">
        <v>6</v>
      </c>
      <c r="Q5787">
        <v>6</v>
      </c>
    </row>
    <row r="5788" spans="1:17" x14ac:dyDescent="0.25">
      <c r="A5788" t="s">
        <v>909</v>
      </c>
      <c r="B5788">
        <v>16</v>
      </c>
      <c r="C5788" t="s">
        <v>401</v>
      </c>
      <c r="D5788" t="s">
        <v>748</v>
      </c>
      <c r="E5788" t="str">
        <f t="shared" si="180"/>
        <v/>
      </c>
      <c r="F5788" t="str">
        <f t="shared" si="181"/>
        <v/>
      </c>
      <c r="H5788">
        <v>6</v>
      </c>
      <c r="Q5788">
        <v>6</v>
      </c>
    </row>
    <row r="5789" spans="1:17" x14ac:dyDescent="0.25">
      <c r="A5789" t="s">
        <v>909</v>
      </c>
      <c r="B5789">
        <v>16</v>
      </c>
      <c r="C5789" t="s">
        <v>422</v>
      </c>
      <c r="D5789" t="s">
        <v>748</v>
      </c>
      <c r="E5789" t="str">
        <f t="shared" si="180"/>
        <v/>
      </c>
      <c r="F5789" t="str">
        <f t="shared" si="181"/>
        <v/>
      </c>
      <c r="H5789">
        <v>5</v>
      </c>
      <c r="Q5789">
        <v>5</v>
      </c>
    </row>
    <row r="5790" spans="1:17" x14ac:dyDescent="0.25">
      <c r="A5790" t="s">
        <v>909</v>
      </c>
      <c r="B5790">
        <v>16</v>
      </c>
      <c r="C5790" t="s">
        <v>460</v>
      </c>
      <c r="D5790" t="s">
        <v>748</v>
      </c>
      <c r="E5790" t="str">
        <f t="shared" si="180"/>
        <v/>
      </c>
      <c r="F5790" t="str">
        <f t="shared" si="181"/>
        <v/>
      </c>
      <c r="H5790">
        <v>5</v>
      </c>
      <c r="Q5790">
        <v>5</v>
      </c>
    </row>
    <row r="5791" spans="1:17" x14ac:dyDescent="0.25">
      <c r="A5791" t="s">
        <v>909</v>
      </c>
      <c r="B5791">
        <v>16</v>
      </c>
      <c r="C5791" t="s">
        <v>845</v>
      </c>
      <c r="D5791" t="s">
        <v>661</v>
      </c>
      <c r="E5791" t="str">
        <f t="shared" si="180"/>
        <v/>
      </c>
      <c r="F5791" t="str">
        <f t="shared" si="181"/>
        <v/>
      </c>
      <c r="H5791">
        <v>5.5</v>
      </c>
      <c r="Q5791">
        <v>5.5</v>
      </c>
    </row>
    <row r="5792" spans="1:17" x14ac:dyDescent="0.25">
      <c r="A5792" t="s">
        <v>909</v>
      </c>
      <c r="B5792">
        <v>16</v>
      </c>
      <c r="C5792" t="s">
        <v>409</v>
      </c>
      <c r="D5792" t="s">
        <v>661</v>
      </c>
      <c r="E5792" t="str">
        <f t="shared" si="180"/>
        <v/>
      </c>
      <c r="F5792" t="str">
        <f t="shared" si="181"/>
        <v/>
      </c>
      <c r="H5792">
        <v>6.5</v>
      </c>
      <c r="Q5792">
        <v>6.5</v>
      </c>
    </row>
    <row r="5793" spans="1:17" x14ac:dyDescent="0.25">
      <c r="A5793" t="s">
        <v>909</v>
      </c>
      <c r="B5793">
        <v>16</v>
      </c>
      <c r="C5793" t="s">
        <v>420</v>
      </c>
      <c r="D5793" t="s">
        <v>661</v>
      </c>
      <c r="E5793">
        <f t="shared" si="180"/>
        <v>1</v>
      </c>
      <c r="F5793" t="str">
        <f t="shared" si="181"/>
        <v/>
      </c>
      <c r="G5793" t="s">
        <v>910</v>
      </c>
      <c r="H5793">
        <v>5.5</v>
      </c>
      <c r="Q5793">
        <v>5</v>
      </c>
    </row>
    <row r="5794" spans="1:17" x14ac:dyDescent="0.25">
      <c r="A5794" t="s">
        <v>909</v>
      </c>
      <c r="B5794">
        <v>16</v>
      </c>
      <c r="C5794" t="s">
        <v>445</v>
      </c>
      <c r="D5794" t="s">
        <v>661</v>
      </c>
      <c r="E5794" t="str">
        <f t="shared" si="180"/>
        <v/>
      </c>
      <c r="F5794" t="str">
        <f t="shared" si="181"/>
        <v/>
      </c>
      <c r="H5794">
        <v>6</v>
      </c>
      <c r="Q5794">
        <v>6</v>
      </c>
    </row>
    <row r="5795" spans="1:17" x14ac:dyDescent="0.25">
      <c r="A5795" t="s">
        <v>909</v>
      </c>
      <c r="B5795">
        <v>16</v>
      </c>
      <c r="C5795" t="s">
        <v>449</v>
      </c>
      <c r="D5795" t="s">
        <v>661</v>
      </c>
      <c r="E5795">
        <f t="shared" si="180"/>
        <v>1</v>
      </c>
      <c r="F5795" t="str">
        <f t="shared" si="181"/>
        <v/>
      </c>
      <c r="G5795" t="s">
        <v>910</v>
      </c>
      <c r="H5795">
        <v>5.5</v>
      </c>
      <c r="Q5795">
        <v>5</v>
      </c>
    </row>
    <row r="5796" spans="1:17" x14ac:dyDescent="0.25">
      <c r="A5796" t="s">
        <v>909</v>
      </c>
      <c r="B5796">
        <v>16</v>
      </c>
      <c r="C5796" t="s">
        <v>364</v>
      </c>
      <c r="D5796" t="s">
        <v>631</v>
      </c>
      <c r="E5796" t="str">
        <f t="shared" si="180"/>
        <v/>
      </c>
      <c r="F5796" t="str">
        <f t="shared" si="181"/>
        <v/>
      </c>
      <c r="H5796">
        <v>6.5</v>
      </c>
      <c r="Q5796">
        <v>6.5</v>
      </c>
    </row>
    <row r="5797" spans="1:17" x14ac:dyDescent="0.25">
      <c r="A5797" t="s">
        <v>909</v>
      </c>
      <c r="B5797">
        <v>16</v>
      </c>
      <c r="C5797" t="s">
        <v>843</v>
      </c>
      <c r="D5797" t="s">
        <v>631</v>
      </c>
      <c r="E5797" t="str">
        <f t="shared" si="180"/>
        <v/>
      </c>
      <c r="F5797" t="str">
        <f t="shared" si="181"/>
        <v/>
      </c>
      <c r="H5797">
        <v>5</v>
      </c>
      <c r="Q5797">
        <v>5</v>
      </c>
    </row>
    <row r="5798" spans="1:17" x14ac:dyDescent="0.25">
      <c r="A5798" t="s">
        <v>909</v>
      </c>
      <c r="B5798">
        <v>16</v>
      </c>
      <c r="C5798" t="s">
        <v>846</v>
      </c>
      <c r="D5798" t="s">
        <v>631</v>
      </c>
      <c r="E5798" t="str">
        <f t="shared" si="180"/>
        <v/>
      </c>
      <c r="F5798" t="str">
        <f t="shared" si="181"/>
        <v/>
      </c>
      <c r="H5798">
        <v>6.5</v>
      </c>
      <c r="Q5798">
        <v>6.5</v>
      </c>
    </row>
    <row r="5799" spans="1:17" x14ac:dyDescent="0.25">
      <c r="A5799" t="s">
        <v>909</v>
      </c>
      <c r="B5799">
        <v>16</v>
      </c>
      <c r="C5799" t="s">
        <v>396</v>
      </c>
      <c r="D5799" t="s">
        <v>631</v>
      </c>
      <c r="E5799" t="str">
        <f t="shared" si="180"/>
        <v/>
      </c>
      <c r="F5799" t="str">
        <f t="shared" si="181"/>
        <v/>
      </c>
      <c r="H5799">
        <v>6</v>
      </c>
      <c r="Q5799">
        <v>6</v>
      </c>
    </row>
    <row r="5800" spans="1:17" x14ac:dyDescent="0.25">
      <c r="A5800" t="s">
        <v>909</v>
      </c>
      <c r="B5800">
        <v>16</v>
      </c>
      <c r="C5800" t="s">
        <v>423</v>
      </c>
      <c r="D5800" t="s">
        <v>631</v>
      </c>
      <c r="E5800" t="str">
        <f t="shared" si="180"/>
        <v/>
      </c>
      <c r="F5800" t="str">
        <f t="shared" si="181"/>
        <v/>
      </c>
      <c r="H5800">
        <v>6</v>
      </c>
      <c r="Q5800">
        <v>6</v>
      </c>
    </row>
    <row r="5801" spans="1:17" x14ac:dyDescent="0.25">
      <c r="A5801" t="s">
        <v>909</v>
      </c>
      <c r="B5801">
        <v>16</v>
      </c>
      <c r="C5801" t="s">
        <v>394</v>
      </c>
      <c r="D5801" t="s">
        <v>745</v>
      </c>
      <c r="E5801">
        <f t="shared" si="180"/>
        <v>1</v>
      </c>
      <c r="F5801" t="str">
        <f t="shared" si="181"/>
        <v/>
      </c>
      <c r="G5801" t="s">
        <v>910</v>
      </c>
      <c r="H5801">
        <v>6</v>
      </c>
      <c r="Q5801">
        <v>5.5</v>
      </c>
    </row>
    <row r="5802" spans="1:17" x14ac:dyDescent="0.25">
      <c r="A5802" t="s">
        <v>909</v>
      </c>
      <c r="B5802">
        <v>16</v>
      </c>
      <c r="C5802" t="s">
        <v>405</v>
      </c>
      <c r="D5802" t="s">
        <v>745</v>
      </c>
      <c r="E5802" t="str">
        <f t="shared" si="180"/>
        <v/>
      </c>
      <c r="F5802" t="str">
        <f t="shared" si="181"/>
        <v/>
      </c>
      <c r="H5802">
        <v>6.5</v>
      </c>
      <c r="Q5802">
        <v>6.5</v>
      </c>
    </row>
    <row r="5803" spans="1:17" x14ac:dyDescent="0.25">
      <c r="A5803" t="s">
        <v>909</v>
      </c>
      <c r="B5803">
        <v>16</v>
      </c>
      <c r="C5803" t="s">
        <v>439</v>
      </c>
      <c r="D5803" t="s">
        <v>745</v>
      </c>
      <c r="E5803" t="str">
        <f t="shared" si="180"/>
        <v/>
      </c>
      <c r="F5803" t="str">
        <f t="shared" si="181"/>
        <v/>
      </c>
      <c r="H5803">
        <v>5.5</v>
      </c>
      <c r="Q5803">
        <v>5.5</v>
      </c>
    </row>
    <row r="5804" spans="1:17" x14ac:dyDescent="0.25">
      <c r="A5804" t="s">
        <v>909</v>
      </c>
      <c r="B5804">
        <v>16</v>
      </c>
      <c r="C5804" t="s">
        <v>446</v>
      </c>
      <c r="D5804" t="s">
        <v>745</v>
      </c>
      <c r="E5804">
        <f t="shared" si="180"/>
        <v>1</v>
      </c>
      <c r="F5804" t="str">
        <f t="shared" si="181"/>
        <v/>
      </c>
      <c r="G5804" t="s">
        <v>910</v>
      </c>
      <c r="H5804">
        <v>6.5</v>
      </c>
      <c r="L5804">
        <v>1</v>
      </c>
      <c r="Q5804">
        <v>7</v>
      </c>
    </row>
    <row r="5805" spans="1:17" x14ac:dyDescent="0.25">
      <c r="A5805" t="s">
        <v>909</v>
      </c>
      <c r="B5805">
        <v>16</v>
      </c>
      <c r="C5805" t="s">
        <v>459</v>
      </c>
      <c r="D5805" t="s">
        <v>745</v>
      </c>
      <c r="E5805" t="str">
        <f t="shared" si="180"/>
        <v/>
      </c>
      <c r="F5805" t="str">
        <f t="shared" si="181"/>
        <v/>
      </c>
      <c r="H5805">
        <v>6</v>
      </c>
      <c r="Q5805">
        <v>6</v>
      </c>
    </row>
    <row r="5806" spans="1:17" x14ac:dyDescent="0.25">
      <c r="A5806" t="s">
        <v>909</v>
      </c>
      <c r="B5806">
        <v>16</v>
      </c>
      <c r="C5806" t="s">
        <v>351</v>
      </c>
      <c r="D5806" t="s">
        <v>635</v>
      </c>
      <c r="E5806" t="str">
        <f t="shared" si="180"/>
        <v/>
      </c>
      <c r="F5806" t="str">
        <f t="shared" si="181"/>
        <v/>
      </c>
      <c r="H5806">
        <v>4.5</v>
      </c>
      <c r="Q5806">
        <v>4.5</v>
      </c>
    </row>
    <row r="5807" spans="1:17" x14ac:dyDescent="0.25">
      <c r="A5807" t="s">
        <v>909</v>
      </c>
      <c r="B5807">
        <v>16</v>
      </c>
      <c r="C5807" t="s">
        <v>366</v>
      </c>
      <c r="D5807" t="s">
        <v>635</v>
      </c>
      <c r="E5807" t="str">
        <f t="shared" si="180"/>
        <v/>
      </c>
      <c r="F5807" t="str">
        <f t="shared" si="181"/>
        <v/>
      </c>
      <c r="H5807">
        <v>6</v>
      </c>
      <c r="Q5807">
        <v>6</v>
      </c>
    </row>
    <row r="5808" spans="1:17" x14ac:dyDescent="0.25">
      <c r="A5808" t="s">
        <v>909</v>
      </c>
      <c r="B5808">
        <v>16</v>
      </c>
      <c r="C5808" t="s">
        <v>406</v>
      </c>
      <c r="D5808" t="s">
        <v>635</v>
      </c>
      <c r="E5808" t="str">
        <f t="shared" si="180"/>
        <v/>
      </c>
      <c r="F5808" t="str">
        <f t="shared" si="181"/>
        <v/>
      </c>
      <c r="H5808">
        <v>5</v>
      </c>
      <c r="Q5808">
        <v>5</v>
      </c>
    </row>
    <row r="5809" spans="1:17" x14ac:dyDescent="0.25">
      <c r="A5809" t="s">
        <v>909</v>
      </c>
      <c r="B5809">
        <v>16</v>
      </c>
      <c r="C5809" t="s">
        <v>419</v>
      </c>
      <c r="D5809" t="s">
        <v>635</v>
      </c>
      <c r="E5809" t="str">
        <f t="shared" si="180"/>
        <v/>
      </c>
      <c r="F5809" t="str">
        <f t="shared" si="181"/>
        <v/>
      </c>
      <c r="H5809">
        <v>5</v>
      </c>
      <c r="Q5809">
        <v>5</v>
      </c>
    </row>
    <row r="5810" spans="1:17" x14ac:dyDescent="0.25">
      <c r="A5810" t="s">
        <v>909</v>
      </c>
      <c r="B5810">
        <v>16</v>
      </c>
      <c r="C5810" t="s">
        <v>862</v>
      </c>
      <c r="D5810" t="s">
        <v>635</v>
      </c>
      <c r="E5810" t="str">
        <f t="shared" si="180"/>
        <v/>
      </c>
      <c r="F5810" t="str">
        <f t="shared" si="181"/>
        <v/>
      </c>
      <c r="H5810">
        <v>4</v>
      </c>
      <c r="Q5810">
        <v>4</v>
      </c>
    </row>
    <row r="5811" spans="1:17" x14ac:dyDescent="0.25">
      <c r="A5811" t="s">
        <v>909</v>
      </c>
      <c r="B5811">
        <v>16</v>
      </c>
      <c r="C5811" t="s">
        <v>390</v>
      </c>
      <c r="D5811" t="s">
        <v>747</v>
      </c>
      <c r="E5811" t="str">
        <f t="shared" si="180"/>
        <v/>
      </c>
      <c r="F5811" t="str">
        <f t="shared" si="181"/>
        <v/>
      </c>
      <c r="H5811">
        <v>7</v>
      </c>
      <c r="L5811">
        <v>1</v>
      </c>
      <c r="Q5811">
        <v>8</v>
      </c>
    </row>
    <row r="5812" spans="1:17" x14ac:dyDescent="0.25">
      <c r="A5812" t="s">
        <v>909</v>
      </c>
      <c r="B5812">
        <v>16</v>
      </c>
      <c r="C5812" t="s">
        <v>408</v>
      </c>
      <c r="D5812" t="s">
        <v>747</v>
      </c>
      <c r="E5812" t="str">
        <f t="shared" si="180"/>
        <v/>
      </c>
      <c r="F5812" t="str">
        <f t="shared" si="181"/>
        <v/>
      </c>
      <c r="H5812">
        <v>6.5</v>
      </c>
      <c r="Q5812">
        <v>6.5</v>
      </c>
    </row>
    <row r="5813" spans="1:17" x14ac:dyDescent="0.25">
      <c r="A5813" t="s">
        <v>909</v>
      </c>
      <c r="B5813">
        <v>16</v>
      </c>
      <c r="C5813" t="s">
        <v>425</v>
      </c>
      <c r="D5813" t="s">
        <v>747</v>
      </c>
      <c r="E5813">
        <f t="shared" si="180"/>
        <v>1</v>
      </c>
      <c r="F5813" t="str">
        <f t="shared" si="181"/>
        <v/>
      </c>
      <c r="G5813" t="s">
        <v>910</v>
      </c>
      <c r="H5813">
        <v>6.5</v>
      </c>
      <c r="Q5813">
        <v>6</v>
      </c>
    </row>
    <row r="5814" spans="1:17" x14ac:dyDescent="0.25">
      <c r="A5814" t="s">
        <v>909</v>
      </c>
      <c r="B5814">
        <v>16</v>
      </c>
      <c r="C5814" t="s">
        <v>865</v>
      </c>
      <c r="D5814" t="s">
        <v>747</v>
      </c>
      <c r="E5814" t="str">
        <f t="shared" si="180"/>
        <v/>
      </c>
      <c r="F5814" t="str">
        <f t="shared" si="181"/>
        <v/>
      </c>
      <c r="H5814">
        <v>6</v>
      </c>
      <c r="Q5814">
        <v>6</v>
      </c>
    </row>
    <row r="5815" spans="1:17" x14ac:dyDescent="0.25">
      <c r="A5815" t="s">
        <v>909</v>
      </c>
      <c r="B5815">
        <v>16</v>
      </c>
      <c r="C5815" t="s">
        <v>448</v>
      </c>
      <c r="D5815" t="s">
        <v>747</v>
      </c>
      <c r="E5815" t="str">
        <f t="shared" si="180"/>
        <v/>
      </c>
      <c r="F5815" t="str">
        <f t="shared" si="181"/>
        <v/>
      </c>
      <c r="H5815">
        <v>6</v>
      </c>
      <c r="Q5815">
        <v>6</v>
      </c>
    </row>
    <row r="5816" spans="1:17" x14ac:dyDescent="0.25">
      <c r="A5816" t="s">
        <v>909</v>
      </c>
      <c r="B5816">
        <v>16</v>
      </c>
      <c r="C5816" t="s">
        <v>361</v>
      </c>
      <c r="D5816" t="s">
        <v>738</v>
      </c>
      <c r="E5816" t="str">
        <f t="shared" si="180"/>
        <v/>
      </c>
      <c r="F5816" t="str">
        <f t="shared" si="181"/>
        <v/>
      </c>
      <c r="H5816">
        <v>6</v>
      </c>
      <c r="Q5816">
        <v>6</v>
      </c>
    </row>
    <row r="5817" spans="1:17" x14ac:dyDescent="0.25">
      <c r="A5817" t="s">
        <v>909</v>
      </c>
      <c r="B5817">
        <v>16</v>
      </c>
      <c r="C5817" t="s">
        <v>851</v>
      </c>
      <c r="D5817" t="s">
        <v>738</v>
      </c>
      <c r="E5817" t="str">
        <f t="shared" si="180"/>
        <v/>
      </c>
      <c r="F5817" t="str">
        <f t="shared" si="181"/>
        <v/>
      </c>
      <c r="H5817">
        <v>5.5</v>
      </c>
      <c r="Q5817">
        <v>5.5</v>
      </c>
    </row>
    <row r="5818" spans="1:17" x14ac:dyDescent="0.25">
      <c r="A5818" t="s">
        <v>909</v>
      </c>
      <c r="B5818">
        <v>16</v>
      </c>
      <c r="C5818" t="s">
        <v>403</v>
      </c>
      <c r="D5818" t="s">
        <v>738</v>
      </c>
      <c r="E5818" t="str">
        <f t="shared" si="180"/>
        <v/>
      </c>
      <c r="F5818" t="str">
        <f t="shared" si="181"/>
        <v/>
      </c>
      <c r="H5818">
        <v>5</v>
      </c>
      <c r="Q5818">
        <v>5</v>
      </c>
    </row>
    <row r="5819" spans="1:17" x14ac:dyDescent="0.25">
      <c r="A5819" t="s">
        <v>909</v>
      </c>
      <c r="B5819">
        <v>16</v>
      </c>
      <c r="C5819" t="s">
        <v>413</v>
      </c>
      <c r="D5819" t="s">
        <v>738</v>
      </c>
      <c r="E5819" t="str">
        <f t="shared" si="180"/>
        <v/>
      </c>
      <c r="F5819" t="str">
        <f t="shared" si="181"/>
        <v/>
      </c>
      <c r="H5819">
        <v>5.5</v>
      </c>
      <c r="Q5819">
        <v>5.5</v>
      </c>
    </row>
    <row r="5820" spans="1:17" x14ac:dyDescent="0.25">
      <c r="A5820" t="s">
        <v>909</v>
      </c>
      <c r="B5820">
        <v>16</v>
      </c>
      <c r="C5820" t="s">
        <v>441</v>
      </c>
      <c r="D5820" t="s">
        <v>738</v>
      </c>
      <c r="E5820">
        <f t="shared" si="180"/>
        <v>1</v>
      </c>
      <c r="F5820" t="str">
        <f t="shared" si="181"/>
        <v/>
      </c>
      <c r="G5820" t="s">
        <v>910</v>
      </c>
      <c r="H5820">
        <v>6</v>
      </c>
      <c r="Q5820">
        <v>5.5</v>
      </c>
    </row>
    <row r="5821" spans="1:17" x14ac:dyDescent="0.25">
      <c r="A5821" t="s">
        <v>909</v>
      </c>
      <c r="B5821">
        <v>16</v>
      </c>
      <c r="C5821" t="s">
        <v>347</v>
      </c>
      <c r="D5821" t="s">
        <v>761</v>
      </c>
      <c r="E5821" t="str">
        <f t="shared" si="180"/>
        <v/>
      </c>
      <c r="F5821" t="str">
        <f t="shared" si="181"/>
        <v/>
      </c>
      <c r="H5821">
        <v>6</v>
      </c>
      <c r="Q5821">
        <v>6</v>
      </c>
    </row>
    <row r="5822" spans="1:17" x14ac:dyDescent="0.25">
      <c r="A5822" t="s">
        <v>909</v>
      </c>
      <c r="B5822">
        <v>16</v>
      </c>
      <c r="C5822" t="s">
        <v>372</v>
      </c>
      <c r="D5822" t="s">
        <v>761</v>
      </c>
      <c r="E5822" t="str">
        <f t="shared" si="180"/>
        <v/>
      </c>
      <c r="F5822" t="str">
        <f t="shared" si="181"/>
        <v/>
      </c>
      <c r="H5822">
        <v>6</v>
      </c>
      <c r="Q5822">
        <v>6</v>
      </c>
    </row>
    <row r="5823" spans="1:17" x14ac:dyDescent="0.25">
      <c r="A5823" t="s">
        <v>909</v>
      </c>
      <c r="B5823">
        <v>16</v>
      </c>
      <c r="C5823" t="s">
        <v>424</v>
      </c>
      <c r="D5823" t="s">
        <v>761</v>
      </c>
      <c r="E5823" t="str">
        <f t="shared" si="180"/>
        <v/>
      </c>
      <c r="F5823" t="str">
        <f t="shared" si="181"/>
        <v/>
      </c>
      <c r="H5823">
        <v>6.5</v>
      </c>
      <c r="Q5823">
        <v>6.5</v>
      </c>
    </row>
    <row r="5824" spans="1:17" x14ac:dyDescent="0.25">
      <c r="A5824" t="s">
        <v>909</v>
      </c>
      <c r="B5824">
        <v>16</v>
      </c>
      <c r="C5824" t="s">
        <v>435</v>
      </c>
      <c r="D5824" t="s">
        <v>761</v>
      </c>
      <c r="E5824" t="str">
        <f t="shared" si="180"/>
        <v/>
      </c>
      <c r="F5824" t="str">
        <f t="shared" si="181"/>
        <v/>
      </c>
      <c r="H5824">
        <v>6</v>
      </c>
      <c r="Q5824">
        <v>6</v>
      </c>
    </row>
    <row r="5825" spans="1:17" x14ac:dyDescent="0.25">
      <c r="A5825" t="s">
        <v>912</v>
      </c>
      <c r="B5825">
        <v>16</v>
      </c>
      <c r="C5825" t="s">
        <v>624</v>
      </c>
      <c r="D5825" t="s">
        <v>746</v>
      </c>
      <c r="E5825" t="str">
        <f t="shared" si="180"/>
        <v/>
      </c>
      <c r="F5825" t="str">
        <f t="shared" si="181"/>
        <v/>
      </c>
      <c r="H5825">
        <v>6</v>
      </c>
      <c r="Q5825">
        <v>6</v>
      </c>
    </row>
    <row r="5826" spans="1:17" x14ac:dyDescent="0.25">
      <c r="A5826" t="s">
        <v>912</v>
      </c>
      <c r="B5826">
        <v>16</v>
      </c>
      <c r="C5826" t="s">
        <v>505</v>
      </c>
      <c r="D5826" t="s">
        <v>746</v>
      </c>
      <c r="E5826" t="str">
        <f t="shared" si="180"/>
        <v/>
      </c>
      <c r="F5826" t="str">
        <f t="shared" si="181"/>
        <v/>
      </c>
      <c r="H5826">
        <v>6</v>
      </c>
      <c r="Q5826">
        <v>6</v>
      </c>
    </row>
    <row r="5827" spans="1:17" x14ac:dyDescent="0.25">
      <c r="A5827" t="s">
        <v>912</v>
      </c>
      <c r="B5827">
        <v>16</v>
      </c>
      <c r="C5827" t="s">
        <v>509</v>
      </c>
      <c r="D5827" t="s">
        <v>746</v>
      </c>
      <c r="E5827" t="str">
        <f t="shared" ref="E5827:E5890" si="182">IF($G5827="Ammonito",1,"")</f>
        <v/>
      </c>
      <c r="F5827" t="str">
        <f t="shared" ref="F5827:F5890" si="183">IF($G5827="Espulsione",1,"")</f>
        <v/>
      </c>
      <c r="H5827">
        <v>6</v>
      </c>
      <c r="Q5827">
        <v>6</v>
      </c>
    </row>
    <row r="5828" spans="1:17" x14ac:dyDescent="0.25">
      <c r="A5828" t="s">
        <v>912</v>
      </c>
      <c r="B5828">
        <v>16</v>
      </c>
      <c r="C5828" t="s">
        <v>515</v>
      </c>
      <c r="D5828" t="s">
        <v>746</v>
      </c>
      <c r="E5828" t="str">
        <f t="shared" si="182"/>
        <v/>
      </c>
      <c r="F5828" t="str">
        <f t="shared" si="183"/>
        <v/>
      </c>
      <c r="H5828">
        <v>5.5</v>
      </c>
      <c r="L5828">
        <v>1</v>
      </c>
      <c r="Q5828">
        <v>6.5</v>
      </c>
    </row>
    <row r="5829" spans="1:17" x14ac:dyDescent="0.25">
      <c r="A5829" t="s">
        <v>912</v>
      </c>
      <c r="B5829">
        <v>16</v>
      </c>
      <c r="C5829" t="s">
        <v>779</v>
      </c>
      <c r="D5829" t="s">
        <v>746</v>
      </c>
      <c r="E5829" t="str">
        <f t="shared" si="182"/>
        <v/>
      </c>
      <c r="F5829" t="str">
        <f t="shared" si="183"/>
        <v/>
      </c>
      <c r="H5829">
        <v>6</v>
      </c>
      <c r="Q5829">
        <v>6</v>
      </c>
    </row>
    <row r="5830" spans="1:17" x14ac:dyDescent="0.25">
      <c r="A5830" t="s">
        <v>912</v>
      </c>
      <c r="B5830">
        <v>16</v>
      </c>
      <c r="C5830" t="s">
        <v>582</v>
      </c>
      <c r="D5830" t="s">
        <v>746</v>
      </c>
      <c r="E5830" t="str">
        <f t="shared" si="182"/>
        <v/>
      </c>
      <c r="F5830" t="str">
        <f t="shared" si="183"/>
        <v/>
      </c>
      <c r="H5830">
        <v>6.5</v>
      </c>
      <c r="Q5830">
        <v>6.5</v>
      </c>
    </row>
    <row r="5831" spans="1:17" x14ac:dyDescent="0.25">
      <c r="A5831" t="s">
        <v>912</v>
      </c>
      <c r="B5831">
        <v>16</v>
      </c>
      <c r="C5831" t="s">
        <v>585</v>
      </c>
      <c r="D5831" t="s">
        <v>746</v>
      </c>
      <c r="E5831" t="str">
        <f t="shared" si="182"/>
        <v/>
      </c>
      <c r="F5831" t="str">
        <f t="shared" si="183"/>
        <v/>
      </c>
      <c r="H5831">
        <v>5.5</v>
      </c>
      <c r="Q5831">
        <v>5.5</v>
      </c>
    </row>
    <row r="5832" spans="1:17" x14ac:dyDescent="0.25">
      <c r="A5832" t="s">
        <v>912</v>
      </c>
      <c r="B5832">
        <v>16</v>
      </c>
      <c r="C5832" t="s">
        <v>763</v>
      </c>
      <c r="D5832" t="s">
        <v>760</v>
      </c>
      <c r="E5832" t="str">
        <f t="shared" si="182"/>
        <v/>
      </c>
      <c r="F5832" t="str">
        <f t="shared" si="183"/>
        <v/>
      </c>
      <c r="H5832">
        <v>5.5</v>
      </c>
      <c r="Q5832">
        <v>5.5</v>
      </c>
    </row>
    <row r="5833" spans="1:17" x14ac:dyDescent="0.25">
      <c r="A5833" t="s">
        <v>912</v>
      </c>
      <c r="B5833">
        <v>16</v>
      </c>
      <c r="C5833" t="s">
        <v>764</v>
      </c>
      <c r="D5833" t="s">
        <v>760</v>
      </c>
      <c r="E5833">
        <f t="shared" si="182"/>
        <v>1</v>
      </c>
      <c r="F5833" t="str">
        <f t="shared" si="183"/>
        <v/>
      </c>
      <c r="G5833" t="s">
        <v>910</v>
      </c>
      <c r="H5833">
        <v>5</v>
      </c>
      <c r="Q5833">
        <v>4.5</v>
      </c>
    </row>
    <row r="5834" spans="1:17" x14ac:dyDescent="0.25">
      <c r="A5834" t="s">
        <v>912</v>
      </c>
      <c r="B5834">
        <v>16</v>
      </c>
      <c r="C5834" t="s">
        <v>558</v>
      </c>
      <c r="D5834" t="s">
        <v>760</v>
      </c>
      <c r="E5834" t="str">
        <f t="shared" si="182"/>
        <v/>
      </c>
      <c r="F5834" t="str">
        <f t="shared" si="183"/>
        <v/>
      </c>
      <c r="H5834">
        <v>5</v>
      </c>
      <c r="Q5834">
        <v>5</v>
      </c>
    </row>
    <row r="5835" spans="1:17" x14ac:dyDescent="0.25">
      <c r="A5835" t="s">
        <v>912</v>
      </c>
      <c r="B5835">
        <v>16</v>
      </c>
      <c r="C5835" t="s">
        <v>560</v>
      </c>
      <c r="D5835" t="s">
        <v>760</v>
      </c>
      <c r="E5835" t="str">
        <f t="shared" si="182"/>
        <v/>
      </c>
      <c r="F5835" t="str">
        <f t="shared" si="183"/>
        <v/>
      </c>
      <c r="H5835">
        <v>4</v>
      </c>
      <c r="Q5835">
        <v>4</v>
      </c>
    </row>
    <row r="5836" spans="1:17" x14ac:dyDescent="0.25">
      <c r="A5836" t="s">
        <v>912</v>
      </c>
      <c r="B5836">
        <v>16</v>
      </c>
      <c r="C5836" t="s">
        <v>565</v>
      </c>
      <c r="D5836" t="s">
        <v>760</v>
      </c>
      <c r="E5836" t="str">
        <f t="shared" si="182"/>
        <v/>
      </c>
      <c r="F5836" t="str">
        <f t="shared" si="183"/>
        <v/>
      </c>
      <c r="H5836">
        <v>5</v>
      </c>
      <c r="Q5836">
        <v>5</v>
      </c>
    </row>
    <row r="5837" spans="1:17" x14ac:dyDescent="0.25">
      <c r="A5837" t="s">
        <v>912</v>
      </c>
      <c r="B5837">
        <v>16</v>
      </c>
      <c r="C5837" t="s">
        <v>591</v>
      </c>
      <c r="D5837" t="s">
        <v>760</v>
      </c>
      <c r="E5837" t="str">
        <f t="shared" si="182"/>
        <v/>
      </c>
      <c r="F5837" t="str">
        <f t="shared" si="183"/>
        <v/>
      </c>
      <c r="H5837">
        <v>5</v>
      </c>
      <c r="Q5837">
        <v>5</v>
      </c>
    </row>
    <row r="5838" spans="1:17" x14ac:dyDescent="0.25">
      <c r="A5838" t="s">
        <v>912</v>
      </c>
      <c r="B5838">
        <v>16</v>
      </c>
      <c r="C5838" t="s">
        <v>519</v>
      </c>
      <c r="D5838" t="s">
        <v>633</v>
      </c>
      <c r="E5838" t="str">
        <f t="shared" si="182"/>
        <v/>
      </c>
      <c r="F5838" t="str">
        <f t="shared" si="183"/>
        <v/>
      </c>
      <c r="H5838">
        <v>6</v>
      </c>
      <c r="Q5838">
        <v>6</v>
      </c>
    </row>
    <row r="5839" spans="1:17" x14ac:dyDescent="0.25">
      <c r="A5839" t="s">
        <v>912</v>
      </c>
      <c r="B5839">
        <v>16</v>
      </c>
      <c r="C5839" t="s">
        <v>523</v>
      </c>
      <c r="D5839" t="s">
        <v>633</v>
      </c>
      <c r="E5839" t="str">
        <f t="shared" si="182"/>
        <v/>
      </c>
      <c r="F5839" t="str">
        <f t="shared" si="183"/>
        <v/>
      </c>
      <c r="H5839">
        <v>6.5</v>
      </c>
      <c r="Q5839">
        <v>6.5</v>
      </c>
    </row>
    <row r="5840" spans="1:17" x14ac:dyDescent="0.25">
      <c r="A5840" t="s">
        <v>912</v>
      </c>
      <c r="B5840">
        <v>16</v>
      </c>
      <c r="C5840" t="s">
        <v>529</v>
      </c>
      <c r="D5840" t="s">
        <v>633</v>
      </c>
      <c r="E5840">
        <f t="shared" si="182"/>
        <v>1</v>
      </c>
      <c r="F5840" t="str">
        <f t="shared" si="183"/>
        <v/>
      </c>
      <c r="G5840" t="s">
        <v>910</v>
      </c>
      <c r="H5840">
        <v>6</v>
      </c>
      <c r="Q5840">
        <v>5.5</v>
      </c>
    </row>
    <row r="5841" spans="1:17" x14ac:dyDescent="0.25">
      <c r="A5841" t="s">
        <v>912</v>
      </c>
      <c r="B5841">
        <v>16</v>
      </c>
      <c r="C5841" t="s">
        <v>532</v>
      </c>
      <c r="D5841" t="s">
        <v>633</v>
      </c>
      <c r="E5841" t="str">
        <f t="shared" si="182"/>
        <v/>
      </c>
      <c r="F5841" t="str">
        <f t="shared" si="183"/>
        <v/>
      </c>
      <c r="H5841">
        <v>6</v>
      </c>
      <c r="Q5841">
        <v>6</v>
      </c>
    </row>
    <row r="5842" spans="1:17" x14ac:dyDescent="0.25">
      <c r="A5842" t="s">
        <v>912</v>
      </c>
      <c r="B5842">
        <v>16</v>
      </c>
      <c r="C5842" t="s">
        <v>587</v>
      </c>
      <c r="D5842" t="s">
        <v>633</v>
      </c>
      <c r="E5842">
        <f t="shared" si="182"/>
        <v>1</v>
      </c>
      <c r="F5842" t="str">
        <f t="shared" si="183"/>
        <v/>
      </c>
      <c r="G5842" t="s">
        <v>910</v>
      </c>
      <c r="H5842">
        <v>6.5</v>
      </c>
      <c r="Q5842">
        <v>6</v>
      </c>
    </row>
    <row r="5843" spans="1:17" x14ac:dyDescent="0.25">
      <c r="A5843" t="s">
        <v>912</v>
      </c>
      <c r="B5843">
        <v>16</v>
      </c>
      <c r="C5843" t="s">
        <v>490</v>
      </c>
      <c r="D5843" t="s">
        <v>739</v>
      </c>
      <c r="E5843" t="str">
        <f t="shared" si="182"/>
        <v/>
      </c>
      <c r="F5843" t="str">
        <f t="shared" si="183"/>
        <v/>
      </c>
      <c r="H5843">
        <v>6.5</v>
      </c>
      <c r="Q5843">
        <v>6.5</v>
      </c>
    </row>
    <row r="5844" spans="1:17" x14ac:dyDescent="0.25">
      <c r="A5844" t="s">
        <v>912</v>
      </c>
      <c r="B5844">
        <v>16</v>
      </c>
      <c r="C5844" t="s">
        <v>510</v>
      </c>
      <c r="D5844" t="s">
        <v>739</v>
      </c>
      <c r="E5844" t="str">
        <f t="shared" si="182"/>
        <v/>
      </c>
      <c r="F5844" t="str">
        <f t="shared" si="183"/>
        <v/>
      </c>
      <c r="H5844">
        <v>6</v>
      </c>
      <c r="Q5844">
        <v>6</v>
      </c>
    </row>
    <row r="5845" spans="1:17" x14ac:dyDescent="0.25">
      <c r="A5845" t="s">
        <v>912</v>
      </c>
      <c r="B5845">
        <v>16</v>
      </c>
      <c r="C5845" t="s">
        <v>553</v>
      </c>
      <c r="D5845" t="s">
        <v>739</v>
      </c>
      <c r="E5845">
        <f t="shared" si="182"/>
        <v>1</v>
      </c>
      <c r="F5845" t="str">
        <f t="shared" si="183"/>
        <v/>
      </c>
      <c r="G5845" t="s">
        <v>910</v>
      </c>
      <c r="H5845">
        <v>6.5</v>
      </c>
      <c r="Q5845">
        <v>6</v>
      </c>
    </row>
    <row r="5846" spans="1:17" x14ac:dyDescent="0.25">
      <c r="A5846" t="s">
        <v>912</v>
      </c>
      <c r="B5846">
        <v>16</v>
      </c>
      <c r="C5846" t="s">
        <v>543</v>
      </c>
      <c r="D5846" t="s">
        <v>739</v>
      </c>
      <c r="E5846" t="str">
        <f t="shared" si="182"/>
        <v/>
      </c>
      <c r="F5846" t="str">
        <f t="shared" si="183"/>
        <v/>
      </c>
      <c r="H5846">
        <v>5.5</v>
      </c>
      <c r="Q5846">
        <v>5.5</v>
      </c>
    </row>
    <row r="5847" spans="1:17" x14ac:dyDescent="0.25">
      <c r="A5847" t="s">
        <v>912</v>
      </c>
      <c r="B5847">
        <v>16</v>
      </c>
      <c r="C5847" t="s">
        <v>598</v>
      </c>
      <c r="D5847" t="s">
        <v>739</v>
      </c>
      <c r="E5847" t="str">
        <f t="shared" si="182"/>
        <v/>
      </c>
      <c r="F5847" t="str">
        <f t="shared" si="183"/>
        <v/>
      </c>
      <c r="H5847">
        <v>6</v>
      </c>
      <c r="Q5847">
        <v>6</v>
      </c>
    </row>
    <row r="5848" spans="1:17" x14ac:dyDescent="0.25">
      <c r="A5848" t="s">
        <v>912</v>
      </c>
      <c r="B5848">
        <v>16</v>
      </c>
      <c r="C5848" t="s">
        <v>548</v>
      </c>
      <c r="D5848" t="s">
        <v>634</v>
      </c>
      <c r="E5848" t="str">
        <f t="shared" si="182"/>
        <v/>
      </c>
      <c r="F5848" t="str">
        <f t="shared" si="183"/>
        <v/>
      </c>
      <c r="H5848">
        <v>6</v>
      </c>
      <c r="Q5848">
        <v>6</v>
      </c>
    </row>
    <row r="5849" spans="1:17" x14ac:dyDescent="0.25">
      <c r="A5849" t="s">
        <v>912</v>
      </c>
      <c r="B5849">
        <v>16</v>
      </c>
      <c r="C5849" t="s">
        <v>566</v>
      </c>
      <c r="D5849" t="s">
        <v>634</v>
      </c>
      <c r="E5849">
        <f t="shared" si="182"/>
        <v>1</v>
      </c>
      <c r="F5849" t="str">
        <f t="shared" si="183"/>
        <v/>
      </c>
      <c r="G5849" t="s">
        <v>910</v>
      </c>
      <c r="H5849">
        <v>6.5</v>
      </c>
      <c r="Q5849">
        <v>6</v>
      </c>
    </row>
    <row r="5850" spans="1:17" x14ac:dyDescent="0.25">
      <c r="A5850" t="s">
        <v>912</v>
      </c>
      <c r="B5850">
        <v>16</v>
      </c>
      <c r="C5850" t="s">
        <v>600</v>
      </c>
      <c r="D5850" t="s">
        <v>634</v>
      </c>
      <c r="E5850" t="str">
        <f t="shared" si="182"/>
        <v/>
      </c>
      <c r="F5850" t="str">
        <f t="shared" si="183"/>
        <v/>
      </c>
      <c r="H5850">
        <v>5</v>
      </c>
      <c r="Q5850">
        <v>5</v>
      </c>
    </row>
    <row r="5851" spans="1:17" x14ac:dyDescent="0.25">
      <c r="A5851" t="s">
        <v>912</v>
      </c>
      <c r="B5851">
        <v>16</v>
      </c>
      <c r="C5851" t="s">
        <v>602</v>
      </c>
      <c r="D5851" t="s">
        <v>634</v>
      </c>
      <c r="E5851">
        <f t="shared" si="182"/>
        <v>1</v>
      </c>
      <c r="F5851" t="str">
        <f t="shared" si="183"/>
        <v/>
      </c>
      <c r="G5851" t="s">
        <v>910</v>
      </c>
      <c r="H5851">
        <v>5.5</v>
      </c>
      <c r="Q5851">
        <v>5</v>
      </c>
    </row>
    <row r="5852" spans="1:17" x14ac:dyDescent="0.25">
      <c r="A5852" t="s">
        <v>912</v>
      </c>
      <c r="B5852">
        <v>16</v>
      </c>
      <c r="C5852" t="s">
        <v>609</v>
      </c>
      <c r="D5852" t="s">
        <v>634</v>
      </c>
      <c r="E5852" t="str">
        <f t="shared" si="182"/>
        <v/>
      </c>
      <c r="F5852" t="str">
        <f t="shared" si="183"/>
        <v/>
      </c>
      <c r="H5852">
        <v>6</v>
      </c>
      <c r="Q5852">
        <v>6</v>
      </c>
    </row>
    <row r="5853" spans="1:17" x14ac:dyDescent="0.25">
      <c r="A5853" t="s">
        <v>912</v>
      </c>
      <c r="B5853">
        <v>16</v>
      </c>
      <c r="C5853" t="s">
        <v>533</v>
      </c>
      <c r="D5853" t="s">
        <v>634</v>
      </c>
      <c r="E5853" t="str">
        <f t="shared" si="182"/>
        <v/>
      </c>
      <c r="F5853" t="str">
        <f t="shared" si="183"/>
        <v/>
      </c>
      <c r="H5853">
        <v>5</v>
      </c>
      <c r="Q5853">
        <v>5</v>
      </c>
    </row>
    <row r="5854" spans="1:17" x14ac:dyDescent="0.25">
      <c r="A5854" t="s">
        <v>912</v>
      </c>
      <c r="B5854">
        <v>16</v>
      </c>
      <c r="C5854" t="s">
        <v>487</v>
      </c>
      <c r="D5854" t="s">
        <v>632</v>
      </c>
      <c r="E5854" t="str">
        <f t="shared" si="182"/>
        <v/>
      </c>
      <c r="F5854" t="str">
        <f t="shared" si="183"/>
        <v/>
      </c>
      <c r="H5854">
        <v>7</v>
      </c>
      <c r="Q5854">
        <v>7</v>
      </c>
    </row>
    <row r="5855" spans="1:17" x14ac:dyDescent="0.25">
      <c r="A5855" t="s">
        <v>912</v>
      </c>
      <c r="B5855">
        <v>16</v>
      </c>
      <c r="C5855" t="s">
        <v>504</v>
      </c>
      <c r="D5855" t="s">
        <v>632</v>
      </c>
      <c r="E5855" t="str">
        <f t="shared" si="182"/>
        <v/>
      </c>
      <c r="F5855" t="str">
        <f t="shared" si="183"/>
        <v/>
      </c>
      <c r="H5855">
        <v>8</v>
      </c>
      <c r="I5855">
        <v>1</v>
      </c>
      <c r="L5855">
        <v>1</v>
      </c>
      <c r="Q5855">
        <v>12</v>
      </c>
    </row>
    <row r="5856" spans="1:17" x14ac:dyDescent="0.25">
      <c r="A5856" t="s">
        <v>912</v>
      </c>
      <c r="B5856">
        <v>16</v>
      </c>
      <c r="C5856" t="s">
        <v>520</v>
      </c>
      <c r="D5856" t="s">
        <v>632</v>
      </c>
      <c r="E5856">
        <f t="shared" si="182"/>
        <v>1</v>
      </c>
      <c r="F5856" t="str">
        <f t="shared" si="183"/>
        <v/>
      </c>
      <c r="G5856" t="s">
        <v>910</v>
      </c>
      <c r="H5856">
        <v>6</v>
      </c>
      <c r="Q5856">
        <v>5.5</v>
      </c>
    </row>
    <row r="5857" spans="1:17" x14ac:dyDescent="0.25">
      <c r="A5857" t="s">
        <v>912</v>
      </c>
      <c r="B5857">
        <v>16</v>
      </c>
      <c r="C5857" t="s">
        <v>537</v>
      </c>
      <c r="D5857" t="s">
        <v>632</v>
      </c>
      <c r="E5857" t="str">
        <f t="shared" si="182"/>
        <v/>
      </c>
      <c r="F5857" t="str">
        <f t="shared" si="183"/>
        <v/>
      </c>
      <c r="H5857">
        <v>7</v>
      </c>
      <c r="Q5857">
        <v>7</v>
      </c>
    </row>
    <row r="5858" spans="1:17" x14ac:dyDescent="0.25">
      <c r="A5858" t="s">
        <v>912</v>
      </c>
      <c r="B5858">
        <v>16</v>
      </c>
      <c r="C5858" t="s">
        <v>550</v>
      </c>
      <c r="D5858" t="s">
        <v>632</v>
      </c>
      <c r="E5858" t="str">
        <f t="shared" si="182"/>
        <v/>
      </c>
      <c r="F5858" t="str">
        <f t="shared" si="183"/>
        <v/>
      </c>
      <c r="H5858">
        <v>7</v>
      </c>
      <c r="I5858">
        <v>1</v>
      </c>
      <c r="Q5858">
        <v>10</v>
      </c>
    </row>
    <row r="5859" spans="1:17" x14ac:dyDescent="0.25">
      <c r="A5859" t="s">
        <v>912</v>
      </c>
      <c r="B5859">
        <v>16</v>
      </c>
      <c r="C5859" t="s">
        <v>555</v>
      </c>
      <c r="D5859" t="s">
        <v>632</v>
      </c>
      <c r="E5859" t="str">
        <f t="shared" si="182"/>
        <v/>
      </c>
      <c r="F5859" t="str">
        <f t="shared" si="183"/>
        <v/>
      </c>
      <c r="H5859">
        <v>6</v>
      </c>
      <c r="Q5859">
        <v>6</v>
      </c>
    </row>
    <row r="5860" spans="1:17" x14ac:dyDescent="0.25">
      <c r="A5860" t="s">
        <v>912</v>
      </c>
      <c r="B5860">
        <v>16</v>
      </c>
      <c r="C5860" t="s">
        <v>618</v>
      </c>
      <c r="D5860" t="s">
        <v>632</v>
      </c>
      <c r="E5860" t="str">
        <f t="shared" si="182"/>
        <v/>
      </c>
      <c r="F5860" t="str">
        <f t="shared" si="183"/>
        <v/>
      </c>
      <c r="H5860">
        <v>6.5</v>
      </c>
      <c r="Q5860">
        <v>6.5</v>
      </c>
    </row>
    <row r="5861" spans="1:17" x14ac:dyDescent="0.25">
      <c r="A5861" t="s">
        <v>912</v>
      </c>
      <c r="B5861">
        <v>16</v>
      </c>
      <c r="C5861" t="s">
        <v>497</v>
      </c>
      <c r="D5861" t="s">
        <v>752</v>
      </c>
      <c r="E5861" t="str">
        <f t="shared" si="182"/>
        <v/>
      </c>
      <c r="F5861" t="str">
        <f t="shared" si="183"/>
        <v/>
      </c>
      <c r="H5861">
        <v>6.5</v>
      </c>
      <c r="I5861">
        <v>1</v>
      </c>
      <c r="Q5861">
        <v>9.5</v>
      </c>
    </row>
    <row r="5862" spans="1:17" x14ac:dyDescent="0.25">
      <c r="A5862" t="s">
        <v>912</v>
      </c>
      <c r="B5862">
        <v>16</v>
      </c>
      <c r="C5862" t="s">
        <v>501</v>
      </c>
      <c r="D5862" t="s">
        <v>752</v>
      </c>
      <c r="E5862" t="str">
        <f t="shared" si="182"/>
        <v/>
      </c>
      <c r="F5862" t="str">
        <f t="shared" si="183"/>
        <v/>
      </c>
      <c r="H5862">
        <v>5</v>
      </c>
      <c r="Q5862">
        <v>5</v>
      </c>
    </row>
    <row r="5863" spans="1:17" x14ac:dyDescent="0.25">
      <c r="A5863" t="s">
        <v>912</v>
      </c>
      <c r="B5863">
        <v>16</v>
      </c>
      <c r="C5863" t="s">
        <v>580</v>
      </c>
      <c r="D5863" t="s">
        <v>752</v>
      </c>
      <c r="E5863" t="str">
        <f t="shared" si="182"/>
        <v/>
      </c>
      <c r="F5863" t="str">
        <f t="shared" si="183"/>
        <v/>
      </c>
      <c r="H5863">
        <v>6</v>
      </c>
      <c r="Q5863">
        <v>6</v>
      </c>
    </row>
    <row r="5864" spans="1:17" x14ac:dyDescent="0.25">
      <c r="A5864" t="s">
        <v>912</v>
      </c>
      <c r="B5864">
        <v>16</v>
      </c>
      <c r="C5864" t="s">
        <v>613</v>
      </c>
      <c r="D5864" t="s">
        <v>752</v>
      </c>
      <c r="E5864" t="str">
        <f t="shared" si="182"/>
        <v/>
      </c>
      <c r="F5864" t="str">
        <f t="shared" si="183"/>
        <v/>
      </c>
      <c r="H5864">
        <v>6</v>
      </c>
      <c r="Q5864">
        <v>6</v>
      </c>
    </row>
    <row r="5865" spans="1:17" x14ac:dyDescent="0.25">
      <c r="A5865" t="s">
        <v>912</v>
      </c>
      <c r="B5865">
        <v>16</v>
      </c>
      <c r="C5865" t="s">
        <v>538</v>
      </c>
      <c r="D5865" t="s">
        <v>752</v>
      </c>
      <c r="E5865" t="str">
        <f t="shared" si="182"/>
        <v/>
      </c>
      <c r="F5865" t="str">
        <f t="shared" si="183"/>
        <v/>
      </c>
      <c r="H5865">
        <v>6.5</v>
      </c>
      <c r="Q5865">
        <v>6.5</v>
      </c>
    </row>
    <row r="5866" spans="1:17" x14ac:dyDescent="0.25">
      <c r="A5866" t="s">
        <v>912</v>
      </c>
      <c r="B5866">
        <v>16</v>
      </c>
      <c r="C5866" t="s">
        <v>485</v>
      </c>
      <c r="D5866" t="s">
        <v>740</v>
      </c>
      <c r="E5866" t="str">
        <f t="shared" si="182"/>
        <v/>
      </c>
      <c r="F5866">
        <f t="shared" si="183"/>
        <v>1</v>
      </c>
      <c r="G5866" t="s">
        <v>911</v>
      </c>
      <c r="H5866">
        <v>5</v>
      </c>
      <c r="L5866">
        <v>1</v>
      </c>
      <c r="Q5866">
        <v>5</v>
      </c>
    </row>
    <row r="5867" spans="1:17" x14ac:dyDescent="0.25">
      <c r="A5867" t="s">
        <v>912</v>
      </c>
      <c r="B5867">
        <v>16</v>
      </c>
      <c r="C5867" t="s">
        <v>507</v>
      </c>
      <c r="D5867" t="s">
        <v>740</v>
      </c>
      <c r="E5867" t="str">
        <f t="shared" si="182"/>
        <v/>
      </c>
      <c r="F5867" t="str">
        <f t="shared" si="183"/>
        <v/>
      </c>
      <c r="H5867">
        <v>6</v>
      </c>
      <c r="I5867">
        <v>1</v>
      </c>
      <c r="Q5867">
        <v>9</v>
      </c>
    </row>
    <row r="5868" spans="1:17" x14ac:dyDescent="0.25">
      <c r="A5868" t="s">
        <v>912</v>
      </c>
      <c r="B5868">
        <v>16</v>
      </c>
      <c r="C5868" t="s">
        <v>544</v>
      </c>
      <c r="D5868" t="s">
        <v>740</v>
      </c>
      <c r="E5868" t="str">
        <f t="shared" si="182"/>
        <v/>
      </c>
      <c r="F5868" t="str">
        <f t="shared" si="183"/>
        <v/>
      </c>
      <c r="H5868">
        <v>6.5</v>
      </c>
      <c r="Q5868">
        <v>6.5</v>
      </c>
    </row>
    <row r="5869" spans="1:17" x14ac:dyDescent="0.25">
      <c r="A5869" t="s">
        <v>912</v>
      </c>
      <c r="B5869">
        <v>16</v>
      </c>
      <c r="C5869" t="s">
        <v>559</v>
      </c>
      <c r="D5869" t="s">
        <v>740</v>
      </c>
      <c r="E5869" t="str">
        <f t="shared" si="182"/>
        <v/>
      </c>
      <c r="F5869" t="str">
        <f t="shared" si="183"/>
        <v/>
      </c>
      <c r="H5869">
        <v>5</v>
      </c>
      <c r="Q5869">
        <v>5</v>
      </c>
    </row>
    <row r="5870" spans="1:17" x14ac:dyDescent="0.25">
      <c r="A5870" t="s">
        <v>912</v>
      </c>
      <c r="B5870">
        <v>16</v>
      </c>
      <c r="C5870" t="s">
        <v>617</v>
      </c>
      <c r="D5870" t="s">
        <v>740</v>
      </c>
      <c r="E5870" t="str">
        <f t="shared" si="182"/>
        <v/>
      </c>
      <c r="F5870" t="str">
        <f t="shared" si="183"/>
        <v/>
      </c>
      <c r="H5870">
        <v>5</v>
      </c>
      <c r="Q5870">
        <v>5</v>
      </c>
    </row>
    <row r="5871" spans="1:17" x14ac:dyDescent="0.25">
      <c r="A5871" t="s">
        <v>912</v>
      </c>
      <c r="B5871">
        <v>16</v>
      </c>
      <c r="C5871" t="s">
        <v>488</v>
      </c>
      <c r="D5871" t="s">
        <v>742</v>
      </c>
      <c r="E5871" t="str">
        <f t="shared" si="182"/>
        <v/>
      </c>
      <c r="F5871" t="str">
        <f t="shared" si="183"/>
        <v/>
      </c>
      <c r="H5871">
        <v>6.5</v>
      </c>
      <c r="Q5871">
        <v>6.5</v>
      </c>
    </row>
    <row r="5872" spans="1:17" x14ac:dyDescent="0.25">
      <c r="A5872" t="s">
        <v>912</v>
      </c>
      <c r="B5872">
        <v>16</v>
      </c>
      <c r="C5872" t="s">
        <v>552</v>
      </c>
      <c r="D5872" t="s">
        <v>742</v>
      </c>
      <c r="E5872" t="str">
        <f t="shared" si="182"/>
        <v/>
      </c>
      <c r="F5872" t="str">
        <f t="shared" si="183"/>
        <v/>
      </c>
      <c r="H5872">
        <v>7</v>
      </c>
      <c r="L5872">
        <v>1</v>
      </c>
      <c r="Q5872">
        <v>8</v>
      </c>
    </row>
    <row r="5873" spans="1:17" x14ac:dyDescent="0.25">
      <c r="A5873" t="s">
        <v>912</v>
      </c>
      <c r="B5873">
        <v>16</v>
      </c>
      <c r="C5873" t="s">
        <v>590</v>
      </c>
      <c r="D5873" t="s">
        <v>742</v>
      </c>
      <c r="E5873" t="str">
        <f t="shared" si="182"/>
        <v/>
      </c>
      <c r="F5873" t="str">
        <f t="shared" si="183"/>
        <v/>
      </c>
      <c r="H5873">
        <v>6</v>
      </c>
      <c r="Q5873">
        <v>6</v>
      </c>
    </row>
    <row r="5874" spans="1:17" x14ac:dyDescent="0.25">
      <c r="A5874" t="s">
        <v>912</v>
      </c>
      <c r="B5874">
        <v>16</v>
      </c>
      <c r="C5874" t="s">
        <v>790</v>
      </c>
      <c r="D5874" t="s">
        <v>742</v>
      </c>
      <c r="E5874" t="str">
        <f t="shared" si="182"/>
        <v/>
      </c>
      <c r="F5874" t="str">
        <f t="shared" si="183"/>
        <v/>
      </c>
      <c r="H5874">
        <v>6</v>
      </c>
      <c r="Q5874">
        <v>6</v>
      </c>
    </row>
    <row r="5875" spans="1:17" x14ac:dyDescent="0.25">
      <c r="A5875" t="s">
        <v>912</v>
      </c>
      <c r="B5875">
        <v>16</v>
      </c>
      <c r="C5875" t="s">
        <v>620</v>
      </c>
      <c r="D5875" t="s">
        <v>742</v>
      </c>
      <c r="E5875" t="str">
        <f t="shared" si="182"/>
        <v/>
      </c>
      <c r="F5875" t="str">
        <f t="shared" si="183"/>
        <v/>
      </c>
      <c r="H5875">
        <v>6</v>
      </c>
      <c r="Q5875">
        <v>6</v>
      </c>
    </row>
    <row r="5876" spans="1:17" x14ac:dyDescent="0.25">
      <c r="A5876" t="s">
        <v>912</v>
      </c>
      <c r="B5876">
        <v>16</v>
      </c>
      <c r="C5876" t="s">
        <v>500</v>
      </c>
      <c r="D5876" t="s">
        <v>753</v>
      </c>
      <c r="E5876" t="str">
        <f t="shared" si="182"/>
        <v/>
      </c>
      <c r="F5876" t="str">
        <f t="shared" si="183"/>
        <v/>
      </c>
      <c r="H5876">
        <v>6.5</v>
      </c>
      <c r="Q5876">
        <v>6.5</v>
      </c>
    </row>
    <row r="5877" spans="1:17" x14ac:dyDescent="0.25">
      <c r="A5877" t="s">
        <v>912</v>
      </c>
      <c r="B5877">
        <v>16</v>
      </c>
      <c r="C5877" t="s">
        <v>508</v>
      </c>
      <c r="D5877" t="s">
        <v>753</v>
      </c>
      <c r="E5877" t="str">
        <f t="shared" si="182"/>
        <v/>
      </c>
      <c r="F5877" t="str">
        <f t="shared" si="183"/>
        <v/>
      </c>
      <c r="H5877">
        <v>6</v>
      </c>
      <c r="Q5877">
        <v>6</v>
      </c>
    </row>
    <row r="5878" spans="1:17" x14ac:dyDescent="0.25">
      <c r="A5878" t="s">
        <v>912</v>
      </c>
      <c r="B5878">
        <v>16</v>
      </c>
      <c r="C5878" t="s">
        <v>528</v>
      </c>
      <c r="D5878" t="s">
        <v>753</v>
      </c>
      <c r="E5878" t="str">
        <f t="shared" si="182"/>
        <v/>
      </c>
      <c r="F5878" t="str">
        <f t="shared" si="183"/>
        <v/>
      </c>
      <c r="H5878">
        <v>5.5</v>
      </c>
      <c r="Q5878">
        <v>5.5</v>
      </c>
    </row>
    <row r="5879" spans="1:17" x14ac:dyDescent="0.25">
      <c r="A5879" t="s">
        <v>912</v>
      </c>
      <c r="B5879">
        <v>16</v>
      </c>
      <c r="C5879" t="s">
        <v>547</v>
      </c>
      <c r="D5879" t="s">
        <v>753</v>
      </c>
      <c r="E5879">
        <f t="shared" si="182"/>
        <v>1</v>
      </c>
      <c r="F5879" t="str">
        <f t="shared" si="183"/>
        <v/>
      </c>
      <c r="G5879" t="s">
        <v>910</v>
      </c>
      <c r="H5879">
        <v>6</v>
      </c>
      <c r="Q5879">
        <v>5.5</v>
      </c>
    </row>
    <row r="5880" spans="1:17" x14ac:dyDescent="0.25">
      <c r="A5880" t="s">
        <v>912</v>
      </c>
      <c r="B5880">
        <v>16</v>
      </c>
      <c r="C5880" t="s">
        <v>572</v>
      </c>
      <c r="D5880" t="s">
        <v>753</v>
      </c>
      <c r="E5880" t="str">
        <f t="shared" si="182"/>
        <v/>
      </c>
      <c r="F5880" t="str">
        <f t="shared" si="183"/>
        <v/>
      </c>
      <c r="H5880">
        <v>6</v>
      </c>
      <c r="Q5880">
        <v>6</v>
      </c>
    </row>
    <row r="5881" spans="1:17" x14ac:dyDescent="0.25">
      <c r="A5881" t="s">
        <v>912</v>
      </c>
      <c r="B5881">
        <v>16</v>
      </c>
      <c r="C5881" t="s">
        <v>499</v>
      </c>
      <c r="D5881" t="s">
        <v>750</v>
      </c>
      <c r="E5881" t="str">
        <f t="shared" si="182"/>
        <v/>
      </c>
      <c r="F5881" t="str">
        <f t="shared" si="183"/>
        <v/>
      </c>
      <c r="H5881">
        <v>6</v>
      </c>
      <c r="Q5881">
        <v>6</v>
      </c>
    </row>
    <row r="5882" spans="1:17" x14ac:dyDescent="0.25">
      <c r="A5882" t="s">
        <v>912</v>
      </c>
      <c r="B5882">
        <v>16</v>
      </c>
      <c r="C5882" t="s">
        <v>542</v>
      </c>
      <c r="D5882" t="s">
        <v>750</v>
      </c>
      <c r="E5882">
        <f t="shared" si="182"/>
        <v>1</v>
      </c>
      <c r="F5882" t="str">
        <f t="shared" si="183"/>
        <v/>
      </c>
      <c r="G5882" t="s">
        <v>910</v>
      </c>
      <c r="H5882">
        <v>6</v>
      </c>
      <c r="Q5882">
        <v>5.5</v>
      </c>
    </row>
    <row r="5883" spans="1:17" x14ac:dyDescent="0.25">
      <c r="A5883" t="s">
        <v>912</v>
      </c>
      <c r="B5883">
        <v>16</v>
      </c>
      <c r="C5883" t="s">
        <v>571</v>
      </c>
      <c r="D5883" t="s">
        <v>750</v>
      </c>
      <c r="E5883">
        <f t="shared" si="182"/>
        <v>1</v>
      </c>
      <c r="F5883" t="str">
        <f t="shared" si="183"/>
        <v/>
      </c>
      <c r="G5883" t="s">
        <v>910</v>
      </c>
      <c r="H5883">
        <v>6.5</v>
      </c>
      <c r="Q5883">
        <v>6</v>
      </c>
    </row>
    <row r="5884" spans="1:17" x14ac:dyDescent="0.25">
      <c r="A5884" t="s">
        <v>912</v>
      </c>
      <c r="B5884">
        <v>16</v>
      </c>
      <c r="C5884" t="s">
        <v>607</v>
      </c>
      <c r="D5884" t="s">
        <v>750</v>
      </c>
      <c r="E5884">
        <f t="shared" si="182"/>
        <v>1</v>
      </c>
      <c r="F5884" t="str">
        <f t="shared" si="183"/>
        <v/>
      </c>
      <c r="G5884" t="s">
        <v>910</v>
      </c>
      <c r="H5884">
        <v>6</v>
      </c>
      <c r="Q5884">
        <v>5.5</v>
      </c>
    </row>
    <row r="5885" spans="1:17" x14ac:dyDescent="0.25">
      <c r="A5885" t="s">
        <v>912</v>
      </c>
      <c r="B5885">
        <v>16</v>
      </c>
      <c r="C5885" t="s">
        <v>526</v>
      </c>
      <c r="D5885" t="s">
        <v>750</v>
      </c>
      <c r="E5885">
        <f t="shared" si="182"/>
        <v>1</v>
      </c>
      <c r="F5885" t="str">
        <f t="shared" si="183"/>
        <v/>
      </c>
      <c r="G5885" t="s">
        <v>910</v>
      </c>
      <c r="H5885">
        <v>6</v>
      </c>
      <c r="Q5885">
        <v>5.5</v>
      </c>
    </row>
    <row r="5886" spans="1:17" x14ac:dyDescent="0.25">
      <c r="A5886" t="s">
        <v>912</v>
      </c>
      <c r="B5886">
        <v>16</v>
      </c>
      <c r="C5886" t="s">
        <v>521</v>
      </c>
      <c r="D5886" t="s">
        <v>754</v>
      </c>
      <c r="E5886" t="str">
        <f t="shared" si="182"/>
        <v/>
      </c>
      <c r="F5886" t="str">
        <f t="shared" si="183"/>
        <v/>
      </c>
      <c r="H5886">
        <v>5.5</v>
      </c>
      <c r="Q5886">
        <v>5.5</v>
      </c>
    </row>
    <row r="5887" spans="1:17" x14ac:dyDescent="0.25">
      <c r="A5887" t="s">
        <v>912</v>
      </c>
      <c r="B5887">
        <v>16</v>
      </c>
      <c r="C5887" t="s">
        <v>531</v>
      </c>
      <c r="D5887" t="s">
        <v>754</v>
      </c>
      <c r="E5887" t="str">
        <f t="shared" si="182"/>
        <v/>
      </c>
      <c r="F5887" t="str">
        <f t="shared" si="183"/>
        <v/>
      </c>
      <c r="H5887">
        <v>6.5</v>
      </c>
      <c r="Q5887">
        <v>6.5</v>
      </c>
    </row>
    <row r="5888" spans="1:17" x14ac:dyDescent="0.25">
      <c r="A5888" t="s">
        <v>912</v>
      </c>
      <c r="B5888">
        <v>16</v>
      </c>
      <c r="C5888" t="s">
        <v>584</v>
      </c>
      <c r="D5888" t="s">
        <v>754</v>
      </c>
      <c r="E5888">
        <f t="shared" si="182"/>
        <v>1</v>
      </c>
      <c r="F5888" t="str">
        <f t="shared" si="183"/>
        <v/>
      </c>
      <c r="G5888" t="s">
        <v>910</v>
      </c>
      <c r="H5888">
        <v>5.5</v>
      </c>
      <c r="Q5888">
        <v>5</v>
      </c>
    </row>
    <row r="5889" spans="1:17" x14ac:dyDescent="0.25">
      <c r="A5889" t="s">
        <v>912</v>
      </c>
      <c r="B5889">
        <v>16</v>
      </c>
      <c r="C5889" t="s">
        <v>586</v>
      </c>
      <c r="D5889" t="s">
        <v>754</v>
      </c>
      <c r="E5889" t="str">
        <f t="shared" si="182"/>
        <v/>
      </c>
      <c r="F5889" t="str">
        <f t="shared" si="183"/>
        <v/>
      </c>
      <c r="H5889">
        <v>6</v>
      </c>
      <c r="I5889">
        <v>1</v>
      </c>
      <c r="L5889">
        <v>1</v>
      </c>
      <c r="Q5889">
        <v>10</v>
      </c>
    </row>
    <row r="5890" spans="1:17" x14ac:dyDescent="0.25">
      <c r="A5890" t="s">
        <v>912</v>
      </c>
      <c r="B5890">
        <v>16</v>
      </c>
      <c r="C5890" t="s">
        <v>599</v>
      </c>
      <c r="D5890" t="s">
        <v>754</v>
      </c>
      <c r="E5890" t="str">
        <f t="shared" si="182"/>
        <v/>
      </c>
      <c r="F5890" t="str">
        <f t="shared" si="183"/>
        <v/>
      </c>
      <c r="H5890">
        <v>5.5</v>
      </c>
      <c r="Q5890">
        <v>5.5</v>
      </c>
    </row>
    <row r="5891" spans="1:17" x14ac:dyDescent="0.25">
      <c r="A5891" t="s">
        <v>912</v>
      </c>
      <c r="B5891">
        <v>16</v>
      </c>
      <c r="C5891" t="s">
        <v>557</v>
      </c>
      <c r="D5891" t="s">
        <v>754</v>
      </c>
      <c r="E5891">
        <f t="shared" ref="E5891:E5954" si="184">IF($G5891="Ammonito",1,"")</f>
        <v>1</v>
      </c>
      <c r="F5891" t="str">
        <f t="shared" ref="F5891:F5954" si="185">IF($G5891="Espulsione",1,"")</f>
        <v/>
      </c>
      <c r="G5891" t="s">
        <v>910</v>
      </c>
      <c r="H5891">
        <v>6</v>
      </c>
      <c r="Q5891">
        <v>5.5</v>
      </c>
    </row>
    <row r="5892" spans="1:17" x14ac:dyDescent="0.25">
      <c r="A5892" t="s">
        <v>912</v>
      </c>
      <c r="B5892">
        <v>16</v>
      </c>
      <c r="C5892" t="s">
        <v>494</v>
      </c>
      <c r="D5892" t="s">
        <v>748</v>
      </c>
      <c r="E5892" t="str">
        <f t="shared" si="184"/>
        <v/>
      </c>
      <c r="F5892" t="str">
        <f t="shared" si="185"/>
        <v/>
      </c>
      <c r="H5892">
        <v>6</v>
      </c>
      <c r="Q5892">
        <v>6</v>
      </c>
    </row>
    <row r="5893" spans="1:17" x14ac:dyDescent="0.25">
      <c r="A5893" t="s">
        <v>912</v>
      </c>
      <c r="B5893">
        <v>16</v>
      </c>
      <c r="C5893" t="s">
        <v>527</v>
      </c>
      <c r="D5893" t="s">
        <v>748</v>
      </c>
      <c r="E5893" t="str">
        <f t="shared" si="184"/>
        <v/>
      </c>
      <c r="F5893" t="str">
        <f t="shared" si="185"/>
        <v/>
      </c>
      <c r="H5893">
        <v>7</v>
      </c>
      <c r="I5893">
        <v>1</v>
      </c>
      <c r="Q5893">
        <v>10</v>
      </c>
    </row>
    <row r="5894" spans="1:17" x14ac:dyDescent="0.25">
      <c r="A5894" t="s">
        <v>912</v>
      </c>
      <c r="B5894">
        <v>16</v>
      </c>
      <c r="C5894" t="s">
        <v>551</v>
      </c>
      <c r="D5894" t="s">
        <v>748</v>
      </c>
      <c r="E5894">
        <f t="shared" si="184"/>
        <v>1</v>
      </c>
      <c r="F5894" t="str">
        <f t="shared" si="185"/>
        <v/>
      </c>
      <c r="G5894" t="s">
        <v>910</v>
      </c>
      <c r="H5894">
        <v>6</v>
      </c>
      <c r="Q5894">
        <v>5.5</v>
      </c>
    </row>
    <row r="5895" spans="1:17" x14ac:dyDescent="0.25">
      <c r="A5895" t="s">
        <v>912</v>
      </c>
      <c r="B5895">
        <v>16</v>
      </c>
      <c r="C5895" t="s">
        <v>482</v>
      </c>
      <c r="D5895" t="s">
        <v>661</v>
      </c>
      <c r="E5895" t="str">
        <f t="shared" si="184"/>
        <v/>
      </c>
      <c r="F5895" t="str">
        <f t="shared" si="185"/>
        <v/>
      </c>
      <c r="H5895">
        <v>5.5</v>
      </c>
      <c r="Q5895">
        <v>5.5</v>
      </c>
    </row>
    <row r="5896" spans="1:17" x14ac:dyDescent="0.25">
      <c r="A5896" t="s">
        <v>912</v>
      </c>
      <c r="B5896">
        <v>16</v>
      </c>
      <c r="C5896" t="s">
        <v>498</v>
      </c>
      <c r="D5896" t="s">
        <v>661</v>
      </c>
      <c r="E5896" t="str">
        <f t="shared" si="184"/>
        <v/>
      </c>
      <c r="F5896" t="str">
        <f t="shared" si="185"/>
        <v/>
      </c>
      <c r="H5896">
        <v>6.5</v>
      </c>
      <c r="Q5896">
        <v>6.5</v>
      </c>
    </row>
    <row r="5897" spans="1:17" x14ac:dyDescent="0.25">
      <c r="A5897" t="s">
        <v>912</v>
      </c>
      <c r="B5897">
        <v>16</v>
      </c>
      <c r="C5897" t="s">
        <v>575</v>
      </c>
      <c r="D5897" t="s">
        <v>661</v>
      </c>
      <c r="E5897" t="str">
        <f t="shared" si="184"/>
        <v/>
      </c>
      <c r="F5897" t="str">
        <f t="shared" si="185"/>
        <v/>
      </c>
      <c r="H5897">
        <v>5.5</v>
      </c>
      <c r="Q5897">
        <v>5.5</v>
      </c>
    </row>
    <row r="5898" spans="1:17" x14ac:dyDescent="0.25">
      <c r="A5898" t="s">
        <v>912</v>
      </c>
      <c r="B5898">
        <v>16</v>
      </c>
      <c r="C5898" t="s">
        <v>786</v>
      </c>
      <c r="D5898" t="s">
        <v>661</v>
      </c>
      <c r="E5898" t="str">
        <f t="shared" si="184"/>
        <v/>
      </c>
      <c r="F5898" t="str">
        <f t="shared" si="185"/>
        <v/>
      </c>
      <c r="H5898">
        <v>5.5</v>
      </c>
      <c r="Q5898">
        <v>5.5</v>
      </c>
    </row>
    <row r="5899" spans="1:17" x14ac:dyDescent="0.25">
      <c r="A5899" t="s">
        <v>912</v>
      </c>
      <c r="B5899">
        <v>16</v>
      </c>
      <c r="C5899" t="s">
        <v>795</v>
      </c>
      <c r="D5899" t="s">
        <v>661</v>
      </c>
      <c r="E5899">
        <f t="shared" si="184"/>
        <v>1</v>
      </c>
      <c r="F5899" t="str">
        <f t="shared" si="185"/>
        <v/>
      </c>
      <c r="G5899" t="s">
        <v>910</v>
      </c>
      <c r="H5899">
        <v>5.5</v>
      </c>
      <c r="Q5899">
        <v>5</v>
      </c>
    </row>
    <row r="5900" spans="1:17" x14ac:dyDescent="0.25">
      <c r="A5900" t="s">
        <v>912</v>
      </c>
      <c r="B5900">
        <v>16</v>
      </c>
      <c r="C5900" t="s">
        <v>756</v>
      </c>
      <c r="D5900" t="s">
        <v>631</v>
      </c>
      <c r="E5900" t="str">
        <f t="shared" si="184"/>
        <v/>
      </c>
      <c r="F5900" t="str">
        <f t="shared" si="185"/>
        <v/>
      </c>
      <c r="H5900">
        <v>6.5</v>
      </c>
      <c r="Q5900">
        <v>6.5</v>
      </c>
    </row>
    <row r="5901" spans="1:17" x14ac:dyDescent="0.25">
      <c r="A5901" t="s">
        <v>912</v>
      </c>
      <c r="B5901">
        <v>16</v>
      </c>
      <c r="C5901" t="s">
        <v>522</v>
      </c>
      <c r="D5901" t="s">
        <v>631</v>
      </c>
      <c r="E5901">
        <f t="shared" si="184"/>
        <v>1</v>
      </c>
      <c r="F5901" t="str">
        <f t="shared" si="185"/>
        <v/>
      </c>
      <c r="G5901" t="s">
        <v>910</v>
      </c>
      <c r="H5901">
        <v>6.5</v>
      </c>
      <c r="Q5901">
        <v>6</v>
      </c>
    </row>
    <row r="5902" spans="1:17" x14ac:dyDescent="0.25">
      <c r="A5902" t="s">
        <v>912</v>
      </c>
      <c r="B5902">
        <v>16</v>
      </c>
      <c r="C5902" t="s">
        <v>569</v>
      </c>
      <c r="D5902" t="s">
        <v>631</v>
      </c>
      <c r="E5902" t="str">
        <f t="shared" si="184"/>
        <v/>
      </c>
      <c r="F5902" t="str">
        <f t="shared" si="185"/>
        <v/>
      </c>
      <c r="H5902">
        <v>5.5</v>
      </c>
      <c r="Q5902">
        <v>5.5</v>
      </c>
    </row>
    <row r="5903" spans="1:17" x14ac:dyDescent="0.25">
      <c r="A5903" t="s">
        <v>912</v>
      </c>
      <c r="B5903">
        <v>16</v>
      </c>
      <c r="C5903" t="s">
        <v>612</v>
      </c>
      <c r="D5903" t="s">
        <v>631</v>
      </c>
      <c r="E5903">
        <f t="shared" si="184"/>
        <v>1</v>
      </c>
      <c r="F5903" t="str">
        <f t="shared" si="185"/>
        <v/>
      </c>
      <c r="G5903" t="s">
        <v>910</v>
      </c>
      <c r="H5903">
        <v>7</v>
      </c>
      <c r="I5903">
        <v>1</v>
      </c>
      <c r="L5903">
        <v>1</v>
      </c>
      <c r="M5903">
        <v>1</v>
      </c>
      <c r="Q5903">
        <v>10.5</v>
      </c>
    </row>
    <row r="5904" spans="1:17" x14ac:dyDescent="0.25">
      <c r="A5904" t="s">
        <v>912</v>
      </c>
      <c r="B5904">
        <v>16</v>
      </c>
      <c r="C5904" t="s">
        <v>561</v>
      </c>
      <c r="D5904" t="s">
        <v>745</v>
      </c>
      <c r="E5904">
        <f t="shared" si="184"/>
        <v>1</v>
      </c>
      <c r="F5904" t="str">
        <f t="shared" si="185"/>
        <v/>
      </c>
      <c r="G5904" t="s">
        <v>910</v>
      </c>
      <c r="H5904">
        <v>6</v>
      </c>
      <c r="Q5904">
        <v>5.5</v>
      </c>
    </row>
    <row r="5905" spans="1:17" x14ac:dyDescent="0.25">
      <c r="A5905" t="s">
        <v>912</v>
      </c>
      <c r="B5905">
        <v>16</v>
      </c>
      <c r="C5905" t="s">
        <v>601</v>
      </c>
      <c r="D5905" t="s">
        <v>745</v>
      </c>
      <c r="E5905" t="str">
        <f t="shared" si="184"/>
        <v/>
      </c>
      <c r="F5905" t="str">
        <f t="shared" si="185"/>
        <v/>
      </c>
      <c r="H5905">
        <v>6</v>
      </c>
      <c r="Q5905">
        <v>6</v>
      </c>
    </row>
    <row r="5906" spans="1:17" x14ac:dyDescent="0.25">
      <c r="A5906" t="s">
        <v>912</v>
      </c>
      <c r="B5906">
        <v>16</v>
      </c>
      <c r="C5906" t="s">
        <v>610</v>
      </c>
      <c r="D5906" t="s">
        <v>745</v>
      </c>
      <c r="E5906">
        <f t="shared" si="184"/>
        <v>1</v>
      </c>
      <c r="F5906" t="str">
        <f t="shared" si="185"/>
        <v/>
      </c>
      <c r="G5906" t="s">
        <v>910</v>
      </c>
      <c r="H5906">
        <v>6</v>
      </c>
      <c r="Q5906">
        <v>5.5</v>
      </c>
    </row>
    <row r="5907" spans="1:17" x14ac:dyDescent="0.25">
      <c r="A5907" t="s">
        <v>912</v>
      </c>
      <c r="B5907">
        <v>16</v>
      </c>
      <c r="C5907" t="s">
        <v>503</v>
      </c>
      <c r="D5907" t="s">
        <v>745</v>
      </c>
      <c r="E5907" t="str">
        <f t="shared" si="184"/>
        <v/>
      </c>
      <c r="F5907" t="str">
        <f t="shared" si="185"/>
        <v/>
      </c>
      <c r="H5907">
        <v>6</v>
      </c>
      <c r="Q5907">
        <v>6</v>
      </c>
    </row>
    <row r="5908" spans="1:17" x14ac:dyDescent="0.25">
      <c r="A5908" t="s">
        <v>912</v>
      </c>
      <c r="B5908">
        <v>16</v>
      </c>
      <c r="C5908" t="s">
        <v>513</v>
      </c>
      <c r="D5908" t="s">
        <v>635</v>
      </c>
      <c r="E5908" t="str">
        <f t="shared" si="184"/>
        <v/>
      </c>
      <c r="F5908" t="str">
        <f t="shared" si="185"/>
        <v/>
      </c>
      <c r="H5908">
        <v>6</v>
      </c>
      <c r="Q5908">
        <v>6</v>
      </c>
    </row>
    <row r="5909" spans="1:17" x14ac:dyDescent="0.25">
      <c r="A5909" t="s">
        <v>912</v>
      </c>
      <c r="B5909">
        <v>16</v>
      </c>
      <c r="C5909" t="s">
        <v>563</v>
      </c>
      <c r="D5909" t="s">
        <v>635</v>
      </c>
      <c r="E5909" t="str">
        <f t="shared" si="184"/>
        <v/>
      </c>
      <c r="F5909" t="str">
        <f t="shared" si="185"/>
        <v/>
      </c>
      <c r="H5909">
        <v>6</v>
      </c>
      <c r="Q5909">
        <v>6</v>
      </c>
    </row>
    <row r="5910" spans="1:17" x14ac:dyDescent="0.25">
      <c r="A5910" t="s">
        <v>912</v>
      </c>
      <c r="B5910">
        <v>16</v>
      </c>
      <c r="C5910" t="s">
        <v>573</v>
      </c>
      <c r="D5910" t="s">
        <v>635</v>
      </c>
      <c r="E5910">
        <f t="shared" si="184"/>
        <v>1</v>
      </c>
      <c r="F5910" t="str">
        <f t="shared" si="185"/>
        <v/>
      </c>
      <c r="G5910" t="s">
        <v>910</v>
      </c>
      <c r="H5910">
        <v>5.5</v>
      </c>
      <c r="Q5910">
        <v>5</v>
      </c>
    </row>
    <row r="5911" spans="1:17" x14ac:dyDescent="0.25">
      <c r="A5911" t="s">
        <v>912</v>
      </c>
      <c r="B5911">
        <v>16</v>
      </c>
      <c r="C5911" t="s">
        <v>578</v>
      </c>
      <c r="D5911" t="s">
        <v>635</v>
      </c>
      <c r="E5911" t="str">
        <f t="shared" si="184"/>
        <v/>
      </c>
      <c r="F5911" t="str">
        <f t="shared" si="185"/>
        <v/>
      </c>
      <c r="H5911">
        <v>6</v>
      </c>
      <c r="Q5911">
        <v>6</v>
      </c>
    </row>
    <row r="5912" spans="1:17" x14ac:dyDescent="0.25">
      <c r="A5912" t="s">
        <v>912</v>
      </c>
      <c r="B5912">
        <v>16</v>
      </c>
      <c r="C5912" t="s">
        <v>583</v>
      </c>
      <c r="D5912" t="s">
        <v>635</v>
      </c>
      <c r="E5912" t="str">
        <f t="shared" si="184"/>
        <v/>
      </c>
      <c r="F5912" t="str">
        <f t="shared" si="185"/>
        <v/>
      </c>
      <c r="H5912">
        <v>5.5</v>
      </c>
      <c r="Q5912">
        <v>5.5</v>
      </c>
    </row>
    <row r="5913" spans="1:17" x14ac:dyDescent="0.25">
      <c r="A5913" t="s">
        <v>912</v>
      </c>
      <c r="B5913">
        <v>16</v>
      </c>
      <c r="C5913" t="s">
        <v>492</v>
      </c>
      <c r="D5913" t="s">
        <v>747</v>
      </c>
      <c r="E5913" t="str">
        <f t="shared" si="184"/>
        <v/>
      </c>
      <c r="F5913" t="str">
        <f t="shared" si="185"/>
        <v/>
      </c>
      <c r="H5913">
        <v>6.5</v>
      </c>
      <c r="Q5913">
        <v>6.5</v>
      </c>
    </row>
    <row r="5914" spans="1:17" x14ac:dyDescent="0.25">
      <c r="A5914" t="s">
        <v>912</v>
      </c>
      <c r="B5914">
        <v>16</v>
      </c>
      <c r="C5914" t="s">
        <v>757</v>
      </c>
      <c r="D5914" t="s">
        <v>747</v>
      </c>
      <c r="E5914" t="str">
        <f t="shared" si="184"/>
        <v/>
      </c>
      <c r="F5914" t="str">
        <f t="shared" si="185"/>
        <v/>
      </c>
      <c r="H5914">
        <v>6</v>
      </c>
      <c r="Q5914">
        <v>6</v>
      </c>
    </row>
    <row r="5915" spans="1:17" x14ac:dyDescent="0.25">
      <c r="A5915" t="s">
        <v>912</v>
      </c>
      <c r="B5915">
        <v>16</v>
      </c>
      <c r="C5915" t="s">
        <v>512</v>
      </c>
      <c r="D5915" t="s">
        <v>747</v>
      </c>
      <c r="E5915" t="str">
        <f t="shared" si="184"/>
        <v/>
      </c>
      <c r="F5915" t="str">
        <f t="shared" si="185"/>
        <v/>
      </c>
      <c r="H5915">
        <v>6</v>
      </c>
      <c r="L5915">
        <v>1</v>
      </c>
      <c r="Q5915">
        <v>7</v>
      </c>
    </row>
    <row r="5916" spans="1:17" x14ac:dyDescent="0.25">
      <c r="A5916" t="s">
        <v>912</v>
      </c>
      <c r="B5916">
        <v>16</v>
      </c>
      <c r="C5916" t="s">
        <v>534</v>
      </c>
      <c r="D5916" t="s">
        <v>747</v>
      </c>
      <c r="E5916">
        <f t="shared" si="184"/>
        <v>1</v>
      </c>
      <c r="F5916" t="str">
        <f t="shared" si="185"/>
        <v/>
      </c>
      <c r="G5916" t="s">
        <v>910</v>
      </c>
      <c r="H5916">
        <v>7</v>
      </c>
      <c r="I5916">
        <v>1</v>
      </c>
      <c r="Q5916">
        <v>9.5</v>
      </c>
    </row>
    <row r="5917" spans="1:17" x14ac:dyDescent="0.25">
      <c r="A5917" t="s">
        <v>912</v>
      </c>
      <c r="B5917">
        <v>16</v>
      </c>
      <c r="C5917" t="s">
        <v>771</v>
      </c>
      <c r="D5917" t="s">
        <v>747</v>
      </c>
      <c r="E5917" t="str">
        <f t="shared" si="184"/>
        <v/>
      </c>
      <c r="F5917" t="str">
        <f t="shared" si="185"/>
        <v/>
      </c>
      <c r="H5917">
        <v>6</v>
      </c>
      <c r="Q5917">
        <v>6</v>
      </c>
    </row>
    <row r="5918" spans="1:17" x14ac:dyDescent="0.25">
      <c r="A5918" t="s">
        <v>912</v>
      </c>
      <c r="B5918">
        <v>16</v>
      </c>
      <c r="C5918" t="s">
        <v>621</v>
      </c>
      <c r="D5918" t="s">
        <v>747</v>
      </c>
      <c r="E5918" t="str">
        <f t="shared" si="184"/>
        <v/>
      </c>
      <c r="F5918" t="str">
        <f t="shared" si="185"/>
        <v/>
      </c>
      <c r="H5918">
        <v>6.5</v>
      </c>
      <c r="Q5918">
        <v>6.5</v>
      </c>
    </row>
    <row r="5919" spans="1:17" x14ac:dyDescent="0.25">
      <c r="A5919" t="s">
        <v>912</v>
      </c>
      <c r="B5919">
        <v>16</v>
      </c>
      <c r="C5919" t="s">
        <v>483</v>
      </c>
      <c r="D5919" t="s">
        <v>738</v>
      </c>
      <c r="E5919" t="str">
        <f t="shared" si="184"/>
        <v/>
      </c>
      <c r="F5919" t="str">
        <f t="shared" si="185"/>
        <v/>
      </c>
      <c r="H5919">
        <v>6</v>
      </c>
      <c r="Q5919">
        <v>6</v>
      </c>
    </row>
    <row r="5920" spans="1:17" x14ac:dyDescent="0.25">
      <c r="A5920" t="s">
        <v>912</v>
      </c>
      <c r="B5920">
        <v>16</v>
      </c>
      <c r="C5920" t="s">
        <v>536</v>
      </c>
      <c r="D5920" t="s">
        <v>738</v>
      </c>
      <c r="E5920" t="str">
        <f t="shared" si="184"/>
        <v/>
      </c>
      <c r="F5920" t="str">
        <f t="shared" si="185"/>
        <v/>
      </c>
      <c r="H5920">
        <v>5</v>
      </c>
      <c r="Q5920">
        <v>5</v>
      </c>
    </row>
    <row r="5921" spans="1:17" x14ac:dyDescent="0.25">
      <c r="A5921" t="s">
        <v>912</v>
      </c>
      <c r="B5921">
        <v>16</v>
      </c>
      <c r="C5921" t="s">
        <v>567</v>
      </c>
      <c r="D5921" t="s">
        <v>738</v>
      </c>
      <c r="E5921">
        <f t="shared" si="184"/>
        <v>1</v>
      </c>
      <c r="F5921" t="str">
        <f t="shared" si="185"/>
        <v/>
      </c>
      <c r="G5921" t="s">
        <v>910</v>
      </c>
      <c r="H5921">
        <v>6</v>
      </c>
      <c r="Q5921">
        <v>5.5</v>
      </c>
    </row>
    <row r="5922" spans="1:17" x14ac:dyDescent="0.25">
      <c r="A5922" t="s">
        <v>912</v>
      </c>
      <c r="B5922">
        <v>16</v>
      </c>
      <c r="C5922" t="s">
        <v>574</v>
      </c>
      <c r="D5922" t="s">
        <v>738</v>
      </c>
      <c r="E5922" t="str">
        <f t="shared" si="184"/>
        <v/>
      </c>
      <c r="F5922" t="str">
        <f t="shared" si="185"/>
        <v/>
      </c>
      <c r="H5922">
        <v>5</v>
      </c>
      <c r="Q5922">
        <v>5</v>
      </c>
    </row>
    <row r="5923" spans="1:17" x14ac:dyDescent="0.25">
      <c r="A5923" t="s">
        <v>912</v>
      </c>
      <c r="B5923">
        <v>16</v>
      </c>
      <c r="C5923" t="s">
        <v>592</v>
      </c>
      <c r="D5923" t="s">
        <v>738</v>
      </c>
      <c r="E5923" t="str">
        <f t="shared" si="184"/>
        <v/>
      </c>
      <c r="F5923" t="str">
        <f t="shared" si="185"/>
        <v/>
      </c>
      <c r="H5923">
        <v>6</v>
      </c>
      <c r="Q5923">
        <v>6</v>
      </c>
    </row>
    <row r="5924" spans="1:17" x14ac:dyDescent="0.25">
      <c r="A5924" t="s">
        <v>912</v>
      </c>
      <c r="B5924">
        <v>16</v>
      </c>
      <c r="C5924" t="s">
        <v>524</v>
      </c>
      <c r="D5924" t="s">
        <v>761</v>
      </c>
      <c r="E5924" t="str">
        <f t="shared" si="184"/>
        <v/>
      </c>
      <c r="F5924" t="str">
        <f t="shared" si="185"/>
        <v/>
      </c>
      <c r="H5924">
        <v>6</v>
      </c>
      <c r="Q5924">
        <v>6</v>
      </c>
    </row>
    <row r="5925" spans="1:17" x14ac:dyDescent="0.25">
      <c r="A5925" t="s">
        <v>912</v>
      </c>
      <c r="B5925">
        <v>16</v>
      </c>
      <c r="C5925" t="s">
        <v>525</v>
      </c>
      <c r="D5925" t="s">
        <v>761</v>
      </c>
      <c r="E5925" t="str">
        <f t="shared" si="184"/>
        <v/>
      </c>
      <c r="F5925" t="str">
        <f t="shared" si="185"/>
        <v/>
      </c>
      <c r="H5925">
        <v>6</v>
      </c>
      <c r="Q5925">
        <v>6</v>
      </c>
    </row>
    <row r="5926" spans="1:17" x14ac:dyDescent="0.25">
      <c r="A5926" t="s">
        <v>912</v>
      </c>
      <c r="B5926">
        <v>16</v>
      </c>
      <c r="C5926" t="s">
        <v>545</v>
      </c>
      <c r="D5926" t="s">
        <v>761</v>
      </c>
      <c r="E5926" t="str">
        <f t="shared" si="184"/>
        <v/>
      </c>
      <c r="F5926" t="str">
        <f t="shared" si="185"/>
        <v/>
      </c>
      <c r="H5926">
        <v>7</v>
      </c>
      <c r="Q5926">
        <v>7</v>
      </c>
    </row>
    <row r="5927" spans="1:17" x14ac:dyDescent="0.25">
      <c r="A5927" t="s">
        <v>912</v>
      </c>
      <c r="B5927">
        <v>16</v>
      </c>
      <c r="C5927" t="s">
        <v>604</v>
      </c>
      <c r="D5927" t="s">
        <v>761</v>
      </c>
      <c r="E5927" t="str">
        <f t="shared" si="184"/>
        <v/>
      </c>
      <c r="F5927" t="str">
        <f t="shared" si="185"/>
        <v/>
      </c>
      <c r="H5927">
        <v>5.5</v>
      </c>
      <c r="Q5927">
        <v>5.5</v>
      </c>
    </row>
    <row r="5928" spans="1:17" x14ac:dyDescent="0.25">
      <c r="A5928" t="s">
        <v>913</v>
      </c>
      <c r="B5928">
        <v>16</v>
      </c>
      <c r="C5928" t="s">
        <v>262</v>
      </c>
      <c r="D5928" t="s">
        <v>746</v>
      </c>
      <c r="E5928">
        <f t="shared" si="184"/>
        <v>1</v>
      </c>
      <c r="F5928" t="str">
        <f t="shared" si="185"/>
        <v/>
      </c>
      <c r="G5928" t="s">
        <v>910</v>
      </c>
      <c r="H5928">
        <v>6.5</v>
      </c>
      <c r="I5928">
        <v>1</v>
      </c>
      <c r="Q5928">
        <v>9</v>
      </c>
    </row>
    <row r="5929" spans="1:17" x14ac:dyDescent="0.25">
      <c r="A5929" t="s">
        <v>913</v>
      </c>
      <c r="B5929">
        <v>16</v>
      </c>
      <c r="C5929" t="s">
        <v>263</v>
      </c>
      <c r="D5929" t="s">
        <v>746</v>
      </c>
      <c r="E5929" t="str">
        <f t="shared" si="184"/>
        <v/>
      </c>
      <c r="F5929" t="str">
        <f t="shared" si="185"/>
        <v/>
      </c>
      <c r="H5929">
        <v>5.5</v>
      </c>
      <c r="Q5929">
        <v>5.5</v>
      </c>
    </row>
    <row r="5930" spans="1:17" x14ac:dyDescent="0.25">
      <c r="A5930" t="s">
        <v>913</v>
      </c>
      <c r="B5930">
        <v>16</v>
      </c>
      <c r="C5930" t="s">
        <v>817</v>
      </c>
      <c r="D5930" t="s">
        <v>746</v>
      </c>
      <c r="E5930" t="str">
        <f t="shared" si="184"/>
        <v/>
      </c>
      <c r="F5930" t="str">
        <f t="shared" si="185"/>
        <v/>
      </c>
      <c r="H5930">
        <v>5</v>
      </c>
      <c r="Q5930">
        <v>5</v>
      </c>
    </row>
    <row r="5931" spans="1:17" x14ac:dyDescent="0.25">
      <c r="A5931" t="s">
        <v>913</v>
      </c>
      <c r="B5931">
        <v>16</v>
      </c>
      <c r="C5931" t="s">
        <v>257</v>
      </c>
      <c r="D5931" t="s">
        <v>760</v>
      </c>
      <c r="E5931" t="str">
        <f t="shared" si="184"/>
        <v/>
      </c>
      <c r="F5931" t="str">
        <f t="shared" si="185"/>
        <v/>
      </c>
      <c r="H5931">
        <v>5</v>
      </c>
      <c r="Q5931">
        <v>5</v>
      </c>
    </row>
    <row r="5932" spans="1:17" x14ac:dyDescent="0.25">
      <c r="A5932" t="s">
        <v>913</v>
      </c>
      <c r="B5932">
        <v>16</v>
      </c>
      <c r="C5932" t="s">
        <v>261</v>
      </c>
      <c r="D5932" t="s">
        <v>760</v>
      </c>
      <c r="E5932" t="str">
        <f t="shared" si="184"/>
        <v/>
      </c>
      <c r="F5932" t="str">
        <f t="shared" si="185"/>
        <v/>
      </c>
      <c r="H5932">
        <v>5.5</v>
      </c>
      <c r="Q5932">
        <v>5.5</v>
      </c>
    </row>
    <row r="5933" spans="1:17" x14ac:dyDescent="0.25">
      <c r="A5933" t="s">
        <v>913</v>
      </c>
      <c r="B5933">
        <v>16</v>
      </c>
      <c r="C5933" t="s">
        <v>296</v>
      </c>
      <c r="D5933" t="s">
        <v>633</v>
      </c>
      <c r="E5933">
        <f t="shared" si="184"/>
        <v>1</v>
      </c>
      <c r="F5933" t="str">
        <f t="shared" si="185"/>
        <v/>
      </c>
      <c r="G5933" t="s">
        <v>910</v>
      </c>
      <c r="H5933">
        <v>6</v>
      </c>
      <c r="Q5933">
        <v>5.5</v>
      </c>
    </row>
    <row r="5934" spans="1:17" x14ac:dyDescent="0.25">
      <c r="A5934" t="s">
        <v>913</v>
      </c>
      <c r="B5934">
        <v>16</v>
      </c>
      <c r="C5934" t="s">
        <v>315</v>
      </c>
      <c r="D5934" t="s">
        <v>633</v>
      </c>
      <c r="E5934" t="str">
        <f t="shared" si="184"/>
        <v/>
      </c>
      <c r="F5934" t="str">
        <f t="shared" si="185"/>
        <v/>
      </c>
      <c r="H5934">
        <v>6.5</v>
      </c>
      <c r="Q5934">
        <v>6.5</v>
      </c>
    </row>
    <row r="5935" spans="1:17" x14ac:dyDescent="0.25">
      <c r="A5935" t="s">
        <v>913</v>
      </c>
      <c r="B5935">
        <v>16</v>
      </c>
      <c r="C5935" t="s">
        <v>284</v>
      </c>
      <c r="D5935" t="s">
        <v>739</v>
      </c>
      <c r="E5935" t="str">
        <f t="shared" si="184"/>
        <v/>
      </c>
      <c r="F5935" t="str">
        <f t="shared" si="185"/>
        <v/>
      </c>
      <c r="H5935">
        <v>5.5</v>
      </c>
      <c r="Q5935">
        <v>5.5</v>
      </c>
    </row>
    <row r="5936" spans="1:17" x14ac:dyDescent="0.25">
      <c r="A5936" t="s">
        <v>913</v>
      </c>
      <c r="B5936">
        <v>16</v>
      </c>
      <c r="C5936" t="s">
        <v>306</v>
      </c>
      <c r="D5936" t="s">
        <v>634</v>
      </c>
      <c r="E5936" t="str">
        <f t="shared" si="184"/>
        <v/>
      </c>
      <c r="F5936" t="str">
        <f t="shared" si="185"/>
        <v/>
      </c>
      <c r="H5936">
        <v>6.5</v>
      </c>
      <c r="Q5936">
        <v>6.5</v>
      </c>
    </row>
    <row r="5937" spans="1:17" x14ac:dyDescent="0.25">
      <c r="A5937" t="s">
        <v>913</v>
      </c>
      <c r="B5937">
        <v>16</v>
      </c>
      <c r="C5937" t="s">
        <v>318</v>
      </c>
      <c r="D5937" t="s">
        <v>634</v>
      </c>
      <c r="E5937" t="str">
        <f t="shared" si="184"/>
        <v/>
      </c>
      <c r="F5937" t="str">
        <f t="shared" si="185"/>
        <v/>
      </c>
      <c r="H5937">
        <v>5.5</v>
      </c>
      <c r="Q5937">
        <v>5.5</v>
      </c>
    </row>
    <row r="5938" spans="1:17" x14ac:dyDescent="0.25">
      <c r="A5938" t="s">
        <v>913</v>
      </c>
      <c r="B5938">
        <v>16</v>
      </c>
      <c r="C5938" t="s">
        <v>312</v>
      </c>
      <c r="D5938" t="s">
        <v>632</v>
      </c>
      <c r="E5938" t="str">
        <f t="shared" si="184"/>
        <v/>
      </c>
      <c r="F5938" t="str">
        <f t="shared" si="185"/>
        <v/>
      </c>
      <c r="H5938">
        <v>7.5</v>
      </c>
      <c r="I5938">
        <v>1</v>
      </c>
      <c r="L5938">
        <v>1</v>
      </c>
      <c r="Q5938">
        <v>11.5</v>
      </c>
    </row>
    <row r="5939" spans="1:17" x14ac:dyDescent="0.25">
      <c r="A5939" t="s">
        <v>913</v>
      </c>
      <c r="B5939">
        <v>16</v>
      </c>
      <c r="C5939" t="s">
        <v>258</v>
      </c>
      <c r="D5939" t="s">
        <v>752</v>
      </c>
      <c r="E5939" t="str">
        <f t="shared" si="184"/>
        <v/>
      </c>
      <c r="F5939" t="str">
        <f t="shared" si="185"/>
        <v/>
      </c>
      <c r="H5939">
        <v>5</v>
      </c>
      <c r="Q5939">
        <v>5</v>
      </c>
    </row>
    <row r="5940" spans="1:17" x14ac:dyDescent="0.25">
      <c r="A5940" t="s">
        <v>913</v>
      </c>
      <c r="B5940">
        <v>16</v>
      </c>
      <c r="C5940" t="s">
        <v>272</v>
      </c>
      <c r="D5940" t="s">
        <v>752</v>
      </c>
      <c r="E5940" t="str">
        <f t="shared" si="184"/>
        <v/>
      </c>
      <c r="F5940" t="str">
        <f t="shared" si="185"/>
        <v/>
      </c>
      <c r="H5940">
        <v>7</v>
      </c>
      <c r="Q5940">
        <v>7</v>
      </c>
    </row>
    <row r="5941" spans="1:17" x14ac:dyDescent="0.25">
      <c r="A5941" t="s">
        <v>913</v>
      </c>
      <c r="B5941">
        <v>16</v>
      </c>
      <c r="C5941" t="s">
        <v>283</v>
      </c>
      <c r="D5941" t="s">
        <v>752</v>
      </c>
      <c r="E5941" t="str">
        <f t="shared" si="184"/>
        <v/>
      </c>
      <c r="F5941" t="str">
        <f t="shared" si="185"/>
        <v/>
      </c>
      <c r="H5941">
        <v>6.5</v>
      </c>
      <c r="Q5941">
        <v>6.5</v>
      </c>
    </row>
    <row r="5942" spans="1:17" x14ac:dyDescent="0.25">
      <c r="A5942" t="s">
        <v>913</v>
      </c>
      <c r="B5942">
        <v>16</v>
      </c>
      <c r="C5942" t="s">
        <v>300</v>
      </c>
      <c r="D5942" t="s">
        <v>740</v>
      </c>
      <c r="E5942" t="str">
        <f t="shared" si="184"/>
        <v/>
      </c>
      <c r="F5942" t="str">
        <f t="shared" si="185"/>
        <v/>
      </c>
      <c r="H5942">
        <v>5.5</v>
      </c>
      <c r="Q5942">
        <v>5.5</v>
      </c>
    </row>
    <row r="5943" spans="1:17" x14ac:dyDescent="0.25">
      <c r="A5943" t="s">
        <v>913</v>
      </c>
      <c r="B5943">
        <v>16</v>
      </c>
      <c r="C5943" t="s">
        <v>286</v>
      </c>
      <c r="D5943" t="s">
        <v>742</v>
      </c>
      <c r="E5943" t="str">
        <f t="shared" si="184"/>
        <v/>
      </c>
      <c r="F5943" t="str">
        <f t="shared" si="185"/>
        <v/>
      </c>
      <c r="H5943">
        <v>6</v>
      </c>
      <c r="Q5943">
        <v>6</v>
      </c>
    </row>
    <row r="5944" spans="1:17" x14ac:dyDescent="0.25">
      <c r="A5944" t="s">
        <v>913</v>
      </c>
      <c r="B5944">
        <v>16</v>
      </c>
      <c r="C5944" t="s">
        <v>310</v>
      </c>
      <c r="D5944" t="s">
        <v>742</v>
      </c>
      <c r="E5944" t="str">
        <f t="shared" si="184"/>
        <v/>
      </c>
      <c r="F5944" t="str">
        <f t="shared" si="185"/>
        <v/>
      </c>
      <c r="H5944">
        <v>6</v>
      </c>
      <c r="Q5944">
        <v>6</v>
      </c>
    </row>
    <row r="5945" spans="1:17" x14ac:dyDescent="0.25">
      <c r="A5945" t="s">
        <v>913</v>
      </c>
      <c r="B5945">
        <v>16</v>
      </c>
      <c r="C5945" t="s">
        <v>317</v>
      </c>
      <c r="D5945" t="s">
        <v>742</v>
      </c>
      <c r="E5945" t="str">
        <f t="shared" si="184"/>
        <v/>
      </c>
      <c r="F5945" t="str">
        <f t="shared" si="185"/>
        <v/>
      </c>
      <c r="H5945">
        <v>8</v>
      </c>
      <c r="I5945">
        <v>3</v>
      </c>
      <c r="L5945">
        <v>1</v>
      </c>
      <c r="Q5945">
        <v>18</v>
      </c>
    </row>
    <row r="5946" spans="1:17" x14ac:dyDescent="0.25">
      <c r="A5946" t="s">
        <v>913</v>
      </c>
      <c r="B5946">
        <v>16</v>
      </c>
      <c r="C5946" t="s">
        <v>282</v>
      </c>
      <c r="D5946" t="s">
        <v>753</v>
      </c>
      <c r="E5946" t="str">
        <f t="shared" si="184"/>
        <v/>
      </c>
      <c r="F5946" t="str">
        <f t="shared" si="185"/>
        <v/>
      </c>
      <c r="H5946">
        <v>7.5</v>
      </c>
      <c r="I5946">
        <v>2</v>
      </c>
      <c r="Q5946">
        <v>13.5</v>
      </c>
    </row>
    <row r="5947" spans="1:17" x14ac:dyDescent="0.25">
      <c r="A5947" t="s">
        <v>913</v>
      </c>
      <c r="B5947">
        <v>16</v>
      </c>
      <c r="C5947" t="s">
        <v>307</v>
      </c>
      <c r="D5947" t="s">
        <v>753</v>
      </c>
      <c r="E5947" t="str">
        <f t="shared" si="184"/>
        <v/>
      </c>
      <c r="F5947" t="str">
        <f t="shared" si="185"/>
        <v/>
      </c>
      <c r="H5947">
        <v>6</v>
      </c>
      <c r="Q5947">
        <v>6</v>
      </c>
    </row>
    <row r="5948" spans="1:17" x14ac:dyDescent="0.25">
      <c r="A5948" t="s">
        <v>913</v>
      </c>
      <c r="B5948">
        <v>16</v>
      </c>
      <c r="C5948" t="s">
        <v>304</v>
      </c>
      <c r="D5948" t="s">
        <v>750</v>
      </c>
      <c r="E5948" t="str">
        <f t="shared" si="184"/>
        <v/>
      </c>
      <c r="F5948" t="str">
        <f t="shared" si="185"/>
        <v/>
      </c>
      <c r="H5948">
        <v>5.5</v>
      </c>
      <c r="Q5948">
        <v>5.5</v>
      </c>
    </row>
    <row r="5949" spans="1:17" x14ac:dyDescent="0.25">
      <c r="A5949" t="s">
        <v>913</v>
      </c>
      <c r="B5949">
        <v>16</v>
      </c>
      <c r="C5949" t="s">
        <v>316</v>
      </c>
      <c r="D5949" t="s">
        <v>750</v>
      </c>
      <c r="E5949" t="str">
        <f t="shared" si="184"/>
        <v/>
      </c>
      <c r="F5949" t="str">
        <f t="shared" si="185"/>
        <v/>
      </c>
      <c r="H5949">
        <v>5</v>
      </c>
      <c r="Q5949">
        <v>5</v>
      </c>
    </row>
    <row r="5950" spans="1:17" x14ac:dyDescent="0.25">
      <c r="A5950" t="s">
        <v>913</v>
      </c>
      <c r="B5950">
        <v>16</v>
      </c>
      <c r="C5950" t="s">
        <v>267</v>
      </c>
      <c r="D5950" t="s">
        <v>750</v>
      </c>
      <c r="E5950" t="str">
        <f t="shared" si="184"/>
        <v/>
      </c>
      <c r="F5950" t="str">
        <f t="shared" si="185"/>
        <v/>
      </c>
      <c r="H5950">
        <v>5</v>
      </c>
      <c r="Q5950">
        <v>5</v>
      </c>
    </row>
    <row r="5951" spans="1:17" x14ac:dyDescent="0.25">
      <c r="A5951" t="s">
        <v>913</v>
      </c>
      <c r="B5951">
        <v>16</v>
      </c>
      <c r="C5951" t="s">
        <v>252</v>
      </c>
      <c r="D5951" t="s">
        <v>754</v>
      </c>
      <c r="E5951">
        <f t="shared" si="184"/>
        <v>1</v>
      </c>
      <c r="F5951" t="str">
        <f t="shared" si="185"/>
        <v/>
      </c>
      <c r="G5951" t="s">
        <v>910</v>
      </c>
      <c r="H5951">
        <v>5.5</v>
      </c>
      <c r="Q5951">
        <v>5</v>
      </c>
    </row>
    <row r="5952" spans="1:17" x14ac:dyDescent="0.25">
      <c r="A5952" t="s">
        <v>913</v>
      </c>
      <c r="B5952">
        <v>16</v>
      </c>
      <c r="C5952" t="s">
        <v>289</v>
      </c>
      <c r="D5952" t="s">
        <v>754</v>
      </c>
      <c r="E5952" t="str">
        <f t="shared" si="184"/>
        <v/>
      </c>
      <c r="F5952" t="str">
        <f t="shared" si="185"/>
        <v/>
      </c>
      <c r="H5952">
        <v>6</v>
      </c>
      <c r="Q5952">
        <v>6</v>
      </c>
    </row>
    <row r="5953" spans="1:17" x14ac:dyDescent="0.25">
      <c r="A5953" t="s">
        <v>913</v>
      </c>
      <c r="B5953">
        <v>16</v>
      </c>
      <c r="C5953" t="s">
        <v>259</v>
      </c>
      <c r="D5953" t="s">
        <v>748</v>
      </c>
      <c r="E5953" t="str">
        <f t="shared" si="184"/>
        <v/>
      </c>
      <c r="F5953" t="str">
        <f t="shared" si="185"/>
        <v/>
      </c>
      <c r="H5953">
        <v>7</v>
      </c>
      <c r="I5953">
        <v>1</v>
      </c>
      <c r="Q5953">
        <v>10</v>
      </c>
    </row>
    <row r="5954" spans="1:17" x14ac:dyDescent="0.25">
      <c r="A5954" t="s">
        <v>913</v>
      </c>
      <c r="B5954">
        <v>16</v>
      </c>
      <c r="C5954" t="s">
        <v>274</v>
      </c>
      <c r="D5954" t="s">
        <v>748</v>
      </c>
      <c r="E5954" t="str">
        <f t="shared" si="184"/>
        <v/>
      </c>
      <c r="F5954" t="str">
        <f t="shared" si="185"/>
        <v/>
      </c>
      <c r="H5954">
        <v>7.5</v>
      </c>
      <c r="I5954">
        <v>1</v>
      </c>
      <c r="Q5954">
        <v>10.5</v>
      </c>
    </row>
    <row r="5955" spans="1:17" x14ac:dyDescent="0.25">
      <c r="A5955" t="s">
        <v>913</v>
      </c>
      <c r="B5955">
        <v>16</v>
      </c>
      <c r="C5955" t="s">
        <v>278</v>
      </c>
      <c r="D5955" t="s">
        <v>748</v>
      </c>
      <c r="E5955">
        <f t="shared" ref="E5955:E6018" si="186">IF($G5955="Ammonito",1,"")</f>
        <v>1</v>
      </c>
      <c r="F5955" t="str">
        <f t="shared" ref="F5955:F6018" si="187">IF($G5955="Espulsione",1,"")</f>
        <v/>
      </c>
      <c r="G5955" t="s">
        <v>910</v>
      </c>
      <c r="H5955">
        <v>7</v>
      </c>
      <c r="L5955">
        <v>1</v>
      </c>
      <c r="Q5955">
        <v>7.5</v>
      </c>
    </row>
    <row r="5956" spans="1:17" x14ac:dyDescent="0.25">
      <c r="A5956" t="s">
        <v>913</v>
      </c>
      <c r="B5956">
        <v>16</v>
      </c>
      <c r="C5956" t="s">
        <v>292</v>
      </c>
      <c r="D5956" t="s">
        <v>748</v>
      </c>
      <c r="E5956" t="str">
        <f t="shared" si="186"/>
        <v/>
      </c>
      <c r="F5956" t="str">
        <f t="shared" si="187"/>
        <v/>
      </c>
      <c r="H5956">
        <v>7.5</v>
      </c>
      <c r="I5956">
        <v>1</v>
      </c>
      <c r="Q5956">
        <v>10.5</v>
      </c>
    </row>
    <row r="5957" spans="1:17" x14ac:dyDescent="0.25">
      <c r="A5957" t="s">
        <v>913</v>
      </c>
      <c r="B5957">
        <v>16</v>
      </c>
      <c r="C5957" t="s">
        <v>303</v>
      </c>
      <c r="D5957" t="s">
        <v>748</v>
      </c>
      <c r="E5957" t="str">
        <f t="shared" si="186"/>
        <v/>
      </c>
      <c r="F5957" t="str">
        <f t="shared" si="187"/>
        <v/>
      </c>
      <c r="H5957">
        <v>5.5</v>
      </c>
      <c r="N5957">
        <v>1</v>
      </c>
      <c r="Q5957">
        <v>2.5</v>
      </c>
    </row>
    <row r="5958" spans="1:17" x14ac:dyDescent="0.25">
      <c r="A5958" t="s">
        <v>913</v>
      </c>
      <c r="B5958">
        <v>16</v>
      </c>
      <c r="C5958" t="s">
        <v>260</v>
      </c>
      <c r="D5958" t="s">
        <v>661</v>
      </c>
      <c r="E5958">
        <f t="shared" si="186"/>
        <v>1</v>
      </c>
      <c r="F5958" t="str">
        <f t="shared" si="187"/>
        <v/>
      </c>
      <c r="G5958" t="s">
        <v>910</v>
      </c>
      <c r="H5958">
        <v>5</v>
      </c>
      <c r="Q5958">
        <v>4.5</v>
      </c>
    </row>
    <row r="5959" spans="1:17" x14ac:dyDescent="0.25">
      <c r="A5959" t="s">
        <v>913</v>
      </c>
      <c r="B5959">
        <v>16</v>
      </c>
      <c r="C5959" t="s">
        <v>314</v>
      </c>
      <c r="D5959" t="s">
        <v>661</v>
      </c>
      <c r="E5959" t="str">
        <f t="shared" si="186"/>
        <v/>
      </c>
      <c r="F5959" t="str">
        <f t="shared" si="187"/>
        <v/>
      </c>
      <c r="H5959">
        <v>5</v>
      </c>
      <c r="Q5959">
        <v>5</v>
      </c>
    </row>
    <row r="5960" spans="1:17" x14ac:dyDescent="0.25">
      <c r="A5960" t="s">
        <v>913</v>
      </c>
      <c r="B5960">
        <v>16</v>
      </c>
      <c r="C5960" t="s">
        <v>264</v>
      </c>
      <c r="D5960" t="s">
        <v>631</v>
      </c>
      <c r="E5960" t="str">
        <f t="shared" si="186"/>
        <v/>
      </c>
      <c r="F5960" t="str">
        <f t="shared" si="187"/>
        <v/>
      </c>
      <c r="H5960">
        <v>6.5</v>
      </c>
      <c r="I5960">
        <v>1</v>
      </c>
      <c r="Q5960">
        <v>9.5</v>
      </c>
    </row>
    <row r="5961" spans="1:17" x14ac:dyDescent="0.25">
      <c r="A5961" t="s">
        <v>913</v>
      </c>
      <c r="B5961">
        <v>16</v>
      </c>
      <c r="C5961" t="s">
        <v>320</v>
      </c>
      <c r="D5961" t="s">
        <v>631</v>
      </c>
      <c r="E5961" t="str">
        <f t="shared" si="186"/>
        <v/>
      </c>
      <c r="F5961" t="str">
        <f t="shared" si="187"/>
        <v/>
      </c>
      <c r="H5961">
        <v>6</v>
      </c>
      <c r="Q5961">
        <v>6</v>
      </c>
    </row>
    <row r="5962" spans="1:17" x14ac:dyDescent="0.25">
      <c r="A5962" t="s">
        <v>913</v>
      </c>
      <c r="B5962">
        <v>16</v>
      </c>
      <c r="C5962" t="s">
        <v>271</v>
      </c>
      <c r="D5962" t="s">
        <v>631</v>
      </c>
      <c r="E5962" t="str">
        <f t="shared" si="186"/>
        <v/>
      </c>
      <c r="F5962" t="str">
        <f t="shared" si="187"/>
        <v/>
      </c>
      <c r="H5962">
        <v>5.5</v>
      </c>
      <c r="Q5962">
        <v>5.5</v>
      </c>
    </row>
    <row r="5963" spans="1:17" x14ac:dyDescent="0.25">
      <c r="A5963" t="s">
        <v>913</v>
      </c>
      <c r="B5963">
        <v>16</v>
      </c>
      <c r="C5963" t="s">
        <v>266</v>
      </c>
      <c r="D5963" t="s">
        <v>745</v>
      </c>
      <c r="E5963" t="str">
        <f t="shared" si="186"/>
        <v/>
      </c>
      <c r="F5963" t="str">
        <f t="shared" si="187"/>
        <v/>
      </c>
      <c r="H5963">
        <v>6.5</v>
      </c>
      <c r="I5963">
        <v>1</v>
      </c>
      <c r="Q5963">
        <v>9.5</v>
      </c>
    </row>
    <row r="5964" spans="1:17" x14ac:dyDescent="0.25">
      <c r="A5964" t="s">
        <v>913</v>
      </c>
      <c r="B5964">
        <v>16</v>
      </c>
      <c r="C5964" t="s">
        <v>270</v>
      </c>
      <c r="D5964" t="s">
        <v>745</v>
      </c>
      <c r="E5964">
        <f t="shared" si="186"/>
        <v>1</v>
      </c>
      <c r="F5964" t="str">
        <f t="shared" si="187"/>
        <v/>
      </c>
      <c r="G5964" t="s">
        <v>910</v>
      </c>
      <c r="H5964">
        <v>6.5</v>
      </c>
      <c r="Q5964">
        <v>6</v>
      </c>
    </row>
    <row r="5965" spans="1:17" x14ac:dyDescent="0.25">
      <c r="A5965" t="s">
        <v>913</v>
      </c>
      <c r="B5965">
        <v>16</v>
      </c>
      <c r="C5965" t="s">
        <v>313</v>
      </c>
      <c r="D5965" t="s">
        <v>745</v>
      </c>
      <c r="E5965" t="str">
        <f t="shared" si="186"/>
        <v/>
      </c>
      <c r="F5965" t="str">
        <f t="shared" si="187"/>
        <v/>
      </c>
      <c r="H5965">
        <v>6</v>
      </c>
      <c r="Q5965">
        <v>6</v>
      </c>
    </row>
    <row r="5966" spans="1:17" x14ac:dyDescent="0.25">
      <c r="A5966" t="s">
        <v>913</v>
      </c>
      <c r="B5966">
        <v>16</v>
      </c>
      <c r="C5966" t="s">
        <v>269</v>
      </c>
      <c r="D5966" t="s">
        <v>635</v>
      </c>
      <c r="E5966" t="str">
        <f t="shared" si="186"/>
        <v/>
      </c>
      <c r="F5966" t="str">
        <f t="shared" si="187"/>
        <v/>
      </c>
      <c r="H5966">
        <v>4.5</v>
      </c>
      <c r="Q5966">
        <v>4.5</v>
      </c>
    </row>
    <row r="5967" spans="1:17" x14ac:dyDescent="0.25">
      <c r="A5967" t="s">
        <v>913</v>
      </c>
      <c r="B5967">
        <v>16</v>
      </c>
      <c r="C5967" t="s">
        <v>287</v>
      </c>
      <c r="D5967" t="s">
        <v>635</v>
      </c>
      <c r="E5967" t="str">
        <f t="shared" si="186"/>
        <v/>
      </c>
      <c r="F5967" t="str">
        <f t="shared" si="187"/>
        <v/>
      </c>
      <c r="H5967">
        <v>5.5</v>
      </c>
      <c r="Q5967">
        <v>5.5</v>
      </c>
    </row>
    <row r="5968" spans="1:17" x14ac:dyDescent="0.25">
      <c r="A5968" t="s">
        <v>913</v>
      </c>
      <c r="B5968">
        <v>16</v>
      </c>
      <c r="C5968" t="s">
        <v>322</v>
      </c>
      <c r="D5968" t="s">
        <v>635</v>
      </c>
      <c r="E5968" t="str">
        <f t="shared" si="186"/>
        <v/>
      </c>
      <c r="F5968" t="str">
        <f t="shared" si="187"/>
        <v/>
      </c>
      <c r="H5968">
        <v>5</v>
      </c>
      <c r="Q5968">
        <v>5</v>
      </c>
    </row>
    <row r="5969" spans="1:17" x14ac:dyDescent="0.25">
      <c r="A5969" t="s">
        <v>913</v>
      </c>
      <c r="B5969">
        <v>16</v>
      </c>
      <c r="C5969" t="s">
        <v>277</v>
      </c>
      <c r="D5969" t="s">
        <v>747</v>
      </c>
      <c r="E5969">
        <f t="shared" si="186"/>
        <v>1</v>
      </c>
      <c r="F5969" t="str">
        <f t="shared" si="187"/>
        <v/>
      </c>
      <c r="G5969" t="s">
        <v>910</v>
      </c>
      <c r="H5969">
        <v>6</v>
      </c>
      <c r="I5969">
        <v>1</v>
      </c>
      <c r="Q5969">
        <v>8.5</v>
      </c>
    </row>
    <row r="5970" spans="1:17" x14ac:dyDescent="0.25">
      <c r="A5970" t="s">
        <v>913</v>
      </c>
      <c r="B5970">
        <v>16</v>
      </c>
      <c r="C5970" t="s">
        <v>265</v>
      </c>
      <c r="D5970" t="s">
        <v>738</v>
      </c>
      <c r="E5970" t="str">
        <f t="shared" si="186"/>
        <v/>
      </c>
      <c r="F5970" t="str">
        <f t="shared" si="187"/>
        <v/>
      </c>
      <c r="H5970">
        <v>4.5</v>
      </c>
      <c r="Q5970">
        <v>4.5</v>
      </c>
    </row>
    <row r="5971" spans="1:17" x14ac:dyDescent="0.25">
      <c r="A5971" t="s">
        <v>913</v>
      </c>
      <c r="B5971">
        <v>16</v>
      </c>
      <c r="C5971" t="s">
        <v>297</v>
      </c>
      <c r="D5971" t="s">
        <v>738</v>
      </c>
      <c r="E5971" t="str">
        <f t="shared" si="186"/>
        <v/>
      </c>
      <c r="F5971" t="str">
        <f t="shared" si="187"/>
        <v/>
      </c>
      <c r="H5971">
        <v>6</v>
      </c>
      <c r="Q5971">
        <v>6</v>
      </c>
    </row>
    <row r="5972" spans="1:17" x14ac:dyDescent="0.25">
      <c r="A5972" t="s">
        <v>913</v>
      </c>
      <c r="B5972">
        <v>16</v>
      </c>
      <c r="C5972" t="s">
        <v>253</v>
      </c>
      <c r="D5972" t="s">
        <v>761</v>
      </c>
      <c r="E5972" t="str">
        <f t="shared" si="186"/>
        <v/>
      </c>
      <c r="F5972" t="str">
        <f t="shared" si="187"/>
        <v/>
      </c>
      <c r="H5972">
        <v>6.5</v>
      </c>
      <c r="Q5972">
        <v>6.5</v>
      </c>
    </row>
    <row r="5973" spans="1:17" x14ac:dyDescent="0.25">
      <c r="A5973" t="s">
        <v>913</v>
      </c>
      <c r="B5973">
        <v>16</v>
      </c>
      <c r="C5973" t="s">
        <v>319</v>
      </c>
      <c r="D5973" t="s">
        <v>761</v>
      </c>
      <c r="E5973">
        <f t="shared" si="186"/>
        <v>1</v>
      </c>
      <c r="F5973" t="str">
        <f t="shared" si="187"/>
        <v/>
      </c>
      <c r="G5973" t="s">
        <v>910</v>
      </c>
      <c r="H5973">
        <v>6</v>
      </c>
      <c r="Q5973">
        <v>5.5</v>
      </c>
    </row>
    <row r="5974" spans="1:17" x14ac:dyDescent="0.25">
      <c r="A5974" t="s">
        <v>913</v>
      </c>
      <c r="B5974">
        <v>16</v>
      </c>
      <c r="C5974" t="s">
        <v>279</v>
      </c>
      <c r="D5974" t="s">
        <v>761</v>
      </c>
      <c r="E5974" t="str">
        <f t="shared" si="186"/>
        <v/>
      </c>
      <c r="F5974" t="str">
        <f t="shared" si="187"/>
        <v/>
      </c>
      <c r="H5974">
        <v>6</v>
      </c>
      <c r="Q5974">
        <v>6</v>
      </c>
    </row>
    <row r="5975" spans="1:17" x14ac:dyDescent="0.25">
      <c r="A5975" t="s">
        <v>908</v>
      </c>
      <c r="B5975">
        <v>15</v>
      </c>
      <c r="C5975" t="s">
        <v>331</v>
      </c>
      <c r="D5975" t="s">
        <v>746</v>
      </c>
      <c r="E5975" t="str">
        <f t="shared" si="186"/>
        <v/>
      </c>
      <c r="F5975" t="str">
        <f t="shared" si="187"/>
        <v/>
      </c>
      <c r="H5975">
        <v>6.5</v>
      </c>
      <c r="J5975">
        <v>2</v>
      </c>
      <c r="O5975">
        <v>1</v>
      </c>
      <c r="Q5975">
        <v>4.5</v>
      </c>
    </row>
    <row r="5976" spans="1:17" x14ac:dyDescent="0.25">
      <c r="A5976" t="s">
        <v>908</v>
      </c>
      <c r="B5976">
        <v>15</v>
      </c>
      <c r="C5976" t="s">
        <v>332</v>
      </c>
      <c r="D5976" t="s">
        <v>760</v>
      </c>
      <c r="E5976" t="str">
        <f t="shared" si="186"/>
        <v/>
      </c>
      <c r="F5976" t="str">
        <f t="shared" si="187"/>
        <v/>
      </c>
      <c r="H5976">
        <v>6.5</v>
      </c>
      <c r="J5976">
        <v>2</v>
      </c>
      <c r="Q5976">
        <v>4.5</v>
      </c>
    </row>
    <row r="5977" spans="1:17" x14ac:dyDescent="0.25">
      <c r="A5977" t="s">
        <v>908</v>
      </c>
      <c r="B5977">
        <v>15</v>
      </c>
      <c r="C5977" t="s">
        <v>326</v>
      </c>
      <c r="D5977" t="s">
        <v>633</v>
      </c>
      <c r="E5977">
        <f t="shared" si="186"/>
        <v>1</v>
      </c>
      <c r="F5977" t="str">
        <f t="shared" si="187"/>
        <v/>
      </c>
      <c r="G5977" t="s">
        <v>910</v>
      </c>
      <c r="H5977">
        <v>6.5</v>
      </c>
      <c r="J5977">
        <v>1</v>
      </c>
      <c r="Q5977">
        <v>5</v>
      </c>
    </row>
    <row r="5978" spans="1:17" x14ac:dyDescent="0.25">
      <c r="A5978" t="s">
        <v>908</v>
      </c>
      <c r="B5978">
        <v>15</v>
      </c>
      <c r="C5978" t="s">
        <v>335</v>
      </c>
      <c r="D5978" t="s">
        <v>739</v>
      </c>
      <c r="E5978" t="str">
        <f t="shared" si="186"/>
        <v/>
      </c>
      <c r="F5978" t="str">
        <f t="shared" si="187"/>
        <v/>
      </c>
      <c r="H5978">
        <v>6</v>
      </c>
      <c r="J5978">
        <v>2</v>
      </c>
      <c r="Q5978">
        <v>4</v>
      </c>
    </row>
    <row r="5979" spans="1:17" x14ac:dyDescent="0.25">
      <c r="A5979" t="s">
        <v>908</v>
      </c>
      <c r="B5979">
        <v>15</v>
      </c>
      <c r="C5979" t="s">
        <v>341</v>
      </c>
      <c r="D5979" t="s">
        <v>634</v>
      </c>
      <c r="E5979" t="str">
        <f t="shared" si="186"/>
        <v/>
      </c>
      <c r="F5979" t="str">
        <f t="shared" si="187"/>
        <v/>
      </c>
      <c r="H5979">
        <v>6.5</v>
      </c>
      <c r="Q5979">
        <v>6.5</v>
      </c>
    </row>
    <row r="5980" spans="1:17" x14ac:dyDescent="0.25">
      <c r="A5980" t="s">
        <v>908</v>
      </c>
      <c r="B5980">
        <v>15</v>
      </c>
      <c r="C5980" t="s">
        <v>338</v>
      </c>
      <c r="D5980" t="s">
        <v>632</v>
      </c>
      <c r="E5980">
        <f t="shared" si="186"/>
        <v>1</v>
      </c>
      <c r="F5980" t="str">
        <f t="shared" si="187"/>
        <v/>
      </c>
      <c r="G5980" t="s">
        <v>910</v>
      </c>
      <c r="H5980">
        <v>7</v>
      </c>
      <c r="J5980">
        <v>2</v>
      </c>
      <c r="Q5980">
        <v>4.5</v>
      </c>
    </row>
    <row r="5981" spans="1:17" x14ac:dyDescent="0.25">
      <c r="A5981" t="s">
        <v>908</v>
      </c>
      <c r="B5981">
        <v>15</v>
      </c>
      <c r="C5981" t="s">
        <v>340</v>
      </c>
      <c r="D5981" t="s">
        <v>752</v>
      </c>
      <c r="E5981" t="str">
        <f t="shared" si="186"/>
        <v/>
      </c>
      <c r="F5981" t="str">
        <f t="shared" si="187"/>
        <v/>
      </c>
      <c r="H5981">
        <v>7</v>
      </c>
      <c r="J5981">
        <v>2</v>
      </c>
      <c r="Q5981">
        <v>5</v>
      </c>
    </row>
    <row r="5982" spans="1:17" x14ac:dyDescent="0.25">
      <c r="A5982" t="s">
        <v>908</v>
      </c>
      <c r="B5982">
        <v>15</v>
      </c>
      <c r="C5982" t="s">
        <v>662</v>
      </c>
      <c r="D5982" t="s">
        <v>740</v>
      </c>
      <c r="E5982" t="str">
        <f t="shared" si="186"/>
        <v/>
      </c>
      <c r="F5982" t="str">
        <f t="shared" si="187"/>
        <v/>
      </c>
      <c r="H5982">
        <v>4.5</v>
      </c>
      <c r="J5982">
        <v>3</v>
      </c>
      <c r="Q5982">
        <v>1.5</v>
      </c>
    </row>
    <row r="5983" spans="1:17" x14ac:dyDescent="0.25">
      <c r="A5983" t="s">
        <v>908</v>
      </c>
      <c r="B5983">
        <v>15</v>
      </c>
      <c r="C5983" t="s">
        <v>330</v>
      </c>
      <c r="D5983" t="s">
        <v>742</v>
      </c>
      <c r="E5983" t="str">
        <f t="shared" si="186"/>
        <v/>
      </c>
      <c r="F5983" t="str">
        <f t="shared" si="187"/>
        <v/>
      </c>
      <c r="H5983">
        <v>6.5</v>
      </c>
      <c r="Q5983">
        <v>6.5</v>
      </c>
    </row>
    <row r="5984" spans="1:17" x14ac:dyDescent="0.25">
      <c r="A5984" t="s">
        <v>908</v>
      </c>
      <c r="B5984">
        <v>15</v>
      </c>
      <c r="C5984" t="s">
        <v>337</v>
      </c>
      <c r="D5984" t="s">
        <v>753</v>
      </c>
      <c r="E5984" t="str">
        <f t="shared" si="186"/>
        <v/>
      </c>
      <c r="F5984" t="str">
        <f t="shared" si="187"/>
        <v/>
      </c>
      <c r="H5984">
        <v>6</v>
      </c>
      <c r="J5984">
        <v>1</v>
      </c>
      <c r="Q5984">
        <v>5</v>
      </c>
    </row>
    <row r="5985" spans="1:17" x14ac:dyDescent="0.25">
      <c r="A5985" t="s">
        <v>908</v>
      </c>
      <c r="B5985">
        <v>15</v>
      </c>
      <c r="C5985" t="s">
        <v>327</v>
      </c>
      <c r="D5985" t="s">
        <v>750</v>
      </c>
      <c r="E5985" t="str">
        <f t="shared" si="186"/>
        <v/>
      </c>
      <c r="F5985" t="str">
        <f t="shared" si="187"/>
        <v/>
      </c>
      <c r="H5985">
        <v>5.5</v>
      </c>
      <c r="J5985">
        <v>2</v>
      </c>
      <c r="Q5985">
        <v>3.5</v>
      </c>
    </row>
    <row r="5986" spans="1:17" x14ac:dyDescent="0.25">
      <c r="A5986" t="s">
        <v>908</v>
      </c>
      <c r="B5986">
        <v>15</v>
      </c>
      <c r="C5986" t="s">
        <v>647</v>
      </c>
      <c r="D5986" t="s">
        <v>754</v>
      </c>
      <c r="E5986" t="str">
        <f t="shared" si="186"/>
        <v/>
      </c>
      <c r="F5986" t="str">
        <f t="shared" si="187"/>
        <v/>
      </c>
      <c r="H5986">
        <v>4.5</v>
      </c>
      <c r="J5986">
        <v>2</v>
      </c>
      <c r="Q5986">
        <v>2.5</v>
      </c>
    </row>
    <row r="5987" spans="1:17" x14ac:dyDescent="0.25">
      <c r="A5987" t="s">
        <v>908</v>
      </c>
      <c r="B5987">
        <v>15</v>
      </c>
      <c r="C5987" t="s">
        <v>652</v>
      </c>
      <c r="D5987" t="s">
        <v>748</v>
      </c>
      <c r="E5987" t="str">
        <f t="shared" si="186"/>
        <v/>
      </c>
      <c r="F5987" t="str">
        <f t="shared" si="187"/>
        <v/>
      </c>
      <c r="H5987">
        <v>5</v>
      </c>
      <c r="J5987">
        <v>3</v>
      </c>
      <c r="Q5987">
        <v>2</v>
      </c>
    </row>
    <row r="5988" spans="1:17" x14ac:dyDescent="0.25">
      <c r="A5988" t="s">
        <v>908</v>
      </c>
      <c r="B5988">
        <v>15</v>
      </c>
      <c r="C5988" t="s">
        <v>663</v>
      </c>
      <c r="D5988" t="s">
        <v>661</v>
      </c>
      <c r="E5988" t="str">
        <f t="shared" si="186"/>
        <v/>
      </c>
      <c r="F5988" t="str">
        <f t="shared" si="187"/>
        <v/>
      </c>
      <c r="H5988">
        <v>6.5</v>
      </c>
      <c r="J5988">
        <v>3</v>
      </c>
      <c r="Q5988">
        <v>3.5</v>
      </c>
    </row>
    <row r="5989" spans="1:17" x14ac:dyDescent="0.25">
      <c r="A5989" t="s">
        <v>908</v>
      </c>
      <c r="B5989">
        <v>15</v>
      </c>
      <c r="C5989" t="s">
        <v>334</v>
      </c>
      <c r="D5989" t="s">
        <v>631</v>
      </c>
      <c r="E5989">
        <f t="shared" si="186"/>
        <v>1</v>
      </c>
      <c r="F5989" t="str">
        <f t="shared" si="187"/>
        <v/>
      </c>
      <c r="G5989" t="s">
        <v>910</v>
      </c>
      <c r="H5989">
        <v>7</v>
      </c>
      <c r="J5989">
        <v>1</v>
      </c>
      <c r="Q5989">
        <v>5.5</v>
      </c>
    </row>
    <row r="5990" spans="1:17" x14ac:dyDescent="0.25">
      <c r="A5990" t="s">
        <v>908</v>
      </c>
      <c r="B5990">
        <v>15</v>
      </c>
      <c r="C5990" t="s">
        <v>333</v>
      </c>
      <c r="D5990" t="s">
        <v>745</v>
      </c>
      <c r="E5990" t="str">
        <f t="shared" si="186"/>
        <v/>
      </c>
      <c r="F5990" t="str">
        <f t="shared" si="187"/>
        <v/>
      </c>
      <c r="H5990">
        <v>6</v>
      </c>
      <c r="Q5990">
        <v>6</v>
      </c>
    </row>
    <row r="5991" spans="1:17" x14ac:dyDescent="0.25">
      <c r="A5991" t="s">
        <v>908</v>
      </c>
      <c r="B5991">
        <v>15</v>
      </c>
      <c r="C5991" t="s">
        <v>339</v>
      </c>
      <c r="D5991" t="s">
        <v>635</v>
      </c>
      <c r="E5991" t="str">
        <f t="shared" si="186"/>
        <v/>
      </c>
      <c r="F5991" t="str">
        <f t="shared" si="187"/>
        <v/>
      </c>
      <c r="H5991">
        <v>6.5</v>
      </c>
      <c r="J5991">
        <v>1</v>
      </c>
      <c r="Q5991">
        <v>5.5</v>
      </c>
    </row>
    <row r="5992" spans="1:17" x14ac:dyDescent="0.25">
      <c r="A5992" t="s">
        <v>908</v>
      </c>
      <c r="B5992">
        <v>15</v>
      </c>
      <c r="C5992" t="s">
        <v>664</v>
      </c>
      <c r="D5992" t="s">
        <v>747</v>
      </c>
      <c r="E5992" t="str">
        <f t="shared" si="186"/>
        <v/>
      </c>
      <c r="F5992" t="str">
        <f t="shared" si="187"/>
        <v/>
      </c>
      <c r="H5992">
        <v>6</v>
      </c>
      <c r="Q5992">
        <v>6</v>
      </c>
    </row>
    <row r="5993" spans="1:17" x14ac:dyDescent="0.25">
      <c r="A5993" t="s">
        <v>908</v>
      </c>
      <c r="B5993">
        <v>15</v>
      </c>
      <c r="C5993" t="s">
        <v>329</v>
      </c>
      <c r="D5993" t="s">
        <v>738</v>
      </c>
      <c r="E5993" t="str">
        <f t="shared" si="186"/>
        <v/>
      </c>
      <c r="F5993" t="str">
        <f t="shared" si="187"/>
        <v/>
      </c>
      <c r="H5993">
        <v>5.5</v>
      </c>
      <c r="J5993">
        <v>3</v>
      </c>
      <c r="Q5993">
        <v>2.5</v>
      </c>
    </row>
    <row r="5994" spans="1:17" x14ac:dyDescent="0.25">
      <c r="A5994" t="s">
        <v>908</v>
      </c>
      <c r="B5994">
        <v>15</v>
      </c>
      <c r="C5994" t="s">
        <v>342</v>
      </c>
      <c r="D5994" t="s">
        <v>761</v>
      </c>
      <c r="E5994" t="str">
        <f t="shared" si="186"/>
        <v/>
      </c>
      <c r="F5994" t="str">
        <f t="shared" si="187"/>
        <v/>
      </c>
      <c r="H5994">
        <v>7</v>
      </c>
      <c r="J5994">
        <v>1</v>
      </c>
      <c r="Q5994">
        <v>6</v>
      </c>
    </row>
    <row r="5995" spans="1:17" x14ac:dyDescent="0.25">
      <c r="A5995" t="s">
        <v>909</v>
      </c>
      <c r="B5995">
        <v>15</v>
      </c>
      <c r="C5995" t="s">
        <v>371</v>
      </c>
      <c r="D5995" t="s">
        <v>746</v>
      </c>
      <c r="E5995" t="str">
        <f t="shared" si="186"/>
        <v/>
      </c>
      <c r="F5995" t="str">
        <f t="shared" si="187"/>
        <v/>
      </c>
      <c r="H5995">
        <v>6</v>
      </c>
      <c r="Q5995">
        <v>6</v>
      </c>
    </row>
    <row r="5996" spans="1:17" x14ac:dyDescent="0.25">
      <c r="A5996" t="s">
        <v>909</v>
      </c>
      <c r="B5996">
        <v>15</v>
      </c>
      <c r="C5996" t="s">
        <v>376</v>
      </c>
      <c r="D5996" t="s">
        <v>746</v>
      </c>
      <c r="E5996" t="str">
        <f t="shared" si="186"/>
        <v/>
      </c>
      <c r="F5996" t="str">
        <f t="shared" si="187"/>
        <v/>
      </c>
      <c r="H5996">
        <v>5</v>
      </c>
      <c r="Q5996">
        <v>5</v>
      </c>
    </row>
    <row r="5997" spans="1:17" x14ac:dyDescent="0.25">
      <c r="A5997" t="s">
        <v>909</v>
      </c>
      <c r="B5997">
        <v>15</v>
      </c>
      <c r="C5997" t="s">
        <v>421</v>
      </c>
      <c r="D5997" t="s">
        <v>746</v>
      </c>
      <c r="E5997" t="str">
        <f t="shared" si="186"/>
        <v/>
      </c>
      <c r="F5997" t="str">
        <f t="shared" si="187"/>
        <v/>
      </c>
      <c r="H5997">
        <v>6.5</v>
      </c>
      <c r="Q5997">
        <v>6.5</v>
      </c>
    </row>
    <row r="5998" spans="1:17" x14ac:dyDescent="0.25">
      <c r="A5998" t="s">
        <v>909</v>
      </c>
      <c r="B5998">
        <v>15</v>
      </c>
      <c r="C5998" t="s">
        <v>354</v>
      </c>
      <c r="D5998" t="s">
        <v>760</v>
      </c>
      <c r="E5998" t="str">
        <f t="shared" si="186"/>
        <v/>
      </c>
      <c r="F5998" t="str">
        <f t="shared" si="187"/>
        <v/>
      </c>
      <c r="H5998">
        <v>6</v>
      </c>
      <c r="Q5998">
        <v>6</v>
      </c>
    </row>
    <row r="5999" spans="1:17" x14ac:dyDescent="0.25">
      <c r="A5999" t="s">
        <v>909</v>
      </c>
      <c r="B5999">
        <v>15</v>
      </c>
      <c r="C5999" t="s">
        <v>404</v>
      </c>
      <c r="D5999" t="s">
        <v>760</v>
      </c>
      <c r="E5999" t="str">
        <f t="shared" si="186"/>
        <v/>
      </c>
      <c r="F5999" t="str">
        <f t="shared" si="187"/>
        <v/>
      </c>
      <c r="H5999">
        <v>6</v>
      </c>
      <c r="Q5999">
        <v>6</v>
      </c>
    </row>
    <row r="6000" spans="1:17" x14ac:dyDescent="0.25">
      <c r="A6000" t="s">
        <v>909</v>
      </c>
      <c r="B6000">
        <v>15</v>
      </c>
      <c r="C6000" t="s">
        <v>436</v>
      </c>
      <c r="D6000" t="s">
        <v>760</v>
      </c>
      <c r="E6000" t="str">
        <f t="shared" si="186"/>
        <v/>
      </c>
      <c r="F6000" t="str">
        <f t="shared" si="187"/>
        <v/>
      </c>
      <c r="H6000">
        <v>6</v>
      </c>
      <c r="Q6000">
        <v>6</v>
      </c>
    </row>
    <row r="6001" spans="1:17" x14ac:dyDescent="0.25">
      <c r="A6001" t="s">
        <v>909</v>
      </c>
      <c r="B6001">
        <v>15</v>
      </c>
      <c r="C6001" t="s">
        <v>442</v>
      </c>
      <c r="D6001" t="s">
        <v>760</v>
      </c>
      <c r="E6001" t="str">
        <f t="shared" si="186"/>
        <v/>
      </c>
      <c r="F6001" t="str">
        <f t="shared" si="187"/>
        <v/>
      </c>
      <c r="H6001">
        <v>5</v>
      </c>
      <c r="Q6001">
        <v>5</v>
      </c>
    </row>
    <row r="6002" spans="1:17" x14ac:dyDescent="0.25">
      <c r="A6002" t="s">
        <v>909</v>
      </c>
      <c r="B6002">
        <v>15</v>
      </c>
      <c r="C6002" t="s">
        <v>914</v>
      </c>
      <c r="D6002" t="s">
        <v>760</v>
      </c>
      <c r="E6002">
        <f t="shared" si="186"/>
        <v>1</v>
      </c>
      <c r="F6002" t="str">
        <f t="shared" si="187"/>
        <v/>
      </c>
      <c r="G6002" t="s">
        <v>910</v>
      </c>
      <c r="H6002">
        <v>5</v>
      </c>
      <c r="Q6002">
        <v>4.5</v>
      </c>
    </row>
    <row r="6003" spans="1:17" x14ac:dyDescent="0.25">
      <c r="A6003" t="s">
        <v>909</v>
      </c>
      <c r="B6003">
        <v>15</v>
      </c>
      <c r="C6003" t="s">
        <v>357</v>
      </c>
      <c r="D6003" t="s">
        <v>633</v>
      </c>
      <c r="E6003" t="str">
        <f t="shared" si="186"/>
        <v/>
      </c>
      <c r="F6003" t="str">
        <f t="shared" si="187"/>
        <v/>
      </c>
      <c r="H6003">
        <v>6</v>
      </c>
      <c r="Q6003">
        <v>6</v>
      </c>
    </row>
    <row r="6004" spans="1:17" x14ac:dyDescent="0.25">
      <c r="A6004" t="s">
        <v>909</v>
      </c>
      <c r="B6004">
        <v>15</v>
      </c>
      <c r="C6004" t="s">
        <v>358</v>
      </c>
      <c r="D6004" t="s">
        <v>633</v>
      </c>
      <c r="E6004" t="str">
        <f t="shared" si="186"/>
        <v/>
      </c>
      <c r="F6004" t="str">
        <f t="shared" si="187"/>
        <v/>
      </c>
      <c r="H6004">
        <v>6</v>
      </c>
      <c r="Q6004">
        <v>6</v>
      </c>
    </row>
    <row r="6005" spans="1:17" x14ac:dyDescent="0.25">
      <c r="A6005" t="s">
        <v>909</v>
      </c>
      <c r="B6005">
        <v>15</v>
      </c>
      <c r="C6005" t="s">
        <v>453</v>
      </c>
      <c r="D6005" t="s">
        <v>633</v>
      </c>
      <c r="E6005" t="str">
        <f t="shared" si="186"/>
        <v/>
      </c>
      <c r="F6005" t="str">
        <f t="shared" si="187"/>
        <v/>
      </c>
      <c r="H6005">
        <v>5.5</v>
      </c>
      <c r="Q6005">
        <v>5.5</v>
      </c>
    </row>
    <row r="6006" spans="1:17" x14ac:dyDescent="0.25">
      <c r="A6006" t="s">
        <v>909</v>
      </c>
      <c r="B6006">
        <v>15</v>
      </c>
      <c r="C6006" t="s">
        <v>875</v>
      </c>
      <c r="D6006" t="s">
        <v>633</v>
      </c>
      <c r="E6006" t="str">
        <f t="shared" si="186"/>
        <v/>
      </c>
      <c r="F6006" t="str">
        <f t="shared" si="187"/>
        <v/>
      </c>
      <c r="H6006">
        <v>5.5</v>
      </c>
      <c r="Q6006">
        <v>5.5</v>
      </c>
    </row>
    <row r="6007" spans="1:17" x14ac:dyDescent="0.25">
      <c r="A6007" t="s">
        <v>909</v>
      </c>
      <c r="B6007">
        <v>15</v>
      </c>
      <c r="C6007" t="s">
        <v>411</v>
      </c>
      <c r="D6007" t="s">
        <v>739</v>
      </c>
      <c r="E6007" t="str">
        <f t="shared" si="186"/>
        <v/>
      </c>
      <c r="F6007" t="str">
        <f t="shared" si="187"/>
        <v/>
      </c>
      <c r="H6007">
        <v>5</v>
      </c>
      <c r="Q6007">
        <v>5</v>
      </c>
    </row>
    <row r="6008" spans="1:17" x14ac:dyDescent="0.25">
      <c r="A6008" t="s">
        <v>909</v>
      </c>
      <c r="B6008">
        <v>15</v>
      </c>
      <c r="C6008" t="s">
        <v>417</v>
      </c>
      <c r="D6008" t="s">
        <v>739</v>
      </c>
      <c r="E6008" t="str">
        <f t="shared" si="186"/>
        <v/>
      </c>
      <c r="F6008" t="str">
        <f t="shared" si="187"/>
        <v/>
      </c>
      <c r="H6008">
        <v>5.5</v>
      </c>
      <c r="Q6008">
        <v>5.5</v>
      </c>
    </row>
    <row r="6009" spans="1:17" x14ac:dyDescent="0.25">
      <c r="A6009" t="s">
        <v>909</v>
      </c>
      <c r="B6009">
        <v>15</v>
      </c>
      <c r="C6009" t="s">
        <v>864</v>
      </c>
      <c r="D6009" t="s">
        <v>739</v>
      </c>
      <c r="E6009" t="str">
        <f t="shared" si="186"/>
        <v/>
      </c>
      <c r="F6009" t="str">
        <f t="shared" si="187"/>
        <v/>
      </c>
      <c r="H6009">
        <v>5</v>
      </c>
      <c r="Q6009">
        <v>5</v>
      </c>
    </row>
    <row r="6010" spans="1:17" x14ac:dyDescent="0.25">
      <c r="A6010" t="s">
        <v>909</v>
      </c>
      <c r="B6010">
        <v>15</v>
      </c>
      <c r="C6010" t="s">
        <v>472</v>
      </c>
      <c r="D6010" t="s">
        <v>739</v>
      </c>
      <c r="E6010" t="str">
        <f t="shared" si="186"/>
        <v/>
      </c>
      <c r="F6010" t="str">
        <f t="shared" si="187"/>
        <v/>
      </c>
      <c r="H6010">
        <v>5</v>
      </c>
      <c r="Q6010">
        <v>5</v>
      </c>
    </row>
    <row r="6011" spans="1:17" x14ac:dyDescent="0.25">
      <c r="A6011" t="s">
        <v>909</v>
      </c>
      <c r="B6011">
        <v>15</v>
      </c>
      <c r="C6011" t="s">
        <v>451</v>
      </c>
      <c r="D6011" t="s">
        <v>739</v>
      </c>
      <c r="E6011">
        <f t="shared" si="186"/>
        <v>1</v>
      </c>
      <c r="F6011" t="str">
        <f t="shared" si="187"/>
        <v/>
      </c>
      <c r="G6011" t="s">
        <v>910</v>
      </c>
      <c r="H6011">
        <v>5</v>
      </c>
      <c r="Q6011">
        <v>4.5</v>
      </c>
    </row>
    <row r="6012" spans="1:17" x14ac:dyDescent="0.25">
      <c r="A6012" t="s">
        <v>909</v>
      </c>
      <c r="B6012">
        <v>15</v>
      </c>
      <c r="C6012" t="s">
        <v>367</v>
      </c>
      <c r="D6012" t="s">
        <v>739</v>
      </c>
      <c r="E6012" t="str">
        <f t="shared" si="186"/>
        <v/>
      </c>
      <c r="F6012" t="str">
        <f t="shared" si="187"/>
        <v/>
      </c>
      <c r="H6012">
        <v>5.5</v>
      </c>
      <c r="Q6012">
        <v>5.5</v>
      </c>
    </row>
    <row r="6013" spans="1:17" x14ac:dyDescent="0.25">
      <c r="A6013" t="s">
        <v>909</v>
      </c>
      <c r="B6013">
        <v>15</v>
      </c>
      <c r="C6013" t="s">
        <v>382</v>
      </c>
      <c r="D6013" t="s">
        <v>634</v>
      </c>
      <c r="E6013">
        <f t="shared" si="186"/>
        <v>1</v>
      </c>
      <c r="F6013" t="str">
        <f t="shared" si="187"/>
        <v/>
      </c>
      <c r="G6013" t="s">
        <v>910</v>
      </c>
      <c r="H6013">
        <v>6</v>
      </c>
      <c r="Q6013">
        <v>5.5</v>
      </c>
    </row>
    <row r="6014" spans="1:17" x14ac:dyDescent="0.25">
      <c r="A6014" t="s">
        <v>909</v>
      </c>
      <c r="B6014">
        <v>15</v>
      </c>
      <c r="C6014" t="s">
        <v>388</v>
      </c>
      <c r="D6014" t="s">
        <v>634</v>
      </c>
      <c r="E6014" t="str">
        <f t="shared" si="186"/>
        <v/>
      </c>
      <c r="F6014" t="str">
        <f t="shared" si="187"/>
        <v/>
      </c>
      <c r="H6014">
        <v>6.5</v>
      </c>
      <c r="Q6014">
        <v>6.5</v>
      </c>
    </row>
    <row r="6015" spans="1:17" x14ac:dyDescent="0.25">
      <c r="A6015" t="s">
        <v>909</v>
      </c>
      <c r="B6015">
        <v>15</v>
      </c>
      <c r="C6015" t="s">
        <v>398</v>
      </c>
      <c r="D6015" t="s">
        <v>634</v>
      </c>
      <c r="E6015">
        <f t="shared" si="186"/>
        <v>1</v>
      </c>
      <c r="F6015" t="str">
        <f t="shared" si="187"/>
        <v/>
      </c>
      <c r="G6015" t="s">
        <v>910</v>
      </c>
      <c r="H6015">
        <v>6</v>
      </c>
      <c r="Q6015">
        <v>5.5</v>
      </c>
    </row>
    <row r="6016" spans="1:17" x14ac:dyDescent="0.25">
      <c r="A6016" t="s">
        <v>909</v>
      </c>
      <c r="B6016">
        <v>15</v>
      </c>
      <c r="C6016" t="s">
        <v>469</v>
      </c>
      <c r="D6016" t="s">
        <v>634</v>
      </c>
      <c r="E6016" t="str">
        <f t="shared" si="186"/>
        <v/>
      </c>
      <c r="F6016" t="str">
        <f t="shared" si="187"/>
        <v/>
      </c>
      <c r="H6016">
        <v>6</v>
      </c>
      <c r="Q6016">
        <v>6</v>
      </c>
    </row>
    <row r="6017" spans="1:17" x14ac:dyDescent="0.25">
      <c r="A6017" t="s">
        <v>909</v>
      </c>
      <c r="B6017">
        <v>15</v>
      </c>
      <c r="C6017" t="s">
        <v>402</v>
      </c>
      <c r="D6017" t="s">
        <v>634</v>
      </c>
      <c r="E6017" t="str">
        <f t="shared" si="186"/>
        <v/>
      </c>
      <c r="F6017" t="str">
        <f t="shared" si="187"/>
        <v/>
      </c>
      <c r="H6017">
        <v>6</v>
      </c>
      <c r="Q6017">
        <v>6</v>
      </c>
    </row>
    <row r="6018" spans="1:17" x14ac:dyDescent="0.25">
      <c r="A6018" t="s">
        <v>909</v>
      </c>
      <c r="B6018">
        <v>15</v>
      </c>
      <c r="C6018" t="s">
        <v>447</v>
      </c>
      <c r="D6018" t="s">
        <v>632</v>
      </c>
      <c r="E6018" t="str">
        <f t="shared" si="186"/>
        <v/>
      </c>
      <c r="F6018" t="str">
        <f t="shared" si="187"/>
        <v/>
      </c>
      <c r="H6018">
        <v>6</v>
      </c>
      <c r="Q6018">
        <v>6</v>
      </c>
    </row>
    <row r="6019" spans="1:17" x14ac:dyDescent="0.25">
      <c r="A6019" t="s">
        <v>909</v>
      </c>
      <c r="B6019">
        <v>15</v>
      </c>
      <c r="C6019" t="s">
        <v>462</v>
      </c>
      <c r="D6019" t="s">
        <v>632</v>
      </c>
      <c r="E6019">
        <f t="shared" ref="E6019:E6082" si="188">IF($G6019="Ammonito",1,"")</f>
        <v>1</v>
      </c>
      <c r="F6019" t="str">
        <f t="shared" ref="F6019:F6082" si="189">IF($G6019="Espulsione",1,"")</f>
        <v/>
      </c>
      <c r="G6019" t="s">
        <v>910</v>
      </c>
      <c r="H6019">
        <v>6</v>
      </c>
      <c r="Q6019">
        <v>5.5</v>
      </c>
    </row>
    <row r="6020" spans="1:17" x14ac:dyDescent="0.25">
      <c r="A6020" t="s">
        <v>909</v>
      </c>
      <c r="B6020">
        <v>15</v>
      </c>
      <c r="C6020" t="s">
        <v>470</v>
      </c>
      <c r="D6020" t="s">
        <v>632</v>
      </c>
      <c r="E6020" t="str">
        <f t="shared" si="188"/>
        <v/>
      </c>
      <c r="F6020" t="str">
        <f t="shared" si="189"/>
        <v/>
      </c>
      <c r="H6020">
        <v>6</v>
      </c>
      <c r="Q6020">
        <v>6</v>
      </c>
    </row>
    <row r="6021" spans="1:17" x14ac:dyDescent="0.25">
      <c r="A6021" t="s">
        <v>909</v>
      </c>
      <c r="B6021">
        <v>15</v>
      </c>
      <c r="C6021" t="s">
        <v>474</v>
      </c>
      <c r="D6021" t="s">
        <v>632</v>
      </c>
      <c r="E6021" t="str">
        <f t="shared" si="188"/>
        <v/>
      </c>
      <c r="F6021" t="str">
        <f t="shared" si="189"/>
        <v/>
      </c>
      <c r="H6021">
        <v>6</v>
      </c>
      <c r="L6021">
        <v>1</v>
      </c>
      <c r="Q6021">
        <v>7</v>
      </c>
    </row>
    <row r="6022" spans="1:17" x14ac:dyDescent="0.25">
      <c r="A6022" t="s">
        <v>909</v>
      </c>
      <c r="B6022">
        <v>15</v>
      </c>
      <c r="C6022" t="s">
        <v>352</v>
      </c>
      <c r="D6022" t="s">
        <v>752</v>
      </c>
      <c r="E6022" t="str">
        <f t="shared" si="188"/>
        <v/>
      </c>
      <c r="F6022" t="str">
        <f t="shared" si="189"/>
        <v/>
      </c>
      <c r="H6022">
        <v>6.5</v>
      </c>
      <c r="Q6022">
        <v>6.5</v>
      </c>
    </row>
    <row r="6023" spans="1:17" x14ac:dyDescent="0.25">
      <c r="A6023" t="s">
        <v>909</v>
      </c>
      <c r="B6023">
        <v>15</v>
      </c>
      <c r="C6023" t="s">
        <v>353</v>
      </c>
      <c r="D6023" t="s">
        <v>752</v>
      </c>
      <c r="E6023" t="str">
        <f t="shared" si="188"/>
        <v/>
      </c>
      <c r="F6023" t="str">
        <f t="shared" si="189"/>
        <v/>
      </c>
      <c r="H6023">
        <v>5.5</v>
      </c>
      <c r="Q6023">
        <v>5.5</v>
      </c>
    </row>
    <row r="6024" spans="1:17" x14ac:dyDescent="0.25">
      <c r="A6024" t="s">
        <v>909</v>
      </c>
      <c r="B6024">
        <v>15</v>
      </c>
      <c r="C6024" t="s">
        <v>392</v>
      </c>
      <c r="D6024" t="s">
        <v>752</v>
      </c>
      <c r="E6024" t="str">
        <f t="shared" si="188"/>
        <v/>
      </c>
      <c r="F6024" t="str">
        <f t="shared" si="189"/>
        <v/>
      </c>
      <c r="H6024">
        <v>5</v>
      </c>
      <c r="Q6024">
        <v>5</v>
      </c>
    </row>
    <row r="6025" spans="1:17" x14ac:dyDescent="0.25">
      <c r="A6025" t="s">
        <v>909</v>
      </c>
      <c r="B6025">
        <v>15</v>
      </c>
      <c r="C6025" t="s">
        <v>856</v>
      </c>
      <c r="D6025" t="s">
        <v>752</v>
      </c>
      <c r="E6025" t="str">
        <f t="shared" si="188"/>
        <v/>
      </c>
      <c r="F6025" t="str">
        <f t="shared" si="189"/>
        <v/>
      </c>
      <c r="H6025">
        <v>5.5</v>
      </c>
      <c r="Q6025">
        <v>5.5</v>
      </c>
    </row>
    <row r="6026" spans="1:17" x14ac:dyDescent="0.25">
      <c r="A6026" t="s">
        <v>909</v>
      </c>
      <c r="B6026">
        <v>15</v>
      </c>
      <c r="C6026" t="s">
        <v>426</v>
      </c>
      <c r="D6026" t="s">
        <v>752</v>
      </c>
      <c r="E6026" t="str">
        <f t="shared" si="188"/>
        <v/>
      </c>
      <c r="F6026">
        <f t="shared" si="189"/>
        <v>1</v>
      </c>
      <c r="G6026" t="s">
        <v>911</v>
      </c>
      <c r="H6026">
        <v>5</v>
      </c>
      <c r="Q6026">
        <v>4</v>
      </c>
    </row>
    <row r="6027" spans="1:17" x14ac:dyDescent="0.25">
      <c r="A6027" t="s">
        <v>909</v>
      </c>
      <c r="B6027">
        <v>15</v>
      </c>
      <c r="C6027" t="s">
        <v>428</v>
      </c>
      <c r="D6027" t="s">
        <v>752</v>
      </c>
      <c r="E6027" t="str">
        <f t="shared" si="188"/>
        <v/>
      </c>
      <c r="F6027" t="str">
        <f t="shared" si="189"/>
        <v/>
      </c>
      <c r="H6027">
        <v>5.5</v>
      </c>
      <c r="Q6027">
        <v>5.5</v>
      </c>
    </row>
    <row r="6028" spans="1:17" x14ac:dyDescent="0.25">
      <c r="A6028" t="s">
        <v>909</v>
      </c>
      <c r="B6028">
        <v>15</v>
      </c>
      <c r="C6028" t="s">
        <v>454</v>
      </c>
      <c r="D6028" t="s">
        <v>752</v>
      </c>
      <c r="E6028" t="str">
        <f t="shared" si="188"/>
        <v/>
      </c>
      <c r="F6028" t="str">
        <f t="shared" si="189"/>
        <v/>
      </c>
      <c r="H6028">
        <v>6</v>
      </c>
      <c r="Q6028">
        <v>6</v>
      </c>
    </row>
    <row r="6029" spans="1:17" x14ac:dyDescent="0.25">
      <c r="A6029" t="s">
        <v>909</v>
      </c>
      <c r="B6029">
        <v>15</v>
      </c>
      <c r="C6029" t="s">
        <v>477</v>
      </c>
      <c r="D6029" t="s">
        <v>752</v>
      </c>
      <c r="E6029" t="str">
        <f t="shared" si="188"/>
        <v/>
      </c>
      <c r="F6029" t="str">
        <f t="shared" si="189"/>
        <v/>
      </c>
      <c r="H6029">
        <v>6</v>
      </c>
      <c r="Q6029">
        <v>6</v>
      </c>
    </row>
    <row r="6030" spans="1:17" x14ac:dyDescent="0.25">
      <c r="A6030" t="s">
        <v>909</v>
      </c>
      <c r="B6030">
        <v>15</v>
      </c>
      <c r="C6030" t="s">
        <v>374</v>
      </c>
      <c r="D6030" t="s">
        <v>740</v>
      </c>
      <c r="E6030" t="str">
        <f t="shared" si="188"/>
        <v/>
      </c>
      <c r="F6030" t="str">
        <f t="shared" si="189"/>
        <v/>
      </c>
      <c r="H6030">
        <v>6</v>
      </c>
      <c r="Q6030">
        <v>6</v>
      </c>
    </row>
    <row r="6031" spans="1:17" x14ac:dyDescent="0.25">
      <c r="A6031" t="s">
        <v>909</v>
      </c>
      <c r="B6031">
        <v>15</v>
      </c>
      <c r="C6031" t="s">
        <v>414</v>
      </c>
      <c r="D6031" t="s">
        <v>740</v>
      </c>
      <c r="E6031" t="str">
        <f t="shared" si="188"/>
        <v/>
      </c>
      <c r="F6031" t="str">
        <f t="shared" si="189"/>
        <v/>
      </c>
      <c r="H6031">
        <v>6.5</v>
      </c>
      <c r="L6031">
        <v>1</v>
      </c>
      <c r="Q6031">
        <v>7.5</v>
      </c>
    </row>
    <row r="6032" spans="1:17" x14ac:dyDescent="0.25">
      <c r="A6032" t="s">
        <v>909</v>
      </c>
      <c r="B6032">
        <v>15</v>
      </c>
      <c r="C6032" t="s">
        <v>415</v>
      </c>
      <c r="D6032" t="s">
        <v>740</v>
      </c>
      <c r="E6032" t="str">
        <f t="shared" si="188"/>
        <v/>
      </c>
      <c r="F6032" t="str">
        <f t="shared" si="189"/>
        <v/>
      </c>
      <c r="H6032">
        <v>5</v>
      </c>
      <c r="Q6032">
        <v>5</v>
      </c>
    </row>
    <row r="6033" spans="1:17" x14ac:dyDescent="0.25">
      <c r="A6033" t="s">
        <v>909</v>
      </c>
      <c r="B6033">
        <v>15</v>
      </c>
      <c r="C6033" t="s">
        <v>440</v>
      </c>
      <c r="D6033" t="s">
        <v>740</v>
      </c>
      <c r="E6033" t="str">
        <f t="shared" si="188"/>
        <v/>
      </c>
      <c r="F6033" t="str">
        <f t="shared" si="189"/>
        <v/>
      </c>
      <c r="H6033">
        <v>6</v>
      </c>
      <c r="Q6033">
        <v>6</v>
      </c>
    </row>
    <row r="6034" spans="1:17" x14ac:dyDescent="0.25">
      <c r="A6034" t="s">
        <v>909</v>
      </c>
      <c r="B6034">
        <v>15</v>
      </c>
      <c r="C6034" t="s">
        <v>458</v>
      </c>
      <c r="D6034" t="s">
        <v>740</v>
      </c>
      <c r="E6034">
        <f t="shared" si="188"/>
        <v>1</v>
      </c>
      <c r="F6034" t="str">
        <f t="shared" si="189"/>
        <v/>
      </c>
      <c r="G6034" t="s">
        <v>910</v>
      </c>
      <c r="H6034">
        <v>6</v>
      </c>
      <c r="Q6034">
        <v>5.5</v>
      </c>
    </row>
    <row r="6035" spans="1:17" x14ac:dyDescent="0.25">
      <c r="A6035" t="s">
        <v>909</v>
      </c>
      <c r="B6035">
        <v>15</v>
      </c>
      <c r="C6035" t="s">
        <v>360</v>
      </c>
      <c r="D6035" t="s">
        <v>742</v>
      </c>
      <c r="E6035" t="str">
        <f t="shared" si="188"/>
        <v/>
      </c>
      <c r="F6035" t="str">
        <f t="shared" si="189"/>
        <v/>
      </c>
      <c r="H6035">
        <v>6.5</v>
      </c>
      <c r="Q6035">
        <v>6.5</v>
      </c>
    </row>
    <row r="6036" spans="1:17" x14ac:dyDescent="0.25">
      <c r="A6036" t="s">
        <v>909</v>
      </c>
      <c r="B6036">
        <v>15</v>
      </c>
      <c r="C6036" t="s">
        <v>384</v>
      </c>
      <c r="D6036" t="s">
        <v>742</v>
      </c>
      <c r="E6036">
        <f t="shared" si="188"/>
        <v>1</v>
      </c>
      <c r="F6036" t="str">
        <f t="shared" si="189"/>
        <v/>
      </c>
      <c r="G6036" t="s">
        <v>910</v>
      </c>
      <c r="H6036">
        <v>6.5</v>
      </c>
      <c r="I6036">
        <v>1</v>
      </c>
      <c r="Q6036">
        <v>9</v>
      </c>
    </row>
    <row r="6037" spans="1:17" x14ac:dyDescent="0.25">
      <c r="A6037" t="s">
        <v>909</v>
      </c>
      <c r="B6037">
        <v>15</v>
      </c>
      <c r="C6037" t="s">
        <v>444</v>
      </c>
      <c r="D6037" t="s">
        <v>742</v>
      </c>
      <c r="E6037" t="str">
        <f t="shared" si="188"/>
        <v/>
      </c>
      <c r="F6037" t="str">
        <f t="shared" si="189"/>
        <v/>
      </c>
      <c r="H6037">
        <v>6.5</v>
      </c>
      <c r="Q6037">
        <v>6.5</v>
      </c>
    </row>
    <row r="6038" spans="1:17" x14ac:dyDescent="0.25">
      <c r="A6038" t="s">
        <v>909</v>
      </c>
      <c r="B6038">
        <v>15</v>
      </c>
      <c r="C6038" t="s">
        <v>869</v>
      </c>
      <c r="D6038" t="s">
        <v>742</v>
      </c>
      <c r="E6038">
        <f t="shared" si="188"/>
        <v>1</v>
      </c>
      <c r="F6038" t="str">
        <f t="shared" si="189"/>
        <v/>
      </c>
      <c r="G6038" t="s">
        <v>910</v>
      </c>
      <c r="H6038">
        <v>6.5</v>
      </c>
      <c r="L6038">
        <v>1</v>
      </c>
      <c r="Q6038">
        <v>7</v>
      </c>
    </row>
    <row r="6039" spans="1:17" x14ac:dyDescent="0.25">
      <c r="A6039" t="s">
        <v>909</v>
      </c>
      <c r="B6039">
        <v>15</v>
      </c>
      <c r="C6039" t="s">
        <v>375</v>
      </c>
      <c r="D6039" t="s">
        <v>753</v>
      </c>
      <c r="E6039" t="str">
        <f t="shared" si="188"/>
        <v/>
      </c>
      <c r="F6039" t="str">
        <f t="shared" si="189"/>
        <v/>
      </c>
      <c r="H6039">
        <v>5</v>
      </c>
      <c r="Q6039">
        <v>5</v>
      </c>
    </row>
    <row r="6040" spans="1:17" x14ac:dyDescent="0.25">
      <c r="A6040" t="s">
        <v>909</v>
      </c>
      <c r="B6040">
        <v>15</v>
      </c>
      <c r="C6040" t="s">
        <v>395</v>
      </c>
      <c r="D6040" t="s">
        <v>753</v>
      </c>
      <c r="E6040" t="str">
        <f t="shared" si="188"/>
        <v/>
      </c>
      <c r="F6040" t="str">
        <f t="shared" si="189"/>
        <v/>
      </c>
      <c r="H6040">
        <v>5.5</v>
      </c>
      <c r="Q6040">
        <v>5.5</v>
      </c>
    </row>
    <row r="6041" spans="1:17" x14ac:dyDescent="0.25">
      <c r="A6041" t="s">
        <v>909</v>
      </c>
      <c r="B6041">
        <v>15</v>
      </c>
      <c r="C6041" t="s">
        <v>416</v>
      </c>
      <c r="D6041" t="s">
        <v>753</v>
      </c>
      <c r="E6041" t="str">
        <f t="shared" si="188"/>
        <v/>
      </c>
      <c r="F6041" t="str">
        <f t="shared" si="189"/>
        <v/>
      </c>
      <c r="H6041">
        <v>6</v>
      </c>
      <c r="Q6041">
        <v>6</v>
      </c>
    </row>
    <row r="6042" spans="1:17" x14ac:dyDescent="0.25">
      <c r="A6042" t="s">
        <v>909</v>
      </c>
      <c r="B6042">
        <v>15</v>
      </c>
      <c r="C6042" t="s">
        <v>871</v>
      </c>
      <c r="D6042" t="s">
        <v>753</v>
      </c>
      <c r="E6042" t="str">
        <f t="shared" si="188"/>
        <v/>
      </c>
      <c r="F6042" t="str">
        <f t="shared" si="189"/>
        <v/>
      </c>
      <c r="H6042">
        <v>5.5</v>
      </c>
      <c r="Q6042">
        <v>5.5</v>
      </c>
    </row>
    <row r="6043" spans="1:17" x14ac:dyDescent="0.25">
      <c r="A6043" t="s">
        <v>909</v>
      </c>
      <c r="B6043">
        <v>15</v>
      </c>
      <c r="C6043" t="s">
        <v>380</v>
      </c>
      <c r="D6043" t="s">
        <v>750</v>
      </c>
      <c r="E6043" t="str">
        <f t="shared" si="188"/>
        <v/>
      </c>
      <c r="F6043" t="str">
        <f t="shared" si="189"/>
        <v/>
      </c>
      <c r="H6043">
        <v>5.5</v>
      </c>
      <c r="Q6043">
        <v>5.5</v>
      </c>
    </row>
    <row r="6044" spans="1:17" x14ac:dyDescent="0.25">
      <c r="A6044" t="s">
        <v>909</v>
      </c>
      <c r="B6044">
        <v>15</v>
      </c>
      <c r="C6044" t="s">
        <v>386</v>
      </c>
      <c r="D6044" t="s">
        <v>750</v>
      </c>
      <c r="E6044">
        <f t="shared" si="188"/>
        <v>1</v>
      </c>
      <c r="F6044" t="str">
        <f t="shared" si="189"/>
        <v/>
      </c>
      <c r="G6044" t="s">
        <v>910</v>
      </c>
      <c r="H6044">
        <v>6</v>
      </c>
      <c r="Q6044">
        <v>5.5</v>
      </c>
    </row>
    <row r="6045" spans="1:17" x14ac:dyDescent="0.25">
      <c r="A6045" t="s">
        <v>909</v>
      </c>
      <c r="B6045">
        <v>15</v>
      </c>
      <c r="C6045" t="s">
        <v>399</v>
      </c>
      <c r="D6045" t="s">
        <v>750</v>
      </c>
      <c r="E6045">
        <f t="shared" si="188"/>
        <v>1</v>
      </c>
      <c r="F6045" t="str">
        <f t="shared" si="189"/>
        <v/>
      </c>
      <c r="G6045" t="s">
        <v>910</v>
      </c>
      <c r="H6045">
        <v>5.5</v>
      </c>
      <c r="Q6045">
        <v>5</v>
      </c>
    </row>
    <row r="6046" spans="1:17" x14ac:dyDescent="0.25">
      <c r="A6046" t="s">
        <v>909</v>
      </c>
      <c r="B6046">
        <v>15</v>
      </c>
      <c r="C6046" t="s">
        <v>430</v>
      </c>
      <c r="D6046" t="s">
        <v>750</v>
      </c>
      <c r="E6046">
        <f t="shared" si="188"/>
        <v>1</v>
      </c>
      <c r="F6046" t="str">
        <f t="shared" si="189"/>
        <v/>
      </c>
      <c r="G6046" t="s">
        <v>910</v>
      </c>
      <c r="H6046">
        <v>6</v>
      </c>
      <c r="Q6046">
        <v>5.5</v>
      </c>
    </row>
    <row r="6047" spans="1:17" x14ac:dyDescent="0.25">
      <c r="A6047" t="s">
        <v>909</v>
      </c>
      <c r="B6047">
        <v>15</v>
      </c>
      <c r="C6047" t="s">
        <v>393</v>
      </c>
      <c r="D6047" t="s">
        <v>754</v>
      </c>
      <c r="E6047" t="str">
        <f t="shared" si="188"/>
        <v/>
      </c>
      <c r="F6047" t="str">
        <f t="shared" si="189"/>
        <v/>
      </c>
      <c r="H6047">
        <v>6</v>
      </c>
      <c r="Q6047">
        <v>6</v>
      </c>
    </row>
    <row r="6048" spans="1:17" x14ac:dyDescent="0.25">
      <c r="A6048" t="s">
        <v>909</v>
      </c>
      <c r="B6048">
        <v>15</v>
      </c>
      <c r="C6048" t="s">
        <v>433</v>
      </c>
      <c r="D6048" t="s">
        <v>754</v>
      </c>
      <c r="E6048">
        <f t="shared" si="188"/>
        <v>1</v>
      </c>
      <c r="F6048" t="str">
        <f t="shared" si="189"/>
        <v/>
      </c>
      <c r="G6048" t="s">
        <v>910</v>
      </c>
      <c r="H6048">
        <v>5</v>
      </c>
      <c r="Q6048">
        <v>4.5</v>
      </c>
    </row>
    <row r="6049" spans="1:17" x14ac:dyDescent="0.25">
      <c r="A6049" t="s">
        <v>909</v>
      </c>
      <c r="B6049">
        <v>15</v>
      </c>
      <c r="C6049" t="s">
        <v>480</v>
      </c>
      <c r="D6049" t="s">
        <v>754</v>
      </c>
      <c r="E6049" t="str">
        <f t="shared" si="188"/>
        <v/>
      </c>
      <c r="F6049" t="str">
        <f t="shared" si="189"/>
        <v/>
      </c>
      <c r="H6049">
        <v>5</v>
      </c>
      <c r="Q6049">
        <v>5</v>
      </c>
    </row>
    <row r="6050" spans="1:17" x14ac:dyDescent="0.25">
      <c r="A6050" t="s">
        <v>909</v>
      </c>
      <c r="B6050">
        <v>15</v>
      </c>
      <c r="C6050" t="s">
        <v>349</v>
      </c>
      <c r="D6050" t="s">
        <v>748</v>
      </c>
      <c r="E6050">
        <f t="shared" si="188"/>
        <v>1</v>
      </c>
      <c r="F6050" t="str">
        <f t="shared" si="189"/>
        <v/>
      </c>
      <c r="G6050" t="s">
        <v>910</v>
      </c>
      <c r="H6050">
        <v>5</v>
      </c>
      <c r="Q6050">
        <v>4.5</v>
      </c>
    </row>
    <row r="6051" spans="1:17" x14ac:dyDescent="0.25">
      <c r="A6051" t="s">
        <v>909</v>
      </c>
      <c r="B6051">
        <v>15</v>
      </c>
      <c r="C6051" t="s">
        <v>401</v>
      </c>
      <c r="D6051" t="s">
        <v>748</v>
      </c>
      <c r="E6051">
        <f t="shared" si="188"/>
        <v>1</v>
      </c>
      <c r="F6051" t="str">
        <f t="shared" si="189"/>
        <v/>
      </c>
      <c r="G6051" t="s">
        <v>910</v>
      </c>
      <c r="H6051">
        <v>4.5</v>
      </c>
      <c r="K6051">
        <v>1</v>
      </c>
      <c r="L6051">
        <v>1</v>
      </c>
      <c r="Q6051">
        <v>3</v>
      </c>
    </row>
    <row r="6052" spans="1:17" x14ac:dyDescent="0.25">
      <c r="A6052" t="s">
        <v>909</v>
      </c>
      <c r="B6052">
        <v>15</v>
      </c>
      <c r="C6052" t="s">
        <v>422</v>
      </c>
      <c r="D6052" t="s">
        <v>748</v>
      </c>
      <c r="E6052" t="str">
        <f t="shared" si="188"/>
        <v/>
      </c>
      <c r="F6052" t="str">
        <f t="shared" si="189"/>
        <v/>
      </c>
      <c r="H6052">
        <v>4.5</v>
      </c>
      <c r="Q6052">
        <v>4.5</v>
      </c>
    </row>
    <row r="6053" spans="1:17" x14ac:dyDescent="0.25">
      <c r="A6053" t="s">
        <v>909</v>
      </c>
      <c r="B6053">
        <v>15</v>
      </c>
      <c r="C6053" t="s">
        <v>460</v>
      </c>
      <c r="D6053" t="s">
        <v>748</v>
      </c>
      <c r="E6053" t="str">
        <f t="shared" si="188"/>
        <v/>
      </c>
      <c r="F6053" t="str">
        <f t="shared" si="189"/>
        <v/>
      </c>
      <c r="H6053">
        <v>4.5</v>
      </c>
      <c r="Q6053">
        <v>4.5</v>
      </c>
    </row>
    <row r="6054" spans="1:17" x14ac:dyDescent="0.25">
      <c r="A6054" t="s">
        <v>909</v>
      </c>
      <c r="B6054">
        <v>15</v>
      </c>
      <c r="C6054" t="s">
        <v>845</v>
      </c>
      <c r="D6054" t="s">
        <v>661</v>
      </c>
      <c r="E6054" t="str">
        <f t="shared" si="188"/>
        <v/>
      </c>
      <c r="F6054" t="str">
        <f t="shared" si="189"/>
        <v/>
      </c>
      <c r="H6054">
        <v>6</v>
      </c>
      <c r="L6054">
        <v>1</v>
      </c>
      <c r="Q6054">
        <v>7</v>
      </c>
    </row>
    <row r="6055" spans="1:17" x14ac:dyDescent="0.25">
      <c r="A6055" t="s">
        <v>909</v>
      </c>
      <c r="B6055">
        <v>15</v>
      </c>
      <c r="C6055" t="s">
        <v>409</v>
      </c>
      <c r="D6055" t="s">
        <v>661</v>
      </c>
      <c r="E6055" t="str">
        <f t="shared" si="188"/>
        <v/>
      </c>
      <c r="F6055" t="str">
        <f t="shared" si="189"/>
        <v/>
      </c>
      <c r="H6055">
        <v>6</v>
      </c>
      <c r="Q6055">
        <v>6</v>
      </c>
    </row>
    <row r="6056" spans="1:17" x14ac:dyDescent="0.25">
      <c r="A6056" t="s">
        <v>909</v>
      </c>
      <c r="B6056">
        <v>15</v>
      </c>
      <c r="C6056" t="s">
        <v>420</v>
      </c>
      <c r="D6056" t="s">
        <v>661</v>
      </c>
      <c r="E6056" t="str">
        <f t="shared" si="188"/>
        <v/>
      </c>
      <c r="F6056" t="str">
        <f t="shared" si="189"/>
        <v/>
      </c>
      <c r="H6056">
        <v>5</v>
      </c>
      <c r="Q6056">
        <v>5</v>
      </c>
    </row>
    <row r="6057" spans="1:17" x14ac:dyDescent="0.25">
      <c r="A6057" t="s">
        <v>909</v>
      </c>
      <c r="B6057">
        <v>15</v>
      </c>
      <c r="C6057" t="s">
        <v>445</v>
      </c>
      <c r="D6057" t="s">
        <v>661</v>
      </c>
      <c r="E6057" t="str">
        <f t="shared" si="188"/>
        <v/>
      </c>
      <c r="F6057" t="str">
        <f t="shared" si="189"/>
        <v/>
      </c>
      <c r="H6057">
        <v>7</v>
      </c>
      <c r="Q6057">
        <v>7</v>
      </c>
    </row>
    <row r="6058" spans="1:17" x14ac:dyDescent="0.25">
      <c r="A6058" t="s">
        <v>909</v>
      </c>
      <c r="B6058">
        <v>15</v>
      </c>
      <c r="C6058" t="s">
        <v>364</v>
      </c>
      <c r="D6058" t="s">
        <v>631</v>
      </c>
      <c r="E6058" t="str">
        <f t="shared" si="188"/>
        <v/>
      </c>
      <c r="F6058" t="str">
        <f t="shared" si="189"/>
        <v/>
      </c>
      <c r="H6058">
        <v>7</v>
      </c>
      <c r="Q6058">
        <v>7</v>
      </c>
    </row>
    <row r="6059" spans="1:17" x14ac:dyDescent="0.25">
      <c r="A6059" t="s">
        <v>909</v>
      </c>
      <c r="B6059">
        <v>15</v>
      </c>
      <c r="C6059" t="s">
        <v>846</v>
      </c>
      <c r="D6059" t="s">
        <v>631</v>
      </c>
      <c r="E6059">
        <f t="shared" si="188"/>
        <v>1</v>
      </c>
      <c r="F6059" t="str">
        <f t="shared" si="189"/>
        <v/>
      </c>
      <c r="G6059" t="s">
        <v>910</v>
      </c>
      <c r="H6059">
        <v>7</v>
      </c>
      <c r="Q6059">
        <v>6.5</v>
      </c>
    </row>
    <row r="6060" spans="1:17" x14ac:dyDescent="0.25">
      <c r="A6060" t="s">
        <v>909</v>
      </c>
      <c r="B6060">
        <v>15</v>
      </c>
      <c r="C6060" t="s">
        <v>396</v>
      </c>
      <c r="D6060" t="s">
        <v>631</v>
      </c>
      <c r="E6060" t="str">
        <f t="shared" si="188"/>
        <v/>
      </c>
      <c r="F6060" t="str">
        <f t="shared" si="189"/>
        <v/>
      </c>
      <c r="H6060">
        <v>6</v>
      </c>
      <c r="Q6060">
        <v>6</v>
      </c>
    </row>
    <row r="6061" spans="1:17" x14ac:dyDescent="0.25">
      <c r="A6061" t="s">
        <v>909</v>
      </c>
      <c r="B6061">
        <v>15</v>
      </c>
      <c r="C6061" t="s">
        <v>423</v>
      </c>
      <c r="D6061" t="s">
        <v>631</v>
      </c>
      <c r="E6061" t="str">
        <f t="shared" si="188"/>
        <v/>
      </c>
      <c r="F6061" t="str">
        <f t="shared" si="189"/>
        <v/>
      </c>
      <c r="H6061">
        <v>7</v>
      </c>
      <c r="I6061">
        <v>1</v>
      </c>
      <c r="Q6061">
        <v>10</v>
      </c>
    </row>
    <row r="6062" spans="1:17" x14ac:dyDescent="0.25">
      <c r="A6062" t="s">
        <v>909</v>
      </c>
      <c r="B6062">
        <v>15</v>
      </c>
      <c r="C6062" t="s">
        <v>387</v>
      </c>
      <c r="D6062" t="s">
        <v>745</v>
      </c>
      <c r="E6062" t="str">
        <f t="shared" si="188"/>
        <v/>
      </c>
      <c r="F6062" t="str">
        <f t="shared" si="189"/>
        <v/>
      </c>
      <c r="H6062">
        <v>6.5</v>
      </c>
      <c r="Q6062">
        <v>6.5</v>
      </c>
    </row>
    <row r="6063" spans="1:17" x14ac:dyDescent="0.25">
      <c r="A6063" t="s">
        <v>909</v>
      </c>
      <c r="B6063">
        <v>15</v>
      </c>
      <c r="C6063" t="s">
        <v>394</v>
      </c>
      <c r="D6063" t="s">
        <v>745</v>
      </c>
      <c r="E6063" t="str">
        <f t="shared" si="188"/>
        <v/>
      </c>
      <c r="F6063" t="str">
        <f t="shared" si="189"/>
        <v/>
      </c>
      <c r="H6063">
        <v>6.5</v>
      </c>
      <c r="L6063">
        <v>1</v>
      </c>
      <c r="Q6063">
        <v>7.5</v>
      </c>
    </row>
    <row r="6064" spans="1:17" x14ac:dyDescent="0.25">
      <c r="A6064" t="s">
        <v>909</v>
      </c>
      <c r="B6064">
        <v>15</v>
      </c>
      <c r="C6064" t="s">
        <v>405</v>
      </c>
      <c r="D6064" t="s">
        <v>745</v>
      </c>
      <c r="E6064" t="str">
        <f t="shared" si="188"/>
        <v/>
      </c>
      <c r="F6064" t="str">
        <f t="shared" si="189"/>
        <v/>
      </c>
      <c r="H6064">
        <v>6</v>
      </c>
      <c r="Q6064">
        <v>6</v>
      </c>
    </row>
    <row r="6065" spans="1:17" x14ac:dyDescent="0.25">
      <c r="A6065" t="s">
        <v>909</v>
      </c>
      <c r="B6065">
        <v>15</v>
      </c>
      <c r="C6065" t="s">
        <v>439</v>
      </c>
      <c r="D6065" t="s">
        <v>745</v>
      </c>
      <c r="E6065" t="str">
        <f t="shared" si="188"/>
        <v/>
      </c>
      <c r="F6065" t="str">
        <f t="shared" si="189"/>
        <v/>
      </c>
      <c r="H6065">
        <v>6</v>
      </c>
      <c r="Q6065">
        <v>6</v>
      </c>
    </row>
    <row r="6066" spans="1:17" x14ac:dyDescent="0.25">
      <c r="A6066" t="s">
        <v>909</v>
      </c>
      <c r="B6066">
        <v>15</v>
      </c>
      <c r="C6066" t="s">
        <v>446</v>
      </c>
      <c r="D6066" t="s">
        <v>745</v>
      </c>
      <c r="E6066" t="str">
        <f t="shared" si="188"/>
        <v/>
      </c>
      <c r="F6066" t="str">
        <f t="shared" si="189"/>
        <v/>
      </c>
      <c r="H6066">
        <v>6.5</v>
      </c>
      <c r="Q6066">
        <v>6.5</v>
      </c>
    </row>
    <row r="6067" spans="1:17" x14ac:dyDescent="0.25">
      <c r="A6067" t="s">
        <v>909</v>
      </c>
      <c r="B6067">
        <v>15</v>
      </c>
      <c r="C6067" t="s">
        <v>346</v>
      </c>
      <c r="D6067" t="s">
        <v>635</v>
      </c>
      <c r="E6067" t="str">
        <f t="shared" si="188"/>
        <v/>
      </c>
      <c r="F6067" t="str">
        <f t="shared" si="189"/>
        <v/>
      </c>
      <c r="H6067">
        <v>5</v>
      </c>
      <c r="Q6067">
        <v>5</v>
      </c>
    </row>
    <row r="6068" spans="1:17" x14ac:dyDescent="0.25">
      <c r="A6068" t="s">
        <v>909</v>
      </c>
      <c r="B6068">
        <v>15</v>
      </c>
      <c r="C6068" t="s">
        <v>351</v>
      </c>
      <c r="D6068" t="s">
        <v>635</v>
      </c>
      <c r="E6068" t="str">
        <f t="shared" si="188"/>
        <v/>
      </c>
      <c r="F6068" t="str">
        <f t="shared" si="189"/>
        <v/>
      </c>
      <c r="H6068">
        <v>6</v>
      </c>
      <c r="Q6068">
        <v>6</v>
      </c>
    </row>
    <row r="6069" spans="1:17" x14ac:dyDescent="0.25">
      <c r="A6069" t="s">
        <v>909</v>
      </c>
      <c r="B6069">
        <v>15</v>
      </c>
      <c r="C6069" t="s">
        <v>366</v>
      </c>
      <c r="D6069" t="s">
        <v>635</v>
      </c>
      <c r="E6069">
        <f t="shared" si="188"/>
        <v>1</v>
      </c>
      <c r="F6069" t="str">
        <f t="shared" si="189"/>
        <v/>
      </c>
      <c r="G6069" t="s">
        <v>910</v>
      </c>
      <c r="H6069">
        <v>6</v>
      </c>
      <c r="Q6069">
        <v>5.5</v>
      </c>
    </row>
    <row r="6070" spans="1:17" x14ac:dyDescent="0.25">
      <c r="A6070" t="s">
        <v>909</v>
      </c>
      <c r="B6070">
        <v>15</v>
      </c>
      <c r="C6070" t="s">
        <v>406</v>
      </c>
      <c r="D6070" t="s">
        <v>635</v>
      </c>
      <c r="E6070" t="str">
        <f t="shared" si="188"/>
        <v/>
      </c>
      <c r="F6070" t="str">
        <f t="shared" si="189"/>
        <v/>
      </c>
      <c r="H6070">
        <v>6</v>
      </c>
      <c r="Q6070">
        <v>6</v>
      </c>
    </row>
    <row r="6071" spans="1:17" x14ac:dyDescent="0.25">
      <c r="A6071" t="s">
        <v>909</v>
      </c>
      <c r="B6071">
        <v>15</v>
      </c>
      <c r="C6071" t="s">
        <v>419</v>
      </c>
      <c r="D6071" t="s">
        <v>635</v>
      </c>
      <c r="E6071" t="str">
        <f t="shared" si="188"/>
        <v/>
      </c>
      <c r="F6071" t="str">
        <f t="shared" si="189"/>
        <v/>
      </c>
      <c r="H6071">
        <v>6</v>
      </c>
      <c r="Q6071">
        <v>6</v>
      </c>
    </row>
    <row r="6072" spans="1:17" x14ac:dyDescent="0.25">
      <c r="A6072" t="s">
        <v>909</v>
      </c>
      <c r="B6072">
        <v>15</v>
      </c>
      <c r="C6072" t="s">
        <v>389</v>
      </c>
      <c r="D6072" t="s">
        <v>747</v>
      </c>
      <c r="E6072" t="str">
        <f t="shared" si="188"/>
        <v/>
      </c>
      <c r="F6072" t="str">
        <f t="shared" si="189"/>
        <v/>
      </c>
      <c r="H6072">
        <v>6.5</v>
      </c>
      <c r="Q6072">
        <v>6.5</v>
      </c>
    </row>
    <row r="6073" spans="1:17" x14ac:dyDescent="0.25">
      <c r="A6073" t="s">
        <v>909</v>
      </c>
      <c r="B6073">
        <v>15</v>
      </c>
      <c r="C6073" t="s">
        <v>390</v>
      </c>
      <c r="D6073" t="s">
        <v>747</v>
      </c>
      <c r="E6073" t="str">
        <f t="shared" si="188"/>
        <v/>
      </c>
      <c r="F6073" t="str">
        <f t="shared" si="189"/>
        <v/>
      </c>
      <c r="H6073">
        <v>6</v>
      </c>
      <c r="Q6073">
        <v>6</v>
      </c>
    </row>
    <row r="6074" spans="1:17" x14ac:dyDescent="0.25">
      <c r="A6074" t="s">
        <v>909</v>
      </c>
      <c r="B6074">
        <v>15</v>
      </c>
      <c r="C6074" t="s">
        <v>408</v>
      </c>
      <c r="D6074" t="s">
        <v>747</v>
      </c>
      <c r="E6074">
        <f t="shared" si="188"/>
        <v>1</v>
      </c>
      <c r="F6074" t="str">
        <f t="shared" si="189"/>
        <v/>
      </c>
      <c r="G6074" t="s">
        <v>910</v>
      </c>
      <c r="H6074">
        <v>6.5</v>
      </c>
      <c r="I6074">
        <v>1</v>
      </c>
      <c r="Q6074">
        <v>9</v>
      </c>
    </row>
    <row r="6075" spans="1:17" x14ac:dyDescent="0.25">
      <c r="A6075" t="s">
        <v>909</v>
      </c>
      <c r="B6075">
        <v>15</v>
      </c>
      <c r="C6075" t="s">
        <v>865</v>
      </c>
      <c r="D6075" t="s">
        <v>747</v>
      </c>
      <c r="E6075" t="str">
        <f t="shared" si="188"/>
        <v/>
      </c>
      <c r="F6075" t="str">
        <f t="shared" si="189"/>
        <v/>
      </c>
      <c r="H6075">
        <v>6</v>
      </c>
      <c r="Q6075">
        <v>6</v>
      </c>
    </row>
    <row r="6076" spans="1:17" x14ac:dyDescent="0.25">
      <c r="A6076" t="s">
        <v>909</v>
      </c>
      <c r="B6076">
        <v>15</v>
      </c>
      <c r="C6076" t="s">
        <v>448</v>
      </c>
      <c r="D6076" t="s">
        <v>747</v>
      </c>
      <c r="E6076" t="str">
        <f t="shared" si="188"/>
        <v/>
      </c>
      <c r="F6076" t="str">
        <f t="shared" si="189"/>
        <v/>
      </c>
      <c r="H6076">
        <v>5.5</v>
      </c>
      <c r="Q6076">
        <v>5.5</v>
      </c>
    </row>
    <row r="6077" spans="1:17" x14ac:dyDescent="0.25">
      <c r="A6077" t="s">
        <v>909</v>
      </c>
      <c r="B6077">
        <v>15</v>
      </c>
      <c r="C6077" t="s">
        <v>361</v>
      </c>
      <c r="D6077" t="s">
        <v>738</v>
      </c>
      <c r="E6077" t="str">
        <f t="shared" si="188"/>
        <v/>
      </c>
      <c r="F6077" t="str">
        <f t="shared" si="189"/>
        <v/>
      </c>
      <c r="H6077">
        <v>6.5</v>
      </c>
      <c r="I6077">
        <v>1</v>
      </c>
      <c r="Q6077">
        <v>9.5</v>
      </c>
    </row>
    <row r="6078" spans="1:17" x14ac:dyDescent="0.25">
      <c r="A6078" t="s">
        <v>909</v>
      </c>
      <c r="B6078">
        <v>15</v>
      </c>
      <c r="C6078" t="s">
        <v>851</v>
      </c>
      <c r="D6078" t="s">
        <v>738</v>
      </c>
      <c r="E6078" t="str">
        <f t="shared" si="188"/>
        <v/>
      </c>
      <c r="F6078" t="str">
        <f t="shared" si="189"/>
        <v/>
      </c>
      <c r="H6078">
        <v>5</v>
      </c>
      <c r="Q6078">
        <v>5</v>
      </c>
    </row>
    <row r="6079" spans="1:17" x14ac:dyDescent="0.25">
      <c r="A6079" t="s">
        <v>909</v>
      </c>
      <c r="B6079">
        <v>15</v>
      </c>
      <c r="C6079" t="s">
        <v>397</v>
      </c>
      <c r="D6079" t="s">
        <v>738</v>
      </c>
      <c r="E6079">
        <f t="shared" si="188"/>
        <v>1</v>
      </c>
      <c r="F6079" t="str">
        <f t="shared" si="189"/>
        <v/>
      </c>
      <c r="G6079" t="s">
        <v>910</v>
      </c>
      <c r="H6079">
        <v>5</v>
      </c>
      <c r="Q6079">
        <v>4.5</v>
      </c>
    </row>
    <row r="6080" spans="1:17" x14ac:dyDescent="0.25">
      <c r="A6080" t="s">
        <v>909</v>
      </c>
      <c r="B6080">
        <v>15</v>
      </c>
      <c r="C6080" t="s">
        <v>403</v>
      </c>
      <c r="D6080" t="s">
        <v>738</v>
      </c>
      <c r="E6080" t="str">
        <f t="shared" si="188"/>
        <v/>
      </c>
      <c r="F6080" t="str">
        <f t="shared" si="189"/>
        <v/>
      </c>
      <c r="H6080">
        <v>6.5</v>
      </c>
      <c r="Q6080">
        <v>6.5</v>
      </c>
    </row>
    <row r="6081" spans="1:17" x14ac:dyDescent="0.25">
      <c r="A6081" t="s">
        <v>909</v>
      </c>
      <c r="B6081">
        <v>15</v>
      </c>
      <c r="C6081" t="s">
        <v>413</v>
      </c>
      <c r="D6081" t="s">
        <v>738</v>
      </c>
      <c r="E6081" t="str">
        <f t="shared" si="188"/>
        <v/>
      </c>
      <c r="F6081" t="str">
        <f t="shared" si="189"/>
        <v/>
      </c>
      <c r="H6081">
        <v>6</v>
      </c>
      <c r="Q6081">
        <v>6</v>
      </c>
    </row>
    <row r="6082" spans="1:17" x14ac:dyDescent="0.25">
      <c r="A6082" t="s">
        <v>909</v>
      </c>
      <c r="B6082">
        <v>15</v>
      </c>
      <c r="C6082" t="s">
        <v>347</v>
      </c>
      <c r="D6082" t="s">
        <v>761</v>
      </c>
      <c r="E6082" t="str">
        <f t="shared" si="188"/>
        <v/>
      </c>
      <c r="F6082" t="str">
        <f t="shared" si="189"/>
        <v/>
      </c>
      <c r="H6082">
        <v>6</v>
      </c>
      <c r="Q6082">
        <v>6</v>
      </c>
    </row>
    <row r="6083" spans="1:17" x14ac:dyDescent="0.25">
      <c r="A6083" t="s">
        <v>909</v>
      </c>
      <c r="B6083">
        <v>15</v>
      </c>
      <c r="C6083" t="s">
        <v>410</v>
      </c>
      <c r="D6083" t="s">
        <v>761</v>
      </c>
      <c r="E6083" t="str">
        <f t="shared" ref="E6083:E6146" si="190">IF($G6083="Ammonito",1,"")</f>
        <v/>
      </c>
      <c r="F6083" t="str">
        <f t="shared" ref="F6083:F6146" si="191">IF($G6083="Espulsione",1,"")</f>
        <v/>
      </c>
      <c r="H6083">
        <v>4.5</v>
      </c>
      <c r="Q6083">
        <v>4.5</v>
      </c>
    </row>
    <row r="6084" spans="1:17" x14ac:dyDescent="0.25">
      <c r="A6084" t="s">
        <v>909</v>
      </c>
      <c r="B6084">
        <v>15</v>
      </c>
      <c r="C6084" t="s">
        <v>424</v>
      </c>
      <c r="D6084" t="s">
        <v>761</v>
      </c>
      <c r="E6084">
        <f t="shared" si="190"/>
        <v>1</v>
      </c>
      <c r="F6084" t="str">
        <f t="shared" si="191"/>
        <v/>
      </c>
      <c r="G6084" t="s">
        <v>910</v>
      </c>
      <c r="H6084">
        <v>6</v>
      </c>
      <c r="Q6084">
        <v>5.5</v>
      </c>
    </row>
    <row r="6085" spans="1:17" x14ac:dyDescent="0.25">
      <c r="A6085" t="s">
        <v>912</v>
      </c>
      <c r="B6085">
        <v>15</v>
      </c>
      <c r="C6085" t="s">
        <v>491</v>
      </c>
      <c r="D6085" t="s">
        <v>746</v>
      </c>
      <c r="E6085" t="str">
        <f t="shared" si="190"/>
        <v/>
      </c>
      <c r="F6085" t="str">
        <f t="shared" si="191"/>
        <v/>
      </c>
      <c r="H6085">
        <v>6.5</v>
      </c>
      <c r="Q6085">
        <v>6.5</v>
      </c>
    </row>
    <row r="6086" spans="1:17" x14ac:dyDescent="0.25">
      <c r="A6086" t="s">
        <v>912</v>
      </c>
      <c r="B6086">
        <v>15</v>
      </c>
      <c r="C6086" t="s">
        <v>505</v>
      </c>
      <c r="D6086" t="s">
        <v>746</v>
      </c>
      <c r="E6086" t="str">
        <f t="shared" si="190"/>
        <v/>
      </c>
      <c r="F6086" t="str">
        <f t="shared" si="191"/>
        <v/>
      </c>
      <c r="H6086">
        <v>5</v>
      </c>
      <c r="Q6086">
        <v>5</v>
      </c>
    </row>
    <row r="6087" spans="1:17" x14ac:dyDescent="0.25">
      <c r="A6087" t="s">
        <v>912</v>
      </c>
      <c r="B6087">
        <v>15</v>
      </c>
      <c r="C6087" t="s">
        <v>509</v>
      </c>
      <c r="D6087" t="s">
        <v>746</v>
      </c>
      <c r="E6087">
        <f t="shared" si="190"/>
        <v>1</v>
      </c>
      <c r="F6087" t="str">
        <f t="shared" si="191"/>
        <v/>
      </c>
      <c r="G6087" t="s">
        <v>910</v>
      </c>
      <c r="H6087">
        <v>6</v>
      </c>
      <c r="Q6087">
        <v>5.5</v>
      </c>
    </row>
    <row r="6088" spans="1:17" x14ac:dyDescent="0.25">
      <c r="A6088" t="s">
        <v>912</v>
      </c>
      <c r="B6088">
        <v>15</v>
      </c>
      <c r="C6088" t="s">
        <v>759</v>
      </c>
      <c r="D6088" t="s">
        <v>746</v>
      </c>
      <c r="E6088" t="str">
        <f t="shared" si="190"/>
        <v/>
      </c>
      <c r="F6088">
        <f t="shared" si="191"/>
        <v>1</v>
      </c>
      <c r="G6088" t="s">
        <v>911</v>
      </c>
      <c r="H6088">
        <v>5</v>
      </c>
      <c r="Q6088">
        <v>4</v>
      </c>
    </row>
    <row r="6089" spans="1:17" x14ac:dyDescent="0.25">
      <c r="A6089" t="s">
        <v>912</v>
      </c>
      <c r="B6089">
        <v>15</v>
      </c>
      <c r="C6089" t="s">
        <v>773</v>
      </c>
      <c r="D6089" t="s">
        <v>746</v>
      </c>
      <c r="E6089" t="str">
        <f t="shared" si="190"/>
        <v/>
      </c>
      <c r="F6089" t="str">
        <f t="shared" si="191"/>
        <v/>
      </c>
      <c r="H6089">
        <v>6</v>
      </c>
      <c r="Q6089">
        <v>6</v>
      </c>
    </row>
    <row r="6090" spans="1:17" x14ac:dyDescent="0.25">
      <c r="A6090" t="s">
        <v>912</v>
      </c>
      <c r="B6090">
        <v>15</v>
      </c>
      <c r="C6090" t="s">
        <v>779</v>
      </c>
      <c r="D6090" t="s">
        <v>746</v>
      </c>
      <c r="E6090" t="str">
        <f t="shared" si="190"/>
        <v/>
      </c>
      <c r="F6090" t="str">
        <f t="shared" si="191"/>
        <v/>
      </c>
      <c r="H6090">
        <v>6</v>
      </c>
      <c r="Q6090">
        <v>6</v>
      </c>
    </row>
    <row r="6091" spans="1:17" x14ac:dyDescent="0.25">
      <c r="A6091" t="s">
        <v>912</v>
      </c>
      <c r="B6091">
        <v>15</v>
      </c>
      <c r="C6091" t="s">
        <v>582</v>
      </c>
      <c r="D6091" t="s">
        <v>746</v>
      </c>
      <c r="E6091" t="str">
        <f t="shared" si="190"/>
        <v/>
      </c>
      <c r="F6091" t="str">
        <f t="shared" si="191"/>
        <v/>
      </c>
      <c r="H6091">
        <v>5.5</v>
      </c>
      <c r="Q6091">
        <v>5.5</v>
      </c>
    </row>
    <row r="6092" spans="1:17" x14ac:dyDescent="0.25">
      <c r="A6092" t="s">
        <v>912</v>
      </c>
      <c r="B6092">
        <v>15</v>
      </c>
      <c r="C6092" t="s">
        <v>764</v>
      </c>
      <c r="D6092" t="s">
        <v>760</v>
      </c>
      <c r="E6092" t="str">
        <f t="shared" si="190"/>
        <v/>
      </c>
      <c r="F6092" t="str">
        <f t="shared" si="191"/>
        <v/>
      </c>
      <c r="H6092">
        <v>7</v>
      </c>
      <c r="Q6092">
        <v>7</v>
      </c>
    </row>
    <row r="6093" spans="1:17" x14ac:dyDescent="0.25">
      <c r="A6093" t="s">
        <v>912</v>
      </c>
      <c r="B6093">
        <v>15</v>
      </c>
      <c r="C6093" t="s">
        <v>558</v>
      </c>
      <c r="D6093" t="s">
        <v>760</v>
      </c>
      <c r="E6093" t="str">
        <f t="shared" si="190"/>
        <v/>
      </c>
      <c r="F6093" t="str">
        <f t="shared" si="191"/>
        <v/>
      </c>
      <c r="H6093">
        <v>5.5</v>
      </c>
      <c r="Q6093">
        <v>5.5</v>
      </c>
    </row>
    <row r="6094" spans="1:17" x14ac:dyDescent="0.25">
      <c r="A6094" t="s">
        <v>912</v>
      </c>
      <c r="B6094">
        <v>15</v>
      </c>
      <c r="C6094" t="s">
        <v>560</v>
      </c>
      <c r="D6094" t="s">
        <v>760</v>
      </c>
      <c r="E6094" t="str">
        <f t="shared" si="190"/>
        <v/>
      </c>
      <c r="F6094" t="str">
        <f t="shared" si="191"/>
        <v/>
      </c>
      <c r="H6094">
        <v>5</v>
      </c>
      <c r="Q6094">
        <v>5</v>
      </c>
    </row>
    <row r="6095" spans="1:17" x14ac:dyDescent="0.25">
      <c r="A6095" t="s">
        <v>912</v>
      </c>
      <c r="B6095">
        <v>15</v>
      </c>
      <c r="C6095" t="s">
        <v>565</v>
      </c>
      <c r="D6095" t="s">
        <v>760</v>
      </c>
      <c r="E6095" t="str">
        <f t="shared" si="190"/>
        <v/>
      </c>
      <c r="F6095" t="str">
        <f t="shared" si="191"/>
        <v/>
      </c>
      <c r="H6095">
        <v>5</v>
      </c>
      <c r="Q6095">
        <v>5</v>
      </c>
    </row>
    <row r="6096" spans="1:17" x14ac:dyDescent="0.25">
      <c r="A6096" t="s">
        <v>912</v>
      </c>
      <c r="B6096">
        <v>15</v>
      </c>
      <c r="C6096" t="s">
        <v>593</v>
      </c>
      <c r="D6096" t="s">
        <v>760</v>
      </c>
      <c r="E6096" t="str">
        <f t="shared" si="190"/>
        <v/>
      </c>
      <c r="F6096" t="str">
        <f t="shared" si="191"/>
        <v/>
      </c>
      <c r="H6096">
        <v>5</v>
      </c>
      <c r="Q6096">
        <v>5</v>
      </c>
    </row>
    <row r="6097" spans="1:17" x14ac:dyDescent="0.25">
      <c r="A6097" t="s">
        <v>912</v>
      </c>
      <c r="B6097">
        <v>15</v>
      </c>
      <c r="C6097" t="s">
        <v>518</v>
      </c>
      <c r="D6097" t="s">
        <v>633</v>
      </c>
      <c r="E6097">
        <f t="shared" si="190"/>
        <v>1</v>
      </c>
      <c r="F6097" t="str">
        <f t="shared" si="191"/>
        <v/>
      </c>
      <c r="G6097" t="s">
        <v>910</v>
      </c>
      <c r="H6097">
        <v>6.5</v>
      </c>
      <c r="Q6097">
        <v>6</v>
      </c>
    </row>
    <row r="6098" spans="1:17" x14ac:dyDescent="0.25">
      <c r="A6098" t="s">
        <v>912</v>
      </c>
      <c r="B6098">
        <v>15</v>
      </c>
      <c r="C6098" t="s">
        <v>519</v>
      </c>
      <c r="D6098" t="s">
        <v>633</v>
      </c>
      <c r="E6098" t="str">
        <f t="shared" si="190"/>
        <v/>
      </c>
      <c r="F6098" t="str">
        <f t="shared" si="191"/>
        <v/>
      </c>
      <c r="H6098">
        <v>6</v>
      </c>
      <c r="Q6098">
        <v>6</v>
      </c>
    </row>
    <row r="6099" spans="1:17" x14ac:dyDescent="0.25">
      <c r="A6099" t="s">
        <v>912</v>
      </c>
      <c r="B6099">
        <v>15</v>
      </c>
      <c r="C6099" t="s">
        <v>523</v>
      </c>
      <c r="D6099" t="s">
        <v>633</v>
      </c>
      <c r="E6099" t="str">
        <f t="shared" si="190"/>
        <v/>
      </c>
      <c r="F6099" t="str">
        <f t="shared" si="191"/>
        <v/>
      </c>
      <c r="H6099">
        <v>5</v>
      </c>
      <c r="Q6099">
        <v>5</v>
      </c>
    </row>
    <row r="6100" spans="1:17" x14ac:dyDescent="0.25">
      <c r="A6100" t="s">
        <v>912</v>
      </c>
      <c r="B6100">
        <v>15</v>
      </c>
      <c r="C6100" t="s">
        <v>529</v>
      </c>
      <c r="D6100" t="s">
        <v>633</v>
      </c>
      <c r="E6100" t="str">
        <f t="shared" si="190"/>
        <v/>
      </c>
      <c r="F6100" t="str">
        <f t="shared" si="191"/>
        <v/>
      </c>
      <c r="H6100">
        <v>6</v>
      </c>
      <c r="Q6100">
        <v>6</v>
      </c>
    </row>
    <row r="6101" spans="1:17" x14ac:dyDescent="0.25">
      <c r="A6101" t="s">
        <v>912</v>
      </c>
      <c r="B6101">
        <v>15</v>
      </c>
      <c r="C6101" t="s">
        <v>587</v>
      </c>
      <c r="D6101" t="s">
        <v>633</v>
      </c>
      <c r="E6101">
        <f t="shared" si="190"/>
        <v>1</v>
      </c>
      <c r="F6101" t="str">
        <f t="shared" si="191"/>
        <v/>
      </c>
      <c r="G6101" t="s">
        <v>910</v>
      </c>
      <c r="H6101">
        <v>6</v>
      </c>
      <c r="Q6101">
        <v>5.5</v>
      </c>
    </row>
    <row r="6102" spans="1:17" x14ac:dyDescent="0.25">
      <c r="A6102" t="s">
        <v>912</v>
      </c>
      <c r="B6102">
        <v>15</v>
      </c>
      <c r="C6102" t="s">
        <v>775</v>
      </c>
      <c r="D6102" t="s">
        <v>633</v>
      </c>
      <c r="E6102" t="str">
        <f t="shared" si="190"/>
        <v/>
      </c>
      <c r="F6102" t="str">
        <f t="shared" si="191"/>
        <v/>
      </c>
      <c r="H6102">
        <v>6.5</v>
      </c>
      <c r="Q6102">
        <v>6.5</v>
      </c>
    </row>
    <row r="6103" spans="1:17" x14ac:dyDescent="0.25">
      <c r="A6103" t="s">
        <v>912</v>
      </c>
      <c r="B6103">
        <v>15</v>
      </c>
      <c r="C6103" t="s">
        <v>510</v>
      </c>
      <c r="D6103" t="s">
        <v>739</v>
      </c>
      <c r="E6103">
        <f t="shared" si="190"/>
        <v>1</v>
      </c>
      <c r="F6103" t="str">
        <f t="shared" si="191"/>
        <v/>
      </c>
      <c r="G6103" t="s">
        <v>910</v>
      </c>
      <c r="H6103">
        <v>5</v>
      </c>
      <c r="Q6103">
        <v>4.5</v>
      </c>
    </row>
    <row r="6104" spans="1:17" x14ac:dyDescent="0.25">
      <c r="A6104" t="s">
        <v>912</v>
      </c>
      <c r="B6104">
        <v>15</v>
      </c>
      <c r="C6104" t="s">
        <v>543</v>
      </c>
      <c r="D6104" t="s">
        <v>739</v>
      </c>
      <c r="E6104">
        <f t="shared" si="190"/>
        <v>1</v>
      </c>
      <c r="F6104" t="str">
        <f t="shared" si="191"/>
        <v/>
      </c>
      <c r="G6104" t="s">
        <v>910</v>
      </c>
      <c r="H6104">
        <v>5</v>
      </c>
      <c r="Q6104">
        <v>4.5</v>
      </c>
    </row>
    <row r="6105" spans="1:17" x14ac:dyDescent="0.25">
      <c r="A6105" t="s">
        <v>912</v>
      </c>
      <c r="B6105">
        <v>15</v>
      </c>
      <c r="C6105" t="s">
        <v>598</v>
      </c>
      <c r="D6105" t="s">
        <v>739</v>
      </c>
      <c r="E6105" t="str">
        <f t="shared" si="190"/>
        <v/>
      </c>
      <c r="F6105" t="str">
        <f t="shared" si="191"/>
        <v/>
      </c>
      <c r="H6105">
        <v>5.5</v>
      </c>
      <c r="Q6105">
        <v>5.5</v>
      </c>
    </row>
    <row r="6106" spans="1:17" x14ac:dyDescent="0.25">
      <c r="A6106" t="s">
        <v>912</v>
      </c>
      <c r="B6106">
        <v>15</v>
      </c>
      <c r="C6106" t="s">
        <v>735</v>
      </c>
      <c r="D6106" t="s">
        <v>634</v>
      </c>
      <c r="E6106" t="str">
        <f t="shared" si="190"/>
        <v/>
      </c>
      <c r="F6106" t="str">
        <f t="shared" si="191"/>
        <v/>
      </c>
      <c r="H6106">
        <v>6</v>
      </c>
      <c r="Q6106">
        <v>6</v>
      </c>
    </row>
    <row r="6107" spans="1:17" x14ac:dyDescent="0.25">
      <c r="A6107" t="s">
        <v>912</v>
      </c>
      <c r="B6107">
        <v>15</v>
      </c>
      <c r="C6107" t="s">
        <v>548</v>
      </c>
      <c r="D6107" t="s">
        <v>634</v>
      </c>
      <c r="E6107" t="str">
        <f t="shared" si="190"/>
        <v/>
      </c>
      <c r="F6107" t="str">
        <f t="shared" si="191"/>
        <v/>
      </c>
      <c r="H6107">
        <v>6</v>
      </c>
      <c r="Q6107">
        <v>6</v>
      </c>
    </row>
    <row r="6108" spans="1:17" x14ac:dyDescent="0.25">
      <c r="A6108" t="s">
        <v>912</v>
      </c>
      <c r="B6108">
        <v>15</v>
      </c>
      <c r="C6108" t="s">
        <v>600</v>
      </c>
      <c r="D6108" t="s">
        <v>634</v>
      </c>
      <c r="E6108" t="str">
        <f t="shared" si="190"/>
        <v/>
      </c>
      <c r="F6108" t="str">
        <f t="shared" si="191"/>
        <v/>
      </c>
      <c r="H6108">
        <v>5.5</v>
      </c>
      <c r="Q6108">
        <v>5.5</v>
      </c>
    </row>
    <row r="6109" spans="1:17" x14ac:dyDescent="0.25">
      <c r="A6109" t="s">
        <v>912</v>
      </c>
      <c r="B6109">
        <v>15</v>
      </c>
      <c r="C6109" t="s">
        <v>602</v>
      </c>
      <c r="D6109" t="s">
        <v>634</v>
      </c>
      <c r="E6109" t="str">
        <f t="shared" si="190"/>
        <v/>
      </c>
      <c r="F6109" t="str">
        <f t="shared" si="191"/>
        <v/>
      </c>
      <c r="H6109">
        <v>6.5</v>
      </c>
      <c r="Q6109">
        <v>6.5</v>
      </c>
    </row>
    <row r="6110" spans="1:17" x14ac:dyDescent="0.25">
      <c r="A6110" t="s">
        <v>912</v>
      </c>
      <c r="B6110">
        <v>15</v>
      </c>
      <c r="C6110" t="s">
        <v>609</v>
      </c>
      <c r="D6110" t="s">
        <v>634</v>
      </c>
      <c r="E6110" t="str">
        <f t="shared" si="190"/>
        <v/>
      </c>
      <c r="F6110" t="str">
        <f t="shared" si="191"/>
        <v/>
      </c>
      <c r="H6110">
        <v>6.5</v>
      </c>
      <c r="L6110">
        <v>1</v>
      </c>
      <c r="Q6110">
        <v>7.5</v>
      </c>
    </row>
    <row r="6111" spans="1:17" x14ac:dyDescent="0.25">
      <c r="A6111" t="s">
        <v>912</v>
      </c>
      <c r="B6111">
        <v>15</v>
      </c>
      <c r="C6111" t="s">
        <v>533</v>
      </c>
      <c r="D6111" t="s">
        <v>634</v>
      </c>
      <c r="E6111" t="str">
        <f t="shared" si="190"/>
        <v/>
      </c>
      <c r="F6111" t="str">
        <f t="shared" si="191"/>
        <v/>
      </c>
      <c r="H6111">
        <v>6</v>
      </c>
      <c r="Q6111">
        <v>6</v>
      </c>
    </row>
    <row r="6112" spans="1:17" x14ac:dyDescent="0.25">
      <c r="A6112" t="s">
        <v>912</v>
      </c>
      <c r="B6112">
        <v>15</v>
      </c>
      <c r="C6112" t="s">
        <v>486</v>
      </c>
      <c r="D6112" t="s">
        <v>632</v>
      </c>
      <c r="E6112">
        <f t="shared" si="190"/>
        <v>1</v>
      </c>
      <c r="F6112" t="str">
        <f t="shared" si="191"/>
        <v/>
      </c>
      <c r="G6112" t="s">
        <v>910</v>
      </c>
      <c r="H6112">
        <v>6.5</v>
      </c>
      <c r="Q6112">
        <v>6</v>
      </c>
    </row>
    <row r="6113" spans="1:17" x14ac:dyDescent="0.25">
      <c r="A6113" t="s">
        <v>912</v>
      </c>
      <c r="B6113">
        <v>15</v>
      </c>
      <c r="C6113" t="s">
        <v>487</v>
      </c>
      <c r="D6113" t="s">
        <v>632</v>
      </c>
      <c r="E6113" t="str">
        <f t="shared" si="190"/>
        <v/>
      </c>
      <c r="F6113" t="str">
        <f t="shared" si="191"/>
        <v/>
      </c>
      <c r="H6113">
        <v>5</v>
      </c>
      <c r="Q6113">
        <v>5</v>
      </c>
    </row>
    <row r="6114" spans="1:17" x14ac:dyDescent="0.25">
      <c r="A6114" t="s">
        <v>912</v>
      </c>
      <c r="B6114">
        <v>15</v>
      </c>
      <c r="C6114" t="s">
        <v>504</v>
      </c>
      <c r="D6114" t="s">
        <v>632</v>
      </c>
      <c r="E6114" t="str">
        <f t="shared" si="190"/>
        <v/>
      </c>
      <c r="F6114" t="str">
        <f t="shared" si="191"/>
        <v/>
      </c>
      <c r="H6114">
        <v>6.5</v>
      </c>
      <c r="Q6114">
        <v>6.5</v>
      </c>
    </row>
    <row r="6115" spans="1:17" x14ac:dyDescent="0.25">
      <c r="A6115" t="s">
        <v>912</v>
      </c>
      <c r="B6115">
        <v>15</v>
      </c>
      <c r="C6115" t="s">
        <v>520</v>
      </c>
      <c r="D6115" t="s">
        <v>632</v>
      </c>
      <c r="E6115">
        <f t="shared" si="190"/>
        <v>1</v>
      </c>
      <c r="F6115" t="str">
        <f t="shared" si="191"/>
        <v/>
      </c>
      <c r="G6115" t="s">
        <v>910</v>
      </c>
      <c r="H6115">
        <v>7</v>
      </c>
      <c r="Q6115">
        <v>6.5</v>
      </c>
    </row>
    <row r="6116" spans="1:17" x14ac:dyDescent="0.25">
      <c r="A6116" t="s">
        <v>912</v>
      </c>
      <c r="B6116">
        <v>15</v>
      </c>
      <c r="C6116" t="s">
        <v>596</v>
      </c>
      <c r="D6116" t="s">
        <v>632</v>
      </c>
      <c r="E6116" t="str">
        <f t="shared" si="190"/>
        <v/>
      </c>
      <c r="F6116" t="str">
        <f t="shared" si="191"/>
        <v/>
      </c>
      <c r="H6116">
        <v>6</v>
      </c>
      <c r="Q6116">
        <v>6</v>
      </c>
    </row>
    <row r="6117" spans="1:17" x14ac:dyDescent="0.25">
      <c r="A6117" t="s">
        <v>912</v>
      </c>
      <c r="B6117">
        <v>15</v>
      </c>
      <c r="C6117" t="s">
        <v>618</v>
      </c>
      <c r="D6117" t="s">
        <v>632</v>
      </c>
      <c r="E6117" t="str">
        <f t="shared" si="190"/>
        <v/>
      </c>
      <c r="F6117" t="str">
        <f t="shared" si="191"/>
        <v/>
      </c>
      <c r="H6117">
        <v>7</v>
      </c>
      <c r="I6117">
        <v>1</v>
      </c>
      <c r="Q6117">
        <v>10</v>
      </c>
    </row>
    <row r="6118" spans="1:17" x14ac:dyDescent="0.25">
      <c r="A6118" t="s">
        <v>912</v>
      </c>
      <c r="B6118">
        <v>15</v>
      </c>
      <c r="C6118" t="s">
        <v>501</v>
      </c>
      <c r="D6118" t="s">
        <v>752</v>
      </c>
      <c r="E6118" t="str">
        <f t="shared" si="190"/>
        <v/>
      </c>
      <c r="F6118" t="str">
        <f t="shared" si="191"/>
        <v/>
      </c>
      <c r="H6118">
        <v>6</v>
      </c>
      <c r="Q6118">
        <v>6</v>
      </c>
    </row>
    <row r="6119" spans="1:17" x14ac:dyDescent="0.25">
      <c r="A6119" t="s">
        <v>912</v>
      </c>
      <c r="B6119">
        <v>15</v>
      </c>
      <c r="C6119" t="s">
        <v>562</v>
      </c>
      <c r="D6119" t="s">
        <v>752</v>
      </c>
      <c r="E6119">
        <f t="shared" si="190"/>
        <v>1</v>
      </c>
      <c r="F6119" t="str">
        <f t="shared" si="191"/>
        <v/>
      </c>
      <c r="G6119" t="s">
        <v>910</v>
      </c>
      <c r="H6119">
        <v>6.5</v>
      </c>
      <c r="Q6119">
        <v>6</v>
      </c>
    </row>
    <row r="6120" spans="1:17" x14ac:dyDescent="0.25">
      <c r="A6120" t="s">
        <v>912</v>
      </c>
      <c r="B6120">
        <v>15</v>
      </c>
      <c r="C6120" t="s">
        <v>570</v>
      </c>
      <c r="D6120" t="s">
        <v>752</v>
      </c>
      <c r="E6120" t="str">
        <f t="shared" si="190"/>
        <v/>
      </c>
      <c r="F6120" t="str">
        <f t="shared" si="191"/>
        <v/>
      </c>
      <c r="H6120">
        <v>6</v>
      </c>
      <c r="L6120">
        <v>1</v>
      </c>
      <c r="Q6120">
        <v>7</v>
      </c>
    </row>
    <row r="6121" spans="1:17" x14ac:dyDescent="0.25">
      <c r="A6121" t="s">
        <v>912</v>
      </c>
      <c r="B6121">
        <v>15</v>
      </c>
      <c r="C6121" t="s">
        <v>538</v>
      </c>
      <c r="D6121" t="s">
        <v>752</v>
      </c>
      <c r="E6121" t="str">
        <f t="shared" si="190"/>
        <v/>
      </c>
      <c r="F6121" t="str">
        <f t="shared" si="191"/>
        <v/>
      </c>
      <c r="H6121">
        <v>6.5</v>
      </c>
      <c r="Q6121">
        <v>6.5</v>
      </c>
    </row>
    <row r="6122" spans="1:17" x14ac:dyDescent="0.25">
      <c r="A6122" t="s">
        <v>912</v>
      </c>
      <c r="B6122">
        <v>15</v>
      </c>
      <c r="C6122" t="s">
        <v>485</v>
      </c>
      <c r="D6122" t="s">
        <v>740</v>
      </c>
      <c r="E6122" t="str">
        <f t="shared" si="190"/>
        <v/>
      </c>
      <c r="F6122" t="str">
        <f t="shared" si="191"/>
        <v/>
      </c>
      <c r="H6122">
        <v>5</v>
      </c>
      <c r="L6122">
        <v>1</v>
      </c>
      <c r="Q6122">
        <v>6</v>
      </c>
    </row>
    <row r="6123" spans="1:17" x14ac:dyDescent="0.25">
      <c r="A6123" t="s">
        <v>912</v>
      </c>
      <c r="B6123">
        <v>15</v>
      </c>
      <c r="C6123" t="s">
        <v>507</v>
      </c>
      <c r="D6123" t="s">
        <v>740</v>
      </c>
      <c r="E6123" t="str">
        <f t="shared" si="190"/>
        <v/>
      </c>
      <c r="F6123" t="str">
        <f t="shared" si="191"/>
        <v/>
      </c>
      <c r="H6123">
        <v>5.5</v>
      </c>
      <c r="Q6123">
        <v>5.5</v>
      </c>
    </row>
    <row r="6124" spans="1:17" x14ac:dyDescent="0.25">
      <c r="A6124" t="s">
        <v>912</v>
      </c>
      <c r="B6124">
        <v>15</v>
      </c>
      <c r="C6124" t="s">
        <v>544</v>
      </c>
      <c r="D6124" t="s">
        <v>740</v>
      </c>
      <c r="E6124" t="str">
        <f t="shared" si="190"/>
        <v/>
      </c>
      <c r="F6124" t="str">
        <f t="shared" si="191"/>
        <v/>
      </c>
      <c r="H6124">
        <v>6</v>
      </c>
      <c r="I6124">
        <v>1</v>
      </c>
      <c r="Q6124">
        <v>9</v>
      </c>
    </row>
    <row r="6125" spans="1:17" x14ac:dyDescent="0.25">
      <c r="A6125" t="s">
        <v>912</v>
      </c>
      <c r="B6125">
        <v>15</v>
      </c>
      <c r="C6125" t="s">
        <v>559</v>
      </c>
      <c r="D6125" t="s">
        <v>740</v>
      </c>
      <c r="E6125">
        <f t="shared" si="190"/>
        <v>1</v>
      </c>
      <c r="F6125" t="str">
        <f t="shared" si="191"/>
        <v/>
      </c>
      <c r="G6125" t="s">
        <v>910</v>
      </c>
      <c r="H6125">
        <v>5.5</v>
      </c>
      <c r="Q6125">
        <v>5</v>
      </c>
    </row>
    <row r="6126" spans="1:17" x14ac:dyDescent="0.25">
      <c r="A6126" t="s">
        <v>912</v>
      </c>
      <c r="B6126">
        <v>15</v>
      </c>
      <c r="C6126" t="s">
        <v>797</v>
      </c>
      <c r="D6126" t="s">
        <v>740</v>
      </c>
      <c r="E6126" t="str">
        <f t="shared" si="190"/>
        <v/>
      </c>
      <c r="F6126" t="str">
        <f t="shared" si="191"/>
        <v/>
      </c>
      <c r="H6126">
        <v>5.5</v>
      </c>
      <c r="Q6126">
        <v>5.5</v>
      </c>
    </row>
    <row r="6127" spans="1:17" x14ac:dyDescent="0.25">
      <c r="A6127" t="s">
        <v>912</v>
      </c>
      <c r="B6127">
        <v>15</v>
      </c>
      <c r="C6127" t="s">
        <v>488</v>
      </c>
      <c r="D6127" t="s">
        <v>742</v>
      </c>
      <c r="E6127" t="str">
        <f t="shared" si="190"/>
        <v/>
      </c>
      <c r="F6127" t="str">
        <f t="shared" si="191"/>
        <v/>
      </c>
      <c r="H6127">
        <v>6</v>
      </c>
      <c r="Q6127">
        <v>6</v>
      </c>
    </row>
    <row r="6128" spans="1:17" x14ac:dyDescent="0.25">
      <c r="A6128" t="s">
        <v>912</v>
      </c>
      <c r="B6128">
        <v>15</v>
      </c>
      <c r="C6128" t="s">
        <v>552</v>
      </c>
      <c r="D6128" t="s">
        <v>742</v>
      </c>
      <c r="E6128">
        <f t="shared" si="190"/>
        <v>1</v>
      </c>
      <c r="F6128" t="str">
        <f t="shared" si="191"/>
        <v/>
      </c>
      <c r="G6128" t="s">
        <v>910</v>
      </c>
      <c r="H6128">
        <v>6</v>
      </c>
      <c r="Q6128">
        <v>5.5</v>
      </c>
    </row>
    <row r="6129" spans="1:17" x14ac:dyDescent="0.25">
      <c r="A6129" t="s">
        <v>912</v>
      </c>
      <c r="B6129">
        <v>15</v>
      </c>
      <c r="C6129" t="s">
        <v>576</v>
      </c>
      <c r="D6129" t="s">
        <v>742</v>
      </c>
      <c r="E6129">
        <f t="shared" si="190"/>
        <v>1</v>
      </c>
      <c r="F6129" t="str">
        <f t="shared" si="191"/>
        <v/>
      </c>
      <c r="G6129" t="s">
        <v>910</v>
      </c>
      <c r="H6129">
        <v>6</v>
      </c>
      <c r="Q6129">
        <v>5.5</v>
      </c>
    </row>
    <row r="6130" spans="1:17" x14ac:dyDescent="0.25">
      <c r="A6130" t="s">
        <v>912</v>
      </c>
      <c r="B6130">
        <v>15</v>
      </c>
      <c r="C6130" t="s">
        <v>790</v>
      </c>
      <c r="D6130" t="s">
        <v>742</v>
      </c>
      <c r="E6130" t="str">
        <f t="shared" si="190"/>
        <v/>
      </c>
      <c r="F6130" t="str">
        <f t="shared" si="191"/>
        <v/>
      </c>
      <c r="H6130">
        <v>6</v>
      </c>
      <c r="Q6130">
        <v>6</v>
      </c>
    </row>
    <row r="6131" spans="1:17" x14ac:dyDescent="0.25">
      <c r="A6131" t="s">
        <v>912</v>
      </c>
      <c r="B6131">
        <v>15</v>
      </c>
      <c r="C6131" t="s">
        <v>620</v>
      </c>
      <c r="D6131" t="s">
        <v>742</v>
      </c>
      <c r="E6131" t="str">
        <f t="shared" si="190"/>
        <v/>
      </c>
      <c r="F6131" t="str">
        <f t="shared" si="191"/>
        <v/>
      </c>
      <c r="H6131">
        <v>7</v>
      </c>
      <c r="I6131">
        <v>1</v>
      </c>
      <c r="Q6131">
        <v>10</v>
      </c>
    </row>
    <row r="6132" spans="1:17" x14ac:dyDescent="0.25">
      <c r="A6132" t="s">
        <v>912</v>
      </c>
      <c r="B6132">
        <v>15</v>
      </c>
      <c r="C6132" t="s">
        <v>500</v>
      </c>
      <c r="D6132" t="s">
        <v>753</v>
      </c>
      <c r="E6132">
        <f t="shared" si="190"/>
        <v>1</v>
      </c>
      <c r="F6132" t="str">
        <f t="shared" si="191"/>
        <v/>
      </c>
      <c r="G6132" t="s">
        <v>910</v>
      </c>
      <c r="H6132">
        <v>5</v>
      </c>
      <c r="Q6132">
        <v>4.5</v>
      </c>
    </row>
    <row r="6133" spans="1:17" x14ac:dyDescent="0.25">
      <c r="A6133" t="s">
        <v>912</v>
      </c>
      <c r="B6133">
        <v>15</v>
      </c>
      <c r="C6133" t="s">
        <v>508</v>
      </c>
      <c r="D6133" t="s">
        <v>753</v>
      </c>
      <c r="E6133" t="str">
        <f t="shared" si="190"/>
        <v/>
      </c>
      <c r="F6133" t="str">
        <f t="shared" si="191"/>
        <v/>
      </c>
      <c r="H6133">
        <v>5.5</v>
      </c>
      <c r="Q6133">
        <v>5.5</v>
      </c>
    </row>
    <row r="6134" spans="1:17" x14ac:dyDescent="0.25">
      <c r="A6134" t="s">
        <v>912</v>
      </c>
      <c r="B6134">
        <v>15</v>
      </c>
      <c r="C6134" t="s">
        <v>528</v>
      </c>
      <c r="D6134" t="s">
        <v>753</v>
      </c>
      <c r="E6134" t="str">
        <f t="shared" si="190"/>
        <v/>
      </c>
      <c r="F6134" t="str">
        <f t="shared" si="191"/>
        <v/>
      </c>
      <c r="H6134">
        <v>5</v>
      </c>
      <c r="Q6134">
        <v>5</v>
      </c>
    </row>
    <row r="6135" spans="1:17" x14ac:dyDescent="0.25">
      <c r="A6135" t="s">
        <v>912</v>
      </c>
      <c r="B6135">
        <v>15</v>
      </c>
      <c r="C6135" t="s">
        <v>547</v>
      </c>
      <c r="D6135" t="s">
        <v>753</v>
      </c>
      <c r="E6135" t="str">
        <f t="shared" si="190"/>
        <v/>
      </c>
      <c r="F6135" t="str">
        <f t="shared" si="191"/>
        <v/>
      </c>
      <c r="H6135">
        <v>4.5</v>
      </c>
      <c r="Q6135">
        <v>4.5</v>
      </c>
    </row>
    <row r="6136" spans="1:17" x14ac:dyDescent="0.25">
      <c r="A6136" t="s">
        <v>912</v>
      </c>
      <c r="B6136">
        <v>15</v>
      </c>
      <c r="C6136" t="s">
        <v>572</v>
      </c>
      <c r="D6136" t="s">
        <v>753</v>
      </c>
      <c r="E6136" t="str">
        <f t="shared" si="190"/>
        <v/>
      </c>
      <c r="F6136" t="str">
        <f t="shared" si="191"/>
        <v/>
      </c>
      <c r="H6136">
        <v>6</v>
      </c>
      <c r="Q6136">
        <v>6</v>
      </c>
    </row>
    <row r="6137" spans="1:17" x14ac:dyDescent="0.25">
      <c r="A6137" t="s">
        <v>912</v>
      </c>
      <c r="B6137">
        <v>15</v>
      </c>
      <c r="C6137" t="s">
        <v>589</v>
      </c>
      <c r="D6137" t="s">
        <v>753</v>
      </c>
      <c r="E6137" t="str">
        <f t="shared" si="190"/>
        <v/>
      </c>
      <c r="F6137" t="str">
        <f t="shared" si="191"/>
        <v/>
      </c>
      <c r="H6137">
        <v>5.5</v>
      </c>
      <c r="Q6137">
        <v>5.5</v>
      </c>
    </row>
    <row r="6138" spans="1:17" x14ac:dyDescent="0.25">
      <c r="A6138" t="s">
        <v>912</v>
      </c>
      <c r="B6138">
        <v>15</v>
      </c>
      <c r="C6138" t="s">
        <v>499</v>
      </c>
      <c r="D6138" t="s">
        <v>750</v>
      </c>
      <c r="E6138">
        <f t="shared" si="190"/>
        <v>1</v>
      </c>
      <c r="F6138" t="str">
        <f t="shared" si="191"/>
        <v/>
      </c>
      <c r="G6138" t="s">
        <v>910</v>
      </c>
      <c r="H6138">
        <v>6</v>
      </c>
      <c r="Q6138">
        <v>5.5</v>
      </c>
    </row>
    <row r="6139" spans="1:17" x14ac:dyDescent="0.25">
      <c r="A6139" t="s">
        <v>912</v>
      </c>
      <c r="B6139">
        <v>15</v>
      </c>
      <c r="C6139" t="s">
        <v>542</v>
      </c>
      <c r="D6139" t="s">
        <v>750</v>
      </c>
      <c r="E6139" t="str">
        <f t="shared" si="190"/>
        <v/>
      </c>
      <c r="F6139" t="str">
        <f t="shared" si="191"/>
        <v/>
      </c>
      <c r="H6139">
        <v>6</v>
      </c>
      <c r="Q6139">
        <v>6</v>
      </c>
    </row>
    <row r="6140" spans="1:17" x14ac:dyDescent="0.25">
      <c r="A6140" t="s">
        <v>912</v>
      </c>
      <c r="B6140">
        <v>15</v>
      </c>
      <c r="C6140" t="s">
        <v>571</v>
      </c>
      <c r="D6140" t="s">
        <v>750</v>
      </c>
      <c r="E6140" t="str">
        <f t="shared" si="190"/>
        <v/>
      </c>
      <c r="F6140" t="str">
        <f t="shared" si="191"/>
        <v/>
      </c>
      <c r="H6140">
        <v>6.5</v>
      </c>
      <c r="Q6140">
        <v>6.5</v>
      </c>
    </row>
    <row r="6141" spans="1:17" x14ac:dyDescent="0.25">
      <c r="A6141" t="s">
        <v>912</v>
      </c>
      <c r="B6141">
        <v>15</v>
      </c>
      <c r="C6141" t="s">
        <v>607</v>
      </c>
      <c r="D6141" t="s">
        <v>750</v>
      </c>
      <c r="E6141" t="str">
        <f t="shared" si="190"/>
        <v/>
      </c>
      <c r="F6141" t="str">
        <f t="shared" si="191"/>
        <v/>
      </c>
      <c r="H6141">
        <v>6</v>
      </c>
      <c r="Q6141">
        <v>6</v>
      </c>
    </row>
    <row r="6142" spans="1:17" x14ac:dyDescent="0.25">
      <c r="A6142" t="s">
        <v>912</v>
      </c>
      <c r="B6142">
        <v>15</v>
      </c>
      <c r="C6142" t="s">
        <v>526</v>
      </c>
      <c r="D6142" t="s">
        <v>750</v>
      </c>
      <c r="E6142" t="str">
        <f t="shared" si="190"/>
        <v/>
      </c>
      <c r="F6142" t="str">
        <f t="shared" si="191"/>
        <v/>
      </c>
      <c r="H6142">
        <v>6.5</v>
      </c>
      <c r="Q6142">
        <v>6.5</v>
      </c>
    </row>
    <row r="6143" spans="1:17" x14ac:dyDescent="0.25">
      <c r="A6143" t="s">
        <v>912</v>
      </c>
      <c r="B6143">
        <v>15</v>
      </c>
      <c r="C6143" t="s">
        <v>502</v>
      </c>
      <c r="D6143" t="s">
        <v>754</v>
      </c>
      <c r="E6143" t="str">
        <f t="shared" si="190"/>
        <v/>
      </c>
      <c r="F6143" t="str">
        <f t="shared" si="191"/>
        <v/>
      </c>
      <c r="H6143">
        <v>5</v>
      </c>
      <c r="Q6143">
        <v>5</v>
      </c>
    </row>
    <row r="6144" spans="1:17" x14ac:dyDescent="0.25">
      <c r="A6144" t="s">
        <v>912</v>
      </c>
      <c r="B6144">
        <v>15</v>
      </c>
      <c r="C6144" t="s">
        <v>521</v>
      </c>
      <c r="D6144" t="s">
        <v>754</v>
      </c>
      <c r="E6144" t="str">
        <f t="shared" si="190"/>
        <v/>
      </c>
      <c r="F6144" t="str">
        <f t="shared" si="191"/>
        <v/>
      </c>
      <c r="H6144">
        <v>6</v>
      </c>
      <c r="Q6144">
        <v>6</v>
      </c>
    </row>
    <row r="6145" spans="1:17" x14ac:dyDescent="0.25">
      <c r="A6145" t="s">
        <v>912</v>
      </c>
      <c r="B6145">
        <v>15</v>
      </c>
      <c r="C6145" t="s">
        <v>531</v>
      </c>
      <c r="D6145" t="s">
        <v>754</v>
      </c>
      <c r="E6145" t="str">
        <f t="shared" si="190"/>
        <v/>
      </c>
      <c r="F6145" t="str">
        <f t="shared" si="191"/>
        <v/>
      </c>
      <c r="H6145">
        <v>6</v>
      </c>
      <c r="Q6145">
        <v>6</v>
      </c>
    </row>
    <row r="6146" spans="1:17" x14ac:dyDescent="0.25">
      <c r="A6146" t="s">
        <v>912</v>
      </c>
      <c r="B6146">
        <v>15</v>
      </c>
      <c r="C6146" t="s">
        <v>584</v>
      </c>
      <c r="D6146" t="s">
        <v>754</v>
      </c>
      <c r="E6146" t="str">
        <f t="shared" si="190"/>
        <v/>
      </c>
      <c r="F6146" t="str">
        <f t="shared" si="191"/>
        <v/>
      </c>
      <c r="H6146">
        <v>6</v>
      </c>
      <c r="Q6146">
        <v>6</v>
      </c>
    </row>
    <row r="6147" spans="1:17" x14ac:dyDescent="0.25">
      <c r="A6147" t="s">
        <v>912</v>
      </c>
      <c r="B6147">
        <v>15</v>
      </c>
      <c r="C6147" t="s">
        <v>787</v>
      </c>
      <c r="D6147" t="s">
        <v>754</v>
      </c>
      <c r="E6147" t="str">
        <f t="shared" ref="E6147:E6210" si="192">IF($G6147="Ammonito",1,"")</f>
        <v/>
      </c>
      <c r="F6147" t="str">
        <f t="shared" ref="F6147:F6210" si="193">IF($G6147="Espulsione",1,"")</f>
        <v/>
      </c>
      <c r="H6147">
        <v>5</v>
      </c>
      <c r="Q6147">
        <v>5</v>
      </c>
    </row>
    <row r="6148" spans="1:17" x14ac:dyDescent="0.25">
      <c r="A6148" t="s">
        <v>912</v>
      </c>
      <c r="B6148">
        <v>15</v>
      </c>
      <c r="C6148" t="s">
        <v>599</v>
      </c>
      <c r="D6148" t="s">
        <v>754</v>
      </c>
      <c r="E6148" t="str">
        <f t="shared" si="192"/>
        <v/>
      </c>
      <c r="F6148" t="str">
        <f t="shared" si="193"/>
        <v/>
      </c>
      <c r="H6148">
        <v>6</v>
      </c>
      <c r="Q6148">
        <v>6</v>
      </c>
    </row>
    <row r="6149" spans="1:17" x14ac:dyDescent="0.25">
      <c r="A6149" t="s">
        <v>912</v>
      </c>
      <c r="B6149">
        <v>15</v>
      </c>
      <c r="C6149" t="s">
        <v>557</v>
      </c>
      <c r="D6149" t="s">
        <v>754</v>
      </c>
      <c r="E6149" t="str">
        <f t="shared" si="192"/>
        <v/>
      </c>
      <c r="F6149" t="str">
        <f t="shared" si="193"/>
        <v/>
      </c>
      <c r="H6149">
        <v>6</v>
      </c>
      <c r="L6149">
        <v>1</v>
      </c>
      <c r="Q6149">
        <v>7</v>
      </c>
    </row>
    <row r="6150" spans="1:17" x14ac:dyDescent="0.25">
      <c r="A6150" t="s">
        <v>912</v>
      </c>
      <c r="B6150">
        <v>15</v>
      </c>
      <c r="C6150" t="s">
        <v>527</v>
      </c>
      <c r="D6150" t="s">
        <v>748</v>
      </c>
      <c r="E6150">
        <f t="shared" si="192"/>
        <v>1</v>
      </c>
      <c r="F6150" t="str">
        <f t="shared" si="193"/>
        <v/>
      </c>
      <c r="G6150" t="s">
        <v>910</v>
      </c>
      <c r="H6150">
        <v>5.5</v>
      </c>
      <c r="I6150">
        <v>1</v>
      </c>
      <c r="Q6150">
        <v>8</v>
      </c>
    </row>
    <row r="6151" spans="1:17" x14ac:dyDescent="0.25">
      <c r="A6151" t="s">
        <v>912</v>
      </c>
      <c r="B6151">
        <v>15</v>
      </c>
      <c r="C6151" t="s">
        <v>551</v>
      </c>
      <c r="D6151" t="s">
        <v>748</v>
      </c>
      <c r="E6151" t="str">
        <f t="shared" si="192"/>
        <v/>
      </c>
      <c r="F6151" t="str">
        <f t="shared" si="193"/>
        <v/>
      </c>
      <c r="H6151">
        <v>5</v>
      </c>
      <c r="Q6151">
        <v>5</v>
      </c>
    </row>
    <row r="6152" spans="1:17" x14ac:dyDescent="0.25">
      <c r="A6152" t="s">
        <v>912</v>
      </c>
      <c r="B6152">
        <v>15</v>
      </c>
      <c r="C6152" t="s">
        <v>482</v>
      </c>
      <c r="D6152" t="s">
        <v>661</v>
      </c>
      <c r="E6152" t="str">
        <f t="shared" si="192"/>
        <v/>
      </c>
      <c r="F6152" t="str">
        <f t="shared" si="193"/>
        <v/>
      </c>
      <c r="H6152">
        <v>6</v>
      </c>
      <c r="Q6152">
        <v>6</v>
      </c>
    </row>
    <row r="6153" spans="1:17" x14ac:dyDescent="0.25">
      <c r="A6153" t="s">
        <v>912</v>
      </c>
      <c r="B6153">
        <v>15</v>
      </c>
      <c r="C6153" t="s">
        <v>498</v>
      </c>
      <c r="D6153" t="s">
        <v>661</v>
      </c>
      <c r="E6153" t="str">
        <f t="shared" si="192"/>
        <v/>
      </c>
      <c r="F6153" t="str">
        <f t="shared" si="193"/>
        <v/>
      </c>
      <c r="H6153">
        <v>6.5</v>
      </c>
      <c r="Q6153">
        <v>6.5</v>
      </c>
    </row>
    <row r="6154" spans="1:17" x14ac:dyDescent="0.25">
      <c r="A6154" t="s">
        <v>912</v>
      </c>
      <c r="B6154">
        <v>15</v>
      </c>
      <c r="C6154" t="s">
        <v>575</v>
      </c>
      <c r="D6154" t="s">
        <v>661</v>
      </c>
      <c r="E6154" t="str">
        <f t="shared" si="192"/>
        <v/>
      </c>
      <c r="F6154" t="str">
        <f t="shared" si="193"/>
        <v/>
      </c>
      <c r="H6154">
        <v>7</v>
      </c>
      <c r="L6154">
        <v>1</v>
      </c>
      <c r="Q6154">
        <v>8</v>
      </c>
    </row>
    <row r="6155" spans="1:17" x14ac:dyDescent="0.25">
      <c r="A6155" t="s">
        <v>912</v>
      </c>
      <c r="B6155">
        <v>15</v>
      </c>
      <c r="C6155" t="s">
        <v>789</v>
      </c>
      <c r="D6155" t="s">
        <v>661</v>
      </c>
      <c r="E6155">
        <f t="shared" si="192"/>
        <v>1</v>
      </c>
      <c r="F6155" t="str">
        <f t="shared" si="193"/>
        <v/>
      </c>
      <c r="G6155" t="s">
        <v>910</v>
      </c>
      <c r="H6155">
        <v>6.5</v>
      </c>
      <c r="I6155">
        <v>1</v>
      </c>
      <c r="Q6155">
        <v>9</v>
      </c>
    </row>
    <row r="6156" spans="1:17" x14ac:dyDescent="0.25">
      <c r="A6156" t="s">
        <v>912</v>
      </c>
      <c r="B6156">
        <v>15</v>
      </c>
      <c r="C6156" t="s">
        <v>522</v>
      </c>
      <c r="D6156" t="s">
        <v>631</v>
      </c>
      <c r="E6156" t="str">
        <f t="shared" si="192"/>
        <v/>
      </c>
      <c r="F6156" t="str">
        <f t="shared" si="193"/>
        <v/>
      </c>
      <c r="H6156">
        <v>6.5</v>
      </c>
      <c r="Q6156">
        <v>6.5</v>
      </c>
    </row>
    <row r="6157" spans="1:17" x14ac:dyDescent="0.25">
      <c r="A6157" t="s">
        <v>912</v>
      </c>
      <c r="B6157">
        <v>15</v>
      </c>
      <c r="C6157" t="s">
        <v>539</v>
      </c>
      <c r="D6157" t="s">
        <v>631</v>
      </c>
      <c r="E6157" t="str">
        <f t="shared" si="192"/>
        <v/>
      </c>
      <c r="F6157" t="str">
        <f t="shared" si="193"/>
        <v/>
      </c>
      <c r="H6157">
        <v>6</v>
      </c>
      <c r="Q6157">
        <v>6</v>
      </c>
    </row>
    <row r="6158" spans="1:17" x14ac:dyDescent="0.25">
      <c r="A6158" t="s">
        <v>912</v>
      </c>
      <c r="B6158">
        <v>15</v>
      </c>
      <c r="C6158" t="s">
        <v>569</v>
      </c>
      <c r="D6158" t="s">
        <v>631</v>
      </c>
      <c r="E6158" t="str">
        <f t="shared" si="192"/>
        <v/>
      </c>
      <c r="F6158" t="str">
        <f t="shared" si="193"/>
        <v/>
      </c>
      <c r="H6158">
        <v>5</v>
      </c>
      <c r="Q6158">
        <v>5</v>
      </c>
    </row>
    <row r="6159" spans="1:17" x14ac:dyDescent="0.25">
      <c r="A6159" t="s">
        <v>912</v>
      </c>
      <c r="B6159">
        <v>15</v>
      </c>
      <c r="C6159" t="s">
        <v>597</v>
      </c>
      <c r="D6159" t="s">
        <v>631</v>
      </c>
      <c r="E6159" t="str">
        <f t="shared" si="192"/>
        <v/>
      </c>
      <c r="F6159">
        <f t="shared" si="193"/>
        <v>1</v>
      </c>
      <c r="G6159" t="s">
        <v>911</v>
      </c>
      <c r="H6159">
        <v>6</v>
      </c>
      <c r="Q6159">
        <v>5</v>
      </c>
    </row>
    <row r="6160" spans="1:17" x14ac:dyDescent="0.25">
      <c r="A6160" t="s">
        <v>912</v>
      </c>
      <c r="B6160">
        <v>15</v>
      </c>
      <c r="C6160" t="s">
        <v>612</v>
      </c>
      <c r="D6160" t="s">
        <v>631</v>
      </c>
      <c r="E6160" t="str">
        <f t="shared" si="192"/>
        <v/>
      </c>
      <c r="F6160" t="str">
        <f t="shared" si="193"/>
        <v/>
      </c>
      <c r="H6160">
        <v>6.5</v>
      </c>
      <c r="Q6160">
        <v>6.5</v>
      </c>
    </row>
    <row r="6161" spans="1:17" x14ac:dyDescent="0.25">
      <c r="A6161" t="s">
        <v>912</v>
      </c>
      <c r="B6161">
        <v>15</v>
      </c>
      <c r="C6161" t="s">
        <v>616</v>
      </c>
      <c r="D6161" t="s">
        <v>631</v>
      </c>
      <c r="E6161" t="str">
        <f t="shared" si="192"/>
        <v/>
      </c>
      <c r="F6161" t="str">
        <f t="shared" si="193"/>
        <v/>
      </c>
      <c r="H6161">
        <v>6</v>
      </c>
      <c r="Q6161">
        <v>6</v>
      </c>
    </row>
    <row r="6162" spans="1:17" x14ac:dyDescent="0.25">
      <c r="A6162" t="s">
        <v>912</v>
      </c>
      <c r="B6162">
        <v>15</v>
      </c>
      <c r="C6162" t="s">
        <v>561</v>
      </c>
      <c r="D6162" t="s">
        <v>745</v>
      </c>
      <c r="E6162">
        <f t="shared" si="192"/>
        <v>1</v>
      </c>
      <c r="F6162" t="str">
        <f t="shared" si="193"/>
        <v/>
      </c>
      <c r="G6162" t="s">
        <v>910</v>
      </c>
      <c r="H6162">
        <v>6</v>
      </c>
      <c r="Q6162">
        <v>5.5</v>
      </c>
    </row>
    <row r="6163" spans="1:17" x14ac:dyDescent="0.25">
      <c r="A6163" t="s">
        <v>912</v>
      </c>
      <c r="B6163">
        <v>15</v>
      </c>
      <c r="C6163" t="s">
        <v>588</v>
      </c>
      <c r="D6163" t="s">
        <v>745</v>
      </c>
      <c r="E6163" t="str">
        <f t="shared" si="192"/>
        <v/>
      </c>
      <c r="F6163" t="str">
        <f t="shared" si="193"/>
        <v/>
      </c>
      <c r="H6163">
        <v>6.5</v>
      </c>
      <c r="Q6163">
        <v>6.5</v>
      </c>
    </row>
    <row r="6164" spans="1:17" x14ac:dyDescent="0.25">
      <c r="A6164" t="s">
        <v>912</v>
      </c>
      <c r="B6164">
        <v>15</v>
      </c>
      <c r="C6164" t="s">
        <v>610</v>
      </c>
      <c r="D6164" t="s">
        <v>745</v>
      </c>
      <c r="E6164" t="str">
        <f t="shared" si="192"/>
        <v/>
      </c>
      <c r="F6164" t="str">
        <f t="shared" si="193"/>
        <v/>
      </c>
      <c r="H6164">
        <v>6.5</v>
      </c>
      <c r="Q6164">
        <v>6.5</v>
      </c>
    </row>
    <row r="6165" spans="1:17" x14ac:dyDescent="0.25">
      <c r="A6165" t="s">
        <v>912</v>
      </c>
      <c r="B6165">
        <v>15</v>
      </c>
      <c r="C6165" t="s">
        <v>573</v>
      </c>
      <c r="D6165" t="s">
        <v>635</v>
      </c>
      <c r="E6165" t="str">
        <f t="shared" si="192"/>
        <v/>
      </c>
      <c r="F6165" t="str">
        <f t="shared" si="193"/>
        <v/>
      </c>
      <c r="H6165">
        <v>6</v>
      </c>
      <c r="Q6165">
        <v>6</v>
      </c>
    </row>
    <row r="6166" spans="1:17" x14ac:dyDescent="0.25">
      <c r="A6166" t="s">
        <v>912</v>
      </c>
      <c r="B6166">
        <v>15</v>
      </c>
      <c r="C6166" t="s">
        <v>578</v>
      </c>
      <c r="D6166" t="s">
        <v>635</v>
      </c>
      <c r="E6166" t="str">
        <f t="shared" si="192"/>
        <v/>
      </c>
      <c r="F6166" t="str">
        <f t="shared" si="193"/>
        <v/>
      </c>
      <c r="H6166">
        <v>5.5</v>
      </c>
      <c r="Q6166">
        <v>5.5</v>
      </c>
    </row>
    <row r="6167" spans="1:17" x14ac:dyDescent="0.25">
      <c r="A6167" t="s">
        <v>912</v>
      </c>
      <c r="B6167">
        <v>15</v>
      </c>
      <c r="C6167" t="s">
        <v>583</v>
      </c>
      <c r="D6167" t="s">
        <v>635</v>
      </c>
      <c r="E6167" t="str">
        <f t="shared" si="192"/>
        <v/>
      </c>
      <c r="F6167" t="str">
        <f t="shared" si="193"/>
        <v/>
      </c>
      <c r="H6167">
        <v>5.5</v>
      </c>
      <c r="Q6167">
        <v>5.5</v>
      </c>
    </row>
    <row r="6168" spans="1:17" x14ac:dyDescent="0.25">
      <c r="A6168" t="s">
        <v>912</v>
      </c>
      <c r="B6168">
        <v>15</v>
      </c>
      <c r="C6168" t="s">
        <v>606</v>
      </c>
      <c r="D6168" t="s">
        <v>635</v>
      </c>
      <c r="E6168" t="str">
        <f t="shared" si="192"/>
        <v/>
      </c>
      <c r="F6168" t="str">
        <f t="shared" si="193"/>
        <v/>
      </c>
      <c r="H6168">
        <v>5.5</v>
      </c>
      <c r="Q6168">
        <v>5.5</v>
      </c>
    </row>
    <row r="6169" spans="1:17" x14ac:dyDescent="0.25">
      <c r="A6169" t="s">
        <v>912</v>
      </c>
      <c r="B6169">
        <v>15</v>
      </c>
      <c r="C6169" t="s">
        <v>492</v>
      </c>
      <c r="D6169" t="s">
        <v>747</v>
      </c>
      <c r="E6169">
        <f t="shared" si="192"/>
        <v>1</v>
      </c>
      <c r="F6169" t="str">
        <f t="shared" si="193"/>
        <v/>
      </c>
      <c r="G6169" t="s">
        <v>910</v>
      </c>
      <c r="H6169">
        <v>6.5</v>
      </c>
      <c r="Q6169">
        <v>6</v>
      </c>
    </row>
    <row r="6170" spans="1:17" x14ac:dyDescent="0.25">
      <c r="A6170" t="s">
        <v>912</v>
      </c>
      <c r="B6170">
        <v>15</v>
      </c>
      <c r="C6170" t="s">
        <v>757</v>
      </c>
      <c r="D6170" t="s">
        <v>747</v>
      </c>
      <c r="E6170" t="str">
        <f t="shared" si="192"/>
        <v/>
      </c>
      <c r="F6170" t="str">
        <f t="shared" si="193"/>
        <v/>
      </c>
      <c r="H6170">
        <v>6</v>
      </c>
      <c r="Q6170">
        <v>6</v>
      </c>
    </row>
    <row r="6171" spans="1:17" x14ac:dyDescent="0.25">
      <c r="A6171" t="s">
        <v>912</v>
      </c>
      <c r="B6171">
        <v>15</v>
      </c>
      <c r="C6171" t="s">
        <v>512</v>
      </c>
      <c r="D6171" t="s">
        <v>747</v>
      </c>
      <c r="E6171">
        <f t="shared" si="192"/>
        <v>1</v>
      </c>
      <c r="F6171" t="str">
        <f t="shared" si="193"/>
        <v/>
      </c>
      <c r="G6171" t="s">
        <v>910</v>
      </c>
      <c r="H6171">
        <v>5.5</v>
      </c>
      <c r="Q6171">
        <v>5</v>
      </c>
    </row>
    <row r="6172" spans="1:17" x14ac:dyDescent="0.25">
      <c r="A6172" t="s">
        <v>912</v>
      </c>
      <c r="B6172">
        <v>15</v>
      </c>
      <c r="C6172" t="s">
        <v>534</v>
      </c>
      <c r="D6172" t="s">
        <v>747</v>
      </c>
      <c r="E6172" t="str">
        <f t="shared" si="192"/>
        <v/>
      </c>
      <c r="F6172" t="str">
        <f t="shared" si="193"/>
        <v/>
      </c>
      <c r="H6172">
        <v>6</v>
      </c>
      <c r="Q6172">
        <v>6</v>
      </c>
    </row>
    <row r="6173" spans="1:17" x14ac:dyDescent="0.25">
      <c r="A6173" t="s">
        <v>912</v>
      </c>
      <c r="B6173">
        <v>15</v>
      </c>
      <c r="C6173" t="s">
        <v>621</v>
      </c>
      <c r="D6173" t="s">
        <v>747</v>
      </c>
      <c r="E6173" t="str">
        <f t="shared" si="192"/>
        <v/>
      </c>
      <c r="F6173" t="str">
        <f t="shared" si="193"/>
        <v/>
      </c>
      <c r="H6173">
        <v>6.5</v>
      </c>
      <c r="Q6173">
        <v>6.5</v>
      </c>
    </row>
    <row r="6174" spans="1:17" x14ac:dyDescent="0.25">
      <c r="A6174" t="s">
        <v>912</v>
      </c>
      <c r="B6174">
        <v>15</v>
      </c>
      <c r="C6174" t="s">
        <v>483</v>
      </c>
      <c r="D6174" t="s">
        <v>738</v>
      </c>
      <c r="E6174" t="str">
        <f t="shared" si="192"/>
        <v/>
      </c>
      <c r="F6174" t="str">
        <f t="shared" si="193"/>
        <v/>
      </c>
      <c r="H6174">
        <v>6</v>
      </c>
      <c r="Q6174">
        <v>6</v>
      </c>
    </row>
    <row r="6175" spans="1:17" x14ac:dyDescent="0.25">
      <c r="A6175" t="s">
        <v>912</v>
      </c>
      <c r="B6175">
        <v>15</v>
      </c>
      <c r="C6175" t="s">
        <v>536</v>
      </c>
      <c r="D6175" t="s">
        <v>738</v>
      </c>
      <c r="E6175">
        <f t="shared" si="192"/>
        <v>1</v>
      </c>
      <c r="F6175" t="str">
        <f t="shared" si="193"/>
        <v/>
      </c>
      <c r="G6175" t="s">
        <v>910</v>
      </c>
      <c r="H6175">
        <v>7</v>
      </c>
      <c r="I6175">
        <v>1</v>
      </c>
      <c r="Q6175">
        <v>9.5</v>
      </c>
    </row>
    <row r="6176" spans="1:17" x14ac:dyDescent="0.25">
      <c r="A6176" t="s">
        <v>912</v>
      </c>
      <c r="B6176">
        <v>15</v>
      </c>
      <c r="C6176" t="s">
        <v>567</v>
      </c>
      <c r="D6176" t="s">
        <v>738</v>
      </c>
      <c r="E6176" t="str">
        <f t="shared" si="192"/>
        <v/>
      </c>
      <c r="F6176" t="str">
        <f t="shared" si="193"/>
        <v/>
      </c>
      <c r="H6176">
        <v>6</v>
      </c>
      <c r="Q6176">
        <v>6</v>
      </c>
    </row>
    <row r="6177" spans="1:17" x14ac:dyDescent="0.25">
      <c r="A6177" t="s">
        <v>912</v>
      </c>
      <c r="B6177">
        <v>15</v>
      </c>
      <c r="C6177" t="s">
        <v>574</v>
      </c>
      <c r="D6177" t="s">
        <v>738</v>
      </c>
      <c r="E6177" t="str">
        <f t="shared" si="192"/>
        <v/>
      </c>
      <c r="F6177" t="str">
        <f t="shared" si="193"/>
        <v/>
      </c>
      <c r="H6177">
        <v>6.5</v>
      </c>
      <c r="Q6177">
        <v>6.5</v>
      </c>
    </row>
    <row r="6178" spans="1:17" x14ac:dyDescent="0.25">
      <c r="A6178" t="s">
        <v>912</v>
      </c>
      <c r="B6178">
        <v>15</v>
      </c>
      <c r="C6178" t="s">
        <v>592</v>
      </c>
      <c r="D6178" t="s">
        <v>738</v>
      </c>
      <c r="E6178" t="str">
        <f t="shared" si="192"/>
        <v/>
      </c>
      <c r="F6178" t="str">
        <f t="shared" si="193"/>
        <v/>
      </c>
      <c r="H6178">
        <v>6</v>
      </c>
      <c r="Q6178">
        <v>6</v>
      </c>
    </row>
    <row r="6179" spans="1:17" x14ac:dyDescent="0.25">
      <c r="A6179" t="s">
        <v>912</v>
      </c>
      <c r="B6179">
        <v>15</v>
      </c>
      <c r="C6179" t="s">
        <v>516</v>
      </c>
      <c r="D6179" t="s">
        <v>761</v>
      </c>
      <c r="E6179" t="str">
        <f t="shared" si="192"/>
        <v/>
      </c>
      <c r="F6179" t="str">
        <f t="shared" si="193"/>
        <v/>
      </c>
      <c r="H6179">
        <v>5.5</v>
      </c>
      <c r="Q6179">
        <v>5.5</v>
      </c>
    </row>
    <row r="6180" spans="1:17" x14ac:dyDescent="0.25">
      <c r="A6180" t="s">
        <v>912</v>
      </c>
      <c r="B6180">
        <v>15</v>
      </c>
      <c r="C6180" t="s">
        <v>545</v>
      </c>
      <c r="D6180" t="s">
        <v>761</v>
      </c>
      <c r="E6180" t="str">
        <f t="shared" si="192"/>
        <v/>
      </c>
      <c r="F6180" t="str">
        <f t="shared" si="193"/>
        <v/>
      </c>
      <c r="H6180">
        <v>5.5</v>
      </c>
      <c r="Q6180">
        <v>5.5</v>
      </c>
    </row>
    <row r="6181" spans="1:17" x14ac:dyDescent="0.25">
      <c r="A6181" t="s">
        <v>912</v>
      </c>
      <c r="B6181">
        <v>15</v>
      </c>
      <c r="C6181" t="s">
        <v>556</v>
      </c>
      <c r="D6181" t="s">
        <v>761</v>
      </c>
      <c r="E6181" t="str">
        <f t="shared" si="192"/>
        <v/>
      </c>
      <c r="F6181" t="str">
        <f t="shared" si="193"/>
        <v/>
      </c>
      <c r="H6181">
        <v>6</v>
      </c>
      <c r="I6181">
        <v>1</v>
      </c>
      <c r="M6181">
        <v>1</v>
      </c>
      <c r="Q6181">
        <v>9</v>
      </c>
    </row>
    <row r="6182" spans="1:17" x14ac:dyDescent="0.25">
      <c r="A6182" t="s">
        <v>912</v>
      </c>
      <c r="B6182">
        <v>15</v>
      </c>
      <c r="C6182" t="s">
        <v>579</v>
      </c>
      <c r="D6182" t="s">
        <v>761</v>
      </c>
      <c r="E6182" t="str">
        <f t="shared" si="192"/>
        <v/>
      </c>
      <c r="F6182" t="str">
        <f t="shared" si="193"/>
        <v/>
      </c>
      <c r="H6182">
        <v>5.5</v>
      </c>
      <c r="Q6182">
        <v>5.5</v>
      </c>
    </row>
    <row r="6183" spans="1:17" x14ac:dyDescent="0.25">
      <c r="A6183" t="s">
        <v>912</v>
      </c>
      <c r="B6183">
        <v>15</v>
      </c>
      <c r="C6183" t="s">
        <v>604</v>
      </c>
      <c r="D6183" t="s">
        <v>761</v>
      </c>
      <c r="E6183" t="str">
        <f t="shared" si="192"/>
        <v/>
      </c>
      <c r="F6183" t="str">
        <f t="shared" si="193"/>
        <v/>
      </c>
      <c r="H6183">
        <v>6.5</v>
      </c>
      <c r="L6183">
        <v>1</v>
      </c>
      <c r="Q6183">
        <v>7.5</v>
      </c>
    </row>
    <row r="6184" spans="1:17" x14ac:dyDescent="0.25">
      <c r="A6184" t="s">
        <v>913</v>
      </c>
      <c r="B6184">
        <v>15</v>
      </c>
      <c r="C6184" t="s">
        <v>262</v>
      </c>
      <c r="D6184" t="s">
        <v>746</v>
      </c>
      <c r="E6184">
        <f t="shared" si="192"/>
        <v>1</v>
      </c>
      <c r="F6184" t="str">
        <f t="shared" si="193"/>
        <v/>
      </c>
      <c r="G6184" t="s">
        <v>910</v>
      </c>
      <c r="H6184">
        <v>6</v>
      </c>
      <c r="Q6184">
        <v>5.5</v>
      </c>
    </row>
    <row r="6185" spans="1:17" x14ac:dyDescent="0.25">
      <c r="A6185" t="s">
        <v>913</v>
      </c>
      <c r="B6185">
        <v>15</v>
      </c>
      <c r="C6185" t="s">
        <v>263</v>
      </c>
      <c r="D6185" t="s">
        <v>746</v>
      </c>
      <c r="E6185">
        <f t="shared" si="192"/>
        <v>1</v>
      </c>
      <c r="F6185" t="str">
        <f t="shared" si="193"/>
        <v/>
      </c>
      <c r="G6185" t="s">
        <v>910</v>
      </c>
      <c r="H6185">
        <v>7</v>
      </c>
      <c r="I6185">
        <v>1</v>
      </c>
      <c r="Q6185">
        <v>9.5</v>
      </c>
    </row>
    <row r="6186" spans="1:17" x14ac:dyDescent="0.25">
      <c r="A6186" t="s">
        <v>913</v>
      </c>
      <c r="B6186">
        <v>15</v>
      </c>
      <c r="C6186" t="s">
        <v>257</v>
      </c>
      <c r="D6186" t="s">
        <v>760</v>
      </c>
      <c r="E6186" t="str">
        <f t="shared" si="192"/>
        <v/>
      </c>
      <c r="F6186" t="str">
        <f t="shared" si="193"/>
        <v/>
      </c>
      <c r="H6186">
        <v>5</v>
      </c>
      <c r="Q6186">
        <v>5</v>
      </c>
    </row>
    <row r="6187" spans="1:17" x14ac:dyDescent="0.25">
      <c r="A6187" t="s">
        <v>913</v>
      </c>
      <c r="B6187">
        <v>15</v>
      </c>
      <c r="C6187" t="s">
        <v>261</v>
      </c>
      <c r="D6187" t="s">
        <v>760</v>
      </c>
      <c r="E6187" t="str">
        <f t="shared" si="192"/>
        <v/>
      </c>
      <c r="F6187" t="str">
        <f t="shared" si="193"/>
        <v/>
      </c>
      <c r="H6187">
        <v>6</v>
      </c>
      <c r="Q6187">
        <v>6</v>
      </c>
    </row>
    <row r="6188" spans="1:17" x14ac:dyDescent="0.25">
      <c r="A6188" t="s">
        <v>913</v>
      </c>
      <c r="B6188">
        <v>15</v>
      </c>
      <c r="C6188" t="s">
        <v>296</v>
      </c>
      <c r="D6188" t="s">
        <v>633</v>
      </c>
      <c r="E6188" t="str">
        <f t="shared" si="192"/>
        <v/>
      </c>
      <c r="F6188" t="str">
        <f t="shared" si="193"/>
        <v/>
      </c>
      <c r="H6188">
        <v>6.5</v>
      </c>
      <c r="Q6188">
        <v>6.5</v>
      </c>
    </row>
    <row r="6189" spans="1:17" x14ac:dyDescent="0.25">
      <c r="A6189" t="s">
        <v>913</v>
      </c>
      <c r="B6189">
        <v>15</v>
      </c>
      <c r="C6189" t="s">
        <v>308</v>
      </c>
      <c r="D6189" t="s">
        <v>633</v>
      </c>
      <c r="E6189">
        <f t="shared" si="192"/>
        <v>1</v>
      </c>
      <c r="F6189" t="str">
        <f t="shared" si="193"/>
        <v/>
      </c>
      <c r="G6189" t="s">
        <v>910</v>
      </c>
      <c r="H6189">
        <v>6.5</v>
      </c>
      <c r="Q6189">
        <v>6</v>
      </c>
    </row>
    <row r="6190" spans="1:17" x14ac:dyDescent="0.25">
      <c r="A6190" t="s">
        <v>913</v>
      </c>
      <c r="B6190">
        <v>15</v>
      </c>
      <c r="C6190" t="s">
        <v>315</v>
      </c>
      <c r="D6190" t="s">
        <v>633</v>
      </c>
      <c r="E6190">
        <f t="shared" si="192"/>
        <v>1</v>
      </c>
      <c r="F6190" t="str">
        <f t="shared" si="193"/>
        <v/>
      </c>
      <c r="G6190" t="s">
        <v>910</v>
      </c>
      <c r="H6190">
        <v>7</v>
      </c>
      <c r="I6190">
        <v>2</v>
      </c>
      <c r="Q6190">
        <v>12.5</v>
      </c>
    </row>
    <row r="6191" spans="1:17" x14ac:dyDescent="0.25">
      <c r="A6191" t="s">
        <v>913</v>
      </c>
      <c r="B6191">
        <v>15</v>
      </c>
      <c r="C6191" t="s">
        <v>281</v>
      </c>
      <c r="D6191" t="s">
        <v>739</v>
      </c>
      <c r="E6191" t="str">
        <f t="shared" si="192"/>
        <v/>
      </c>
      <c r="F6191" t="str">
        <f t="shared" si="193"/>
        <v/>
      </c>
      <c r="H6191">
        <v>6</v>
      </c>
      <c r="Q6191">
        <v>6</v>
      </c>
    </row>
    <row r="6192" spans="1:17" x14ac:dyDescent="0.25">
      <c r="A6192" t="s">
        <v>913</v>
      </c>
      <c r="B6192">
        <v>15</v>
      </c>
      <c r="C6192" t="s">
        <v>284</v>
      </c>
      <c r="D6192" t="s">
        <v>739</v>
      </c>
      <c r="E6192" t="str">
        <f t="shared" si="192"/>
        <v/>
      </c>
      <c r="F6192" t="str">
        <f t="shared" si="193"/>
        <v/>
      </c>
      <c r="H6192">
        <v>5.5</v>
      </c>
      <c r="Q6192">
        <v>5.5</v>
      </c>
    </row>
    <row r="6193" spans="1:17" x14ac:dyDescent="0.25">
      <c r="A6193" t="s">
        <v>913</v>
      </c>
      <c r="B6193">
        <v>15</v>
      </c>
      <c r="C6193" t="s">
        <v>290</v>
      </c>
      <c r="D6193" t="s">
        <v>739</v>
      </c>
      <c r="E6193" t="str">
        <f t="shared" si="192"/>
        <v/>
      </c>
      <c r="F6193" t="str">
        <f t="shared" si="193"/>
        <v/>
      </c>
      <c r="H6193">
        <v>5</v>
      </c>
      <c r="Q6193">
        <v>5</v>
      </c>
    </row>
    <row r="6194" spans="1:17" x14ac:dyDescent="0.25">
      <c r="A6194" t="s">
        <v>913</v>
      </c>
      <c r="B6194">
        <v>15</v>
      </c>
      <c r="C6194" t="s">
        <v>800</v>
      </c>
      <c r="D6194" t="s">
        <v>739</v>
      </c>
      <c r="E6194" t="str">
        <f t="shared" si="192"/>
        <v/>
      </c>
      <c r="F6194" t="str">
        <f t="shared" si="193"/>
        <v/>
      </c>
      <c r="H6194">
        <v>5</v>
      </c>
      <c r="Q6194">
        <v>5</v>
      </c>
    </row>
    <row r="6195" spans="1:17" x14ac:dyDescent="0.25">
      <c r="A6195" t="s">
        <v>913</v>
      </c>
      <c r="B6195">
        <v>15</v>
      </c>
      <c r="C6195" t="s">
        <v>318</v>
      </c>
      <c r="D6195" t="s">
        <v>634</v>
      </c>
      <c r="E6195" t="str">
        <f t="shared" si="192"/>
        <v/>
      </c>
      <c r="F6195" t="str">
        <f t="shared" si="193"/>
        <v/>
      </c>
      <c r="H6195">
        <v>7</v>
      </c>
      <c r="I6195">
        <v>1</v>
      </c>
      <c r="Q6195">
        <v>10</v>
      </c>
    </row>
    <row r="6196" spans="1:17" x14ac:dyDescent="0.25">
      <c r="A6196" t="s">
        <v>913</v>
      </c>
      <c r="B6196">
        <v>15</v>
      </c>
      <c r="C6196" t="s">
        <v>312</v>
      </c>
      <c r="D6196" t="s">
        <v>632</v>
      </c>
      <c r="E6196" t="str">
        <f t="shared" si="192"/>
        <v/>
      </c>
      <c r="F6196" t="str">
        <f t="shared" si="193"/>
        <v/>
      </c>
      <c r="H6196">
        <v>6</v>
      </c>
      <c r="Q6196">
        <v>6</v>
      </c>
    </row>
    <row r="6197" spans="1:17" x14ac:dyDescent="0.25">
      <c r="A6197" t="s">
        <v>913</v>
      </c>
      <c r="B6197">
        <v>15</v>
      </c>
      <c r="C6197" t="s">
        <v>272</v>
      </c>
      <c r="D6197" t="s">
        <v>752</v>
      </c>
      <c r="E6197" t="str">
        <f t="shared" si="192"/>
        <v/>
      </c>
      <c r="F6197" t="str">
        <f t="shared" si="193"/>
        <v/>
      </c>
      <c r="H6197">
        <v>6.5</v>
      </c>
      <c r="I6197">
        <v>1</v>
      </c>
      <c r="Q6197">
        <v>9.5</v>
      </c>
    </row>
    <row r="6198" spans="1:17" x14ac:dyDescent="0.25">
      <c r="A6198" t="s">
        <v>913</v>
      </c>
      <c r="B6198">
        <v>15</v>
      </c>
      <c r="C6198" t="s">
        <v>254</v>
      </c>
      <c r="D6198" t="s">
        <v>740</v>
      </c>
      <c r="E6198" t="str">
        <f t="shared" si="192"/>
        <v/>
      </c>
      <c r="F6198" t="str">
        <f t="shared" si="193"/>
        <v/>
      </c>
      <c r="H6198">
        <v>5.5</v>
      </c>
      <c r="Q6198">
        <v>5.5</v>
      </c>
    </row>
    <row r="6199" spans="1:17" x14ac:dyDescent="0.25">
      <c r="A6199" t="s">
        <v>913</v>
      </c>
      <c r="B6199">
        <v>15</v>
      </c>
      <c r="C6199" t="s">
        <v>300</v>
      </c>
      <c r="D6199" t="s">
        <v>740</v>
      </c>
      <c r="E6199" t="str">
        <f t="shared" si="192"/>
        <v/>
      </c>
      <c r="F6199" t="str">
        <f t="shared" si="193"/>
        <v/>
      </c>
      <c r="H6199">
        <v>7</v>
      </c>
      <c r="I6199">
        <v>2</v>
      </c>
      <c r="Q6199">
        <v>13</v>
      </c>
    </row>
    <row r="6200" spans="1:17" x14ac:dyDescent="0.25">
      <c r="A6200" t="s">
        <v>913</v>
      </c>
      <c r="B6200">
        <v>15</v>
      </c>
      <c r="C6200" t="s">
        <v>286</v>
      </c>
      <c r="D6200" t="s">
        <v>742</v>
      </c>
      <c r="E6200" t="str">
        <f t="shared" si="192"/>
        <v/>
      </c>
      <c r="F6200" t="str">
        <f t="shared" si="193"/>
        <v/>
      </c>
      <c r="H6200">
        <v>5.5</v>
      </c>
      <c r="Q6200">
        <v>5.5</v>
      </c>
    </row>
    <row r="6201" spans="1:17" x14ac:dyDescent="0.25">
      <c r="A6201" t="s">
        <v>913</v>
      </c>
      <c r="B6201">
        <v>15</v>
      </c>
      <c r="C6201" t="s">
        <v>310</v>
      </c>
      <c r="D6201" t="s">
        <v>742</v>
      </c>
      <c r="E6201" t="str">
        <f t="shared" si="192"/>
        <v/>
      </c>
      <c r="F6201" t="str">
        <f t="shared" si="193"/>
        <v/>
      </c>
      <c r="H6201">
        <v>6</v>
      </c>
      <c r="Q6201">
        <v>6</v>
      </c>
    </row>
    <row r="6202" spans="1:17" x14ac:dyDescent="0.25">
      <c r="A6202" t="s">
        <v>913</v>
      </c>
      <c r="B6202">
        <v>15</v>
      </c>
      <c r="C6202" t="s">
        <v>317</v>
      </c>
      <c r="D6202" t="s">
        <v>742</v>
      </c>
      <c r="E6202" t="str">
        <f t="shared" si="192"/>
        <v/>
      </c>
      <c r="F6202" t="str">
        <f t="shared" si="193"/>
        <v/>
      </c>
      <c r="H6202">
        <v>6</v>
      </c>
      <c r="L6202">
        <v>1</v>
      </c>
      <c r="Q6202">
        <v>7</v>
      </c>
    </row>
    <row r="6203" spans="1:17" x14ac:dyDescent="0.25">
      <c r="A6203" t="s">
        <v>913</v>
      </c>
      <c r="B6203">
        <v>15</v>
      </c>
      <c r="C6203" t="s">
        <v>831</v>
      </c>
      <c r="D6203" t="s">
        <v>742</v>
      </c>
      <c r="E6203" t="str">
        <f t="shared" si="192"/>
        <v/>
      </c>
      <c r="F6203" t="str">
        <f t="shared" si="193"/>
        <v/>
      </c>
      <c r="H6203">
        <v>6</v>
      </c>
      <c r="Q6203">
        <v>6</v>
      </c>
    </row>
    <row r="6204" spans="1:17" x14ac:dyDescent="0.25">
      <c r="A6204" t="s">
        <v>913</v>
      </c>
      <c r="B6204">
        <v>15</v>
      </c>
      <c r="C6204" t="s">
        <v>268</v>
      </c>
      <c r="D6204" t="s">
        <v>753</v>
      </c>
      <c r="E6204" t="str">
        <f t="shared" si="192"/>
        <v/>
      </c>
      <c r="F6204" t="str">
        <f t="shared" si="193"/>
        <v/>
      </c>
      <c r="H6204">
        <v>5</v>
      </c>
      <c r="Q6204">
        <v>5</v>
      </c>
    </row>
    <row r="6205" spans="1:17" x14ac:dyDescent="0.25">
      <c r="A6205" t="s">
        <v>913</v>
      </c>
      <c r="B6205">
        <v>15</v>
      </c>
      <c r="C6205" t="s">
        <v>307</v>
      </c>
      <c r="D6205" t="s">
        <v>753</v>
      </c>
      <c r="E6205">
        <f t="shared" si="192"/>
        <v>1</v>
      </c>
      <c r="F6205" t="str">
        <f t="shared" si="193"/>
        <v/>
      </c>
      <c r="G6205" t="s">
        <v>910</v>
      </c>
      <c r="H6205">
        <v>5</v>
      </c>
      <c r="Q6205">
        <v>4.5</v>
      </c>
    </row>
    <row r="6206" spans="1:17" x14ac:dyDescent="0.25">
      <c r="A6206" t="s">
        <v>913</v>
      </c>
      <c r="B6206">
        <v>15</v>
      </c>
      <c r="C6206" t="s">
        <v>280</v>
      </c>
      <c r="D6206" t="s">
        <v>753</v>
      </c>
      <c r="E6206" t="str">
        <f t="shared" si="192"/>
        <v/>
      </c>
      <c r="F6206" t="str">
        <f t="shared" si="193"/>
        <v/>
      </c>
      <c r="H6206">
        <v>6</v>
      </c>
      <c r="Q6206">
        <v>6</v>
      </c>
    </row>
    <row r="6207" spans="1:17" x14ac:dyDescent="0.25">
      <c r="A6207" t="s">
        <v>913</v>
      </c>
      <c r="B6207">
        <v>15</v>
      </c>
      <c r="C6207" t="s">
        <v>304</v>
      </c>
      <c r="D6207" t="s">
        <v>750</v>
      </c>
      <c r="E6207">
        <f t="shared" si="192"/>
        <v>1</v>
      </c>
      <c r="F6207" t="str">
        <f t="shared" si="193"/>
        <v/>
      </c>
      <c r="G6207" t="s">
        <v>910</v>
      </c>
      <c r="H6207">
        <v>7</v>
      </c>
      <c r="I6207">
        <v>1</v>
      </c>
      <c r="Q6207">
        <v>9.5</v>
      </c>
    </row>
    <row r="6208" spans="1:17" x14ac:dyDescent="0.25">
      <c r="A6208" t="s">
        <v>913</v>
      </c>
      <c r="B6208">
        <v>15</v>
      </c>
      <c r="C6208" t="s">
        <v>316</v>
      </c>
      <c r="D6208" t="s">
        <v>750</v>
      </c>
      <c r="E6208" t="str">
        <f t="shared" si="192"/>
        <v/>
      </c>
      <c r="F6208" t="str">
        <f t="shared" si="193"/>
        <v/>
      </c>
      <c r="H6208">
        <v>7</v>
      </c>
      <c r="I6208">
        <v>1</v>
      </c>
      <c r="L6208">
        <v>1</v>
      </c>
      <c r="Q6208">
        <v>11</v>
      </c>
    </row>
    <row r="6209" spans="1:17" x14ac:dyDescent="0.25">
      <c r="A6209" t="s">
        <v>913</v>
      </c>
      <c r="B6209">
        <v>15</v>
      </c>
      <c r="C6209" t="s">
        <v>252</v>
      </c>
      <c r="D6209" t="s">
        <v>754</v>
      </c>
      <c r="E6209" t="str">
        <f t="shared" si="192"/>
        <v/>
      </c>
      <c r="F6209" t="str">
        <f t="shared" si="193"/>
        <v/>
      </c>
      <c r="H6209">
        <v>8</v>
      </c>
      <c r="I6209">
        <v>2</v>
      </c>
      <c r="Q6209">
        <v>14</v>
      </c>
    </row>
    <row r="6210" spans="1:17" x14ac:dyDescent="0.25">
      <c r="A6210" t="s">
        <v>913</v>
      </c>
      <c r="B6210">
        <v>15</v>
      </c>
      <c r="C6210" t="s">
        <v>811</v>
      </c>
      <c r="D6210" t="s">
        <v>754</v>
      </c>
      <c r="E6210">
        <f t="shared" si="192"/>
        <v>1</v>
      </c>
      <c r="F6210" t="str">
        <f t="shared" si="193"/>
        <v/>
      </c>
      <c r="G6210" t="s">
        <v>910</v>
      </c>
      <c r="H6210">
        <v>5.5</v>
      </c>
      <c r="Q6210">
        <v>5</v>
      </c>
    </row>
    <row r="6211" spans="1:17" x14ac:dyDescent="0.25">
      <c r="A6211" t="s">
        <v>913</v>
      </c>
      <c r="B6211">
        <v>15</v>
      </c>
      <c r="C6211" t="s">
        <v>819</v>
      </c>
      <c r="D6211" t="s">
        <v>754</v>
      </c>
      <c r="E6211" t="str">
        <f t="shared" ref="E6211:E6274" si="194">IF($G6211="Ammonito",1,"")</f>
        <v/>
      </c>
      <c r="F6211" t="str">
        <f t="shared" ref="F6211:F6274" si="195">IF($G6211="Espulsione",1,"")</f>
        <v/>
      </c>
      <c r="H6211">
        <v>5</v>
      </c>
      <c r="Q6211">
        <v>5</v>
      </c>
    </row>
    <row r="6212" spans="1:17" x14ac:dyDescent="0.25">
      <c r="A6212" t="s">
        <v>913</v>
      </c>
      <c r="B6212">
        <v>15</v>
      </c>
      <c r="C6212" t="s">
        <v>259</v>
      </c>
      <c r="D6212" t="s">
        <v>748</v>
      </c>
      <c r="E6212" t="str">
        <f t="shared" si="194"/>
        <v/>
      </c>
      <c r="F6212" t="str">
        <f t="shared" si="195"/>
        <v/>
      </c>
      <c r="H6212">
        <v>5</v>
      </c>
      <c r="Q6212">
        <v>5</v>
      </c>
    </row>
    <row r="6213" spans="1:17" x14ac:dyDescent="0.25">
      <c r="A6213" t="s">
        <v>913</v>
      </c>
      <c r="B6213">
        <v>15</v>
      </c>
      <c r="C6213" t="s">
        <v>274</v>
      </c>
      <c r="D6213" t="s">
        <v>748</v>
      </c>
      <c r="E6213" t="str">
        <f t="shared" si="194"/>
        <v/>
      </c>
      <c r="F6213" t="str">
        <f t="shared" si="195"/>
        <v/>
      </c>
      <c r="H6213">
        <v>7</v>
      </c>
      <c r="L6213">
        <v>1</v>
      </c>
      <c r="Q6213">
        <v>8</v>
      </c>
    </row>
    <row r="6214" spans="1:17" x14ac:dyDescent="0.25">
      <c r="A6214" t="s">
        <v>913</v>
      </c>
      <c r="B6214">
        <v>15</v>
      </c>
      <c r="C6214" t="s">
        <v>278</v>
      </c>
      <c r="D6214" t="s">
        <v>748</v>
      </c>
      <c r="E6214" t="str">
        <f t="shared" si="194"/>
        <v/>
      </c>
      <c r="F6214" t="str">
        <f t="shared" si="195"/>
        <v/>
      </c>
      <c r="H6214">
        <v>5</v>
      </c>
      <c r="Q6214">
        <v>5</v>
      </c>
    </row>
    <row r="6215" spans="1:17" x14ac:dyDescent="0.25">
      <c r="A6215" t="s">
        <v>913</v>
      </c>
      <c r="B6215">
        <v>15</v>
      </c>
      <c r="C6215" t="s">
        <v>292</v>
      </c>
      <c r="D6215" t="s">
        <v>748</v>
      </c>
      <c r="E6215" t="str">
        <f t="shared" si="194"/>
        <v/>
      </c>
      <c r="F6215" t="str">
        <f t="shared" si="195"/>
        <v/>
      </c>
      <c r="H6215">
        <v>5</v>
      </c>
      <c r="Q6215">
        <v>5</v>
      </c>
    </row>
    <row r="6216" spans="1:17" x14ac:dyDescent="0.25">
      <c r="A6216" t="s">
        <v>913</v>
      </c>
      <c r="B6216">
        <v>15</v>
      </c>
      <c r="C6216" t="s">
        <v>303</v>
      </c>
      <c r="D6216" t="s">
        <v>748</v>
      </c>
      <c r="E6216">
        <f t="shared" si="194"/>
        <v>1</v>
      </c>
      <c r="F6216" t="str">
        <f t="shared" si="195"/>
        <v/>
      </c>
      <c r="G6216" t="s">
        <v>910</v>
      </c>
      <c r="H6216">
        <v>7</v>
      </c>
      <c r="I6216">
        <v>2</v>
      </c>
      <c r="Q6216">
        <v>12.5</v>
      </c>
    </row>
    <row r="6217" spans="1:17" x14ac:dyDescent="0.25">
      <c r="A6217" t="s">
        <v>913</v>
      </c>
      <c r="B6217">
        <v>15</v>
      </c>
      <c r="C6217" t="s">
        <v>260</v>
      </c>
      <c r="D6217" t="s">
        <v>661</v>
      </c>
      <c r="E6217" t="str">
        <f t="shared" si="194"/>
        <v/>
      </c>
      <c r="F6217" t="str">
        <f t="shared" si="195"/>
        <v/>
      </c>
      <c r="H6217">
        <v>5</v>
      </c>
      <c r="Q6217">
        <v>5</v>
      </c>
    </row>
    <row r="6218" spans="1:17" x14ac:dyDescent="0.25">
      <c r="A6218" t="s">
        <v>913</v>
      </c>
      <c r="B6218">
        <v>15</v>
      </c>
      <c r="C6218" t="s">
        <v>314</v>
      </c>
      <c r="D6218" t="s">
        <v>661</v>
      </c>
      <c r="E6218" t="str">
        <f t="shared" si="194"/>
        <v/>
      </c>
      <c r="F6218" t="str">
        <f t="shared" si="195"/>
        <v/>
      </c>
      <c r="H6218">
        <v>7</v>
      </c>
      <c r="I6218">
        <v>2</v>
      </c>
      <c r="Q6218">
        <v>13</v>
      </c>
    </row>
    <row r="6219" spans="1:17" x14ac:dyDescent="0.25">
      <c r="A6219" t="s">
        <v>913</v>
      </c>
      <c r="B6219">
        <v>15</v>
      </c>
      <c r="C6219" t="s">
        <v>264</v>
      </c>
      <c r="D6219" t="s">
        <v>631</v>
      </c>
      <c r="E6219">
        <f t="shared" si="194"/>
        <v>1</v>
      </c>
      <c r="F6219" t="str">
        <f t="shared" si="195"/>
        <v/>
      </c>
      <c r="G6219" t="s">
        <v>910</v>
      </c>
      <c r="H6219">
        <v>7.5</v>
      </c>
      <c r="I6219">
        <v>1</v>
      </c>
      <c r="Q6219">
        <v>10</v>
      </c>
    </row>
    <row r="6220" spans="1:17" x14ac:dyDescent="0.25">
      <c r="A6220" t="s">
        <v>913</v>
      </c>
      <c r="B6220">
        <v>15</v>
      </c>
      <c r="C6220" t="s">
        <v>271</v>
      </c>
      <c r="D6220" t="s">
        <v>631</v>
      </c>
      <c r="E6220" t="str">
        <f t="shared" si="194"/>
        <v/>
      </c>
      <c r="F6220" t="str">
        <f t="shared" si="195"/>
        <v/>
      </c>
      <c r="H6220">
        <v>8</v>
      </c>
      <c r="L6220">
        <v>1</v>
      </c>
      <c r="Q6220">
        <v>9</v>
      </c>
    </row>
    <row r="6221" spans="1:17" x14ac:dyDescent="0.25">
      <c r="A6221" t="s">
        <v>913</v>
      </c>
      <c r="B6221">
        <v>15</v>
      </c>
      <c r="C6221" t="s">
        <v>266</v>
      </c>
      <c r="D6221" t="s">
        <v>745</v>
      </c>
      <c r="E6221">
        <f t="shared" si="194"/>
        <v>1</v>
      </c>
      <c r="F6221" t="str">
        <f t="shared" si="195"/>
        <v/>
      </c>
      <c r="G6221" t="s">
        <v>910</v>
      </c>
      <c r="H6221">
        <v>7.5</v>
      </c>
      <c r="I6221">
        <v>1</v>
      </c>
      <c r="Q6221">
        <v>10</v>
      </c>
    </row>
    <row r="6222" spans="1:17" x14ac:dyDescent="0.25">
      <c r="A6222" t="s">
        <v>913</v>
      </c>
      <c r="B6222">
        <v>15</v>
      </c>
      <c r="C6222" t="s">
        <v>270</v>
      </c>
      <c r="D6222" t="s">
        <v>745</v>
      </c>
      <c r="E6222">
        <f t="shared" si="194"/>
        <v>1</v>
      </c>
      <c r="F6222" t="str">
        <f t="shared" si="195"/>
        <v/>
      </c>
      <c r="G6222" t="s">
        <v>910</v>
      </c>
      <c r="H6222">
        <v>7</v>
      </c>
      <c r="I6222">
        <v>1</v>
      </c>
      <c r="Q6222">
        <v>9.5</v>
      </c>
    </row>
    <row r="6223" spans="1:17" x14ac:dyDescent="0.25">
      <c r="A6223" t="s">
        <v>913</v>
      </c>
      <c r="B6223">
        <v>15</v>
      </c>
      <c r="C6223" t="s">
        <v>309</v>
      </c>
      <c r="D6223" t="s">
        <v>745</v>
      </c>
      <c r="E6223" t="str">
        <f t="shared" si="194"/>
        <v/>
      </c>
      <c r="F6223" t="str">
        <f t="shared" si="195"/>
        <v/>
      </c>
      <c r="H6223">
        <v>6</v>
      </c>
      <c r="Q6223">
        <v>6</v>
      </c>
    </row>
    <row r="6224" spans="1:17" x14ac:dyDescent="0.25">
      <c r="A6224" t="s">
        <v>913</v>
      </c>
      <c r="B6224">
        <v>15</v>
      </c>
      <c r="C6224" t="s">
        <v>255</v>
      </c>
      <c r="D6224" t="s">
        <v>635</v>
      </c>
      <c r="E6224">
        <f t="shared" si="194"/>
        <v>1</v>
      </c>
      <c r="F6224" t="str">
        <f t="shared" si="195"/>
        <v/>
      </c>
      <c r="G6224" t="s">
        <v>910</v>
      </c>
      <c r="H6224">
        <v>5</v>
      </c>
      <c r="Q6224">
        <v>4.5</v>
      </c>
    </row>
    <row r="6225" spans="1:17" x14ac:dyDescent="0.25">
      <c r="A6225" t="s">
        <v>913</v>
      </c>
      <c r="B6225">
        <v>15</v>
      </c>
      <c r="C6225" t="s">
        <v>269</v>
      </c>
      <c r="D6225" t="s">
        <v>635</v>
      </c>
      <c r="E6225" t="str">
        <f t="shared" si="194"/>
        <v/>
      </c>
      <c r="F6225" t="str">
        <f t="shared" si="195"/>
        <v/>
      </c>
      <c r="H6225">
        <v>5.5</v>
      </c>
      <c r="Q6225">
        <v>5.5</v>
      </c>
    </row>
    <row r="6226" spans="1:17" x14ac:dyDescent="0.25">
      <c r="A6226" t="s">
        <v>913</v>
      </c>
      <c r="B6226">
        <v>15</v>
      </c>
      <c r="C6226" t="s">
        <v>287</v>
      </c>
      <c r="D6226" t="s">
        <v>635</v>
      </c>
      <c r="E6226" t="str">
        <f t="shared" si="194"/>
        <v/>
      </c>
      <c r="F6226" t="str">
        <f t="shared" si="195"/>
        <v/>
      </c>
      <c r="H6226">
        <v>6</v>
      </c>
      <c r="Q6226">
        <v>6</v>
      </c>
    </row>
    <row r="6227" spans="1:17" x14ac:dyDescent="0.25">
      <c r="A6227" t="s">
        <v>913</v>
      </c>
      <c r="B6227">
        <v>15</v>
      </c>
      <c r="C6227" t="s">
        <v>322</v>
      </c>
      <c r="D6227" t="s">
        <v>635</v>
      </c>
      <c r="E6227" t="str">
        <f t="shared" si="194"/>
        <v/>
      </c>
      <c r="F6227" t="str">
        <f t="shared" si="195"/>
        <v/>
      </c>
      <c r="H6227">
        <v>5</v>
      </c>
      <c r="Q6227">
        <v>5</v>
      </c>
    </row>
    <row r="6228" spans="1:17" x14ac:dyDescent="0.25">
      <c r="A6228" t="s">
        <v>913</v>
      </c>
      <c r="B6228">
        <v>15</v>
      </c>
      <c r="C6228" t="s">
        <v>277</v>
      </c>
      <c r="D6228" t="s">
        <v>747</v>
      </c>
      <c r="E6228" t="str">
        <f t="shared" si="194"/>
        <v/>
      </c>
      <c r="F6228" t="str">
        <f t="shared" si="195"/>
        <v/>
      </c>
      <c r="H6228">
        <v>5.5</v>
      </c>
      <c r="Q6228">
        <v>5.5</v>
      </c>
    </row>
    <row r="6229" spans="1:17" x14ac:dyDescent="0.25">
      <c r="A6229" t="s">
        <v>913</v>
      </c>
      <c r="B6229">
        <v>15</v>
      </c>
      <c r="C6229" t="s">
        <v>291</v>
      </c>
      <c r="D6229" t="s">
        <v>747</v>
      </c>
      <c r="E6229" t="str">
        <f t="shared" si="194"/>
        <v/>
      </c>
      <c r="F6229" t="str">
        <f t="shared" si="195"/>
        <v/>
      </c>
      <c r="H6229">
        <v>6</v>
      </c>
      <c r="Q6229">
        <v>6</v>
      </c>
    </row>
    <row r="6230" spans="1:17" x14ac:dyDescent="0.25">
      <c r="A6230" t="s">
        <v>913</v>
      </c>
      <c r="B6230">
        <v>15</v>
      </c>
      <c r="C6230" t="s">
        <v>297</v>
      </c>
      <c r="D6230" t="s">
        <v>738</v>
      </c>
      <c r="E6230" t="str">
        <f t="shared" si="194"/>
        <v/>
      </c>
      <c r="F6230" t="str">
        <f t="shared" si="195"/>
        <v/>
      </c>
      <c r="H6230">
        <v>6</v>
      </c>
      <c r="Q6230">
        <v>6</v>
      </c>
    </row>
    <row r="6231" spans="1:17" x14ac:dyDescent="0.25">
      <c r="A6231" t="s">
        <v>913</v>
      </c>
      <c r="B6231">
        <v>15</v>
      </c>
      <c r="C6231" t="s">
        <v>805</v>
      </c>
      <c r="D6231" t="s">
        <v>761</v>
      </c>
      <c r="E6231" t="str">
        <f t="shared" si="194"/>
        <v/>
      </c>
      <c r="F6231" t="str">
        <f t="shared" si="195"/>
        <v/>
      </c>
      <c r="H6231">
        <v>6.5</v>
      </c>
      <c r="Q6231">
        <v>6.5</v>
      </c>
    </row>
    <row r="6232" spans="1:17" x14ac:dyDescent="0.25">
      <c r="A6232" t="s">
        <v>913</v>
      </c>
      <c r="B6232">
        <v>15</v>
      </c>
      <c r="C6232" t="s">
        <v>253</v>
      </c>
      <c r="D6232" t="s">
        <v>761</v>
      </c>
      <c r="E6232" t="str">
        <f t="shared" si="194"/>
        <v/>
      </c>
      <c r="F6232" t="str">
        <f t="shared" si="195"/>
        <v/>
      </c>
      <c r="H6232">
        <v>6.5</v>
      </c>
      <c r="I6232">
        <v>1</v>
      </c>
      <c r="Q6232">
        <v>9.5</v>
      </c>
    </row>
    <row r="6233" spans="1:17" x14ac:dyDescent="0.25">
      <c r="A6233" t="s">
        <v>913</v>
      </c>
      <c r="B6233">
        <v>15</v>
      </c>
      <c r="C6233" t="s">
        <v>319</v>
      </c>
      <c r="D6233" t="s">
        <v>761</v>
      </c>
      <c r="E6233" t="str">
        <f t="shared" si="194"/>
        <v/>
      </c>
      <c r="F6233" t="str">
        <f t="shared" si="195"/>
        <v/>
      </c>
      <c r="H6233">
        <v>7</v>
      </c>
      <c r="Q6233">
        <v>7</v>
      </c>
    </row>
    <row r="6234" spans="1:17" x14ac:dyDescent="0.25">
      <c r="A6234" t="s">
        <v>913</v>
      </c>
      <c r="B6234">
        <v>15</v>
      </c>
      <c r="C6234" t="s">
        <v>279</v>
      </c>
      <c r="D6234" t="s">
        <v>761</v>
      </c>
      <c r="E6234" t="str">
        <f t="shared" si="194"/>
        <v/>
      </c>
      <c r="F6234" t="str">
        <f t="shared" si="195"/>
        <v/>
      </c>
      <c r="H6234">
        <v>5.5</v>
      </c>
      <c r="Q6234">
        <v>5.5</v>
      </c>
    </row>
    <row r="6235" spans="1:17" x14ac:dyDescent="0.25">
      <c r="A6235" t="s">
        <v>908</v>
      </c>
      <c r="B6235">
        <v>14</v>
      </c>
      <c r="C6235" t="s">
        <v>331</v>
      </c>
      <c r="D6235" t="s">
        <v>746</v>
      </c>
      <c r="E6235" t="str">
        <f t="shared" si="194"/>
        <v/>
      </c>
      <c r="F6235" t="str">
        <f t="shared" si="195"/>
        <v/>
      </c>
      <c r="H6235">
        <v>7</v>
      </c>
      <c r="J6235">
        <v>1</v>
      </c>
      <c r="Q6235">
        <v>6</v>
      </c>
    </row>
    <row r="6236" spans="1:17" x14ac:dyDescent="0.25">
      <c r="A6236" t="s">
        <v>908</v>
      </c>
      <c r="B6236">
        <v>14</v>
      </c>
      <c r="C6236" t="s">
        <v>332</v>
      </c>
      <c r="D6236" t="s">
        <v>760</v>
      </c>
      <c r="E6236" t="str">
        <f t="shared" si="194"/>
        <v/>
      </c>
      <c r="F6236" t="str">
        <f t="shared" si="195"/>
        <v/>
      </c>
      <c r="H6236">
        <v>6.5</v>
      </c>
      <c r="J6236">
        <v>1</v>
      </c>
      <c r="Q6236">
        <v>5.5</v>
      </c>
    </row>
    <row r="6237" spans="1:17" x14ac:dyDescent="0.25">
      <c r="A6237" t="s">
        <v>908</v>
      </c>
      <c r="B6237">
        <v>14</v>
      </c>
      <c r="C6237" t="s">
        <v>326</v>
      </c>
      <c r="D6237" t="s">
        <v>633</v>
      </c>
      <c r="E6237" t="str">
        <f t="shared" si="194"/>
        <v/>
      </c>
      <c r="F6237" t="str">
        <f t="shared" si="195"/>
        <v/>
      </c>
      <c r="H6237">
        <v>6</v>
      </c>
      <c r="J6237">
        <v>2</v>
      </c>
      <c r="Q6237">
        <v>4</v>
      </c>
    </row>
    <row r="6238" spans="1:17" x14ac:dyDescent="0.25">
      <c r="A6238" t="s">
        <v>908</v>
      </c>
      <c r="B6238">
        <v>14</v>
      </c>
      <c r="C6238" t="s">
        <v>325</v>
      </c>
      <c r="D6238" t="s">
        <v>739</v>
      </c>
      <c r="E6238" t="str">
        <f t="shared" si="194"/>
        <v/>
      </c>
      <c r="F6238" t="str">
        <f t="shared" si="195"/>
        <v/>
      </c>
      <c r="H6238">
        <v>5</v>
      </c>
      <c r="J6238">
        <v>3</v>
      </c>
      <c r="Q6238">
        <v>2</v>
      </c>
    </row>
    <row r="6239" spans="1:17" x14ac:dyDescent="0.25">
      <c r="A6239" t="s">
        <v>908</v>
      </c>
      <c r="B6239">
        <v>14</v>
      </c>
      <c r="C6239" t="s">
        <v>341</v>
      </c>
      <c r="D6239" t="s">
        <v>634</v>
      </c>
      <c r="E6239" t="str">
        <f t="shared" si="194"/>
        <v/>
      </c>
      <c r="F6239" t="str">
        <f t="shared" si="195"/>
        <v/>
      </c>
      <c r="H6239">
        <v>6.5</v>
      </c>
      <c r="Q6239">
        <v>6.5</v>
      </c>
    </row>
    <row r="6240" spans="1:17" x14ac:dyDescent="0.25">
      <c r="A6240" t="s">
        <v>908</v>
      </c>
      <c r="B6240">
        <v>14</v>
      </c>
      <c r="C6240" t="s">
        <v>338</v>
      </c>
      <c r="D6240" t="s">
        <v>632</v>
      </c>
      <c r="E6240" t="str">
        <f t="shared" si="194"/>
        <v/>
      </c>
      <c r="F6240" t="str">
        <f t="shared" si="195"/>
        <v/>
      </c>
      <c r="H6240">
        <v>5.5</v>
      </c>
      <c r="J6240">
        <v>3</v>
      </c>
      <c r="Q6240">
        <v>2.5</v>
      </c>
    </row>
    <row r="6241" spans="1:17" x14ac:dyDescent="0.25">
      <c r="A6241" t="s">
        <v>908</v>
      </c>
      <c r="B6241">
        <v>14</v>
      </c>
      <c r="C6241" t="s">
        <v>340</v>
      </c>
      <c r="D6241" t="s">
        <v>752</v>
      </c>
      <c r="E6241" t="str">
        <f t="shared" si="194"/>
        <v/>
      </c>
      <c r="F6241" t="str">
        <f t="shared" si="195"/>
        <v/>
      </c>
      <c r="H6241">
        <v>7.5</v>
      </c>
      <c r="J6241">
        <v>1</v>
      </c>
      <c r="Q6241">
        <v>6.5</v>
      </c>
    </row>
    <row r="6242" spans="1:17" x14ac:dyDescent="0.25">
      <c r="A6242" t="s">
        <v>908</v>
      </c>
      <c r="B6242">
        <v>14</v>
      </c>
      <c r="C6242" t="s">
        <v>662</v>
      </c>
      <c r="D6242" t="s">
        <v>740</v>
      </c>
      <c r="E6242" t="str">
        <f t="shared" si="194"/>
        <v/>
      </c>
      <c r="F6242" t="str">
        <f t="shared" si="195"/>
        <v/>
      </c>
      <c r="H6242">
        <v>5.5</v>
      </c>
      <c r="J6242">
        <v>1</v>
      </c>
      <c r="Q6242">
        <v>4.5</v>
      </c>
    </row>
    <row r="6243" spans="1:17" x14ac:dyDescent="0.25">
      <c r="A6243" t="s">
        <v>908</v>
      </c>
      <c r="B6243">
        <v>14</v>
      </c>
      <c r="C6243" t="s">
        <v>330</v>
      </c>
      <c r="D6243" t="s">
        <v>742</v>
      </c>
      <c r="E6243" t="str">
        <f t="shared" si="194"/>
        <v/>
      </c>
      <c r="F6243" t="str">
        <f t="shared" si="195"/>
        <v/>
      </c>
      <c r="H6243">
        <v>7.5</v>
      </c>
      <c r="Q6243">
        <v>7.5</v>
      </c>
    </row>
    <row r="6244" spans="1:17" x14ac:dyDescent="0.25">
      <c r="A6244" t="s">
        <v>908</v>
      </c>
      <c r="B6244">
        <v>14</v>
      </c>
      <c r="C6244" t="s">
        <v>337</v>
      </c>
      <c r="D6244" t="s">
        <v>753</v>
      </c>
      <c r="E6244" t="str">
        <f t="shared" si="194"/>
        <v/>
      </c>
      <c r="F6244" t="str">
        <f t="shared" si="195"/>
        <v/>
      </c>
      <c r="H6244">
        <v>5.5</v>
      </c>
      <c r="J6244">
        <v>4</v>
      </c>
      <c r="Q6244">
        <v>1.5</v>
      </c>
    </row>
    <row r="6245" spans="1:17" x14ac:dyDescent="0.25">
      <c r="A6245" t="s">
        <v>908</v>
      </c>
      <c r="B6245">
        <v>14</v>
      </c>
      <c r="C6245" t="s">
        <v>327</v>
      </c>
      <c r="D6245" t="s">
        <v>750</v>
      </c>
      <c r="E6245" t="str">
        <f t="shared" si="194"/>
        <v/>
      </c>
      <c r="F6245" t="str">
        <f t="shared" si="195"/>
        <v/>
      </c>
      <c r="H6245">
        <v>5.5</v>
      </c>
      <c r="J6245">
        <v>3</v>
      </c>
      <c r="Q6245">
        <v>2.5</v>
      </c>
    </row>
    <row r="6246" spans="1:17" x14ac:dyDescent="0.25">
      <c r="A6246" t="s">
        <v>908</v>
      </c>
      <c r="B6246">
        <v>14</v>
      </c>
      <c r="C6246" t="s">
        <v>647</v>
      </c>
      <c r="D6246" t="s">
        <v>754</v>
      </c>
      <c r="E6246" t="str">
        <f t="shared" si="194"/>
        <v/>
      </c>
      <c r="F6246" t="str">
        <f t="shared" si="195"/>
        <v/>
      </c>
      <c r="H6246">
        <v>6</v>
      </c>
      <c r="J6246">
        <v>1</v>
      </c>
      <c r="Q6246">
        <v>5</v>
      </c>
    </row>
    <row r="6247" spans="1:17" x14ac:dyDescent="0.25">
      <c r="A6247" t="s">
        <v>908</v>
      </c>
      <c r="B6247">
        <v>14</v>
      </c>
      <c r="C6247" t="s">
        <v>343</v>
      </c>
      <c r="D6247" t="s">
        <v>748</v>
      </c>
      <c r="E6247" t="str">
        <f t="shared" si="194"/>
        <v/>
      </c>
      <c r="F6247" t="str">
        <f t="shared" si="195"/>
        <v/>
      </c>
      <c r="H6247">
        <v>6</v>
      </c>
      <c r="J6247">
        <v>2</v>
      </c>
      <c r="Q6247">
        <v>4</v>
      </c>
    </row>
    <row r="6248" spans="1:17" x14ac:dyDescent="0.25">
      <c r="A6248" t="s">
        <v>908</v>
      </c>
      <c r="B6248">
        <v>14</v>
      </c>
      <c r="C6248" t="s">
        <v>663</v>
      </c>
      <c r="D6248" t="s">
        <v>661</v>
      </c>
      <c r="E6248" t="str">
        <f t="shared" si="194"/>
        <v/>
      </c>
      <c r="F6248" t="str">
        <f t="shared" si="195"/>
        <v/>
      </c>
      <c r="H6248">
        <v>6</v>
      </c>
      <c r="J6248">
        <v>1</v>
      </c>
      <c r="Q6248">
        <v>5</v>
      </c>
    </row>
    <row r="6249" spans="1:17" x14ac:dyDescent="0.25">
      <c r="A6249" t="s">
        <v>908</v>
      </c>
      <c r="B6249">
        <v>14</v>
      </c>
      <c r="C6249" t="s">
        <v>334</v>
      </c>
      <c r="D6249" t="s">
        <v>631</v>
      </c>
      <c r="E6249" t="str">
        <f t="shared" si="194"/>
        <v/>
      </c>
      <c r="F6249" t="str">
        <f t="shared" si="195"/>
        <v/>
      </c>
      <c r="H6249">
        <v>5</v>
      </c>
      <c r="J6249">
        <v>1</v>
      </c>
      <c r="Q6249">
        <v>4</v>
      </c>
    </row>
    <row r="6250" spans="1:17" x14ac:dyDescent="0.25">
      <c r="A6250" t="s">
        <v>908</v>
      </c>
      <c r="B6250">
        <v>14</v>
      </c>
      <c r="C6250" t="s">
        <v>333</v>
      </c>
      <c r="D6250" t="s">
        <v>745</v>
      </c>
      <c r="E6250" t="str">
        <f t="shared" si="194"/>
        <v/>
      </c>
      <c r="F6250" t="str">
        <f t="shared" si="195"/>
        <v/>
      </c>
      <c r="H6250">
        <v>6</v>
      </c>
      <c r="J6250">
        <v>1</v>
      </c>
      <c r="Q6250">
        <v>5</v>
      </c>
    </row>
    <row r="6251" spans="1:17" x14ac:dyDescent="0.25">
      <c r="A6251" t="s">
        <v>908</v>
      </c>
      <c r="B6251">
        <v>14</v>
      </c>
      <c r="C6251" t="s">
        <v>339</v>
      </c>
      <c r="D6251" t="s">
        <v>635</v>
      </c>
      <c r="E6251" t="str">
        <f t="shared" si="194"/>
        <v/>
      </c>
      <c r="F6251" t="str">
        <f t="shared" si="195"/>
        <v/>
      </c>
      <c r="H6251">
        <v>5.5</v>
      </c>
      <c r="J6251">
        <v>2</v>
      </c>
      <c r="Q6251">
        <v>3.5</v>
      </c>
    </row>
    <row r="6252" spans="1:17" x14ac:dyDescent="0.25">
      <c r="A6252" t="s">
        <v>908</v>
      </c>
      <c r="B6252">
        <v>14</v>
      </c>
      <c r="C6252" t="s">
        <v>648</v>
      </c>
      <c r="D6252" t="s">
        <v>747</v>
      </c>
      <c r="E6252">
        <f t="shared" si="194"/>
        <v>1</v>
      </c>
      <c r="F6252" t="str">
        <f t="shared" si="195"/>
        <v/>
      </c>
      <c r="G6252" t="s">
        <v>910</v>
      </c>
      <c r="H6252">
        <v>5.5</v>
      </c>
      <c r="J6252">
        <v>1</v>
      </c>
      <c r="Q6252">
        <v>4</v>
      </c>
    </row>
    <row r="6253" spans="1:17" x14ac:dyDescent="0.25">
      <c r="A6253" t="s">
        <v>908</v>
      </c>
      <c r="B6253">
        <v>14</v>
      </c>
      <c r="C6253" t="s">
        <v>664</v>
      </c>
      <c r="D6253" t="s">
        <v>747</v>
      </c>
      <c r="E6253" t="str">
        <f t="shared" si="194"/>
        <v/>
      </c>
      <c r="F6253" t="str">
        <f t="shared" si="195"/>
        <v/>
      </c>
      <c r="H6253">
        <v>6</v>
      </c>
      <c r="Q6253">
        <v>6</v>
      </c>
    </row>
    <row r="6254" spans="1:17" x14ac:dyDescent="0.25">
      <c r="A6254" t="s">
        <v>908</v>
      </c>
      <c r="B6254">
        <v>14</v>
      </c>
      <c r="C6254" t="s">
        <v>329</v>
      </c>
      <c r="D6254" t="s">
        <v>738</v>
      </c>
      <c r="E6254" t="str">
        <f t="shared" si="194"/>
        <v/>
      </c>
      <c r="F6254" t="str">
        <f t="shared" si="195"/>
        <v/>
      </c>
      <c r="H6254">
        <v>7</v>
      </c>
      <c r="J6254">
        <v>1</v>
      </c>
      <c r="Q6254">
        <v>6</v>
      </c>
    </row>
    <row r="6255" spans="1:17" x14ac:dyDescent="0.25">
      <c r="A6255" t="s">
        <v>908</v>
      </c>
      <c r="B6255">
        <v>14</v>
      </c>
      <c r="C6255" t="s">
        <v>342</v>
      </c>
      <c r="D6255" t="s">
        <v>761</v>
      </c>
      <c r="E6255" t="str">
        <f t="shared" si="194"/>
        <v/>
      </c>
      <c r="F6255" t="str">
        <f t="shared" si="195"/>
        <v/>
      </c>
      <c r="H6255">
        <v>5</v>
      </c>
      <c r="J6255">
        <v>4</v>
      </c>
      <c r="O6255">
        <v>1</v>
      </c>
      <c r="Q6255">
        <v>1</v>
      </c>
    </row>
    <row r="6256" spans="1:17" x14ac:dyDescent="0.25">
      <c r="A6256" t="s">
        <v>909</v>
      </c>
      <c r="B6256">
        <v>14</v>
      </c>
      <c r="C6256" t="s">
        <v>371</v>
      </c>
      <c r="D6256" t="s">
        <v>746</v>
      </c>
      <c r="E6256" t="str">
        <f t="shared" si="194"/>
        <v/>
      </c>
      <c r="F6256" t="str">
        <f t="shared" si="195"/>
        <v/>
      </c>
      <c r="H6256">
        <v>6</v>
      </c>
      <c r="I6256">
        <v>1</v>
      </c>
      <c r="Q6256">
        <v>9</v>
      </c>
    </row>
    <row r="6257" spans="1:17" x14ac:dyDescent="0.25">
      <c r="A6257" t="s">
        <v>909</v>
      </c>
      <c r="B6257">
        <v>14</v>
      </c>
      <c r="C6257" t="s">
        <v>376</v>
      </c>
      <c r="D6257" t="s">
        <v>746</v>
      </c>
      <c r="E6257">
        <f t="shared" si="194"/>
        <v>1</v>
      </c>
      <c r="F6257" t="str">
        <f t="shared" si="195"/>
        <v/>
      </c>
      <c r="G6257" t="s">
        <v>910</v>
      </c>
      <c r="H6257">
        <v>5.5</v>
      </c>
      <c r="Q6257">
        <v>5</v>
      </c>
    </row>
    <row r="6258" spans="1:17" x14ac:dyDescent="0.25">
      <c r="A6258" t="s">
        <v>909</v>
      </c>
      <c r="B6258">
        <v>14</v>
      </c>
      <c r="C6258" t="s">
        <v>890</v>
      </c>
      <c r="D6258" t="s">
        <v>746</v>
      </c>
      <c r="E6258" t="str">
        <f t="shared" si="194"/>
        <v/>
      </c>
      <c r="F6258" t="str">
        <f t="shared" si="195"/>
        <v/>
      </c>
      <c r="H6258">
        <v>6</v>
      </c>
      <c r="Q6258">
        <v>6</v>
      </c>
    </row>
    <row r="6259" spans="1:17" x14ac:dyDescent="0.25">
      <c r="A6259" t="s">
        <v>909</v>
      </c>
      <c r="B6259">
        <v>14</v>
      </c>
      <c r="C6259" t="s">
        <v>421</v>
      </c>
      <c r="D6259" t="s">
        <v>746</v>
      </c>
      <c r="E6259" t="str">
        <f t="shared" si="194"/>
        <v/>
      </c>
      <c r="F6259" t="str">
        <f t="shared" si="195"/>
        <v/>
      </c>
      <c r="H6259">
        <v>5.5</v>
      </c>
      <c r="Q6259">
        <v>5.5</v>
      </c>
    </row>
    <row r="6260" spans="1:17" x14ac:dyDescent="0.25">
      <c r="A6260" t="s">
        <v>909</v>
      </c>
      <c r="B6260">
        <v>14</v>
      </c>
      <c r="C6260" t="s">
        <v>880</v>
      </c>
      <c r="D6260" t="s">
        <v>746</v>
      </c>
      <c r="E6260" t="str">
        <f t="shared" si="194"/>
        <v/>
      </c>
      <c r="F6260" t="str">
        <f t="shared" si="195"/>
        <v/>
      </c>
      <c r="H6260">
        <v>6</v>
      </c>
      <c r="Q6260">
        <v>6</v>
      </c>
    </row>
    <row r="6261" spans="1:17" x14ac:dyDescent="0.25">
      <c r="A6261" t="s">
        <v>909</v>
      </c>
      <c r="B6261">
        <v>14</v>
      </c>
      <c r="C6261" t="s">
        <v>354</v>
      </c>
      <c r="D6261" t="s">
        <v>760</v>
      </c>
      <c r="E6261" t="str">
        <f t="shared" si="194"/>
        <v/>
      </c>
      <c r="F6261" t="str">
        <f t="shared" si="195"/>
        <v/>
      </c>
      <c r="H6261">
        <v>6</v>
      </c>
      <c r="Q6261">
        <v>6</v>
      </c>
    </row>
    <row r="6262" spans="1:17" x14ac:dyDescent="0.25">
      <c r="A6262" t="s">
        <v>909</v>
      </c>
      <c r="B6262">
        <v>14</v>
      </c>
      <c r="C6262" t="s">
        <v>404</v>
      </c>
      <c r="D6262" t="s">
        <v>760</v>
      </c>
      <c r="E6262">
        <f t="shared" si="194"/>
        <v>1</v>
      </c>
      <c r="F6262" t="str">
        <f t="shared" si="195"/>
        <v/>
      </c>
      <c r="G6262" t="s">
        <v>910</v>
      </c>
      <c r="H6262">
        <v>5.5</v>
      </c>
      <c r="Q6262">
        <v>5</v>
      </c>
    </row>
    <row r="6263" spans="1:17" x14ac:dyDescent="0.25">
      <c r="A6263" t="s">
        <v>909</v>
      </c>
      <c r="B6263">
        <v>14</v>
      </c>
      <c r="C6263" t="s">
        <v>436</v>
      </c>
      <c r="D6263" t="s">
        <v>760</v>
      </c>
      <c r="E6263" t="str">
        <f t="shared" si="194"/>
        <v/>
      </c>
      <c r="F6263" t="str">
        <f t="shared" si="195"/>
        <v/>
      </c>
      <c r="H6263">
        <v>6</v>
      </c>
      <c r="Q6263">
        <v>6</v>
      </c>
    </row>
    <row r="6264" spans="1:17" x14ac:dyDescent="0.25">
      <c r="A6264" t="s">
        <v>909</v>
      </c>
      <c r="B6264">
        <v>14</v>
      </c>
      <c r="C6264" t="s">
        <v>442</v>
      </c>
      <c r="D6264" t="s">
        <v>760</v>
      </c>
      <c r="E6264" t="str">
        <f t="shared" si="194"/>
        <v/>
      </c>
      <c r="F6264" t="str">
        <f t="shared" si="195"/>
        <v/>
      </c>
      <c r="H6264">
        <v>6</v>
      </c>
      <c r="Q6264">
        <v>6</v>
      </c>
    </row>
    <row r="6265" spans="1:17" x14ac:dyDescent="0.25">
      <c r="A6265" t="s">
        <v>909</v>
      </c>
      <c r="B6265">
        <v>14</v>
      </c>
      <c r="C6265" t="s">
        <v>471</v>
      </c>
      <c r="D6265" t="s">
        <v>760</v>
      </c>
      <c r="E6265" t="str">
        <f t="shared" si="194"/>
        <v/>
      </c>
      <c r="F6265">
        <f t="shared" si="195"/>
        <v>1</v>
      </c>
      <c r="G6265" t="s">
        <v>911</v>
      </c>
      <c r="H6265">
        <v>5</v>
      </c>
      <c r="Q6265">
        <v>4</v>
      </c>
    </row>
    <row r="6266" spans="1:17" x14ac:dyDescent="0.25">
      <c r="A6266" t="s">
        <v>909</v>
      </c>
      <c r="B6266">
        <v>14</v>
      </c>
      <c r="C6266" t="s">
        <v>357</v>
      </c>
      <c r="D6266" t="s">
        <v>633</v>
      </c>
      <c r="E6266" t="str">
        <f t="shared" si="194"/>
        <v/>
      </c>
      <c r="F6266" t="str">
        <f t="shared" si="195"/>
        <v/>
      </c>
      <c r="H6266">
        <v>5</v>
      </c>
      <c r="Q6266">
        <v>5</v>
      </c>
    </row>
    <row r="6267" spans="1:17" x14ac:dyDescent="0.25">
      <c r="A6267" t="s">
        <v>909</v>
      </c>
      <c r="B6267">
        <v>14</v>
      </c>
      <c r="C6267" t="s">
        <v>438</v>
      </c>
      <c r="D6267" t="s">
        <v>633</v>
      </c>
      <c r="E6267">
        <f t="shared" si="194"/>
        <v>1</v>
      </c>
      <c r="F6267" t="str">
        <f t="shared" si="195"/>
        <v/>
      </c>
      <c r="G6267" t="s">
        <v>910</v>
      </c>
      <c r="H6267">
        <v>5</v>
      </c>
      <c r="Q6267">
        <v>4.5</v>
      </c>
    </row>
    <row r="6268" spans="1:17" x14ac:dyDescent="0.25">
      <c r="A6268" t="s">
        <v>909</v>
      </c>
      <c r="B6268">
        <v>14</v>
      </c>
      <c r="C6268" t="s">
        <v>453</v>
      </c>
      <c r="D6268" t="s">
        <v>633</v>
      </c>
      <c r="E6268" t="str">
        <f t="shared" si="194"/>
        <v/>
      </c>
      <c r="F6268" t="str">
        <f t="shared" si="195"/>
        <v/>
      </c>
      <c r="H6268">
        <v>6</v>
      </c>
      <c r="L6268">
        <v>1</v>
      </c>
      <c r="Q6268">
        <v>7</v>
      </c>
    </row>
    <row r="6269" spans="1:17" x14ac:dyDescent="0.25">
      <c r="A6269" t="s">
        <v>909</v>
      </c>
      <c r="B6269">
        <v>14</v>
      </c>
      <c r="C6269" t="s">
        <v>875</v>
      </c>
      <c r="D6269" t="s">
        <v>633</v>
      </c>
      <c r="E6269" t="str">
        <f t="shared" si="194"/>
        <v/>
      </c>
      <c r="F6269" t="str">
        <f t="shared" si="195"/>
        <v/>
      </c>
      <c r="H6269">
        <v>5</v>
      </c>
      <c r="Q6269">
        <v>5</v>
      </c>
    </row>
    <row r="6270" spans="1:17" x14ac:dyDescent="0.25">
      <c r="A6270" t="s">
        <v>909</v>
      </c>
      <c r="B6270">
        <v>14</v>
      </c>
      <c r="C6270" t="s">
        <v>864</v>
      </c>
      <c r="D6270" t="s">
        <v>739</v>
      </c>
      <c r="E6270" t="str">
        <f t="shared" si="194"/>
        <v/>
      </c>
      <c r="F6270" t="str">
        <f t="shared" si="195"/>
        <v/>
      </c>
      <c r="H6270">
        <v>4.5</v>
      </c>
      <c r="Q6270">
        <v>4.5</v>
      </c>
    </row>
    <row r="6271" spans="1:17" x14ac:dyDescent="0.25">
      <c r="A6271" t="s">
        <v>909</v>
      </c>
      <c r="B6271">
        <v>14</v>
      </c>
      <c r="C6271" t="s">
        <v>464</v>
      </c>
      <c r="D6271" t="s">
        <v>739</v>
      </c>
      <c r="E6271" t="str">
        <f t="shared" si="194"/>
        <v/>
      </c>
      <c r="F6271" t="str">
        <f t="shared" si="195"/>
        <v/>
      </c>
      <c r="H6271">
        <v>6.5</v>
      </c>
      <c r="Q6271">
        <v>6.5</v>
      </c>
    </row>
    <row r="6272" spans="1:17" x14ac:dyDescent="0.25">
      <c r="A6272" t="s">
        <v>909</v>
      </c>
      <c r="B6272">
        <v>14</v>
      </c>
      <c r="C6272" t="s">
        <v>472</v>
      </c>
      <c r="D6272" t="s">
        <v>739</v>
      </c>
      <c r="E6272" t="str">
        <f t="shared" si="194"/>
        <v/>
      </c>
      <c r="F6272" t="str">
        <f t="shared" si="195"/>
        <v/>
      </c>
      <c r="H6272">
        <v>6</v>
      </c>
      <c r="Q6272">
        <v>6</v>
      </c>
    </row>
    <row r="6273" spans="1:17" x14ac:dyDescent="0.25">
      <c r="A6273" t="s">
        <v>909</v>
      </c>
      <c r="B6273">
        <v>14</v>
      </c>
      <c r="C6273" t="s">
        <v>451</v>
      </c>
      <c r="D6273" t="s">
        <v>739</v>
      </c>
      <c r="E6273" t="str">
        <f t="shared" si="194"/>
        <v/>
      </c>
      <c r="F6273" t="str">
        <f t="shared" si="195"/>
        <v/>
      </c>
      <c r="H6273">
        <v>6</v>
      </c>
      <c r="Q6273">
        <v>6</v>
      </c>
    </row>
    <row r="6274" spans="1:17" x14ac:dyDescent="0.25">
      <c r="A6274" t="s">
        <v>909</v>
      </c>
      <c r="B6274">
        <v>14</v>
      </c>
      <c r="C6274" t="s">
        <v>367</v>
      </c>
      <c r="D6274" t="s">
        <v>739</v>
      </c>
      <c r="E6274" t="str">
        <f t="shared" si="194"/>
        <v/>
      </c>
      <c r="F6274" t="str">
        <f t="shared" si="195"/>
        <v/>
      </c>
      <c r="H6274">
        <v>5</v>
      </c>
      <c r="Q6274">
        <v>5</v>
      </c>
    </row>
    <row r="6275" spans="1:17" x14ac:dyDescent="0.25">
      <c r="A6275" t="s">
        <v>909</v>
      </c>
      <c r="B6275">
        <v>14</v>
      </c>
      <c r="C6275" t="s">
        <v>382</v>
      </c>
      <c r="D6275" t="s">
        <v>634</v>
      </c>
      <c r="E6275" t="str">
        <f t="shared" ref="E6275:E6338" si="196">IF($G6275="Ammonito",1,"")</f>
        <v/>
      </c>
      <c r="F6275" t="str">
        <f t="shared" ref="F6275:F6338" si="197">IF($G6275="Espulsione",1,"")</f>
        <v/>
      </c>
      <c r="H6275">
        <v>6</v>
      </c>
      <c r="Q6275">
        <v>6</v>
      </c>
    </row>
    <row r="6276" spans="1:17" x14ac:dyDescent="0.25">
      <c r="A6276" t="s">
        <v>909</v>
      </c>
      <c r="B6276">
        <v>14</v>
      </c>
      <c r="C6276" t="s">
        <v>388</v>
      </c>
      <c r="D6276" t="s">
        <v>634</v>
      </c>
      <c r="E6276">
        <f t="shared" si="196"/>
        <v>1</v>
      </c>
      <c r="F6276" t="str">
        <f t="shared" si="197"/>
        <v/>
      </c>
      <c r="G6276" t="s">
        <v>910</v>
      </c>
      <c r="H6276">
        <v>6.5</v>
      </c>
      <c r="Q6276">
        <v>6</v>
      </c>
    </row>
    <row r="6277" spans="1:17" x14ac:dyDescent="0.25">
      <c r="A6277" t="s">
        <v>909</v>
      </c>
      <c r="B6277">
        <v>14</v>
      </c>
      <c r="C6277" t="s">
        <v>398</v>
      </c>
      <c r="D6277" t="s">
        <v>634</v>
      </c>
      <c r="E6277">
        <f t="shared" si="196"/>
        <v>1</v>
      </c>
      <c r="F6277" t="str">
        <f t="shared" si="197"/>
        <v/>
      </c>
      <c r="G6277" t="s">
        <v>910</v>
      </c>
      <c r="H6277">
        <v>7</v>
      </c>
      <c r="Q6277">
        <v>6.5</v>
      </c>
    </row>
    <row r="6278" spans="1:17" x14ac:dyDescent="0.25">
      <c r="A6278" t="s">
        <v>909</v>
      </c>
      <c r="B6278">
        <v>14</v>
      </c>
      <c r="C6278" t="s">
        <v>469</v>
      </c>
      <c r="D6278" t="s">
        <v>634</v>
      </c>
      <c r="E6278" t="str">
        <f t="shared" si="196"/>
        <v/>
      </c>
      <c r="F6278" t="str">
        <f t="shared" si="197"/>
        <v/>
      </c>
      <c r="H6278">
        <v>6</v>
      </c>
      <c r="Q6278">
        <v>6</v>
      </c>
    </row>
    <row r="6279" spans="1:17" x14ac:dyDescent="0.25">
      <c r="A6279" t="s">
        <v>909</v>
      </c>
      <c r="B6279">
        <v>14</v>
      </c>
      <c r="C6279" t="s">
        <v>402</v>
      </c>
      <c r="D6279" t="s">
        <v>634</v>
      </c>
      <c r="E6279">
        <f t="shared" si="196"/>
        <v>1</v>
      </c>
      <c r="F6279" t="str">
        <f t="shared" si="197"/>
        <v/>
      </c>
      <c r="G6279" t="s">
        <v>910</v>
      </c>
      <c r="H6279">
        <v>6</v>
      </c>
      <c r="Q6279">
        <v>5.5</v>
      </c>
    </row>
    <row r="6280" spans="1:17" x14ac:dyDescent="0.25">
      <c r="A6280" t="s">
        <v>909</v>
      </c>
      <c r="B6280">
        <v>14</v>
      </c>
      <c r="C6280" t="s">
        <v>462</v>
      </c>
      <c r="D6280" t="s">
        <v>632</v>
      </c>
      <c r="E6280" t="str">
        <f t="shared" si="196"/>
        <v/>
      </c>
      <c r="F6280" t="str">
        <f t="shared" si="197"/>
        <v/>
      </c>
      <c r="H6280">
        <v>6</v>
      </c>
      <c r="Q6280">
        <v>6</v>
      </c>
    </row>
    <row r="6281" spans="1:17" x14ac:dyDescent="0.25">
      <c r="A6281" t="s">
        <v>909</v>
      </c>
      <c r="B6281">
        <v>14</v>
      </c>
      <c r="C6281" t="s">
        <v>470</v>
      </c>
      <c r="D6281" t="s">
        <v>632</v>
      </c>
      <c r="E6281" t="str">
        <f t="shared" si="196"/>
        <v/>
      </c>
      <c r="F6281" t="str">
        <f t="shared" si="197"/>
        <v/>
      </c>
      <c r="H6281">
        <v>6</v>
      </c>
      <c r="Q6281">
        <v>6</v>
      </c>
    </row>
    <row r="6282" spans="1:17" x14ac:dyDescent="0.25">
      <c r="A6282" t="s">
        <v>909</v>
      </c>
      <c r="B6282">
        <v>14</v>
      </c>
      <c r="C6282" t="s">
        <v>474</v>
      </c>
      <c r="D6282" t="s">
        <v>632</v>
      </c>
      <c r="E6282" t="str">
        <f t="shared" si="196"/>
        <v/>
      </c>
      <c r="F6282" t="str">
        <f t="shared" si="197"/>
        <v/>
      </c>
      <c r="H6282">
        <v>7</v>
      </c>
      <c r="Q6282">
        <v>7</v>
      </c>
    </row>
    <row r="6283" spans="1:17" x14ac:dyDescent="0.25">
      <c r="A6283" t="s">
        <v>909</v>
      </c>
      <c r="B6283">
        <v>14</v>
      </c>
      <c r="C6283" t="s">
        <v>352</v>
      </c>
      <c r="D6283" t="s">
        <v>752</v>
      </c>
      <c r="E6283" t="str">
        <f t="shared" si="196"/>
        <v/>
      </c>
      <c r="F6283" t="str">
        <f t="shared" si="197"/>
        <v/>
      </c>
      <c r="H6283">
        <v>5.5</v>
      </c>
      <c r="Q6283">
        <v>5.5</v>
      </c>
    </row>
    <row r="6284" spans="1:17" x14ac:dyDescent="0.25">
      <c r="A6284" t="s">
        <v>909</v>
      </c>
      <c r="B6284">
        <v>14</v>
      </c>
      <c r="C6284" t="s">
        <v>353</v>
      </c>
      <c r="D6284" t="s">
        <v>752</v>
      </c>
      <c r="E6284" t="str">
        <f t="shared" si="196"/>
        <v/>
      </c>
      <c r="F6284" t="str">
        <f t="shared" si="197"/>
        <v/>
      </c>
      <c r="H6284">
        <v>6.5</v>
      </c>
      <c r="Q6284">
        <v>6.5</v>
      </c>
    </row>
    <row r="6285" spans="1:17" x14ac:dyDescent="0.25">
      <c r="A6285" t="s">
        <v>909</v>
      </c>
      <c r="B6285">
        <v>14</v>
      </c>
      <c r="C6285" t="s">
        <v>428</v>
      </c>
      <c r="D6285" t="s">
        <v>752</v>
      </c>
      <c r="E6285">
        <f t="shared" si="196"/>
        <v>1</v>
      </c>
      <c r="F6285" t="str">
        <f t="shared" si="197"/>
        <v/>
      </c>
      <c r="G6285" t="s">
        <v>910</v>
      </c>
      <c r="H6285">
        <v>5.5</v>
      </c>
      <c r="Q6285">
        <v>5</v>
      </c>
    </row>
    <row r="6286" spans="1:17" x14ac:dyDescent="0.25">
      <c r="A6286" t="s">
        <v>909</v>
      </c>
      <c r="B6286">
        <v>14</v>
      </c>
      <c r="C6286" t="s">
        <v>454</v>
      </c>
      <c r="D6286" t="s">
        <v>752</v>
      </c>
      <c r="E6286">
        <f t="shared" si="196"/>
        <v>1</v>
      </c>
      <c r="F6286" t="str">
        <f t="shared" si="197"/>
        <v/>
      </c>
      <c r="G6286" t="s">
        <v>910</v>
      </c>
      <c r="H6286">
        <v>6</v>
      </c>
      <c r="Q6286">
        <v>5.5</v>
      </c>
    </row>
    <row r="6287" spans="1:17" x14ac:dyDescent="0.25">
      <c r="A6287" t="s">
        <v>909</v>
      </c>
      <c r="B6287">
        <v>14</v>
      </c>
      <c r="C6287" t="s">
        <v>477</v>
      </c>
      <c r="D6287" t="s">
        <v>752</v>
      </c>
      <c r="E6287" t="str">
        <f t="shared" si="196"/>
        <v/>
      </c>
      <c r="F6287" t="str">
        <f t="shared" si="197"/>
        <v/>
      </c>
      <c r="H6287">
        <v>6</v>
      </c>
      <c r="Q6287">
        <v>6</v>
      </c>
    </row>
    <row r="6288" spans="1:17" x14ac:dyDescent="0.25">
      <c r="A6288" t="s">
        <v>909</v>
      </c>
      <c r="B6288">
        <v>14</v>
      </c>
      <c r="C6288" t="s">
        <v>374</v>
      </c>
      <c r="D6288" t="s">
        <v>740</v>
      </c>
      <c r="E6288">
        <f t="shared" si="196"/>
        <v>1</v>
      </c>
      <c r="F6288" t="str">
        <f t="shared" si="197"/>
        <v/>
      </c>
      <c r="G6288" t="s">
        <v>910</v>
      </c>
      <c r="H6288">
        <v>6</v>
      </c>
      <c r="Q6288">
        <v>5.5</v>
      </c>
    </row>
    <row r="6289" spans="1:17" x14ac:dyDescent="0.25">
      <c r="A6289" t="s">
        <v>909</v>
      </c>
      <c r="B6289">
        <v>14</v>
      </c>
      <c r="C6289" t="s">
        <v>414</v>
      </c>
      <c r="D6289" t="s">
        <v>740</v>
      </c>
      <c r="E6289" t="str">
        <f t="shared" si="196"/>
        <v/>
      </c>
      <c r="F6289" t="str">
        <f t="shared" si="197"/>
        <v/>
      </c>
      <c r="H6289">
        <v>5.5</v>
      </c>
      <c r="Q6289">
        <v>5.5</v>
      </c>
    </row>
    <row r="6290" spans="1:17" x14ac:dyDescent="0.25">
      <c r="A6290" t="s">
        <v>909</v>
      </c>
      <c r="B6290">
        <v>14</v>
      </c>
      <c r="C6290" t="s">
        <v>415</v>
      </c>
      <c r="D6290" t="s">
        <v>740</v>
      </c>
      <c r="E6290" t="str">
        <f t="shared" si="196"/>
        <v/>
      </c>
      <c r="F6290" t="str">
        <f t="shared" si="197"/>
        <v/>
      </c>
      <c r="H6290">
        <v>5.5</v>
      </c>
      <c r="Q6290">
        <v>5.5</v>
      </c>
    </row>
    <row r="6291" spans="1:17" x14ac:dyDescent="0.25">
      <c r="A6291" t="s">
        <v>909</v>
      </c>
      <c r="B6291">
        <v>14</v>
      </c>
      <c r="C6291" t="s">
        <v>463</v>
      </c>
      <c r="D6291" t="s">
        <v>740</v>
      </c>
      <c r="E6291" t="str">
        <f t="shared" si="196"/>
        <v/>
      </c>
      <c r="F6291" t="str">
        <f t="shared" si="197"/>
        <v/>
      </c>
      <c r="H6291">
        <v>6</v>
      </c>
      <c r="Q6291">
        <v>6</v>
      </c>
    </row>
    <row r="6292" spans="1:17" x14ac:dyDescent="0.25">
      <c r="A6292" t="s">
        <v>909</v>
      </c>
      <c r="B6292">
        <v>14</v>
      </c>
      <c r="C6292" t="s">
        <v>360</v>
      </c>
      <c r="D6292" t="s">
        <v>742</v>
      </c>
      <c r="E6292" t="str">
        <f t="shared" si="196"/>
        <v/>
      </c>
      <c r="F6292" t="str">
        <f t="shared" si="197"/>
        <v/>
      </c>
      <c r="H6292">
        <v>7</v>
      </c>
      <c r="Q6292">
        <v>7</v>
      </c>
    </row>
    <row r="6293" spans="1:17" x14ac:dyDescent="0.25">
      <c r="A6293" t="s">
        <v>909</v>
      </c>
      <c r="B6293">
        <v>14</v>
      </c>
      <c r="C6293" t="s">
        <v>369</v>
      </c>
      <c r="D6293" t="s">
        <v>742</v>
      </c>
      <c r="E6293" t="str">
        <f t="shared" si="196"/>
        <v/>
      </c>
      <c r="F6293" t="str">
        <f t="shared" si="197"/>
        <v/>
      </c>
      <c r="H6293">
        <v>5</v>
      </c>
      <c r="Q6293">
        <v>5</v>
      </c>
    </row>
    <row r="6294" spans="1:17" x14ac:dyDescent="0.25">
      <c r="A6294" t="s">
        <v>909</v>
      </c>
      <c r="B6294">
        <v>14</v>
      </c>
      <c r="C6294" t="s">
        <v>384</v>
      </c>
      <c r="D6294" t="s">
        <v>742</v>
      </c>
      <c r="E6294" t="str">
        <f t="shared" si="196"/>
        <v/>
      </c>
      <c r="F6294" t="str">
        <f t="shared" si="197"/>
        <v/>
      </c>
      <c r="H6294">
        <v>6</v>
      </c>
      <c r="Q6294">
        <v>6</v>
      </c>
    </row>
    <row r="6295" spans="1:17" x14ac:dyDescent="0.25">
      <c r="A6295" t="s">
        <v>909</v>
      </c>
      <c r="B6295">
        <v>14</v>
      </c>
      <c r="C6295" t="s">
        <v>391</v>
      </c>
      <c r="D6295" t="s">
        <v>742</v>
      </c>
      <c r="E6295" t="str">
        <f t="shared" si="196"/>
        <v/>
      </c>
      <c r="F6295" t="str">
        <f t="shared" si="197"/>
        <v/>
      </c>
      <c r="H6295">
        <v>5</v>
      </c>
      <c r="Q6295">
        <v>5</v>
      </c>
    </row>
    <row r="6296" spans="1:17" x14ac:dyDescent="0.25">
      <c r="A6296" t="s">
        <v>909</v>
      </c>
      <c r="B6296">
        <v>14</v>
      </c>
      <c r="C6296" t="s">
        <v>418</v>
      </c>
      <c r="D6296" t="s">
        <v>742</v>
      </c>
      <c r="E6296" t="str">
        <f t="shared" si="196"/>
        <v/>
      </c>
      <c r="F6296" t="str">
        <f t="shared" si="197"/>
        <v/>
      </c>
      <c r="H6296">
        <v>6.5</v>
      </c>
      <c r="Q6296">
        <v>6.5</v>
      </c>
    </row>
    <row r="6297" spans="1:17" x14ac:dyDescent="0.25">
      <c r="A6297" t="s">
        <v>909</v>
      </c>
      <c r="B6297">
        <v>14</v>
      </c>
      <c r="C6297" t="s">
        <v>375</v>
      </c>
      <c r="D6297" t="s">
        <v>753</v>
      </c>
      <c r="E6297" t="str">
        <f t="shared" si="196"/>
        <v/>
      </c>
      <c r="F6297" t="str">
        <f t="shared" si="197"/>
        <v/>
      </c>
      <c r="H6297">
        <v>4.5</v>
      </c>
      <c r="Q6297">
        <v>4.5</v>
      </c>
    </row>
    <row r="6298" spans="1:17" x14ac:dyDescent="0.25">
      <c r="A6298" t="s">
        <v>909</v>
      </c>
      <c r="B6298">
        <v>14</v>
      </c>
      <c r="C6298" t="s">
        <v>385</v>
      </c>
      <c r="D6298" t="s">
        <v>753</v>
      </c>
      <c r="E6298">
        <f t="shared" si="196"/>
        <v>1</v>
      </c>
      <c r="F6298" t="str">
        <f t="shared" si="197"/>
        <v/>
      </c>
      <c r="G6298" t="s">
        <v>910</v>
      </c>
      <c r="H6298">
        <v>4</v>
      </c>
      <c r="Q6298">
        <v>3.5</v>
      </c>
    </row>
    <row r="6299" spans="1:17" x14ac:dyDescent="0.25">
      <c r="A6299" t="s">
        <v>909</v>
      </c>
      <c r="B6299">
        <v>14</v>
      </c>
      <c r="C6299" t="s">
        <v>416</v>
      </c>
      <c r="D6299" t="s">
        <v>753</v>
      </c>
      <c r="E6299" t="str">
        <f t="shared" si="196"/>
        <v/>
      </c>
      <c r="F6299" t="str">
        <f t="shared" si="197"/>
        <v/>
      </c>
      <c r="H6299">
        <v>6</v>
      </c>
      <c r="Q6299">
        <v>6</v>
      </c>
    </row>
    <row r="6300" spans="1:17" x14ac:dyDescent="0.25">
      <c r="A6300" t="s">
        <v>909</v>
      </c>
      <c r="B6300">
        <v>14</v>
      </c>
      <c r="C6300" t="s">
        <v>455</v>
      </c>
      <c r="D6300" t="s">
        <v>753</v>
      </c>
      <c r="E6300">
        <f t="shared" si="196"/>
        <v>1</v>
      </c>
      <c r="F6300" t="str">
        <f t="shared" si="197"/>
        <v/>
      </c>
      <c r="G6300" t="s">
        <v>910</v>
      </c>
      <c r="H6300">
        <v>6</v>
      </c>
      <c r="Q6300">
        <v>5.5</v>
      </c>
    </row>
    <row r="6301" spans="1:17" x14ac:dyDescent="0.25">
      <c r="A6301" t="s">
        <v>909</v>
      </c>
      <c r="B6301">
        <v>14</v>
      </c>
      <c r="C6301" t="s">
        <v>380</v>
      </c>
      <c r="D6301" t="s">
        <v>750</v>
      </c>
      <c r="E6301" t="str">
        <f t="shared" si="196"/>
        <v/>
      </c>
      <c r="F6301" t="str">
        <f t="shared" si="197"/>
        <v/>
      </c>
      <c r="H6301">
        <v>5.5</v>
      </c>
      <c r="Q6301">
        <v>5.5</v>
      </c>
    </row>
    <row r="6302" spans="1:17" x14ac:dyDescent="0.25">
      <c r="A6302" t="s">
        <v>909</v>
      </c>
      <c r="B6302">
        <v>14</v>
      </c>
      <c r="C6302" t="s">
        <v>399</v>
      </c>
      <c r="D6302" t="s">
        <v>750</v>
      </c>
      <c r="E6302" t="str">
        <f t="shared" si="196"/>
        <v/>
      </c>
      <c r="F6302" t="str">
        <f t="shared" si="197"/>
        <v/>
      </c>
      <c r="H6302">
        <v>5</v>
      </c>
      <c r="Q6302">
        <v>5</v>
      </c>
    </row>
    <row r="6303" spans="1:17" x14ac:dyDescent="0.25">
      <c r="A6303" t="s">
        <v>909</v>
      </c>
      <c r="B6303">
        <v>14</v>
      </c>
      <c r="C6303" t="s">
        <v>857</v>
      </c>
      <c r="D6303" t="s">
        <v>750</v>
      </c>
      <c r="E6303" t="str">
        <f t="shared" si="196"/>
        <v/>
      </c>
      <c r="F6303" t="str">
        <f t="shared" si="197"/>
        <v/>
      </c>
      <c r="H6303">
        <v>6</v>
      </c>
      <c r="Q6303">
        <v>6</v>
      </c>
    </row>
    <row r="6304" spans="1:17" x14ac:dyDescent="0.25">
      <c r="A6304" t="s">
        <v>909</v>
      </c>
      <c r="B6304">
        <v>14</v>
      </c>
      <c r="C6304" t="s">
        <v>476</v>
      </c>
      <c r="D6304" t="s">
        <v>750</v>
      </c>
      <c r="E6304" t="str">
        <f t="shared" si="196"/>
        <v/>
      </c>
      <c r="F6304" t="str">
        <f t="shared" si="197"/>
        <v/>
      </c>
      <c r="H6304">
        <v>5</v>
      </c>
      <c r="Q6304">
        <v>5</v>
      </c>
    </row>
    <row r="6305" spans="1:17" x14ac:dyDescent="0.25">
      <c r="A6305" t="s">
        <v>909</v>
      </c>
      <c r="B6305">
        <v>14</v>
      </c>
      <c r="C6305" t="s">
        <v>461</v>
      </c>
      <c r="D6305" t="s">
        <v>750</v>
      </c>
      <c r="E6305" t="str">
        <f t="shared" si="196"/>
        <v/>
      </c>
      <c r="F6305" t="str">
        <f t="shared" si="197"/>
        <v/>
      </c>
      <c r="H6305">
        <v>5</v>
      </c>
      <c r="Q6305">
        <v>5</v>
      </c>
    </row>
    <row r="6306" spans="1:17" x14ac:dyDescent="0.25">
      <c r="A6306" t="s">
        <v>909</v>
      </c>
      <c r="B6306">
        <v>14</v>
      </c>
      <c r="C6306" t="s">
        <v>368</v>
      </c>
      <c r="D6306" t="s">
        <v>754</v>
      </c>
      <c r="E6306">
        <f t="shared" si="196"/>
        <v>1</v>
      </c>
      <c r="F6306" t="str">
        <f t="shared" si="197"/>
        <v/>
      </c>
      <c r="G6306" t="s">
        <v>910</v>
      </c>
      <c r="H6306">
        <v>6</v>
      </c>
      <c r="Q6306">
        <v>5.5</v>
      </c>
    </row>
    <row r="6307" spans="1:17" x14ac:dyDescent="0.25">
      <c r="A6307" t="s">
        <v>909</v>
      </c>
      <c r="B6307">
        <v>14</v>
      </c>
      <c r="C6307" t="s">
        <v>881</v>
      </c>
      <c r="D6307" t="s">
        <v>754</v>
      </c>
      <c r="E6307">
        <f t="shared" si="196"/>
        <v>1</v>
      </c>
      <c r="F6307" t="str">
        <f t="shared" si="197"/>
        <v/>
      </c>
      <c r="G6307" t="s">
        <v>910</v>
      </c>
      <c r="H6307">
        <v>6</v>
      </c>
      <c r="Q6307">
        <v>5.5</v>
      </c>
    </row>
    <row r="6308" spans="1:17" x14ac:dyDescent="0.25">
      <c r="A6308" t="s">
        <v>909</v>
      </c>
      <c r="B6308">
        <v>14</v>
      </c>
      <c r="C6308" t="s">
        <v>349</v>
      </c>
      <c r="D6308" t="s">
        <v>748</v>
      </c>
      <c r="E6308" t="str">
        <f t="shared" si="196"/>
        <v/>
      </c>
      <c r="F6308" t="str">
        <f t="shared" si="197"/>
        <v/>
      </c>
      <c r="H6308">
        <v>6</v>
      </c>
      <c r="Q6308">
        <v>6</v>
      </c>
    </row>
    <row r="6309" spans="1:17" x14ac:dyDescent="0.25">
      <c r="A6309" t="s">
        <v>909</v>
      </c>
      <c r="B6309">
        <v>14</v>
      </c>
      <c r="C6309" t="s">
        <v>356</v>
      </c>
      <c r="D6309" t="s">
        <v>748</v>
      </c>
      <c r="E6309">
        <f t="shared" si="196"/>
        <v>1</v>
      </c>
      <c r="F6309" t="str">
        <f t="shared" si="197"/>
        <v/>
      </c>
      <c r="G6309" t="s">
        <v>910</v>
      </c>
      <c r="H6309">
        <v>5.5</v>
      </c>
      <c r="Q6309">
        <v>5</v>
      </c>
    </row>
    <row r="6310" spans="1:17" x14ac:dyDescent="0.25">
      <c r="A6310" t="s">
        <v>909</v>
      </c>
      <c r="B6310">
        <v>14</v>
      </c>
      <c r="C6310" t="s">
        <v>370</v>
      </c>
      <c r="D6310" t="s">
        <v>748</v>
      </c>
      <c r="E6310">
        <f t="shared" si="196"/>
        <v>1</v>
      </c>
      <c r="F6310" t="str">
        <f t="shared" si="197"/>
        <v/>
      </c>
      <c r="G6310" t="s">
        <v>910</v>
      </c>
      <c r="H6310">
        <v>5</v>
      </c>
      <c r="Q6310">
        <v>4.5</v>
      </c>
    </row>
    <row r="6311" spans="1:17" x14ac:dyDescent="0.25">
      <c r="A6311" t="s">
        <v>909</v>
      </c>
      <c r="B6311">
        <v>14</v>
      </c>
      <c r="C6311" t="s">
        <v>422</v>
      </c>
      <c r="D6311" t="s">
        <v>748</v>
      </c>
      <c r="E6311" t="str">
        <f t="shared" si="196"/>
        <v/>
      </c>
      <c r="F6311" t="str">
        <f t="shared" si="197"/>
        <v/>
      </c>
      <c r="H6311">
        <v>6</v>
      </c>
      <c r="Q6311">
        <v>6</v>
      </c>
    </row>
    <row r="6312" spans="1:17" x14ac:dyDescent="0.25">
      <c r="A6312" t="s">
        <v>909</v>
      </c>
      <c r="B6312">
        <v>14</v>
      </c>
      <c r="C6312" t="s">
        <v>845</v>
      </c>
      <c r="D6312" t="s">
        <v>661</v>
      </c>
      <c r="E6312">
        <f t="shared" si="196"/>
        <v>1</v>
      </c>
      <c r="F6312" t="str">
        <f t="shared" si="197"/>
        <v/>
      </c>
      <c r="G6312" t="s">
        <v>910</v>
      </c>
      <c r="H6312">
        <v>6</v>
      </c>
      <c r="Q6312">
        <v>5.5</v>
      </c>
    </row>
    <row r="6313" spans="1:17" x14ac:dyDescent="0.25">
      <c r="A6313" t="s">
        <v>909</v>
      </c>
      <c r="B6313">
        <v>14</v>
      </c>
      <c r="C6313" t="s">
        <v>409</v>
      </c>
      <c r="D6313" t="s">
        <v>661</v>
      </c>
      <c r="E6313">
        <f t="shared" si="196"/>
        <v>1</v>
      </c>
      <c r="F6313" t="str">
        <f t="shared" si="197"/>
        <v/>
      </c>
      <c r="G6313" t="s">
        <v>910</v>
      </c>
      <c r="H6313">
        <v>5.5</v>
      </c>
      <c r="Q6313">
        <v>5</v>
      </c>
    </row>
    <row r="6314" spans="1:17" x14ac:dyDescent="0.25">
      <c r="A6314" t="s">
        <v>909</v>
      </c>
      <c r="B6314">
        <v>14</v>
      </c>
      <c r="C6314" t="s">
        <v>420</v>
      </c>
      <c r="D6314" t="s">
        <v>661</v>
      </c>
      <c r="E6314">
        <f t="shared" si="196"/>
        <v>1</v>
      </c>
      <c r="F6314" t="str">
        <f t="shared" si="197"/>
        <v/>
      </c>
      <c r="G6314" t="s">
        <v>910</v>
      </c>
      <c r="H6314">
        <v>6</v>
      </c>
      <c r="Q6314">
        <v>5.5</v>
      </c>
    </row>
    <row r="6315" spans="1:17" x14ac:dyDescent="0.25">
      <c r="A6315" t="s">
        <v>909</v>
      </c>
      <c r="B6315">
        <v>14</v>
      </c>
      <c r="C6315" t="s">
        <v>445</v>
      </c>
      <c r="D6315" t="s">
        <v>661</v>
      </c>
      <c r="E6315">
        <f t="shared" si="196"/>
        <v>1</v>
      </c>
      <c r="F6315" t="str">
        <f t="shared" si="197"/>
        <v/>
      </c>
      <c r="G6315" t="s">
        <v>910</v>
      </c>
      <c r="H6315">
        <v>6</v>
      </c>
      <c r="Q6315">
        <v>5.5</v>
      </c>
    </row>
    <row r="6316" spans="1:17" x14ac:dyDescent="0.25">
      <c r="A6316" t="s">
        <v>909</v>
      </c>
      <c r="B6316">
        <v>14</v>
      </c>
      <c r="C6316" t="s">
        <v>364</v>
      </c>
      <c r="D6316" t="s">
        <v>631</v>
      </c>
      <c r="E6316">
        <f t="shared" si="196"/>
        <v>1</v>
      </c>
      <c r="F6316" t="str">
        <f t="shared" si="197"/>
        <v/>
      </c>
      <c r="G6316" t="s">
        <v>910</v>
      </c>
      <c r="H6316">
        <v>5</v>
      </c>
      <c r="Q6316">
        <v>4.5</v>
      </c>
    </row>
    <row r="6317" spans="1:17" x14ac:dyDescent="0.25">
      <c r="A6317" t="s">
        <v>909</v>
      </c>
      <c r="B6317">
        <v>14</v>
      </c>
      <c r="C6317" t="s">
        <v>846</v>
      </c>
      <c r="D6317" t="s">
        <v>631</v>
      </c>
      <c r="E6317" t="str">
        <f t="shared" si="196"/>
        <v/>
      </c>
      <c r="F6317" t="str">
        <f t="shared" si="197"/>
        <v/>
      </c>
      <c r="H6317">
        <v>6.5</v>
      </c>
      <c r="Q6317">
        <v>6.5</v>
      </c>
    </row>
    <row r="6318" spans="1:17" x14ac:dyDescent="0.25">
      <c r="A6318" t="s">
        <v>909</v>
      </c>
      <c r="B6318">
        <v>14</v>
      </c>
      <c r="C6318" t="s">
        <v>396</v>
      </c>
      <c r="D6318" t="s">
        <v>631</v>
      </c>
      <c r="E6318" t="str">
        <f t="shared" si="196"/>
        <v/>
      </c>
      <c r="F6318" t="str">
        <f t="shared" si="197"/>
        <v/>
      </c>
      <c r="H6318">
        <v>6</v>
      </c>
      <c r="Q6318">
        <v>6</v>
      </c>
    </row>
    <row r="6319" spans="1:17" x14ac:dyDescent="0.25">
      <c r="A6319" t="s">
        <v>909</v>
      </c>
      <c r="B6319">
        <v>14</v>
      </c>
      <c r="C6319" t="s">
        <v>423</v>
      </c>
      <c r="D6319" t="s">
        <v>631</v>
      </c>
      <c r="E6319" t="str">
        <f t="shared" si="196"/>
        <v/>
      </c>
      <c r="F6319" t="str">
        <f t="shared" si="197"/>
        <v/>
      </c>
      <c r="H6319">
        <v>6.5</v>
      </c>
      <c r="Q6319">
        <v>6.5</v>
      </c>
    </row>
    <row r="6320" spans="1:17" x14ac:dyDescent="0.25">
      <c r="A6320" t="s">
        <v>909</v>
      </c>
      <c r="B6320">
        <v>14</v>
      </c>
      <c r="C6320" t="s">
        <v>387</v>
      </c>
      <c r="D6320" t="s">
        <v>745</v>
      </c>
      <c r="E6320">
        <f t="shared" si="196"/>
        <v>1</v>
      </c>
      <c r="F6320" t="str">
        <f t="shared" si="197"/>
        <v/>
      </c>
      <c r="G6320" t="s">
        <v>910</v>
      </c>
      <c r="H6320">
        <v>5.5</v>
      </c>
      <c r="Q6320">
        <v>5</v>
      </c>
    </row>
    <row r="6321" spans="1:17" x14ac:dyDescent="0.25">
      <c r="A6321" t="s">
        <v>909</v>
      </c>
      <c r="B6321">
        <v>14</v>
      </c>
      <c r="C6321" t="s">
        <v>394</v>
      </c>
      <c r="D6321" t="s">
        <v>745</v>
      </c>
      <c r="E6321" t="str">
        <f t="shared" si="196"/>
        <v/>
      </c>
      <c r="F6321" t="str">
        <f t="shared" si="197"/>
        <v/>
      </c>
      <c r="H6321">
        <v>6</v>
      </c>
      <c r="Q6321">
        <v>6</v>
      </c>
    </row>
    <row r="6322" spans="1:17" x14ac:dyDescent="0.25">
      <c r="A6322" t="s">
        <v>909</v>
      </c>
      <c r="B6322">
        <v>14</v>
      </c>
      <c r="C6322" t="s">
        <v>405</v>
      </c>
      <c r="D6322" t="s">
        <v>745</v>
      </c>
      <c r="E6322" t="str">
        <f t="shared" si="196"/>
        <v/>
      </c>
      <c r="F6322" t="str">
        <f t="shared" si="197"/>
        <v/>
      </c>
      <c r="H6322">
        <v>6</v>
      </c>
      <c r="Q6322">
        <v>6</v>
      </c>
    </row>
    <row r="6323" spans="1:17" x14ac:dyDescent="0.25">
      <c r="A6323" t="s">
        <v>909</v>
      </c>
      <c r="B6323">
        <v>14</v>
      </c>
      <c r="C6323" t="s">
        <v>439</v>
      </c>
      <c r="D6323" t="s">
        <v>745</v>
      </c>
      <c r="E6323" t="str">
        <f t="shared" si="196"/>
        <v/>
      </c>
      <c r="F6323" t="str">
        <f t="shared" si="197"/>
        <v/>
      </c>
      <c r="H6323">
        <v>6</v>
      </c>
      <c r="Q6323">
        <v>6</v>
      </c>
    </row>
    <row r="6324" spans="1:17" x14ac:dyDescent="0.25">
      <c r="A6324" t="s">
        <v>909</v>
      </c>
      <c r="B6324">
        <v>14</v>
      </c>
      <c r="C6324" t="s">
        <v>446</v>
      </c>
      <c r="D6324" t="s">
        <v>745</v>
      </c>
      <c r="E6324" t="str">
        <f t="shared" si="196"/>
        <v/>
      </c>
      <c r="F6324" t="str">
        <f t="shared" si="197"/>
        <v/>
      </c>
      <c r="H6324">
        <v>6.5</v>
      </c>
      <c r="Q6324">
        <v>6.5</v>
      </c>
    </row>
    <row r="6325" spans="1:17" x14ac:dyDescent="0.25">
      <c r="A6325" t="s">
        <v>909</v>
      </c>
      <c r="B6325">
        <v>14</v>
      </c>
      <c r="C6325" t="s">
        <v>459</v>
      </c>
      <c r="D6325" t="s">
        <v>745</v>
      </c>
      <c r="E6325" t="str">
        <f t="shared" si="196"/>
        <v/>
      </c>
      <c r="F6325" t="str">
        <f t="shared" si="197"/>
        <v/>
      </c>
      <c r="H6325">
        <v>6</v>
      </c>
      <c r="Q6325">
        <v>6</v>
      </c>
    </row>
    <row r="6326" spans="1:17" x14ac:dyDescent="0.25">
      <c r="A6326" t="s">
        <v>909</v>
      </c>
      <c r="B6326">
        <v>14</v>
      </c>
      <c r="C6326" t="s">
        <v>346</v>
      </c>
      <c r="D6326" t="s">
        <v>635</v>
      </c>
      <c r="E6326" t="str">
        <f t="shared" si="196"/>
        <v/>
      </c>
      <c r="F6326" t="str">
        <f t="shared" si="197"/>
        <v/>
      </c>
      <c r="H6326">
        <v>5</v>
      </c>
      <c r="Q6326">
        <v>5</v>
      </c>
    </row>
    <row r="6327" spans="1:17" x14ac:dyDescent="0.25">
      <c r="A6327" t="s">
        <v>909</v>
      </c>
      <c r="B6327">
        <v>14</v>
      </c>
      <c r="C6327" t="s">
        <v>366</v>
      </c>
      <c r="D6327" t="s">
        <v>635</v>
      </c>
      <c r="E6327" t="str">
        <f t="shared" si="196"/>
        <v/>
      </c>
      <c r="F6327" t="str">
        <f t="shared" si="197"/>
        <v/>
      </c>
      <c r="H6327">
        <v>6</v>
      </c>
      <c r="Q6327">
        <v>6</v>
      </c>
    </row>
    <row r="6328" spans="1:17" x14ac:dyDescent="0.25">
      <c r="A6328" t="s">
        <v>909</v>
      </c>
      <c r="B6328">
        <v>14</v>
      </c>
      <c r="C6328" t="s">
        <v>406</v>
      </c>
      <c r="D6328" t="s">
        <v>635</v>
      </c>
      <c r="E6328" t="str">
        <f t="shared" si="196"/>
        <v/>
      </c>
      <c r="F6328" t="str">
        <f t="shared" si="197"/>
        <v/>
      </c>
      <c r="H6328">
        <v>6</v>
      </c>
      <c r="Q6328">
        <v>6</v>
      </c>
    </row>
    <row r="6329" spans="1:17" x14ac:dyDescent="0.25">
      <c r="A6329" t="s">
        <v>909</v>
      </c>
      <c r="B6329">
        <v>14</v>
      </c>
      <c r="C6329" t="s">
        <v>419</v>
      </c>
      <c r="D6329" t="s">
        <v>635</v>
      </c>
      <c r="E6329" t="str">
        <f t="shared" si="196"/>
        <v/>
      </c>
      <c r="F6329" t="str">
        <f t="shared" si="197"/>
        <v/>
      </c>
      <c r="H6329">
        <v>6</v>
      </c>
      <c r="Q6329">
        <v>6</v>
      </c>
    </row>
    <row r="6330" spans="1:17" x14ac:dyDescent="0.25">
      <c r="A6330" t="s">
        <v>909</v>
      </c>
      <c r="B6330">
        <v>14</v>
      </c>
      <c r="C6330" t="s">
        <v>862</v>
      </c>
      <c r="D6330" t="s">
        <v>635</v>
      </c>
      <c r="E6330" t="str">
        <f t="shared" si="196"/>
        <v/>
      </c>
      <c r="F6330" t="str">
        <f t="shared" si="197"/>
        <v/>
      </c>
      <c r="H6330">
        <v>6</v>
      </c>
      <c r="I6330">
        <v>1</v>
      </c>
      <c r="Q6330">
        <v>9</v>
      </c>
    </row>
    <row r="6331" spans="1:17" x14ac:dyDescent="0.25">
      <c r="A6331" t="s">
        <v>909</v>
      </c>
      <c r="B6331">
        <v>14</v>
      </c>
      <c r="C6331" t="s">
        <v>841</v>
      </c>
      <c r="D6331" t="s">
        <v>747</v>
      </c>
      <c r="E6331" t="str">
        <f t="shared" si="196"/>
        <v/>
      </c>
      <c r="F6331" t="str">
        <f t="shared" si="197"/>
        <v/>
      </c>
      <c r="H6331">
        <v>6</v>
      </c>
      <c r="Q6331">
        <v>6</v>
      </c>
    </row>
    <row r="6332" spans="1:17" x14ac:dyDescent="0.25">
      <c r="A6332" t="s">
        <v>909</v>
      </c>
      <c r="B6332">
        <v>14</v>
      </c>
      <c r="C6332" t="s">
        <v>390</v>
      </c>
      <c r="D6332" t="s">
        <v>747</v>
      </c>
      <c r="E6332" t="str">
        <f t="shared" si="196"/>
        <v/>
      </c>
      <c r="F6332" t="str">
        <f t="shared" si="197"/>
        <v/>
      </c>
      <c r="H6332">
        <v>5.5</v>
      </c>
      <c r="Q6332">
        <v>5.5</v>
      </c>
    </row>
    <row r="6333" spans="1:17" x14ac:dyDescent="0.25">
      <c r="A6333" t="s">
        <v>909</v>
      </c>
      <c r="B6333">
        <v>14</v>
      </c>
      <c r="C6333" t="s">
        <v>408</v>
      </c>
      <c r="D6333" t="s">
        <v>747</v>
      </c>
      <c r="E6333" t="str">
        <f t="shared" si="196"/>
        <v/>
      </c>
      <c r="F6333" t="str">
        <f t="shared" si="197"/>
        <v/>
      </c>
      <c r="H6333">
        <v>6</v>
      </c>
      <c r="Q6333">
        <v>6</v>
      </c>
    </row>
    <row r="6334" spans="1:17" x14ac:dyDescent="0.25">
      <c r="A6334" t="s">
        <v>909</v>
      </c>
      <c r="B6334">
        <v>14</v>
      </c>
      <c r="C6334" t="s">
        <v>865</v>
      </c>
      <c r="D6334" t="s">
        <v>747</v>
      </c>
      <c r="E6334" t="str">
        <f t="shared" si="196"/>
        <v/>
      </c>
      <c r="F6334" t="str">
        <f t="shared" si="197"/>
        <v/>
      </c>
      <c r="H6334">
        <v>6</v>
      </c>
      <c r="Q6334">
        <v>6</v>
      </c>
    </row>
    <row r="6335" spans="1:17" x14ac:dyDescent="0.25">
      <c r="A6335" t="s">
        <v>909</v>
      </c>
      <c r="B6335">
        <v>14</v>
      </c>
      <c r="C6335" t="s">
        <v>448</v>
      </c>
      <c r="D6335" t="s">
        <v>747</v>
      </c>
      <c r="E6335" t="str">
        <f t="shared" si="196"/>
        <v/>
      </c>
      <c r="F6335" t="str">
        <f t="shared" si="197"/>
        <v/>
      </c>
      <c r="H6335">
        <v>6</v>
      </c>
      <c r="Q6335">
        <v>6</v>
      </c>
    </row>
    <row r="6336" spans="1:17" x14ac:dyDescent="0.25">
      <c r="A6336" t="s">
        <v>909</v>
      </c>
      <c r="B6336">
        <v>14</v>
      </c>
      <c r="C6336" t="s">
        <v>361</v>
      </c>
      <c r="D6336" t="s">
        <v>738</v>
      </c>
      <c r="E6336" t="str">
        <f t="shared" si="196"/>
        <v/>
      </c>
      <c r="F6336" t="str">
        <f t="shared" si="197"/>
        <v/>
      </c>
      <c r="H6336">
        <v>6.5</v>
      </c>
      <c r="Q6336">
        <v>6.5</v>
      </c>
    </row>
    <row r="6337" spans="1:17" x14ac:dyDescent="0.25">
      <c r="A6337" t="s">
        <v>909</v>
      </c>
      <c r="B6337">
        <v>14</v>
      </c>
      <c r="C6337" t="s">
        <v>851</v>
      </c>
      <c r="D6337" t="s">
        <v>738</v>
      </c>
      <c r="E6337" t="str">
        <f t="shared" si="196"/>
        <v/>
      </c>
      <c r="F6337" t="str">
        <f t="shared" si="197"/>
        <v/>
      </c>
      <c r="H6337">
        <v>5.5</v>
      </c>
      <c r="Q6337">
        <v>5.5</v>
      </c>
    </row>
    <row r="6338" spans="1:17" x14ac:dyDescent="0.25">
      <c r="A6338" t="s">
        <v>909</v>
      </c>
      <c r="B6338">
        <v>14</v>
      </c>
      <c r="C6338" t="s">
        <v>397</v>
      </c>
      <c r="D6338" t="s">
        <v>738</v>
      </c>
      <c r="E6338" t="str">
        <f t="shared" si="196"/>
        <v/>
      </c>
      <c r="F6338" t="str">
        <f t="shared" si="197"/>
        <v/>
      </c>
      <c r="H6338">
        <v>6.5</v>
      </c>
      <c r="Q6338">
        <v>6.5</v>
      </c>
    </row>
    <row r="6339" spans="1:17" x14ac:dyDescent="0.25">
      <c r="A6339" t="s">
        <v>909</v>
      </c>
      <c r="B6339">
        <v>14</v>
      </c>
      <c r="C6339" t="s">
        <v>403</v>
      </c>
      <c r="D6339" t="s">
        <v>738</v>
      </c>
      <c r="E6339" t="str">
        <f t="shared" ref="E6339:E6402" si="198">IF($G6339="Ammonito",1,"")</f>
        <v/>
      </c>
      <c r="F6339" t="str">
        <f t="shared" ref="F6339:F6402" si="199">IF($G6339="Espulsione",1,"")</f>
        <v/>
      </c>
      <c r="H6339">
        <v>6</v>
      </c>
      <c r="Q6339">
        <v>6</v>
      </c>
    </row>
    <row r="6340" spans="1:17" x14ac:dyDescent="0.25">
      <c r="A6340" t="s">
        <v>909</v>
      </c>
      <c r="B6340">
        <v>14</v>
      </c>
      <c r="C6340" t="s">
        <v>413</v>
      </c>
      <c r="D6340" t="s">
        <v>738</v>
      </c>
      <c r="E6340">
        <f t="shared" si="198"/>
        <v>1</v>
      </c>
      <c r="F6340" t="str">
        <f t="shared" si="199"/>
        <v/>
      </c>
      <c r="G6340" t="s">
        <v>910</v>
      </c>
      <c r="H6340">
        <v>7</v>
      </c>
      <c r="Q6340">
        <v>6.5</v>
      </c>
    </row>
    <row r="6341" spans="1:17" x14ac:dyDescent="0.25">
      <c r="A6341" t="s">
        <v>909</v>
      </c>
      <c r="B6341">
        <v>14</v>
      </c>
      <c r="C6341" t="s">
        <v>347</v>
      </c>
      <c r="D6341" t="s">
        <v>761</v>
      </c>
      <c r="E6341" t="str">
        <f t="shared" si="198"/>
        <v/>
      </c>
      <c r="F6341" t="str">
        <f t="shared" si="199"/>
        <v/>
      </c>
      <c r="H6341">
        <v>6</v>
      </c>
      <c r="Q6341">
        <v>6</v>
      </c>
    </row>
    <row r="6342" spans="1:17" x14ac:dyDescent="0.25">
      <c r="A6342" t="s">
        <v>909</v>
      </c>
      <c r="B6342">
        <v>14</v>
      </c>
      <c r="C6342" t="s">
        <v>372</v>
      </c>
      <c r="D6342" t="s">
        <v>761</v>
      </c>
      <c r="E6342">
        <f t="shared" si="198"/>
        <v>1</v>
      </c>
      <c r="F6342" t="str">
        <f t="shared" si="199"/>
        <v/>
      </c>
      <c r="G6342" t="s">
        <v>910</v>
      </c>
      <c r="H6342">
        <v>6</v>
      </c>
      <c r="Q6342">
        <v>5.5</v>
      </c>
    </row>
    <row r="6343" spans="1:17" x14ac:dyDescent="0.25">
      <c r="A6343" t="s">
        <v>909</v>
      </c>
      <c r="B6343">
        <v>14</v>
      </c>
      <c r="C6343" t="s">
        <v>410</v>
      </c>
      <c r="D6343" t="s">
        <v>761</v>
      </c>
      <c r="E6343" t="str">
        <f t="shared" si="198"/>
        <v/>
      </c>
      <c r="F6343" t="str">
        <f t="shared" si="199"/>
        <v/>
      </c>
      <c r="H6343">
        <v>6</v>
      </c>
      <c r="Q6343">
        <v>6</v>
      </c>
    </row>
    <row r="6344" spans="1:17" x14ac:dyDescent="0.25">
      <c r="A6344" t="s">
        <v>909</v>
      </c>
      <c r="B6344">
        <v>14</v>
      </c>
      <c r="C6344" t="s">
        <v>424</v>
      </c>
      <c r="D6344" t="s">
        <v>761</v>
      </c>
      <c r="E6344" t="str">
        <f t="shared" si="198"/>
        <v/>
      </c>
      <c r="F6344" t="str">
        <f t="shared" si="199"/>
        <v/>
      </c>
      <c r="H6344">
        <v>5</v>
      </c>
      <c r="Q6344">
        <v>5</v>
      </c>
    </row>
    <row r="6345" spans="1:17" x14ac:dyDescent="0.25">
      <c r="A6345" t="s">
        <v>912</v>
      </c>
      <c r="B6345">
        <v>14</v>
      </c>
      <c r="C6345" t="s">
        <v>624</v>
      </c>
      <c r="D6345" t="s">
        <v>746</v>
      </c>
      <c r="E6345" t="str">
        <f t="shared" si="198"/>
        <v/>
      </c>
      <c r="F6345" t="str">
        <f t="shared" si="199"/>
        <v/>
      </c>
      <c r="H6345">
        <v>6</v>
      </c>
      <c r="Q6345">
        <v>6</v>
      </c>
    </row>
    <row r="6346" spans="1:17" x14ac:dyDescent="0.25">
      <c r="A6346" t="s">
        <v>912</v>
      </c>
      <c r="B6346">
        <v>14</v>
      </c>
      <c r="C6346" t="s">
        <v>505</v>
      </c>
      <c r="D6346" t="s">
        <v>746</v>
      </c>
      <c r="E6346" t="str">
        <f t="shared" si="198"/>
        <v/>
      </c>
      <c r="F6346" t="str">
        <f t="shared" si="199"/>
        <v/>
      </c>
      <c r="H6346">
        <v>6</v>
      </c>
      <c r="Q6346">
        <v>6</v>
      </c>
    </row>
    <row r="6347" spans="1:17" x14ac:dyDescent="0.25">
      <c r="A6347" t="s">
        <v>912</v>
      </c>
      <c r="B6347">
        <v>14</v>
      </c>
      <c r="C6347" t="s">
        <v>509</v>
      </c>
      <c r="D6347" t="s">
        <v>746</v>
      </c>
      <c r="E6347" t="str">
        <f t="shared" si="198"/>
        <v/>
      </c>
      <c r="F6347" t="str">
        <f t="shared" si="199"/>
        <v/>
      </c>
      <c r="H6347">
        <v>6</v>
      </c>
      <c r="Q6347">
        <v>6</v>
      </c>
    </row>
    <row r="6348" spans="1:17" x14ac:dyDescent="0.25">
      <c r="A6348" t="s">
        <v>912</v>
      </c>
      <c r="B6348">
        <v>14</v>
      </c>
      <c r="C6348" t="s">
        <v>759</v>
      </c>
      <c r="D6348" t="s">
        <v>746</v>
      </c>
      <c r="E6348" t="str">
        <f t="shared" si="198"/>
        <v/>
      </c>
      <c r="F6348" t="str">
        <f t="shared" si="199"/>
        <v/>
      </c>
      <c r="H6348">
        <v>7</v>
      </c>
      <c r="Q6348">
        <v>7</v>
      </c>
    </row>
    <row r="6349" spans="1:17" x14ac:dyDescent="0.25">
      <c r="A6349" t="s">
        <v>912</v>
      </c>
      <c r="B6349">
        <v>14</v>
      </c>
      <c r="C6349" t="s">
        <v>515</v>
      </c>
      <c r="D6349" t="s">
        <v>746</v>
      </c>
      <c r="E6349">
        <f t="shared" si="198"/>
        <v>1</v>
      </c>
      <c r="F6349" t="str">
        <f t="shared" si="199"/>
        <v/>
      </c>
      <c r="G6349" t="s">
        <v>910</v>
      </c>
      <c r="H6349">
        <v>6</v>
      </c>
      <c r="Q6349">
        <v>5.5</v>
      </c>
    </row>
    <row r="6350" spans="1:17" x14ac:dyDescent="0.25">
      <c r="A6350" t="s">
        <v>912</v>
      </c>
      <c r="B6350">
        <v>14</v>
      </c>
      <c r="C6350" t="s">
        <v>779</v>
      </c>
      <c r="D6350" t="s">
        <v>746</v>
      </c>
      <c r="E6350" t="str">
        <f t="shared" si="198"/>
        <v/>
      </c>
      <c r="F6350" t="str">
        <f t="shared" si="199"/>
        <v/>
      </c>
      <c r="H6350">
        <v>5.5</v>
      </c>
      <c r="Q6350">
        <v>5.5</v>
      </c>
    </row>
    <row r="6351" spans="1:17" x14ac:dyDescent="0.25">
      <c r="A6351" t="s">
        <v>912</v>
      </c>
      <c r="B6351">
        <v>14</v>
      </c>
      <c r="C6351" t="s">
        <v>585</v>
      </c>
      <c r="D6351" t="s">
        <v>746</v>
      </c>
      <c r="E6351" t="str">
        <f t="shared" si="198"/>
        <v/>
      </c>
      <c r="F6351" t="str">
        <f t="shared" si="199"/>
        <v/>
      </c>
      <c r="H6351">
        <v>5</v>
      </c>
      <c r="Q6351">
        <v>5</v>
      </c>
    </row>
    <row r="6352" spans="1:17" x14ac:dyDescent="0.25">
      <c r="A6352" t="s">
        <v>912</v>
      </c>
      <c r="B6352">
        <v>14</v>
      </c>
      <c r="C6352" t="s">
        <v>514</v>
      </c>
      <c r="D6352" t="s">
        <v>760</v>
      </c>
      <c r="E6352" t="str">
        <f t="shared" si="198"/>
        <v/>
      </c>
      <c r="F6352" t="str">
        <f t="shared" si="199"/>
        <v/>
      </c>
      <c r="H6352">
        <v>6</v>
      </c>
      <c r="Q6352">
        <v>6</v>
      </c>
    </row>
    <row r="6353" spans="1:17" x14ac:dyDescent="0.25">
      <c r="A6353" t="s">
        <v>912</v>
      </c>
      <c r="B6353">
        <v>14</v>
      </c>
      <c r="C6353" t="s">
        <v>558</v>
      </c>
      <c r="D6353" t="s">
        <v>760</v>
      </c>
      <c r="E6353" t="str">
        <f t="shared" si="198"/>
        <v/>
      </c>
      <c r="F6353" t="str">
        <f t="shared" si="199"/>
        <v/>
      </c>
      <c r="H6353">
        <v>7</v>
      </c>
      <c r="I6353">
        <v>1</v>
      </c>
      <c r="Q6353">
        <v>10</v>
      </c>
    </row>
    <row r="6354" spans="1:17" x14ac:dyDescent="0.25">
      <c r="A6354" t="s">
        <v>912</v>
      </c>
      <c r="B6354">
        <v>14</v>
      </c>
      <c r="C6354" t="s">
        <v>560</v>
      </c>
      <c r="D6354" t="s">
        <v>760</v>
      </c>
      <c r="E6354" t="str">
        <f t="shared" si="198"/>
        <v/>
      </c>
      <c r="F6354" t="str">
        <f t="shared" si="199"/>
        <v/>
      </c>
      <c r="H6354">
        <v>6</v>
      </c>
      <c r="Q6354">
        <v>6</v>
      </c>
    </row>
    <row r="6355" spans="1:17" x14ac:dyDescent="0.25">
      <c r="A6355" t="s">
        <v>912</v>
      </c>
      <c r="B6355">
        <v>14</v>
      </c>
      <c r="C6355" t="s">
        <v>565</v>
      </c>
      <c r="D6355" t="s">
        <v>760</v>
      </c>
      <c r="E6355" t="str">
        <f t="shared" si="198"/>
        <v/>
      </c>
      <c r="F6355" t="str">
        <f t="shared" si="199"/>
        <v/>
      </c>
      <c r="H6355">
        <v>5.5</v>
      </c>
      <c r="Q6355">
        <v>5.5</v>
      </c>
    </row>
    <row r="6356" spans="1:17" x14ac:dyDescent="0.25">
      <c r="A6356" t="s">
        <v>912</v>
      </c>
      <c r="B6356">
        <v>14</v>
      </c>
      <c r="C6356" t="s">
        <v>591</v>
      </c>
      <c r="D6356" t="s">
        <v>760</v>
      </c>
      <c r="E6356" t="str">
        <f t="shared" si="198"/>
        <v/>
      </c>
      <c r="F6356" t="str">
        <f t="shared" si="199"/>
        <v/>
      </c>
      <c r="H6356">
        <v>6</v>
      </c>
      <c r="Q6356">
        <v>6</v>
      </c>
    </row>
    <row r="6357" spans="1:17" x14ac:dyDescent="0.25">
      <c r="A6357" t="s">
        <v>912</v>
      </c>
      <c r="B6357">
        <v>14</v>
      </c>
      <c r="C6357" t="s">
        <v>593</v>
      </c>
      <c r="D6357" t="s">
        <v>760</v>
      </c>
      <c r="E6357">
        <f t="shared" si="198"/>
        <v>1</v>
      </c>
      <c r="F6357" t="str">
        <f t="shared" si="199"/>
        <v/>
      </c>
      <c r="G6357" t="s">
        <v>910</v>
      </c>
      <c r="H6357">
        <v>6</v>
      </c>
      <c r="Q6357">
        <v>5.5</v>
      </c>
    </row>
    <row r="6358" spans="1:17" x14ac:dyDescent="0.25">
      <c r="A6358" t="s">
        <v>912</v>
      </c>
      <c r="B6358">
        <v>14</v>
      </c>
      <c r="C6358" t="s">
        <v>518</v>
      </c>
      <c r="D6358" t="s">
        <v>633</v>
      </c>
      <c r="E6358" t="str">
        <f t="shared" si="198"/>
        <v/>
      </c>
      <c r="F6358" t="str">
        <f t="shared" si="199"/>
        <v/>
      </c>
      <c r="H6358">
        <v>5.5</v>
      </c>
      <c r="Q6358">
        <v>5.5</v>
      </c>
    </row>
    <row r="6359" spans="1:17" x14ac:dyDescent="0.25">
      <c r="A6359" t="s">
        <v>912</v>
      </c>
      <c r="B6359">
        <v>14</v>
      </c>
      <c r="C6359" t="s">
        <v>519</v>
      </c>
      <c r="D6359" t="s">
        <v>633</v>
      </c>
      <c r="E6359" t="str">
        <f t="shared" si="198"/>
        <v/>
      </c>
      <c r="F6359" t="str">
        <f t="shared" si="199"/>
        <v/>
      </c>
      <c r="H6359">
        <v>5.5</v>
      </c>
      <c r="Q6359">
        <v>5.5</v>
      </c>
    </row>
    <row r="6360" spans="1:17" x14ac:dyDescent="0.25">
      <c r="A6360" t="s">
        <v>912</v>
      </c>
      <c r="B6360">
        <v>14</v>
      </c>
      <c r="C6360" t="s">
        <v>523</v>
      </c>
      <c r="D6360" t="s">
        <v>633</v>
      </c>
      <c r="E6360" t="str">
        <f t="shared" si="198"/>
        <v/>
      </c>
      <c r="F6360" t="str">
        <f t="shared" si="199"/>
        <v/>
      </c>
      <c r="H6360">
        <v>5.5</v>
      </c>
      <c r="Q6360">
        <v>5.5</v>
      </c>
    </row>
    <row r="6361" spans="1:17" x14ac:dyDescent="0.25">
      <c r="A6361" t="s">
        <v>912</v>
      </c>
      <c r="B6361">
        <v>14</v>
      </c>
      <c r="C6361" t="s">
        <v>532</v>
      </c>
      <c r="D6361" t="s">
        <v>633</v>
      </c>
      <c r="E6361" t="str">
        <f t="shared" si="198"/>
        <v/>
      </c>
      <c r="F6361" t="str">
        <f t="shared" si="199"/>
        <v/>
      </c>
      <c r="H6361">
        <v>5.5</v>
      </c>
      <c r="Q6361">
        <v>5.5</v>
      </c>
    </row>
    <row r="6362" spans="1:17" x14ac:dyDescent="0.25">
      <c r="A6362" t="s">
        <v>912</v>
      </c>
      <c r="B6362">
        <v>14</v>
      </c>
      <c r="C6362" t="s">
        <v>587</v>
      </c>
      <c r="D6362" t="s">
        <v>633</v>
      </c>
      <c r="E6362">
        <f t="shared" si="198"/>
        <v>1</v>
      </c>
      <c r="F6362" t="str">
        <f t="shared" si="199"/>
        <v/>
      </c>
      <c r="G6362" t="s">
        <v>910</v>
      </c>
      <c r="H6362">
        <v>6</v>
      </c>
      <c r="Q6362">
        <v>5.5</v>
      </c>
    </row>
    <row r="6363" spans="1:17" x14ac:dyDescent="0.25">
      <c r="A6363" t="s">
        <v>912</v>
      </c>
      <c r="B6363">
        <v>14</v>
      </c>
      <c r="C6363" t="s">
        <v>775</v>
      </c>
      <c r="D6363" t="s">
        <v>633</v>
      </c>
      <c r="E6363" t="str">
        <f t="shared" si="198"/>
        <v/>
      </c>
      <c r="F6363" t="str">
        <f t="shared" si="199"/>
        <v/>
      </c>
      <c r="H6363">
        <v>5.5</v>
      </c>
      <c r="Q6363">
        <v>5.5</v>
      </c>
    </row>
    <row r="6364" spans="1:17" x14ac:dyDescent="0.25">
      <c r="A6364" t="s">
        <v>912</v>
      </c>
      <c r="B6364">
        <v>14</v>
      </c>
      <c r="C6364" t="s">
        <v>490</v>
      </c>
      <c r="D6364" t="s">
        <v>739</v>
      </c>
      <c r="E6364">
        <f t="shared" si="198"/>
        <v>1</v>
      </c>
      <c r="F6364" t="str">
        <f t="shared" si="199"/>
        <v/>
      </c>
      <c r="G6364" t="s">
        <v>910</v>
      </c>
      <c r="H6364">
        <v>5</v>
      </c>
      <c r="Q6364">
        <v>4.5</v>
      </c>
    </row>
    <row r="6365" spans="1:17" x14ac:dyDescent="0.25">
      <c r="A6365" t="s">
        <v>912</v>
      </c>
      <c r="B6365">
        <v>14</v>
      </c>
      <c r="C6365" t="s">
        <v>510</v>
      </c>
      <c r="D6365" t="s">
        <v>739</v>
      </c>
      <c r="E6365" t="str">
        <f t="shared" si="198"/>
        <v/>
      </c>
      <c r="F6365" t="str">
        <f t="shared" si="199"/>
        <v/>
      </c>
      <c r="H6365">
        <v>6</v>
      </c>
      <c r="I6365">
        <v>1</v>
      </c>
      <c r="Q6365">
        <v>9</v>
      </c>
    </row>
    <row r="6366" spans="1:17" x14ac:dyDescent="0.25">
      <c r="A6366" t="s">
        <v>912</v>
      </c>
      <c r="B6366">
        <v>14</v>
      </c>
      <c r="C6366" t="s">
        <v>615</v>
      </c>
      <c r="D6366" t="s">
        <v>739</v>
      </c>
      <c r="E6366" t="str">
        <f t="shared" si="198"/>
        <v/>
      </c>
      <c r="F6366">
        <f t="shared" si="199"/>
        <v>1</v>
      </c>
      <c r="G6366" t="s">
        <v>911</v>
      </c>
      <c r="H6366">
        <v>4</v>
      </c>
      <c r="Q6366">
        <v>3</v>
      </c>
    </row>
    <row r="6367" spans="1:17" x14ac:dyDescent="0.25">
      <c r="A6367" t="s">
        <v>912</v>
      </c>
      <c r="B6367">
        <v>14</v>
      </c>
      <c r="C6367" t="s">
        <v>543</v>
      </c>
      <c r="D6367" t="s">
        <v>739</v>
      </c>
      <c r="E6367" t="str">
        <f t="shared" si="198"/>
        <v/>
      </c>
      <c r="F6367" t="str">
        <f t="shared" si="199"/>
        <v/>
      </c>
      <c r="H6367">
        <v>6</v>
      </c>
      <c r="Q6367">
        <v>6</v>
      </c>
    </row>
    <row r="6368" spans="1:17" x14ac:dyDescent="0.25">
      <c r="A6368" t="s">
        <v>912</v>
      </c>
      <c r="B6368">
        <v>14</v>
      </c>
      <c r="C6368" t="s">
        <v>598</v>
      </c>
      <c r="D6368" t="s">
        <v>739</v>
      </c>
      <c r="E6368">
        <f t="shared" si="198"/>
        <v>1</v>
      </c>
      <c r="F6368" t="str">
        <f t="shared" si="199"/>
        <v/>
      </c>
      <c r="G6368" t="s">
        <v>910</v>
      </c>
      <c r="H6368">
        <v>6.5</v>
      </c>
      <c r="Q6368">
        <v>6</v>
      </c>
    </row>
    <row r="6369" spans="1:17" x14ac:dyDescent="0.25">
      <c r="A6369" t="s">
        <v>912</v>
      </c>
      <c r="B6369">
        <v>14</v>
      </c>
      <c r="C6369" t="s">
        <v>496</v>
      </c>
      <c r="D6369" t="s">
        <v>634</v>
      </c>
      <c r="E6369" t="str">
        <f t="shared" si="198"/>
        <v/>
      </c>
      <c r="F6369" t="str">
        <f t="shared" si="199"/>
        <v/>
      </c>
      <c r="H6369">
        <v>6</v>
      </c>
      <c r="Q6369">
        <v>6</v>
      </c>
    </row>
    <row r="6370" spans="1:17" x14ac:dyDescent="0.25">
      <c r="A6370" t="s">
        <v>912</v>
      </c>
      <c r="B6370">
        <v>14</v>
      </c>
      <c r="C6370" t="s">
        <v>548</v>
      </c>
      <c r="D6370" t="s">
        <v>634</v>
      </c>
      <c r="E6370">
        <f t="shared" si="198"/>
        <v>1</v>
      </c>
      <c r="F6370" t="str">
        <f t="shared" si="199"/>
        <v/>
      </c>
      <c r="G6370" t="s">
        <v>910</v>
      </c>
      <c r="H6370">
        <v>6.5</v>
      </c>
      <c r="L6370">
        <v>1</v>
      </c>
      <c r="Q6370">
        <v>7</v>
      </c>
    </row>
    <row r="6371" spans="1:17" x14ac:dyDescent="0.25">
      <c r="A6371" t="s">
        <v>912</v>
      </c>
      <c r="B6371">
        <v>14</v>
      </c>
      <c r="C6371" t="s">
        <v>566</v>
      </c>
      <c r="D6371" t="s">
        <v>634</v>
      </c>
      <c r="E6371" t="str">
        <f t="shared" si="198"/>
        <v/>
      </c>
      <c r="F6371" t="str">
        <f t="shared" si="199"/>
        <v/>
      </c>
      <c r="H6371">
        <v>6</v>
      </c>
      <c r="Q6371">
        <v>6</v>
      </c>
    </row>
    <row r="6372" spans="1:17" x14ac:dyDescent="0.25">
      <c r="A6372" t="s">
        <v>912</v>
      </c>
      <c r="B6372">
        <v>14</v>
      </c>
      <c r="C6372" t="s">
        <v>600</v>
      </c>
      <c r="D6372" t="s">
        <v>634</v>
      </c>
      <c r="E6372" t="str">
        <f t="shared" si="198"/>
        <v/>
      </c>
      <c r="F6372" t="str">
        <f t="shared" si="199"/>
        <v/>
      </c>
      <c r="H6372">
        <v>6</v>
      </c>
      <c r="Q6372">
        <v>6</v>
      </c>
    </row>
    <row r="6373" spans="1:17" x14ac:dyDescent="0.25">
      <c r="A6373" t="s">
        <v>912</v>
      </c>
      <c r="B6373">
        <v>14</v>
      </c>
      <c r="C6373" t="s">
        <v>602</v>
      </c>
      <c r="D6373" t="s">
        <v>634</v>
      </c>
      <c r="E6373" t="str">
        <f t="shared" si="198"/>
        <v/>
      </c>
      <c r="F6373" t="str">
        <f t="shared" si="199"/>
        <v/>
      </c>
      <c r="H6373">
        <v>6.5</v>
      </c>
      <c r="I6373">
        <v>1</v>
      </c>
      <c r="Q6373">
        <v>9.5</v>
      </c>
    </row>
    <row r="6374" spans="1:17" x14ac:dyDescent="0.25">
      <c r="A6374" t="s">
        <v>912</v>
      </c>
      <c r="B6374">
        <v>14</v>
      </c>
      <c r="C6374" t="s">
        <v>533</v>
      </c>
      <c r="D6374" t="s">
        <v>634</v>
      </c>
      <c r="E6374" t="str">
        <f t="shared" si="198"/>
        <v/>
      </c>
      <c r="F6374" t="str">
        <f t="shared" si="199"/>
        <v/>
      </c>
      <c r="H6374">
        <v>6</v>
      </c>
      <c r="L6374">
        <v>1</v>
      </c>
      <c r="Q6374">
        <v>7</v>
      </c>
    </row>
    <row r="6375" spans="1:17" x14ac:dyDescent="0.25">
      <c r="A6375" t="s">
        <v>912</v>
      </c>
      <c r="B6375">
        <v>14</v>
      </c>
      <c r="C6375" t="s">
        <v>486</v>
      </c>
      <c r="D6375" t="s">
        <v>632</v>
      </c>
      <c r="E6375">
        <f t="shared" si="198"/>
        <v>1</v>
      </c>
      <c r="F6375" t="str">
        <f t="shared" si="199"/>
        <v/>
      </c>
      <c r="G6375" t="s">
        <v>910</v>
      </c>
      <c r="H6375">
        <v>6</v>
      </c>
      <c r="Q6375">
        <v>5.5</v>
      </c>
    </row>
    <row r="6376" spans="1:17" x14ac:dyDescent="0.25">
      <c r="A6376" t="s">
        <v>912</v>
      </c>
      <c r="B6376">
        <v>14</v>
      </c>
      <c r="C6376" t="s">
        <v>504</v>
      </c>
      <c r="D6376" t="s">
        <v>632</v>
      </c>
      <c r="E6376" t="str">
        <f t="shared" si="198"/>
        <v/>
      </c>
      <c r="F6376" t="str">
        <f t="shared" si="199"/>
        <v/>
      </c>
      <c r="H6376">
        <v>7</v>
      </c>
      <c r="I6376">
        <v>2</v>
      </c>
      <c r="Q6376">
        <v>13</v>
      </c>
    </row>
    <row r="6377" spans="1:17" x14ac:dyDescent="0.25">
      <c r="A6377" t="s">
        <v>912</v>
      </c>
      <c r="B6377">
        <v>14</v>
      </c>
      <c r="C6377" t="s">
        <v>520</v>
      </c>
      <c r="D6377" t="s">
        <v>632</v>
      </c>
      <c r="E6377" t="str">
        <f t="shared" si="198"/>
        <v/>
      </c>
      <c r="F6377" t="str">
        <f t="shared" si="199"/>
        <v/>
      </c>
      <c r="H6377">
        <v>6</v>
      </c>
      <c r="Q6377">
        <v>6</v>
      </c>
    </row>
    <row r="6378" spans="1:17" x14ac:dyDescent="0.25">
      <c r="A6378" t="s">
        <v>912</v>
      </c>
      <c r="B6378">
        <v>14</v>
      </c>
      <c r="C6378" t="s">
        <v>537</v>
      </c>
      <c r="D6378" t="s">
        <v>632</v>
      </c>
      <c r="E6378">
        <f t="shared" si="198"/>
        <v>1</v>
      </c>
      <c r="F6378" t="str">
        <f t="shared" si="199"/>
        <v/>
      </c>
      <c r="G6378" t="s">
        <v>910</v>
      </c>
      <c r="H6378">
        <v>6</v>
      </c>
      <c r="Q6378">
        <v>5.5</v>
      </c>
    </row>
    <row r="6379" spans="1:17" x14ac:dyDescent="0.25">
      <c r="A6379" t="s">
        <v>912</v>
      </c>
      <c r="B6379">
        <v>14</v>
      </c>
      <c r="C6379" t="s">
        <v>555</v>
      </c>
      <c r="D6379" t="s">
        <v>632</v>
      </c>
      <c r="E6379" t="str">
        <f t="shared" si="198"/>
        <v/>
      </c>
      <c r="F6379" t="str">
        <f t="shared" si="199"/>
        <v/>
      </c>
      <c r="H6379">
        <v>5.5</v>
      </c>
      <c r="Q6379">
        <v>5.5</v>
      </c>
    </row>
    <row r="6380" spans="1:17" x14ac:dyDescent="0.25">
      <c r="A6380" t="s">
        <v>912</v>
      </c>
      <c r="B6380">
        <v>14</v>
      </c>
      <c r="C6380" t="s">
        <v>618</v>
      </c>
      <c r="D6380" t="s">
        <v>632</v>
      </c>
      <c r="E6380" t="str">
        <f t="shared" si="198"/>
        <v/>
      </c>
      <c r="F6380" t="str">
        <f t="shared" si="199"/>
        <v/>
      </c>
      <c r="H6380">
        <v>6</v>
      </c>
      <c r="I6380">
        <v>1</v>
      </c>
      <c r="Q6380">
        <v>9</v>
      </c>
    </row>
    <row r="6381" spans="1:17" x14ac:dyDescent="0.25">
      <c r="A6381" t="s">
        <v>912</v>
      </c>
      <c r="B6381">
        <v>14</v>
      </c>
      <c r="C6381" t="s">
        <v>619</v>
      </c>
      <c r="D6381" t="s">
        <v>632</v>
      </c>
      <c r="E6381" t="str">
        <f t="shared" si="198"/>
        <v/>
      </c>
      <c r="F6381" t="str">
        <f t="shared" si="199"/>
        <v/>
      </c>
      <c r="H6381">
        <v>5</v>
      </c>
      <c r="Q6381">
        <v>5</v>
      </c>
    </row>
    <row r="6382" spans="1:17" x14ac:dyDescent="0.25">
      <c r="A6382" t="s">
        <v>912</v>
      </c>
      <c r="B6382">
        <v>14</v>
      </c>
      <c r="C6382" t="s">
        <v>501</v>
      </c>
      <c r="D6382" t="s">
        <v>752</v>
      </c>
      <c r="E6382" t="str">
        <f t="shared" si="198"/>
        <v/>
      </c>
      <c r="F6382" t="str">
        <f t="shared" si="199"/>
        <v/>
      </c>
      <c r="H6382">
        <v>6.5</v>
      </c>
      <c r="I6382">
        <v>1</v>
      </c>
      <c r="Q6382">
        <v>9.5</v>
      </c>
    </row>
    <row r="6383" spans="1:17" x14ac:dyDescent="0.25">
      <c r="A6383" t="s">
        <v>912</v>
      </c>
      <c r="B6383">
        <v>14</v>
      </c>
      <c r="C6383" t="s">
        <v>562</v>
      </c>
      <c r="D6383" t="s">
        <v>752</v>
      </c>
      <c r="E6383" t="str">
        <f t="shared" si="198"/>
        <v/>
      </c>
      <c r="F6383" t="str">
        <f t="shared" si="199"/>
        <v/>
      </c>
      <c r="H6383">
        <v>6</v>
      </c>
      <c r="Q6383">
        <v>6</v>
      </c>
    </row>
    <row r="6384" spans="1:17" x14ac:dyDescent="0.25">
      <c r="A6384" t="s">
        <v>912</v>
      </c>
      <c r="B6384">
        <v>14</v>
      </c>
      <c r="C6384" t="s">
        <v>580</v>
      </c>
      <c r="D6384" t="s">
        <v>752</v>
      </c>
      <c r="E6384">
        <f t="shared" si="198"/>
        <v>1</v>
      </c>
      <c r="F6384" t="str">
        <f t="shared" si="199"/>
        <v/>
      </c>
      <c r="G6384" t="s">
        <v>910</v>
      </c>
      <c r="H6384">
        <v>6</v>
      </c>
      <c r="Q6384">
        <v>5.5</v>
      </c>
    </row>
    <row r="6385" spans="1:17" x14ac:dyDescent="0.25">
      <c r="A6385" t="s">
        <v>912</v>
      </c>
      <c r="B6385">
        <v>14</v>
      </c>
      <c r="C6385" t="s">
        <v>511</v>
      </c>
      <c r="D6385" t="s">
        <v>752</v>
      </c>
      <c r="E6385" t="str">
        <f t="shared" si="198"/>
        <v/>
      </c>
      <c r="F6385" t="str">
        <f t="shared" si="199"/>
        <v/>
      </c>
      <c r="H6385">
        <v>5</v>
      </c>
      <c r="Q6385">
        <v>5</v>
      </c>
    </row>
    <row r="6386" spans="1:17" x14ac:dyDescent="0.25">
      <c r="A6386" t="s">
        <v>912</v>
      </c>
      <c r="B6386">
        <v>14</v>
      </c>
      <c r="C6386" t="s">
        <v>538</v>
      </c>
      <c r="D6386" t="s">
        <v>752</v>
      </c>
      <c r="E6386" t="str">
        <f t="shared" si="198"/>
        <v/>
      </c>
      <c r="F6386" t="str">
        <f t="shared" si="199"/>
        <v/>
      </c>
      <c r="H6386">
        <v>6.5</v>
      </c>
      <c r="L6386">
        <v>1</v>
      </c>
      <c r="Q6386">
        <v>7.5</v>
      </c>
    </row>
    <row r="6387" spans="1:17" x14ac:dyDescent="0.25">
      <c r="A6387" t="s">
        <v>912</v>
      </c>
      <c r="B6387">
        <v>14</v>
      </c>
      <c r="C6387" t="s">
        <v>485</v>
      </c>
      <c r="D6387" t="s">
        <v>740</v>
      </c>
      <c r="E6387">
        <f t="shared" si="198"/>
        <v>1</v>
      </c>
      <c r="F6387" t="str">
        <f t="shared" si="199"/>
        <v/>
      </c>
      <c r="G6387" t="s">
        <v>910</v>
      </c>
      <c r="H6387">
        <v>6.5</v>
      </c>
      <c r="L6387">
        <v>1</v>
      </c>
      <c r="Q6387">
        <v>7</v>
      </c>
    </row>
    <row r="6388" spans="1:17" x14ac:dyDescent="0.25">
      <c r="A6388" t="s">
        <v>912</v>
      </c>
      <c r="B6388">
        <v>14</v>
      </c>
      <c r="C6388" t="s">
        <v>507</v>
      </c>
      <c r="D6388" t="s">
        <v>740</v>
      </c>
      <c r="E6388" t="str">
        <f t="shared" si="198"/>
        <v/>
      </c>
      <c r="F6388" t="str">
        <f t="shared" si="199"/>
        <v/>
      </c>
      <c r="H6388">
        <v>7</v>
      </c>
      <c r="Q6388">
        <v>7</v>
      </c>
    </row>
    <row r="6389" spans="1:17" x14ac:dyDescent="0.25">
      <c r="A6389" t="s">
        <v>912</v>
      </c>
      <c r="B6389">
        <v>14</v>
      </c>
      <c r="C6389" t="s">
        <v>544</v>
      </c>
      <c r="D6389" t="s">
        <v>740</v>
      </c>
      <c r="E6389">
        <f t="shared" si="198"/>
        <v>1</v>
      </c>
      <c r="F6389" t="str">
        <f t="shared" si="199"/>
        <v/>
      </c>
      <c r="G6389" t="s">
        <v>910</v>
      </c>
      <c r="H6389">
        <v>6</v>
      </c>
      <c r="I6389">
        <v>1</v>
      </c>
      <c r="Q6389">
        <v>8.5</v>
      </c>
    </row>
    <row r="6390" spans="1:17" x14ac:dyDescent="0.25">
      <c r="A6390" t="s">
        <v>912</v>
      </c>
      <c r="B6390">
        <v>14</v>
      </c>
      <c r="C6390" t="s">
        <v>559</v>
      </c>
      <c r="D6390" t="s">
        <v>740</v>
      </c>
      <c r="E6390" t="str">
        <f t="shared" si="198"/>
        <v/>
      </c>
      <c r="F6390" t="str">
        <f t="shared" si="199"/>
        <v/>
      </c>
      <c r="H6390">
        <v>5.5</v>
      </c>
      <c r="Q6390">
        <v>5.5</v>
      </c>
    </row>
    <row r="6391" spans="1:17" x14ac:dyDescent="0.25">
      <c r="A6391" t="s">
        <v>912</v>
      </c>
      <c r="B6391">
        <v>14</v>
      </c>
      <c r="C6391" t="s">
        <v>785</v>
      </c>
      <c r="D6391" t="s">
        <v>740</v>
      </c>
      <c r="E6391" t="str">
        <f t="shared" si="198"/>
        <v/>
      </c>
      <c r="F6391" t="str">
        <f t="shared" si="199"/>
        <v/>
      </c>
      <c r="H6391">
        <v>5.5</v>
      </c>
      <c r="Q6391">
        <v>5.5</v>
      </c>
    </row>
    <row r="6392" spans="1:17" x14ac:dyDescent="0.25">
      <c r="A6392" t="s">
        <v>912</v>
      </c>
      <c r="B6392">
        <v>14</v>
      </c>
      <c r="C6392" t="s">
        <v>617</v>
      </c>
      <c r="D6392" t="s">
        <v>740</v>
      </c>
      <c r="E6392" t="str">
        <f t="shared" si="198"/>
        <v/>
      </c>
      <c r="F6392" t="str">
        <f t="shared" si="199"/>
        <v/>
      </c>
      <c r="H6392">
        <v>5</v>
      </c>
      <c r="Q6392">
        <v>5</v>
      </c>
    </row>
    <row r="6393" spans="1:17" x14ac:dyDescent="0.25">
      <c r="A6393" t="s">
        <v>912</v>
      </c>
      <c r="B6393">
        <v>14</v>
      </c>
      <c r="C6393" t="s">
        <v>797</v>
      </c>
      <c r="D6393" t="s">
        <v>740</v>
      </c>
      <c r="E6393" t="str">
        <f t="shared" si="198"/>
        <v/>
      </c>
      <c r="F6393" t="str">
        <f t="shared" si="199"/>
        <v/>
      </c>
      <c r="H6393">
        <v>5.5</v>
      </c>
      <c r="Q6393">
        <v>5.5</v>
      </c>
    </row>
    <row r="6394" spans="1:17" x14ac:dyDescent="0.25">
      <c r="A6394" t="s">
        <v>912</v>
      </c>
      <c r="B6394">
        <v>14</v>
      </c>
      <c r="C6394" t="s">
        <v>576</v>
      </c>
      <c r="D6394" t="s">
        <v>742</v>
      </c>
      <c r="E6394" t="str">
        <f t="shared" si="198"/>
        <v/>
      </c>
      <c r="F6394" t="str">
        <f t="shared" si="199"/>
        <v/>
      </c>
      <c r="H6394">
        <v>6</v>
      </c>
      <c r="Q6394">
        <v>6</v>
      </c>
    </row>
    <row r="6395" spans="1:17" x14ac:dyDescent="0.25">
      <c r="A6395" t="s">
        <v>912</v>
      </c>
      <c r="B6395">
        <v>14</v>
      </c>
      <c r="C6395" t="s">
        <v>590</v>
      </c>
      <c r="D6395" t="s">
        <v>742</v>
      </c>
      <c r="E6395" t="str">
        <f t="shared" si="198"/>
        <v/>
      </c>
      <c r="F6395" t="str">
        <f t="shared" si="199"/>
        <v/>
      </c>
      <c r="H6395">
        <v>5</v>
      </c>
      <c r="Q6395">
        <v>5</v>
      </c>
    </row>
    <row r="6396" spans="1:17" x14ac:dyDescent="0.25">
      <c r="A6396" t="s">
        <v>912</v>
      </c>
      <c r="B6396">
        <v>14</v>
      </c>
      <c r="C6396" t="s">
        <v>790</v>
      </c>
      <c r="D6396" t="s">
        <v>742</v>
      </c>
      <c r="E6396" t="str">
        <f t="shared" si="198"/>
        <v/>
      </c>
      <c r="F6396" t="str">
        <f t="shared" si="199"/>
        <v/>
      </c>
      <c r="H6396">
        <v>5.5</v>
      </c>
      <c r="Q6396">
        <v>5.5</v>
      </c>
    </row>
    <row r="6397" spans="1:17" x14ac:dyDescent="0.25">
      <c r="A6397" t="s">
        <v>912</v>
      </c>
      <c r="B6397">
        <v>14</v>
      </c>
      <c r="C6397" t="s">
        <v>620</v>
      </c>
      <c r="D6397" t="s">
        <v>742</v>
      </c>
      <c r="E6397" t="str">
        <f t="shared" si="198"/>
        <v/>
      </c>
      <c r="F6397" t="str">
        <f t="shared" si="199"/>
        <v/>
      </c>
      <c r="H6397">
        <v>5.5</v>
      </c>
      <c r="Q6397">
        <v>5.5</v>
      </c>
    </row>
    <row r="6398" spans="1:17" x14ac:dyDescent="0.25">
      <c r="A6398" t="s">
        <v>912</v>
      </c>
      <c r="B6398">
        <v>14</v>
      </c>
      <c r="C6398" t="s">
        <v>500</v>
      </c>
      <c r="D6398" t="s">
        <v>753</v>
      </c>
      <c r="E6398" t="str">
        <f t="shared" si="198"/>
        <v/>
      </c>
      <c r="F6398" t="str">
        <f t="shared" si="199"/>
        <v/>
      </c>
      <c r="H6398">
        <v>5</v>
      </c>
      <c r="Q6398">
        <v>5</v>
      </c>
    </row>
    <row r="6399" spans="1:17" x14ac:dyDescent="0.25">
      <c r="A6399" t="s">
        <v>912</v>
      </c>
      <c r="B6399">
        <v>14</v>
      </c>
      <c r="C6399" t="s">
        <v>508</v>
      </c>
      <c r="D6399" t="s">
        <v>753</v>
      </c>
      <c r="E6399" t="str">
        <f t="shared" si="198"/>
        <v/>
      </c>
      <c r="F6399" t="str">
        <f t="shared" si="199"/>
        <v/>
      </c>
      <c r="H6399">
        <v>6.5</v>
      </c>
      <c r="Q6399">
        <v>6.5</v>
      </c>
    </row>
    <row r="6400" spans="1:17" x14ac:dyDescent="0.25">
      <c r="A6400" t="s">
        <v>912</v>
      </c>
      <c r="B6400">
        <v>14</v>
      </c>
      <c r="C6400" t="s">
        <v>541</v>
      </c>
      <c r="D6400" t="s">
        <v>753</v>
      </c>
      <c r="E6400" t="str">
        <f t="shared" si="198"/>
        <v/>
      </c>
      <c r="F6400" t="str">
        <f t="shared" si="199"/>
        <v/>
      </c>
      <c r="H6400">
        <v>5.5</v>
      </c>
      <c r="Q6400">
        <v>5.5</v>
      </c>
    </row>
    <row r="6401" spans="1:17" x14ac:dyDescent="0.25">
      <c r="A6401" t="s">
        <v>912</v>
      </c>
      <c r="B6401">
        <v>14</v>
      </c>
      <c r="C6401" t="s">
        <v>547</v>
      </c>
      <c r="D6401" t="s">
        <v>753</v>
      </c>
      <c r="E6401" t="str">
        <f t="shared" si="198"/>
        <v/>
      </c>
      <c r="F6401" t="str">
        <f t="shared" si="199"/>
        <v/>
      </c>
      <c r="H6401">
        <v>5.5</v>
      </c>
      <c r="Q6401">
        <v>5.5</v>
      </c>
    </row>
    <row r="6402" spans="1:17" x14ac:dyDescent="0.25">
      <c r="A6402" t="s">
        <v>912</v>
      </c>
      <c r="B6402">
        <v>14</v>
      </c>
      <c r="C6402" t="s">
        <v>572</v>
      </c>
      <c r="D6402" t="s">
        <v>753</v>
      </c>
      <c r="E6402" t="str">
        <f t="shared" si="198"/>
        <v/>
      </c>
      <c r="F6402" t="str">
        <f t="shared" si="199"/>
        <v/>
      </c>
      <c r="H6402">
        <v>5.5</v>
      </c>
      <c r="Q6402">
        <v>5.5</v>
      </c>
    </row>
    <row r="6403" spans="1:17" x14ac:dyDescent="0.25">
      <c r="A6403" t="s">
        <v>912</v>
      </c>
      <c r="B6403">
        <v>14</v>
      </c>
      <c r="C6403" t="s">
        <v>499</v>
      </c>
      <c r="D6403" t="s">
        <v>750</v>
      </c>
      <c r="E6403" t="str">
        <f t="shared" ref="E6403:E6466" si="200">IF($G6403="Ammonito",1,"")</f>
        <v/>
      </c>
      <c r="F6403" t="str">
        <f t="shared" ref="F6403:F6466" si="201">IF($G6403="Espulsione",1,"")</f>
        <v/>
      </c>
      <c r="H6403">
        <v>5</v>
      </c>
      <c r="Q6403">
        <v>5</v>
      </c>
    </row>
    <row r="6404" spans="1:17" x14ac:dyDescent="0.25">
      <c r="A6404" t="s">
        <v>912</v>
      </c>
      <c r="B6404">
        <v>14</v>
      </c>
      <c r="C6404" t="s">
        <v>542</v>
      </c>
      <c r="D6404" t="s">
        <v>750</v>
      </c>
      <c r="E6404">
        <f t="shared" si="200"/>
        <v>1</v>
      </c>
      <c r="F6404" t="str">
        <f t="shared" si="201"/>
        <v/>
      </c>
      <c r="G6404" t="s">
        <v>910</v>
      </c>
      <c r="H6404">
        <v>6</v>
      </c>
      <c r="Q6404">
        <v>5.5</v>
      </c>
    </row>
    <row r="6405" spans="1:17" x14ac:dyDescent="0.25">
      <c r="A6405" t="s">
        <v>912</v>
      </c>
      <c r="B6405">
        <v>14</v>
      </c>
      <c r="C6405" t="s">
        <v>607</v>
      </c>
      <c r="D6405" t="s">
        <v>750</v>
      </c>
      <c r="E6405" t="str">
        <f t="shared" si="200"/>
        <v/>
      </c>
      <c r="F6405" t="str">
        <f t="shared" si="201"/>
        <v/>
      </c>
      <c r="H6405">
        <v>5.5</v>
      </c>
      <c r="Q6405">
        <v>5.5</v>
      </c>
    </row>
    <row r="6406" spans="1:17" x14ac:dyDescent="0.25">
      <c r="A6406" t="s">
        <v>912</v>
      </c>
      <c r="B6406">
        <v>14</v>
      </c>
      <c r="C6406" t="s">
        <v>502</v>
      </c>
      <c r="D6406" t="s">
        <v>754</v>
      </c>
      <c r="E6406" t="str">
        <f t="shared" si="200"/>
        <v/>
      </c>
      <c r="F6406" t="str">
        <f t="shared" si="201"/>
        <v/>
      </c>
      <c r="H6406">
        <v>5</v>
      </c>
      <c r="Q6406">
        <v>5</v>
      </c>
    </row>
    <row r="6407" spans="1:17" x14ac:dyDescent="0.25">
      <c r="A6407" t="s">
        <v>912</v>
      </c>
      <c r="B6407">
        <v>14</v>
      </c>
      <c r="C6407" t="s">
        <v>521</v>
      </c>
      <c r="D6407" t="s">
        <v>754</v>
      </c>
      <c r="E6407" t="str">
        <f t="shared" si="200"/>
        <v/>
      </c>
      <c r="F6407" t="str">
        <f t="shared" si="201"/>
        <v/>
      </c>
      <c r="H6407">
        <v>6</v>
      </c>
      <c r="Q6407">
        <v>6</v>
      </c>
    </row>
    <row r="6408" spans="1:17" x14ac:dyDescent="0.25">
      <c r="A6408" t="s">
        <v>912</v>
      </c>
      <c r="B6408">
        <v>14</v>
      </c>
      <c r="C6408" t="s">
        <v>531</v>
      </c>
      <c r="D6408" t="s">
        <v>754</v>
      </c>
      <c r="E6408" t="str">
        <f t="shared" si="200"/>
        <v/>
      </c>
      <c r="F6408" t="str">
        <f t="shared" si="201"/>
        <v/>
      </c>
      <c r="H6408">
        <v>6.5</v>
      </c>
      <c r="L6408">
        <v>1</v>
      </c>
      <c r="Q6408">
        <v>7.5</v>
      </c>
    </row>
    <row r="6409" spans="1:17" x14ac:dyDescent="0.25">
      <c r="A6409" t="s">
        <v>912</v>
      </c>
      <c r="B6409">
        <v>14</v>
      </c>
      <c r="C6409" t="s">
        <v>584</v>
      </c>
      <c r="D6409" t="s">
        <v>754</v>
      </c>
      <c r="E6409" t="str">
        <f t="shared" si="200"/>
        <v/>
      </c>
      <c r="F6409" t="str">
        <f t="shared" si="201"/>
        <v/>
      </c>
      <c r="H6409">
        <v>7.5</v>
      </c>
      <c r="I6409">
        <v>1</v>
      </c>
      <c r="L6409">
        <v>1</v>
      </c>
      <c r="Q6409">
        <v>11.5</v>
      </c>
    </row>
    <row r="6410" spans="1:17" x14ac:dyDescent="0.25">
      <c r="A6410" t="s">
        <v>912</v>
      </c>
      <c r="B6410">
        <v>14</v>
      </c>
      <c r="C6410" t="s">
        <v>787</v>
      </c>
      <c r="D6410" t="s">
        <v>754</v>
      </c>
      <c r="E6410" t="str">
        <f t="shared" si="200"/>
        <v/>
      </c>
      <c r="F6410" t="str">
        <f t="shared" si="201"/>
        <v/>
      </c>
      <c r="H6410">
        <v>6</v>
      </c>
      <c r="Q6410">
        <v>6</v>
      </c>
    </row>
    <row r="6411" spans="1:17" x14ac:dyDescent="0.25">
      <c r="A6411" t="s">
        <v>912</v>
      </c>
      <c r="B6411">
        <v>14</v>
      </c>
      <c r="C6411" t="s">
        <v>599</v>
      </c>
      <c r="D6411" t="s">
        <v>754</v>
      </c>
      <c r="E6411">
        <f t="shared" si="200"/>
        <v>1</v>
      </c>
      <c r="F6411" t="str">
        <f t="shared" si="201"/>
        <v/>
      </c>
      <c r="G6411" t="s">
        <v>910</v>
      </c>
      <c r="H6411">
        <v>6.5</v>
      </c>
      <c r="Q6411">
        <v>6</v>
      </c>
    </row>
    <row r="6412" spans="1:17" x14ac:dyDescent="0.25">
      <c r="A6412" t="s">
        <v>912</v>
      </c>
      <c r="B6412">
        <v>14</v>
      </c>
      <c r="C6412" t="s">
        <v>557</v>
      </c>
      <c r="D6412" t="s">
        <v>754</v>
      </c>
      <c r="E6412">
        <f t="shared" si="200"/>
        <v>1</v>
      </c>
      <c r="F6412" t="str">
        <f t="shared" si="201"/>
        <v/>
      </c>
      <c r="G6412" t="s">
        <v>910</v>
      </c>
      <c r="H6412">
        <v>6.5</v>
      </c>
      <c r="I6412">
        <v>1</v>
      </c>
      <c r="Q6412">
        <v>9</v>
      </c>
    </row>
    <row r="6413" spans="1:17" x14ac:dyDescent="0.25">
      <c r="A6413" t="s">
        <v>912</v>
      </c>
      <c r="B6413">
        <v>14</v>
      </c>
      <c r="C6413" t="s">
        <v>494</v>
      </c>
      <c r="D6413" t="s">
        <v>748</v>
      </c>
      <c r="E6413" t="str">
        <f t="shared" si="200"/>
        <v/>
      </c>
      <c r="F6413" t="str">
        <f t="shared" si="201"/>
        <v/>
      </c>
      <c r="H6413">
        <v>6</v>
      </c>
      <c r="K6413">
        <v>1</v>
      </c>
      <c r="Q6413">
        <v>4</v>
      </c>
    </row>
    <row r="6414" spans="1:17" x14ac:dyDescent="0.25">
      <c r="A6414" t="s">
        <v>912</v>
      </c>
      <c r="B6414">
        <v>14</v>
      </c>
      <c r="C6414" t="s">
        <v>527</v>
      </c>
      <c r="D6414" t="s">
        <v>748</v>
      </c>
      <c r="E6414" t="str">
        <f t="shared" si="200"/>
        <v/>
      </c>
      <c r="F6414" t="str">
        <f t="shared" si="201"/>
        <v/>
      </c>
      <c r="H6414">
        <v>6</v>
      </c>
      <c r="Q6414">
        <v>6</v>
      </c>
    </row>
    <row r="6415" spans="1:17" x14ac:dyDescent="0.25">
      <c r="A6415" t="s">
        <v>912</v>
      </c>
      <c r="B6415">
        <v>14</v>
      </c>
      <c r="C6415" t="s">
        <v>551</v>
      </c>
      <c r="D6415" t="s">
        <v>748</v>
      </c>
      <c r="E6415" t="str">
        <f t="shared" si="200"/>
        <v/>
      </c>
      <c r="F6415" t="str">
        <f t="shared" si="201"/>
        <v/>
      </c>
      <c r="H6415">
        <v>6.5</v>
      </c>
      <c r="Q6415">
        <v>6.5</v>
      </c>
    </row>
    <row r="6416" spans="1:17" x14ac:dyDescent="0.25">
      <c r="A6416" t="s">
        <v>912</v>
      </c>
      <c r="B6416">
        <v>14</v>
      </c>
      <c r="C6416" t="s">
        <v>482</v>
      </c>
      <c r="D6416" t="s">
        <v>661</v>
      </c>
      <c r="E6416" t="str">
        <f t="shared" si="200"/>
        <v/>
      </c>
      <c r="F6416" t="str">
        <f t="shared" si="201"/>
        <v/>
      </c>
      <c r="H6416">
        <v>5.5</v>
      </c>
      <c r="Q6416">
        <v>5.5</v>
      </c>
    </row>
    <row r="6417" spans="1:17" x14ac:dyDescent="0.25">
      <c r="A6417" t="s">
        <v>912</v>
      </c>
      <c r="B6417">
        <v>14</v>
      </c>
      <c r="C6417" t="s">
        <v>498</v>
      </c>
      <c r="D6417" t="s">
        <v>661</v>
      </c>
      <c r="E6417" t="str">
        <f t="shared" si="200"/>
        <v/>
      </c>
      <c r="F6417" t="str">
        <f t="shared" si="201"/>
        <v/>
      </c>
      <c r="H6417">
        <v>5.5</v>
      </c>
      <c r="Q6417">
        <v>5.5</v>
      </c>
    </row>
    <row r="6418" spans="1:17" x14ac:dyDescent="0.25">
      <c r="A6418" t="s">
        <v>912</v>
      </c>
      <c r="B6418">
        <v>14</v>
      </c>
      <c r="C6418" t="s">
        <v>575</v>
      </c>
      <c r="D6418" t="s">
        <v>661</v>
      </c>
      <c r="E6418">
        <f t="shared" si="200"/>
        <v>1</v>
      </c>
      <c r="F6418" t="str">
        <f t="shared" si="201"/>
        <v/>
      </c>
      <c r="G6418" t="s">
        <v>910</v>
      </c>
      <c r="H6418">
        <v>6</v>
      </c>
      <c r="Q6418">
        <v>5.5</v>
      </c>
    </row>
    <row r="6419" spans="1:17" x14ac:dyDescent="0.25">
      <c r="A6419" t="s">
        <v>912</v>
      </c>
      <c r="B6419">
        <v>14</v>
      </c>
      <c r="C6419" t="s">
        <v>789</v>
      </c>
      <c r="D6419" t="s">
        <v>661</v>
      </c>
      <c r="E6419" t="str">
        <f t="shared" si="200"/>
        <v/>
      </c>
      <c r="F6419" t="str">
        <f t="shared" si="201"/>
        <v/>
      </c>
      <c r="H6419">
        <v>6.5</v>
      </c>
      <c r="Q6419">
        <v>6.5</v>
      </c>
    </row>
    <row r="6420" spans="1:17" x14ac:dyDescent="0.25">
      <c r="A6420" t="s">
        <v>912</v>
      </c>
      <c r="B6420">
        <v>14</v>
      </c>
      <c r="C6420" t="s">
        <v>756</v>
      </c>
      <c r="D6420" t="s">
        <v>631</v>
      </c>
      <c r="E6420" t="str">
        <f t="shared" si="200"/>
        <v/>
      </c>
      <c r="F6420" t="str">
        <f t="shared" si="201"/>
        <v/>
      </c>
      <c r="H6420">
        <v>5</v>
      </c>
      <c r="Q6420">
        <v>5</v>
      </c>
    </row>
    <row r="6421" spans="1:17" x14ac:dyDescent="0.25">
      <c r="A6421" t="s">
        <v>912</v>
      </c>
      <c r="B6421">
        <v>14</v>
      </c>
      <c r="C6421" t="s">
        <v>522</v>
      </c>
      <c r="D6421" t="s">
        <v>631</v>
      </c>
      <c r="E6421" t="str">
        <f t="shared" si="200"/>
        <v/>
      </c>
      <c r="F6421" t="str">
        <f t="shared" si="201"/>
        <v/>
      </c>
      <c r="H6421">
        <v>5</v>
      </c>
      <c r="Q6421">
        <v>5</v>
      </c>
    </row>
    <row r="6422" spans="1:17" x14ac:dyDescent="0.25">
      <c r="A6422" t="s">
        <v>912</v>
      </c>
      <c r="B6422">
        <v>14</v>
      </c>
      <c r="C6422" t="s">
        <v>539</v>
      </c>
      <c r="D6422" t="s">
        <v>631</v>
      </c>
      <c r="E6422" t="str">
        <f t="shared" si="200"/>
        <v/>
      </c>
      <c r="F6422" t="str">
        <f t="shared" si="201"/>
        <v/>
      </c>
      <c r="H6422">
        <v>6.5</v>
      </c>
      <c r="Q6422">
        <v>6.5</v>
      </c>
    </row>
    <row r="6423" spans="1:17" x14ac:dyDescent="0.25">
      <c r="A6423" t="s">
        <v>912</v>
      </c>
      <c r="B6423">
        <v>14</v>
      </c>
      <c r="C6423" t="s">
        <v>569</v>
      </c>
      <c r="D6423" t="s">
        <v>631</v>
      </c>
      <c r="E6423">
        <f t="shared" si="200"/>
        <v>1</v>
      </c>
      <c r="F6423" t="str">
        <f t="shared" si="201"/>
        <v/>
      </c>
      <c r="G6423" t="s">
        <v>910</v>
      </c>
      <c r="H6423">
        <v>6.5</v>
      </c>
      <c r="L6423">
        <v>1</v>
      </c>
      <c r="Q6423">
        <v>7</v>
      </c>
    </row>
    <row r="6424" spans="1:17" x14ac:dyDescent="0.25">
      <c r="A6424" t="s">
        <v>912</v>
      </c>
      <c r="B6424">
        <v>14</v>
      </c>
      <c r="C6424" t="s">
        <v>577</v>
      </c>
      <c r="D6424" t="s">
        <v>631</v>
      </c>
      <c r="E6424" t="str">
        <f t="shared" si="200"/>
        <v/>
      </c>
      <c r="F6424" t="str">
        <f t="shared" si="201"/>
        <v/>
      </c>
      <c r="H6424">
        <v>5</v>
      </c>
      <c r="Q6424">
        <v>5</v>
      </c>
    </row>
    <row r="6425" spans="1:17" x14ac:dyDescent="0.25">
      <c r="A6425" t="s">
        <v>912</v>
      </c>
      <c r="B6425">
        <v>14</v>
      </c>
      <c r="C6425" t="s">
        <v>597</v>
      </c>
      <c r="D6425" t="s">
        <v>631</v>
      </c>
      <c r="E6425" t="str">
        <f t="shared" si="200"/>
        <v/>
      </c>
      <c r="F6425" t="str">
        <f t="shared" si="201"/>
        <v/>
      </c>
      <c r="H6425">
        <v>7</v>
      </c>
      <c r="Q6425">
        <v>7</v>
      </c>
    </row>
    <row r="6426" spans="1:17" x14ac:dyDescent="0.25">
      <c r="A6426" t="s">
        <v>912</v>
      </c>
      <c r="B6426">
        <v>14</v>
      </c>
      <c r="C6426" t="s">
        <v>612</v>
      </c>
      <c r="D6426" t="s">
        <v>631</v>
      </c>
      <c r="E6426" t="str">
        <f t="shared" si="200"/>
        <v/>
      </c>
      <c r="F6426" t="str">
        <f t="shared" si="201"/>
        <v/>
      </c>
      <c r="H6426">
        <v>6</v>
      </c>
      <c r="I6426">
        <v>1</v>
      </c>
      <c r="Q6426">
        <v>9</v>
      </c>
    </row>
    <row r="6427" spans="1:17" x14ac:dyDescent="0.25">
      <c r="A6427" t="s">
        <v>912</v>
      </c>
      <c r="B6427">
        <v>14</v>
      </c>
      <c r="C6427" t="s">
        <v>588</v>
      </c>
      <c r="D6427" t="s">
        <v>745</v>
      </c>
      <c r="E6427" t="str">
        <f t="shared" si="200"/>
        <v/>
      </c>
      <c r="F6427" t="str">
        <f t="shared" si="201"/>
        <v/>
      </c>
      <c r="H6427">
        <v>5</v>
      </c>
      <c r="Q6427">
        <v>5</v>
      </c>
    </row>
    <row r="6428" spans="1:17" x14ac:dyDescent="0.25">
      <c r="A6428" t="s">
        <v>912</v>
      </c>
      <c r="B6428">
        <v>14</v>
      </c>
      <c r="C6428" t="s">
        <v>601</v>
      </c>
      <c r="D6428" t="s">
        <v>745</v>
      </c>
      <c r="E6428" t="str">
        <f t="shared" si="200"/>
        <v/>
      </c>
      <c r="F6428" t="str">
        <f t="shared" si="201"/>
        <v/>
      </c>
      <c r="H6428">
        <v>7</v>
      </c>
      <c r="I6428">
        <v>1</v>
      </c>
      <c r="Q6428">
        <v>10</v>
      </c>
    </row>
    <row r="6429" spans="1:17" x14ac:dyDescent="0.25">
      <c r="A6429" t="s">
        <v>912</v>
      </c>
      <c r="B6429">
        <v>14</v>
      </c>
      <c r="C6429" t="s">
        <v>610</v>
      </c>
      <c r="D6429" t="s">
        <v>745</v>
      </c>
      <c r="E6429" t="str">
        <f t="shared" si="200"/>
        <v/>
      </c>
      <c r="F6429" t="str">
        <f t="shared" si="201"/>
        <v/>
      </c>
      <c r="H6429">
        <v>6</v>
      </c>
      <c r="Q6429">
        <v>6</v>
      </c>
    </row>
    <row r="6430" spans="1:17" x14ac:dyDescent="0.25">
      <c r="A6430" t="s">
        <v>912</v>
      </c>
      <c r="B6430">
        <v>14</v>
      </c>
      <c r="C6430" t="s">
        <v>563</v>
      </c>
      <c r="D6430" t="s">
        <v>635</v>
      </c>
      <c r="E6430" t="str">
        <f t="shared" si="200"/>
        <v/>
      </c>
      <c r="F6430" t="str">
        <f t="shared" si="201"/>
        <v/>
      </c>
      <c r="H6430">
        <v>6</v>
      </c>
      <c r="Q6430">
        <v>6</v>
      </c>
    </row>
    <row r="6431" spans="1:17" x14ac:dyDescent="0.25">
      <c r="A6431" t="s">
        <v>912</v>
      </c>
      <c r="B6431">
        <v>14</v>
      </c>
      <c r="C6431" t="s">
        <v>782</v>
      </c>
      <c r="D6431" t="s">
        <v>635</v>
      </c>
      <c r="E6431" t="str">
        <f t="shared" si="200"/>
        <v/>
      </c>
      <c r="F6431" t="str">
        <f t="shared" si="201"/>
        <v/>
      </c>
      <c r="H6431">
        <v>5.5</v>
      </c>
      <c r="Q6431">
        <v>5.5</v>
      </c>
    </row>
    <row r="6432" spans="1:17" x14ac:dyDescent="0.25">
      <c r="A6432" t="s">
        <v>912</v>
      </c>
      <c r="B6432">
        <v>14</v>
      </c>
      <c r="C6432" t="s">
        <v>573</v>
      </c>
      <c r="D6432" t="s">
        <v>635</v>
      </c>
      <c r="E6432" t="str">
        <f t="shared" si="200"/>
        <v/>
      </c>
      <c r="F6432" t="str">
        <f t="shared" si="201"/>
        <v/>
      </c>
      <c r="H6432">
        <v>6.5</v>
      </c>
      <c r="Q6432">
        <v>6.5</v>
      </c>
    </row>
    <row r="6433" spans="1:17" x14ac:dyDescent="0.25">
      <c r="A6433" t="s">
        <v>912</v>
      </c>
      <c r="B6433">
        <v>14</v>
      </c>
      <c r="C6433" t="s">
        <v>578</v>
      </c>
      <c r="D6433" t="s">
        <v>635</v>
      </c>
      <c r="E6433" t="str">
        <f t="shared" si="200"/>
        <v/>
      </c>
      <c r="F6433" t="str">
        <f t="shared" si="201"/>
        <v/>
      </c>
      <c r="H6433">
        <v>6</v>
      </c>
      <c r="Q6433">
        <v>6</v>
      </c>
    </row>
    <row r="6434" spans="1:17" x14ac:dyDescent="0.25">
      <c r="A6434" t="s">
        <v>912</v>
      </c>
      <c r="B6434">
        <v>14</v>
      </c>
      <c r="C6434" t="s">
        <v>492</v>
      </c>
      <c r="D6434" t="s">
        <v>747</v>
      </c>
      <c r="E6434" t="str">
        <f t="shared" si="200"/>
        <v/>
      </c>
      <c r="F6434" t="str">
        <f t="shared" si="201"/>
        <v/>
      </c>
      <c r="H6434">
        <v>6</v>
      </c>
      <c r="Q6434">
        <v>6</v>
      </c>
    </row>
    <row r="6435" spans="1:17" x14ac:dyDescent="0.25">
      <c r="A6435" t="s">
        <v>912</v>
      </c>
      <c r="B6435">
        <v>14</v>
      </c>
      <c r="C6435" t="s">
        <v>512</v>
      </c>
      <c r="D6435" t="s">
        <v>747</v>
      </c>
      <c r="E6435" t="str">
        <f t="shared" si="200"/>
        <v/>
      </c>
      <c r="F6435" t="str">
        <f t="shared" si="201"/>
        <v/>
      </c>
      <c r="H6435">
        <v>5</v>
      </c>
      <c r="Q6435">
        <v>5</v>
      </c>
    </row>
    <row r="6436" spans="1:17" x14ac:dyDescent="0.25">
      <c r="A6436" t="s">
        <v>912</v>
      </c>
      <c r="B6436">
        <v>14</v>
      </c>
      <c r="C6436" t="s">
        <v>530</v>
      </c>
      <c r="D6436" t="s">
        <v>747</v>
      </c>
      <c r="E6436" t="str">
        <f t="shared" si="200"/>
        <v/>
      </c>
      <c r="F6436" t="str">
        <f t="shared" si="201"/>
        <v/>
      </c>
      <c r="H6436">
        <v>6.5</v>
      </c>
      <c r="I6436">
        <v>1</v>
      </c>
      <c r="Q6436">
        <v>9.5</v>
      </c>
    </row>
    <row r="6437" spans="1:17" x14ac:dyDescent="0.25">
      <c r="A6437" t="s">
        <v>912</v>
      </c>
      <c r="B6437">
        <v>14</v>
      </c>
      <c r="C6437" t="s">
        <v>534</v>
      </c>
      <c r="D6437" t="s">
        <v>747</v>
      </c>
      <c r="E6437" t="str">
        <f t="shared" si="200"/>
        <v/>
      </c>
      <c r="F6437" t="str">
        <f t="shared" si="201"/>
        <v/>
      </c>
      <c r="H6437">
        <v>6.5</v>
      </c>
      <c r="Q6437">
        <v>6.5</v>
      </c>
    </row>
    <row r="6438" spans="1:17" x14ac:dyDescent="0.25">
      <c r="A6438" t="s">
        <v>912</v>
      </c>
      <c r="B6438">
        <v>14</v>
      </c>
      <c r="C6438" t="s">
        <v>621</v>
      </c>
      <c r="D6438" t="s">
        <v>747</v>
      </c>
      <c r="E6438">
        <f t="shared" si="200"/>
        <v>1</v>
      </c>
      <c r="F6438" t="str">
        <f t="shared" si="201"/>
        <v/>
      </c>
      <c r="G6438" t="s">
        <v>910</v>
      </c>
      <c r="H6438">
        <v>6</v>
      </c>
      <c r="Q6438">
        <v>5.5</v>
      </c>
    </row>
    <row r="6439" spans="1:17" x14ac:dyDescent="0.25">
      <c r="A6439" t="s">
        <v>912</v>
      </c>
      <c r="B6439">
        <v>14</v>
      </c>
      <c r="C6439" t="s">
        <v>483</v>
      </c>
      <c r="D6439" t="s">
        <v>738</v>
      </c>
      <c r="E6439" t="str">
        <f t="shared" si="200"/>
        <v/>
      </c>
      <c r="F6439" t="str">
        <f t="shared" si="201"/>
        <v/>
      </c>
      <c r="H6439">
        <v>6.5</v>
      </c>
      <c r="Q6439">
        <v>6.5</v>
      </c>
    </row>
    <row r="6440" spans="1:17" x14ac:dyDescent="0.25">
      <c r="A6440" t="s">
        <v>912</v>
      </c>
      <c r="B6440">
        <v>14</v>
      </c>
      <c r="C6440" t="s">
        <v>489</v>
      </c>
      <c r="D6440" t="s">
        <v>738</v>
      </c>
      <c r="E6440" t="str">
        <f t="shared" si="200"/>
        <v/>
      </c>
      <c r="F6440" t="str">
        <f t="shared" si="201"/>
        <v/>
      </c>
      <c r="H6440">
        <v>6</v>
      </c>
      <c r="Q6440">
        <v>6</v>
      </c>
    </row>
    <row r="6441" spans="1:17" x14ac:dyDescent="0.25">
      <c r="A6441" t="s">
        <v>912</v>
      </c>
      <c r="B6441">
        <v>14</v>
      </c>
      <c r="C6441" t="s">
        <v>536</v>
      </c>
      <c r="D6441" t="s">
        <v>738</v>
      </c>
      <c r="E6441" t="str">
        <f t="shared" si="200"/>
        <v/>
      </c>
      <c r="F6441" t="str">
        <f t="shared" si="201"/>
        <v/>
      </c>
      <c r="H6441">
        <v>5</v>
      </c>
      <c r="Q6441">
        <v>5</v>
      </c>
    </row>
    <row r="6442" spans="1:17" x14ac:dyDescent="0.25">
      <c r="A6442" t="s">
        <v>912</v>
      </c>
      <c r="B6442">
        <v>14</v>
      </c>
      <c r="C6442" t="s">
        <v>567</v>
      </c>
      <c r="D6442" t="s">
        <v>738</v>
      </c>
      <c r="E6442" t="str">
        <f t="shared" si="200"/>
        <v/>
      </c>
      <c r="F6442" t="str">
        <f t="shared" si="201"/>
        <v/>
      </c>
      <c r="H6442">
        <v>6.5</v>
      </c>
      <c r="Q6442">
        <v>6.5</v>
      </c>
    </row>
    <row r="6443" spans="1:17" x14ac:dyDescent="0.25">
      <c r="A6443" t="s">
        <v>912</v>
      </c>
      <c r="B6443">
        <v>14</v>
      </c>
      <c r="C6443" t="s">
        <v>592</v>
      </c>
      <c r="D6443" t="s">
        <v>738</v>
      </c>
      <c r="E6443" t="str">
        <f t="shared" si="200"/>
        <v/>
      </c>
      <c r="F6443" t="str">
        <f t="shared" si="201"/>
        <v/>
      </c>
      <c r="H6443">
        <v>6.5</v>
      </c>
      <c r="Q6443">
        <v>6.5</v>
      </c>
    </row>
    <row r="6444" spans="1:17" x14ac:dyDescent="0.25">
      <c r="A6444" t="s">
        <v>912</v>
      </c>
      <c r="B6444">
        <v>14</v>
      </c>
      <c r="C6444" t="s">
        <v>516</v>
      </c>
      <c r="D6444" t="s">
        <v>761</v>
      </c>
      <c r="E6444" t="str">
        <f t="shared" si="200"/>
        <v/>
      </c>
      <c r="F6444" t="str">
        <f t="shared" si="201"/>
        <v/>
      </c>
      <c r="H6444">
        <v>5.5</v>
      </c>
      <c r="Q6444">
        <v>5.5</v>
      </c>
    </row>
    <row r="6445" spans="1:17" x14ac:dyDescent="0.25">
      <c r="A6445" t="s">
        <v>912</v>
      </c>
      <c r="B6445">
        <v>14</v>
      </c>
      <c r="C6445" t="s">
        <v>545</v>
      </c>
      <c r="D6445" t="s">
        <v>761</v>
      </c>
      <c r="E6445" t="str">
        <f t="shared" si="200"/>
        <v/>
      </c>
      <c r="F6445" t="str">
        <f t="shared" si="201"/>
        <v/>
      </c>
      <c r="H6445">
        <v>5.5</v>
      </c>
      <c r="Q6445">
        <v>5.5</v>
      </c>
    </row>
    <row r="6446" spans="1:17" x14ac:dyDescent="0.25">
      <c r="A6446" t="s">
        <v>912</v>
      </c>
      <c r="B6446">
        <v>14</v>
      </c>
      <c r="C6446" t="s">
        <v>554</v>
      </c>
      <c r="D6446" t="s">
        <v>761</v>
      </c>
      <c r="E6446" t="str">
        <f t="shared" si="200"/>
        <v/>
      </c>
      <c r="F6446">
        <f t="shared" si="201"/>
        <v>1</v>
      </c>
      <c r="G6446" t="s">
        <v>911</v>
      </c>
      <c r="H6446">
        <v>4</v>
      </c>
      <c r="Q6446">
        <v>3</v>
      </c>
    </row>
    <row r="6447" spans="1:17" x14ac:dyDescent="0.25">
      <c r="A6447" t="s">
        <v>912</v>
      </c>
      <c r="B6447">
        <v>14</v>
      </c>
      <c r="C6447" t="s">
        <v>556</v>
      </c>
      <c r="D6447" t="s">
        <v>761</v>
      </c>
      <c r="E6447" t="str">
        <f t="shared" si="200"/>
        <v/>
      </c>
      <c r="F6447" t="str">
        <f t="shared" si="201"/>
        <v/>
      </c>
      <c r="H6447">
        <v>6.5</v>
      </c>
      <c r="I6447">
        <v>1</v>
      </c>
      <c r="Q6447">
        <v>9.5</v>
      </c>
    </row>
    <row r="6448" spans="1:17" x14ac:dyDescent="0.25">
      <c r="A6448" t="s">
        <v>912</v>
      </c>
      <c r="B6448">
        <v>14</v>
      </c>
      <c r="C6448" t="s">
        <v>579</v>
      </c>
      <c r="D6448" t="s">
        <v>761</v>
      </c>
      <c r="E6448" t="str">
        <f t="shared" si="200"/>
        <v/>
      </c>
      <c r="F6448" t="str">
        <f t="shared" si="201"/>
        <v/>
      </c>
      <c r="H6448">
        <v>5.5</v>
      </c>
      <c r="Q6448">
        <v>5.5</v>
      </c>
    </row>
    <row r="6449" spans="1:17" x14ac:dyDescent="0.25">
      <c r="A6449" t="s">
        <v>912</v>
      </c>
      <c r="B6449">
        <v>14</v>
      </c>
      <c r="C6449" t="s">
        <v>604</v>
      </c>
      <c r="D6449" t="s">
        <v>761</v>
      </c>
      <c r="E6449">
        <f t="shared" si="200"/>
        <v>1</v>
      </c>
      <c r="F6449" t="str">
        <f t="shared" si="201"/>
        <v/>
      </c>
      <c r="G6449" t="s">
        <v>910</v>
      </c>
      <c r="H6449">
        <v>6.5</v>
      </c>
      <c r="I6449">
        <v>1</v>
      </c>
      <c r="Q6449">
        <v>9</v>
      </c>
    </row>
    <row r="6450" spans="1:17" x14ac:dyDescent="0.25">
      <c r="A6450" t="s">
        <v>913</v>
      </c>
      <c r="B6450">
        <v>14</v>
      </c>
      <c r="C6450" t="s">
        <v>263</v>
      </c>
      <c r="D6450" t="s">
        <v>746</v>
      </c>
      <c r="E6450">
        <f t="shared" si="200"/>
        <v>1</v>
      </c>
      <c r="F6450" t="str">
        <f t="shared" si="201"/>
        <v/>
      </c>
      <c r="G6450" t="s">
        <v>910</v>
      </c>
      <c r="H6450">
        <v>6.5</v>
      </c>
      <c r="Q6450">
        <v>6</v>
      </c>
    </row>
    <row r="6451" spans="1:17" x14ac:dyDescent="0.25">
      <c r="A6451" t="s">
        <v>913</v>
      </c>
      <c r="B6451">
        <v>14</v>
      </c>
      <c r="C6451" t="s">
        <v>257</v>
      </c>
      <c r="D6451" t="s">
        <v>760</v>
      </c>
      <c r="E6451" t="str">
        <f t="shared" si="200"/>
        <v/>
      </c>
      <c r="F6451" t="str">
        <f t="shared" si="201"/>
        <v/>
      </c>
      <c r="H6451">
        <v>6</v>
      </c>
      <c r="L6451">
        <v>1</v>
      </c>
      <c r="Q6451">
        <v>7</v>
      </c>
    </row>
    <row r="6452" spans="1:17" x14ac:dyDescent="0.25">
      <c r="A6452" t="s">
        <v>913</v>
      </c>
      <c r="B6452">
        <v>14</v>
      </c>
      <c r="C6452" t="s">
        <v>296</v>
      </c>
      <c r="D6452" t="s">
        <v>633</v>
      </c>
      <c r="E6452" t="str">
        <f t="shared" si="200"/>
        <v/>
      </c>
      <c r="F6452" t="str">
        <f t="shared" si="201"/>
        <v/>
      </c>
      <c r="H6452">
        <v>6</v>
      </c>
      <c r="I6452">
        <v>1</v>
      </c>
      <c r="Q6452">
        <v>9</v>
      </c>
    </row>
    <row r="6453" spans="1:17" x14ac:dyDescent="0.25">
      <c r="A6453" t="s">
        <v>913</v>
      </c>
      <c r="B6453">
        <v>14</v>
      </c>
      <c r="C6453" t="s">
        <v>315</v>
      </c>
      <c r="D6453" t="s">
        <v>633</v>
      </c>
      <c r="E6453" t="str">
        <f t="shared" si="200"/>
        <v/>
      </c>
      <c r="F6453" t="str">
        <f t="shared" si="201"/>
        <v/>
      </c>
      <c r="H6453">
        <v>7</v>
      </c>
      <c r="I6453">
        <v>1</v>
      </c>
      <c r="Q6453">
        <v>10</v>
      </c>
    </row>
    <row r="6454" spans="1:17" x14ac:dyDescent="0.25">
      <c r="A6454" t="s">
        <v>913</v>
      </c>
      <c r="B6454">
        <v>14</v>
      </c>
      <c r="C6454" t="s">
        <v>281</v>
      </c>
      <c r="D6454" t="s">
        <v>739</v>
      </c>
      <c r="E6454" t="str">
        <f t="shared" si="200"/>
        <v/>
      </c>
      <c r="F6454" t="str">
        <f t="shared" si="201"/>
        <v/>
      </c>
      <c r="H6454">
        <v>5.5</v>
      </c>
      <c r="Q6454">
        <v>5.5</v>
      </c>
    </row>
    <row r="6455" spans="1:17" x14ac:dyDescent="0.25">
      <c r="A6455" t="s">
        <v>913</v>
      </c>
      <c r="B6455">
        <v>14</v>
      </c>
      <c r="C6455" t="s">
        <v>290</v>
      </c>
      <c r="D6455" t="s">
        <v>739</v>
      </c>
      <c r="E6455" t="str">
        <f t="shared" si="200"/>
        <v/>
      </c>
      <c r="F6455" t="str">
        <f t="shared" si="201"/>
        <v/>
      </c>
      <c r="H6455">
        <v>6</v>
      </c>
      <c r="Q6455">
        <v>6</v>
      </c>
    </row>
    <row r="6456" spans="1:17" x14ac:dyDescent="0.25">
      <c r="A6456" t="s">
        <v>913</v>
      </c>
      <c r="B6456">
        <v>14</v>
      </c>
      <c r="C6456" t="s">
        <v>302</v>
      </c>
      <c r="D6456" t="s">
        <v>634</v>
      </c>
      <c r="E6456" t="str">
        <f t="shared" si="200"/>
        <v/>
      </c>
      <c r="F6456" t="str">
        <f t="shared" si="201"/>
        <v/>
      </c>
      <c r="H6456">
        <v>6.5</v>
      </c>
      <c r="I6456">
        <v>1</v>
      </c>
      <c r="Q6456">
        <v>9.5</v>
      </c>
    </row>
    <row r="6457" spans="1:17" x14ac:dyDescent="0.25">
      <c r="A6457" t="s">
        <v>913</v>
      </c>
      <c r="B6457">
        <v>14</v>
      </c>
      <c r="C6457" t="s">
        <v>318</v>
      </c>
      <c r="D6457" t="s">
        <v>634</v>
      </c>
      <c r="E6457" t="str">
        <f t="shared" si="200"/>
        <v/>
      </c>
      <c r="F6457" t="str">
        <f t="shared" si="201"/>
        <v/>
      </c>
      <c r="H6457">
        <v>7</v>
      </c>
      <c r="I6457">
        <v>1</v>
      </c>
      <c r="Q6457">
        <v>10</v>
      </c>
    </row>
    <row r="6458" spans="1:17" x14ac:dyDescent="0.25">
      <c r="A6458" t="s">
        <v>913</v>
      </c>
      <c r="B6458">
        <v>14</v>
      </c>
      <c r="C6458" t="s">
        <v>312</v>
      </c>
      <c r="D6458" t="s">
        <v>632</v>
      </c>
      <c r="E6458" t="str">
        <f t="shared" si="200"/>
        <v/>
      </c>
      <c r="F6458" t="str">
        <f t="shared" si="201"/>
        <v/>
      </c>
      <c r="H6458">
        <v>6.5</v>
      </c>
      <c r="I6458">
        <v>1</v>
      </c>
      <c r="M6458">
        <v>1</v>
      </c>
      <c r="Q6458">
        <v>9.5</v>
      </c>
    </row>
    <row r="6459" spans="1:17" x14ac:dyDescent="0.25">
      <c r="A6459" t="s">
        <v>913</v>
      </c>
      <c r="B6459">
        <v>14</v>
      </c>
      <c r="C6459" t="s">
        <v>288</v>
      </c>
      <c r="D6459" t="s">
        <v>632</v>
      </c>
      <c r="E6459" t="str">
        <f t="shared" si="200"/>
        <v/>
      </c>
      <c r="F6459" t="str">
        <f t="shared" si="201"/>
        <v/>
      </c>
      <c r="H6459">
        <v>5.5</v>
      </c>
      <c r="Q6459">
        <v>5.5</v>
      </c>
    </row>
    <row r="6460" spans="1:17" x14ac:dyDescent="0.25">
      <c r="A6460" t="s">
        <v>913</v>
      </c>
      <c r="B6460">
        <v>14</v>
      </c>
      <c r="C6460" t="s">
        <v>272</v>
      </c>
      <c r="D6460" t="s">
        <v>752</v>
      </c>
      <c r="E6460" t="str">
        <f t="shared" si="200"/>
        <v/>
      </c>
      <c r="F6460" t="str">
        <f t="shared" si="201"/>
        <v/>
      </c>
      <c r="H6460">
        <v>5.5</v>
      </c>
      <c r="Q6460">
        <v>5.5</v>
      </c>
    </row>
    <row r="6461" spans="1:17" x14ac:dyDescent="0.25">
      <c r="A6461" t="s">
        <v>913</v>
      </c>
      <c r="B6461">
        <v>14</v>
      </c>
      <c r="C6461" t="s">
        <v>300</v>
      </c>
      <c r="D6461" t="s">
        <v>740</v>
      </c>
      <c r="E6461" t="str">
        <f t="shared" si="200"/>
        <v/>
      </c>
      <c r="F6461" t="str">
        <f t="shared" si="201"/>
        <v/>
      </c>
      <c r="H6461">
        <v>5</v>
      </c>
      <c r="Q6461">
        <v>5</v>
      </c>
    </row>
    <row r="6462" spans="1:17" x14ac:dyDescent="0.25">
      <c r="A6462" t="s">
        <v>913</v>
      </c>
      <c r="B6462">
        <v>14</v>
      </c>
      <c r="C6462" t="s">
        <v>286</v>
      </c>
      <c r="D6462" t="s">
        <v>742</v>
      </c>
      <c r="E6462">
        <f t="shared" si="200"/>
        <v>1</v>
      </c>
      <c r="F6462" t="str">
        <f t="shared" si="201"/>
        <v/>
      </c>
      <c r="G6462" t="s">
        <v>910</v>
      </c>
      <c r="H6462">
        <v>7</v>
      </c>
      <c r="I6462">
        <v>1</v>
      </c>
      <c r="Q6462">
        <v>9.5</v>
      </c>
    </row>
    <row r="6463" spans="1:17" x14ac:dyDescent="0.25">
      <c r="A6463" t="s">
        <v>913</v>
      </c>
      <c r="B6463">
        <v>14</v>
      </c>
      <c r="C6463" t="s">
        <v>310</v>
      </c>
      <c r="D6463" t="s">
        <v>742</v>
      </c>
      <c r="E6463">
        <f t="shared" si="200"/>
        <v>1</v>
      </c>
      <c r="F6463" t="str">
        <f t="shared" si="201"/>
        <v/>
      </c>
      <c r="G6463" t="s">
        <v>910</v>
      </c>
      <c r="H6463">
        <v>6.5</v>
      </c>
      <c r="Q6463">
        <v>6</v>
      </c>
    </row>
    <row r="6464" spans="1:17" x14ac:dyDescent="0.25">
      <c r="A6464" t="s">
        <v>913</v>
      </c>
      <c r="B6464">
        <v>14</v>
      </c>
      <c r="C6464" t="s">
        <v>317</v>
      </c>
      <c r="D6464" t="s">
        <v>742</v>
      </c>
      <c r="E6464" t="str">
        <f t="shared" si="200"/>
        <v/>
      </c>
      <c r="F6464" t="str">
        <f t="shared" si="201"/>
        <v/>
      </c>
      <c r="H6464">
        <v>6.5</v>
      </c>
      <c r="Q6464">
        <v>6.5</v>
      </c>
    </row>
    <row r="6465" spans="1:17" x14ac:dyDescent="0.25">
      <c r="A6465" t="s">
        <v>913</v>
      </c>
      <c r="B6465">
        <v>14</v>
      </c>
      <c r="C6465" t="s">
        <v>268</v>
      </c>
      <c r="D6465" t="s">
        <v>753</v>
      </c>
      <c r="E6465" t="str">
        <f t="shared" si="200"/>
        <v/>
      </c>
      <c r="F6465" t="str">
        <f t="shared" si="201"/>
        <v/>
      </c>
      <c r="H6465">
        <v>5.5</v>
      </c>
      <c r="Q6465">
        <v>5.5</v>
      </c>
    </row>
    <row r="6466" spans="1:17" x14ac:dyDescent="0.25">
      <c r="A6466" t="s">
        <v>913</v>
      </c>
      <c r="B6466">
        <v>14</v>
      </c>
      <c r="C6466" t="s">
        <v>307</v>
      </c>
      <c r="D6466" t="s">
        <v>753</v>
      </c>
      <c r="E6466" t="str">
        <f t="shared" si="200"/>
        <v/>
      </c>
      <c r="F6466" t="str">
        <f t="shared" si="201"/>
        <v/>
      </c>
      <c r="H6466">
        <v>5.5</v>
      </c>
      <c r="Q6466">
        <v>5.5</v>
      </c>
    </row>
    <row r="6467" spans="1:17" x14ac:dyDescent="0.25">
      <c r="A6467" t="s">
        <v>913</v>
      </c>
      <c r="B6467">
        <v>14</v>
      </c>
      <c r="C6467" t="s">
        <v>280</v>
      </c>
      <c r="D6467" t="s">
        <v>753</v>
      </c>
      <c r="E6467" t="str">
        <f t="shared" ref="E6467:E6530" si="202">IF($G6467="Ammonito",1,"")</f>
        <v/>
      </c>
      <c r="F6467" t="str">
        <f t="shared" ref="F6467:F6530" si="203">IF($G6467="Espulsione",1,"")</f>
        <v/>
      </c>
      <c r="H6467">
        <v>7</v>
      </c>
      <c r="I6467">
        <v>1</v>
      </c>
      <c r="Q6467">
        <v>10</v>
      </c>
    </row>
    <row r="6468" spans="1:17" x14ac:dyDescent="0.25">
      <c r="A6468" t="s">
        <v>913</v>
      </c>
      <c r="B6468">
        <v>14</v>
      </c>
      <c r="C6468" t="s">
        <v>304</v>
      </c>
      <c r="D6468" t="s">
        <v>750</v>
      </c>
      <c r="E6468" t="str">
        <f t="shared" si="202"/>
        <v/>
      </c>
      <c r="F6468" t="str">
        <f t="shared" si="203"/>
        <v/>
      </c>
      <c r="H6468">
        <v>5</v>
      </c>
      <c r="Q6468">
        <v>5</v>
      </c>
    </row>
    <row r="6469" spans="1:17" x14ac:dyDescent="0.25">
      <c r="A6469" t="s">
        <v>913</v>
      </c>
      <c r="B6469">
        <v>14</v>
      </c>
      <c r="C6469" t="s">
        <v>316</v>
      </c>
      <c r="D6469" t="s">
        <v>750</v>
      </c>
      <c r="E6469" t="str">
        <f t="shared" si="202"/>
        <v/>
      </c>
      <c r="F6469" t="str">
        <f t="shared" si="203"/>
        <v/>
      </c>
      <c r="H6469">
        <v>6</v>
      </c>
      <c r="Q6469">
        <v>6</v>
      </c>
    </row>
    <row r="6470" spans="1:17" x14ac:dyDescent="0.25">
      <c r="A6470" t="s">
        <v>913</v>
      </c>
      <c r="B6470">
        <v>14</v>
      </c>
      <c r="C6470" t="s">
        <v>267</v>
      </c>
      <c r="D6470" t="s">
        <v>750</v>
      </c>
      <c r="E6470">
        <f t="shared" si="202"/>
        <v>1</v>
      </c>
      <c r="F6470" t="str">
        <f t="shared" si="203"/>
        <v/>
      </c>
      <c r="G6470" t="s">
        <v>910</v>
      </c>
      <c r="H6470">
        <v>5.5</v>
      </c>
      <c r="Q6470">
        <v>5</v>
      </c>
    </row>
    <row r="6471" spans="1:17" x14ac:dyDescent="0.25">
      <c r="A6471" t="s">
        <v>913</v>
      </c>
      <c r="B6471">
        <v>14</v>
      </c>
      <c r="C6471" t="s">
        <v>252</v>
      </c>
      <c r="D6471" t="s">
        <v>754</v>
      </c>
      <c r="E6471" t="str">
        <f t="shared" si="202"/>
        <v/>
      </c>
      <c r="F6471" t="str">
        <f t="shared" si="203"/>
        <v/>
      </c>
      <c r="H6471">
        <v>6</v>
      </c>
      <c r="I6471">
        <v>1</v>
      </c>
      <c r="Q6471">
        <v>9</v>
      </c>
    </row>
    <row r="6472" spans="1:17" x14ac:dyDescent="0.25">
      <c r="A6472" t="s">
        <v>913</v>
      </c>
      <c r="B6472">
        <v>14</v>
      </c>
      <c r="C6472" t="s">
        <v>811</v>
      </c>
      <c r="D6472" t="s">
        <v>754</v>
      </c>
      <c r="E6472" t="str">
        <f t="shared" si="202"/>
        <v/>
      </c>
      <c r="F6472" t="str">
        <f t="shared" si="203"/>
        <v/>
      </c>
      <c r="H6472">
        <v>6</v>
      </c>
      <c r="Q6472">
        <v>6</v>
      </c>
    </row>
    <row r="6473" spans="1:17" x14ac:dyDescent="0.25">
      <c r="A6473" t="s">
        <v>913</v>
      </c>
      <c r="B6473">
        <v>14</v>
      </c>
      <c r="C6473" t="s">
        <v>259</v>
      </c>
      <c r="D6473" t="s">
        <v>748</v>
      </c>
      <c r="E6473" t="str">
        <f t="shared" si="202"/>
        <v/>
      </c>
      <c r="F6473" t="str">
        <f t="shared" si="203"/>
        <v/>
      </c>
      <c r="H6473">
        <v>6</v>
      </c>
      <c r="I6473">
        <v>1</v>
      </c>
      <c r="Q6473">
        <v>9</v>
      </c>
    </row>
    <row r="6474" spans="1:17" x14ac:dyDescent="0.25">
      <c r="A6474" t="s">
        <v>913</v>
      </c>
      <c r="B6474">
        <v>14</v>
      </c>
      <c r="C6474" t="s">
        <v>274</v>
      </c>
      <c r="D6474" t="s">
        <v>748</v>
      </c>
      <c r="E6474" t="str">
        <f t="shared" si="202"/>
        <v/>
      </c>
      <c r="F6474" t="str">
        <f t="shared" si="203"/>
        <v/>
      </c>
      <c r="H6474">
        <v>8</v>
      </c>
      <c r="I6474">
        <v>2</v>
      </c>
      <c r="Q6474">
        <v>14</v>
      </c>
    </row>
    <row r="6475" spans="1:17" x14ac:dyDescent="0.25">
      <c r="A6475" t="s">
        <v>913</v>
      </c>
      <c r="B6475">
        <v>14</v>
      </c>
      <c r="C6475" t="s">
        <v>278</v>
      </c>
      <c r="D6475" t="s">
        <v>748</v>
      </c>
      <c r="E6475" t="str">
        <f t="shared" si="202"/>
        <v/>
      </c>
      <c r="F6475" t="str">
        <f t="shared" si="203"/>
        <v/>
      </c>
      <c r="H6475">
        <v>6.5</v>
      </c>
      <c r="Q6475">
        <v>6.5</v>
      </c>
    </row>
    <row r="6476" spans="1:17" x14ac:dyDescent="0.25">
      <c r="A6476" t="s">
        <v>913</v>
      </c>
      <c r="B6476">
        <v>14</v>
      </c>
      <c r="C6476" t="s">
        <v>292</v>
      </c>
      <c r="D6476" t="s">
        <v>748</v>
      </c>
      <c r="E6476" t="str">
        <f t="shared" si="202"/>
        <v/>
      </c>
      <c r="F6476" t="str">
        <f t="shared" si="203"/>
        <v/>
      </c>
      <c r="H6476">
        <v>6</v>
      </c>
      <c r="L6476">
        <v>1</v>
      </c>
      <c r="Q6476">
        <v>7</v>
      </c>
    </row>
    <row r="6477" spans="1:17" x14ac:dyDescent="0.25">
      <c r="A6477" t="s">
        <v>913</v>
      </c>
      <c r="B6477">
        <v>14</v>
      </c>
      <c r="C6477" t="s">
        <v>303</v>
      </c>
      <c r="D6477" t="s">
        <v>748</v>
      </c>
      <c r="E6477" t="str">
        <f t="shared" si="202"/>
        <v/>
      </c>
      <c r="F6477" t="str">
        <f t="shared" si="203"/>
        <v/>
      </c>
      <c r="H6477">
        <v>6.5</v>
      </c>
      <c r="I6477">
        <v>1</v>
      </c>
      <c r="L6477">
        <v>1</v>
      </c>
      <c r="Q6477">
        <v>10.5</v>
      </c>
    </row>
    <row r="6478" spans="1:17" x14ac:dyDescent="0.25">
      <c r="A6478" t="s">
        <v>913</v>
      </c>
      <c r="B6478">
        <v>14</v>
      </c>
      <c r="C6478" t="s">
        <v>260</v>
      </c>
      <c r="D6478" t="s">
        <v>661</v>
      </c>
      <c r="E6478">
        <f t="shared" si="202"/>
        <v>1</v>
      </c>
      <c r="F6478" t="str">
        <f t="shared" si="203"/>
        <v/>
      </c>
      <c r="G6478" t="s">
        <v>910</v>
      </c>
      <c r="H6478">
        <v>7.5</v>
      </c>
      <c r="I6478">
        <v>1</v>
      </c>
      <c r="Q6478">
        <v>10</v>
      </c>
    </row>
    <row r="6479" spans="1:17" x14ac:dyDescent="0.25">
      <c r="A6479" t="s">
        <v>913</v>
      </c>
      <c r="B6479">
        <v>14</v>
      </c>
      <c r="C6479" t="s">
        <v>301</v>
      </c>
      <c r="D6479" t="s">
        <v>661</v>
      </c>
      <c r="E6479" t="str">
        <f t="shared" si="202"/>
        <v/>
      </c>
      <c r="F6479" t="str">
        <f t="shared" si="203"/>
        <v/>
      </c>
      <c r="H6479">
        <v>6</v>
      </c>
      <c r="Q6479">
        <v>6</v>
      </c>
    </row>
    <row r="6480" spans="1:17" x14ac:dyDescent="0.25">
      <c r="A6480" t="s">
        <v>913</v>
      </c>
      <c r="B6480">
        <v>14</v>
      </c>
      <c r="C6480" t="s">
        <v>314</v>
      </c>
      <c r="D6480" t="s">
        <v>661</v>
      </c>
      <c r="E6480" t="str">
        <f t="shared" si="202"/>
        <v/>
      </c>
      <c r="F6480" t="str">
        <f t="shared" si="203"/>
        <v/>
      </c>
      <c r="H6480">
        <v>6.5</v>
      </c>
      <c r="L6480">
        <v>1</v>
      </c>
      <c r="Q6480">
        <v>7.5</v>
      </c>
    </row>
    <row r="6481" spans="1:17" x14ac:dyDescent="0.25">
      <c r="A6481" t="s">
        <v>913</v>
      </c>
      <c r="B6481">
        <v>14</v>
      </c>
      <c r="C6481" t="s">
        <v>271</v>
      </c>
      <c r="D6481" t="s">
        <v>631</v>
      </c>
      <c r="E6481" t="str">
        <f t="shared" si="202"/>
        <v/>
      </c>
      <c r="F6481" t="str">
        <f t="shared" si="203"/>
        <v/>
      </c>
      <c r="H6481">
        <v>6.5</v>
      </c>
      <c r="Q6481">
        <v>6.5</v>
      </c>
    </row>
    <row r="6482" spans="1:17" x14ac:dyDescent="0.25">
      <c r="A6482" t="s">
        <v>913</v>
      </c>
      <c r="B6482">
        <v>14</v>
      </c>
      <c r="C6482" t="s">
        <v>266</v>
      </c>
      <c r="D6482" t="s">
        <v>745</v>
      </c>
      <c r="E6482">
        <f t="shared" si="202"/>
        <v>1</v>
      </c>
      <c r="F6482" t="str">
        <f t="shared" si="203"/>
        <v/>
      </c>
      <c r="G6482" t="s">
        <v>910</v>
      </c>
      <c r="H6482">
        <v>6.5</v>
      </c>
      <c r="Q6482">
        <v>6</v>
      </c>
    </row>
    <row r="6483" spans="1:17" x14ac:dyDescent="0.25">
      <c r="A6483" t="s">
        <v>913</v>
      </c>
      <c r="B6483">
        <v>14</v>
      </c>
      <c r="C6483" t="s">
        <v>270</v>
      </c>
      <c r="D6483" t="s">
        <v>745</v>
      </c>
      <c r="E6483">
        <f t="shared" si="202"/>
        <v>1</v>
      </c>
      <c r="F6483" t="str">
        <f t="shared" si="203"/>
        <v/>
      </c>
      <c r="G6483" t="s">
        <v>910</v>
      </c>
      <c r="H6483">
        <v>6</v>
      </c>
      <c r="Q6483">
        <v>5.5</v>
      </c>
    </row>
    <row r="6484" spans="1:17" x14ac:dyDescent="0.25">
      <c r="A6484" t="s">
        <v>913</v>
      </c>
      <c r="B6484">
        <v>14</v>
      </c>
      <c r="C6484" t="s">
        <v>309</v>
      </c>
      <c r="D6484" t="s">
        <v>745</v>
      </c>
      <c r="E6484" t="str">
        <f t="shared" si="202"/>
        <v/>
      </c>
      <c r="F6484" t="str">
        <f t="shared" si="203"/>
        <v/>
      </c>
      <c r="H6484">
        <v>5.5</v>
      </c>
      <c r="Q6484">
        <v>5.5</v>
      </c>
    </row>
    <row r="6485" spans="1:17" x14ac:dyDescent="0.25">
      <c r="A6485" t="s">
        <v>913</v>
      </c>
      <c r="B6485">
        <v>14</v>
      </c>
      <c r="C6485" t="s">
        <v>313</v>
      </c>
      <c r="D6485" t="s">
        <v>745</v>
      </c>
      <c r="E6485" t="str">
        <f t="shared" si="202"/>
        <v/>
      </c>
      <c r="F6485" t="str">
        <f t="shared" si="203"/>
        <v/>
      </c>
      <c r="H6485">
        <v>6</v>
      </c>
      <c r="Q6485">
        <v>6</v>
      </c>
    </row>
    <row r="6486" spans="1:17" x14ac:dyDescent="0.25">
      <c r="A6486" t="s">
        <v>913</v>
      </c>
      <c r="B6486">
        <v>14</v>
      </c>
      <c r="C6486" t="s">
        <v>255</v>
      </c>
      <c r="D6486" t="s">
        <v>635</v>
      </c>
      <c r="E6486" t="str">
        <f t="shared" si="202"/>
        <v/>
      </c>
      <c r="F6486" t="str">
        <f t="shared" si="203"/>
        <v/>
      </c>
      <c r="H6486">
        <v>7</v>
      </c>
      <c r="L6486">
        <v>2</v>
      </c>
      <c r="Q6486">
        <v>9</v>
      </c>
    </row>
    <row r="6487" spans="1:17" x14ac:dyDescent="0.25">
      <c r="A6487" t="s">
        <v>913</v>
      </c>
      <c r="B6487">
        <v>14</v>
      </c>
      <c r="C6487" t="s">
        <v>287</v>
      </c>
      <c r="D6487" t="s">
        <v>635</v>
      </c>
      <c r="E6487" t="str">
        <f t="shared" si="202"/>
        <v/>
      </c>
      <c r="F6487" t="str">
        <f t="shared" si="203"/>
        <v/>
      </c>
      <c r="H6487">
        <v>6</v>
      </c>
      <c r="Q6487">
        <v>6</v>
      </c>
    </row>
    <row r="6488" spans="1:17" x14ac:dyDescent="0.25">
      <c r="A6488" t="s">
        <v>913</v>
      </c>
      <c r="B6488">
        <v>14</v>
      </c>
      <c r="C6488" t="s">
        <v>322</v>
      </c>
      <c r="D6488" t="s">
        <v>635</v>
      </c>
      <c r="E6488">
        <f t="shared" si="202"/>
        <v>1</v>
      </c>
      <c r="F6488" t="str">
        <f t="shared" si="203"/>
        <v/>
      </c>
      <c r="G6488" t="s">
        <v>910</v>
      </c>
      <c r="H6488">
        <v>6.5</v>
      </c>
      <c r="I6488">
        <v>1</v>
      </c>
      <c r="Q6488">
        <v>9</v>
      </c>
    </row>
    <row r="6489" spans="1:17" x14ac:dyDescent="0.25">
      <c r="A6489" t="s">
        <v>913</v>
      </c>
      <c r="B6489">
        <v>14</v>
      </c>
      <c r="C6489" t="s">
        <v>277</v>
      </c>
      <c r="D6489" t="s">
        <v>747</v>
      </c>
      <c r="E6489" t="str">
        <f t="shared" si="202"/>
        <v/>
      </c>
      <c r="F6489" t="str">
        <f t="shared" si="203"/>
        <v/>
      </c>
      <c r="H6489">
        <v>5.5</v>
      </c>
      <c r="Q6489">
        <v>5.5</v>
      </c>
    </row>
    <row r="6490" spans="1:17" x14ac:dyDescent="0.25">
      <c r="A6490" t="s">
        <v>913</v>
      </c>
      <c r="B6490">
        <v>14</v>
      </c>
      <c r="C6490" t="s">
        <v>265</v>
      </c>
      <c r="D6490" t="s">
        <v>738</v>
      </c>
      <c r="E6490" t="str">
        <f t="shared" si="202"/>
        <v/>
      </c>
      <c r="F6490" t="str">
        <f t="shared" si="203"/>
        <v/>
      </c>
      <c r="H6490">
        <v>5.5</v>
      </c>
      <c r="Q6490">
        <v>5.5</v>
      </c>
    </row>
    <row r="6491" spans="1:17" x14ac:dyDescent="0.25">
      <c r="A6491" t="s">
        <v>913</v>
      </c>
      <c r="B6491">
        <v>14</v>
      </c>
      <c r="C6491" t="s">
        <v>319</v>
      </c>
      <c r="D6491" t="s">
        <v>761</v>
      </c>
      <c r="E6491" t="str">
        <f t="shared" si="202"/>
        <v/>
      </c>
      <c r="F6491" t="str">
        <f t="shared" si="203"/>
        <v/>
      </c>
      <c r="H6491">
        <v>5.5</v>
      </c>
      <c r="Q6491">
        <v>5.5</v>
      </c>
    </row>
    <row r="6492" spans="1:17" x14ac:dyDescent="0.25">
      <c r="A6492" t="s">
        <v>913</v>
      </c>
      <c r="B6492">
        <v>14</v>
      </c>
      <c r="C6492" t="s">
        <v>279</v>
      </c>
      <c r="D6492" t="s">
        <v>761</v>
      </c>
      <c r="E6492" t="str">
        <f t="shared" si="202"/>
        <v/>
      </c>
      <c r="F6492" t="str">
        <f t="shared" si="203"/>
        <v/>
      </c>
      <c r="H6492">
        <v>6.5</v>
      </c>
      <c r="I6492">
        <v>1</v>
      </c>
      <c r="Q6492">
        <v>9.5</v>
      </c>
    </row>
    <row r="6493" spans="1:17" x14ac:dyDescent="0.25">
      <c r="A6493" t="s">
        <v>908</v>
      </c>
      <c r="B6493">
        <v>13</v>
      </c>
      <c r="C6493" t="s">
        <v>331</v>
      </c>
      <c r="D6493" t="s">
        <v>746</v>
      </c>
      <c r="E6493" t="str">
        <f t="shared" si="202"/>
        <v/>
      </c>
      <c r="F6493" t="str">
        <f t="shared" si="203"/>
        <v/>
      </c>
      <c r="H6493">
        <v>6</v>
      </c>
      <c r="J6493">
        <v>2</v>
      </c>
      <c r="Q6493">
        <v>4</v>
      </c>
    </row>
    <row r="6494" spans="1:17" x14ac:dyDescent="0.25">
      <c r="A6494" t="s">
        <v>908</v>
      </c>
      <c r="B6494">
        <v>13</v>
      </c>
      <c r="C6494" t="s">
        <v>332</v>
      </c>
      <c r="D6494" t="s">
        <v>760</v>
      </c>
      <c r="E6494">
        <f t="shared" si="202"/>
        <v>1</v>
      </c>
      <c r="F6494" t="str">
        <f t="shared" si="203"/>
        <v/>
      </c>
      <c r="G6494" t="s">
        <v>910</v>
      </c>
      <c r="H6494">
        <v>7</v>
      </c>
      <c r="J6494">
        <v>1</v>
      </c>
      <c r="Q6494">
        <v>5.5</v>
      </c>
    </row>
    <row r="6495" spans="1:17" x14ac:dyDescent="0.25">
      <c r="A6495" t="s">
        <v>908</v>
      </c>
      <c r="B6495">
        <v>13</v>
      </c>
      <c r="C6495" t="s">
        <v>326</v>
      </c>
      <c r="D6495" t="s">
        <v>633</v>
      </c>
      <c r="E6495" t="str">
        <f t="shared" si="202"/>
        <v/>
      </c>
      <c r="F6495" t="str">
        <f t="shared" si="203"/>
        <v/>
      </c>
      <c r="H6495">
        <v>8</v>
      </c>
      <c r="Q6495">
        <v>8</v>
      </c>
    </row>
    <row r="6496" spans="1:17" x14ac:dyDescent="0.25">
      <c r="A6496" t="s">
        <v>908</v>
      </c>
      <c r="B6496">
        <v>13</v>
      </c>
      <c r="C6496" t="s">
        <v>325</v>
      </c>
      <c r="D6496" t="s">
        <v>739</v>
      </c>
      <c r="E6496" t="str">
        <f t="shared" si="202"/>
        <v/>
      </c>
      <c r="F6496" t="str">
        <f t="shared" si="203"/>
        <v/>
      </c>
      <c r="H6496">
        <v>5.5</v>
      </c>
      <c r="J6496">
        <v>4</v>
      </c>
      <c r="Q6496">
        <v>1.5</v>
      </c>
    </row>
    <row r="6497" spans="1:17" x14ac:dyDescent="0.25">
      <c r="A6497" t="s">
        <v>908</v>
      </c>
      <c r="B6497">
        <v>13</v>
      </c>
      <c r="C6497" t="s">
        <v>341</v>
      </c>
      <c r="D6497" t="s">
        <v>634</v>
      </c>
      <c r="E6497" t="str">
        <f t="shared" si="202"/>
        <v/>
      </c>
      <c r="F6497" t="str">
        <f t="shared" si="203"/>
        <v/>
      </c>
      <c r="H6497">
        <v>6</v>
      </c>
      <c r="Q6497">
        <v>6</v>
      </c>
    </row>
    <row r="6498" spans="1:17" x14ac:dyDescent="0.25">
      <c r="A6498" t="s">
        <v>908</v>
      </c>
      <c r="B6498">
        <v>13</v>
      </c>
      <c r="C6498" t="s">
        <v>338</v>
      </c>
      <c r="D6498" t="s">
        <v>632</v>
      </c>
      <c r="E6498" t="str">
        <f t="shared" si="202"/>
        <v/>
      </c>
      <c r="F6498" t="str">
        <f t="shared" si="203"/>
        <v/>
      </c>
      <c r="H6498">
        <v>7</v>
      </c>
      <c r="J6498">
        <v>1</v>
      </c>
      <c r="Q6498">
        <v>6</v>
      </c>
    </row>
    <row r="6499" spans="1:17" x14ac:dyDescent="0.25">
      <c r="A6499" t="s">
        <v>908</v>
      </c>
      <c r="B6499">
        <v>13</v>
      </c>
      <c r="C6499" t="s">
        <v>340</v>
      </c>
      <c r="D6499" t="s">
        <v>752</v>
      </c>
      <c r="E6499" t="str">
        <f t="shared" si="202"/>
        <v/>
      </c>
      <c r="F6499" t="str">
        <f t="shared" si="203"/>
        <v/>
      </c>
      <c r="H6499">
        <v>7.5</v>
      </c>
      <c r="J6499">
        <v>1</v>
      </c>
      <c r="P6499">
        <v>1</v>
      </c>
      <c r="Q6499">
        <v>9.5</v>
      </c>
    </row>
    <row r="6500" spans="1:17" x14ac:dyDescent="0.25">
      <c r="A6500" t="s">
        <v>908</v>
      </c>
      <c r="B6500">
        <v>13</v>
      </c>
      <c r="C6500" t="s">
        <v>662</v>
      </c>
      <c r="D6500" t="s">
        <v>740</v>
      </c>
      <c r="E6500" t="str">
        <f t="shared" si="202"/>
        <v/>
      </c>
      <c r="F6500" t="str">
        <f t="shared" si="203"/>
        <v/>
      </c>
      <c r="H6500">
        <v>7</v>
      </c>
      <c r="J6500">
        <v>1</v>
      </c>
      <c r="Q6500">
        <v>6</v>
      </c>
    </row>
    <row r="6501" spans="1:17" x14ac:dyDescent="0.25">
      <c r="A6501" t="s">
        <v>908</v>
      </c>
      <c r="B6501">
        <v>13</v>
      </c>
      <c r="C6501" t="s">
        <v>330</v>
      </c>
      <c r="D6501" t="s">
        <v>742</v>
      </c>
      <c r="E6501" t="str">
        <f t="shared" si="202"/>
        <v/>
      </c>
      <c r="F6501" t="str">
        <f t="shared" si="203"/>
        <v/>
      </c>
      <c r="H6501">
        <v>6</v>
      </c>
      <c r="Q6501">
        <v>6</v>
      </c>
    </row>
    <row r="6502" spans="1:17" x14ac:dyDescent="0.25">
      <c r="A6502" t="s">
        <v>908</v>
      </c>
      <c r="B6502">
        <v>13</v>
      </c>
      <c r="C6502" t="s">
        <v>337</v>
      </c>
      <c r="D6502" t="s">
        <v>753</v>
      </c>
      <c r="E6502" t="str">
        <f t="shared" si="202"/>
        <v/>
      </c>
      <c r="F6502" t="str">
        <f t="shared" si="203"/>
        <v/>
      </c>
      <c r="H6502">
        <v>5.5</v>
      </c>
      <c r="J6502">
        <v>1</v>
      </c>
      <c r="Q6502">
        <v>4.5</v>
      </c>
    </row>
    <row r="6503" spans="1:17" x14ac:dyDescent="0.25">
      <c r="A6503" t="s">
        <v>908</v>
      </c>
      <c r="B6503">
        <v>13</v>
      </c>
      <c r="C6503" t="s">
        <v>327</v>
      </c>
      <c r="D6503" t="s">
        <v>750</v>
      </c>
      <c r="E6503" t="str">
        <f t="shared" si="202"/>
        <v/>
      </c>
      <c r="F6503" t="str">
        <f t="shared" si="203"/>
        <v/>
      </c>
      <c r="H6503">
        <v>6</v>
      </c>
      <c r="J6503">
        <v>2</v>
      </c>
      <c r="Q6503">
        <v>4</v>
      </c>
    </row>
    <row r="6504" spans="1:17" x14ac:dyDescent="0.25">
      <c r="A6504" t="s">
        <v>908</v>
      </c>
      <c r="B6504">
        <v>13</v>
      </c>
      <c r="C6504" t="s">
        <v>323</v>
      </c>
      <c r="D6504" t="s">
        <v>754</v>
      </c>
      <c r="E6504" t="str">
        <f t="shared" si="202"/>
        <v/>
      </c>
      <c r="F6504" t="str">
        <f t="shared" si="203"/>
        <v/>
      </c>
      <c r="H6504">
        <v>6</v>
      </c>
      <c r="J6504">
        <v>1</v>
      </c>
      <c r="O6504">
        <v>1</v>
      </c>
      <c r="Q6504">
        <v>5</v>
      </c>
    </row>
    <row r="6505" spans="1:17" x14ac:dyDescent="0.25">
      <c r="A6505" t="s">
        <v>908</v>
      </c>
      <c r="B6505">
        <v>13</v>
      </c>
      <c r="C6505" t="s">
        <v>343</v>
      </c>
      <c r="D6505" t="s">
        <v>748</v>
      </c>
      <c r="E6505" t="str">
        <f t="shared" si="202"/>
        <v/>
      </c>
      <c r="F6505" t="str">
        <f t="shared" si="203"/>
        <v/>
      </c>
      <c r="H6505">
        <v>5.5</v>
      </c>
      <c r="J6505">
        <v>1</v>
      </c>
      <c r="Q6505">
        <v>4.5</v>
      </c>
    </row>
    <row r="6506" spans="1:17" x14ac:dyDescent="0.25">
      <c r="A6506" t="s">
        <v>908</v>
      </c>
      <c r="B6506">
        <v>13</v>
      </c>
      <c r="C6506" t="s">
        <v>663</v>
      </c>
      <c r="D6506" t="s">
        <v>661</v>
      </c>
      <c r="E6506" t="str">
        <f t="shared" si="202"/>
        <v/>
      </c>
      <c r="F6506" t="str">
        <f t="shared" si="203"/>
        <v/>
      </c>
      <c r="H6506">
        <v>7</v>
      </c>
      <c r="Q6506">
        <v>7</v>
      </c>
    </row>
    <row r="6507" spans="1:17" x14ac:dyDescent="0.25">
      <c r="A6507" t="s">
        <v>908</v>
      </c>
      <c r="B6507">
        <v>13</v>
      </c>
      <c r="C6507" t="s">
        <v>334</v>
      </c>
      <c r="D6507" t="s">
        <v>631</v>
      </c>
      <c r="E6507" t="str">
        <f t="shared" si="202"/>
        <v/>
      </c>
      <c r="F6507" t="str">
        <f t="shared" si="203"/>
        <v/>
      </c>
      <c r="H6507">
        <v>7</v>
      </c>
      <c r="Q6507">
        <v>7</v>
      </c>
    </row>
    <row r="6508" spans="1:17" x14ac:dyDescent="0.25">
      <c r="A6508" t="s">
        <v>908</v>
      </c>
      <c r="B6508">
        <v>13</v>
      </c>
      <c r="C6508" t="s">
        <v>333</v>
      </c>
      <c r="D6508" t="s">
        <v>745</v>
      </c>
      <c r="E6508" t="str">
        <f t="shared" si="202"/>
        <v/>
      </c>
      <c r="F6508" t="str">
        <f t="shared" si="203"/>
        <v/>
      </c>
      <c r="H6508">
        <v>6</v>
      </c>
      <c r="J6508">
        <v>1</v>
      </c>
      <c r="Q6508">
        <v>5</v>
      </c>
    </row>
    <row r="6509" spans="1:17" x14ac:dyDescent="0.25">
      <c r="A6509" t="s">
        <v>908</v>
      </c>
      <c r="B6509">
        <v>13</v>
      </c>
      <c r="C6509" t="s">
        <v>339</v>
      </c>
      <c r="D6509" t="s">
        <v>635</v>
      </c>
      <c r="E6509">
        <f t="shared" si="202"/>
        <v>1</v>
      </c>
      <c r="F6509" t="str">
        <f t="shared" si="203"/>
        <v/>
      </c>
      <c r="G6509" t="s">
        <v>910</v>
      </c>
      <c r="H6509">
        <v>7.5</v>
      </c>
      <c r="Q6509">
        <v>7</v>
      </c>
    </row>
    <row r="6510" spans="1:17" x14ac:dyDescent="0.25">
      <c r="A6510" t="s">
        <v>908</v>
      </c>
      <c r="B6510">
        <v>13</v>
      </c>
      <c r="C6510" t="s">
        <v>664</v>
      </c>
      <c r="D6510" t="s">
        <v>747</v>
      </c>
      <c r="E6510">
        <f t="shared" si="202"/>
        <v>1</v>
      </c>
      <c r="F6510" t="str">
        <f t="shared" si="203"/>
        <v/>
      </c>
      <c r="G6510" t="s">
        <v>910</v>
      </c>
      <c r="H6510">
        <v>6.5</v>
      </c>
      <c r="J6510">
        <v>1</v>
      </c>
      <c r="Q6510">
        <v>5</v>
      </c>
    </row>
    <row r="6511" spans="1:17" x14ac:dyDescent="0.25">
      <c r="A6511" t="s">
        <v>908</v>
      </c>
      <c r="B6511">
        <v>13</v>
      </c>
      <c r="C6511" t="s">
        <v>329</v>
      </c>
      <c r="D6511" t="s">
        <v>738</v>
      </c>
      <c r="E6511" t="str">
        <f t="shared" si="202"/>
        <v/>
      </c>
      <c r="F6511" t="str">
        <f t="shared" si="203"/>
        <v/>
      </c>
      <c r="H6511">
        <v>6.5</v>
      </c>
      <c r="Q6511">
        <v>6.5</v>
      </c>
    </row>
    <row r="6512" spans="1:17" x14ac:dyDescent="0.25">
      <c r="A6512" t="s">
        <v>908</v>
      </c>
      <c r="B6512">
        <v>13</v>
      </c>
      <c r="C6512" t="s">
        <v>342</v>
      </c>
      <c r="D6512" t="s">
        <v>761</v>
      </c>
      <c r="E6512" t="str">
        <f t="shared" si="202"/>
        <v/>
      </c>
      <c r="F6512" t="str">
        <f t="shared" si="203"/>
        <v/>
      </c>
      <c r="H6512">
        <v>6.5</v>
      </c>
      <c r="J6512">
        <v>1</v>
      </c>
      <c r="Q6512">
        <v>5.5</v>
      </c>
    </row>
    <row r="6513" spans="1:17" x14ac:dyDescent="0.25">
      <c r="A6513" t="s">
        <v>909</v>
      </c>
      <c r="B6513">
        <v>13</v>
      </c>
      <c r="C6513" t="s">
        <v>371</v>
      </c>
      <c r="D6513" t="s">
        <v>746</v>
      </c>
      <c r="E6513" t="str">
        <f t="shared" si="202"/>
        <v/>
      </c>
      <c r="F6513" t="str">
        <f t="shared" si="203"/>
        <v/>
      </c>
      <c r="H6513">
        <v>5.5</v>
      </c>
      <c r="Q6513">
        <v>5.5</v>
      </c>
    </row>
    <row r="6514" spans="1:17" x14ac:dyDescent="0.25">
      <c r="A6514" t="s">
        <v>909</v>
      </c>
      <c r="B6514">
        <v>13</v>
      </c>
      <c r="C6514" t="s">
        <v>376</v>
      </c>
      <c r="D6514" t="s">
        <v>746</v>
      </c>
      <c r="E6514">
        <f t="shared" si="202"/>
        <v>1</v>
      </c>
      <c r="F6514" t="str">
        <f t="shared" si="203"/>
        <v/>
      </c>
      <c r="G6514" t="s">
        <v>910</v>
      </c>
      <c r="H6514">
        <v>5.5</v>
      </c>
      <c r="Q6514">
        <v>5</v>
      </c>
    </row>
    <row r="6515" spans="1:17" x14ac:dyDescent="0.25">
      <c r="A6515" t="s">
        <v>909</v>
      </c>
      <c r="B6515">
        <v>13</v>
      </c>
      <c r="C6515" t="s">
        <v>880</v>
      </c>
      <c r="D6515" t="s">
        <v>746</v>
      </c>
      <c r="E6515" t="str">
        <f t="shared" si="202"/>
        <v/>
      </c>
      <c r="F6515" t="str">
        <f t="shared" si="203"/>
        <v/>
      </c>
      <c r="H6515">
        <v>6</v>
      </c>
      <c r="Q6515">
        <v>6</v>
      </c>
    </row>
    <row r="6516" spans="1:17" x14ac:dyDescent="0.25">
      <c r="A6516" t="s">
        <v>909</v>
      </c>
      <c r="B6516">
        <v>13</v>
      </c>
      <c r="C6516" t="s">
        <v>473</v>
      </c>
      <c r="D6516" t="s">
        <v>746</v>
      </c>
      <c r="E6516" t="str">
        <f t="shared" si="202"/>
        <v/>
      </c>
      <c r="F6516" t="str">
        <f t="shared" si="203"/>
        <v/>
      </c>
      <c r="H6516">
        <v>6</v>
      </c>
      <c r="Q6516">
        <v>6</v>
      </c>
    </row>
    <row r="6517" spans="1:17" x14ac:dyDescent="0.25">
      <c r="A6517" t="s">
        <v>909</v>
      </c>
      <c r="B6517">
        <v>13</v>
      </c>
      <c r="C6517" t="s">
        <v>354</v>
      </c>
      <c r="D6517" t="s">
        <v>760</v>
      </c>
      <c r="E6517" t="str">
        <f t="shared" si="202"/>
        <v/>
      </c>
      <c r="F6517" t="str">
        <f t="shared" si="203"/>
        <v/>
      </c>
      <c r="H6517">
        <v>6</v>
      </c>
      <c r="Q6517">
        <v>6</v>
      </c>
    </row>
    <row r="6518" spans="1:17" x14ac:dyDescent="0.25">
      <c r="A6518" t="s">
        <v>909</v>
      </c>
      <c r="B6518">
        <v>13</v>
      </c>
      <c r="C6518" t="s">
        <v>850</v>
      </c>
      <c r="D6518" t="s">
        <v>760</v>
      </c>
      <c r="E6518" t="str">
        <f t="shared" si="202"/>
        <v/>
      </c>
      <c r="F6518" t="str">
        <f t="shared" si="203"/>
        <v/>
      </c>
      <c r="H6518">
        <v>5.5</v>
      </c>
      <c r="Q6518">
        <v>5.5</v>
      </c>
    </row>
    <row r="6519" spans="1:17" x14ac:dyDescent="0.25">
      <c r="A6519" t="s">
        <v>909</v>
      </c>
      <c r="B6519">
        <v>13</v>
      </c>
      <c r="C6519" t="s">
        <v>404</v>
      </c>
      <c r="D6519" t="s">
        <v>760</v>
      </c>
      <c r="E6519" t="str">
        <f t="shared" si="202"/>
        <v/>
      </c>
      <c r="F6519" t="str">
        <f t="shared" si="203"/>
        <v/>
      </c>
      <c r="H6519">
        <v>6.5</v>
      </c>
      <c r="Q6519">
        <v>6.5</v>
      </c>
    </row>
    <row r="6520" spans="1:17" x14ac:dyDescent="0.25">
      <c r="A6520" t="s">
        <v>909</v>
      </c>
      <c r="B6520">
        <v>13</v>
      </c>
      <c r="C6520" t="s">
        <v>436</v>
      </c>
      <c r="D6520" t="s">
        <v>760</v>
      </c>
      <c r="E6520">
        <f t="shared" si="202"/>
        <v>1</v>
      </c>
      <c r="F6520" t="str">
        <f t="shared" si="203"/>
        <v/>
      </c>
      <c r="G6520" t="s">
        <v>910</v>
      </c>
      <c r="H6520">
        <v>6</v>
      </c>
      <c r="Q6520">
        <v>5.5</v>
      </c>
    </row>
    <row r="6521" spans="1:17" x14ac:dyDescent="0.25">
      <c r="A6521" t="s">
        <v>909</v>
      </c>
      <c r="B6521">
        <v>13</v>
      </c>
      <c r="C6521" t="s">
        <v>442</v>
      </c>
      <c r="D6521" t="s">
        <v>760</v>
      </c>
      <c r="E6521" t="str">
        <f t="shared" si="202"/>
        <v/>
      </c>
      <c r="F6521" t="str">
        <f t="shared" si="203"/>
        <v/>
      </c>
      <c r="H6521">
        <v>5.5</v>
      </c>
      <c r="Q6521">
        <v>5.5</v>
      </c>
    </row>
    <row r="6522" spans="1:17" x14ac:dyDescent="0.25">
      <c r="A6522" t="s">
        <v>909</v>
      </c>
      <c r="B6522">
        <v>13</v>
      </c>
      <c r="C6522" t="s">
        <v>471</v>
      </c>
      <c r="D6522" t="s">
        <v>760</v>
      </c>
      <c r="E6522" t="str">
        <f t="shared" si="202"/>
        <v/>
      </c>
      <c r="F6522" t="str">
        <f t="shared" si="203"/>
        <v/>
      </c>
      <c r="H6522">
        <v>5</v>
      </c>
      <c r="Q6522">
        <v>5</v>
      </c>
    </row>
    <row r="6523" spans="1:17" x14ac:dyDescent="0.25">
      <c r="A6523" t="s">
        <v>909</v>
      </c>
      <c r="B6523">
        <v>13</v>
      </c>
      <c r="C6523" t="s">
        <v>357</v>
      </c>
      <c r="D6523" t="s">
        <v>633</v>
      </c>
      <c r="E6523">
        <f t="shared" si="202"/>
        <v>1</v>
      </c>
      <c r="F6523" t="str">
        <f t="shared" si="203"/>
        <v/>
      </c>
      <c r="G6523" t="s">
        <v>910</v>
      </c>
      <c r="H6523">
        <v>6.5</v>
      </c>
      <c r="Q6523">
        <v>6</v>
      </c>
    </row>
    <row r="6524" spans="1:17" x14ac:dyDescent="0.25">
      <c r="A6524" t="s">
        <v>909</v>
      </c>
      <c r="B6524">
        <v>13</v>
      </c>
      <c r="C6524" t="s">
        <v>438</v>
      </c>
      <c r="D6524" t="s">
        <v>633</v>
      </c>
      <c r="E6524" t="str">
        <f t="shared" si="202"/>
        <v/>
      </c>
      <c r="F6524" t="str">
        <f t="shared" si="203"/>
        <v/>
      </c>
      <c r="H6524">
        <v>6</v>
      </c>
      <c r="Q6524">
        <v>6</v>
      </c>
    </row>
    <row r="6525" spans="1:17" x14ac:dyDescent="0.25">
      <c r="A6525" t="s">
        <v>909</v>
      </c>
      <c r="B6525">
        <v>13</v>
      </c>
      <c r="C6525" t="s">
        <v>453</v>
      </c>
      <c r="D6525" t="s">
        <v>633</v>
      </c>
      <c r="E6525" t="str">
        <f t="shared" si="202"/>
        <v/>
      </c>
      <c r="F6525" t="str">
        <f t="shared" si="203"/>
        <v/>
      </c>
      <c r="H6525">
        <v>6</v>
      </c>
      <c r="Q6525">
        <v>6</v>
      </c>
    </row>
    <row r="6526" spans="1:17" x14ac:dyDescent="0.25">
      <c r="A6526" t="s">
        <v>909</v>
      </c>
      <c r="B6526">
        <v>13</v>
      </c>
      <c r="C6526" t="s">
        <v>875</v>
      </c>
      <c r="D6526" t="s">
        <v>633</v>
      </c>
      <c r="E6526" t="str">
        <f t="shared" si="202"/>
        <v/>
      </c>
      <c r="F6526" t="str">
        <f t="shared" si="203"/>
        <v/>
      </c>
      <c r="H6526">
        <v>6.5</v>
      </c>
      <c r="Q6526">
        <v>6.5</v>
      </c>
    </row>
    <row r="6527" spans="1:17" x14ac:dyDescent="0.25">
      <c r="A6527" t="s">
        <v>909</v>
      </c>
      <c r="B6527">
        <v>13</v>
      </c>
      <c r="C6527" t="s">
        <v>350</v>
      </c>
      <c r="D6527" t="s">
        <v>739</v>
      </c>
      <c r="E6527">
        <f t="shared" si="202"/>
        <v>1</v>
      </c>
      <c r="F6527" t="str">
        <f t="shared" si="203"/>
        <v/>
      </c>
      <c r="G6527" t="s">
        <v>910</v>
      </c>
      <c r="H6527">
        <v>5.5</v>
      </c>
      <c r="Q6527">
        <v>5</v>
      </c>
    </row>
    <row r="6528" spans="1:17" x14ac:dyDescent="0.25">
      <c r="A6528" t="s">
        <v>909</v>
      </c>
      <c r="B6528">
        <v>13</v>
      </c>
      <c r="C6528" t="s">
        <v>844</v>
      </c>
      <c r="D6528" t="s">
        <v>739</v>
      </c>
      <c r="E6528">
        <f t="shared" si="202"/>
        <v>1</v>
      </c>
      <c r="F6528" t="str">
        <f t="shared" si="203"/>
        <v/>
      </c>
      <c r="G6528" t="s">
        <v>910</v>
      </c>
      <c r="H6528">
        <v>5</v>
      </c>
      <c r="Q6528">
        <v>4.5</v>
      </c>
    </row>
    <row r="6529" spans="1:17" x14ac:dyDescent="0.25">
      <c r="A6529" t="s">
        <v>909</v>
      </c>
      <c r="B6529">
        <v>13</v>
      </c>
      <c r="C6529" t="s">
        <v>411</v>
      </c>
      <c r="D6529" t="s">
        <v>739</v>
      </c>
      <c r="E6529">
        <f t="shared" si="202"/>
        <v>1</v>
      </c>
      <c r="F6529" t="str">
        <f t="shared" si="203"/>
        <v/>
      </c>
      <c r="G6529" t="s">
        <v>910</v>
      </c>
      <c r="H6529">
        <v>5</v>
      </c>
      <c r="Q6529">
        <v>4.5</v>
      </c>
    </row>
    <row r="6530" spans="1:17" x14ac:dyDescent="0.25">
      <c r="A6530" t="s">
        <v>909</v>
      </c>
      <c r="B6530">
        <v>13</v>
      </c>
      <c r="C6530" t="s">
        <v>417</v>
      </c>
      <c r="D6530" t="s">
        <v>739</v>
      </c>
      <c r="E6530">
        <f t="shared" si="202"/>
        <v>1</v>
      </c>
      <c r="F6530" t="str">
        <f t="shared" si="203"/>
        <v/>
      </c>
      <c r="G6530" t="s">
        <v>910</v>
      </c>
      <c r="H6530">
        <v>4.5</v>
      </c>
      <c r="Q6530">
        <v>4</v>
      </c>
    </row>
    <row r="6531" spans="1:17" x14ac:dyDescent="0.25">
      <c r="A6531" t="s">
        <v>909</v>
      </c>
      <c r="B6531">
        <v>13</v>
      </c>
      <c r="C6531" t="s">
        <v>382</v>
      </c>
      <c r="D6531" t="s">
        <v>634</v>
      </c>
      <c r="E6531" t="str">
        <f t="shared" ref="E6531:E6594" si="204">IF($G6531="Ammonito",1,"")</f>
        <v/>
      </c>
      <c r="F6531" t="str">
        <f t="shared" ref="F6531:F6594" si="205">IF($G6531="Espulsione",1,"")</f>
        <v/>
      </c>
      <c r="H6531">
        <v>6</v>
      </c>
      <c r="Q6531">
        <v>6</v>
      </c>
    </row>
    <row r="6532" spans="1:17" x14ac:dyDescent="0.25">
      <c r="A6532" t="s">
        <v>909</v>
      </c>
      <c r="B6532">
        <v>13</v>
      </c>
      <c r="C6532" t="s">
        <v>388</v>
      </c>
      <c r="D6532" t="s">
        <v>634</v>
      </c>
      <c r="E6532" t="str">
        <f t="shared" si="204"/>
        <v/>
      </c>
      <c r="F6532" t="str">
        <f t="shared" si="205"/>
        <v/>
      </c>
      <c r="H6532">
        <v>6</v>
      </c>
      <c r="Q6532">
        <v>6</v>
      </c>
    </row>
    <row r="6533" spans="1:17" x14ac:dyDescent="0.25">
      <c r="A6533" t="s">
        <v>909</v>
      </c>
      <c r="B6533">
        <v>13</v>
      </c>
      <c r="C6533" t="s">
        <v>398</v>
      </c>
      <c r="D6533" t="s">
        <v>634</v>
      </c>
      <c r="E6533" t="str">
        <f t="shared" si="204"/>
        <v/>
      </c>
      <c r="F6533" t="str">
        <f t="shared" si="205"/>
        <v/>
      </c>
      <c r="H6533">
        <v>7</v>
      </c>
      <c r="Q6533">
        <v>7</v>
      </c>
    </row>
    <row r="6534" spans="1:17" x14ac:dyDescent="0.25">
      <c r="A6534" t="s">
        <v>909</v>
      </c>
      <c r="B6534">
        <v>13</v>
      </c>
      <c r="C6534" t="s">
        <v>402</v>
      </c>
      <c r="D6534" t="s">
        <v>634</v>
      </c>
      <c r="E6534" t="str">
        <f t="shared" si="204"/>
        <v/>
      </c>
      <c r="F6534" t="str">
        <f t="shared" si="205"/>
        <v/>
      </c>
      <c r="H6534">
        <v>6</v>
      </c>
      <c r="Q6534">
        <v>6</v>
      </c>
    </row>
    <row r="6535" spans="1:17" x14ac:dyDescent="0.25">
      <c r="A6535" t="s">
        <v>909</v>
      </c>
      <c r="B6535">
        <v>13</v>
      </c>
      <c r="C6535" t="s">
        <v>447</v>
      </c>
      <c r="D6535" t="s">
        <v>632</v>
      </c>
      <c r="E6535" t="str">
        <f t="shared" si="204"/>
        <v/>
      </c>
      <c r="F6535" t="str">
        <f t="shared" si="205"/>
        <v/>
      </c>
      <c r="H6535">
        <v>5.5</v>
      </c>
      <c r="Q6535">
        <v>5.5</v>
      </c>
    </row>
    <row r="6536" spans="1:17" x14ac:dyDescent="0.25">
      <c r="A6536" t="s">
        <v>909</v>
      </c>
      <c r="B6536">
        <v>13</v>
      </c>
      <c r="C6536" t="s">
        <v>462</v>
      </c>
      <c r="D6536" t="s">
        <v>632</v>
      </c>
      <c r="E6536">
        <f t="shared" si="204"/>
        <v>1</v>
      </c>
      <c r="F6536" t="str">
        <f t="shared" si="205"/>
        <v/>
      </c>
      <c r="G6536" t="s">
        <v>910</v>
      </c>
      <c r="H6536">
        <v>5.5</v>
      </c>
      <c r="Q6536">
        <v>5</v>
      </c>
    </row>
    <row r="6537" spans="1:17" x14ac:dyDescent="0.25">
      <c r="A6537" t="s">
        <v>909</v>
      </c>
      <c r="B6537">
        <v>13</v>
      </c>
      <c r="C6537" t="s">
        <v>470</v>
      </c>
      <c r="D6537" t="s">
        <v>632</v>
      </c>
      <c r="E6537" t="str">
        <f t="shared" si="204"/>
        <v/>
      </c>
      <c r="F6537" t="str">
        <f t="shared" si="205"/>
        <v/>
      </c>
      <c r="H6537">
        <v>5</v>
      </c>
      <c r="Q6537">
        <v>5</v>
      </c>
    </row>
    <row r="6538" spans="1:17" x14ac:dyDescent="0.25">
      <c r="A6538" t="s">
        <v>909</v>
      </c>
      <c r="B6538">
        <v>13</v>
      </c>
      <c r="C6538" t="s">
        <v>474</v>
      </c>
      <c r="D6538" t="s">
        <v>632</v>
      </c>
      <c r="E6538" t="str">
        <f t="shared" si="204"/>
        <v/>
      </c>
      <c r="F6538" t="str">
        <f t="shared" si="205"/>
        <v/>
      </c>
      <c r="H6538">
        <v>5</v>
      </c>
      <c r="Q6538">
        <v>5</v>
      </c>
    </row>
    <row r="6539" spans="1:17" x14ac:dyDescent="0.25">
      <c r="A6539" t="s">
        <v>909</v>
      </c>
      <c r="B6539">
        <v>13</v>
      </c>
      <c r="C6539" t="s">
        <v>352</v>
      </c>
      <c r="D6539" t="s">
        <v>752</v>
      </c>
      <c r="E6539" t="str">
        <f t="shared" si="204"/>
        <v/>
      </c>
      <c r="F6539" t="str">
        <f t="shared" si="205"/>
        <v/>
      </c>
      <c r="H6539">
        <v>6</v>
      </c>
      <c r="Q6539">
        <v>6</v>
      </c>
    </row>
    <row r="6540" spans="1:17" x14ac:dyDescent="0.25">
      <c r="A6540" t="s">
        <v>909</v>
      </c>
      <c r="B6540">
        <v>13</v>
      </c>
      <c r="C6540" t="s">
        <v>353</v>
      </c>
      <c r="D6540" t="s">
        <v>752</v>
      </c>
      <c r="E6540" t="str">
        <f t="shared" si="204"/>
        <v/>
      </c>
      <c r="F6540" t="str">
        <f t="shared" si="205"/>
        <v/>
      </c>
      <c r="H6540">
        <v>6</v>
      </c>
      <c r="Q6540">
        <v>6</v>
      </c>
    </row>
    <row r="6541" spans="1:17" x14ac:dyDescent="0.25">
      <c r="A6541" t="s">
        <v>909</v>
      </c>
      <c r="B6541">
        <v>13</v>
      </c>
      <c r="C6541" t="s">
        <v>426</v>
      </c>
      <c r="D6541" t="s">
        <v>752</v>
      </c>
      <c r="E6541" t="str">
        <f t="shared" si="204"/>
        <v/>
      </c>
      <c r="F6541">
        <f t="shared" si="205"/>
        <v>1</v>
      </c>
      <c r="G6541" t="s">
        <v>911</v>
      </c>
      <c r="H6541">
        <v>4</v>
      </c>
      <c r="Q6541">
        <v>3</v>
      </c>
    </row>
    <row r="6542" spans="1:17" x14ac:dyDescent="0.25">
      <c r="A6542" t="s">
        <v>909</v>
      </c>
      <c r="B6542">
        <v>13</v>
      </c>
      <c r="C6542" t="s">
        <v>428</v>
      </c>
      <c r="D6542" t="s">
        <v>752</v>
      </c>
      <c r="E6542" t="str">
        <f t="shared" si="204"/>
        <v/>
      </c>
      <c r="F6542" t="str">
        <f t="shared" si="205"/>
        <v/>
      </c>
      <c r="H6542">
        <v>6</v>
      </c>
      <c r="Q6542">
        <v>6</v>
      </c>
    </row>
    <row r="6543" spans="1:17" x14ac:dyDescent="0.25">
      <c r="A6543" t="s">
        <v>909</v>
      </c>
      <c r="B6543">
        <v>13</v>
      </c>
      <c r="C6543" t="s">
        <v>454</v>
      </c>
      <c r="D6543" t="s">
        <v>752</v>
      </c>
      <c r="E6543" t="str">
        <f t="shared" si="204"/>
        <v/>
      </c>
      <c r="F6543" t="str">
        <f t="shared" si="205"/>
        <v/>
      </c>
      <c r="H6543">
        <v>6</v>
      </c>
      <c r="Q6543">
        <v>6</v>
      </c>
    </row>
    <row r="6544" spans="1:17" x14ac:dyDescent="0.25">
      <c r="A6544" t="s">
        <v>909</v>
      </c>
      <c r="B6544">
        <v>13</v>
      </c>
      <c r="C6544" t="s">
        <v>879</v>
      </c>
      <c r="D6544" t="s">
        <v>752</v>
      </c>
      <c r="E6544" t="str">
        <f t="shared" si="204"/>
        <v/>
      </c>
      <c r="F6544" t="str">
        <f t="shared" si="205"/>
        <v/>
      </c>
      <c r="H6544">
        <v>6</v>
      </c>
      <c r="Q6544">
        <v>6</v>
      </c>
    </row>
    <row r="6545" spans="1:17" x14ac:dyDescent="0.25">
      <c r="A6545" t="s">
        <v>909</v>
      </c>
      <c r="B6545">
        <v>13</v>
      </c>
      <c r="C6545" t="s">
        <v>477</v>
      </c>
      <c r="D6545" t="s">
        <v>752</v>
      </c>
      <c r="E6545">
        <f t="shared" si="204"/>
        <v>1</v>
      </c>
      <c r="F6545" t="str">
        <f t="shared" si="205"/>
        <v/>
      </c>
      <c r="G6545" t="s">
        <v>910</v>
      </c>
      <c r="H6545">
        <v>6</v>
      </c>
      <c r="Q6545">
        <v>5.5</v>
      </c>
    </row>
    <row r="6546" spans="1:17" x14ac:dyDescent="0.25">
      <c r="A6546" t="s">
        <v>909</v>
      </c>
      <c r="B6546">
        <v>13</v>
      </c>
      <c r="C6546" t="s">
        <v>374</v>
      </c>
      <c r="D6546" t="s">
        <v>740</v>
      </c>
      <c r="E6546" t="str">
        <f t="shared" si="204"/>
        <v/>
      </c>
      <c r="F6546" t="str">
        <f t="shared" si="205"/>
        <v/>
      </c>
      <c r="H6546">
        <v>5.5</v>
      </c>
      <c r="Q6546">
        <v>5.5</v>
      </c>
    </row>
    <row r="6547" spans="1:17" x14ac:dyDescent="0.25">
      <c r="A6547" t="s">
        <v>909</v>
      </c>
      <c r="B6547">
        <v>13</v>
      </c>
      <c r="C6547" t="s">
        <v>414</v>
      </c>
      <c r="D6547" t="s">
        <v>740</v>
      </c>
      <c r="E6547" t="str">
        <f t="shared" si="204"/>
        <v/>
      </c>
      <c r="F6547" t="str">
        <f t="shared" si="205"/>
        <v/>
      </c>
      <c r="H6547">
        <v>7</v>
      </c>
      <c r="I6547">
        <v>1</v>
      </c>
      <c r="Q6547">
        <v>10</v>
      </c>
    </row>
    <row r="6548" spans="1:17" x14ac:dyDescent="0.25">
      <c r="A6548" t="s">
        <v>909</v>
      </c>
      <c r="B6548">
        <v>13</v>
      </c>
      <c r="C6548" t="s">
        <v>415</v>
      </c>
      <c r="D6548" t="s">
        <v>740</v>
      </c>
      <c r="E6548" t="str">
        <f t="shared" si="204"/>
        <v/>
      </c>
      <c r="F6548" t="str">
        <f t="shared" si="205"/>
        <v/>
      </c>
      <c r="H6548">
        <v>6</v>
      </c>
      <c r="Q6548">
        <v>6</v>
      </c>
    </row>
    <row r="6549" spans="1:17" x14ac:dyDescent="0.25">
      <c r="A6549" t="s">
        <v>909</v>
      </c>
      <c r="B6549">
        <v>13</v>
      </c>
      <c r="C6549" t="s">
        <v>440</v>
      </c>
      <c r="D6549" t="s">
        <v>740</v>
      </c>
      <c r="E6549" t="str">
        <f t="shared" si="204"/>
        <v/>
      </c>
      <c r="F6549" t="str">
        <f t="shared" si="205"/>
        <v/>
      </c>
      <c r="H6549">
        <v>5.5</v>
      </c>
      <c r="Q6549">
        <v>5.5</v>
      </c>
    </row>
    <row r="6550" spans="1:17" x14ac:dyDescent="0.25">
      <c r="A6550" t="s">
        <v>909</v>
      </c>
      <c r="B6550">
        <v>13</v>
      </c>
      <c r="C6550" t="s">
        <v>870</v>
      </c>
      <c r="D6550" t="s">
        <v>740</v>
      </c>
      <c r="E6550" t="str">
        <f t="shared" si="204"/>
        <v/>
      </c>
      <c r="F6550" t="str">
        <f t="shared" si="205"/>
        <v/>
      </c>
      <c r="H6550">
        <v>6</v>
      </c>
      <c r="Q6550">
        <v>6</v>
      </c>
    </row>
    <row r="6551" spans="1:17" x14ac:dyDescent="0.25">
      <c r="A6551" t="s">
        <v>909</v>
      </c>
      <c r="B6551">
        <v>13</v>
      </c>
      <c r="C6551" t="s">
        <v>463</v>
      </c>
      <c r="D6551" t="s">
        <v>740</v>
      </c>
      <c r="E6551" t="str">
        <f t="shared" si="204"/>
        <v/>
      </c>
      <c r="F6551" t="str">
        <f t="shared" si="205"/>
        <v/>
      </c>
      <c r="H6551">
        <v>6.5</v>
      </c>
      <c r="Q6551">
        <v>6.5</v>
      </c>
    </row>
    <row r="6552" spans="1:17" x14ac:dyDescent="0.25">
      <c r="A6552" t="s">
        <v>909</v>
      </c>
      <c r="B6552">
        <v>13</v>
      </c>
      <c r="C6552" t="s">
        <v>373</v>
      </c>
      <c r="D6552" t="s">
        <v>742</v>
      </c>
      <c r="E6552" t="str">
        <f t="shared" si="204"/>
        <v/>
      </c>
      <c r="F6552" t="str">
        <f t="shared" si="205"/>
        <v/>
      </c>
      <c r="H6552">
        <v>6</v>
      </c>
      <c r="Q6552">
        <v>6</v>
      </c>
    </row>
    <row r="6553" spans="1:17" x14ac:dyDescent="0.25">
      <c r="A6553" t="s">
        <v>909</v>
      </c>
      <c r="B6553">
        <v>13</v>
      </c>
      <c r="C6553" t="s">
        <v>384</v>
      </c>
      <c r="D6553" t="s">
        <v>742</v>
      </c>
      <c r="E6553" t="str">
        <f t="shared" si="204"/>
        <v/>
      </c>
      <c r="F6553" t="str">
        <f t="shared" si="205"/>
        <v/>
      </c>
      <c r="H6553">
        <v>6</v>
      </c>
      <c r="Q6553">
        <v>6</v>
      </c>
    </row>
    <row r="6554" spans="1:17" x14ac:dyDescent="0.25">
      <c r="A6554" t="s">
        <v>909</v>
      </c>
      <c r="B6554">
        <v>13</v>
      </c>
      <c r="C6554" t="s">
        <v>375</v>
      </c>
      <c r="D6554" t="s">
        <v>753</v>
      </c>
      <c r="E6554">
        <f t="shared" si="204"/>
        <v>1</v>
      </c>
      <c r="F6554" t="str">
        <f t="shared" si="205"/>
        <v/>
      </c>
      <c r="G6554" t="s">
        <v>910</v>
      </c>
      <c r="H6554">
        <v>6.5</v>
      </c>
      <c r="I6554">
        <v>1</v>
      </c>
      <c r="Q6554">
        <v>9</v>
      </c>
    </row>
    <row r="6555" spans="1:17" x14ac:dyDescent="0.25">
      <c r="A6555" t="s">
        <v>909</v>
      </c>
      <c r="B6555">
        <v>13</v>
      </c>
      <c r="C6555" t="s">
        <v>385</v>
      </c>
      <c r="D6555" t="s">
        <v>753</v>
      </c>
      <c r="E6555" t="str">
        <f t="shared" si="204"/>
        <v/>
      </c>
      <c r="F6555" t="str">
        <f t="shared" si="205"/>
        <v/>
      </c>
      <c r="H6555">
        <v>6</v>
      </c>
      <c r="Q6555">
        <v>6</v>
      </c>
    </row>
    <row r="6556" spans="1:17" x14ac:dyDescent="0.25">
      <c r="A6556" t="s">
        <v>909</v>
      </c>
      <c r="B6556">
        <v>13</v>
      </c>
      <c r="C6556" t="s">
        <v>416</v>
      </c>
      <c r="D6556" t="s">
        <v>753</v>
      </c>
      <c r="E6556" t="str">
        <f t="shared" si="204"/>
        <v/>
      </c>
      <c r="F6556" t="str">
        <f t="shared" si="205"/>
        <v/>
      </c>
      <c r="H6556">
        <v>5.5</v>
      </c>
      <c r="Q6556">
        <v>5.5</v>
      </c>
    </row>
    <row r="6557" spans="1:17" x14ac:dyDescent="0.25">
      <c r="A6557" t="s">
        <v>909</v>
      </c>
      <c r="B6557">
        <v>13</v>
      </c>
      <c r="C6557" t="s">
        <v>455</v>
      </c>
      <c r="D6557" t="s">
        <v>753</v>
      </c>
      <c r="E6557" t="str">
        <f t="shared" si="204"/>
        <v/>
      </c>
      <c r="F6557" t="str">
        <f t="shared" si="205"/>
        <v/>
      </c>
      <c r="H6557">
        <v>6.5</v>
      </c>
      <c r="Q6557">
        <v>6.5</v>
      </c>
    </row>
    <row r="6558" spans="1:17" x14ac:dyDescent="0.25">
      <c r="A6558" t="s">
        <v>909</v>
      </c>
      <c r="B6558">
        <v>13</v>
      </c>
      <c r="C6558" t="s">
        <v>380</v>
      </c>
      <c r="D6558" t="s">
        <v>750</v>
      </c>
      <c r="E6558" t="str">
        <f t="shared" si="204"/>
        <v/>
      </c>
      <c r="F6558" t="str">
        <f t="shared" si="205"/>
        <v/>
      </c>
      <c r="H6558">
        <v>5</v>
      </c>
      <c r="Q6558">
        <v>5</v>
      </c>
    </row>
    <row r="6559" spans="1:17" x14ac:dyDescent="0.25">
      <c r="A6559" t="s">
        <v>909</v>
      </c>
      <c r="B6559">
        <v>13</v>
      </c>
      <c r="C6559" t="s">
        <v>386</v>
      </c>
      <c r="D6559" t="s">
        <v>750</v>
      </c>
      <c r="E6559" t="str">
        <f t="shared" si="204"/>
        <v/>
      </c>
      <c r="F6559" t="str">
        <f t="shared" si="205"/>
        <v/>
      </c>
      <c r="H6559">
        <v>5</v>
      </c>
      <c r="Q6559">
        <v>5</v>
      </c>
    </row>
    <row r="6560" spans="1:17" x14ac:dyDescent="0.25">
      <c r="A6560" t="s">
        <v>909</v>
      </c>
      <c r="B6560">
        <v>13</v>
      </c>
      <c r="C6560" t="s">
        <v>399</v>
      </c>
      <c r="D6560" t="s">
        <v>750</v>
      </c>
      <c r="E6560" t="str">
        <f t="shared" si="204"/>
        <v/>
      </c>
      <c r="F6560" t="str">
        <f t="shared" si="205"/>
        <v/>
      </c>
      <c r="H6560">
        <v>6</v>
      </c>
      <c r="Q6560">
        <v>6</v>
      </c>
    </row>
    <row r="6561" spans="1:17" x14ac:dyDescent="0.25">
      <c r="A6561" t="s">
        <v>909</v>
      </c>
      <c r="B6561">
        <v>13</v>
      </c>
      <c r="C6561" t="s">
        <v>430</v>
      </c>
      <c r="D6561" t="s">
        <v>750</v>
      </c>
      <c r="E6561">
        <f t="shared" si="204"/>
        <v>1</v>
      </c>
      <c r="F6561" t="str">
        <f t="shared" si="205"/>
        <v/>
      </c>
      <c r="G6561" t="s">
        <v>910</v>
      </c>
      <c r="H6561">
        <v>5</v>
      </c>
      <c r="Q6561">
        <v>4.5</v>
      </c>
    </row>
    <row r="6562" spans="1:17" x14ac:dyDescent="0.25">
      <c r="A6562" t="s">
        <v>909</v>
      </c>
      <c r="B6562">
        <v>13</v>
      </c>
      <c r="C6562" t="s">
        <v>461</v>
      </c>
      <c r="D6562" t="s">
        <v>750</v>
      </c>
      <c r="E6562" t="str">
        <f t="shared" si="204"/>
        <v/>
      </c>
      <c r="F6562" t="str">
        <f t="shared" si="205"/>
        <v/>
      </c>
      <c r="H6562">
        <v>6</v>
      </c>
      <c r="Q6562">
        <v>6</v>
      </c>
    </row>
    <row r="6563" spans="1:17" x14ac:dyDescent="0.25">
      <c r="A6563" t="s">
        <v>909</v>
      </c>
      <c r="B6563">
        <v>13</v>
      </c>
      <c r="C6563" t="s">
        <v>345</v>
      </c>
      <c r="D6563" t="s">
        <v>754</v>
      </c>
      <c r="E6563" t="str">
        <f t="shared" si="204"/>
        <v/>
      </c>
      <c r="F6563" t="str">
        <f t="shared" si="205"/>
        <v/>
      </c>
      <c r="H6563">
        <v>5.5</v>
      </c>
      <c r="Q6563">
        <v>5.5</v>
      </c>
    </row>
    <row r="6564" spans="1:17" x14ac:dyDescent="0.25">
      <c r="A6564" t="s">
        <v>909</v>
      </c>
      <c r="B6564">
        <v>13</v>
      </c>
      <c r="C6564" t="s">
        <v>368</v>
      </c>
      <c r="D6564" t="s">
        <v>754</v>
      </c>
      <c r="E6564">
        <f t="shared" si="204"/>
        <v>1</v>
      </c>
      <c r="F6564" t="str">
        <f t="shared" si="205"/>
        <v/>
      </c>
      <c r="G6564" t="s">
        <v>910</v>
      </c>
      <c r="H6564">
        <v>6</v>
      </c>
      <c r="Q6564">
        <v>5.5</v>
      </c>
    </row>
    <row r="6565" spans="1:17" x14ac:dyDescent="0.25">
      <c r="A6565" t="s">
        <v>909</v>
      </c>
      <c r="B6565">
        <v>13</v>
      </c>
      <c r="C6565" t="s">
        <v>480</v>
      </c>
      <c r="D6565" t="s">
        <v>754</v>
      </c>
      <c r="E6565">
        <f t="shared" si="204"/>
        <v>1</v>
      </c>
      <c r="F6565" t="str">
        <f t="shared" si="205"/>
        <v/>
      </c>
      <c r="G6565" t="s">
        <v>910</v>
      </c>
      <c r="H6565">
        <v>5.5</v>
      </c>
      <c r="Q6565">
        <v>5</v>
      </c>
    </row>
    <row r="6566" spans="1:17" x14ac:dyDescent="0.25">
      <c r="A6566" t="s">
        <v>909</v>
      </c>
      <c r="B6566">
        <v>13</v>
      </c>
      <c r="C6566" t="s">
        <v>349</v>
      </c>
      <c r="D6566" t="s">
        <v>748</v>
      </c>
      <c r="E6566" t="str">
        <f t="shared" si="204"/>
        <v/>
      </c>
      <c r="F6566" t="str">
        <f t="shared" si="205"/>
        <v/>
      </c>
      <c r="H6566">
        <v>5</v>
      </c>
      <c r="Q6566">
        <v>5</v>
      </c>
    </row>
    <row r="6567" spans="1:17" x14ac:dyDescent="0.25">
      <c r="A6567" t="s">
        <v>909</v>
      </c>
      <c r="B6567">
        <v>13</v>
      </c>
      <c r="C6567" t="s">
        <v>356</v>
      </c>
      <c r="D6567" t="s">
        <v>748</v>
      </c>
      <c r="E6567" t="str">
        <f t="shared" si="204"/>
        <v/>
      </c>
      <c r="F6567" t="str">
        <f t="shared" si="205"/>
        <v/>
      </c>
      <c r="H6567">
        <v>6</v>
      </c>
      <c r="Q6567">
        <v>6</v>
      </c>
    </row>
    <row r="6568" spans="1:17" x14ac:dyDescent="0.25">
      <c r="A6568" t="s">
        <v>909</v>
      </c>
      <c r="B6568">
        <v>13</v>
      </c>
      <c r="C6568" t="s">
        <v>370</v>
      </c>
      <c r="D6568" t="s">
        <v>748</v>
      </c>
      <c r="E6568">
        <f t="shared" si="204"/>
        <v>1</v>
      </c>
      <c r="F6568" t="str">
        <f t="shared" si="205"/>
        <v/>
      </c>
      <c r="G6568" t="s">
        <v>910</v>
      </c>
      <c r="H6568">
        <v>4.5</v>
      </c>
      <c r="Q6568">
        <v>4</v>
      </c>
    </row>
    <row r="6569" spans="1:17" x14ac:dyDescent="0.25">
      <c r="A6569" t="s">
        <v>909</v>
      </c>
      <c r="B6569">
        <v>13</v>
      </c>
      <c r="C6569" t="s">
        <v>422</v>
      </c>
      <c r="D6569" t="s">
        <v>748</v>
      </c>
      <c r="E6569" t="str">
        <f t="shared" si="204"/>
        <v/>
      </c>
      <c r="F6569" t="str">
        <f t="shared" si="205"/>
        <v/>
      </c>
      <c r="H6569">
        <v>5</v>
      </c>
      <c r="Q6569">
        <v>5</v>
      </c>
    </row>
    <row r="6570" spans="1:17" x14ac:dyDescent="0.25">
      <c r="A6570" t="s">
        <v>909</v>
      </c>
      <c r="B6570">
        <v>13</v>
      </c>
      <c r="C6570" t="s">
        <v>363</v>
      </c>
      <c r="D6570" t="s">
        <v>661</v>
      </c>
      <c r="E6570">
        <f t="shared" si="204"/>
        <v>1</v>
      </c>
      <c r="F6570" t="str">
        <f t="shared" si="205"/>
        <v/>
      </c>
      <c r="G6570" t="s">
        <v>910</v>
      </c>
      <c r="H6570">
        <v>6</v>
      </c>
      <c r="Q6570">
        <v>5.5</v>
      </c>
    </row>
    <row r="6571" spans="1:17" x14ac:dyDescent="0.25">
      <c r="A6571" t="s">
        <v>909</v>
      </c>
      <c r="B6571">
        <v>13</v>
      </c>
      <c r="C6571" t="s">
        <v>845</v>
      </c>
      <c r="D6571" t="s">
        <v>661</v>
      </c>
      <c r="E6571" t="str">
        <f t="shared" si="204"/>
        <v/>
      </c>
      <c r="F6571" t="str">
        <f t="shared" si="205"/>
        <v/>
      </c>
      <c r="H6571">
        <v>6</v>
      </c>
      <c r="Q6571">
        <v>6</v>
      </c>
    </row>
    <row r="6572" spans="1:17" x14ac:dyDescent="0.25">
      <c r="A6572" t="s">
        <v>909</v>
      </c>
      <c r="B6572">
        <v>13</v>
      </c>
      <c r="C6572" t="s">
        <v>400</v>
      </c>
      <c r="D6572" t="s">
        <v>661</v>
      </c>
      <c r="E6572" t="str">
        <f t="shared" si="204"/>
        <v/>
      </c>
      <c r="F6572" t="str">
        <f t="shared" si="205"/>
        <v/>
      </c>
      <c r="H6572">
        <v>6.5</v>
      </c>
      <c r="Q6572">
        <v>6.5</v>
      </c>
    </row>
    <row r="6573" spans="1:17" x14ac:dyDescent="0.25">
      <c r="A6573" t="s">
        <v>909</v>
      </c>
      <c r="B6573">
        <v>13</v>
      </c>
      <c r="C6573" t="s">
        <v>409</v>
      </c>
      <c r="D6573" t="s">
        <v>661</v>
      </c>
      <c r="E6573" t="str">
        <f t="shared" si="204"/>
        <v/>
      </c>
      <c r="F6573" t="str">
        <f t="shared" si="205"/>
        <v/>
      </c>
      <c r="H6573">
        <v>6</v>
      </c>
      <c r="Q6573">
        <v>6</v>
      </c>
    </row>
    <row r="6574" spans="1:17" x14ac:dyDescent="0.25">
      <c r="A6574" t="s">
        <v>909</v>
      </c>
      <c r="B6574">
        <v>13</v>
      </c>
      <c r="C6574" t="s">
        <v>420</v>
      </c>
      <c r="D6574" t="s">
        <v>661</v>
      </c>
      <c r="E6574" t="str">
        <f t="shared" si="204"/>
        <v/>
      </c>
      <c r="F6574" t="str">
        <f t="shared" si="205"/>
        <v/>
      </c>
      <c r="H6574">
        <v>6.5</v>
      </c>
      <c r="Q6574">
        <v>6.5</v>
      </c>
    </row>
    <row r="6575" spans="1:17" x14ac:dyDescent="0.25">
      <c r="A6575" t="s">
        <v>909</v>
      </c>
      <c r="B6575">
        <v>13</v>
      </c>
      <c r="C6575" t="s">
        <v>445</v>
      </c>
      <c r="D6575" t="s">
        <v>661</v>
      </c>
      <c r="E6575" t="str">
        <f t="shared" si="204"/>
        <v/>
      </c>
      <c r="F6575" t="str">
        <f t="shared" si="205"/>
        <v/>
      </c>
      <c r="H6575">
        <v>6</v>
      </c>
      <c r="Q6575">
        <v>6</v>
      </c>
    </row>
    <row r="6576" spans="1:17" x14ac:dyDescent="0.25">
      <c r="A6576" t="s">
        <v>909</v>
      </c>
      <c r="B6576">
        <v>13</v>
      </c>
      <c r="C6576" t="s">
        <v>364</v>
      </c>
      <c r="D6576" t="s">
        <v>631</v>
      </c>
      <c r="E6576" t="str">
        <f t="shared" si="204"/>
        <v/>
      </c>
      <c r="F6576" t="str">
        <f t="shared" si="205"/>
        <v/>
      </c>
      <c r="H6576">
        <v>6</v>
      </c>
      <c r="Q6576">
        <v>6</v>
      </c>
    </row>
    <row r="6577" spans="1:17" x14ac:dyDescent="0.25">
      <c r="A6577" t="s">
        <v>909</v>
      </c>
      <c r="B6577">
        <v>13</v>
      </c>
      <c r="C6577" t="s">
        <v>846</v>
      </c>
      <c r="D6577" t="s">
        <v>631</v>
      </c>
      <c r="E6577" t="str">
        <f t="shared" si="204"/>
        <v/>
      </c>
      <c r="F6577" t="str">
        <f t="shared" si="205"/>
        <v/>
      </c>
      <c r="H6577">
        <v>6</v>
      </c>
      <c r="Q6577">
        <v>6</v>
      </c>
    </row>
    <row r="6578" spans="1:17" x14ac:dyDescent="0.25">
      <c r="A6578" t="s">
        <v>909</v>
      </c>
      <c r="B6578">
        <v>13</v>
      </c>
      <c r="C6578" t="s">
        <v>396</v>
      </c>
      <c r="D6578" t="s">
        <v>631</v>
      </c>
      <c r="E6578" t="str">
        <f t="shared" si="204"/>
        <v/>
      </c>
      <c r="F6578" t="str">
        <f t="shared" si="205"/>
        <v/>
      </c>
      <c r="H6578">
        <v>6.5</v>
      </c>
      <c r="Q6578">
        <v>6.5</v>
      </c>
    </row>
    <row r="6579" spans="1:17" x14ac:dyDescent="0.25">
      <c r="A6579" t="s">
        <v>909</v>
      </c>
      <c r="B6579">
        <v>13</v>
      </c>
      <c r="C6579" t="s">
        <v>423</v>
      </c>
      <c r="D6579" t="s">
        <v>631</v>
      </c>
      <c r="E6579">
        <f t="shared" si="204"/>
        <v>1</v>
      </c>
      <c r="F6579" t="str">
        <f t="shared" si="205"/>
        <v/>
      </c>
      <c r="G6579" t="s">
        <v>910</v>
      </c>
      <c r="H6579">
        <v>6.5</v>
      </c>
      <c r="Q6579">
        <v>6</v>
      </c>
    </row>
    <row r="6580" spans="1:17" x14ac:dyDescent="0.25">
      <c r="A6580" t="s">
        <v>909</v>
      </c>
      <c r="B6580">
        <v>13</v>
      </c>
      <c r="C6580" t="s">
        <v>387</v>
      </c>
      <c r="D6580" t="s">
        <v>745</v>
      </c>
      <c r="E6580" t="str">
        <f t="shared" si="204"/>
        <v/>
      </c>
      <c r="F6580" t="str">
        <f t="shared" si="205"/>
        <v/>
      </c>
      <c r="H6580">
        <v>5.5</v>
      </c>
      <c r="Q6580">
        <v>5.5</v>
      </c>
    </row>
    <row r="6581" spans="1:17" x14ac:dyDescent="0.25">
      <c r="A6581" t="s">
        <v>909</v>
      </c>
      <c r="B6581">
        <v>13</v>
      </c>
      <c r="C6581" t="s">
        <v>394</v>
      </c>
      <c r="D6581" t="s">
        <v>745</v>
      </c>
      <c r="E6581" t="str">
        <f t="shared" si="204"/>
        <v/>
      </c>
      <c r="F6581" t="str">
        <f t="shared" si="205"/>
        <v/>
      </c>
      <c r="H6581">
        <v>6</v>
      </c>
      <c r="Q6581">
        <v>6</v>
      </c>
    </row>
    <row r="6582" spans="1:17" x14ac:dyDescent="0.25">
      <c r="A6582" t="s">
        <v>909</v>
      </c>
      <c r="B6582">
        <v>13</v>
      </c>
      <c r="C6582" t="s">
        <v>405</v>
      </c>
      <c r="D6582" t="s">
        <v>745</v>
      </c>
      <c r="E6582" t="str">
        <f t="shared" si="204"/>
        <v/>
      </c>
      <c r="F6582" t="str">
        <f t="shared" si="205"/>
        <v/>
      </c>
      <c r="H6582">
        <v>6</v>
      </c>
      <c r="Q6582">
        <v>6</v>
      </c>
    </row>
    <row r="6583" spans="1:17" x14ac:dyDescent="0.25">
      <c r="A6583" t="s">
        <v>909</v>
      </c>
      <c r="B6583">
        <v>13</v>
      </c>
      <c r="C6583" t="s">
        <v>439</v>
      </c>
      <c r="D6583" t="s">
        <v>745</v>
      </c>
      <c r="E6583" t="str">
        <f t="shared" si="204"/>
        <v/>
      </c>
      <c r="F6583" t="str">
        <f t="shared" si="205"/>
        <v/>
      </c>
      <c r="H6583">
        <v>5</v>
      </c>
      <c r="Q6583">
        <v>5</v>
      </c>
    </row>
    <row r="6584" spans="1:17" x14ac:dyDescent="0.25">
      <c r="A6584" t="s">
        <v>909</v>
      </c>
      <c r="B6584">
        <v>13</v>
      </c>
      <c r="C6584" t="s">
        <v>446</v>
      </c>
      <c r="D6584" t="s">
        <v>745</v>
      </c>
      <c r="E6584" t="str">
        <f t="shared" si="204"/>
        <v/>
      </c>
      <c r="F6584" t="str">
        <f t="shared" si="205"/>
        <v/>
      </c>
      <c r="H6584">
        <v>6.5</v>
      </c>
      <c r="Q6584">
        <v>6.5</v>
      </c>
    </row>
    <row r="6585" spans="1:17" x14ac:dyDescent="0.25">
      <c r="A6585" t="s">
        <v>909</v>
      </c>
      <c r="B6585">
        <v>13</v>
      </c>
      <c r="C6585" t="s">
        <v>346</v>
      </c>
      <c r="D6585" t="s">
        <v>635</v>
      </c>
      <c r="E6585" t="str">
        <f t="shared" si="204"/>
        <v/>
      </c>
      <c r="F6585" t="str">
        <f t="shared" si="205"/>
        <v/>
      </c>
      <c r="H6585">
        <v>6</v>
      </c>
      <c r="Q6585">
        <v>6</v>
      </c>
    </row>
    <row r="6586" spans="1:17" x14ac:dyDescent="0.25">
      <c r="A6586" t="s">
        <v>909</v>
      </c>
      <c r="B6586">
        <v>13</v>
      </c>
      <c r="C6586" t="s">
        <v>351</v>
      </c>
      <c r="D6586" t="s">
        <v>635</v>
      </c>
      <c r="E6586" t="str">
        <f t="shared" si="204"/>
        <v/>
      </c>
      <c r="F6586">
        <f t="shared" si="205"/>
        <v>1</v>
      </c>
      <c r="G6586" t="s">
        <v>911</v>
      </c>
      <c r="H6586">
        <v>6</v>
      </c>
      <c r="Q6586">
        <v>5</v>
      </c>
    </row>
    <row r="6587" spans="1:17" x14ac:dyDescent="0.25">
      <c r="A6587" t="s">
        <v>909</v>
      </c>
      <c r="B6587">
        <v>13</v>
      </c>
      <c r="C6587" t="s">
        <v>366</v>
      </c>
      <c r="D6587" t="s">
        <v>635</v>
      </c>
      <c r="E6587" t="str">
        <f t="shared" si="204"/>
        <v/>
      </c>
      <c r="F6587" t="str">
        <f t="shared" si="205"/>
        <v/>
      </c>
      <c r="H6587">
        <v>6</v>
      </c>
      <c r="Q6587">
        <v>6</v>
      </c>
    </row>
    <row r="6588" spans="1:17" x14ac:dyDescent="0.25">
      <c r="A6588" t="s">
        <v>909</v>
      </c>
      <c r="B6588">
        <v>13</v>
      </c>
      <c r="C6588" t="s">
        <v>406</v>
      </c>
      <c r="D6588" t="s">
        <v>635</v>
      </c>
      <c r="E6588" t="str">
        <f t="shared" si="204"/>
        <v/>
      </c>
      <c r="F6588" t="str">
        <f t="shared" si="205"/>
        <v/>
      </c>
      <c r="H6588">
        <v>6</v>
      </c>
      <c r="Q6588">
        <v>6</v>
      </c>
    </row>
    <row r="6589" spans="1:17" x14ac:dyDescent="0.25">
      <c r="A6589" t="s">
        <v>909</v>
      </c>
      <c r="B6589">
        <v>13</v>
      </c>
      <c r="C6589" t="s">
        <v>419</v>
      </c>
      <c r="D6589" t="s">
        <v>635</v>
      </c>
      <c r="E6589" t="str">
        <f t="shared" si="204"/>
        <v/>
      </c>
      <c r="F6589" t="str">
        <f t="shared" si="205"/>
        <v/>
      </c>
      <c r="H6589">
        <v>6</v>
      </c>
      <c r="Q6589">
        <v>6</v>
      </c>
    </row>
    <row r="6590" spans="1:17" x14ac:dyDescent="0.25">
      <c r="A6590" t="s">
        <v>909</v>
      </c>
      <c r="B6590">
        <v>13</v>
      </c>
      <c r="C6590" t="s">
        <v>841</v>
      </c>
      <c r="D6590" t="s">
        <v>747</v>
      </c>
      <c r="E6590">
        <f t="shared" si="204"/>
        <v>1</v>
      </c>
      <c r="F6590" t="str">
        <f t="shared" si="205"/>
        <v/>
      </c>
      <c r="G6590" t="s">
        <v>910</v>
      </c>
      <c r="H6590">
        <v>7</v>
      </c>
      <c r="Q6590">
        <v>6.5</v>
      </c>
    </row>
    <row r="6591" spans="1:17" x14ac:dyDescent="0.25">
      <c r="A6591" t="s">
        <v>909</v>
      </c>
      <c r="B6591">
        <v>13</v>
      </c>
      <c r="C6591" t="s">
        <v>389</v>
      </c>
      <c r="D6591" t="s">
        <v>747</v>
      </c>
      <c r="E6591">
        <f t="shared" si="204"/>
        <v>1</v>
      </c>
      <c r="F6591" t="str">
        <f t="shared" si="205"/>
        <v/>
      </c>
      <c r="G6591" t="s">
        <v>910</v>
      </c>
      <c r="H6591">
        <v>6</v>
      </c>
      <c r="Q6591">
        <v>5.5</v>
      </c>
    </row>
    <row r="6592" spans="1:17" x14ac:dyDescent="0.25">
      <c r="A6592" t="s">
        <v>909</v>
      </c>
      <c r="B6592">
        <v>13</v>
      </c>
      <c r="C6592" t="s">
        <v>390</v>
      </c>
      <c r="D6592" t="s">
        <v>747</v>
      </c>
      <c r="E6592" t="str">
        <f t="shared" si="204"/>
        <v/>
      </c>
      <c r="F6592" t="str">
        <f t="shared" si="205"/>
        <v/>
      </c>
      <c r="H6592">
        <v>6.5</v>
      </c>
      <c r="Q6592">
        <v>6.5</v>
      </c>
    </row>
    <row r="6593" spans="1:17" x14ac:dyDescent="0.25">
      <c r="A6593" t="s">
        <v>909</v>
      </c>
      <c r="B6593">
        <v>13</v>
      </c>
      <c r="C6593" t="s">
        <v>408</v>
      </c>
      <c r="D6593" t="s">
        <v>747</v>
      </c>
      <c r="E6593" t="str">
        <f t="shared" si="204"/>
        <v/>
      </c>
      <c r="F6593" t="str">
        <f t="shared" si="205"/>
        <v/>
      </c>
      <c r="H6593">
        <v>6</v>
      </c>
      <c r="Q6593">
        <v>6</v>
      </c>
    </row>
    <row r="6594" spans="1:17" x14ac:dyDescent="0.25">
      <c r="A6594" t="s">
        <v>909</v>
      </c>
      <c r="B6594">
        <v>13</v>
      </c>
      <c r="C6594" t="s">
        <v>865</v>
      </c>
      <c r="D6594" t="s">
        <v>747</v>
      </c>
      <c r="E6594" t="str">
        <f t="shared" si="204"/>
        <v/>
      </c>
      <c r="F6594" t="str">
        <f t="shared" si="205"/>
        <v/>
      </c>
      <c r="H6594">
        <v>6.5</v>
      </c>
      <c r="I6594">
        <v>1</v>
      </c>
      <c r="Q6594">
        <v>9.5</v>
      </c>
    </row>
    <row r="6595" spans="1:17" x14ac:dyDescent="0.25">
      <c r="A6595" t="s">
        <v>909</v>
      </c>
      <c r="B6595">
        <v>13</v>
      </c>
      <c r="C6595" t="s">
        <v>361</v>
      </c>
      <c r="D6595" t="s">
        <v>738</v>
      </c>
      <c r="E6595" t="str">
        <f t="shared" ref="E6595:E6658" si="206">IF($G6595="Ammonito",1,"")</f>
        <v/>
      </c>
      <c r="F6595" t="str">
        <f t="shared" ref="F6595:F6658" si="207">IF($G6595="Espulsione",1,"")</f>
        <v/>
      </c>
      <c r="H6595">
        <v>6.5</v>
      </c>
      <c r="Q6595">
        <v>6.5</v>
      </c>
    </row>
    <row r="6596" spans="1:17" x14ac:dyDescent="0.25">
      <c r="A6596" t="s">
        <v>909</v>
      </c>
      <c r="B6596">
        <v>13</v>
      </c>
      <c r="C6596" t="s">
        <v>851</v>
      </c>
      <c r="D6596" t="s">
        <v>738</v>
      </c>
      <c r="E6596">
        <f t="shared" si="206"/>
        <v>1</v>
      </c>
      <c r="F6596" t="str">
        <f t="shared" si="207"/>
        <v/>
      </c>
      <c r="G6596" t="s">
        <v>910</v>
      </c>
      <c r="H6596">
        <v>6.5</v>
      </c>
      <c r="Q6596">
        <v>6</v>
      </c>
    </row>
    <row r="6597" spans="1:17" x14ac:dyDescent="0.25">
      <c r="A6597" t="s">
        <v>909</v>
      </c>
      <c r="B6597">
        <v>13</v>
      </c>
      <c r="C6597" t="s">
        <v>397</v>
      </c>
      <c r="D6597" t="s">
        <v>738</v>
      </c>
      <c r="E6597" t="str">
        <f t="shared" si="206"/>
        <v/>
      </c>
      <c r="F6597" t="str">
        <f t="shared" si="207"/>
        <v/>
      </c>
      <c r="H6597">
        <v>6.5</v>
      </c>
      <c r="Q6597">
        <v>6.5</v>
      </c>
    </row>
    <row r="6598" spans="1:17" x14ac:dyDescent="0.25">
      <c r="A6598" t="s">
        <v>909</v>
      </c>
      <c r="B6598">
        <v>13</v>
      </c>
      <c r="C6598" t="s">
        <v>403</v>
      </c>
      <c r="D6598" t="s">
        <v>738</v>
      </c>
      <c r="E6598" t="str">
        <f t="shared" si="206"/>
        <v/>
      </c>
      <c r="F6598" t="str">
        <f t="shared" si="207"/>
        <v/>
      </c>
      <c r="H6598">
        <v>6.5</v>
      </c>
      <c r="Q6598">
        <v>6.5</v>
      </c>
    </row>
    <row r="6599" spans="1:17" x14ac:dyDescent="0.25">
      <c r="A6599" t="s">
        <v>909</v>
      </c>
      <c r="B6599">
        <v>13</v>
      </c>
      <c r="C6599" t="s">
        <v>413</v>
      </c>
      <c r="D6599" t="s">
        <v>738</v>
      </c>
      <c r="E6599" t="str">
        <f t="shared" si="206"/>
        <v/>
      </c>
      <c r="F6599" t="str">
        <f t="shared" si="207"/>
        <v/>
      </c>
      <c r="H6599">
        <v>6.5</v>
      </c>
      <c r="I6599">
        <v>1</v>
      </c>
      <c r="Q6599">
        <v>9.5</v>
      </c>
    </row>
    <row r="6600" spans="1:17" x14ac:dyDescent="0.25">
      <c r="A6600" t="s">
        <v>909</v>
      </c>
      <c r="B6600">
        <v>13</v>
      </c>
      <c r="C6600" t="s">
        <v>478</v>
      </c>
      <c r="D6600" t="s">
        <v>738</v>
      </c>
      <c r="E6600" t="str">
        <f t="shared" si="206"/>
        <v/>
      </c>
      <c r="F6600" t="str">
        <f t="shared" si="207"/>
        <v/>
      </c>
      <c r="H6600">
        <v>5.5</v>
      </c>
      <c r="Q6600">
        <v>5.5</v>
      </c>
    </row>
    <row r="6601" spans="1:17" x14ac:dyDescent="0.25">
      <c r="A6601" t="s">
        <v>909</v>
      </c>
      <c r="B6601">
        <v>13</v>
      </c>
      <c r="C6601" t="s">
        <v>348</v>
      </c>
      <c r="D6601" t="s">
        <v>761</v>
      </c>
      <c r="E6601" t="str">
        <f t="shared" si="206"/>
        <v/>
      </c>
      <c r="F6601" t="str">
        <f t="shared" si="207"/>
        <v/>
      </c>
      <c r="H6601">
        <v>6</v>
      </c>
      <c r="Q6601">
        <v>6</v>
      </c>
    </row>
    <row r="6602" spans="1:17" x14ac:dyDescent="0.25">
      <c r="A6602" t="s">
        <v>909</v>
      </c>
      <c r="B6602">
        <v>13</v>
      </c>
      <c r="C6602" t="s">
        <v>372</v>
      </c>
      <c r="D6602" t="s">
        <v>761</v>
      </c>
      <c r="E6602">
        <f t="shared" si="206"/>
        <v>1</v>
      </c>
      <c r="F6602" t="str">
        <f t="shared" si="207"/>
        <v/>
      </c>
      <c r="G6602" t="s">
        <v>910</v>
      </c>
      <c r="H6602">
        <v>5</v>
      </c>
      <c r="Q6602">
        <v>4.5</v>
      </c>
    </row>
    <row r="6603" spans="1:17" x14ac:dyDescent="0.25">
      <c r="A6603" t="s">
        <v>909</v>
      </c>
      <c r="B6603">
        <v>13</v>
      </c>
      <c r="C6603" t="s">
        <v>424</v>
      </c>
      <c r="D6603" t="s">
        <v>761</v>
      </c>
      <c r="E6603" t="str">
        <f t="shared" si="206"/>
        <v/>
      </c>
      <c r="F6603" t="str">
        <f t="shared" si="207"/>
        <v/>
      </c>
      <c r="H6603">
        <v>5.5</v>
      </c>
      <c r="Q6603">
        <v>5.5</v>
      </c>
    </row>
    <row r="6604" spans="1:17" x14ac:dyDescent="0.25">
      <c r="A6604" t="s">
        <v>909</v>
      </c>
      <c r="B6604">
        <v>13</v>
      </c>
      <c r="C6604" t="s">
        <v>435</v>
      </c>
      <c r="D6604" t="s">
        <v>761</v>
      </c>
      <c r="E6604">
        <f t="shared" si="206"/>
        <v>1</v>
      </c>
      <c r="F6604" t="str">
        <f t="shared" si="207"/>
        <v/>
      </c>
      <c r="G6604" t="s">
        <v>910</v>
      </c>
      <c r="H6604">
        <v>6</v>
      </c>
      <c r="Q6604">
        <v>5.5</v>
      </c>
    </row>
    <row r="6605" spans="1:17" x14ac:dyDescent="0.25">
      <c r="A6605" t="s">
        <v>912</v>
      </c>
      <c r="B6605">
        <v>13</v>
      </c>
      <c r="C6605" t="s">
        <v>509</v>
      </c>
      <c r="D6605" t="s">
        <v>746</v>
      </c>
      <c r="E6605">
        <f t="shared" si="206"/>
        <v>1</v>
      </c>
      <c r="F6605" t="str">
        <f t="shared" si="207"/>
        <v/>
      </c>
      <c r="G6605" t="s">
        <v>910</v>
      </c>
      <c r="H6605">
        <v>6</v>
      </c>
      <c r="Q6605">
        <v>5.5</v>
      </c>
    </row>
    <row r="6606" spans="1:17" x14ac:dyDescent="0.25">
      <c r="A6606" t="s">
        <v>912</v>
      </c>
      <c r="B6606">
        <v>13</v>
      </c>
      <c r="C6606" t="s">
        <v>759</v>
      </c>
      <c r="D6606" t="s">
        <v>746</v>
      </c>
      <c r="E6606" t="str">
        <f t="shared" si="206"/>
        <v/>
      </c>
      <c r="F6606" t="str">
        <f t="shared" si="207"/>
        <v/>
      </c>
      <c r="H6606">
        <v>6</v>
      </c>
      <c r="Q6606">
        <v>6</v>
      </c>
    </row>
    <row r="6607" spans="1:17" x14ac:dyDescent="0.25">
      <c r="A6607" t="s">
        <v>912</v>
      </c>
      <c r="B6607">
        <v>13</v>
      </c>
      <c r="C6607" t="s">
        <v>515</v>
      </c>
      <c r="D6607" t="s">
        <v>746</v>
      </c>
      <c r="E6607" t="str">
        <f t="shared" si="206"/>
        <v/>
      </c>
      <c r="F6607" t="str">
        <f t="shared" si="207"/>
        <v/>
      </c>
      <c r="H6607">
        <v>5.5</v>
      </c>
      <c r="Q6607">
        <v>5.5</v>
      </c>
    </row>
    <row r="6608" spans="1:17" x14ac:dyDescent="0.25">
      <c r="A6608" t="s">
        <v>912</v>
      </c>
      <c r="B6608">
        <v>13</v>
      </c>
      <c r="C6608" t="s">
        <v>582</v>
      </c>
      <c r="D6608" t="s">
        <v>746</v>
      </c>
      <c r="E6608" t="str">
        <f t="shared" si="206"/>
        <v/>
      </c>
      <c r="F6608" t="str">
        <f t="shared" si="207"/>
        <v/>
      </c>
      <c r="H6608">
        <v>5.5</v>
      </c>
      <c r="Q6608">
        <v>5.5</v>
      </c>
    </row>
    <row r="6609" spans="1:17" x14ac:dyDescent="0.25">
      <c r="A6609" t="s">
        <v>912</v>
      </c>
      <c r="B6609">
        <v>13</v>
      </c>
      <c r="C6609" t="s">
        <v>585</v>
      </c>
      <c r="D6609" t="s">
        <v>746</v>
      </c>
      <c r="E6609" t="str">
        <f t="shared" si="206"/>
        <v/>
      </c>
      <c r="F6609" t="str">
        <f t="shared" si="207"/>
        <v/>
      </c>
      <c r="H6609">
        <v>6</v>
      </c>
      <c r="Q6609">
        <v>6</v>
      </c>
    </row>
    <row r="6610" spans="1:17" x14ac:dyDescent="0.25">
      <c r="A6610" t="s">
        <v>912</v>
      </c>
      <c r="B6610">
        <v>13</v>
      </c>
      <c r="C6610" t="s">
        <v>764</v>
      </c>
      <c r="D6610" t="s">
        <v>760</v>
      </c>
      <c r="E6610">
        <f t="shared" si="206"/>
        <v>1</v>
      </c>
      <c r="F6610" t="str">
        <f t="shared" si="207"/>
        <v/>
      </c>
      <c r="G6610" t="s">
        <v>910</v>
      </c>
      <c r="H6610">
        <v>6</v>
      </c>
      <c r="Q6610">
        <v>5.5</v>
      </c>
    </row>
    <row r="6611" spans="1:17" x14ac:dyDescent="0.25">
      <c r="A6611" t="s">
        <v>912</v>
      </c>
      <c r="B6611">
        <v>13</v>
      </c>
      <c r="C6611" t="s">
        <v>558</v>
      </c>
      <c r="D6611" t="s">
        <v>760</v>
      </c>
      <c r="E6611">
        <f t="shared" si="206"/>
        <v>1</v>
      </c>
      <c r="F6611" t="str">
        <f t="shared" si="207"/>
        <v/>
      </c>
      <c r="G6611" t="s">
        <v>910</v>
      </c>
      <c r="H6611">
        <v>6.5</v>
      </c>
      <c r="I6611">
        <v>1</v>
      </c>
      <c r="Q6611">
        <v>9</v>
      </c>
    </row>
    <row r="6612" spans="1:17" x14ac:dyDescent="0.25">
      <c r="A6612" t="s">
        <v>912</v>
      </c>
      <c r="B6612">
        <v>13</v>
      </c>
      <c r="C6612" t="s">
        <v>560</v>
      </c>
      <c r="D6612" t="s">
        <v>760</v>
      </c>
      <c r="E6612" t="str">
        <f t="shared" si="206"/>
        <v/>
      </c>
      <c r="F6612" t="str">
        <f t="shared" si="207"/>
        <v/>
      </c>
      <c r="H6612">
        <v>5.5</v>
      </c>
      <c r="Q6612">
        <v>5.5</v>
      </c>
    </row>
    <row r="6613" spans="1:17" x14ac:dyDescent="0.25">
      <c r="A6613" t="s">
        <v>912</v>
      </c>
      <c r="B6613">
        <v>13</v>
      </c>
      <c r="C6613" t="s">
        <v>593</v>
      </c>
      <c r="D6613" t="s">
        <v>760</v>
      </c>
      <c r="E6613" t="str">
        <f t="shared" si="206"/>
        <v/>
      </c>
      <c r="F6613" t="str">
        <f t="shared" si="207"/>
        <v/>
      </c>
      <c r="H6613">
        <v>6</v>
      </c>
      <c r="Q6613">
        <v>6</v>
      </c>
    </row>
    <row r="6614" spans="1:17" x14ac:dyDescent="0.25">
      <c r="A6614" t="s">
        <v>912</v>
      </c>
      <c r="B6614">
        <v>13</v>
      </c>
      <c r="C6614" t="s">
        <v>518</v>
      </c>
      <c r="D6614" t="s">
        <v>633</v>
      </c>
      <c r="E6614">
        <f t="shared" si="206"/>
        <v>1</v>
      </c>
      <c r="F6614" t="str">
        <f t="shared" si="207"/>
        <v/>
      </c>
      <c r="G6614" t="s">
        <v>910</v>
      </c>
      <c r="H6614">
        <v>6</v>
      </c>
      <c r="Q6614">
        <v>5.5</v>
      </c>
    </row>
    <row r="6615" spans="1:17" x14ac:dyDescent="0.25">
      <c r="A6615" t="s">
        <v>912</v>
      </c>
      <c r="B6615">
        <v>13</v>
      </c>
      <c r="C6615" t="s">
        <v>519</v>
      </c>
      <c r="D6615" t="s">
        <v>633</v>
      </c>
      <c r="E6615" t="str">
        <f t="shared" si="206"/>
        <v/>
      </c>
      <c r="F6615" t="str">
        <f t="shared" si="207"/>
        <v/>
      </c>
      <c r="H6615">
        <v>6</v>
      </c>
      <c r="Q6615">
        <v>6</v>
      </c>
    </row>
    <row r="6616" spans="1:17" x14ac:dyDescent="0.25">
      <c r="A6616" t="s">
        <v>912</v>
      </c>
      <c r="B6616">
        <v>13</v>
      </c>
      <c r="C6616" t="s">
        <v>523</v>
      </c>
      <c r="D6616" t="s">
        <v>633</v>
      </c>
      <c r="E6616" t="str">
        <f t="shared" si="206"/>
        <v/>
      </c>
      <c r="F6616" t="str">
        <f t="shared" si="207"/>
        <v/>
      </c>
      <c r="H6616">
        <v>6</v>
      </c>
      <c r="Q6616">
        <v>6</v>
      </c>
    </row>
    <row r="6617" spans="1:17" x14ac:dyDescent="0.25">
      <c r="A6617" t="s">
        <v>912</v>
      </c>
      <c r="B6617">
        <v>13</v>
      </c>
      <c r="C6617" t="s">
        <v>532</v>
      </c>
      <c r="D6617" t="s">
        <v>633</v>
      </c>
      <c r="E6617">
        <f t="shared" si="206"/>
        <v>1</v>
      </c>
      <c r="F6617" t="str">
        <f t="shared" si="207"/>
        <v/>
      </c>
      <c r="G6617" t="s">
        <v>910</v>
      </c>
      <c r="H6617">
        <v>6</v>
      </c>
      <c r="Q6617">
        <v>5.5</v>
      </c>
    </row>
    <row r="6618" spans="1:17" x14ac:dyDescent="0.25">
      <c r="A6618" t="s">
        <v>912</v>
      </c>
      <c r="B6618">
        <v>13</v>
      </c>
      <c r="C6618" t="s">
        <v>490</v>
      </c>
      <c r="D6618" t="s">
        <v>739</v>
      </c>
      <c r="E6618" t="str">
        <f t="shared" si="206"/>
        <v/>
      </c>
      <c r="F6618" t="str">
        <f t="shared" si="207"/>
        <v/>
      </c>
      <c r="H6618">
        <v>5.5</v>
      </c>
      <c r="Q6618">
        <v>5.5</v>
      </c>
    </row>
    <row r="6619" spans="1:17" x14ac:dyDescent="0.25">
      <c r="A6619" t="s">
        <v>912</v>
      </c>
      <c r="B6619">
        <v>13</v>
      </c>
      <c r="C6619" t="s">
        <v>510</v>
      </c>
      <c r="D6619" t="s">
        <v>739</v>
      </c>
      <c r="E6619" t="str">
        <f t="shared" si="206"/>
        <v/>
      </c>
      <c r="F6619" t="str">
        <f t="shared" si="207"/>
        <v/>
      </c>
      <c r="H6619">
        <v>5</v>
      </c>
      <c r="Q6619">
        <v>5</v>
      </c>
    </row>
    <row r="6620" spans="1:17" x14ac:dyDescent="0.25">
      <c r="A6620" t="s">
        <v>912</v>
      </c>
      <c r="B6620">
        <v>13</v>
      </c>
      <c r="C6620" t="s">
        <v>615</v>
      </c>
      <c r="D6620" t="s">
        <v>739</v>
      </c>
      <c r="E6620" t="str">
        <f t="shared" si="206"/>
        <v/>
      </c>
      <c r="F6620" t="str">
        <f t="shared" si="207"/>
        <v/>
      </c>
      <c r="H6620">
        <v>5.5</v>
      </c>
      <c r="Q6620">
        <v>5.5</v>
      </c>
    </row>
    <row r="6621" spans="1:17" x14ac:dyDescent="0.25">
      <c r="A6621" t="s">
        <v>912</v>
      </c>
      <c r="B6621">
        <v>13</v>
      </c>
      <c r="C6621" t="s">
        <v>543</v>
      </c>
      <c r="D6621" t="s">
        <v>739</v>
      </c>
      <c r="E6621" t="str">
        <f t="shared" si="206"/>
        <v/>
      </c>
      <c r="F6621" t="str">
        <f t="shared" si="207"/>
        <v/>
      </c>
      <c r="H6621">
        <v>5</v>
      </c>
      <c r="Q6621">
        <v>5</v>
      </c>
    </row>
    <row r="6622" spans="1:17" x14ac:dyDescent="0.25">
      <c r="A6622" t="s">
        <v>912</v>
      </c>
      <c r="B6622">
        <v>13</v>
      </c>
      <c r="C6622" t="s">
        <v>598</v>
      </c>
      <c r="D6622" t="s">
        <v>739</v>
      </c>
      <c r="E6622" t="str">
        <f t="shared" si="206"/>
        <v/>
      </c>
      <c r="F6622" t="str">
        <f t="shared" si="207"/>
        <v/>
      </c>
      <c r="H6622">
        <v>5.5</v>
      </c>
      <c r="Q6622">
        <v>5.5</v>
      </c>
    </row>
    <row r="6623" spans="1:17" x14ac:dyDescent="0.25">
      <c r="A6623" t="s">
        <v>912</v>
      </c>
      <c r="B6623">
        <v>13</v>
      </c>
      <c r="C6623" t="s">
        <v>548</v>
      </c>
      <c r="D6623" t="s">
        <v>634</v>
      </c>
      <c r="E6623" t="str">
        <f t="shared" si="206"/>
        <v/>
      </c>
      <c r="F6623" t="str">
        <f t="shared" si="207"/>
        <v/>
      </c>
      <c r="H6623">
        <v>6.5</v>
      </c>
      <c r="L6623">
        <v>1</v>
      </c>
      <c r="Q6623">
        <v>7.5</v>
      </c>
    </row>
    <row r="6624" spans="1:17" x14ac:dyDescent="0.25">
      <c r="A6624" t="s">
        <v>912</v>
      </c>
      <c r="B6624">
        <v>13</v>
      </c>
      <c r="C6624" t="s">
        <v>566</v>
      </c>
      <c r="D6624" t="s">
        <v>634</v>
      </c>
      <c r="E6624" t="str">
        <f t="shared" si="206"/>
        <v/>
      </c>
      <c r="F6624" t="str">
        <f t="shared" si="207"/>
        <v/>
      </c>
      <c r="H6624">
        <v>7</v>
      </c>
      <c r="I6624">
        <v>1</v>
      </c>
      <c r="Q6624">
        <v>10</v>
      </c>
    </row>
    <row r="6625" spans="1:17" x14ac:dyDescent="0.25">
      <c r="A6625" t="s">
        <v>912</v>
      </c>
      <c r="B6625">
        <v>13</v>
      </c>
      <c r="C6625" t="s">
        <v>600</v>
      </c>
      <c r="D6625" t="s">
        <v>634</v>
      </c>
      <c r="E6625" t="str">
        <f t="shared" si="206"/>
        <v/>
      </c>
      <c r="F6625" t="str">
        <f t="shared" si="207"/>
        <v/>
      </c>
      <c r="H6625">
        <v>6.5</v>
      </c>
      <c r="Q6625">
        <v>6.5</v>
      </c>
    </row>
    <row r="6626" spans="1:17" x14ac:dyDescent="0.25">
      <c r="A6626" t="s">
        <v>912</v>
      </c>
      <c r="B6626">
        <v>13</v>
      </c>
      <c r="C6626" t="s">
        <v>602</v>
      </c>
      <c r="D6626" t="s">
        <v>634</v>
      </c>
      <c r="E6626" t="str">
        <f t="shared" si="206"/>
        <v/>
      </c>
      <c r="F6626" t="str">
        <f t="shared" si="207"/>
        <v/>
      </c>
      <c r="H6626">
        <v>6.5</v>
      </c>
      <c r="Q6626">
        <v>6.5</v>
      </c>
    </row>
    <row r="6627" spans="1:17" x14ac:dyDescent="0.25">
      <c r="A6627" t="s">
        <v>912</v>
      </c>
      <c r="B6627">
        <v>13</v>
      </c>
      <c r="C6627" t="s">
        <v>609</v>
      </c>
      <c r="D6627" t="s">
        <v>634</v>
      </c>
      <c r="E6627" t="str">
        <f t="shared" si="206"/>
        <v/>
      </c>
      <c r="F6627" t="str">
        <f t="shared" si="207"/>
        <v/>
      </c>
      <c r="H6627">
        <v>6.5</v>
      </c>
      <c r="Q6627">
        <v>6.5</v>
      </c>
    </row>
    <row r="6628" spans="1:17" x14ac:dyDescent="0.25">
      <c r="A6628" t="s">
        <v>912</v>
      </c>
      <c r="B6628">
        <v>13</v>
      </c>
      <c r="C6628" t="s">
        <v>533</v>
      </c>
      <c r="D6628" t="s">
        <v>634</v>
      </c>
      <c r="E6628" t="str">
        <f t="shared" si="206"/>
        <v/>
      </c>
      <c r="F6628" t="str">
        <f t="shared" si="207"/>
        <v/>
      </c>
      <c r="H6628">
        <v>6</v>
      </c>
      <c r="Q6628">
        <v>6</v>
      </c>
    </row>
    <row r="6629" spans="1:17" x14ac:dyDescent="0.25">
      <c r="A6629" t="s">
        <v>912</v>
      </c>
      <c r="B6629">
        <v>13</v>
      </c>
      <c r="C6629" t="s">
        <v>487</v>
      </c>
      <c r="D6629" t="s">
        <v>632</v>
      </c>
      <c r="E6629">
        <f t="shared" si="206"/>
        <v>1</v>
      </c>
      <c r="F6629" t="str">
        <f t="shared" si="207"/>
        <v/>
      </c>
      <c r="G6629" t="s">
        <v>910</v>
      </c>
      <c r="H6629">
        <v>5</v>
      </c>
      <c r="Q6629">
        <v>4.5</v>
      </c>
    </row>
    <row r="6630" spans="1:17" x14ac:dyDescent="0.25">
      <c r="A6630" t="s">
        <v>912</v>
      </c>
      <c r="B6630">
        <v>13</v>
      </c>
      <c r="C6630" t="s">
        <v>504</v>
      </c>
      <c r="D6630" t="s">
        <v>632</v>
      </c>
      <c r="E6630" t="str">
        <f t="shared" si="206"/>
        <v/>
      </c>
      <c r="F6630" t="str">
        <f t="shared" si="207"/>
        <v/>
      </c>
      <c r="H6630">
        <v>5</v>
      </c>
      <c r="Q6630">
        <v>5</v>
      </c>
    </row>
    <row r="6631" spans="1:17" x14ac:dyDescent="0.25">
      <c r="A6631" t="s">
        <v>912</v>
      </c>
      <c r="B6631">
        <v>13</v>
      </c>
      <c r="C6631" t="s">
        <v>520</v>
      </c>
      <c r="D6631" t="s">
        <v>632</v>
      </c>
      <c r="E6631" t="str">
        <f t="shared" si="206"/>
        <v/>
      </c>
      <c r="F6631" t="str">
        <f t="shared" si="207"/>
        <v/>
      </c>
      <c r="H6631">
        <v>5.5</v>
      </c>
      <c r="Q6631">
        <v>5.5</v>
      </c>
    </row>
    <row r="6632" spans="1:17" x14ac:dyDescent="0.25">
      <c r="A6632" t="s">
        <v>912</v>
      </c>
      <c r="B6632">
        <v>13</v>
      </c>
      <c r="C6632" t="s">
        <v>537</v>
      </c>
      <c r="D6632" t="s">
        <v>632</v>
      </c>
      <c r="E6632" t="str">
        <f t="shared" si="206"/>
        <v/>
      </c>
      <c r="F6632" t="str">
        <f t="shared" si="207"/>
        <v/>
      </c>
      <c r="H6632">
        <v>5.5</v>
      </c>
      <c r="Q6632">
        <v>5.5</v>
      </c>
    </row>
    <row r="6633" spans="1:17" x14ac:dyDescent="0.25">
      <c r="A6633" t="s">
        <v>912</v>
      </c>
      <c r="B6633">
        <v>13</v>
      </c>
      <c r="C6633" t="s">
        <v>550</v>
      </c>
      <c r="D6633" t="s">
        <v>632</v>
      </c>
      <c r="E6633" t="str">
        <f t="shared" si="206"/>
        <v/>
      </c>
      <c r="F6633" t="str">
        <f t="shared" si="207"/>
        <v/>
      </c>
      <c r="H6633">
        <v>5</v>
      </c>
      <c r="Q6633">
        <v>5</v>
      </c>
    </row>
    <row r="6634" spans="1:17" x14ac:dyDescent="0.25">
      <c r="A6634" t="s">
        <v>912</v>
      </c>
      <c r="B6634">
        <v>13</v>
      </c>
      <c r="C6634" t="s">
        <v>555</v>
      </c>
      <c r="D6634" t="s">
        <v>632</v>
      </c>
      <c r="E6634" t="str">
        <f t="shared" si="206"/>
        <v/>
      </c>
      <c r="F6634" t="str">
        <f t="shared" si="207"/>
        <v/>
      </c>
      <c r="H6634">
        <v>5</v>
      </c>
      <c r="Q6634">
        <v>5</v>
      </c>
    </row>
    <row r="6635" spans="1:17" x14ac:dyDescent="0.25">
      <c r="A6635" t="s">
        <v>912</v>
      </c>
      <c r="B6635">
        <v>13</v>
      </c>
      <c r="C6635" t="s">
        <v>596</v>
      </c>
      <c r="D6635" t="s">
        <v>632</v>
      </c>
      <c r="E6635" t="str">
        <f t="shared" si="206"/>
        <v/>
      </c>
      <c r="F6635" t="str">
        <f t="shared" si="207"/>
        <v/>
      </c>
      <c r="H6635">
        <v>6</v>
      </c>
      <c r="Q6635">
        <v>6</v>
      </c>
    </row>
    <row r="6636" spans="1:17" x14ac:dyDescent="0.25">
      <c r="A6636" t="s">
        <v>912</v>
      </c>
      <c r="B6636">
        <v>13</v>
      </c>
      <c r="C6636" t="s">
        <v>497</v>
      </c>
      <c r="D6636" t="s">
        <v>752</v>
      </c>
      <c r="E6636" t="str">
        <f t="shared" si="206"/>
        <v/>
      </c>
      <c r="F6636" t="str">
        <f t="shared" si="207"/>
        <v/>
      </c>
      <c r="H6636">
        <v>6</v>
      </c>
      <c r="Q6636">
        <v>6</v>
      </c>
    </row>
    <row r="6637" spans="1:17" x14ac:dyDescent="0.25">
      <c r="A6637" t="s">
        <v>912</v>
      </c>
      <c r="B6637">
        <v>13</v>
      </c>
      <c r="C6637" t="s">
        <v>501</v>
      </c>
      <c r="D6637" t="s">
        <v>752</v>
      </c>
      <c r="E6637">
        <f t="shared" si="206"/>
        <v>1</v>
      </c>
      <c r="F6637" t="str">
        <f t="shared" si="207"/>
        <v/>
      </c>
      <c r="G6637" t="s">
        <v>910</v>
      </c>
      <c r="H6637">
        <v>6</v>
      </c>
      <c r="Q6637">
        <v>5.5</v>
      </c>
    </row>
    <row r="6638" spans="1:17" x14ac:dyDescent="0.25">
      <c r="A6638" t="s">
        <v>912</v>
      </c>
      <c r="B6638">
        <v>13</v>
      </c>
      <c r="C6638" t="s">
        <v>580</v>
      </c>
      <c r="D6638" t="s">
        <v>752</v>
      </c>
      <c r="E6638" t="str">
        <f t="shared" si="206"/>
        <v/>
      </c>
      <c r="F6638" t="str">
        <f t="shared" si="207"/>
        <v/>
      </c>
      <c r="H6638">
        <v>6</v>
      </c>
      <c r="Q6638">
        <v>6</v>
      </c>
    </row>
    <row r="6639" spans="1:17" x14ac:dyDescent="0.25">
      <c r="A6639" t="s">
        <v>912</v>
      </c>
      <c r="B6639">
        <v>13</v>
      </c>
      <c r="C6639" t="s">
        <v>538</v>
      </c>
      <c r="D6639" t="s">
        <v>752</v>
      </c>
      <c r="E6639" t="str">
        <f t="shared" si="206"/>
        <v/>
      </c>
      <c r="F6639" t="str">
        <f t="shared" si="207"/>
        <v/>
      </c>
      <c r="H6639">
        <v>5.5</v>
      </c>
      <c r="Q6639">
        <v>5.5</v>
      </c>
    </row>
    <row r="6640" spans="1:17" x14ac:dyDescent="0.25">
      <c r="A6640" t="s">
        <v>912</v>
      </c>
      <c r="B6640">
        <v>13</v>
      </c>
      <c r="C6640" t="s">
        <v>485</v>
      </c>
      <c r="D6640" t="s">
        <v>740</v>
      </c>
      <c r="E6640" t="str">
        <f t="shared" si="206"/>
        <v/>
      </c>
      <c r="F6640" t="str">
        <f t="shared" si="207"/>
        <v/>
      </c>
      <c r="H6640">
        <v>6</v>
      </c>
      <c r="Q6640">
        <v>6</v>
      </c>
    </row>
    <row r="6641" spans="1:17" x14ac:dyDescent="0.25">
      <c r="A6641" t="s">
        <v>912</v>
      </c>
      <c r="B6641">
        <v>13</v>
      </c>
      <c r="C6641" t="s">
        <v>507</v>
      </c>
      <c r="D6641" t="s">
        <v>740</v>
      </c>
      <c r="E6641" t="str">
        <f t="shared" si="206"/>
        <v/>
      </c>
      <c r="F6641" t="str">
        <f t="shared" si="207"/>
        <v/>
      </c>
      <c r="H6641">
        <v>6.5</v>
      </c>
      <c r="Q6641">
        <v>6.5</v>
      </c>
    </row>
    <row r="6642" spans="1:17" x14ac:dyDescent="0.25">
      <c r="A6642" t="s">
        <v>912</v>
      </c>
      <c r="B6642">
        <v>13</v>
      </c>
      <c r="C6642" t="s">
        <v>544</v>
      </c>
      <c r="D6642" t="s">
        <v>740</v>
      </c>
      <c r="E6642" t="str">
        <f t="shared" si="206"/>
        <v/>
      </c>
      <c r="F6642" t="str">
        <f t="shared" si="207"/>
        <v/>
      </c>
      <c r="H6642">
        <v>6</v>
      </c>
      <c r="Q6642">
        <v>6</v>
      </c>
    </row>
    <row r="6643" spans="1:17" x14ac:dyDescent="0.25">
      <c r="A6643" t="s">
        <v>912</v>
      </c>
      <c r="B6643">
        <v>13</v>
      </c>
      <c r="C6643" t="s">
        <v>559</v>
      </c>
      <c r="D6643" t="s">
        <v>740</v>
      </c>
      <c r="E6643" t="str">
        <f t="shared" si="206"/>
        <v/>
      </c>
      <c r="F6643" t="str">
        <f t="shared" si="207"/>
        <v/>
      </c>
      <c r="H6643">
        <v>6</v>
      </c>
      <c r="Q6643">
        <v>6</v>
      </c>
    </row>
    <row r="6644" spans="1:17" x14ac:dyDescent="0.25">
      <c r="A6644" t="s">
        <v>912</v>
      </c>
      <c r="B6644">
        <v>13</v>
      </c>
      <c r="C6644" t="s">
        <v>617</v>
      </c>
      <c r="D6644" t="s">
        <v>740</v>
      </c>
      <c r="E6644">
        <f t="shared" si="206"/>
        <v>1</v>
      </c>
      <c r="F6644" t="str">
        <f t="shared" si="207"/>
        <v/>
      </c>
      <c r="G6644" t="s">
        <v>910</v>
      </c>
      <c r="H6644">
        <v>5</v>
      </c>
      <c r="Q6644">
        <v>4.5</v>
      </c>
    </row>
    <row r="6645" spans="1:17" x14ac:dyDescent="0.25">
      <c r="A6645" t="s">
        <v>912</v>
      </c>
      <c r="B6645">
        <v>13</v>
      </c>
      <c r="C6645" t="s">
        <v>488</v>
      </c>
      <c r="D6645" t="s">
        <v>742</v>
      </c>
      <c r="E6645">
        <f t="shared" si="206"/>
        <v>1</v>
      </c>
      <c r="F6645" t="str">
        <f t="shared" si="207"/>
        <v/>
      </c>
      <c r="G6645" t="s">
        <v>910</v>
      </c>
      <c r="H6645">
        <v>6.5</v>
      </c>
      <c r="Q6645">
        <v>6</v>
      </c>
    </row>
    <row r="6646" spans="1:17" x14ac:dyDescent="0.25">
      <c r="A6646" t="s">
        <v>912</v>
      </c>
      <c r="B6646">
        <v>13</v>
      </c>
      <c r="C6646" t="s">
        <v>576</v>
      </c>
      <c r="D6646" t="s">
        <v>742</v>
      </c>
      <c r="E6646" t="str">
        <f t="shared" si="206"/>
        <v/>
      </c>
      <c r="F6646" t="str">
        <f t="shared" si="207"/>
        <v/>
      </c>
      <c r="H6646">
        <v>5.5</v>
      </c>
      <c r="Q6646">
        <v>5.5</v>
      </c>
    </row>
    <row r="6647" spans="1:17" x14ac:dyDescent="0.25">
      <c r="A6647" t="s">
        <v>912</v>
      </c>
      <c r="B6647">
        <v>13</v>
      </c>
      <c r="C6647" t="s">
        <v>590</v>
      </c>
      <c r="D6647" t="s">
        <v>742</v>
      </c>
      <c r="E6647" t="str">
        <f t="shared" si="206"/>
        <v/>
      </c>
      <c r="F6647" t="str">
        <f t="shared" si="207"/>
        <v/>
      </c>
      <c r="H6647">
        <v>6</v>
      </c>
      <c r="Q6647">
        <v>6</v>
      </c>
    </row>
    <row r="6648" spans="1:17" x14ac:dyDescent="0.25">
      <c r="A6648" t="s">
        <v>912</v>
      </c>
      <c r="B6648">
        <v>13</v>
      </c>
      <c r="C6648" t="s">
        <v>595</v>
      </c>
      <c r="D6648" t="s">
        <v>742</v>
      </c>
      <c r="E6648" t="str">
        <f t="shared" si="206"/>
        <v/>
      </c>
      <c r="F6648" t="str">
        <f t="shared" si="207"/>
        <v/>
      </c>
      <c r="H6648">
        <v>6</v>
      </c>
      <c r="Q6648">
        <v>6</v>
      </c>
    </row>
    <row r="6649" spans="1:17" x14ac:dyDescent="0.25">
      <c r="A6649" t="s">
        <v>912</v>
      </c>
      <c r="B6649">
        <v>13</v>
      </c>
      <c r="C6649" t="s">
        <v>790</v>
      </c>
      <c r="D6649" t="s">
        <v>742</v>
      </c>
      <c r="E6649" t="str">
        <f t="shared" si="206"/>
        <v/>
      </c>
      <c r="F6649" t="str">
        <f t="shared" si="207"/>
        <v/>
      </c>
      <c r="H6649">
        <v>7</v>
      </c>
      <c r="L6649">
        <v>1</v>
      </c>
      <c r="Q6649">
        <v>8</v>
      </c>
    </row>
    <row r="6650" spans="1:17" x14ac:dyDescent="0.25">
      <c r="A6650" t="s">
        <v>912</v>
      </c>
      <c r="B6650">
        <v>13</v>
      </c>
      <c r="C6650" t="s">
        <v>620</v>
      </c>
      <c r="D6650" t="s">
        <v>742</v>
      </c>
      <c r="E6650" t="str">
        <f t="shared" si="206"/>
        <v/>
      </c>
      <c r="F6650" t="str">
        <f t="shared" si="207"/>
        <v/>
      </c>
      <c r="H6650">
        <v>6.5</v>
      </c>
      <c r="Q6650">
        <v>6.5</v>
      </c>
    </row>
    <row r="6651" spans="1:17" x14ac:dyDescent="0.25">
      <c r="A6651" t="s">
        <v>912</v>
      </c>
      <c r="B6651">
        <v>13</v>
      </c>
      <c r="C6651" t="s">
        <v>508</v>
      </c>
      <c r="D6651" t="s">
        <v>753</v>
      </c>
      <c r="E6651" t="str">
        <f t="shared" si="206"/>
        <v/>
      </c>
      <c r="F6651" t="str">
        <f t="shared" si="207"/>
        <v/>
      </c>
      <c r="H6651">
        <v>5</v>
      </c>
      <c r="Q6651">
        <v>5</v>
      </c>
    </row>
    <row r="6652" spans="1:17" x14ac:dyDescent="0.25">
      <c r="A6652" t="s">
        <v>912</v>
      </c>
      <c r="B6652">
        <v>13</v>
      </c>
      <c r="C6652" t="s">
        <v>528</v>
      </c>
      <c r="D6652" t="s">
        <v>753</v>
      </c>
      <c r="E6652" t="str">
        <f t="shared" si="206"/>
        <v/>
      </c>
      <c r="F6652" t="str">
        <f t="shared" si="207"/>
        <v/>
      </c>
      <c r="H6652">
        <v>6</v>
      </c>
      <c r="Q6652">
        <v>6</v>
      </c>
    </row>
    <row r="6653" spans="1:17" x14ac:dyDescent="0.25">
      <c r="A6653" t="s">
        <v>912</v>
      </c>
      <c r="B6653">
        <v>13</v>
      </c>
      <c r="C6653" t="s">
        <v>547</v>
      </c>
      <c r="D6653" t="s">
        <v>753</v>
      </c>
      <c r="E6653" t="str">
        <f t="shared" si="206"/>
        <v/>
      </c>
      <c r="F6653" t="str">
        <f t="shared" si="207"/>
        <v/>
      </c>
      <c r="H6653">
        <v>5</v>
      </c>
      <c r="Q6653">
        <v>5</v>
      </c>
    </row>
    <row r="6654" spans="1:17" x14ac:dyDescent="0.25">
      <c r="A6654" t="s">
        <v>912</v>
      </c>
      <c r="B6654">
        <v>13</v>
      </c>
      <c r="C6654" t="s">
        <v>568</v>
      </c>
      <c r="D6654" t="s">
        <v>753</v>
      </c>
      <c r="E6654" t="str">
        <f t="shared" si="206"/>
        <v/>
      </c>
      <c r="F6654" t="str">
        <f t="shared" si="207"/>
        <v/>
      </c>
      <c r="H6654">
        <v>5.5</v>
      </c>
      <c r="Q6654">
        <v>5.5</v>
      </c>
    </row>
    <row r="6655" spans="1:17" x14ac:dyDescent="0.25">
      <c r="A6655" t="s">
        <v>912</v>
      </c>
      <c r="B6655">
        <v>13</v>
      </c>
      <c r="C6655" t="s">
        <v>572</v>
      </c>
      <c r="D6655" t="s">
        <v>753</v>
      </c>
      <c r="E6655">
        <f t="shared" si="206"/>
        <v>1</v>
      </c>
      <c r="F6655" t="str">
        <f t="shared" si="207"/>
        <v/>
      </c>
      <c r="G6655" t="s">
        <v>910</v>
      </c>
      <c r="H6655">
        <v>6</v>
      </c>
      <c r="Q6655">
        <v>5.5</v>
      </c>
    </row>
    <row r="6656" spans="1:17" x14ac:dyDescent="0.25">
      <c r="A6656" t="s">
        <v>912</v>
      </c>
      <c r="B6656">
        <v>13</v>
      </c>
      <c r="C6656" t="s">
        <v>589</v>
      </c>
      <c r="D6656" t="s">
        <v>753</v>
      </c>
      <c r="E6656" t="str">
        <f t="shared" si="206"/>
        <v/>
      </c>
      <c r="F6656" t="str">
        <f t="shared" si="207"/>
        <v/>
      </c>
      <c r="H6656">
        <v>5</v>
      </c>
      <c r="Q6656">
        <v>5</v>
      </c>
    </row>
    <row r="6657" spans="1:17" x14ac:dyDescent="0.25">
      <c r="A6657" t="s">
        <v>912</v>
      </c>
      <c r="B6657">
        <v>13</v>
      </c>
      <c r="C6657" t="s">
        <v>542</v>
      </c>
      <c r="D6657" t="s">
        <v>750</v>
      </c>
      <c r="E6657">
        <f t="shared" si="206"/>
        <v>1</v>
      </c>
      <c r="F6657" t="str">
        <f t="shared" si="207"/>
        <v/>
      </c>
      <c r="G6657" t="s">
        <v>910</v>
      </c>
      <c r="H6657">
        <v>5.5</v>
      </c>
      <c r="Q6657">
        <v>5</v>
      </c>
    </row>
    <row r="6658" spans="1:17" x14ac:dyDescent="0.25">
      <c r="A6658" t="s">
        <v>912</v>
      </c>
      <c r="B6658">
        <v>13</v>
      </c>
      <c r="C6658" t="s">
        <v>571</v>
      </c>
      <c r="D6658" t="s">
        <v>750</v>
      </c>
      <c r="E6658">
        <f t="shared" si="206"/>
        <v>1</v>
      </c>
      <c r="F6658" t="str">
        <f t="shared" si="207"/>
        <v/>
      </c>
      <c r="G6658" t="s">
        <v>910</v>
      </c>
      <c r="H6658">
        <v>6</v>
      </c>
      <c r="Q6658">
        <v>5.5</v>
      </c>
    </row>
    <row r="6659" spans="1:17" x14ac:dyDescent="0.25">
      <c r="A6659" t="s">
        <v>912</v>
      </c>
      <c r="B6659">
        <v>13</v>
      </c>
      <c r="C6659" t="s">
        <v>607</v>
      </c>
      <c r="D6659" t="s">
        <v>750</v>
      </c>
      <c r="E6659" t="str">
        <f t="shared" ref="E6659:E6722" si="208">IF($G6659="Ammonito",1,"")</f>
        <v/>
      </c>
      <c r="F6659" t="str">
        <f t="shared" ref="F6659:F6722" si="209">IF($G6659="Espulsione",1,"")</f>
        <v/>
      </c>
      <c r="H6659">
        <v>6</v>
      </c>
      <c r="Q6659">
        <v>6</v>
      </c>
    </row>
    <row r="6660" spans="1:17" x14ac:dyDescent="0.25">
      <c r="A6660" t="s">
        <v>912</v>
      </c>
      <c r="B6660">
        <v>13</v>
      </c>
      <c r="C6660" t="s">
        <v>502</v>
      </c>
      <c r="D6660" t="s">
        <v>754</v>
      </c>
      <c r="E6660" t="str">
        <f t="shared" si="208"/>
        <v/>
      </c>
      <c r="F6660" t="str">
        <f t="shared" si="209"/>
        <v/>
      </c>
      <c r="H6660">
        <v>5.5</v>
      </c>
      <c r="Q6660">
        <v>5.5</v>
      </c>
    </row>
    <row r="6661" spans="1:17" x14ac:dyDescent="0.25">
      <c r="A6661" t="s">
        <v>912</v>
      </c>
      <c r="B6661">
        <v>13</v>
      </c>
      <c r="C6661" t="s">
        <v>521</v>
      </c>
      <c r="D6661" t="s">
        <v>754</v>
      </c>
      <c r="E6661" t="str">
        <f t="shared" si="208"/>
        <v/>
      </c>
      <c r="F6661" t="str">
        <f t="shared" si="209"/>
        <v/>
      </c>
      <c r="H6661">
        <v>6.5</v>
      </c>
      <c r="L6661">
        <v>1</v>
      </c>
      <c r="Q6661">
        <v>7.5</v>
      </c>
    </row>
    <row r="6662" spans="1:17" x14ac:dyDescent="0.25">
      <c r="A6662" t="s">
        <v>912</v>
      </c>
      <c r="B6662">
        <v>13</v>
      </c>
      <c r="C6662" t="s">
        <v>531</v>
      </c>
      <c r="D6662" t="s">
        <v>754</v>
      </c>
      <c r="E6662">
        <f t="shared" si="208"/>
        <v>1</v>
      </c>
      <c r="F6662" t="str">
        <f t="shared" si="209"/>
        <v/>
      </c>
      <c r="G6662" t="s">
        <v>910</v>
      </c>
      <c r="H6662">
        <v>5.5</v>
      </c>
      <c r="Q6662">
        <v>5</v>
      </c>
    </row>
    <row r="6663" spans="1:17" x14ac:dyDescent="0.25">
      <c r="A6663" t="s">
        <v>912</v>
      </c>
      <c r="B6663">
        <v>13</v>
      </c>
      <c r="C6663" t="s">
        <v>586</v>
      </c>
      <c r="D6663" t="s">
        <v>754</v>
      </c>
      <c r="E6663" t="str">
        <f t="shared" si="208"/>
        <v/>
      </c>
      <c r="F6663" t="str">
        <f t="shared" si="209"/>
        <v/>
      </c>
      <c r="H6663">
        <v>6</v>
      </c>
      <c r="Q6663">
        <v>6</v>
      </c>
    </row>
    <row r="6664" spans="1:17" x14ac:dyDescent="0.25">
      <c r="A6664" t="s">
        <v>912</v>
      </c>
      <c r="B6664">
        <v>13</v>
      </c>
      <c r="C6664" t="s">
        <v>599</v>
      </c>
      <c r="D6664" t="s">
        <v>754</v>
      </c>
      <c r="E6664" t="str">
        <f t="shared" si="208"/>
        <v/>
      </c>
      <c r="F6664" t="str">
        <f t="shared" si="209"/>
        <v/>
      </c>
      <c r="H6664">
        <v>5.5</v>
      </c>
      <c r="Q6664">
        <v>5.5</v>
      </c>
    </row>
    <row r="6665" spans="1:17" x14ac:dyDescent="0.25">
      <c r="A6665" t="s">
        <v>912</v>
      </c>
      <c r="B6665">
        <v>13</v>
      </c>
      <c r="C6665" t="s">
        <v>557</v>
      </c>
      <c r="D6665" t="s">
        <v>754</v>
      </c>
      <c r="E6665" t="str">
        <f t="shared" si="208"/>
        <v/>
      </c>
      <c r="F6665" t="str">
        <f t="shared" si="209"/>
        <v/>
      </c>
      <c r="H6665">
        <v>7</v>
      </c>
      <c r="I6665">
        <v>1</v>
      </c>
      <c r="Q6665">
        <v>10</v>
      </c>
    </row>
    <row r="6666" spans="1:17" x14ac:dyDescent="0.25">
      <c r="A6666" t="s">
        <v>912</v>
      </c>
      <c r="B6666">
        <v>13</v>
      </c>
      <c r="C6666" t="s">
        <v>494</v>
      </c>
      <c r="D6666" t="s">
        <v>748</v>
      </c>
      <c r="E6666" t="str">
        <f t="shared" si="208"/>
        <v/>
      </c>
      <c r="F6666" t="str">
        <f t="shared" si="209"/>
        <v/>
      </c>
      <c r="H6666">
        <v>6.5</v>
      </c>
      <c r="Q6666">
        <v>6.5</v>
      </c>
    </row>
    <row r="6667" spans="1:17" x14ac:dyDescent="0.25">
      <c r="A6667" t="s">
        <v>912</v>
      </c>
      <c r="B6667">
        <v>13</v>
      </c>
      <c r="C6667" t="s">
        <v>551</v>
      </c>
      <c r="D6667" t="s">
        <v>748</v>
      </c>
      <c r="E6667" t="str">
        <f t="shared" si="208"/>
        <v/>
      </c>
      <c r="F6667" t="str">
        <f t="shared" si="209"/>
        <v/>
      </c>
      <c r="H6667">
        <v>5</v>
      </c>
      <c r="Q6667">
        <v>5</v>
      </c>
    </row>
    <row r="6668" spans="1:17" x14ac:dyDescent="0.25">
      <c r="A6668" t="s">
        <v>912</v>
      </c>
      <c r="B6668">
        <v>13</v>
      </c>
      <c r="C6668" t="s">
        <v>482</v>
      </c>
      <c r="D6668" t="s">
        <v>661</v>
      </c>
      <c r="E6668" t="str">
        <f t="shared" si="208"/>
        <v/>
      </c>
      <c r="F6668" t="str">
        <f t="shared" si="209"/>
        <v/>
      </c>
      <c r="H6668">
        <v>6</v>
      </c>
      <c r="Q6668">
        <v>6</v>
      </c>
    </row>
    <row r="6669" spans="1:17" x14ac:dyDescent="0.25">
      <c r="A6669" t="s">
        <v>912</v>
      </c>
      <c r="B6669">
        <v>13</v>
      </c>
      <c r="C6669" t="s">
        <v>498</v>
      </c>
      <c r="D6669" t="s">
        <v>661</v>
      </c>
      <c r="E6669" t="str">
        <f t="shared" si="208"/>
        <v/>
      </c>
      <c r="F6669" t="str">
        <f t="shared" si="209"/>
        <v/>
      </c>
      <c r="H6669">
        <v>6</v>
      </c>
      <c r="Q6669">
        <v>6</v>
      </c>
    </row>
    <row r="6670" spans="1:17" x14ac:dyDescent="0.25">
      <c r="A6670" t="s">
        <v>912</v>
      </c>
      <c r="B6670">
        <v>13</v>
      </c>
      <c r="C6670" t="s">
        <v>540</v>
      </c>
      <c r="D6670" t="s">
        <v>661</v>
      </c>
      <c r="E6670">
        <f t="shared" si="208"/>
        <v>1</v>
      </c>
      <c r="F6670" t="str">
        <f t="shared" si="209"/>
        <v/>
      </c>
      <c r="G6670" t="s">
        <v>910</v>
      </c>
      <c r="H6670">
        <v>6.5</v>
      </c>
      <c r="Q6670">
        <v>6</v>
      </c>
    </row>
    <row r="6671" spans="1:17" x14ac:dyDescent="0.25">
      <c r="A6671" t="s">
        <v>912</v>
      </c>
      <c r="B6671">
        <v>13</v>
      </c>
      <c r="C6671" t="s">
        <v>575</v>
      </c>
      <c r="D6671" t="s">
        <v>661</v>
      </c>
      <c r="E6671" t="str">
        <f t="shared" si="208"/>
        <v/>
      </c>
      <c r="F6671" t="str">
        <f t="shared" si="209"/>
        <v/>
      </c>
      <c r="H6671">
        <v>6</v>
      </c>
      <c r="Q6671">
        <v>6</v>
      </c>
    </row>
    <row r="6672" spans="1:17" x14ac:dyDescent="0.25">
      <c r="A6672" t="s">
        <v>912</v>
      </c>
      <c r="B6672">
        <v>13</v>
      </c>
      <c r="C6672" t="s">
        <v>789</v>
      </c>
      <c r="D6672" t="s">
        <v>661</v>
      </c>
      <c r="E6672" t="str">
        <f t="shared" si="208"/>
        <v/>
      </c>
      <c r="F6672" t="str">
        <f t="shared" si="209"/>
        <v/>
      </c>
      <c r="H6672">
        <v>6.5</v>
      </c>
      <c r="Q6672">
        <v>6.5</v>
      </c>
    </row>
    <row r="6673" spans="1:17" x14ac:dyDescent="0.25">
      <c r="A6673" t="s">
        <v>912</v>
      </c>
      <c r="B6673">
        <v>13</v>
      </c>
      <c r="C6673" t="s">
        <v>522</v>
      </c>
      <c r="D6673" t="s">
        <v>631</v>
      </c>
      <c r="E6673" t="str">
        <f t="shared" si="208"/>
        <v/>
      </c>
      <c r="F6673" t="str">
        <f t="shared" si="209"/>
        <v/>
      </c>
      <c r="H6673">
        <v>6.5</v>
      </c>
      <c r="Q6673">
        <v>6.5</v>
      </c>
    </row>
    <row r="6674" spans="1:17" x14ac:dyDescent="0.25">
      <c r="A6674" t="s">
        <v>912</v>
      </c>
      <c r="B6674">
        <v>13</v>
      </c>
      <c r="C6674" t="s">
        <v>539</v>
      </c>
      <c r="D6674" t="s">
        <v>631</v>
      </c>
      <c r="E6674" t="str">
        <f t="shared" si="208"/>
        <v/>
      </c>
      <c r="F6674" t="str">
        <f t="shared" si="209"/>
        <v/>
      </c>
      <c r="H6674">
        <v>6.5</v>
      </c>
      <c r="Q6674">
        <v>6.5</v>
      </c>
    </row>
    <row r="6675" spans="1:17" x14ac:dyDescent="0.25">
      <c r="A6675" t="s">
        <v>912</v>
      </c>
      <c r="B6675">
        <v>13</v>
      </c>
      <c r="C6675" t="s">
        <v>569</v>
      </c>
      <c r="D6675" t="s">
        <v>631</v>
      </c>
      <c r="E6675" t="str">
        <f t="shared" si="208"/>
        <v/>
      </c>
      <c r="F6675" t="str">
        <f t="shared" si="209"/>
        <v/>
      </c>
      <c r="H6675">
        <v>4.5</v>
      </c>
      <c r="Q6675">
        <v>4.5</v>
      </c>
    </row>
    <row r="6676" spans="1:17" x14ac:dyDescent="0.25">
      <c r="A6676" t="s">
        <v>912</v>
      </c>
      <c r="B6676">
        <v>13</v>
      </c>
      <c r="C6676" t="s">
        <v>597</v>
      </c>
      <c r="D6676" t="s">
        <v>631</v>
      </c>
      <c r="E6676" t="str">
        <f t="shared" si="208"/>
        <v/>
      </c>
      <c r="F6676" t="str">
        <f t="shared" si="209"/>
        <v/>
      </c>
      <c r="H6676">
        <v>5.5</v>
      </c>
      <c r="Q6676">
        <v>5.5</v>
      </c>
    </row>
    <row r="6677" spans="1:17" x14ac:dyDescent="0.25">
      <c r="A6677" t="s">
        <v>912</v>
      </c>
      <c r="B6677">
        <v>13</v>
      </c>
      <c r="C6677" t="s">
        <v>612</v>
      </c>
      <c r="D6677" t="s">
        <v>631</v>
      </c>
      <c r="E6677" t="str">
        <f t="shared" si="208"/>
        <v/>
      </c>
      <c r="F6677" t="str">
        <f t="shared" si="209"/>
        <v/>
      </c>
      <c r="H6677">
        <v>5</v>
      </c>
      <c r="Q6677">
        <v>5</v>
      </c>
    </row>
    <row r="6678" spans="1:17" x14ac:dyDescent="0.25">
      <c r="A6678" t="s">
        <v>912</v>
      </c>
      <c r="B6678">
        <v>13</v>
      </c>
      <c r="C6678" t="s">
        <v>561</v>
      </c>
      <c r="D6678" t="s">
        <v>745</v>
      </c>
      <c r="E6678" t="str">
        <f t="shared" si="208"/>
        <v/>
      </c>
      <c r="F6678">
        <f t="shared" si="209"/>
        <v>1</v>
      </c>
      <c r="G6678" t="s">
        <v>911</v>
      </c>
      <c r="H6678">
        <v>4.5</v>
      </c>
      <c r="Q6678">
        <v>3.5</v>
      </c>
    </row>
    <row r="6679" spans="1:17" x14ac:dyDescent="0.25">
      <c r="A6679" t="s">
        <v>912</v>
      </c>
      <c r="B6679">
        <v>13</v>
      </c>
      <c r="C6679" t="s">
        <v>588</v>
      </c>
      <c r="D6679" t="s">
        <v>745</v>
      </c>
      <c r="E6679">
        <f t="shared" si="208"/>
        <v>1</v>
      </c>
      <c r="F6679" t="str">
        <f t="shared" si="209"/>
        <v/>
      </c>
      <c r="G6679" t="s">
        <v>910</v>
      </c>
      <c r="H6679">
        <v>6</v>
      </c>
      <c r="Q6679">
        <v>5.5</v>
      </c>
    </row>
    <row r="6680" spans="1:17" x14ac:dyDescent="0.25">
      <c r="A6680" t="s">
        <v>912</v>
      </c>
      <c r="B6680">
        <v>13</v>
      </c>
      <c r="C6680" t="s">
        <v>610</v>
      </c>
      <c r="D6680" t="s">
        <v>745</v>
      </c>
      <c r="E6680" t="str">
        <f t="shared" si="208"/>
        <v/>
      </c>
      <c r="F6680" t="str">
        <f t="shared" si="209"/>
        <v/>
      </c>
      <c r="H6680">
        <v>6.5</v>
      </c>
      <c r="I6680">
        <v>1</v>
      </c>
      <c r="Q6680">
        <v>9.5</v>
      </c>
    </row>
    <row r="6681" spans="1:17" x14ac:dyDescent="0.25">
      <c r="A6681" t="s">
        <v>912</v>
      </c>
      <c r="B6681">
        <v>13</v>
      </c>
      <c r="C6681" t="s">
        <v>623</v>
      </c>
      <c r="D6681" t="s">
        <v>745</v>
      </c>
      <c r="E6681" t="str">
        <f t="shared" si="208"/>
        <v/>
      </c>
      <c r="F6681" t="str">
        <f t="shared" si="209"/>
        <v/>
      </c>
      <c r="H6681">
        <v>6</v>
      </c>
      <c r="Q6681">
        <v>6</v>
      </c>
    </row>
    <row r="6682" spans="1:17" x14ac:dyDescent="0.25">
      <c r="A6682" t="s">
        <v>912</v>
      </c>
      <c r="B6682">
        <v>13</v>
      </c>
      <c r="C6682" t="s">
        <v>563</v>
      </c>
      <c r="D6682" t="s">
        <v>635</v>
      </c>
      <c r="E6682" t="str">
        <f t="shared" si="208"/>
        <v/>
      </c>
      <c r="F6682" t="str">
        <f t="shared" si="209"/>
        <v/>
      </c>
      <c r="H6682">
        <v>6</v>
      </c>
      <c r="Q6682">
        <v>6</v>
      </c>
    </row>
    <row r="6683" spans="1:17" x14ac:dyDescent="0.25">
      <c r="A6683" t="s">
        <v>912</v>
      </c>
      <c r="B6683">
        <v>13</v>
      </c>
      <c r="C6683" t="s">
        <v>573</v>
      </c>
      <c r="D6683" t="s">
        <v>635</v>
      </c>
      <c r="E6683" t="str">
        <f t="shared" si="208"/>
        <v/>
      </c>
      <c r="F6683" t="str">
        <f t="shared" si="209"/>
        <v/>
      </c>
      <c r="H6683">
        <v>7</v>
      </c>
      <c r="Q6683">
        <v>7</v>
      </c>
    </row>
    <row r="6684" spans="1:17" x14ac:dyDescent="0.25">
      <c r="A6684" t="s">
        <v>912</v>
      </c>
      <c r="B6684">
        <v>13</v>
      </c>
      <c r="C6684" t="s">
        <v>578</v>
      </c>
      <c r="D6684" t="s">
        <v>635</v>
      </c>
      <c r="E6684" t="str">
        <f t="shared" si="208"/>
        <v/>
      </c>
      <c r="F6684" t="str">
        <f t="shared" si="209"/>
        <v/>
      </c>
      <c r="H6684">
        <v>7</v>
      </c>
      <c r="L6684">
        <v>2</v>
      </c>
      <c r="Q6684">
        <v>9</v>
      </c>
    </row>
    <row r="6685" spans="1:17" x14ac:dyDescent="0.25">
      <c r="A6685" t="s">
        <v>912</v>
      </c>
      <c r="B6685">
        <v>13</v>
      </c>
      <c r="C6685" t="s">
        <v>606</v>
      </c>
      <c r="D6685" t="s">
        <v>635</v>
      </c>
      <c r="E6685" t="str">
        <f t="shared" si="208"/>
        <v/>
      </c>
      <c r="F6685" t="str">
        <f t="shared" si="209"/>
        <v/>
      </c>
      <c r="H6685">
        <v>5</v>
      </c>
      <c r="Q6685">
        <v>5</v>
      </c>
    </row>
    <row r="6686" spans="1:17" x14ac:dyDescent="0.25">
      <c r="A6686" t="s">
        <v>912</v>
      </c>
      <c r="B6686">
        <v>13</v>
      </c>
      <c r="C6686" t="s">
        <v>492</v>
      </c>
      <c r="D6686" t="s">
        <v>747</v>
      </c>
      <c r="E6686" t="str">
        <f t="shared" si="208"/>
        <v/>
      </c>
      <c r="F6686" t="str">
        <f t="shared" si="209"/>
        <v/>
      </c>
      <c r="H6686">
        <v>6</v>
      </c>
      <c r="Q6686">
        <v>6</v>
      </c>
    </row>
    <row r="6687" spans="1:17" x14ac:dyDescent="0.25">
      <c r="A6687" t="s">
        <v>912</v>
      </c>
      <c r="B6687">
        <v>13</v>
      </c>
      <c r="C6687" t="s">
        <v>757</v>
      </c>
      <c r="D6687" t="s">
        <v>747</v>
      </c>
      <c r="E6687" t="str">
        <f t="shared" si="208"/>
        <v/>
      </c>
      <c r="F6687" t="str">
        <f t="shared" si="209"/>
        <v/>
      </c>
      <c r="H6687">
        <v>6</v>
      </c>
      <c r="Q6687">
        <v>6</v>
      </c>
    </row>
    <row r="6688" spans="1:17" x14ac:dyDescent="0.25">
      <c r="A6688" t="s">
        <v>912</v>
      </c>
      <c r="B6688">
        <v>13</v>
      </c>
      <c r="C6688" t="s">
        <v>512</v>
      </c>
      <c r="D6688" t="s">
        <v>747</v>
      </c>
      <c r="E6688" t="str">
        <f t="shared" si="208"/>
        <v/>
      </c>
      <c r="F6688" t="str">
        <f t="shared" si="209"/>
        <v/>
      </c>
      <c r="H6688">
        <v>7</v>
      </c>
      <c r="L6688">
        <v>1</v>
      </c>
      <c r="Q6688">
        <v>8</v>
      </c>
    </row>
    <row r="6689" spans="1:17" x14ac:dyDescent="0.25">
      <c r="A6689" t="s">
        <v>912</v>
      </c>
      <c r="B6689">
        <v>13</v>
      </c>
      <c r="C6689" t="s">
        <v>530</v>
      </c>
      <c r="D6689" t="s">
        <v>747</v>
      </c>
      <c r="E6689" t="str">
        <f t="shared" si="208"/>
        <v/>
      </c>
      <c r="F6689" t="str">
        <f t="shared" si="209"/>
        <v/>
      </c>
      <c r="H6689">
        <v>7</v>
      </c>
      <c r="I6689">
        <v>2</v>
      </c>
      <c r="Q6689">
        <v>13</v>
      </c>
    </row>
    <row r="6690" spans="1:17" x14ac:dyDescent="0.25">
      <c r="A6690" t="s">
        <v>912</v>
      </c>
      <c r="B6690">
        <v>13</v>
      </c>
      <c r="C6690" t="s">
        <v>534</v>
      </c>
      <c r="D6690" t="s">
        <v>747</v>
      </c>
      <c r="E6690" t="str">
        <f t="shared" si="208"/>
        <v/>
      </c>
      <c r="F6690" t="str">
        <f t="shared" si="209"/>
        <v/>
      </c>
      <c r="H6690">
        <v>6.5</v>
      </c>
      <c r="Q6690">
        <v>6.5</v>
      </c>
    </row>
    <row r="6691" spans="1:17" x14ac:dyDescent="0.25">
      <c r="A6691" t="s">
        <v>912</v>
      </c>
      <c r="B6691">
        <v>13</v>
      </c>
      <c r="C6691" t="s">
        <v>621</v>
      </c>
      <c r="D6691" t="s">
        <v>747</v>
      </c>
      <c r="E6691" t="str">
        <f t="shared" si="208"/>
        <v/>
      </c>
      <c r="F6691" t="str">
        <f t="shared" si="209"/>
        <v/>
      </c>
      <c r="H6691">
        <v>6.5</v>
      </c>
      <c r="Q6691">
        <v>6.5</v>
      </c>
    </row>
    <row r="6692" spans="1:17" x14ac:dyDescent="0.25">
      <c r="A6692" t="s">
        <v>912</v>
      </c>
      <c r="B6692">
        <v>13</v>
      </c>
      <c r="C6692" t="s">
        <v>483</v>
      </c>
      <c r="D6692" t="s">
        <v>738</v>
      </c>
      <c r="E6692" t="str">
        <f t="shared" si="208"/>
        <v/>
      </c>
      <c r="F6692" t="str">
        <f t="shared" si="209"/>
        <v/>
      </c>
      <c r="H6692">
        <v>7</v>
      </c>
      <c r="Q6692">
        <v>7</v>
      </c>
    </row>
    <row r="6693" spans="1:17" x14ac:dyDescent="0.25">
      <c r="A6693" t="s">
        <v>912</v>
      </c>
      <c r="B6693">
        <v>13</v>
      </c>
      <c r="C6693" t="s">
        <v>536</v>
      </c>
      <c r="D6693" t="s">
        <v>738</v>
      </c>
      <c r="E6693">
        <f t="shared" si="208"/>
        <v>1</v>
      </c>
      <c r="F6693" t="str">
        <f t="shared" si="209"/>
        <v/>
      </c>
      <c r="G6693" t="s">
        <v>910</v>
      </c>
      <c r="H6693">
        <v>6.5</v>
      </c>
      <c r="Q6693">
        <v>6</v>
      </c>
    </row>
    <row r="6694" spans="1:17" x14ac:dyDescent="0.25">
      <c r="A6694" t="s">
        <v>912</v>
      </c>
      <c r="B6694">
        <v>13</v>
      </c>
      <c r="C6694" t="s">
        <v>567</v>
      </c>
      <c r="D6694" t="s">
        <v>738</v>
      </c>
      <c r="E6694" t="str">
        <f t="shared" si="208"/>
        <v/>
      </c>
      <c r="F6694" t="str">
        <f t="shared" si="209"/>
        <v/>
      </c>
      <c r="H6694">
        <v>6.5</v>
      </c>
      <c r="Q6694">
        <v>6.5</v>
      </c>
    </row>
    <row r="6695" spans="1:17" x14ac:dyDescent="0.25">
      <c r="A6695" t="s">
        <v>912</v>
      </c>
      <c r="B6695">
        <v>13</v>
      </c>
      <c r="C6695" t="s">
        <v>592</v>
      </c>
      <c r="D6695" t="s">
        <v>738</v>
      </c>
      <c r="E6695" t="str">
        <f t="shared" si="208"/>
        <v/>
      </c>
      <c r="F6695" t="str">
        <f t="shared" si="209"/>
        <v/>
      </c>
      <c r="H6695">
        <v>7</v>
      </c>
      <c r="L6695">
        <v>1</v>
      </c>
      <c r="Q6695">
        <v>8</v>
      </c>
    </row>
    <row r="6696" spans="1:17" x14ac:dyDescent="0.25">
      <c r="A6696" t="s">
        <v>912</v>
      </c>
      <c r="B6696">
        <v>13</v>
      </c>
      <c r="C6696" t="s">
        <v>525</v>
      </c>
      <c r="D6696" t="s">
        <v>761</v>
      </c>
      <c r="E6696" t="str">
        <f t="shared" si="208"/>
        <v/>
      </c>
      <c r="F6696" t="str">
        <f t="shared" si="209"/>
        <v/>
      </c>
      <c r="H6696">
        <v>6</v>
      </c>
      <c r="Q6696">
        <v>6</v>
      </c>
    </row>
    <row r="6697" spans="1:17" x14ac:dyDescent="0.25">
      <c r="A6697" t="s">
        <v>912</v>
      </c>
      <c r="B6697">
        <v>13</v>
      </c>
      <c r="C6697" t="s">
        <v>545</v>
      </c>
      <c r="D6697" t="s">
        <v>761</v>
      </c>
      <c r="E6697" t="str">
        <f t="shared" si="208"/>
        <v/>
      </c>
      <c r="F6697" t="str">
        <f t="shared" si="209"/>
        <v/>
      </c>
      <c r="H6697">
        <v>5</v>
      </c>
      <c r="Q6697">
        <v>5</v>
      </c>
    </row>
    <row r="6698" spans="1:17" x14ac:dyDescent="0.25">
      <c r="A6698" t="s">
        <v>912</v>
      </c>
      <c r="B6698">
        <v>13</v>
      </c>
      <c r="C6698" t="s">
        <v>556</v>
      </c>
      <c r="D6698" t="s">
        <v>761</v>
      </c>
      <c r="E6698">
        <f t="shared" si="208"/>
        <v>1</v>
      </c>
      <c r="F6698" t="str">
        <f t="shared" si="209"/>
        <v/>
      </c>
      <c r="G6698" t="s">
        <v>910</v>
      </c>
      <c r="H6698">
        <v>5</v>
      </c>
      <c r="Q6698">
        <v>4.5</v>
      </c>
    </row>
    <row r="6699" spans="1:17" x14ac:dyDescent="0.25">
      <c r="A6699" t="s">
        <v>912</v>
      </c>
      <c r="B6699">
        <v>13</v>
      </c>
      <c r="C6699" t="s">
        <v>579</v>
      </c>
      <c r="D6699" t="s">
        <v>761</v>
      </c>
      <c r="E6699" t="str">
        <f t="shared" si="208"/>
        <v/>
      </c>
      <c r="F6699" t="str">
        <f t="shared" si="209"/>
        <v/>
      </c>
      <c r="H6699">
        <v>5.5</v>
      </c>
      <c r="Q6699">
        <v>5.5</v>
      </c>
    </row>
    <row r="6700" spans="1:17" x14ac:dyDescent="0.25">
      <c r="A6700" t="s">
        <v>912</v>
      </c>
      <c r="B6700">
        <v>13</v>
      </c>
      <c r="C6700" t="s">
        <v>604</v>
      </c>
      <c r="D6700" t="s">
        <v>761</v>
      </c>
      <c r="E6700" t="str">
        <f t="shared" si="208"/>
        <v/>
      </c>
      <c r="F6700" t="str">
        <f t="shared" si="209"/>
        <v/>
      </c>
      <c r="H6700">
        <v>6</v>
      </c>
      <c r="Q6700">
        <v>6</v>
      </c>
    </row>
    <row r="6701" spans="1:17" x14ac:dyDescent="0.25">
      <c r="A6701" t="s">
        <v>913</v>
      </c>
      <c r="B6701">
        <v>13</v>
      </c>
      <c r="C6701" t="s">
        <v>263</v>
      </c>
      <c r="D6701" t="s">
        <v>746</v>
      </c>
      <c r="E6701" t="str">
        <f t="shared" si="208"/>
        <v/>
      </c>
      <c r="F6701" t="str">
        <f t="shared" si="209"/>
        <v/>
      </c>
      <c r="H6701">
        <v>5.5</v>
      </c>
      <c r="Q6701">
        <v>5.5</v>
      </c>
    </row>
    <row r="6702" spans="1:17" x14ac:dyDescent="0.25">
      <c r="A6702" t="s">
        <v>913</v>
      </c>
      <c r="B6702">
        <v>13</v>
      </c>
      <c r="C6702" t="s">
        <v>285</v>
      </c>
      <c r="D6702" t="s">
        <v>746</v>
      </c>
      <c r="E6702" t="str">
        <f t="shared" si="208"/>
        <v/>
      </c>
      <c r="F6702" t="str">
        <f t="shared" si="209"/>
        <v/>
      </c>
      <c r="H6702">
        <v>4.5</v>
      </c>
      <c r="Q6702">
        <v>4.5</v>
      </c>
    </row>
    <row r="6703" spans="1:17" x14ac:dyDescent="0.25">
      <c r="A6703" t="s">
        <v>913</v>
      </c>
      <c r="B6703">
        <v>13</v>
      </c>
      <c r="C6703" t="s">
        <v>817</v>
      </c>
      <c r="D6703" t="s">
        <v>746</v>
      </c>
      <c r="E6703" t="str">
        <f t="shared" si="208"/>
        <v/>
      </c>
      <c r="F6703" t="str">
        <f t="shared" si="209"/>
        <v/>
      </c>
      <c r="H6703">
        <v>5</v>
      </c>
      <c r="Q6703">
        <v>5</v>
      </c>
    </row>
    <row r="6704" spans="1:17" x14ac:dyDescent="0.25">
      <c r="A6704" t="s">
        <v>913</v>
      </c>
      <c r="B6704">
        <v>13</v>
      </c>
      <c r="C6704" t="s">
        <v>257</v>
      </c>
      <c r="D6704" t="s">
        <v>760</v>
      </c>
      <c r="E6704" t="str">
        <f t="shared" si="208"/>
        <v/>
      </c>
      <c r="F6704" t="str">
        <f t="shared" si="209"/>
        <v/>
      </c>
      <c r="H6704">
        <v>6</v>
      </c>
      <c r="Q6704">
        <v>6</v>
      </c>
    </row>
    <row r="6705" spans="1:17" x14ac:dyDescent="0.25">
      <c r="A6705" t="s">
        <v>913</v>
      </c>
      <c r="B6705">
        <v>13</v>
      </c>
      <c r="C6705" t="s">
        <v>261</v>
      </c>
      <c r="D6705" t="s">
        <v>760</v>
      </c>
      <c r="E6705" t="str">
        <f t="shared" si="208"/>
        <v/>
      </c>
      <c r="F6705" t="str">
        <f t="shared" si="209"/>
        <v/>
      </c>
      <c r="H6705">
        <v>6.5</v>
      </c>
      <c r="L6705">
        <v>1</v>
      </c>
      <c r="Q6705">
        <v>7.5</v>
      </c>
    </row>
    <row r="6706" spans="1:17" x14ac:dyDescent="0.25">
      <c r="A6706" t="s">
        <v>913</v>
      </c>
      <c r="B6706">
        <v>13</v>
      </c>
      <c r="C6706" t="s">
        <v>275</v>
      </c>
      <c r="D6706" t="s">
        <v>633</v>
      </c>
      <c r="E6706" t="str">
        <f t="shared" si="208"/>
        <v/>
      </c>
      <c r="F6706" t="str">
        <f t="shared" si="209"/>
        <v/>
      </c>
      <c r="H6706">
        <v>6.5</v>
      </c>
      <c r="Q6706">
        <v>6.5</v>
      </c>
    </row>
    <row r="6707" spans="1:17" x14ac:dyDescent="0.25">
      <c r="A6707" t="s">
        <v>913</v>
      </c>
      <c r="B6707">
        <v>13</v>
      </c>
      <c r="C6707" t="s">
        <v>308</v>
      </c>
      <c r="D6707" t="s">
        <v>633</v>
      </c>
      <c r="E6707">
        <f t="shared" si="208"/>
        <v>1</v>
      </c>
      <c r="F6707" t="str">
        <f t="shared" si="209"/>
        <v/>
      </c>
      <c r="G6707" t="s">
        <v>910</v>
      </c>
      <c r="H6707">
        <v>6</v>
      </c>
      <c r="Q6707">
        <v>5.5</v>
      </c>
    </row>
    <row r="6708" spans="1:17" x14ac:dyDescent="0.25">
      <c r="A6708" t="s">
        <v>913</v>
      </c>
      <c r="B6708">
        <v>13</v>
      </c>
      <c r="C6708" t="s">
        <v>315</v>
      </c>
      <c r="D6708" t="s">
        <v>633</v>
      </c>
      <c r="E6708" t="str">
        <f t="shared" si="208"/>
        <v/>
      </c>
      <c r="F6708" t="str">
        <f t="shared" si="209"/>
        <v/>
      </c>
      <c r="H6708">
        <v>6</v>
      </c>
      <c r="Q6708">
        <v>6</v>
      </c>
    </row>
    <row r="6709" spans="1:17" x14ac:dyDescent="0.25">
      <c r="A6709" t="s">
        <v>913</v>
      </c>
      <c r="B6709">
        <v>13</v>
      </c>
      <c r="C6709" t="s">
        <v>281</v>
      </c>
      <c r="D6709" t="s">
        <v>739</v>
      </c>
      <c r="E6709" t="str">
        <f t="shared" si="208"/>
        <v/>
      </c>
      <c r="F6709" t="str">
        <f t="shared" si="209"/>
        <v/>
      </c>
      <c r="H6709">
        <v>5</v>
      </c>
      <c r="Q6709">
        <v>5</v>
      </c>
    </row>
    <row r="6710" spans="1:17" x14ac:dyDescent="0.25">
      <c r="A6710" t="s">
        <v>913</v>
      </c>
      <c r="B6710">
        <v>13</v>
      </c>
      <c r="C6710" t="s">
        <v>284</v>
      </c>
      <c r="D6710" t="s">
        <v>739</v>
      </c>
      <c r="E6710">
        <f t="shared" si="208"/>
        <v>1</v>
      </c>
      <c r="F6710" t="str">
        <f t="shared" si="209"/>
        <v/>
      </c>
      <c r="G6710" t="s">
        <v>910</v>
      </c>
      <c r="H6710">
        <v>6</v>
      </c>
      <c r="I6710">
        <v>1</v>
      </c>
      <c r="Q6710">
        <v>8.5</v>
      </c>
    </row>
    <row r="6711" spans="1:17" x14ac:dyDescent="0.25">
      <c r="A6711" t="s">
        <v>913</v>
      </c>
      <c r="B6711">
        <v>13</v>
      </c>
      <c r="C6711" t="s">
        <v>290</v>
      </c>
      <c r="D6711" t="s">
        <v>739</v>
      </c>
      <c r="E6711" t="str">
        <f t="shared" si="208"/>
        <v/>
      </c>
      <c r="F6711" t="str">
        <f t="shared" si="209"/>
        <v/>
      </c>
      <c r="H6711">
        <v>5.5</v>
      </c>
      <c r="L6711">
        <v>1</v>
      </c>
      <c r="Q6711">
        <v>6.5</v>
      </c>
    </row>
    <row r="6712" spans="1:17" x14ac:dyDescent="0.25">
      <c r="A6712" t="s">
        <v>913</v>
      </c>
      <c r="B6712">
        <v>13</v>
      </c>
      <c r="C6712" t="s">
        <v>302</v>
      </c>
      <c r="D6712" t="s">
        <v>634</v>
      </c>
      <c r="E6712" t="str">
        <f t="shared" si="208"/>
        <v/>
      </c>
      <c r="F6712" t="str">
        <f t="shared" si="209"/>
        <v/>
      </c>
      <c r="H6712">
        <v>6</v>
      </c>
      <c r="Q6712">
        <v>6</v>
      </c>
    </row>
    <row r="6713" spans="1:17" x14ac:dyDescent="0.25">
      <c r="A6713" t="s">
        <v>913</v>
      </c>
      <c r="B6713">
        <v>13</v>
      </c>
      <c r="C6713" t="s">
        <v>318</v>
      </c>
      <c r="D6713" t="s">
        <v>634</v>
      </c>
      <c r="E6713">
        <f t="shared" si="208"/>
        <v>1</v>
      </c>
      <c r="F6713" t="str">
        <f t="shared" si="209"/>
        <v/>
      </c>
      <c r="G6713" t="s">
        <v>910</v>
      </c>
      <c r="H6713">
        <v>6</v>
      </c>
      <c r="Q6713">
        <v>5.5</v>
      </c>
    </row>
    <row r="6714" spans="1:17" x14ac:dyDescent="0.25">
      <c r="A6714" t="s">
        <v>913</v>
      </c>
      <c r="B6714">
        <v>13</v>
      </c>
      <c r="C6714" t="s">
        <v>312</v>
      </c>
      <c r="D6714" t="s">
        <v>632</v>
      </c>
      <c r="E6714" t="str">
        <f t="shared" si="208"/>
        <v/>
      </c>
      <c r="F6714" t="str">
        <f t="shared" si="209"/>
        <v/>
      </c>
      <c r="H6714">
        <v>5</v>
      </c>
      <c r="Q6714">
        <v>5</v>
      </c>
    </row>
    <row r="6715" spans="1:17" x14ac:dyDescent="0.25">
      <c r="A6715" t="s">
        <v>913</v>
      </c>
      <c r="B6715">
        <v>13</v>
      </c>
      <c r="C6715" t="s">
        <v>288</v>
      </c>
      <c r="D6715" t="s">
        <v>632</v>
      </c>
      <c r="E6715" t="str">
        <f t="shared" si="208"/>
        <v/>
      </c>
      <c r="F6715" t="str">
        <f t="shared" si="209"/>
        <v/>
      </c>
      <c r="H6715">
        <v>6</v>
      </c>
      <c r="Q6715">
        <v>6</v>
      </c>
    </row>
    <row r="6716" spans="1:17" x14ac:dyDescent="0.25">
      <c r="A6716" t="s">
        <v>913</v>
      </c>
      <c r="B6716">
        <v>13</v>
      </c>
      <c r="C6716" t="s">
        <v>272</v>
      </c>
      <c r="D6716" t="s">
        <v>752</v>
      </c>
      <c r="E6716" t="str">
        <f t="shared" si="208"/>
        <v/>
      </c>
      <c r="F6716" t="str">
        <f t="shared" si="209"/>
        <v/>
      </c>
      <c r="H6716">
        <v>6.5</v>
      </c>
      <c r="I6716">
        <v>1</v>
      </c>
      <c r="M6716">
        <v>1</v>
      </c>
      <c r="Q6716">
        <v>9.5</v>
      </c>
    </row>
    <row r="6717" spans="1:17" x14ac:dyDescent="0.25">
      <c r="A6717" t="s">
        <v>913</v>
      </c>
      <c r="B6717">
        <v>13</v>
      </c>
      <c r="C6717" t="s">
        <v>300</v>
      </c>
      <c r="D6717" t="s">
        <v>740</v>
      </c>
      <c r="E6717" t="str">
        <f t="shared" si="208"/>
        <v/>
      </c>
      <c r="F6717" t="str">
        <f t="shared" si="209"/>
        <v/>
      </c>
      <c r="H6717">
        <v>5.5</v>
      </c>
      <c r="Q6717">
        <v>5.5</v>
      </c>
    </row>
    <row r="6718" spans="1:17" x14ac:dyDescent="0.25">
      <c r="A6718" t="s">
        <v>913</v>
      </c>
      <c r="B6718">
        <v>13</v>
      </c>
      <c r="C6718" t="s">
        <v>286</v>
      </c>
      <c r="D6718" t="s">
        <v>742</v>
      </c>
      <c r="E6718" t="str">
        <f t="shared" si="208"/>
        <v/>
      </c>
      <c r="F6718" t="str">
        <f t="shared" si="209"/>
        <v/>
      </c>
      <c r="H6718">
        <v>7.5</v>
      </c>
      <c r="I6718">
        <v>1</v>
      </c>
      <c r="L6718">
        <v>1</v>
      </c>
      <c r="Q6718">
        <v>11.5</v>
      </c>
    </row>
    <row r="6719" spans="1:17" x14ac:dyDescent="0.25">
      <c r="A6719" t="s">
        <v>913</v>
      </c>
      <c r="B6719">
        <v>13</v>
      </c>
      <c r="C6719" t="s">
        <v>317</v>
      </c>
      <c r="D6719" t="s">
        <v>742</v>
      </c>
      <c r="E6719" t="str">
        <f t="shared" si="208"/>
        <v/>
      </c>
      <c r="F6719" t="str">
        <f t="shared" si="209"/>
        <v/>
      </c>
      <c r="H6719">
        <v>6.5</v>
      </c>
      <c r="I6719">
        <v>1</v>
      </c>
      <c r="Q6719">
        <v>9.5</v>
      </c>
    </row>
    <row r="6720" spans="1:17" x14ac:dyDescent="0.25">
      <c r="A6720" t="s">
        <v>913</v>
      </c>
      <c r="B6720">
        <v>13</v>
      </c>
      <c r="C6720" t="s">
        <v>268</v>
      </c>
      <c r="D6720" t="s">
        <v>753</v>
      </c>
      <c r="E6720">
        <f t="shared" si="208"/>
        <v>1</v>
      </c>
      <c r="F6720" t="str">
        <f t="shared" si="209"/>
        <v/>
      </c>
      <c r="G6720" t="s">
        <v>910</v>
      </c>
      <c r="H6720">
        <v>6</v>
      </c>
      <c r="Q6720">
        <v>5.5</v>
      </c>
    </row>
    <row r="6721" spans="1:17" x14ac:dyDescent="0.25">
      <c r="A6721" t="s">
        <v>913</v>
      </c>
      <c r="B6721">
        <v>13</v>
      </c>
      <c r="C6721" t="s">
        <v>307</v>
      </c>
      <c r="D6721" t="s">
        <v>753</v>
      </c>
      <c r="E6721" t="str">
        <f t="shared" si="208"/>
        <v/>
      </c>
      <c r="F6721" t="str">
        <f t="shared" si="209"/>
        <v/>
      </c>
      <c r="H6721">
        <v>5</v>
      </c>
      <c r="Q6721">
        <v>5</v>
      </c>
    </row>
    <row r="6722" spans="1:17" x14ac:dyDescent="0.25">
      <c r="A6722" t="s">
        <v>913</v>
      </c>
      <c r="B6722">
        <v>13</v>
      </c>
      <c r="C6722" t="s">
        <v>280</v>
      </c>
      <c r="D6722" t="s">
        <v>753</v>
      </c>
      <c r="E6722" t="str">
        <f t="shared" si="208"/>
        <v/>
      </c>
      <c r="F6722" t="str">
        <f t="shared" si="209"/>
        <v/>
      </c>
      <c r="H6722">
        <v>5</v>
      </c>
      <c r="Q6722">
        <v>5</v>
      </c>
    </row>
    <row r="6723" spans="1:17" x14ac:dyDescent="0.25">
      <c r="A6723" t="s">
        <v>913</v>
      </c>
      <c r="B6723">
        <v>13</v>
      </c>
      <c r="C6723" t="s">
        <v>316</v>
      </c>
      <c r="D6723" t="s">
        <v>750</v>
      </c>
      <c r="E6723">
        <f t="shared" ref="E6723:E6786" si="210">IF($G6723="Ammonito",1,"")</f>
        <v>1</v>
      </c>
      <c r="F6723" t="str">
        <f t="shared" ref="F6723:F6786" si="211">IF($G6723="Espulsione",1,"")</f>
        <v/>
      </c>
      <c r="G6723" t="s">
        <v>910</v>
      </c>
      <c r="H6723">
        <v>5.5</v>
      </c>
      <c r="Q6723">
        <v>5</v>
      </c>
    </row>
    <row r="6724" spans="1:17" x14ac:dyDescent="0.25">
      <c r="A6724" t="s">
        <v>913</v>
      </c>
      <c r="B6724">
        <v>13</v>
      </c>
      <c r="C6724" t="s">
        <v>267</v>
      </c>
      <c r="D6724" t="s">
        <v>750</v>
      </c>
      <c r="E6724" t="str">
        <f t="shared" si="210"/>
        <v/>
      </c>
      <c r="F6724" t="str">
        <f t="shared" si="211"/>
        <v/>
      </c>
      <c r="H6724">
        <v>5</v>
      </c>
      <c r="Q6724">
        <v>5</v>
      </c>
    </row>
    <row r="6725" spans="1:17" x14ac:dyDescent="0.25">
      <c r="A6725" t="s">
        <v>913</v>
      </c>
      <c r="B6725">
        <v>13</v>
      </c>
      <c r="C6725" t="s">
        <v>818</v>
      </c>
      <c r="D6725" t="s">
        <v>750</v>
      </c>
      <c r="E6725" t="str">
        <f t="shared" si="210"/>
        <v/>
      </c>
      <c r="F6725" t="str">
        <f t="shared" si="211"/>
        <v/>
      </c>
      <c r="H6725">
        <v>5.5</v>
      </c>
      <c r="Q6725">
        <v>5.5</v>
      </c>
    </row>
    <row r="6726" spans="1:17" x14ac:dyDescent="0.25">
      <c r="A6726" t="s">
        <v>913</v>
      </c>
      <c r="B6726">
        <v>13</v>
      </c>
      <c r="C6726" t="s">
        <v>252</v>
      </c>
      <c r="D6726" t="s">
        <v>754</v>
      </c>
      <c r="E6726" t="str">
        <f t="shared" si="210"/>
        <v/>
      </c>
      <c r="F6726" t="str">
        <f t="shared" si="211"/>
        <v/>
      </c>
      <c r="H6726">
        <v>4.5</v>
      </c>
      <c r="N6726">
        <v>1</v>
      </c>
      <c r="Q6726">
        <v>1.5</v>
      </c>
    </row>
    <row r="6727" spans="1:17" x14ac:dyDescent="0.25">
      <c r="A6727" t="s">
        <v>913</v>
      </c>
      <c r="B6727">
        <v>13</v>
      </c>
      <c r="C6727" t="s">
        <v>289</v>
      </c>
      <c r="D6727" t="s">
        <v>754</v>
      </c>
      <c r="E6727" t="str">
        <f t="shared" si="210"/>
        <v/>
      </c>
      <c r="F6727" t="str">
        <f t="shared" si="211"/>
        <v/>
      </c>
      <c r="H6727">
        <v>5</v>
      </c>
      <c r="Q6727">
        <v>5</v>
      </c>
    </row>
    <row r="6728" spans="1:17" x14ac:dyDescent="0.25">
      <c r="A6728" t="s">
        <v>913</v>
      </c>
      <c r="B6728">
        <v>13</v>
      </c>
      <c r="C6728" t="s">
        <v>311</v>
      </c>
      <c r="D6728" t="s">
        <v>754</v>
      </c>
      <c r="E6728" t="str">
        <f t="shared" si="210"/>
        <v/>
      </c>
      <c r="F6728" t="str">
        <f t="shared" si="211"/>
        <v/>
      </c>
      <c r="H6728">
        <v>5.5</v>
      </c>
      <c r="Q6728">
        <v>5.5</v>
      </c>
    </row>
    <row r="6729" spans="1:17" x14ac:dyDescent="0.25">
      <c r="A6729" t="s">
        <v>913</v>
      </c>
      <c r="B6729">
        <v>13</v>
      </c>
      <c r="C6729" t="s">
        <v>259</v>
      </c>
      <c r="D6729" t="s">
        <v>748</v>
      </c>
      <c r="E6729" t="str">
        <f t="shared" si="210"/>
        <v/>
      </c>
      <c r="F6729" t="str">
        <f t="shared" si="211"/>
        <v/>
      </c>
      <c r="H6729">
        <v>5</v>
      </c>
      <c r="Q6729">
        <v>5</v>
      </c>
    </row>
    <row r="6730" spans="1:17" x14ac:dyDescent="0.25">
      <c r="A6730" t="s">
        <v>913</v>
      </c>
      <c r="B6730">
        <v>13</v>
      </c>
      <c r="C6730" t="s">
        <v>274</v>
      </c>
      <c r="D6730" t="s">
        <v>748</v>
      </c>
      <c r="E6730">
        <f t="shared" si="210"/>
        <v>1</v>
      </c>
      <c r="F6730" t="str">
        <f t="shared" si="211"/>
        <v/>
      </c>
      <c r="G6730" t="s">
        <v>910</v>
      </c>
      <c r="H6730">
        <v>5</v>
      </c>
      <c r="Q6730">
        <v>4.5</v>
      </c>
    </row>
    <row r="6731" spans="1:17" x14ac:dyDescent="0.25">
      <c r="A6731" t="s">
        <v>913</v>
      </c>
      <c r="B6731">
        <v>13</v>
      </c>
      <c r="C6731" t="s">
        <v>278</v>
      </c>
      <c r="D6731" t="s">
        <v>748</v>
      </c>
      <c r="E6731" t="str">
        <f t="shared" si="210"/>
        <v/>
      </c>
      <c r="F6731" t="str">
        <f t="shared" si="211"/>
        <v/>
      </c>
      <c r="H6731">
        <v>5</v>
      </c>
      <c r="Q6731">
        <v>5</v>
      </c>
    </row>
    <row r="6732" spans="1:17" x14ac:dyDescent="0.25">
      <c r="A6732" t="s">
        <v>913</v>
      </c>
      <c r="B6732">
        <v>13</v>
      </c>
      <c r="C6732" t="s">
        <v>292</v>
      </c>
      <c r="D6732" t="s">
        <v>748</v>
      </c>
      <c r="E6732" t="str">
        <f t="shared" si="210"/>
        <v/>
      </c>
      <c r="F6732" t="str">
        <f t="shared" si="211"/>
        <v/>
      </c>
      <c r="H6732">
        <v>5</v>
      </c>
      <c r="Q6732">
        <v>5</v>
      </c>
    </row>
    <row r="6733" spans="1:17" x14ac:dyDescent="0.25">
      <c r="A6733" t="s">
        <v>913</v>
      </c>
      <c r="B6733">
        <v>13</v>
      </c>
      <c r="C6733" t="s">
        <v>303</v>
      </c>
      <c r="D6733" t="s">
        <v>748</v>
      </c>
      <c r="E6733" t="str">
        <f t="shared" si="210"/>
        <v/>
      </c>
      <c r="F6733" t="str">
        <f t="shared" si="211"/>
        <v/>
      </c>
      <c r="H6733">
        <v>5</v>
      </c>
      <c r="Q6733">
        <v>5</v>
      </c>
    </row>
    <row r="6734" spans="1:17" x14ac:dyDescent="0.25">
      <c r="A6734" t="s">
        <v>913</v>
      </c>
      <c r="B6734">
        <v>13</v>
      </c>
      <c r="C6734" t="s">
        <v>260</v>
      </c>
      <c r="D6734" t="s">
        <v>661</v>
      </c>
      <c r="E6734" t="str">
        <f t="shared" si="210"/>
        <v/>
      </c>
      <c r="F6734" t="str">
        <f t="shared" si="211"/>
        <v/>
      </c>
      <c r="H6734">
        <v>7.5</v>
      </c>
      <c r="I6734">
        <v>1</v>
      </c>
      <c r="Q6734">
        <v>10.5</v>
      </c>
    </row>
    <row r="6735" spans="1:17" x14ac:dyDescent="0.25">
      <c r="A6735" t="s">
        <v>913</v>
      </c>
      <c r="B6735">
        <v>13</v>
      </c>
      <c r="C6735" t="s">
        <v>314</v>
      </c>
      <c r="D6735" t="s">
        <v>661</v>
      </c>
      <c r="E6735" t="str">
        <f t="shared" si="210"/>
        <v/>
      </c>
      <c r="F6735" t="str">
        <f t="shared" si="211"/>
        <v/>
      </c>
      <c r="H6735">
        <v>6</v>
      </c>
      <c r="Q6735">
        <v>6</v>
      </c>
    </row>
    <row r="6736" spans="1:17" x14ac:dyDescent="0.25">
      <c r="A6736" t="s">
        <v>913</v>
      </c>
      <c r="B6736">
        <v>13</v>
      </c>
      <c r="C6736" t="s">
        <v>804</v>
      </c>
      <c r="D6736" t="s">
        <v>631</v>
      </c>
      <c r="E6736">
        <f t="shared" si="210"/>
        <v>1</v>
      </c>
      <c r="F6736" t="str">
        <f t="shared" si="211"/>
        <v/>
      </c>
      <c r="G6736" t="s">
        <v>910</v>
      </c>
      <c r="H6736">
        <v>5.5</v>
      </c>
      <c r="Q6736">
        <v>5</v>
      </c>
    </row>
    <row r="6737" spans="1:17" x14ac:dyDescent="0.25">
      <c r="A6737" t="s">
        <v>913</v>
      </c>
      <c r="B6737">
        <v>13</v>
      </c>
      <c r="C6737" t="s">
        <v>271</v>
      </c>
      <c r="D6737" t="s">
        <v>631</v>
      </c>
      <c r="E6737" t="str">
        <f t="shared" si="210"/>
        <v/>
      </c>
      <c r="F6737" t="str">
        <f t="shared" si="211"/>
        <v/>
      </c>
      <c r="H6737">
        <v>5.5</v>
      </c>
      <c r="Q6737">
        <v>5.5</v>
      </c>
    </row>
    <row r="6738" spans="1:17" x14ac:dyDescent="0.25">
      <c r="A6738" t="s">
        <v>913</v>
      </c>
      <c r="B6738">
        <v>13</v>
      </c>
      <c r="C6738" t="s">
        <v>270</v>
      </c>
      <c r="D6738" t="s">
        <v>745</v>
      </c>
      <c r="E6738" t="str">
        <f t="shared" si="210"/>
        <v/>
      </c>
      <c r="F6738" t="str">
        <f t="shared" si="211"/>
        <v/>
      </c>
      <c r="H6738">
        <v>6</v>
      </c>
      <c r="Q6738">
        <v>6</v>
      </c>
    </row>
    <row r="6739" spans="1:17" x14ac:dyDescent="0.25">
      <c r="A6739" t="s">
        <v>913</v>
      </c>
      <c r="B6739">
        <v>13</v>
      </c>
      <c r="C6739" t="s">
        <v>823</v>
      </c>
      <c r="D6739" t="s">
        <v>745</v>
      </c>
      <c r="E6739">
        <f t="shared" si="210"/>
        <v>1</v>
      </c>
      <c r="F6739" t="str">
        <f t="shared" si="211"/>
        <v/>
      </c>
      <c r="G6739" t="s">
        <v>910</v>
      </c>
      <c r="H6739">
        <v>5</v>
      </c>
      <c r="Q6739">
        <v>4.5</v>
      </c>
    </row>
    <row r="6740" spans="1:17" x14ac:dyDescent="0.25">
      <c r="A6740" t="s">
        <v>913</v>
      </c>
      <c r="B6740">
        <v>13</v>
      </c>
      <c r="C6740" t="s">
        <v>309</v>
      </c>
      <c r="D6740" t="s">
        <v>745</v>
      </c>
      <c r="E6740" t="str">
        <f t="shared" si="210"/>
        <v/>
      </c>
      <c r="F6740" t="str">
        <f t="shared" si="211"/>
        <v/>
      </c>
      <c r="H6740">
        <v>5</v>
      </c>
      <c r="Q6740">
        <v>5</v>
      </c>
    </row>
    <row r="6741" spans="1:17" x14ac:dyDescent="0.25">
      <c r="A6741" t="s">
        <v>913</v>
      </c>
      <c r="B6741">
        <v>13</v>
      </c>
      <c r="C6741" t="s">
        <v>255</v>
      </c>
      <c r="D6741" t="s">
        <v>635</v>
      </c>
      <c r="E6741" t="str">
        <f t="shared" si="210"/>
        <v/>
      </c>
      <c r="F6741" t="str">
        <f t="shared" si="211"/>
        <v/>
      </c>
      <c r="H6741">
        <v>7.5</v>
      </c>
      <c r="I6741">
        <v>1</v>
      </c>
      <c r="Q6741">
        <v>10.5</v>
      </c>
    </row>
    <row r="6742" spans="1:17" x14ac:dyDescent="0.25">
      <c r="A6742" t="s">
        <v>913</v>
      </c>
      <c r="B6742">
        <v>13</v>
      </c>
      <c r="C6742" t="s">
        <v>269</v>
      </c>
      <c r="D6742" t="s">
        <v>635</v>
      </c>
      <c r="E6742">
        <f t="shared" si="210"/>
        <v>1</v>
      </c>
      <c r="F6742" t="str">
        <f t="shared" si="211"/>
        <v/>
      </c>
      <c r="G6742" t="s">
        <v>910</v>
      </c>
      <c r="H6742">
        <v>6.5</v>
      </c>
      <c r="Q6742">
        <v>6</v>
      </c>
    </row>
    <row r="6743" spans="1:17" x14ac:dyDescent="0.25">
      <c r="A6743" t="s">
        <v>913</v>
      </c>
      <c r="B6743">
        <v>13</v>
      </c>
      <c r="C6743" t="s">
        <v>322</v>
      </c>
      <c r="D6743" t="s">
        <v>635</v>
      </c>
      <c r="E6743" t="str">
        <f t="shared" si="210"/>
        <v/>
      </c>
      <c r="F6743" t="str">
        <f t="shared" si="211"/>
        <v/>
      </c>
      <c r="H6743">
        <v>7</v>
      </c>
      <c r="I6743">
        <v>1</v>
      </c>
      <c r="Q6743">
        <v>10</v>
      </c>
    </row>
    <row r="6744" spans="1:17" x14ac:dyDescent="0.25">
      <c r="A6744" t="s">
        <v>913</v>
      </c>
      <c r="B6744">
        <v>13</v>
      </c>
      <c r="C6744" t="s">
        <v>277</v>
      </c>
      <c r="D6744" t="s">
        <v>747</v>
      </c>
      <c r="E6744" t="str">
        <f t="shared" si="210"/>
        <v/>
      </c>
      <c r="F6744" t="str">
        <f t="shared" si="211"/>
        <v/>
      </c>
      <c r="H6744">
        <v>7.5</v>
      </c>
      <c r="I6744">
        <v>1</v>
      </c>
      <c r="Q6744">
        <v>10.5</v>
      </c>
    </row>
    <row r="6745" spans="1:17" x14ac:dyDescent="0.25">
      <c r="A6745" t="s">
        <v>913</v>
      </c>
      <c r="B6745">
        <v>13</v>
      </c>
      <c r="C6745" t="s">
        <v>265</v>
      </c>
      <c r="D6745" t="s">
        <v>738</v>
      </c>
      <c r="E6745" t="str">
        <f t="shared" si="210"/>
        <v/>
      </c>
      <c r="F6745" t="str">
        <f t="shared" si="211"/>
        <v/>
      </c>
      <c r="H6745">
        <v>6.5</v>
      </c>
      <c r="Q6745">
        <v>6.5</v>
      </c>
    </row>
    <row r="6746" spans="1:17" x14ac:dyDescent="0.25">
      <c r="A6746" t="s">
        <v>913</v>
      </c>
      <c r="B6746">
        <v>13</v>
      </c>
      <c r="C6746" t="s">
        <v>295</v>
      </c>
      <c r="D6746" t="s">
        <v>738</v>
      </c>
      <c r="E6746" t="str">
        <f t="shared" si="210"/>
        <v/>
      </c>
      <c r="F6746" t="str">
        <f t="shared" si="211"/>
        <v/>
      </c>
      <c r="H6746">
        <v>6</v>
      </c>
      <c r="Q6746">
        <v>6</v>
      </c>
    </row>
    <row r="6747" spans="1:17" x14ac:dyDescent="0.25">
      <c r="A6747" t="s">
        <v>913</v>
      </c>
      <c r="B6747">
        <v>13</v>
      </c>
      <c r="C6747" t="s">
        <v>253</v>
      </c>
      <c r="D6747" t="s">
        <v>761</v>
      </c>
      <c r="E6747">
        <f t="shared" si="210"/>
        <v>1</v>
      </c>
      <c r="F6747" t="str">
        <f t="shared" si="211"/>
        <v/>
      </c>
      <c r="G6747" t="s">
        <v>910</v>
      </c>
      <c r="H6747">
        <v>5</v>
      </c>
      <c r="Q6747">
        <v>4.5</v>
      </c>
    </row>
    <row r="6748" spans="1:17" x14ac:dyDescent="0.25">
      <c r="A6748" t="s">
        <v>913</v>
      </c>
      <c r="B6748">
        <v>13</v>
      </c>
      <c r="C6748" t="s">
        <v>319</v>
      </c>
      <c r="D6748" t="s">
        <v>761</v>
      </c>
      <c r="E6748" t="str">
        <f t="shared" si="210"/>
        <v/>
      </c>
      <c r="F6748" t="str">
        <f t="shared" si="211"/>
        <v/>
      </c>
      <c r="H6748">
        <v>5.5</v>
      </c>
      <c r="Q6748">
        <v>5.5</v>
      </c>
    </row>
    <row r="6749" spans="1:17" x14ac:dyDescent="0.25">
      <c r="A6749" t="s">
        <v>913</v>
      </c>
      <c r="B6749">
        <v>13</v>
      </c>
      <c r="C6749" t="s">
        <v>279</v>
      </c>
      <c r="D6749" t="s">
        <v>761</v>
      </c>
      <c r="E6749" t="str">
        <f t="shared" si="210"/>
        <v/>
      </c>
      <c r="F6749" t="str">
        <f t="shared" si="211"/>
        <v/>
      </c>
      <c r="H6749">
        <v>5.5</v>
      </c>
      <c r="Q6749">
        <v>5.5</v>
      </c>
    </row>
    <row r="6750" spans="1:17" x14ac:dyDescent="0.25">
      <c r="A6750" t="s">
        <v>908</v>
      </c>
      <c r="B6750">
        <v>12</v>
      </c>
      <c r="C6750" t="s">
        <v>331</v>
      </c>
      <c r="D6750" t="s">
        <v>746</v>
      </c>
      <c r="E6750" t="str">
        <f t="shared" si="210"/>
        <v/>
      </c>
      <c r="F6750" t="str">
        <f t="shared" si="211"/>
        <v/>
      </c>
      <c r="H6750">
        <v>6</v>
      </c>
      <c r="J6750">
        <v>1</v>
      </c>
      <c r="Q6750">
        <v>5</v>
      </c>
    </row>
    <row r="6751" spans="1:17" x14ac:dyDescent="0.25">
      <c r="A6751" t="s">
        <v>908</v>
      </c>
      <c r="B6751">
        <v>12</v>
      </c>
      <c r="C6751" t="s">
        <v>332</v>
      </c>
      <c r="D6751" t="s">
        <v>760</v>
      </c>
      <c r="E6751" t="str">
        <f t="shared" si="210"/>
        <v/>
      </c>
      <c r="F6751" t="str">
        <f t="shared" si="211"/>
        <v/>
      </c>
      <c r="H6751">
        <v>4</v>
      </c>
      <c r="J6751">
        <v>2</v>
      </c>
      <c r="Q6751">
        <v>2</v>
      </c>
    </row>
    <row r="6752" spans="1:17" x14ac:dyDescent="0.25">
      <c r="A6752" t="s">
        <v>908</v>
      </c>
      <c r="B6752">
        <v>12</v>
      </c>
      <c r="C6752" t="s">
        <v>326</v>
      </c>
      <c r="D6752" t="s">
        <v>633</v>
      </c>
      <c r="E6752" t="str">
        <f t="shared" si="210"/>
        <v/>
      </c>
      <c r="F6752" t="str">
        <f t="shared" si="211"/>
        <v/>
      </c>
      <c r="H6752">
        <v>6</v>
      </c>
      <c r="J6752">
        <v>1</v>
      </c>
      <c r="Q6752">
        <v>5</v>
      </c>
    </row>
    <row r="6753" spans="1:17" x14ac:dyDescent="0.25">
      <c r="A6753" t="s">
        <v>908</v>
      </c>
      <c r="B6753">
        <v>12</v>
      </c>
      <c r="C6753" t="s">
        <v>325</v>
      </c>
      <c r="D6753" t="s">
        <v>739</v>
      </c>
      <c r="E6753" t="str">
        <f t="shared" si="210"/>
        <v/>
      </c>
      <c r="F6753" t="str">
        <f t="shared" si="211"/>
        <v/>
      </c>
      <c r="H6753">
        <v>6</v>
      </c>
      <c r="Q6753">
        <v>6</v>
      </c>
    </row>
    <row r="6754" spans="1:17" x14ac:dyDescent="0.25">
      <c r="A6754" t="s">
        <v>908</v>
      </c>
      <c r="B6754">
        <v>12</v>
      </c>
      <c r="C6754" t="s">
        <v>341</v>
      </c>
      <c r="D6754" t="s">
        <v>634</v>
      </c>
      <c r="E6754" t="str">
        <f t="shared" si="210"/>
        <v/>
      </c>
      <c r="F6754" t="str">
        <f t="shared" si="211"/>
        <v/>
      </c>
      <c r="H6754">
        <v>7</v>
      </c>
      <c r="Q6754">
        <v>7</v>
      </c>
    </row>
    <row r="6755" spans="1:17" x14ac:dyDescent="0.25">
      <c r="A6755" t="s">
        <v>908</v>
      </c>
      <c r="B6755">
        <v>12</v>
      </c>
      <c r="C6755" t="s">
        <v>338</v>
      </c>
      <c r="D6755" t="s">
        <v>632</v>
      </c>
      <c r="E6755" t="str">
        <f t="shared" si="210"/>
        <v/>
      </c>
      <c r="F6755" t="str">
        <f t="shared" si="211"/>
        <v/>
      </c>
      <c r="H6755">
        <v>6</v>
      </c>
      <c r="J6755">
        <v>1</v>
      </c>
      <c r="Q6755">
        <v>5</v>
      </c>
    </row>
    <row r="6756" spans="1:17" x14ac:dyDescent="0.25">
      <c r="A6756" t="s">
        <v>908</v>
      </c>
      <c r="B6756">
        <v>12</v>
      </c>
      <c r="C6756" t="s">
        <v>340</v>
      </c>
      <c r="D6756" t="s">
        <v>752</v>
      </c>
      <c r="E6756" t="str">
        <f t="shared" si="210"/>
        <v/>
      </c>
      <c r="F6756" t="str">
        <f t="shared" si="211"/>
        <v/>
      </c>
      <c r="H6756">
        <v>6.5</v>
      </c>
      <c r="Q6756">
        <v>6.5</v>
      </c>
    </row>
    <row r="6757" spans="1:17" x14ac:dyDescent="0.25">
      <c r="A6757" t="s">
        <v>908</v>
      </c>
      <c r="B6757">
        <v>12</v>
      </c>
      <c r="C6757" t="s">
        <v>662</v>
      </c>
      <c r="D6757" t="s">
        <v>740</v>
      </c>
      <c r="E6757" t="str">
        <f t="shared" si="210"/>
        <v/>
      </c>
      <c r="F6757" t="str">
        <f t="shared" si="211"/>
        <v/>
      </c>
      <c r="H6757">
        <v>6</v>
      </c>
      <c r="Q6757">
        <v>6</v>
      </c>
    </row>
    <row r="6758" spans="1:17" x14ac:dyDescent="0.25">
      <c r="A6758" t="s">
        <v>908</v>
      </c>
      <c r="B6758">
        <v>12</v>
      </c>
      <c r="C6758" t="s">
        <v>330</v>
      </c>
      <c r="D6758" t="s">
        <v>742</v>
      </c>
      <c r="E6758" t="str">
        <f t="shared" si="210"/>
        <v/>
      </c>
      <c r="F6758" t="str">
        <f t="shared" si="211"/>
        <v/>
      </c>
      <c r="H6758">
        <v>7</v>
      </c>
      <c r="Q6758">
        <v>7</v>
      </c>
    </row>
    <row r="6759" spans="1:17" x14ac:dyDescent="0.25">
      <c r="A6759" t="s">
        <v>908</v>
      </c>
      <c r="B6759">
        <v>12</v>
      </c>
      <c r="C6759" t="s">
        <v>337</v>
      </c>
      <c r="D6759" t="s">
        <v>753</v>
      </c>
      <c r="E6759" t="str">
        <f t="shared" si="210"/>
        <v/>
      </c>
      <c r="F6759" t="str">
        <f t="shared" si="211"/>
        <v/>
      </c>
      <c r="H6759">
        <v>6</v>
      </c>
      <c r="J6759">
        <v>1</v>
      </c>
      <c r="Q6759">
        <v>5</v>
      </c>
    </row>
    <row r="6760" spans="1:17" x14ac:dyDescent="0.25">
      <c r="A6760" t="s">
        <v>908</v>
      </c>
      <c r="B6760">
        <v>12</v>
      </c>
      <c r="C6760" t="s">
        <v>327</v>
      </c>
      <c r="D6760" t="s">
        <v>750</v>
      </c>
      <c r="E6760" t="str">
        <f t="shared" si="210"/>
        <v/>
      </c>
      <c r="F6760" t="str">
        <f t="shared" si="211"/>
        <v/>
      </c>
      <c r="H6760">
        <v>4.5</v>
      </c>
      <c r="J6760">
        <v>2</v>
      </c>
      <c r="K6760">
        <v>1</v>
      </c>
      <c r="Q6760">
        <v>0.5</v>
      </c>
    </row>
    <row r="6761" spans="1:17" x14ac:dyDescent="0.25">
      <c r="A6761" t="s">
        <v>908</v>
      </c>
      <c r="B6761">
        <v>12</v>
      </c>
      <c r="C6761" t="s">
        <v>323</v>
      </c>
      <c r="D6761" t="s">
        <v>754</v>
      </c>
      <c r="E6761" t="str">
        <f t="shared" si="210"/>
        <v/>
      </c>
      <c r="F6761" t="str">
        <f t="shared" si="211"/>
        <v/>
      </c>
      <c r="H6761">
        <v>7</v>
      </c>
      <c r="Q6761">
        <v>7</v>
      </c>
    </row>
    <row r="6762" spans="1:17" x14ac:dyDescent="0.25">
      <c r="A6762" t="s">
        <v>908</v>
      </c>
      <c r="B6762">
        <v>12</v>
      </c>
      <c r="C6762" t="s">
        <v>343</v>
      </c>
      <c r="D6762" t="s">
        <v>748</v>
      </c>
      <c r="E6762" t="str">
        <f t="shared" si="210"/>
        <v/>
      </c>
      <c r="F6762" t="str">
        <f t="shared" si="211"/>
        <v/>
      </c>
      <c r="H6762">
        <v>6</v>
      </c>
      <c r="J6762">
        <v>3</v>
      </c>
      <c r="Q6762">
        <v>3</v>
      </c>
    </row>
    <row r="6763" spans="1:17" x14ac:dyDescent="0.25">
      <c r="A6763" t="s">
        <v>908</v>
      </c>
      <c r="B6763">
        <v>12</v>
      </c>
      <c r="C6763" t="s">
        <v>663</v>
      </c>
      <c r="D6763" t="s">
        <v>661</v>
      </c>
      <c r="E6763" t="str">
        <f t="shared" si="210"/>
        <v/>
      </c>
      <c r="F6763" t="str">
        <f t="shared" si="211"/>
        <v/>
      </c>
      <c r="H6763">
        <v>6</v>
      </c>
      <c r="J6763">
        <v>1</v>
      </c>
      <c r="Q6763">
        <v>5</v>
      </c>
    </row>
    <row r="6764" spans="1:17" x14ac:dyDescent="0.25">
      <c r="A6764" t="s">
        <v>908</v>
      </c>
      <c r="B6764">
        <v>12</v>
      </c>
      <c r="C6764" t="s">
        <v>334</v>
      </c>
      <c r="D6764" t="s">
        <v>631</v>
      </c>
      <c r="E6764" t="str">
        <f t="shared" si="210"/>
        <v/>
      </c>
      <c r="F6764" t="str">
        <f t="shared" si="211"/>
        <v/>
      </c>
      <c r="H6764">
        <v>6.5</v>
      </c>
      <c r="J6764">
        <v>1</v>
      </c>
      <c r="Q6764">
        <v>5.5</v>
      </c>
    </row>
    <row r="6765" spans="1:17" x14ac:dyDescent="0.25">
      <c r="A6765" t="s">
        <v>908</v>
      </c>
      <c r="B6765">
        <v>12</v>
      </c>
      <c r="C6765" t="s">
        <v>333</v>
      </c>
      <c r="D6765" t="s">
        <v>745</v>
      </c>
      <c r="E6765" t="str">
        <f t="shared" si="210"/>
        <v/>
      </c>
      <c r="F6765" t="str">
        <f t="shared" si="211"/>
        <v/>
      </c>
      <c r="H6765">
        <v>6</v>
      </c>
      <c r="J6765">
        <v>2</v>
      </c>
      <c r="O6765">
        <v>1</v>
      </c>
      <c r="Q6765">
        <v>4</v>
      </c>
    </row>
    <row r="6766" spans="1:17" x14ac:dyDescent="0.25">
      <c r="A6766" t="s">
        <v>908</v>
      </c>
      <c r="B6766">
        <v>12</v>
      </c>
      <c r="C6766" t="s">
        <v>339</v>
      </c>
      <c r="D6766" t="s">
        <v>635</v>
      </c>
      <c r="E6766" t="str">
        <f t="shared" si="210"/>
        <v/>
      </c>
      <c r="F6766" t="str">
        <f t="shared" si="211"/>
        <v/>
      </c>
      <c r="H6766">
        <v>7.5</v>
      </c>
      <c r="J6766">
        <v>1</v>
      </c>
      <c r="Q6766">
        <v>6.5</v>
      </c>
    </row>
    <row r="6767" spans="1:17" x14ac:dyDescent="0.25">
      <c r="A6767" t="s">
        <v>908</v>
      </c>
      <c r="B6767">
        <v>12</v>
      </c>
      <c r="C6767" t="s">
        <v>664</v>
      </c>
      <c r="D6767" t="s">
        <v>747</v>
      </c>
      <c r="E6767" t="str">
        <f t="shared" si="210"/>
        <v/>
      </c>
      <c r="F6767" t="str">
        <f t="shared" si="211"/>
        <v/>
      </c>
      <c r="H6767">
        <v>5</v>
      </c>
      <c r="J6767">
        <v>2</v>
      </c>
      <c r="Q6767">
        <v>3</v>
      </c>
    </row>
    <row r="6768" spans="1:17" x14ac:dyDescent="0.25">
      <c r="A6768" t="s">
        <v>908</v>
      </c>
      <c r="B6768">
        <v>12</v>
      </c>
      <c r="C6768" t="s">
        <v>329</v>
      </c>
      <c r="D6768" t="s">
        <v>738</v>
      </c>
      <c r="E6768" t="str">
        <f t="shared" si="210"/>
        <v/>
      </c>
      <c r="F6768" t="str">
        <f t="shared" si="211"/>
        <v/>
      </c>
      <c r="H6768">
        <v>6</v>
      </c>
      <c r="J6768">
        <v>1</v>
      </c>
      <c r="O6768">
        <v>1</v>
      </c>
      <c r="Q6768">
        <v>5</v>
      </c>
    </row>
    <row r="6769" spans="1:17" x14ac:dyDescent="0.25">
      <c r="A6769" t="s">
        <v>908</v>
      </c>
      <c r="B6769">
        <v>12</v>
      </c>
      <c r="C6769" t="s">
        <v>342</v>
      </c>
      <c r="D6769" t="s">
        <v>761</v>
      </c>
      <c r="E6769" t="str">
        <f t="shared" si="210"/>
        <v/>
      </c>
      <c r="F6769" t="str">
        <f t="shared" si="211"/>
        <v/>
      </c>
      <c r="H6769">
        <v>6</v>
      </c>
      <c r="J6769">
        <v>2</v>
      </c>
      <c r="Q6769">
        <v>4</v>
      </c>
    </row>
    <row r="6770" spans="1:17" x14ac:dyDescent="0.25">
      <c r="A6770" t="s">
        <v>909</v>
      </c>
      <c r="B6770">
        <v>12</v>
      </c>
      <c r="C6770" t="s">
        <v>371</v>
      </c>
      <c r="D6770" t="s">
        <v>746</v>
      </c>
      <c r="E6770" t="str">
        <f t="shared" si="210"/>
        <v/>
      </c>
      <c r="F6770" t="str">
        <f t="shared" si="211"/>
        <v/>
      </c>
      <c r="H6770">
        <v>7</v>
      </c>
      <c r="I6770">
        <v>1</v>
      </c>
      <c r="Q6770">
        <v>10</v>
      </c>
    </row>
    <row r="6771" spans="1:17" x14ac:dyDescent="0.25">
      <c r="A6771" t="s">
        <v>909</v>
      </c>
      <c r="B6771">
        <v>12</v>
      </c>
      <c r="C6771" t="s">
        <v>376</v>
      </c>
      <c r="D6771" t="s">
        <v>746</v>
      </c>
      <c r="E6771" t="str">
        <f t="shared" si="210"/>
        <v/>
      </c>
      <c r="F6771" t="str">
        <f t="shared" si="211"/>
        <v/>
      </c>
      <c r="H6771">
        <v>6</v>
      </c>
      <c r="Q6771">
        <v>6</v>
      </c>
    </row>
    <row r="6772" spans="1:17" x14ac:dyDescent="0.25">
      <c r="A6772" t="s">
        <v>909</v>
      </c>
      <c r="B6772">
        <v>12</v>
      </c>
      <c r="C6772" t="s">
        <v>456</v>
      </c>
      <c r="D6772" t="s">
        <v>746</v>
      </c>
      <c r="E6772" t="str">
        <f t="shared" si="210"/>
        <v/>
      </c>
      <c r="F6772" t="str">
        <f t="shared" si="211"/>
        <v/>
      </c>
      <c r="H6772">
        <v>6</v>
      </c>
      <c r="Q6772">
        <v>6</v>
      </c>
    </row>
    <row r="6773" spans="1:17" x14ac:dyDescent="0.25">
      <c r="A6773" t="s">
        <v>909</v>
      </c>
      <c r="B6773">
        <v>12</v>
      </c>
      <c r="C6773" t="s">
        <v>880</v>
      </c>
      <c r="D6773" t="s">
        <v>746</v>
      </c>
      <c r="E6773" t="str">
        <f t="shared" si="210"/>
        <v/>
      </c>
      <c r="F6773" t="str">
        <f t="shared" si="211"/>
        <v/>
      </c>
      <c r="H6773">
        <v>6</v>
      </c>
      <c r="Q6773">
        <v>6</v>
      </c>
    </row>
    <row r="6774" spans="1:17" x14ac:dyDescent="0.25">
      <c r="A6774" t="s">
        <v>909</v>
      </c>
      <c r="B6774">
        <v>12</v>
      </c>
      <c r="C6774" t="s">
        <v>473</v>
      </c>
      <c r="D6774" t="s">
        <v>746</v>
      </c>
      <c r="E6774" t="str">
        <f t="shared" si="210"/>
        <v/>
      </c>
      <c r="F6774" t="str">
        <f t="shared" si="211"/>
        <v/>
      </c>
      <c r="H6774">
        <v>5.5</v>
      </c>
      <c r="Q6774">
        <v>5.5</v>
      </c>
    </row>
    <row r="6775" spans="1:17" x14ac:dyDescent="0.25">
      <c r="A6775" t="s">
        <v>909</v>
      </c>
      <c r="B6775">
        <v>12</v>
      </c>
      <c r="C6775" t="s">
        <v>354</v>
      </c>
      <c r="D6775" t="s">
        <v>760</v>
      </c>
      <c r="E6775">
        <f t="shared" si="210"/>
        <v>1</v>
      </c>
      <c r="F6775" t="str">
        <f t="shared" si="211"/>
        <v/>
      </c>
      <c r="G6775" t="s">
        <v>910</v>
      </c>
      <c r="H6775">
        <v>6</v>
      </c>
      <c r="Q6775">
        <v>5.5</v>
      </c>
    </row>
    <row r="6776" spans="1:17" x14ac:dyDescent="0.25">
      <c r="A6776" t="s">
        <v>909</v>
      </c>
      <c r="B6776">
        <v>12</v>
      </c>
      <c r="C6776" t="s">
        <v>850</v>
      </c>
      <c r="D6776" t="s">
        <v>760</v>
      </c>
      <c r="E6776" t="str">
        <f t="shared" si="210"/>
        <v/>
      </c>
      <c r="F6776" t="str">
        <f t="shared" si="211"/>
        <v/>
      </c>
      <c r="H6776">
        <v>6</v>
      </c>
      <c r="Q6776">
        <v>6</v>
      </c>
    </row>
    <row r="6777" spans="1:17" x14ac:dyDescent="0.25">
      <c r="A6777" t="s">
        <v>909</v>
      </c>
      <c r="B6777">
        <v>12</v>
      </c>
      <c r="C6777" t="s">
        <v>404</v>
      </c>
      <c r="D6777" t="s">
        <v>760</v>
      </c>
      <c r="E6777" t="str">
        <f t="shared" si="210"/>
        <v/>
      </c>
      <c r="F6777" t="str">
        <f t="shared" si="211"/>
        <v/>
      </c>
      <c r="H6777">
        <v>6</v>
      </c>
      <c r="Q6777">
        <v>6</v>
      </c>
    </row>
    <row r="6778" spans="1:17" x14ac:dyDescent="0.25">
      <c r="A6778" t="s">
        <v>909</v>
      </c>
      <c r="B6778">
        <v>12</v>
      </c>
      <c r="C6778" t="s">
        <v>436</v>
      </c>
      <c r="D6778" t="s">
        <v>760</v>
      </c>
      <c r="E6778" t="str">
        <f t="shared" si="210"/>
        <v/>
      </c>
      <c r="F6778" t="str">
        <f t="shared" si="211"/>
        <v/>
      </c>
      <c r="H6778">
        <v>6</v>
      </c>
      <c r="Q6778">
        <v>6</v>
      </c>
    </row>
    <row r="6779" spans="1:17" x14ac:dyDescent="0.25">
      <c r="A6779" t="s">
        <v>909</v>
      </c>
      <c r="B6779">
        <v>12</v>
      </c>
      <c r="C6779" t="s">
        <v>471</v>
      </c>
      <c r="D6779" t="s">
        <v>760</v>
      </c>
      <c r="E6779" t="str">
        <f t="shared" si="210"/>
        <v/>
      </c>
      <c r="F6779" t="str">
        <f t="shared" si="211"/>
        <v/>
      </c>
      <c r="H6779">
        <v>5</v>
      </c>
      <c r="Q6779">
        <v>5</v>
      </c>
    </row>
    <row r="6780" spans="1:17" x14ac:dyDescent="0.25">
      <c r="A6780" t="s">
        <v>909</v>
      </c>
      <c r="B6780">
        <v>12</v>
      </c>
      <c r="C6780" t="s">
        <v>357</v>
      </c>
      <c r="D6780" t="s">
        <v>633</v>
      </c>
      <c r="E6780" t="str">
        <f t="shared" si="210"/>
        <v/>
      </c>
      <c r="F6780" t="str">
        <f t="shared" si="211"/>
        <v/>
      </c>
      <c r="H6780">
        <v>7</v>
      </c>
      <c r="Q6780">
        <v>7</v>
      </c>
    </row>
    <row r="6781" spans="1:17" x14ac:dyDescent="0.25">
      <c r="A6781" t="s">
        <v>909</v>
      </c>
      <c r="B6781">
        <v>12</v>
      </c>
      <c r="C6781" t="s">
        <v>438</v>
      </c>
      <c r="D6781" t="s">
        <v>633</v>
      </c>
      <c r="E6781" t="str">
        <f t="shared" si="210"/>
        <v/>
      </c>
      <c r="F6781" t="str">
        <f t="shared" si="211"/>
        <v/>
      </c>
      <c r="H6781">
        <v>6</v>
      </c>
      <c r="Q6781">
        <v>6</v>
      </c>
    </row>
    <row r="6782" spans="1:17" x14ac:dyDescent="0.25">
      <c r="A6782" t="s">
        <v>909</v>
      </c>
      <c r="B6782">
        <v>12</v>
      </c>
      <c r="C6782" t="s">
        <v>453</v>
      </c>
      <c r="D6782" t="s">
        <v>633</v>
      </c>
      <c r="E6782">
        <f t="shared" si="210"/>
        <v>1</v>
      </c>
      <c r="F6782" t="str">
        <f t="shared" si="211"/>
        <v/>
      </c>
      <c r="G6782" t="s">
        <v>910</v>
      </c>
      <c r="H6782">
        <v>6</v>
      </c>
      <c r="Q6782">
        <v>5.5</v>
      </c>
    </row>
    <row r="6783" spans="1:17" x14ac:dyDescent="0.25">
      <c r="A6783" t="s">
        <v>909</v>
      </c>
      <c r="B6783">
        <v>12</v>
      </c>
      <c r="C6783" t="s">
        <v>875</v>
      </c>
      <c r="D6783" t="s">
        <v>633</v>
      </c>
      <c r="E6783" t="str">
        <f t="shared" si="210"/>
        <v/>
      </c>
      <c r="F6783" t="str">
        <f t="shared" si="211"/>
        <v/>
      </c>
      <c r="H6783">
        <v>5.5</v>
      </c>
      <c r="Q6783">
        <v>5.5</v>
      </c>
    </row>
    <row r="6784" spans="1:17" x14ac:dyDescent="0.25">
      <c r="A6784" t="s">
        <v>909</v>
      </c>
      <c r="B6784">
        <v>12</v>
      </c>
      <c r="C6784" t="s">
        <v>350</v>
      </c>
      <c r="D6784" t="s">
        <v>739</v>
      </c>
      <c r="E6784" t="str">
        <f t="shared" si="210"/>
        <v/>
      </c>
      <c r="F6784" t="str">
        <f t="shared" si="211"/>
        <v/>
      </c>
      <c r="H6784">
        <v>6</v>
      </c>
      <c r="Q6784">
        <v>6</v>
      </c>
    </row>
    <row r="6785" spans="1:17" x14ac:dyDescent="0.25">
      <c r="A6785" t="s">
        <v>909</v>
      </c>
      <c r="B6785">
        <v>12</v>
      </c>
      <c r="C6785" t="s">
        <v>844</v>
      </c>
      <c r="D6785" t="s">
        <v>739</v>
      </c>
      <c r="E6785" t="str">
        <f t="shared" si="210"/>
        <v/>
      </c>
      <c r="F6785" t="str">
        <f t="shared" si="211"/>
        <v/>
      </c>
      <c r="H6785">
        <v>6</v>
      </c>
      <c r="Q6785">
        <v>6</v>
      </c>
    </row>
    <row r="6786" spans="1:17" x14ac:dyDescent="0.25">
      <c r="A6786" t="s">
        <v>909</v>
      </c>
      <c r="B6786">
        <v>12</v>
      </c>
      <c r="C6786" t="s">
        <v>411</v>
      </c>
      <c r="D6786" t="s">
        <v>739</v>
      </c>
      <c r="E6786" t="str">
        <f t="shared" si="210"/>
        <v/>
      </c>
      <c r="F6786" t="str">
        <f t="shared" si="211"/>
        <v/>
      </c>
      <c r="H6786">
        <v>6</v>
      </c>
      <c r="Q6786">
        <v>6</v>
      </c>
    </row>
    <row r="6787" spans="1:17" x14ac:dyDescent="0.25">
      <c r="A6787" t="s">
        <v>909</v>
      </c>
      <c r="B6787">
        <v>12</v>
      </c>
      <c r="C6787" t="s">
        <v>417</v>
      </c>
      <c r="D6787" t="s">
        <v>739</v>
      </c>
      <c r="E6787" t="str">
        <f t="shared" ref="E6787:E6850" si="212">IF($G6787="Ammonito",1,"")</f>
        <v/>
      </c>
      <c r="F6787" t="str">
        <f t="shared" ref="F6787:F6850" si="213">IF($G6787="Espulsione",1,"")</f>
        <v/>
      </c>
      <c r="H6787">
        <v>6.5</v>
      </c>
      <c r="Q6787">
        <v>6.5</v>
      </c>
    </row>
    <row r="6788" spans="1:17" x14ac:dyDescent="0.25">
      <c r="A6788" t="s">
        <v>909</v>
      </c>
      <c r="B6788">
        <v>12</v>
      </c>
      <c r="C6788" t="s">
        <v>464</v>
      </c>
      <c r="D6788" t="s">
        <v>739</v>
      </c>
      <c r="E6788" t="str">
        <f t="shared" si="212"/>
        <v/>
      </c>
      <c r="F6788" t="str">
        <f t="shared" si="213"/>
        <v/>
      </c>
      <c r="H6788">
        <v>6</v>
      </c>
      <c r="Q6788">
        <v>6</v>
      </c>
    </row>
    <row r="6789" spans="1:17" x14ac:dyDescent="0.25">
      <c r="A6789" t="s">
        <v>909</v>
      </c>
      <c r="B6789">
        <v>12</v>
      </c>
      <c r="C6789" t="s">
        <v>382</v>
      </c>
      <c r="D6789" t="s">
        <v>634</v>
      </c>
      <c r="E6789">
        <f t="shared" si="212"/>
        <v>1</v>
      </c>
      <c r="F6789" t="str">
        <f t="shared" si="213"/>
        <v/>
      </c>
      <c r="G6789" t="s">
        <v>910</v>
      </c>
      <c r="H6789">
        <v>5.5</v>
      </c>
      <c r="Q6789">
        <v>5</v>
      </c>
    </row>
    <row r="6790" spans="1:17" x14ac:dyDescent="0.25">
      <c r="A6790" t="s">
        <v>909</v>
      </c>
      <c r="B6790">
        <v>12</v>
      </c>
      <c r="C6790" t="s">
        <v>388</v>
      </c>
      <c r="D6790" t="s">
        <v>634</v>
      </c>
      <c r="E6790" t="str">
        <f t="shared" si="212"/>
        <v/>
      </c>
      <c r="F6790" t="str">
        <f t="shared" si="213"/>
        <v/>
      </c>
      <c r="H6790">
        <v>7</v>
      </c>
      <c r="Q6790">
        <v>7</v>
      </c>
    </row>
    <row r="6791" spans="1:17" x14ac:dyDescent="0.25">
      <c r="A6791" t="s">
        <v>909</v>
      </c>
      <c r="B6791">
        <v>12</v>
      </c>
      <c r="C6791" t="s">
        <v>867</v>
      </c>
      <c r="D6791" t="s">
        <v>634</v>
      </c>
      <c r="E6791" t="str">
        <f t="shared" si="212"/>
        <v/>
      </c>
      <c r="F6791" t="str">
        <f t="shared" si="213"/>
        <v/>
      </c>
      <c r="H6791">
        <v>6</v>
      </c>
      <c r="Q6791">
        <v>6</v>
      </c>
    </row>
    <row r="6792" spans="1:17" x14ac:dyDescent="0.25">
      <c r="A6792" t="s">
        <v>909</v>
      </c>
      <c r="B6792">
        <v>12</v>
      </c>
      <c r="C6792" t="s">
        <v>469</v>
      </c>
      <c r="D6792" t="s">
        <v>634</v>
      </c>
      <c r="E6792" t="str">
        <f t="shared" si="212"/>
        <v/>
      </c>
      <c r="F6792" t="str">
        <f t="shared" si="213"/>
        <v/>
      </c>
      <c r="H6792">
        <v>6</v>
      </c>
      <c r="Q6792">
        <v>6</v>
      </c>
    </row>
    <row r="6793" spans="1:17" x14ac:dyDescent="0.25">
      <c r="A6793" t="s">
        <v>909</v>
      </c>
      <c r="B6793">
        <v>12</v>
      </c>
      <c r="C6793" t="s">
        <v>402</v>
      </c>
      <c r="D6793" t="s">
        <v>634</v>
      </c>
      <c r="E6793" t="str">
        <f t="shared" si="212"/>
        <v/>
      </c>
      <c r="F6793" t="str">
        <f t="shared" si="213"/>
        <v/>
      </c>
      <c r="H6793">
        <v>6</v>
      </c>
      <c r="Q6793">
        <v>6</v>
      </c>
    </row>
    <row r="6794" spans="1:17" x14ac:dyDescent="0.25">
      <c r="A6794" t="s">
        <v>909</v>
      </c>
      <c r="B6794">
        <v>12</v>
      </c>
      <c r="C6794" t="s">
        <v>447</v>
      </c>
      <c r="D6794" t="s">
        <v>632</v>
      </c>
      <c r="E6794" t="str">
        <f t="shared" si="212"/>
        <v/>
      </c>
      <c r="F6794" t="str">
        <f t="shared" si="213"/>
        <v/>
      </c>
      <c r="H6794">
        <v>6.5</v>
      </c>
      <c r="Q6794">
        <v>6.5</v>
      </c>
    </row>
    <row r="6795" spans="1:17" x14ac:dyDescent="0.25">
      <c r="A6795" t="s">
        <v>909</v>
      </c>
      <c r="B6795">
        <v>12</v>
      </c>
      <c r="C6795" t="s">
        <v>462</v>
      </c>
      <c r="D6795" t="s">
        <v>632</v>
      </c>
      <c r="E6795" t="str">
        <f t="shared" si="212"/>
        <v/>
      </c>
      <c r="F6795" t="str">
        <f t="shared" si="213"/>
        <v/>
      </c>
      <c r="H6795">
        <v>6.5</v>
      </c>
      <c r="Q6795">
        <v>6.5</v>
      </c>
    </row>
    <row r="6796" spans="1:17" x14ac:dyDescent="0.25">
      <c r="A6796" t="s">
        <v>909</v>
      </c>
      <c r="B6796">
        <v>12</v>
      </c>
      <c r="C6796" t="s">
        <v>470</v>
      </c>
      <c r="D6796" t="s">
        <v>632</v>
      </c>
      <c r="E6796" t="str">
        <f t="shared" si="212"/>
        <v/>
      </c>
      <c r="F6796" t="str">
        <f t="shared" si="213"/>
        <v/>
      </c>
      <c r="H6796">
        <v>6</v>
      </c>
      <c r="Q6796">
        <v>6</v>
      </c>
    </row>
    <row r="6797" spans="1:17" x14ac:dyDescent="0.25">
      <c r="A6797" t="s">
        <v>909</v>
      </c>
      <c r="B6797">
        <v>12</v>
      </c>
      <c r="C6797" t="s">
        <v>474</v>
      </c>
      <c r="D6797" t="s">
        <v>632</v>
      </c>
      <c r="E6797" t="str">
        <f t="shared" si="212"/>
        <v/>
      </c>
      <c r="F6797" t="str">
        <f t="shared" si="213"/>
        <v/>
      </c>
      <c r="H6797">
        <v>6</v>
      </c>
      <c r="Q6797">
        <v>6</v>
      </c>
    </row>
    <row r="6798" spans="1:17" x14ac:dyDescent="0.25">
      <c r="A6798" t="s">
        <v>909</v>
      </c>
      <c r="B6798">
        <v>12</v>
      </c>
      <c r="C6798" t="s">
        <v>352</v>
      </c>
      <c r="D6798" t="s">
        <v>752</v>
      </c>
      <c r="E6798" t="str">
        <f t="shared" si="212"/>
        <v/>
      </c>
      <c r="F6798" t="str">
        <f t="shared" si="213"/>
        <v/>
      </c>
      <c r="H6798">
        <v>6</v>
      </c>
      <c r="Q6798">
        <v>6</v>
      </c>
    </row>
    <row r="6799" spans="1:17" x14ac:dyDescent="0.25">
      <c r="A6799" t="s">
        <v>909</v>
      </c>
      <c r="B6799">
        <v>12</v>
      </c>
      <c r="C6799" t="s">
        <v>353</v>
      </c>
      <c r="D6799" t="s">
        <v>752</v>
      </c>
      <c r="E6799" t="str">
        <f t="shared" si="212"/>
        <v/>
      </c>
      <c r="F6799" t="str">
        <f t="shared" si="213"/>
        <v/>
      </c>
      <c r="H6799">
        <v>6.5</v>
      </c>
      <c r="Q6799">
        <v>6.5</v>
      </c>
    </row>
    <row r="6800" spans="1:17" x14ac:dyDescent="0.25">
      <c r="A6800" t="s">
        <v>909</v>
      </c>
      <c r="B6800">
        <v>12</v>
      </c>
      <c r="C6800" t="s">
        <v>426</v>
      </c>
      <c r="D6800" t="s">
        <v>752</v>
      </c>
      <c r="E6800" t="str">
        <f t="shared" si="212"/>
        <v/>
      </c>
      <c r="F6800" t="str">
        <f t="shared" si="213"/>
        <v/>
      </c>
      <c r="H6800">
        <v>6</v>
      </c>
      <c r="Q6800">
        <v>6</v>
      </c>
    </row>
    <row r="6801" spans="1:17" x14ac:dyDescent="0.25">
      <c r="A6801" t="s">
        <v>909</v>
      </c>
      <c r="B6801">
        <v>12</v>
      </c>
      <c r="C6801" t="s">
        <v>428</v>
      </c>
      <c r="D6801" t="s">
        <v>752</v>
      </c>
      <c r="E6801" t="str">
        <f t="shared" si="212"/>
        <v/>
      </c>
      <c r="F6801" t="str">
        <f t="shared" si="213"/>
        <v/>
      </c>
      <c r="H6801">
        <v>6</v>
      </c>
      <c r="Q6801">
        <v>6</v>
      </c>
    </row>
    <row r="6802" spans="1:17" x14ac:dyDescent="0.25">
      <c r="A6802" t="s">
        <v>909</v>
      </c>
      <c r="B6802">
        <v>12</v>
      </c>
      <c r="C6802" t="s">
        <v>454</v>
      </c>
      <c r="D6802" t="s">
        <v>752</v>
      </c>
      <c r="E6802" t="str">
        <f t="shared" si="212"/>
        <v/>
      </c>
      <c r="F6802" t="str">
        <f t="shared" si="213"/>
        <v/>
      </c>
      <c r="H6802">
        <v>6.5</v>
      </c>
      <c r="I6802">
        <v>1</v>
      </c>
      <c r="Q6802">
        <v>9.5</v>
      </c>
    </row>
    <row r="6803" spans="1:17" x14ac:dyDescent="0.25">
      <c r="A6803" t="s">
        <v>909</v>
      </c>
      <c r="B6803">
        <v>12</v>
      </c>
      <c r="C6803" t="s">
        <v>477</v>
      </c>
      <c r="D6803" t="s">
        <v>752</v>
      </c>
      <c r="E6803" t="str">
        <f t="shared" si="212"/>
        <v/>
      </c>
      <c r="F6803" t="str">
        <f t="shared" si="213"/>
        <v/>
      </c>
      <c r="H6803">
        <v>6</v>
      </c>
      <c r="Q6803">
        <v>6</v>
      </c>
    </row>
    <row r="6804" spans="1:17" x14ac:dyDescent="0.25">
      <c r="A6804" t="s">
        <v>909</v>
      </c>
      <c r="B6804">
        <v>12</v>
      </c>
      <c r="C6804" t="s">
        <v>414</v>
      </c>
      <c r="D6804" t="s">
        <v>740</v>
      </c>
      <c r="E6804" t="str">
        <f t="shared" si="212"/>
        <v/>
      </c>
      <c r="F6804" t="str">
        <f t="shared" si="213"/>
        <v/>
      </c>
      <c r="H6804">
        <v>6.5</v>
      </c>
      <c r="Q6804">
        <v>6.5</v>
      </c>
    </row>
    <row r="6805" spans="1:17" x14ac:dyDescent="0.25">
      <c r="A6805" t="s">
        <v>909</v>
      </c>
      <c r="B6805">
        <v>12</v>
      </c>
      <c r="C6805" t="s">
        <v>440</v>
      </c>
      <c r="D6805" t="s">
        <v>740</v>
      </c>
      <c r="E6805" t="str">
        <f t="shared" si="212"/>
        <v/>
      </c>
      <c r="F6805" t="str">
        <f t="shared" si="213"/>
        <v/>
      </c>
      <c r="H6805">
        <v>6.5</v>
      </c>
      <c r="I6805">
        <v>1</v>
      </c>
      <c r="Q6805">
        <v>9.5</v>
      </c>
    </row>
    <row r="6806" spans="1:17" x14ac:dyDescent="0.25">
      <c r="A6806" t="s">
        <v>909</v>
      </c>
      <c r="B6806">
        <v>12</v>
      </c>
      <c r="C6806" t="s">
        <v>458</v>
      </c>
      <c r="D6806" t="s">
        <v>740</v>
      </c>
      <c r="E6806">
        <f t="shared" si="212"/>
        <v>1</v>
      </c>
      <c r="F6806" t="str">
        <f t="shared" si="213"/>
        <v/>
      </c>
      <c r="G6806" t="s">
        <v>910</v>
      </c>
      <c r="H6806">
        <v>6.5</v>
      </c>
      <c r="Q6806">
        <v>6</v>
      </c>
    </row>
    <row r="6807" spans="1:17" x14ac:dyDescent="0.25">
      <c r="A6807" t="s">
        <v>909</v>
      </c>
      <c r="B6807">
        <v>12</v>
      </c>
      <c r="C6807" t="s">
        <v>468</v>
      </c>
      <c r="D6807" t="s">
        <v>740</v>
      </c>
      <c r="E6807">
        <f t="shared" si="212"/>
        <v>1</v>
      </c>
      <c r="F6807" t="str">
        <f t="shared" si="213"/>
        <v/>
      </c>
      <c r="G6807" t="s">
        <v>910</v>
      </c>
      <c r="H6807">
        <v>6.5</v>
      </c>
      <c r="Q6807">
        <v>6</v>
      </c>
    </row>
    <row r="6808" spans="1:17" x14ac:dyDescent="0.25">
      <c r="A6808" t="s">
        <v>909</v>
      </c>
      <c r="B6808">
        <v>12</v>
      </c>
      <c r="C6808" t="s">
        <v>463</v>
      </c>
      <c r="D6808" t="s">
        <v>740</v>
      </c>
      <c r="E6808">
        <f t="shared" si="212"/>
        <v>1</v>
      </c>
      <c r="F6808" t="str">
        <f t="shared" si="213"/>
        <v/>
      </c>
      <c r="G6808" t="s">
        <v>910</v>
      </c>
      <c r="H6808">
        <v>6.5</v>
      </c>
      <c r="Q6808">
        <v>6</v>
      </c>
    </row>
    <row r="6809" spans="1:17" x14ac:dyDescent="0.25">
      <c r="A6809" t="s">
        <v>909</v>
      </c>
      <c r="B6809">
        <v>12</v>
      </c>
      <c r="C6809" t="s">
        <v>360</v>
      </c>
      <c r="D6809" t="s">
        <v>742</v>
      </c>
      <c r="E6809" t="str">
        <f t="shared" si="212"/>
        <v/>
      </c>
      <c r="F6809" t="str">
        <f t="shared" si="213"/>
        <v/>
      </c>
      <c r="H6809">
        <v>7.5</v>
      </c>
      <c r="Q6809">
        <v>7.5</v>
      </c>
    </row>
    <row r="6810" spans="1:17" x14ac:dyDescent="0.25">
      <c r="A6810" t="s">
        <v>909</v>
      </c>
      <c r="B6810">
        <v>12</v>
      </c>
      <c r="C6810" t="s">
        <v>369</v>
      </c>
      <c r="D6810" t="s">
        <v>742</v>
      </c>
      <c r="E6810">
        <f t="shared" si="212"/>
        <v>1</v>
      </c>
      <c r="F6810" t="str">
        <f t="shared" si="213"/>
        <v/>
      </c>
      <c r="G6810" t="s">
        <v>910</v>
      </c>
      <c r="H6810">
        <v>6.5</v>
      </c>
      <c r="Q6810">
        <v>6</v>
      </c>
    </row>
    <row r="6811" spans="1:17" x14ac:dyDescent="0.25">
      <c r="A6811" t="s">
        <v>909</v>
      </c>
      <c r="B6811">
        <v>12</v>
      </c>
      <c r="C6811" t="s">
        <v>444</v>
      </c>
      <c r="D6811" t="s">
        <v>742</v>
      </c>
      <c r="E6811" t="str">
        <f t="shared" si="212"/>
        <v/>
      </c>
      <c r="F6811">
        <f t="shared" si="213"/>
        <v>1</v>
      </c>
      <c r="G6811" t="s">
        <v>911</v>
      </c>
      <c r="H6811">
        <v>5.5</v>
      </c>
      <c r="Q6811">
        <v>4.5</v>
      </c>
    </row>
    <row r="6812" spans="1:17" x14ac:dyDescent="0.25">
      <c r="A6812" t="s">
        <v>909</v>
      </c>
      <c r="B6812">
        <v>12</v>
      </c>
      <c r="C6812" t="s">
        <v>375</v>
      </c>
      <c r="D6812" t="s">
        <v>753</v>
      </c>
      <c r="E6812" t="str">
        <f t="shared" si="212"/>
        <v/>
      </c>
      <c r="F6812" t="str">
        <f t="shared" si="213"/>
        <v/>
      </c>
      <c r="H6812">
        <v>5.5</v>
      </c>
      <c r="Q6812">
        <v>5.5</v>
      </c>
    </row>
    <row r="6813" spans="1:17" x14ac:dyDescent="0.25">
      <c r="A6813" t="s">
        <v>909</v>
      </c>
      <c r="B6813">
        <v>12</v>
      </c>
      <c r="C6813" t="s">
        <v>443</v>
      </c>
      <c r="D6813" t="s">
        <v>753</v>
      </c>
      <c r="E6813" t="str">
        <f t="shared" si="212"/>
        <v/>
      </c>
      <c r="F6813" t="str">
        <f t="shared" si="213"/>
        <v/>
      </c>
      <c r="H6813">
        <v>5</v>
      </c>
      <c r="Q6813">
        <v>5</v>
      </c>
    </row>
    <row r="6814" spans="1:17" x14ac:dyDescent="0.25">
      <c r="A6814" t="s">
        <v>909</v>
      </c>
      <c r="B6814">
        <v>12</v>
      </c>
      <c r="C6814" t="s">
        <v>871</v>
      </c>
      <c r="D6814" t="s">
        <v>753</v>
      </c>
      <c r="E6814">
        <f t="shared" si="212"/>
        <v>1</v>
      </c>
      <c r="F6814" t="str">
        <f t="shared" si="213"/>
        <v/>
      </c>
      <c r="G6814" t="s">
        <v>910</v>
      </c>
      <c r="H6814">
        <v>5.5</v>
      </c>
      <c r="Q6814">
        <v>5</v>
      </c>
    </row>
    <row r="6815" spans="1:17" x14ac:dyDescent="0.25">
      <c r="A6815" t="s">
        <v>909</v>
      </c>
      <c r="B6815">
        <v>12</v>
      </c>
      <c r="C6815" t="s">
        <v>455</v>
      </c>
      <c r="D6815" t="s">
        <v>753</v>
      </c>
      <c r="E6815" t="str">
        <f t="shared" si="212"/>
        <v/>
      </c>
      <c r="F6815" t="str">
        <f t="shared" si="213"/>
        <v/>
      </c>
      <c r="H6815">
        <v>6</v>
      </c>
      <c r="Q6815">
        <v>6</v>
      </c>
    </row>
    <row r="6816" spans="1:17" x14ac:dyDescent="0.25">
      <c r="A6816" t="s">
        <v>909</v>
      </c>
      <c r="B6816">
        <v>12</v>
      </c>
      <c r="C6816" t="s">
        <v>380</v>
      </c>
      <c r="D6816" t="s">
        <v>750</v>
      </c>
      <c r="E6816" t="str">
        <f t="shared" si="212"/>
        <v/>
      </c>
      <c r="F6816" t="str">
        <f t="shared" si="213"/>
        <v/>
      </c>
      <c r="H6816">
        <v>6</v>
      </c>
      <c r="Q6816">
        <v>6</v>
      </c>
    </row>
    <row r="6817" spans="1:17" x14ac:dyDescent="0.25">
      <c r="A6817" t="s">
        <v>909</v>
      </c>
      <c r="B6817">
        <v>12</v>
      </c>
      <c r="C6817" t="s">
        <v>399</v>
      </c>
      <c r="D6817" t="s">
        <v>750</v>
      </c>
      <c r="E6817" t="str">
        <f t="shared" si="212"/>
        <v/>
      </c>
      <c r="F6817" t="str">
        <f t="shared" si="213"/>
        <v/>
      </c>
      <c r="H6817">
        <v>6.5</v>
      </c>
      <c r="Q6817">
        <v>6.5</v>
      </c>
    </row>
    <row r="6818" spans="1:17" x14ac:dyDescent="0.25">
      <c r="A6818" t="s">
        <v>909</v>
      </c>
      <c r="B6818">
        <v>12</v>
      </c>
      <c r="C6818" t="s">
        <v>857</v>
      </c>
      <c r="D6818" t="s">
        <v>750</v>
      </c>
      <c r="E6818" t="str">
        <f t="shared" si="212"/>
        <v/>
      </c>
      <c r="F6818" t="str">
        <f t="shared" si="213"/>
        <v/>
      </c>
      <c r="H6818">
        <v>5</v>
      </c>
      <c r="Q6818">
        <v>5</v>
      </c>
    </row>
    <row r="6819" spans="1:17" x14ac:dyDescent="0.25">
      <c r="A6819" t="s">
        <v>909</v>
      </c>
      <c r="B6819">
        <v>12</v>
      </c>
      <c r="C6819" t="s">
        <v>430</v>
      </c>
      <c r="D6819" t="s">
        <v>750</v>
      </c>
      <c r="E6819" t="str">
        <f t="shared" si="212"/>
        <v/>
      </c>
      <c r="F6819" t="str">
        <f t="shared" si="213"/>
        <v/>
      </c>
      <c r="H6819">
        <v>6</v>
      </c>
      <c r="Q6819">
        <v>6</v>
      </c>
    </row>
    <row r="6820" spans="1:17" x14ac:dyDescent="0.25">
      <c r="A6820" t="s">
        <v>909</v>
      </c>
      <c r="B6820">
        <v>12</v>
      </c>
      <c r="C6820" t="s">
        <v>476</v>
      </c>
      <c r="D6820" t="s">
        <v>750</v>
      </c>
      <c r="E6820" t="str">
        <f t="shared" si="212"/>
        <v/>
      </c>
      <c r="F6820" t="str">
        <f t="shared" si="213"/>
        <v/>
      </c>
      <c r="H6820">
        <v>6</v>
      </c>
      <c r="Q6820">
        <v>6</v>
      </c>
    </row>
    <row r="6821" spans="1:17" x14ac:dyDescent="0.25">
      <c r="A6821" t="s">
        <v>909</v>
      </c>
      <c r="B6821">
        <v>12</v>
      </c>
      <c r="C6821" t="s">
        <v>345</v>
      </c>
      <c r="D6821" t="s">
        <v>754</v>
      </c>
      <c r="E6821" t="str">
        <f t="shared" si="212"/>
        <v/>
      </c>
      <c r="F6821" t="str">
        <f t="shared" si="213"/>
        <v/>
      </c>
      <c r="H6821">
        <v>5.5</v>
      </c>
      <c r="Q6821">
        <v>5.5</v>
      </c>
    </row>
    <row r="6822" spans="1:17" x14ac:dyDescent="0.25">
      <c r="A6822" t="s">
        <v>909</v>
      </c>
      <c r="B6822">
        <v>12</v>
      </c>
      <c r="C6822" t="s">
        <v>433</v>
      </c>
      <c r="D6822" t="s">
        <v>754</v>
      </c>
      <c r="E6822" t="str">
        <f t="shared" si="212"/>
        <v/>
      </c>
      <c r="F6822" t="str">
        <f t="shared" si="213"/>
        <v/>
      </c>
      <c r="H6822">
        <v>6.5</v>
      </c>
      <c r="Q6822">
        <v>6.5</v>
      </c>
    </row>
    <row r="6823" spans="1:17" x14ac:dyDescent="0.25">
      <c r="A6823" t="s">
        <v>909</v>
      </c>
      <c r="B6823">
        <v>12</v>
      </c>
      <c r="C6823" t="s">
        <v>480</v>
      </c>
      <c r="D6823" t="s">
        <v>754</v>
      </c>
      <c r="E6823" t="str">
        <f t="shared" si="212"/>
        <v/>
      </c>
      <c r="F6823" t="str">
        <f t="shared" si="213"/>
        <v/>
      </c>
      <c r="H6823">
        <v>6</v>
      </c>
      <c r="Q6823">
        <v>6</v>
      </c>
    </row>
    <row r="6824" spans="1:17" x14ac:dyDescent="0.25">
      <c r="A6824" t="s">
        <v>909</v>
      </c>
      <c r="B6824">
        <v>12</v>
      </c>
      <c r="C6824" t="s">
        <v>349</v>
      </c>
      <c r="D6824" t="s">
        <v>748</v>
      </c>
      <c r="E6824" t="str">
        <f t="shared" si="212"/>
        <v/>
      </c>
      <c r="F6824" t="str">
        <f t="shared" si="213"/>
        <v/>
      </c>
      <c r="H6824">
        <v>5</v>
      </c>
      <c r="Q6824">
        <v>5</v>
      </c>
    </row>
    <row r="6825" spans="1:17" x14ac:dyDescent="0.25">
      <c r="A6825" t="s">
        <v>909</v>
      </c>
      <c r="B6825">
        <v>12</v>
      </c>
      <c r="C6825" t="s">
        <v>356</v>
      </c>
      <c r="D6825" t="s">
        <v>748</v>
      </c>
      <c r="E6825" t="str">
        <f t="shared" si="212"/>
        <v/>
      </c>
      <c r="F6825" t="str">
        <f t="shared" si="213"/>
        <v/>
      </c>
      <c r="H6825">
        <v>4.5</v>
      </c>
      <c r="Q6825">
        <v>4.5</v>
      </c>
    </row>
    <row r="6826" spans="1:17" x14ac:dyDescent="0.25">
      <c r="A6826" t="s">
        <v>909</v>
      </c>
      <c r="B6826">
        <v>12</v>
      </c>
      <c r="C6826" t="s">
        <v>401</v>
      </c>
      <c r="D6826" t="s">
        <v>748</v>
      </c>
      <c r="E6826" t="str">
        <f t="shared" si="212"/>
        <v/>
      </c>
      <c r="F6826" t="str">
        <f t="shared" si="213"/>
        <v/>
      </c>
      <c r="H6826">
        <v>5</v>
      </c>
      <c r="Q6826">
        <v>5</v>
      </c>
    </row>
    <row r="6827" spans="1:17" x14ac:dyDescent="0.25">
      <c r="A6827" t="s">
        <v>909</v>
      </c>
      <c r="B6827">
        <v>12</v>
      </c>
      <c r="C6827" t="s">
        <v>422</v>
      </c>
      <c r="D6827" t="s">
        <v>748</v>
      </c>
      <c r="E6827" t="str">
        <f t="shared" si="212"/>
        <v/>
      </c>
      <c r="F6827" t="str">
        <f t="shared" si="213"/>
        <v/>
      </c>
      <c r="H6827">
        <v>4.5</v>
      </c>
      <c r="Q6827">
        <v>4.5</v>
      </c>
    </row>
    <row r="6828" spans="1:17" x14ac:dyDescent="0.25">
      <c r="A6828" t="s">
        <v>909</v>
      </c>
      <c r="B6828">
        <v>12</v>
      </c>
      <c r="C6828" t="s">
        <v>845</v>
      </c>
      <c r="D6828" t="s">
        <v>661</v>
      </c>
      <c r="E6828" t="str">
        <f t="shared" si="212"/>
        <v/>
      </c>
      <c r="F6828" t="str">
        <f t="shared" si="213"/>
        <v/>
      </c>
      <c r="H6828">
        <v>5</v>
      </c>
      <c r="Q6828">
        <v>5</v>
      </c>
    </row>
    <row r="6829" spans="1:17" x14ac:dyDescent="0.25">
      <c r="A6829" t="s">
        <v>909</v>
      </c>
      <c r="B6829">
        <v>12</v>
      </c>
      <c r="C6829" t="s">
        <v>400</v>
      </c>
      <c r="D6829" t="s">
        <v>661</v>
      </c>
      <c r="E6829">
        <f t="shared" si="212"/>
        <v>1</v>
      </c>
      <c r="F6829" t="str">
        <f t="shared" si="213"/>
        <v/>
      </c>
      <c r="G6829" t="s">
        <v>910</v>
      </c>
      <c r="H6829">
        <v>5.5</v>
      </c>
      <c r="Q6829">
        <v>5</v>
      </c>
    </row>
    <row r="6830" spans="1:17" x14ac:dyDescent="0.25">
      <c r="A6830" t="s">
        <v>909</v>
      </c>
      <c r="B6830">
        <v>12</v>
      </c>
      <c r="C6830" t="s">
        <v>409</v>
      </c>
      <c r="D6830" t="s">
        <v>661</v>
      </c>
      <c r="E6830" t="str">
        <f t="shared" si="212"/>
        <v/>
      </c>
      <c r="F6830" t="str">
        <f t="shared" si="213"/>
        <v/>
      </c>
      <c r="H6830">
        <v>6</v>
      </c>
      <c r="Q6830">
        <v>6</v>
      </c>
    </row>
    <row r="6831" spans="1:17" x14ac:dyDescent="0.25">
      <c r="A6831" t="s">
        <v>909</v>
      </c>
      <c r="B6831">
        <v>12</v>
      </c>
      <c r="C6831" t="s">
        <v>420</v>
      </c>
      <c r="D6831" t="s">
        <v>661</v>
      </c>
      <c r="E6831" t="str">
        <f t="shared" si="212"/>
        <v/>
      </c>
      <c r="F6831" t="str">
        <f t="shared" si="213"/>
        <v/>
      </c>
      <c r="H6831">
        <v>6.5</v>
      </c>
      <c r="I6831">
        <v>1</v>
      </c>
      <c r="Q6831">
        <v>9.5</v>
      </c>
    </row>
    <row r="6832" spans="1:17" x14ac:dyDescent="0.25">
      <c r="A6832" t="s">
        <v>909</v>
      </c>
      <c r="B6832">
        <v>12</v>
      </c>
      <c r="C6832" t="s">
        <v>467</v>
      </c>
      <c r="D6832" t="s">
        <v>661</v>
      </c>
      <c r="E6832" t="str">
        <f t="shared" si="212"/>
        <v/>
      </c>
      <c r="F6832">
        <f t="shared" si="213"/>
        <v>1</v>
      </c>
      <c r="G6832" t="s">
        <v>911</v>
      </c>
      <c r="H6832">
        <v>4.5</v>
      </c>
      <c r="Q6832">
        <v>3.5</v>
      </c>
    </row>
    <row r="6833" spans="1:17" x14ac:dyDescent="0.25">
      <c r="A6833" t="s">
        <v>909</v>
      </c>
      <c r="B6833">
        <v>12</v>
      </c>
      <c r="C6833" t="s">
        <v>359</v>
      </c>
      <c r="D6833" t="s">
        <v>631</v>
      </c>
      <c r="E6833" t="str">
        <f t="shared" si="212"/>
        <v/>
      </c>
      <c r="F6833" t="str">
        <f t="shared" si="213"/>
        <v/>
      </c>
      <c r="H6833">
        <v>6</v>
      </c>
      <c r="Q6833">
        <v>6</v>
      </c>
    </row>
    <row r="6834" spans="1:17" x14ac:dyDescent="0.25">
      <c r="A6834" t="s">
        <v>909</v>
      </c>
      <c r="B6834">
        <v>12</v>
      </c>
      <c r="C6834" t="s">
        <v>843</v>
      </c>
      <c r="D6834" t="s">
        <v>631</v>
      </c>
      <c r="E6834" t="str">
        <f t="shared" si="212"/>
        <v/>
      </c>
      <c r="F6834" t="str">
        <f t="shared" si="213"/>
        <v/>
      </c>
      <c r="H6834">
        <v>5</v>
      </c>
      <c r="Q6834">
        <v>5</v>
      </c>
    </row>
    <row r="6835" spans="1:17" x14ac:dyDescent="0.25">
      <c r="A6835" t="s">
        <v>909</v>
      </c>
      <c r="B6835">
        <v>12</v>
      </c>
      <c r="C6835" t="s">
        <v>846</v>
      </c>
      <c r="D6835" t="s">
        <v>631</v>
      </c>
      <c r="E6835" t="str">
        <f t="shared" si="212"/>
        <v/>
      </c>
      <c r="F6835" t="str">
        <f t="shared" si="213"/>
        <v/>
      </c>
      <c r="H6835">
        <v>6</v>
      </c>
      <c r="Q6835">
        <v>6</v>
      </c>
    </row>
    <row r="6836" spans="1:17" x14ac:dyDescent="0.25">
      <c r="A6836" t="s">
        <v>909</v>
      </c>
      <c r="B6836">
        <v>12</v>
      </c>
      <c r="C6836" t="s">
        <v>423</v>
      </c>
      <c r="D6836" t="s">
        <v>631</v>
      </c>
      <c r="E6836" t="str">
        <f t="shared" si="212"/>
        <v/>
      </c>
      <c r="F6836" t="str">
        <f t="shared" si="213"/>
        <v/>
      </c>
      <c r="H6836">
        <v>5.5</v>
      </c>
      <c r="Q6836">
        <v>5.5</v>
      </c>
    </row>
    <row r="6837" spans="1:17" x14ac:dyDescent="0.25">
      <c r="A6837" t="s">
        <v>909</v>
      </c>
      <c r="B6837">
        <v>12</v>
      </c>
      <c r="C6837" t="s">
        <v>838</v>
      </c>
      <c r="D6837" t="s">
        <v>745</v>
      </c>
      <c r="E6837">
        <f t="shared" si="212"/>
        <v>1</v>
      </c>
      <c r="F6837" t="str">
        <f t="shared" si="213"/>
        <v/>
      </c>
      <c r="G6837" t="s">
        <v>910</v>
      </c>
      <c r="H6837">
        <v>4.5</v>
      </c>
      <c r="Q6837">
        <v>4</v>
      </c>
    </row>
    <row r="6838" spans="1:17" x14ac:dyDescent="0.25">
      <c r="A6838" t="s">
        <v>909</v>
      </c>
      <c r="B6838">
        <v>12</v>
      </c>
      <c r="C6838" t="s">
        <v>394</v>
      </c>
      <c r="D6838" t="s">
        <v>745</v>
      </c>
      <c r="E6838" t="str">
        <f t="shared" si="212"/>
        <v/>
      </c>
      <c r="F6838" t="str">
        <f t="shared" si="213"/>
        <v/>
      </c>
      <c r="H6838">
        <v>5</v>
      </c>
      <c r="Q6838">
        <v>5</v>
      </c>
    </row>
    <row r="6839" spans="1:17" x14ac:dyDescent="0.25">
      <c r="A6839" t="s">
        <v>909</v>
      </c>
      <c r="B6839">
        <v>12</v>
      </c>
      <c r="C6839" t="s">
        <v>439</v>
      </c>
      <c r="D6839" t="s">
        <v>745</v>
      </c>
      <c r="E6839">
        <f t="shared" si="212"/>
        <v>1</v>
      </c>
      <c r="F6839" t="str">
        <f t="shared" si="213"/>
        <v/>
      </c>
      <c r="G6839" t="s">
        <v>910</v>
      </c>
      <c r="H6839">
        <v>5</v>
      </c>
      <c r="Q6839">
        <v>4.5</v>
      </c>
    </row>
    <row r="6840" spans="1:17" x14ac:dyDescent="0.25">
      <c r="A6840" t="s">
        <v>909</v>
      </c>
      <c r="B6840">
        <v>12</v>
      </c>
      <c r="C6840" t="s">
        <v>446</v>
      </c>
      <c r="D6840" t="s">
        <v>745</v>
      </c>
      <c r="E6840" t="str">
        <f t="shared" si="212"/>
        <v/>
      </c>
      <c r="F6840" t="str">
        <f t="shared" si="213"/>
        <v/>
      </c>
      <c r="H6840">
        <v>5.5</v>
      </c>
      <c r="Q6840">
        <v>5.5</v>
      </c>
    </row>
    <row r="6841" spans="1:17" x14ac:dyDescent="0.25">
      <c r="A6841" t="s">
        <v>909</v>
      </c>
      <c r="B6841">
        <v>12</v>
      </c>
      <c r="C6841" t="s">
        <v>459</v>
      </c>
      <c r="D6841" t="s">
        <v>745</v>
      </c>
      <c r="E6841" t="str">
        <f t="shared" si="212"/>
        <v/>
      </c>
      <c r="F6841" t="str">
        <f t="shared" si="213"/>
        <v/>
      </c>
      <c r="H6841">
        <v>5</v>
      </c>
      <c r="Q6841">
        <v>5</v>
      </c>
    </row>
    <row r="6842" spans="1:17" x14ac:dyDescent="0.25">
      <c r="A6842" t="s">
        <v>909</v>
      </c>
      <c r="B6842">
        <v>12</v>
      </c>
      <c r="C6842" t="s">
        <v>346</v>
      </c>
      <c r="D6842" t="s">
        <v>635</v>
      </c>
      <c r="E6842" t="str">
        <f t="shared" si="212"/>
        <v/>
      </c>
      <c r="F6842" t="str">
        <f t="shared" si="213"/>
        <v/>
      </c>
      <c r="H6842">
        <v>6.5</v>
      </c>
      <c r="Q6842">
        <v>6.5</v>
      </c>
    </row>
    <row r="6843" spans="1:17" x14ac:dyDescent="0.25">
      <c r="A6843" t="s">
        <v>909</v>
      </c>
      <c r="B6843">
        <v>12</v>
      </c>
      <c r="C6843" t="s">
        <v>351</v>
      </c>
      <c r="D6843" t="s">
        <v>635</v>
      </c>
      <c r="E6843" t="str">
        <f t="shared" si="212"/>
        <v/>
      </c>
      <c r="F6843" t="str">
        <f t="shared" si="213"/>
        <v/>
      </c>
      <c r="H6843">
        <v>5.5</v>
      </c>
      <c r="Q6843">
        <v>5.5</v>
      </c>
    </row>
    <row r="6844" spans="1:17" x14ac:dyDescent="0.25">
      <c r="A6844" t="s">
        <v>909</v>
      </c>
      <c r="B6844">
        <v>12</v>
      </c>
      <c r="C6844" t="s">
        <v>366</v>
      </c>
      <c r="D6844" t="s">
        <v>635</v>
      </c>
      <c r="E6844" t="str">
        <f t="shared" si="212"/>
        <v/>
      </c>
      <c r="F6844" t="str">
        <f t="shared" si="213"/>
        <v/>
      </c>
      <c r="H6844">
        <v>6</v>
      </c>
      <c r="Q6844">
        <v>6</v>
      </c>
    </row>
    <row r="6845" spans="1:17" x14ac:dyDescent="0.25">
      <c r="A6845" t="s">
        <v>909</v>
      </c>
      <c r="B6845">
        <v>12</v>
      </c>
      <c r="C6845" t="s">
        <v>406</v>
      </c>
      <c r="D6845" t="s">
        <v>635</v>
      </c>
      <c r="E6845" t="str">
        <f t="shared" si="212"/>
        <v/>
      </c>
      <c r="F6845" t="str">
        <f t="shared" si="213"/>
        <v/>
      </c>
      <c r="H6845">
        <v>5.5</v>
      </c>
      <c r="Q6845">
        <v>5.5</v>
      </c>
    </row>
    <row r="6846" spans="1:17" x14ac:dyDescent="0.25">
      <c r="A6846" t="s">
        <v>909</v>
      </c>
      <c r="B6846">
        <v>12</v>
      </c>
      <c r="C6846" t="s">
        <v>419</v>
      </c>
      <c r="D6846" t="s">
        <v>635</v>
      </c>
      <c r="E6846" t="str">
        <f t="shared" si="212"/>
        <v/>
      </c>
      <c r="F6846" t="str">
        <f t="shared" si="213"/>
        <v/>
      </c>
      <c r="H6846">
        <v>5.5</v>
      </c>
      <c r="K6846">
        <v>1</v>
      </c>
      <c r="Q6846">
        <v>3.5</v>
      </c>
    </row>
    <row r="6847" spans="1:17" x14ac:dyDescent="0.25">
      <c r="A6847" t="s">
        <v>909</v>
      </c>
      <c r="B6847">
        <v>12</v>
      </c>
      <c r="C6847" t="s">
        <v>841</v>
      </c>
      <c r="D6847" t="s">
        <v>747</v>
      </c>
      <c r="E6847" t="str">
        <f t="shared" si="212"/>
        <v/>
      </c>
      <c r="F6847" t="str">
        <f t="shared" si="213"/>
        <v/>
      </c>
      <c r="H6847">
        <v>6.5</v>
      </c>
      <c r="Q6847">
        <v>6.5</v>
      </c>
    </row>
    <row r="6848" spans="1:17" x14ac:dyDescent="0.25">
      <c r="A6848" t="s">
        <v>909</v>
      </c>
      <c r="B6848">
        <v>12</v>
      </c>
      <c r="C6848" t="s">
        <v>389</v>
      </c>
      <c r="D6848" t="s">
        <v>747</v>
      </c>
      <c r="E6848" t="str">
        <f t="shared" si="212"/>
        <v/>
      </c>
      <c r="F6848" t="str">
        <f t="shared" si="213"/>
        <v/>
      </c>
      <c r="H6848">
        <v>6</v>
      </c>
      <c r="Q6848">
        <v>6</v>
      </c>
    </row>
    <row r="6849" spans="1:17" x14ac:dyDescent="0.25">
      <c r="A6849" t="s">
        <v>909</v>
      </c>
      <c r="B6849">
        <v>12</v>
      </c>
      <c r="C6849" t="s">
        <v>390</v>
      </c>
      <c r="D6849" t="s">
        <v>747</v>
      </c>
      <c r="E6849" t="str">
        <f t="shared" si="212"/>
        <v/>
      </c>
      <c r="F6849" t="str">
        <f t="shared" si="213"/>
        <v/>
      </c>
      <c r="H6849">
        <v>5.5</v>
      </c>
      <c r="Q6849">
        <v>5.5</v>
      </c>
    </row>
    <row r="6850" spans="1:17" x14ac:dyDescent="0.25">
      <c r="A6850" t="s">
        <v>909</v>
      </c>
      <c r="B6850">
        <v>12</v>
      </c>
      <c r="C6850" t="s">
        <v>865</v>
      </c>
      <c r="D6850" t="s">
        <v>747</v>
      </c>
      <c r="E6850">
        <f t="shared" si="212"/>
        <v>1</v>
      </c>
      <c r="F6850" t="str">
        <f t="shared" si="213"/>
        <v/>
      </c>
      <c r="G6850" t="s">
        <v>910</v>
      </c>
      <c r="H6850">
        <v>6</v>
      </c>
      <c r="Q6850">
        <v>5.5</v>
      </c>
    </row>
    <row r="6851" spans="1:17" x14ac:dyDescent="0.25">
      <c r="A6851" t="s">
        <v>909</v>
      </c>
      <c r="B6851">
        <v>12</v>
      </c>
      <c r="C6851" t="s">
        <v>361</v>
      </c>
      <c r="D6851" t="s">
        <v>738</v>
      </c>
      <c r="E6851">
        <f t="shared" ref="E6851:E6914" si="214">IF($G6851="Ammonito",1,"")</f>
        <v>1</v>
      </c>
      <c r="F6851" t="str">
        <f t="shared" ref="F6851:F6914" si="215">IF($G6851="Espulsione",1,"")</f>
        <v/>
      </c>
      <c r="G6851" t="s">
        <v>910</v>
      </c>
      <c r="H6851">
        <v>6</v>
      </c>
      <c r="Q6851">
        <v>5.5</v>
      </c>
    </row>
    <row r="6852" spans="1:17" x14ac:dyDescent="0.25">
      <c r="A6852" t="s">
        <v>909</v>
      </c>
      <c r="B6852">
        <v>12</v>
      </c>
      <c r="C6852" t="s">
        <v>851</v>
      </c>
      <c r="D6852" t="s">
        <v>738</v>
      </c>
      <c r="E6852" t="str">
        <f t="shared" si="214"/>
        <v/>
      </c>
      <c r="F6852" t="str">
        <f t="shared" si="215"/>
        <v/>
      </c>
      <c r="H6852">
        <v>6</v>
      </c>
      <c r="Q6852">
        <v>6</v>
      </c>
    </row>
    <row r="6853" spans="1:17" x14ac:dyDescent="0.25">
      <c r="A6853" t="s">
        <v>909</v>
      </c>
      <c r="B6853">
        <v>12</v>
      </c>
      <c r="C6853" t="s">
        <v>397</v>
      </c>
      <c r="D6853" t="s">
        <v>738</v>
      </c>
      <c r="E6853">
        <f t="shared" si="214"/>
        <v>1</v>
      </c>
      <c r="F6853" t="str">
        <f t="shared" si="215"/>
        <v/>
      </c>
      <c r="G6853" t="s">
        <v>910</v>
      </c>
      <c r="H6853">
        <v>5.5</v>
      </c>
      <c r="Q6853">
        <v>5</v>
      </c>
    </row>
    <row r="6854" spans="1:17" x14ac:dyDescent="0.25">
      <c r="A6854" t="s">
        <v>909</v>
      </c>
      <c r="B6854">
        <v>12</v>
      </c>
      <c r="C6854" t="s">
        <v>403</v>
      </c>
      <c r="D6854" t="s">
        <v>738</v>
      </c>
      <c r="E6854" t="str">
        <f t="shared" si="214"/>
        <v/>
      </c>
      <c r="F6854" t="str">
        <f t="shared" si="215"/>
        <v/>
      </c>
      <c r="H6854">
        <v>6</v>
      </c>
      <c r="Q6854">
        <v>6</v>
      </c>
    </row>
    <row r="6855" spans="1:17" x14ac:dyDescent="0.25">
      <c r="A6855" t="s">
        <v>909</v>
      </c>
      <c r="B6855">
        <v>12</v>
      </c>
      <c r="C6855" t="s">
        <v>413</v>
      </c>
      <c r="D6855" t="s">
        <v>738</v>
      </c>
      <c r="E6855" t="str">
        <f t="shared" si="214"/>
        <v/>
      </c>
      <c r="F6855" t="str">
        <f t="shared" si="215"/>
        <v/>
      </c>
      <c r="H6855">
        <v>5.5</v>
      </c>
      <c r="Q6855">
        <v>5.5</v>
      </c>
    </row>
    <row r="6856" spans="1:17" x14ac:dyDescent="0.25">
      <c r="A6856" t="s">
        <v>909</v>
      </c>
      <c r="B6856">
        <v>12</v>
      </c>
      <c r="C6856" t="s">
        <v>441</v>
      </c>
      <c r="D6856" t="s">
        <v>738</v>
      </c>
      <c r="E6856" t="str">
        <f t="shared" si="214"/>
        <v/>
      </c>
      <c r="F6856" t="str">
        <f t="shared" si="215"/>
        <v/>
      </c>
      <c r="H6856">
        <v>6</v>
      </c>
      <c r="Q6856">
        <v>6</v>
      </c>
    </row>
    <row r="6857" spans="1:17" x14ac:dyDescent="0.25">
      <c r="A6857" t="s">
        <v>909</v>
      </c>
      <c r="B6857">
        <v>12</v>
      </c>
      <c r="C6857" t="s">
        <v>347</v>
      </c>
      <c r="D6857" t="s">
        <v>761</v>
      </c>
      <c r="E6857" t="str">
        <f t="shared" si="214"/>
        <v/>
      </c>
      <c r="F6857" t="str">
        <f t="shared" si="215"/>
        <v/>
      </c>
      <c r="H6857">
        <v>6</v>
      </c>
      <c r="Q6857">
        <v>6</v>
      </c>
    </row>
    <row r="6858" spans="1:17" x14ac:dyDescent="0.25">
      <c r="A6858" t="s">
        <v>909</v>
      </c>
      <c r="B6858">
        <v>12</v>
      </c>
      <c r="C6858" t="s">
        <v>372</v>
      </c>
      <c r="D6858" t="s">
        <v>761</v>
      </c>
      <c r="E6858">
        <f t="shared" si="214"/>
        <v>1</v>
      </c>
      <c r="F6858" t="str">
        <f t="shared" si="215"/>
        <v/>
      </c>
      <c r="G6858" t="s">
        <v>910</v>
      </c>
      <c r="H6858">
        <v>5</v>
      </c>
      <c r="Q6858">
        <v>4.5</v>
      </c>
    </row>
    <row r="6859" spans="1:17" x14ac:dyDescent="0.25">
      <c r="A6859" t="s">
        <v>909</v>
      </c>
      <c r="B6859">
        <v>12</v>
      </c>
      <c r="C6859" t="s">
        <v>410</v>
      </c>
      <c r="D6859" t="s">
        <v>761</v>
      </c>
      <c r="E6859">
        <f t="shared" si="214"/>
        <v>1</v>
      </c>
      <c r="F6859" t="str">
        <f t="shared" si="215"/>
        <v/>
      </c>
      <c r="G6859" t="s">
        <v>910</v>
      </c>
      <c r="H6859">
        <v>6</v>
      </c>
      <c r="Q6859">
        <v>5.5</v>
      </c>
    </row>
    <row r="6860" spans="1:17" x14ac:dyDescent="0.25">
      <c r="A6860" t="s">
        <v>909</v>
      </c>
      <c r="B6860">
        <v>12</v>
      </c>
      <c r="C6860" t="s">
        <v>424</v>
      </c>
      <c r="D6860" t="s">
        <v>761</v>
      </c>
      <c r="E6860" t="str">
        <f t="shared" si="214"/>
        <v/>
      </c>
      <c r="F6860" t="str">
        <f t="shared" si="215"/>
        <v/>
      </c>
      <c r="H6860">
        <v>5.5</v>
      </c>
      <c r="Q6860">
        <v>5.5</v>
      </c>
    </row>
    <row r="6861" spans="1:17" x14ac:dyDescent="0.25">
      <c r="A6861" t="s">
        <v>912</v>
      </c>
      <c r="B6861">
        <v>12</v>
      </c>
      <c r="C6861" t="s">
        <v>491</v>
      </c>
      <c r="D6861" t="s">
        <v>746</v>
      </c>
      <c r="E6861">
        <f t="shared" si="214"/>
        <v>1</v>
      </c>
      <c r="F6861" t="str">
        <f t="shared" si="215"/>
        <v/>
      </c>
      <c r="G6861" t="s">
        <v>910</v>
      </c>
      <c r="H6861">
        <v>6</v>
      </c>
      <c r="Q6861">
        <v>5.5</v>
      </c>
    </row>
    <row r="6862" spans="1:17" x14ac:dyDescent="0.25">
      <c r="A6862" t="s">
        <v>912</v>
      </c>
      <c r="B6862">
        <v>12</v>
      </c>
      <c r="C6862" t="s">
        <v>515</v>
      </c>
      <c r="D6862" t="s">
        <v>746</v>
      </c>
      <c r="E6862" t="str">
        <f t="shared" si="214"/>
        <v/>
      </c>
      <c r="F6862" t="str">
        <f t="shared" si="215"/>
        <v/>
      </c>
      <c r="H6862">
        <v>6</v>
      </c>
      <c r="Q6862">
        <v>6</v>
      </c>
    </row>
    <row r="6863" spans="1:17" x14ac:dyDescent="0.25">
      <c r="A6863" t="s">
        <v>912</v>
      </c>
      <c r="B6863">
        <v>12</v>
      </c>
      <c r="C6863" t="s">
        <v>582</v>
      </c>
      <c r="D6863" t="s">
        <v>746</v>
      </c>
      <c r="E6863">
        <f t="shared" si="214"/>
        <v>1</v>
      </c>
      <c r="F6863" t="str">
        <f t="shared" si="215"/>
        <v/>
      </c>
      <c r="G6863" t="s">
        <v>910</v>
      </c>
      <c r="H6863">
        <v>6</v>
      </c>
      <c r="Q6863">
        <v>5.5</v>
      </c>
    </row>
    <row r="6864" spans="1:17" x14ac:dyDescent="0.25">
      <c r="A6864" t="s">
        <v>912</v>
      </c>
      <c r="B6864">
        <v>12</v>
      </c>
      <c r="C6864" t="s">
        <v>585</v>
      </c>
      <c r="D6864" t="s">
        <v>746</v>
      </c>
      <c r="E6864" t="str">
        <f t="shared" si="214"/>
        <v/>
      </c>
      <c r="F6864" t="str">
        <f t="shared" si="215"/>
        <v/>
      </c>
      <c r="H6864">
        <v>6</v>
      </c>
      <c r="Q6864">
        <v>6</v>
      </c>
    </row>
    <row r="6865" spans="1:17" x14ac:dyDescent="0.25">
      <c r="A6865" t="s">
        <v>912</v>
      </c>
      <c r="B6865">
        <v>12</v>
      </c>
      <c r="C6865" t="s">
        <v>763</v>
      </c>
      <c r="D6865" t="s">
        <v>760</v>
      </c>
      <c r="E6865" t="str">
        <f t="shared" si="214"/>
        <v/>
      </c>
      <c r="F6865" t="str">
        <f t="shared" si="215"/>
        <v/>
      </c>
      <c r="H6865">
        <v>5</v>
      </c>
      <c r="Q6865">
        <v>5</v>
      </c>
    </row>
    <row r="6866" spans="1:17" x14ac:dyDescent="0.25">
      <c r="A6866" t="s">
        <v>912</v>
      </c>
      <c r="B6866">
        <v>12</v>
      </c>
      <c r="C6866" t="s">
        <v>764</v>
      </c>
      <c r="D6866" t="s">
        <v>760</v>
      </c>
      <c r="E6866">
        <f t="shared" si="214"/>
        <v>1</v>
      </c>
      <c r="F6866" t="str">
        <f t="shared" si="215"/>
        <v/>
      </c>
      <c r="G6866" t="s">
        <v>910</v>
      </c>
      <c r="H6866">
        <v>6</v>
      </c>
      <c r="Q6866">
        <v>5.5</v>
      </c>
    </row>
    <row r="6867" spans="1:17" x14ac:dyDescent="0.25">
      <c r="A6867" t="s">
        <v>912</v>
      </c>
      <c r="B6867">
        <v>12</v>
      </c>
      <c r="C6867" t="s">
        <v>558</v>
      </c>
      <c r="D6867" t="s">
        <v>760</v>
      </c>
      <c r="E6867" t="str">
        <f t="shared" si="214"/>
        <v/>
      </c>
      <c r="F6867" t="str">
        <f t="shared" si="215"/>
        <v/>
      </c>
      <c r="H6867">
        <v>5.5</v>
      </c>
      <c r="Q6867">
        <v>5.5</v>
      </c>
    </row>
    <row r="6868" spans="1:17" x14ac:dyDescent="0.25">
      <c r="A6868" t="s">
        <v>912</v>
      </c>
      <c r="B6868">
        <v>12</v>
      </c>
      <c r="C6868" t="s">
        <v>560</v>
      </c>
      <c r="D6868" t="s">
        <v>760</v>
      </c>
      <c r="E6868" t="str">
        <f t="shared" si="214"/>
        <v/>
      </c>
      <c r="F6868" t="str">
        <f t="shared" si="215"/>
        <v/>
      </c>
      <c r="H6868">
        <v>6.5</v>
      </c>
      <c r="Q6868">
        <v>6.5</v>
      </c>
    </row>
    <row r="6869" spans="1:17" x14ac:dyDescent="0.25">
      <c r="A6869" t="s">
        <v>912</v>
      </c>
      <c r="B6869">
        <v>12</v>
      </c>
      <c r="C6869" t="s">
        <v>565</v>
      </c>
      <c r="D6869" t="s">
        <v>760</v>
      </c>
      <c r="E6869" t="str">
        <f t="shared" si="214"/>
        <v/>
      </c>
      <c r="F6869" t="str">
        <f t="shared" si="215"/>
        <v/>
      </c>
      <c r="H6869">
        <v>6</v>
      </c>
      <c r="Q6869">
        <v>6</v>
      </c>
    </row>
    <row r="6870" spans="1:17" x14ac:dyDescent="0.25">
      <c r="A6870" t="s">
        <v>912</v>
      </c>
      <c r="B6870">
        <v>12</v>
      </c>
      <c r="C6870" t="s">
        <v>518</v>
      </c>
      <c r="D6870" t="s">
        <v>633</v>
      </c>
      <c r="E6870">
        <f t="shared" si="214"/>
        <v>1</v>
      </c>
      <c r="F6870" t="str">
        <f t="shared" si="215"/>
        <v/>
      </c>
      <c r="G6870" t="s">
        <v>910</v>
      </c>
      <c r="H6870">
        <v>7.5</v>
      </c>
      <c r="I6870">
        <v>2</v>
      </c>
      <c r="Q6870">
        <v>13</v>
      </c>
    </row>
    <row r="6871" spans="1:17" x14ac:dyDescent="0.25">
      <c r="A6871" t="s">
        <v>912</v>
      </c>
      <c r="B6871">
        <v>12</v>
      </c>
      <c r="C6871" t="s">
        <v>519</v>
      </c>
      <c r="D6871" t="s">
        <v>633</v>
      </c>
      <c r="E6871" t="str">
        <f t="shared" si="214"/>
        <v/>
      </c>
      <c r="F6871" t="str">
        <f t="shared" si="215"/>
        <v/>
      </c>
      <c r="H6871">
        <v>5.5</v>
      </c>
      <c r="Q6871">
        <v>5.5</v>
      </c>
    </row>
    <row r="6872" spans="1:17" x14ac:dyDescent="0.25">
      <c r="A6872" t="s">
        <v>912</v>
      </c>
      <c r="B6872">
        <v>12</v>
      </c>
      <c r="C6872" t="s">
        <v>523</v>
      </c>
      <c r="D6872" t="s">
        <v>633</v>
      </c>
      <c r="E6872" t="str">
        <f t="shared" si="214"/>
        <v/>
      </c>
      <c r="F6872" t="str">
        <f t="shared" si="215"/>
        <v/>
      </c>
      <c r="H6872">
        <v>5.5</v>
      </c>
      <c r="Q6872">
        <v>5.5</v>
      </c>
    </row>
    <row r="6873" spans="1:17" x14ac:dyDescent="0.25">
      <c r="A6873" t="s">
        <v>912</v>
      </c>
      <c r="B6873">
        <v>12</v>
      </c>
      <c r="C6873" t="s">
        <v>532</v>
      </c>
      <c r="D6873" t="s">
        <v>633</v>
      </c>
      <c r="E6873" t="str">
        <f t="shared" si="214"/>
        <v/>
      </c>
      <c r="F6873" t="str">
        <f t="shared" si="215"/>
        <v/>
      </c>
      <c r="H6873">
        <v>6</v>
      </c>
      <c r="Q6873">
        <v>6</v>
      </c>
    </row>
    <row r="6874" spans="1:17" x14ac:dyDescent="0.25">
      <c r="A6874" t="s">
        <v>912</v>
      </c>
      <c r="B6874">
        <v>12</v>
      </c>
      <c r="C6874" t="s">
        <v>587</v>
      </c>
      <c r="D6874" t="s">
        <v>633</v>
      </c>
      <c r="E6874">
        <f t="shared" si="214"/>
        <v>1</v>
      </c>
      <c r="F6874" t="str">
        <f t="shared" si="215"/>
        <v/>
      </c>
      <c r="G6874" t="s">
        <v>910</v>
      </c>
      <c r="H6874">
        <v>5.5</v>
      </c>
      <c r="Q6874">
        <v>5</v>
      </c>
    </row>
    <row r="6875" spans="1:17" x14ac:dyDescent="0.25">
      <c r="A6875" t="s">
        <v>912</v>
      </c>
      <c r="B6875">
        <v>12</v>
      </c>
      <c r="C6875" t="s">
        <v>484</v>
      </c>
      <c r="D6875" t="s">
        <v>739</v>
      </c>
      <c r="E6875" t="str">
        <f t="shared" si="214"/>
        <v/>
      </c>
      <c r="F6875" t="str">
        <f t="shared" si="215"/>
        <v/>
      </c>
      <c r="H6875">
        <v>6</v>
      </c>
      <c r="Q6875">
        <v>6</v>
      </c>
    </row>
    <row r="6876" spans="1:17" x14ac:dyDescent="0.25">
      <c r="A6876" t="s">
        <v>912</v>
      </c>
      <c r="B6876">
        <v>12</v>
      </c>
      <c r="C6876" t="s">
        <v>510</v>
      </c>
      <c r="D6876" t="s">
        <v>739</v>
      </c>
      <c r="E6876" t="str">
        <f t="shared" si="214"/>
        <v/>
      </c>
      <c r="F6876" t="str">
        <f t="shared" si="215"/>
        <v/>
      </c>
      <c r="H6876">
        <v>6.5</v>
      </c>
      <c r="Q6876">
        <v>6.5</v>
      </c>
    </row>
    <row r="6877" spans="1:17" x14ac:dyDescent="0.25">
      <c r="A6877" t="s">
        <v>912</v>
      </c>
      <c r="B6877">
        <v>12</v>
      </c>
      <c r="C6877" t="s">
        <v>553</v>
      </c>
      <c r="D6877" t="s">
        <v>739</v>
      </c>
      <c r="E6877" t="str">
        <f t="shared" si="214"/>
        <v/>
      </c>
      <c r="F6877" t="str">
        <f t="shared" si="215"/>
        <v/>
      </c>
      <c r="H6877">
        <v>6</v>
      </c>
      <c r="Q6877">
        <v>6</v>
      </c>
    </row>
    <row r="6878" spans="1:17" x14ac:dyDescent="0.25">
      <c r="A6878" t="s">
        <v>912</v>
      </c>
      <c r="B6878">
        <v>12</v>
      </c>
      <c r="C6878" t="s">
        <v>615</v>
      </c>
      <c r="D6878" t="s">
        <v>739</v>
      </c>
      <c r="E6878" t="str">
        <f t="shared" si="214"/>
        <v/>
      </c>
      <c r="F6878" t="str">
        <f t="shared" si="215"/>
        <v/>
      </c>
      <c r="H6878">
        <v>6.5</v>
      </c>
      <c r="Q6878">
        <v>6.5</v>
      </c>
    </row>
    <row r="6879" spans="1:17" x14ac:dyDescent="0.25">
      <c r="A6879" t="s">
        <v>912</v>
      </c>
      <c r="B6879">
        <v>12</v>
      </c>
      <c r="C6879" t="s">
        <v>543</v>
      </c>
      <c r="D6879" t="s">
        <v>739</v>
      </c>
      <c r="E6879">
        <f t="shared" si="214"/>
        <v>1</v>
      </c>
      <c r="F6879" t="str">
        <f t="shared" si="215"/>
        <v/>
      </c>
      <c r="G6879" t="s">
        <v>910</v>
      </c>
      <c r="H6879">
        <v>6</v>
      </c>
      <c r="Q6879">
        <v>5.5</v>
      </c>
    </row>
    <row r="6880" spans="1:17" x14ac:dyDescent="0.25">
      <c r="A6880" t="s">
        <v>912</v>
      </c>
      <c r="B6880">
        <v>12</v>
      </c>
      <c r="C6880" t="s">
        <v>735</v>
      </c>
      <c r="D6880" t="s">
        <v>634</v>
      </c>
      <c r="E6880" t="str">
        <f t="shared" si="214"/>
        <v/>
      </c>
      <c r="F6880" t="str">
        <f t="shared" si="215"/>
        <v/>
      </c>
      <c r="H6880">
        <v>5.5</v>
      </c>
      <c r="Q6880">
        <v>5.5</v>
      </c>
    </row>
    <row r="6881" spans="1:17" x14ac:dyDescent="0.25">
      <c r="A6881" t="s">
        <v>912</v>
      </c>
      <c r="B6881">
        <v>12</v>
      </c>
      <c r="C6881" t="s">
        <v>548</v>
      </c>
      <c r="D6881" t="s">
        <v>634</v>
      </c>
      <c r="E6881" t="str">
        <f t="shared" si="214"/>
        <v/>
      </c>
      <c r="F6881" t="str">
        <f t="shared" si="215"/>
        <v/>
      </c>
      <c r="H6881">
        <v>6</v>
      </c>
      <c r="Q6881">
        <v>6</v>
      </c>
    </row>
    <row r="6882" spans="1:17" x14ac:dyDescent="0.25">
      <c r="A6882" t="s">
        <v>912</v>
      </c>
      <c r="B6882">
        <v>12</v>
      </c>
      <c r="C6882" t="s">
        <v>600</v>
      </c>
      <c r="D6882" t="s">
        <v>634</v>
      </c>
      <c r="E6882" t="str">
        <f t="shared" si="214"/>
        <v/>
      </c>
      <c r="F6882" t="str">
        <f t="shared" si="215"/>
        <v/>
      </c>
      <c r="H6882">
        <v>5.5</v>
      </c>
      <c r="Q6882">
        <v>5.5</v>
      </c>
    </row>
    <row r="6883" spans="1:17" x14ac:dyDescent="0.25">
      <c r="A6883" t="s">
        <v>912</v>
      </c>
      <c r="B6883">
        <v>12</v>
      </c>
      <c r="C6883" t="s">
        <v>602</v>
      </c>
      <c r="D6883" t="s">
        <v>634</v>
      </c>
      <c r="E6883">
        <f t="shared" si="214"/>
        <v>1</v>
      </c>
      <c r="F6883" t="str">
        <f t="shared" si="215"/>
        <v/>
      </c>
      <c r="G6883" t="s">
        <v>910</v>
      </c>
      <c r="H6883">
        <v>6</v>
      </c>
      <c r="Q6883">
        <v>5.5</v>
      </c>
    </row>
    <row r="6884" spans="1:17" x14ac:dyDescent="0.25">
      <c r="A6884" t="s">
        <v>912</v>
      </c>
      <c r="B6884">
        <v>12</v>
      </c>
      <c r="C6884" t="s">
        <v>533</v>
      </c>
      <c r="D6884" t="s">
        <v>634</v>
      </c>
      <c r="E6884" t="str">
        <f t="shared" si="214"/>
        <v/>
      </c>
      <c r="F6884" t="str">
        <f t="shared" si="215"/>
        <v/>
      </c>
      <c r="H6884">
        <v>5.5</v>
      </c>
      <c r="Q6884">
        <v>5.5</v>
      </c>
    </row>
    <row r="6885" spans="1:17" x14ac:dyDescent="0.25">
      <c r="A6885" t="s">
        <v>912</v>
      </c>
      <c r="B6885">
        <v>12</v>
      </c>
      <c r="C6885" t="s">
        <v>487</v>
      </c>
      <c r="D6885" t="s">
        <v>632</v>
      </c>
      <c r="E6885" t="str">
        <f t="shared" si="214"/>
        <v/>
      </c>
      <c r="F6885" t="str">
        <f t="shared" si="215"/>
        <v/>
      </c>
      <c r="H6885">
        <v>6.5</v>
      </c>
      <c r="Q6885">
        <v>6.5</v>
      </c>
    </row>
    <row r="6886" spans="1:17" x14ac:dyDescent="0.25">
      <c r="A6886" t="s">
        <v>912</v>
      </c>
      <c r="B6886">
        <v>12</v>
      </c>
      <c r="C6886" t="s">
        <v>504</v>
      </c>
      <c r="D6886" t="s">
        <v>632</v>
      </c>
      <c r="E6886" t="str">
        <f t="shared" si="214"/>
        <v/>
      </c>
      <c r="F6886" t="str">
        <f t="shared" si="215"/>
        <v/>
      </c>
      <c r="H6886">
        <v>6.5</v>
      </c>
      <c r="Q6886">
        <v>6.5</v>
      </c>
    </row>
    <row r="6887" spans="1:17" x14ac:dyDescent="0.25">
      <c r="A6887" t="s">
        <v>912</v>
      </c>
      <c r="B6887">
        <v>12</v>
      </c>
      <c r="C6887" t="s">
        <v>520</v>
      </c>
      <c r="D6887" t="s">
        <v>632</v>
      </c>
      <c r="E6887" t="str">
        <f t="shared" si="214"/>
        <v/>
      </c>
      <c r="F6887" t="str">
        <f t="shared" si="215"/>
        <v/>
      </c>
      <c r="H6887">
        <v>7</v>
      </c>
      <c r="Q6887">
        <v>7</v>
      </c>
    </row>
    <row r="6888" spans="1:17" x14ac:dyDescent="0.25">
      <c r="A6888" t="s">
        <v>912</v>
      </c>
      <c r="B6888">
        <v>12</v>
      </c>
      <c r="C6888" t="s">
        <v>537</v>
      </c>
      <c r="D6888" t="s">
        <v>632</v>
      </c>
      <c r="E6888" t="str">
        <f t="shared" si="214"/>
        <v/>
      </c>
      <c r="F6888" t="str">
        <f t="shared" si="215"/>
        <v/>
      </c>
      <c r="H6888">
        <v>6</v>
      </c>
      <c r="Q6888">
        <v>6</v>
      </c>
    </row>
    <row r="6889" spans="1:17" x14ac:dyDescent="0.25">
      <c r="A6889" t="s">
        <v>912</v>
      </c>
      <c r="B6889">
        <v>12</v>
      </c>
      <c r="C6889" t="s">
        <v>555</v>
      </c>
      <c r="D6889" t="s">
        <v>632</v>
      </c>
      <c r="E6889" t="str">
        <f t="shared" si="214"/>
        <v/>
      </c>
      <c r="F6889" t="str">
        <f t="shared" si="215"/>
        <v/>
      </c>
      <c r="H6889">
        <v>7</v>
      </c>
      <c r="Q6889">
        <v>7</v>
      </c>
    </row>
    <row r="6890" spans="1:17" x14ac:dyDescent="0.25">
      <c r="A6890" t="s">
        <v>912</v>
      </c>
      <c r="B6890">
        <v>12</v>
      </c>
      <c r="C6890" t="s">
        <v>618</v>
      </c>
      <c r="D6890" t="s">
        <v>632</v>
      </c>
      <c r="E6890" t="str">
        <f t="shared" si="214"/>
        <v/>
      </c>
      <c r="F6890" t="str">
        <f t="shared" si="215"/>
        <v/>
      </c>
      <c r="H6890">
        <v>6</v>
      </c>
      <c r="Q6890">
        <v>6</v>
      </c>
    </row>
    <row r="6891" spans="1:17" x14ac:dyDescent="0.25">
      <c r="A6891" t="s">
        <v>912</v>
      </c>
      <c r="B6891">
        <v>12</v>
      </c>
      <c r="C6891" t="s">
        <v>517</v>
      </c>
      <c r="D6891" t="s">
        <v>752</v>
      </c>
      <c r="E6891">
        <f t="shared" si="214"/>
        <v>1</v>
      </c>
      <c r="F6891" t="str">
        <f t="shared" si="215"/>
        <v/>
      </c>
      <c r="G6891" t="s">
        <v>910</v>
      </c>
      <c r="H6891">
        <v>5.5</v>
      </c>
      <c r="Q6891">
        <v>5</v>
      </c>
    </row>
    <row r="6892" spans="1:17" x14ac:dyDescent="0.25">
      <c r="A6892" t="s">
        <v>912</v>
      </c>
      <c r="B6892">
        <v>12</v>
      </c>
      <c r="C6892" t="s">
        <v>562</v>
      </c>
      <c r="D6892" t="s">
        <v>752</v>
      </c>
      <c r="E6892" t="str">
        <f t="shared" si="214"/>
        <v/>
      </c>
      <c r="F6892" t="str">
        <f t="shared" si="215"/>
        <v/>
      </c>
      <c r="H6892">
        <v>7.5</v>
      </c>
      <c r="I6892">
        <v>1</v>
      </c>
      <c r="Q6892">
        <v>10.5</v>
      </c>
    </row>
    <row r="6893" spans="1:17" x14ac:dyDescent="0.25">
      <c r="A6893" t="s">
        <v>912</v>
      </c>
      <c r="B6893">
        <v>12</v>
      </c>
      <c r="C6893" t="s">
        <v>570</v>
      </c>
      <c r="D6893" t="s">
        <v>752</v>
      </c>
      <c r="E6893" t="str">
        <f t="shared" si="214"/>
        <v/>
      </c>
      <c r="F6893" t="str">
        <f t="shared" si="215"/>
        <v/>
      </c>
      <c r="H6893">
        <v>6.5</v>
      </c>
      <c r="Q6893">
        <v>6.5</v>
      </c>
    </row>
    <row r="6894" spans="1:17" x14ac:dyDescent="0.25">
      <c r="A6894" t="s">
        <v>912</v>
      </c>
      <c r="B6894">
        <v>12</v>
      </c>
      <c r="C6894" t="s">
        <v>580</v>
      </c>
      <c r="D6894" t="s">
        <v>752</v>
      </c>
      <c r="E6894" t="str">
        <f t="shared" si="214"/>
        <v/>
      </c>
      <c r="F6894" t="str">
        <f t="shared" si="215"/>
        <v/>
      </c>
      <c r="H6894">
        <v>7</v>
      </c>
      <c r="L6894">
        <v>2</v>
      </c>
      <c r="Q6894">
        <v>9</v>
      </c>
    </row>
    <row r="6895" spans="1:17" x14ac:dyDescent="0.25">
      <c r="A6895" t="s">
        <v>912</v>
      </c>
      <c r="B6895">
        <v>12</v>
      </c>
      <c r="C6895" t="s">
        <v>538</v>
      </c>
      <c r="D6895" t="s">
        <v>752</v>
      </c>
      <c r="E6895" t="str">
        <f t="shared" si="214"/>
        <v/>
      </c>
      <c r="F6895" t="str">
        <f t="shared" si="215"/>
        <v/>
      </c>
      <c r="H6895">
        <v>6</v>
      </c>
      <c r="Q6895">
        <v>6</v>
      </c>
    </row>
    <row r="6896" spans="1:17" x14ac:dyDescent="0.25">
      <c r="A6896" t="s">
        <v>912</v>
      </c>
      <c r="B6896">
        <v>12</v>
      </c>
      <c r="C6896" t="s">
        <v>485</v>
      </c>
      <c r="D6896" t="s">
        <v>740</v>
      </c>
      <c r="E6896" t="str">
        <f t="shared" si="214"/>
        <v/>
      </c>
      <c r="F6896" t="str">
        <f t="shared" si="215"/>
        <v/>
      </c>
      <c r="H6896">
        <v>5.5</v>
      </c>
      <c r="Q6896">
        <v>5.5</v>
      </c>
    </row>
    <row r="6897" spans="1:17" x14ac:dyDescent="0.25">
      <c r="A6897" t="s">
        <v>912</v>
      </c>
      <c r="B6897">
        <v>12</v>
      </c>
      <c r="C6897" t="s">
        <v>507</v>
      </c>
      <c r="D6897" t="s">
        <v>740</v>
      </c>
      <c r="E6897" t="str">
        <f t="shared" si="214"/>
        <v/>
      </c>
      <c r="F6897" t="str">
        <f t="shared" si="215"/>
        <v/>
      </c>
      <c r="H6897">
        <v>6.5</v>
      </c>
      <c r="Q6897">
        <v>6.5</v>
      </c>
    </row>
    <row r="6898" spans="1:17" x14ac:dyDescent="0.25">
      <c r="A6898" t="s">
        <v>912</v>
      </c>
      <c r="B6898">
        <v>12</v>
      </c>
      <c r="C6898" t="s">
        <v>544</v>
      </c>
      <c r="D6898" t="s">
        <v>740</v>
      </c>
      <c r="E6898" t="str">
        <f t="shared" si="214"/>
        <v/>
      </c>
      <c r="F6898" t="str">
        <f t="shared" si="215"/>
        <v/>
      </c>
      <c r="H6898">
        <v>5.5</v>
      </c>
      <c r="Q6898">
        <v>5.5</v>
      </c>
    </row>
    <row r="6899" spans="1:17" x14ac:dyDescent="0.25">
      <c r="A6899" t="s">
        <v>912</v>
      </c>
      <c r="B6899">
        <v>12</v>
      </c>
      <c r="C6899" t="s">
        <v>559</v>
      </c>
      <c r="D6899" t="s">
        <v>740</v>
      </c>
      <c r="E6899" t="str">
        <f t="shared" si="214"/>
        <v/>
      </c>
      <c r="F6899" t="str">
        <f t="shared" si="215"/>
        <v/>
      </c>
      <c r="H6899">
        <v>6.5</v>
      </c>
      <c r="L6899">
        <v>1</v>
      </c>
      <c r="Q6899">
        <v>7.5</v>
      </c>
    </row>
    <row r="6900" spans="1:17" x14ac:dyDescent="0.25">
      <c r="A6900" t="s">
        <v>912</v>
      </c>
      <c r="B6900">
        <v>12</v>
      </c>
      <c r="C6900" t="s">
        <v>617</v>
      </c>
      <c r="D6900" t="s">
        <v>740</v>
      </c>
      <c r="E6900" t="str">
        <f t="shared" si="214"/>
        <v/>
      </c>
      <c r="F6900" t="str">
        <f t="shared" si="215"/>
        <v/>
      </c>
      <c r="H6900">
        <v>6</v>
      </c>
      <c r="Q6900">
        <v>6</v>
      </c>
    </row>
    <row r="6901" spans="1:17" x14ac:dyDescent="0.25">
      <c r="A6901" t="s">
        <v>912</v>
      </c>
      <c r="B6901">
        <v>12</v>
      </c>
      <c r="C6901" t="s">
        <v>488</v>
      </c>
      <c r="D6901" t="s">
        <v>742</v>
      </c>
      <c r="E6901" t="str">
        <f t="shared" si="214"/>
        <v/>
      </c>
      <c r="F6901" t="str">
        <f t="shared" si="215"/>
        <v/>
      </c>
      <c r="H6901">
        <v>6.5</v>
      </c>
      <c r="Q6901">
        <v>6.5</v>
      </c>
    </row>
    <row r="6902" spans="1:17" x14ac:dyDescent="0.25">
      <c r="A6902" t="s">
        <v>912</v>
      </c>
      <c r="B6902">
        <v>12</v>
      </c>
      <c r="C6902" t="s">
        <v>552</v>
      </c>
      <c r="D6902" t="s">
        <v>742</v>
      </c>
      <c r="E6902" t="str">
        <f t="shared" si="214"/>
        <v/>
      </c>
      <c r="F6902" t="str">
        <f t="shared" si="215"/>
        <v/>
      </c>
      <c r="H6902">
        <v>6.5</v>
      </c>
      <c r="Q6902">
        <v>6.5</v>
      </c>
    </row>
    <row r="6903" spans="1:17" x14ac:dyDescent="0.25">
      <c r="A6903" t="s">
        <v>912</v>
      </c>
      <c r="B6903">
        <v>12</v>
      </c>
      <c r="C6903" t="s">
        <v>595</v>
      </c>
      <c r="D6903" t="s">
        <v>742</v>
      </c>
      <c r="E6903" t="str">
        <f t="shared" si="214"/>
        <v/>
      </c>
      <c r="F6903" t="str">
        <f t="shared" si="215"/>
        <v/>
      </c>
      <c r="H6903">
        <v>7.5</v>
      </c>
      <c r="I6903">
        <v>1</v>
      </c>
      <c r="Q6903">
        <v>10.5</v>
      </c>
    </row>
    <row r="6904" spans="1:17" x14ac:dyDescent="0.25">
      <c r="A6904" t="s">
        <v>912</v>
      </c>
      <c r="B6904">
        <v>12</v>
      </c>
      <c r="C6904" t="s">
        <v>790</v>
      </c>
      <c r="D6904" t="s">
        <v>742</v>
      </c>
      <c r="E6904" t="str">
        <f t="shared" si="214"/>
        <v/>
      </c>
      <c r="F6904" t="str">
        <f t="shared" si="215"/>
        <v/>
      </c>
      <c r="H6904">
        <v>8</v>
      </c>
      <c r="I6904">
        <v>1</v>
      </c>
      <c r="Q6904">
        <v>11</v>
      </c>
    </row>
    <row r="6905" spans="1:17" x14ac:dyDescent="0.25">
      <c r="A6905" t="s">
        <v>912</v>
      </c>
      <c r="B6905">
        <v>12</v>
      </c>
      <c r="C6905" t="s">
        <v>620</v>
      </c>
      <c r="D6905" t="s">
        <v>742</v>
      </c>
      <c r="E6905">
        <f t="shared" si="214"/>
        <v>1</v>
      </c>
      <c r="F6905" t="str">
        <f t="shared" si="215"/>
        <v/>
      </c>
      <c r="G6905" t="s">
        <v>910</v>
      </c>
      <c r="H6905">
        <v>6.5</v>
      </c>
      <c r="Q6905">
        <v>6</v>
      </c>
    </row>
    <row r="6906" spans="1:17" x14ac:dyDescent="0.25">
      <c r="A6906" t="s">
        <v>912</v>
      </c>
      <c r="B6906">
        <v>12</v>
      </c>
      <c r="C6906" t="s">
        <v>500</v>
      </c>
      <c r="D6906" t="s">
        <v>753</v>
      </c>
      <c r="E6906" t="str">
        <f t="shared" si="214"/>
        <v/>
      </c>
      <c r="F6906" t="str">
        <f t="shared" si="215"/>
        <v/>
      </c>
      <c r="H6906">
        <v>6</v>
      </c>
      <c r="Q6906">
        <v>6</v>
      </c>
    </row>
    <row r="6907" spans="1:17" x14ac:dyDescent="0.25">
      <c r="A6907" t="s">
        <v>912</v>
      </c>
      <c r="B6907">
        <v>12</v>
      </c>
      <c r="C6907" t="s">
        <v>508</v>
      </c>
      <c r="D6907" t="s">
        <v>753</v>
      </c>
      <c r="E6907" t="str">
        <f t="shared" si="214"/>
        <v/>
      </c>
      <c r="F6907" t="str">
        <f t="shared" si="215"/>
        <v/>
      </c>
      <c r="H6907">
        <v>6.5</v>
      </c>
      <c r="Q6907">
        <v>6.5</v>
      </c>
    </row>
    <row r="6908" spans="1:17" x14ac:dyDescent="0.25">
      <c r="A6908" t="s">
        <v>912</v>
      </c>
      <c r="B6908">
        <v>12</v>
      </c>
      <c r="C6908" t="s">
        <v>547</v>
      </c>
      <c r="D6908" t="s">
        <v>753</v>
      </c>
      <c r="E6908" t="str">
        <f t="shared" si="214"/>
        <v/>
      </c>
      <c r="F6908" t="str">
        <f t="shared" si="215"/>
        <v/>
      </c>
      <c r="H6908">
        <v>5</v>
      </c>
      <c r="Q6908">
        <v>5</v>
      </c>
    </row>
    <row r="6909" spans="1:17" x14ac:dyDescent="0.25">
      <c r="A6909" t="s">
        <v>912</v>
      </c>
      <c r="B6909">
        <v>12</v>
      </c>
      <c r="C6909" t="s">
        <v>568</v>
      </c>
      <c r="D6909" t="s">
        <v>753</v>
      </c>
      <c r="E6909" t="str">
        <f t="shared" si="214"/>
        <v/>
      </c>
      <c r="F6909" t="str">
        <f t="shared" si="215"/>
        <v/>
      </c>
      <c r="H6909">
        <v>6</v>
      </c>
      <c r="Q6909">
        <v>6</v>
      </c>
    </row>
    <row r="6910" spans="1:17" x14ac:dyDescent="0.25">
      <c r="A6910" t="s">
        <v>912</v>
      </c>
      <c r="B6910">
        <v>12</v>
      </c>
      <c r="C6910" t="s">
        <v>589</v>
      </c>
      <c r="D6910" t="s">
        <v>753</v>
      </c>
      <c r="E6910" t="str">
        <f t="shared" si="214"/>
        <v/>
      </c>
      <c r="F6910" t="str">
        <f t="shared" si="215"/>
        <v/>
      </c>
      <c r="H6910">
        <v>6</v>
      </c>
      <c r="Q6910">
        <v>6</v>
      </c>
    </row>
    <row r="6911" spans="1:17" x14ac:dyDescent="0.25">
      <c r="A6911" t="s">
        <v>912</v>
      </c>
      <c r="B6911">
        <v>12</v>
      </c>
      <c r="C6911" t="s">
        <v>495</v>
      </c>
      <c r="D6911" t="s">
        <v>750</v>
      </c>
      <c r="E6911" t="str">
        <f t="shared" si="214"/>
        <v/>
      </c>
      <c r="F6911" t="str">
        <f t="shared" si="215"/>
        <v/>
      </c>
      <c r="H6911">
        <v>6</v>
      </c>
      <c r="Q6911">
        <v>6</v>
      </c>
    </row>
    <row r="6912" spans="1:17" x14ac:dyDescent="0.25">
      <c r="A6912" t="s">
        <v>912</v>
      </c>
      <c r="B6912">
        <v>12</v>
      </c>
      <c r="C6912" t="s">
        <v>571</v>
      </c>
      <c r="D6912" t="s">
        <v>750</v>
      </c>
      <c r="E6912" t="str">
        <f t="shared" si="214"/>
        <v/>
      </c>
      <c r="F6912" t="str">
        <f t="shared" si="215"/>
        <v/>
      </c>
      <c r="H6912">
        <v>5.5</v>
      </c>
      <c r="Q6912">
        <v>5.5</v>
      </c>
    </row>
    <row r="6913" spans="1:17" x14ac:dyDescent="0.25">
      <c r="A6913" t="s">
        <v>912</v>
      </c>
      <c r="B6913">
        <v>12</v>
      </c>
      <c r="C6913" t="s">
        <v>607</v>
      </c>
      <c r="D6913" t="s">
        <v>750</v>
      </c>
      <c r="E6913">
        <f t="shared" si="214"/>
        <v>1</v>
      </c>
      <c r="F6913" t="str">
        <f t="shared" si="215"/>
        <v/>
      </c>
      <c r="G6913" t="s">
        <v>910</v>
      </c>
      <c r="H6913">
        <v>6</v>
      </c>
      <c r="Q6913">
        <v>5.5</v>
      </c>
    </row>
    <row r="6914" spans="1:17" x14ac:dyDescent="0.25">
      <c r="A6914" t="s">
        <v>912</v>
      </c>
      <c r="B6914">
        <v>12</v>
      </c>
      <c r="C6914" t="s">
        <v>526</v>
      </c>
      <c r="D6914" t="s">
        <v>750</v>
      </c>
      <c r="E6914">
        <f t="shared" si="214"/>
        <v>1</v>
      </c>
      <c r="F6914" t="str">
        <f t="shared" si="215"/>
        <v/>
      </c>
      <c r="G6914" t="s">
        <v>910</v>
      </c>
      <c r="H6914">
        <v>5.5</v>
      </c>
      <c r="Q6914">
        <v>5</v>
      </c>
    </row>
    <row r="6915" spans="1:17" x14ac:dyDescent="0.25">
      <c r="A6915" t="s">
        <v>912</v>
      </c>
      <c r="B6915">
        <v>12</v>
      </c>
      <c r="C6915" t="s">
        <v>521</v>
      </c>
      <c r="D6915" t="s">
        <v>754</v>
      </c>
      <c r="E6915" t="str">
        <f t="shared" ref="E6915:E6978" si="216">IF($G6915="Ammonito",1,"")</f>
        <v/>
      </c>
      <c r="F6915" t="str">
        <f t="shared" ref="F6915:F6978" si="217">IF($G6915="Espulsione",1,"")</f>
        <v/>
      </c>
      <c r="H6915">
        <v>6</v>
      </c>
      <c r="Q6915">
        <v>6</v>
      </c>
    </row>
    <row r="6916" spans="1:17" x14ac:dyDescent="0.25">
      <c r="A6916" t="s">
        <v>912</v>
      </c>
      <c r="B6916">
        <v>12</v>
      </c>
      <c r="C6916" t="s">
        <v>531</v>
      </c>
      <c r="D6916" t="s">
        <v>754</v>
      </c>
      <c r="E6916" t="str">
        <f t="shared" si="216"/>
        <v/>
      </c>
      <c r="F6916" t="str">
        <f t="shared" si="217"/>
        <v/>
      </c>
      <c r="H6916">
        <v>6.5</v>
      </c>
      <c r="Q6916">
        <v>6.5</v>
      </c>
    </row>
    <row r="6917" spans="1:17" x14ac:dyDescent="0.25">
      <c r="A6917" t="s">
        <v>912</v>
      </c>
      <c r="B6917">
        <v>12</v>
      </c>
      <c r="C6917" t="s">
        <v>584</v>
      </c>
      <c r="D6917" t="s">
        <v>754</v>
      </c>
      <c r="E6917" t="str">
        <f t="shared" si="216"/>
        <v/>
      </c>
      <c r="F6917">
        <f t="shared" si="217"/>
        <v>1</v>
      </c>
      <c r="G6917" t="s">
        <v>911</v>
      </c>
      <c r="H6917">
        <v>4.5</v>
      </c>
      <c r="Q6917">
        <v>3.5</v>
      </c>
    </row>
    <row r="6918" spans="1:17" x14ac:dyDescent="0.25">
      <c r="A6918" t="s">
        <v>912</v>
      </c>
      <c r="B6918">
        <v>12</v>
      </c>
      <c r="C6918" t="s">
        <v>586</v>
      </c>
      <c r="D6918" t="s">
        <v>754</v>
      </c>
      <c r="E6918" t="str">
        <f t="shared" si="216"/>
        <v/>
      </c>
      <c r="F6918" t="str">
        <f t="shared" si="217"/>
        <v/>
      </c>
      <c r="H6918">
        <v>5</v>
      </c>
      <c r="Q6918">
        <v>5</v>
      </c>
    </row>
    <row r="6919" spans="1:17" x14ac:dyDescent="0.25">
      <c r="A6919" t="s">
        <v>912</v>
      </c>
      <c r="B6919">
        <v>12</v>
      </c>
      <c r="C6919" t="s">
        <v>599</v>
      </c>
      <c r="D6919" t="s">
        <v>754</v>
      </c>
      <c r="E6919" t="str">
        <f t="shared" si="216"/>
        <v/>
      </c>
      <c r="F6919" t="str">
        <f t="shared" si="217"/>
        <v/>
      </c>
      <c r="H6919">
        <v>5</v>
      </c>
      <c r="Q6919">
        <v>5</v>
      </c>
    </row>
    <row r="6920" spans="1:17" x14ac:dyDescent="0.25">
      <c r="A6920" t="s">
        <v>912</v>
      </c>
      <c r="B6920">
        <v>12</v>
      </c>
      <c r="C6920" t="s">
        <v>557</v>
      </c>
      <c r="D6920" t="s">
        <v>754</v>
      </c>
      <c r="E6920" t="str">
        <f t="shared" si="216"/>
        <v/>
      </c>
      <c r="F6920" t="str">
        <f t="shared" si="217"/>
        <v/>
      </c>
      <c r="H6920">
        <v>5.5</v>
      </c>
      <c r="Q6920">
        <v>5.5</v>
      </c>
    </row>
    <row r="6921" spans="1:17" x14ac:dyDescent="0.25">
      <c r="A6921" t="s">
        <v>912</v>
      </c>
      <c r="B6921">
        <v>12</v>
      </c>
      <c r="C6921" t="s">
        <v>494</v>
      </c>
      <c r="D6921" t="s">
        <v>748</v>
      </c>
      <c r="E6921" t="str">
        <f t="shared" si="216"/>
        <v/>
      </c>
      <c r="F6921" t="str">
        <f t="shared" si="217"/>
        <v/>
      </c>
      <c r="H6921">
        <v>5</v>
      </c>
      <c r="Q6921">
        <v>5</v>
      </c>
    </row>
    <row r="6922" spans="1:17" x14ac:dyDescent="0.25">
      <c r="A6922" t="s">
        <v>912</v>
      </c>
      <c r="B6922">
        <v>12</v>
      </c>
      <c r="C6922" t="s">
        <v>546</v>
      </c>
      <c r="D6922" t="s">
        <v>748</v>
      </c>
      <c r="E6922">
        <f t="shared" si="216"/>
        <v>1</v>
      </c>
      <c r="F6922" t="str">
        <f t="shared" si="217"/>
        <v/>
      </c>
      <c r="G6922" t="s">
        <v>910</v>
      </c>
      <c r="H6922">
        <v>4.5</v>
      </c>
      <c r="Q6922">
        <v>4</v>
      </c>
    </row>
    <row r="6923" spans="1:17" x14ac:dyDescent="0.25">
      <c r="A6923" t="s">
        <v>912</v>
      </c>
      <c r="B6923">
        <v>12</v>
      </c>
      <c r="C6923" t="s">
        <v>551</v>
      </c>
      <c r="D6923" t="s">
        <v>748</v>
      </c>
      <c r="E6923" t="str">
        <f t="shared" si="216"/>
        <v/>
      </c>
      <c r="F6923" t="str">
        <f t="shared" si="217"/>
        <v/>
      </c>
      <c r="H6923">
        <v>4.5</v>
      </c>
      <c r="Q6923">
        <v>4.5</v>
      </c>
    </row>
    <row r="6924" spans="1:17" x14ac:dyDescent="0.25">
      <c r="A6924" t="s">
        <v>912</v>
      </c>
      <c r="B6924">
        <v>12</v>
      </c>
      <c r="C6924" t="s">
        <v>575</v>
      </c>
      <c r="D6924" t="s">
        <v>661</v>
      </c>
      <c r="E6924" t="str">
        <f t="shared" si="216"/>
        <v/>
      </c>
      <c r="F6924" t="str">
        <f t="shared" si="217"/>
        <v/>
      </c>
      <c r="H6924">
        <v>5.5</v>
      </c>
      <c r="Q6924">
        <v>5.5</v>
      </c>
    </row>
    <row r="6925" spans="1:17" x14ac:dyDescent="0.25">
      <c r="A6925" t="s">
        <v>912</v>
      </c>
      <c r="B6925">
        <v>12</v>
      </c>
      <c r="C6925" t="s">
        <v>788</v>
      </c>
      <c r="D6925" t="s">
        <v>661</v>
      </c>
      <c r="E6925" t="str">
        <f t="shared" si="216"/>
        <v/>
      </c>
      <c r="F6925" t="str">
        <f t="shared" si="217"/>
        <v/>
      </c>
      <c r="H6925">
        <v>5.5</v>
      </c>
      <c r="Q6925">
        <v>5.5</v>
      </c>
    </row>
    <row r="6926" spans="1:17" x14ac:dyDescent="0.25">
      <c r="A6926" t="s">
        <v>912</v>
      </c>
      <c r="B6926">
        <v>12</v>
      </c>
      <c r="C6926" t="s">
        <v>789</v>
      </c>
      <c r="D6926" t="s">
        <v>661</v>
      </c>
      <c r="E6926">
        <f t="shared" si="216"/>
        <v>1</v>
      </c>
      <c r="F6926" t="str">
        <f t="shared" si="217"/>
        <v/>
      </c>
      <c r="G6926" t="s">
        <v>910</v>
      </c>
      <c r="H6926">
        <v>6</v>
      </c>
      <c r="Q6926">
        <v>5.5</v>
      </c>
    </row>
    <row r="6927" spans="1:17" x14ac:dyDescent="0.25">
      <c r="A6927" t="s">
        <v>912</v>
      </c>
      <c r="B6927">
        <v>12</v>
      </c>
      <c r="C6927" t="s">
        <v>795</v>
      </c>
      <c r="D6927" t="s">
        <v>661</v>
      </c>
      <c r="E6927" t="str">
        <f t="shared" si="216"/>
        <v/>
      </c>
      <c r="F6927" t="str">
        <f t="shared" si="217"/>
        <v/>
      </c>
      <c r="H6927">
        <v>6</v>
      </c>
      <c r="Q6927">
        <v>6</v>
      </c>
    </row>
    <row r="6928" spans="1:17" x14ac:dyDescent="0.25">
      <c r="A6928" t="s">
        <v>912</v>
      </c>
      <c r="B6928">
        <v>12</v>
      </c>
      <c r="C6928" t="s">
        <v>756</v>
      </c>
      <c r="D6928" t="s">
        <v>631</v>
      </c>
      <c r="E6928" t="str">
        <f t="shared" si="216"/>
        <v/>
      </c>
      <c r="F6928" t="str">
        <f t="shared" si="217"/>
        <v/>
      </c>
      <c r="H6928">
        <v>6</v>
      </c>
      <c r="Q6928">
        <v>6</v>
      </c>
    </row>
    <row r="6929" spans="1:17" x14ac:dyDescent="0.25">
      <c r="A6929" t="s">
        <v>912</v>
      </c>
      <c r="B6929">
        <v>12</v>
      </c>
      <c r="C6929" t="s">
        <v>522</v>
      </c>
      <c r="D6929" t="s">
        <v>631</v>
      </c>
      <c r="E6929" t="str">
        <f t="shared" si="216"/>
        <v/>
      </c>
      <c r="F6929" t="str">
        <f t="shared" si="217"/>
        <v/>
      </c>
      <c r="H6929">
        <v>6</v>
      </c>
      <c r="Q6929">
        <v>6</v>
      </c>
    </row>
    <row r="6930" spans="1:17" x14ac:dyDescent="0.25">
      <c r="A6930" t="s">
        <v>912</v>
      </c>
      <c r="B6930">
        <v>12</v>
      </c>
      <c r="C6930" t="s">
        <v>539</v>
      </c>
      <c r="D6930" t="s">
        <v>631</v>
      </c>
      <c r="E6930" t="str">
        <f t="shared" si="216"/>
        <v/>
      </c>
      <c r="F6930" t="str">
        <f t="shared" si="217"/>
        <v/>
      </c>
      <c r="H6930">
        <v>6.5</v>
      </c>
      <c r="Q6930">
        <v>6.5</v>
      </c>
    </row>
    <row r="6931" spans="1:17" x14ac:dyDescent="0.25">
      <c r="A6931" t="s">
        <v>912</v>
      </c>
      <c r="B6931">
        <v>12</v>
      </c>
      <c r="C6931" t="s">
        <v>569</v>
      </c>
      <c r="D6931" t="s">
        <v>631</v>
      </c>
      <c r="E6931">
        <f t="shared" si="216"/>
        <v>1</v>
      </c>
      <c r="F6931" t="str">
        <f t="shared" si="217"/>
        <v/>
      </c>
      <c r="G6931" t="s">
        <v>910</v>
      </c>
      <c r="H6931">
        <v>5.5</v>
      </c>
      <c r="Q6931">
        <v>5</v>
      </c>
    </row>
    <row r="6932" spans="1:17" x14ac:dyDescent="0.25">
      <c r="A6932" t="s">
        <v>912</v>
      </c>
      <c r="B6932">
        <v>12</v>
      </c>
      <c r="C6932" t="s">
        <v>597</v>
      </c>
      <c r="D6932" t="s">
        <v>631</v>
      </c>
      <c r="E6932" t="str">
        <f t="shared" si="216"/>
        <v/>
      </c>
      <c r="F6932" t="str">
        <f t="shared" si="217"/>
        <v/>
      </c>
      <c r="H6932">
        <v>6.5</v>
      </c>
      <c r="Q6932">
        <v>6.5</v>
      </c>
    </row>
    <row r="6933" spans="1:17" x14ac:dyDescent="0.25">
      <c r="A6933" t="s">
        <v>912</v>
      </c>
      <c r="B6933">
        <v>12</v>
      </c>
      <c r="C6933" t="s">
        <v>612</v>
      </c>
      <c r="D6933" t="s">
        <v>631</v>
      </c>
      <c r="E6933">
        <f t="shared" si="216"/>
        <v>1</v>
      </c>
      <c r="F6933" t="str">
        <f t="shared" si="217"/>
        <v/>
      </c>
      <c r="G6933" t="s">
        <v>910</v>
      </c>
      <c r="H6933">
        <v>6</v>
      </c>
      <c r="Q6933">
        <v>5.5</v>
      </c>
    </row>
    <row r="6934" spans="1:17" x14ac:dyDescent="0.25">
      <c r="A6934" t="s">
        <v>912</v>
      </c>
      <c r="B6934">
        <v>12</v>
      </c>
      <c r="C6934" t="s">
        <v>770</v>
      </c>
      <c r="D6934" t="s">
        <v>745</v>
      </c>
      <c r="E6934" t="str">
        <f t="shared" si="216"/>
        <v/>
      </c>
      <c r="F6934" t="str">
        <f t="shared" si="217"/>
        <v/>
      </c>
      <c r="H6934">
        <v>5.5</v>
      </c>
      <c r="Q6934">
        <v>5.5</v>
      </c>
    </row>
    <row r="6935" spans="1:17" x14ac:dyDescent="0.25">
      <c r="A6935" t="s">
        <v>912</v>
      </c>
      <c r="B6935">
        <v>12</v>
      </c>
      <c r="C6935" t="s">
        <v>772</v>
      </c>
      <c r="D6935" t="s">
        <v>745</v>
      </c>
      <c r="E6935">
        <f t="shared" si="216"/>
        <v>1</v>
      </c>
      <c r="F6935" t="str">
        <f t="shared" si="217"/>
        <v/>
      </c>
      <c r="G6935" t="s">
        <v>910</v>
      </c>
      <c r="H6935">
        <v>5.5</v>
      </c>
      <c r="Q6935">
        <v>5</v>
      </c>
    </row>
    <row r="6936" spans="1:17" x14ac:dyDescent="0.25">
      <c r="A6936" t="s">
        <v>912</v>
      </c>
      <c r="B6936">
        <v>12</v>
      </c>
      <c r="C6936" t="s">
        <v>561</v>
      </c>
      <c r="D6936" t="s">
        <v>745</v>
      </c>
      <c r="E6936" t="str">
        <f t="shared" si="216"/>
        <v/>
      </c>
      <c r="F6936" t="str">
        <f t="shared" si="217"/>
        <v/>
      </c>
      <c r="H6936">
        <v>5</v>
      </c>
      <c r="Q6936">
        <v>5</v>
      </c>
    </row>
    <row r="6937" spans="1:17" x14ac:dyDescent="0.25">
      <c r="A6937" t="s">
        <v>912</v>
      </c>
      <c r="B6937">
        <v>12</v>
      </c>
      <c r="C6937" t="s">
        <v>588</v>
      </c>
      <c r="D6937" t="s">
        <v>745</v>
      </c>
      <c r="E6937" t="str">
        <f t="shared" si="216"/>
        <v/>
      </c>
      <c r="F6937" t="str">
        <f t="shared" si="217"/>
        <v/>
      </c>
      <c r="H6937">
        <v>5.5</v>
      </c>
      <c r="Q6937">
        <v>5.5</v>
      </c>
    </row>
    <row r="6938" spans="1:17" x14ac:dyDescent="0.25">
      <c r="A6938" t="s">
        <v>912</v>
      </c>
      <c r="B6938">
        <v>12</v>
      </c>
      <c r="C6938" t="s">
        <v>623</v>
      </c>
      <c r="D6938" t="s">
        <v>745</v>
      </c>
      <c r="E6938" t="str">
        <f t="shared" si="216"/>
        <v/>
      </c>
      <c r="F6938" t="str">
        <f t="shared" si="217"/>
        <v/>
      </c>
      <c r="H6938">
        <v>6</v>
      </c>
      <c r="Q6938">
        <v>6</v>
      </c>
    </row>
    <row r="6939" spans="1:17" x14ac:dyDescent="0.25">
      <c r="A6939" t="s">
        <v>912</v>
      </c>
      <c r="B6939">
        <v>12</v>
      </c>
      <c r="C6939" t="s">
        <v>563</v>
      </c>
      <c r="D6939" t="s">
        <v>635</v>
      </c>
      <c r="E6939">
        <f t="shared" si="216"/>
        <v>1</v>
      </c>
      <c r="F6939" t="str">
        <f t="shared" si="217"/>
        <v/>
      </c>
      <c r="G6939" t="s">
        <v>910</v>
      </c>
      <c r="H6939">
        <v>6</v>
      </c>
      <c r="Q6939">
        <v>5.5</v>
      </c>
    </row>
    <row r="6940" spans="1:17" x14ac:dyDescent="0.25">
      <c r="A6940" t="s">
        <v>912</v>
      </c>
      <c r="B6940">
        <v>12</v>
      </c>
      <c r="C6940" t="s">
        <v>573</v>
      </c>
      <c r="D6940" t="s">
        <v>635</v>
      </c>
      <c r="E6940">
        <f t="shared" si="216"/>
        <v>1</v>
      </c>
      <c r="F6940" t="str">
        <f t="shared" si="217"/>
        <v/>
      </c>
      <c r="G6940" t="s">
        <v>910</v>
      </c>
      <c r="H6940">
        <v>5</v>
      </c>
      <c r="Q6940">
        <v>4.5</v>
      </c>
    </row>
    <row r="6941" spans="1:17" x14ac:dyDescent="0.25">
      <c r="A6941" t="s">
        <v>912</v>
      </c>
      <c r="B6941">
        <v>12</v>
      </c>
      <c r="C6941" t="s">
        <v>578</v>
      </c>
      <c r="D6941" t="s">
        <v>635</v>
      </c>
      <c r="E6941" t="str">
        <f t="shared" si="216"/>
        <v/>
      </c>
      <c r="F6941" t="str">
        <f t="shared" si="217"/>
        <v/>
      </c>
      <c r="H6941">
        <v>6</v>
      </c>
      <c r="Q6941">
        <v>6</v>
      </c>
    </row>
    <row r="6942" spans="1:17" x14ac:dyDescent="0.25">
      <c r="A6942" t="s">
        <v>912</v>
      </c>
      <c r="B6942">
        <v>12</v>
      </c>
      <c r="C6942" t="s">
        <v>583</v>
      </c>
      <c r="D6942" t="s">
        <v>635</v>
      </c>
      <c r="E6942" t="str">
        <f t="shared" si="216"/>
        <v/>
      </c>
      <c r="F6942" t="str">
        <f t="shared" si="217"/>
        <v/>
      </c>
      <c r="H6942">
        <v>5.5</v>
      </c>
      <c r="Q6942">
        <v>5.5</v>
      </c>
    </row>
    <row r="6943" spans="1:17" x14ac:dyDescent="0.25">
      <c r="A6943" t="s">
        <v>912</v>
      </c>
      <c r="B6943">
        <v>12</v>
      </c>
      <c r="C6943" t="s">
        <v>492</v>
      </c>
      <c r="D6943" t="s">
        <v>747</v>
      </c>
      <c r="E6943" t="str">
        <f t="shared" si="216"/>
        <v/>
      </c>
      <c r="F6943" t="str">
        <f t="shared" si="217"/>
        <v/>
      </c>
      <c r="H6943">
        <v>5.5</v>
      </c>
      <c r="Q6943">
        <v>5.5</v>
      </c>
    </row>
    <row r="6944" spans="1:17" x14ac:dyDescent="0.25">
      <c r="A6944" t="s">
        <v>912</v>
      </c>
      <c r="B6944">
        <v>12</v>
      </c>
      <c r="C6944" t="s">
        <v>751</v>
      </c>
      <c r="D6944" t="s">
        <v>747</v>
      </c>
      <c r="E6944">
        <f t="shared" si="216"/>
        <v>1</v>
      </c>
      <c r="F6944" t="str">
        <f t="shared" si="217"/>
        <v/>
      </c>
      <c r="G6944" t="s">
        <v>910</v>
      </c>
      <c r="H6944">
        <v>5.5</v>
      </c>
      <c r="Q6944">
        <v>5</v>
      </c>
    </row>
    <row r="6945" spans="1:17" x14ac:dyDescent="0.25">
      <c r="A6945" t="s">
        <v>912</v>
      </c>
      <c r="B6945">
        <v>12</v>
      </c>
      <c r="C6945" t="s">
        <v>757</v>
      </c>
      <c r="D6945" t="s">
        <v>747</v>
      </c>
      <c r="E6945" t="str">
        <f t="shared" si="216"/>
        <v/>
      </c>
      <c r="F6945" t="str">
        <f t="shared" si="217"/>
        <v/>
      </c>
      <c r="H6945">
        <v>5</v>
      </c>
      <c r="Q6945">
        <v>5</v>
      </c>
    </row>
    <row r="6946" spans="1:17" x14ac:dyDescent="0.25">
      <c r="A6946" t="s">
        <v>912</v>
      </c>
      <c r="B6946">
        <v>12</v>
      </c>
      <c r="C6946" t="s">
        <v>512</v>
      </c>
      <c r="D6946" t="s">
        <v>747</v>
      </c>
      <c r="E6946" t="str">
        <f t="shared" si="216"/>
        <v/>
      </c>
      <c r="F6946" t="str">
        <f t="shared" si="217"/>
        <v/>
      </c>
      <c r="H6946">
        <v>6</v>
      </c>
      <c r="Q6946">
        <v>6</v>
      </c>
    </row>
    <row r="6947" spans="1:17" x14ac:dyDescent="0.25">
      <c r="A6947" t="s">
        <v>912</v>
      </c>
      <c r="B6947">
        <v>12</v>
      </c>
      <c r="C6947" t="s">
        <v>530</v>
      </c>
      <c r="D6947" t="s">
        <v>747</v>
      </c>
      <c r="E6947">
        <f t="shared" si="216"/>
        <v>1</v>
      </c>
      <c r="F6947" t="str">
        <f t="shared" si="217"/>
        <v/>
      </c>
      <c r="G6947" t="s">
        <v>910</v>
      </c>
      <c r="H6947">
        <v>5</v>
      </c>
      <c r="L6947">
        <v>1</v>
      </c>
      <c r="Q6947">
        <v>5.5</v>
      </c>
    </row>
    <row r="6948" spans="1:17" x14ac:dyDescent="0.25">
      <c r="A6948" t="s">
        <v>912</v>
      </c>
      <c r="B6948">
        <v>12</v>
      </c>
      <c r="C6948" t="s">
        <v>621</v>
      </c>
      <c r="D6948" t="s">
        <v>747</v>
      </c>
      <c r="E6948">
        <f t="shared" si="216"/>
        <v>1</v>
      </c>
      <c r="F6948" t="str">
        <f t="shared" si="217"/>
        <v/>
      </c>
      <c r="G6948" t="s">
        <v>910</v>
      </c>
      <c r="H6948">
        <v>5.5</v>
      </c>
      <c r="Q6948">
        <v>5</v>
      </c>
    </row>
    <row r="6949" spans="1:17" x14ac:dyDescent="0.25">
      <c r="A6949" t="s">
        <v>912</v>
      </c>
      <c r="B6949">
        <v>12</v>
      </c>
      <c r="C6949" t="s">
        <v>536</v>
      </c>
      <c r="D6949" t="s">
        <v>738</v>
      </c>
      <c r="E6949" t="str">
        <f t="shared" si="216"/>
        <v/>
      </c>
      <c r="F6949" t="str">
        <f t="shared" si="217"/>
        <v/>
      </c>
      <c r="H6949">
        <v>6.5</v>
      </c>
      <c r="Q6949">
        <v>6.5</v>
      </c>
    </row>
    <row r="6950" spans="1:17" x14ac:dyDescent="0.25">
      <c r="A6950" t="s">
        <v>912</v>
      </c>
      <c r="B6950">
        <v>12</v>
      </c>
      <c r="C6950" t="s">
        <v>567</v>
      </c>
      <c r="D6950" t="s">
        <v>738</v>
      </c>
      <c r="E6950" t="str">
        <f t="shared" si="216"/>
        <v/>
      </c>
      <c r="F6950" t="str">
        <f t="shared" si="217"/>
        <v/>
      </c>
      <c r="H6950">
        <v>5.5</v>
      </c>
      <c r="Q6950">
        <v>5.5</v>
      </c>
    </row>
    <row r="6951" spans="1:17" x14ac:dyDescent="0.25">
      <c r="A6951" t="s">
        <v>912</v>
      </c>
      <c r="B6951">
        <v>12</v>
      </c>
      <c r="C6951" t="s">
        <v>592</v>
      </c>
      <c r="D6951" t="s">
        <v>738</v>
      </c>
      <c r="E6951" t="str">
        <f t="shared" si="216"/>
        <v/>
      </c>
      <c r="F6951" t="str">
        <f t="shared" si="217"/>
        <v/>
      </c>
      <c r="H6951">
        <v>6.5</v>
      </c>
      <c r="Q6951">
        <v>6.5</v>
      </c>
    </row>
    <row r="6952" spans="1:17" x14ac:dyDescent="0.25">
      <c r="A6952" t="s">
        <v>912</v>
      </c>
      <c r="B6952">
        <v>12</v>
      </c>
      <c r="C6952" t="s">
        <v>594</v>
      </c>
      <c r="D6952" t="s">
        <v>738</v>
      </c>
      <c r="E6952">
        <f t="shared" si="216"/>
        <v>1</v>
      </c>
      <c r="F6952" t="str">
        <f t="shared" si="217"/>
        <v/>
      </c>
      <c r="G6952" t="s">
        <v>910</v>
      </c>
      <c r="H6952">
        <v>6</v>
      </c>
      <c r="Q6952">
        <v>5.5</v>
      </c>
    </row>
    <row r="6953" spans="1:17" x14ac:dyDescent="0.25">
      <c r="A6953" t="s">
        <v>912</v>
      </c>
      <c r="B6953">
        <v>12</v>
      </c>
      <c r="C6953" t="s">
        <v>525</v>
      </c>
      <c r="D6953" t="s">
        <v>761</v>
      </c>
      <c r="E6953" t="str">
        <f t="shared" si="216"/>
        <v/>
      </c>
      <c r="F6953" t="str">
        <f t="shared" si="217"/>
        <v/>
      </c>
      <c r="H6953">
        <v>6</v>
      </c>
      <c r="Q6953">
        <v>6</v>
      </c>
    </row>
    <row r="6954" spans="1:17" x14ac:dyDescent="0.25">
      <c r="A6954" t="s">
        <v>912</v>
      </c>
      <c r="B6954">
        <v>12</v>
      </c>
      <c r="C6954" t="s">
        <v>545</v>
      </c>
      <c r="D6954" t="s">
        <v>761</v>
      </c>
      <c r="E6954" t="str">
        <f t="shared" si="216"/>
        <v/>
      </c>
      <c r="F6954" t="str">
        <f t="shared" si="217"/>
        <v/>
      </c>
      <c r="H6954">
        <v>6.5</v>
      </c>
      <c r="Q6954">
        <v>6.5</v>
      </c>
    </row>
    <row r="6955" spans="1:17" x14ac:dyDescent="0.25">
      <c r="A6955" t="s">
        <v>912</v>
      </c>
      <c r="B6955">
        <v>12</v>
      </c>
      <c r="C6955" t="s">
        <v>554</v>
      </c>
      <c r="D6955" t="s">
        <v>761</v>
      </c>
      <c r="E6955" t="str">
        <f t="shared" si="216"/>
        <v/>
      </c>
      <c r="F6955" t="str">
        <f t="shared" si="217"/>
        <v/>
      </c>
      <c r="H6955">
        <v>6.5</v>
      </c>
      <c r="Q6955">
        <v>6.5</v>
      </c>
    </row>
    <row r="6956" spans="1:17" x14ac:dyDescent="0.25">
      <c r="A6956" t="s">
        <v>912</v>
      </c>
      <c r="B6956">
        <v>12</v>
      </c>
      <c r="C6956" t="s">
        <v>556</v>
      </c>
      <c r="D6956" t="s">
        <v>761</v>
      </c>
      <c r="E6956" t="str">
        <f t="shared" si="216"/>
        <v/>
      </c>
      <c r="F6956" t="str">
        <f t="shared" si="217"/>
        <v/>
      </c>
      <c r="H6956">
        <v>6</v>
      </c>
      <c r="Q6956">
        <v>6</v>
      </c>
    </row>
    <row r="6957" spans="1:17" x14ac:dyDescent="0.25">
      <c r="A6957" t="s">
        <v>912</v>
      </c>
      <c r="B6957">
        <v>12</v>
      </c>
      <c r="C6957" t="s">
        <v>579</v>
      </c>
      <c r="D6957" t="s">
        <v>761</v>
      </c>
      <c r="E6957" t="str">
        <f t="shared" si="216"/>
        <v/>
      </c>
      <c r="F6957" t="str">
        <f t="shared" si="217"/>
        <v/>
      </c>
      <c r="H6957">
        <v>6.5</v>
      </c>
      <c r="Q6957">
        <v>6.5</v>
      </c>
    </row>
    <row r="6958" spans="1:17" x14ac:dyDescent="0.25">
      <c r="A6958" t="s">
        <v>912</v>
      </c>
      <c r="B6958">
        <v>12</v>
      </c>
      <c r="C6958" t="s">
        <v>604</v>
      </c>
      <c r="D6958" t="s">
        <v>761</v>
      </c>
      <c r="E6958" t="str">
        <f t="shared" si="216"/>
        <v/>
      </c>
      <c r="F6958" t="str">
        <f t="shared" si="217"/>
        <v/>
      </c>
      <c r="H6958">
        <v>5.5</v>
      </c>
      <c r="Q6958">
        <v>5.5</v>
      </c>
    </row>
    <row r="6959" spans="1:17" x14ac:dyDescent="0.25">
      <c r="A6959" t="s">
        <v>913</v>
      </c>
      <c r="B6959">
        <v>12</v>
      </c>
      <c r="C6959" t="s">
        <v>262</v>
      </c>
      <c r="D6959" t="s">
        <v>746</v>
      </c>
      <c r="E6959" t="str">
        <f t="shared" si="216"/>
        <v/>
      </c>
      <c r="F6959" t="str">
        <f t="shared" si="217"/>
        <v/>
      </c>
      <c r="H6959">
        <v>5</v>
      </c>
      <c r="Q6959">
        <v>5</v>
      </c>
    </row>
    <row r="6960" spans="1:17" x14ac:dyDescent="0.25">
      <c r="A6960" t="s">
        <v>913</v>
      </c>
      <c r="B6960">
        <v>12</v>
      </c>
      <c r="C6960" t="s">
        <v>285</v>
      </c>
      <c r="D6960" t="s">
        <v>746</v>
      </c>
      <c r="E6960">
        <f t="shared" si="216"/>
        <v>1</v>
      </c>
      <c r="F6960" t="str">
        <f t="shared" si="217"/>
        <v/>
      </c>
      <c r="G6960" t="s">
        <v>910</v>
      </c>
      <c r="H6960">
        <v>6.5</v>
      </c>
      <c r="I6960">
        <v>1</v>
      </c>
      <c r="Q6960">
        <v>9</v>
      </c>
    </row>
    <row r="6961" spans="1:17" x14ac:dyDescent="0.25">
      <c r="A6961" t="s">
        <v>913</v>
      </c>
      <c r="B6961">
        <v>12</v>
      </c>
      <c r="C6961" t="s">
        <v>817</v>
      </c>
      <c r="D6961" t="s">
        <v>746</v>
      </c>
      <c r="E6961" t="str">
        <f t="shared" si="216"/>
        <v/>
      </c>
      <c r="F6961" t="str">
        <f t="shared" si="217"/>
        <v/>
      </c>
      <c r="H6961">
        <v>5.5</v>
      </c>
      <c r="Q6961">
        <v>5.5</v>
      </c>
    </row>
    <row r="6962" spans="1:17" x14ac:dyDescent="0.25">
      <c r="A6962" t="s">
        <v>913</v>
      </c>
      <c r="B6962">
        <v>12</v>
      </c>
      <c r="C6962" t="s">
        <v>257</v>
      </c>
      <c r="D6962" t="s">
        <v>760</v>
      </c>
      <c r="E6962" t="str">
        <f t="shared" si="216"/>
        <v/>
      </c>
      <c r="F6962" t="str">
        <f t="shared" si="217"/>
        <v/>
      </c>
      <c r="H6962">
        <v>6</v>
      </c>
      <c r="I6962">
        <v>1</v>
      </c>
      <c r="Q6962">
        <v>9</v>
      </c>
    </row>
    <row r="6963" spans="1:17" x14ac:dyDescent="0.25">
      <c r="A6963" t="s">
        <v>913</v>
      </c>
      <c r="B6963">
        <v>12</v>
      </c>
      <c r="C6963" t="s">
        <v>261</v>
      </c>
      <c r="D6963" t="s">
        <v>760</v>
      </c>
      <c r="E6963" t="str">
        <f t="shared" si="216"/>
        <v/>
      </c>
      <c r="F6963" t="str">
        <f t="shared" si="217"/>
        <v/>
      </c>
      <c r="H6963">
        <v>6</v>
      </c>
      <c r="Q6963">
        <v>6</v>
      </c>
    </row>
    <row r="6964" spans="1:17" x14ac:dyDescent="0.25">
      <c r="A6964" t="s">
        <v>913</v>
      </c>
      <c r="B6964">
        <v>12</v>
      </c>
      <c r="C6964" t="s">
        <v>275</v>
      </c>
      <c r="D6964" t="s">
        <v>633</v>
      </c>
      <c r="E6964">
        <f t="shared" si="216"/>
        <v>1</v>
      </c>
      <c r="F6964" t="str">
        <f t="shared" si="217"/>
        <v/>
      </c>
      <c r="G6964" t="s">
        <v>910</v>
      </c>
      <c r="H6964">
        <v>6.5</v>
      </c>
      <c r="Q6964">
        <v>6</v>
      </c>
    </row>
    <row r="6965" spans="1:17" x14ac:dyDescent="0.25">
      <c r="A6965" t="s">
        <v>913</v>
      </c>
      <c r="B6965">
        <v>12</v>
      </c>
      <c r="C6965" t="s">
        <v>315</v>
      </c>
      <c r="D6965" t="s">
        <v>633</v>
      </c>
      <c r="E6965" t="str">
        <f t="shared" si="216"/>
        <v/>
      </c>
      <c r="F6965" t="str">
        <f t="shared" si="217"/>
        <v/>
      </c>
      <c r="H6965">
        <v>5.5</v>
      </c>
      <c r="Q6965">
        <v>5.5</v>
      </c>
    </row>
    <row r="6966" spans="1:17" x14ac:dyDescent="0.25">
      <c r="A6966" t="s">
        <v>913</v>
      </c>
      <c r="B6966">
        <v>12</v>
      </c>
      <c r="C6966" t="s">
        <v>281</v>
      </c>
      <c r="D6966" t="s">
        <v>739</v>
      </c>
      <c r="E6966" t="str">
        <f t="shared" si="216"/>
        <v/>
      </c>
      <c r="F6966" t="str">
        <f t="shared" si="217"/>
        <v/>
      </c>
      <c r="H6966">
        <v>7</v>
      </c>
      <c r="Q6966">
        <v>7</v>
      </c>
    </row>
    <row r="6967" spans="1:17" x14ac:dyDescent="0.25">
      <c r="A6967" t="s">
        <v>913</v>
      </c>
      <c r="B6967">
        <v>12</v>
      </c>
      <c r="C6967" t="s">
        <v>284</v>
      </c>
      <c r="D6967" t="s">
        <v>739</v>
      </c>
      <c r="E6967" t="str">
        <f t="shared" si="216"/>
        <v/>
      </c>
      <c r="F6967" t="str">
        <f t="shared" si="217"/>
        <v/>
      </c>
      <c r="H6967">
        <v>6</v>
      </c>
      <c r="Q6967">
        <v>6</v>
      </c>
    </row>
    <row r="6968" spans="1:17" x14ac:dyDescent="0.25">
      <c r="A6968" t="s">
        <v>913</v>
      </c>
      <c r="B6968">
        <v>12</v>
      </c>
      <c r="C6968" t="s">
        <v>290</v>
      </c>
      <c r="D6968" t="s">
        <v>739</v>
      </c>
      <c r="E6968">
        <f t="shared" si="216"/>
        <v>1</v>
      </c>
      <c r="F6968" t="str">
        <f t="shared" si="217"/>
        <v/>
      </c>
      <c r="G6968" t="s">
        <v>910</v>
      </c>
      <c r="H6968">
        <v>6.5</v>
      </c>
      <c r="I6968">
        <v>1</v>
      </c>
      <c r="Q6968">
        <v>9</v>
      </c>
    </row>
    <row r="6969" spans="1:17" x14ac:dyDescent="0.25">
      <c r="A6969" t="s">
        <v>913</v>
      </c>
      <c r="B6969">
        <v>12</v>
      </c>
      <c r="C6969" t="s">
        <v>302</v>
      </c>
      <c r="D6969" t="s">
        <v>634</v>
      </c>
      <c r="E6969" t="str">
        <f t="shared" si="216"/>
        <v/>
      </c>
      <c r="F6969" t="str">
        <f t="shared" si="217"/>
        <v/>
      </c>
      <c r="H6969">
        <v>6.5</v>
      </c>
      <c r="Q6969">
        <v>6.5</v>
      </c>
    </row>
    <row r="6970" spans="1:17" x14ac:dyDescent="0.25">
      <c r="A6970" t="s">
        <v>913</v>
      </c>
      <c r="B6970">
        <v>12</v>
      </c>
      <c r="C6970" t="s">
        <v>306</v>
      </c>
      <c r="D6970" t="s">
        <v>634</v>
      </c>
      <c r="E6970" t="str">
        <f t="shared" si="216"/>
        <v/>
      </c>
      <c r="F6970">
        <f t="shared" si="217"/>
        <v>1</v>
      </c>
      <c r="G6970" t="s">
        <v>911</v>
      </c>
      <c r="H6970">
        <v>5.5</v>
      </c>
      <c r="Q6970">
        <v>4.5</v>
      </c>
    </row>
    <row r="6971" spans="1:17" x14ac:dyDescent="0.25">
      <c r="A6971" t="s">
        <v>913</v>
      </c>
      <c r="B6971">
        <v>12</v>
      </c>
      <c r="C6971" t="s">
        <v>318</v>
      </c>
      <c r="D6971" t="s">
        <v>634</v>
      </c>
      <c r="E6971" t="str">
        <f t="shared" si="216"/>
        <v/>
      </c>
      <c r="F6971" t="str">
        <f t="shared" si="217"/>
        <v/>
      </c>
      <c r="H6971">
        <v>5</v>
      </c>
      <c r="Q6971">
        <v>5</v>
      </c>
    </row>
    <row r="6972" spans="1:17" x14ac:dyDescent="0.25">
      <c r="A6972" t="s">
        <v>913</v>
      </c>
      <c r="B6972">
        <v>12</v>
      </c>
      <c r="C6972" t="s">
        <v>312</v>
      </c>
      <c r="D6972" t="s">
        <v>632</v>
      </c>
      <c r="E6972" t="str">
        <f t="shared" si="216"/>
        <v/>
      </c>
      <c r="F6972" t="str">
        <f t="shared" si="217"/>
        <v/>
      </c>
      <c r="H6972">
        <v>7.5</v>
      </c>
      <c r="I6972">
        <v>2</v>
      </c>
      <c r="M6972">
        <v>1</v>
      </c>
      <c r="Q6972">
        <v>13.5</v>
      </c>
    </row>
    <row r="6973" spans="1:17" x14ac:dyDescent="0.25">
      <c r="A6973" t="s">
        <v>913</v>
      </c>
      <c r="B6973">
        <v>12</v>
      </c>
      <c r="C6973" t="s">
        <v>272</v>
      </c>
      <c r="D6973" t="s">
        <v>752</v>
      </c>
      <c r="E6973" t="str">
        <f t="shared" si="216"/>
        <v/>
      </c>
      <c r="F6973" t="str">
        <f t="shared" si="217"/>
        <v/>
      </c>
      <c r="H6973">
        <v>6</v>
      </c>
      <c r="Q6973">
        <v>6</v>
      </c>
    </row>
    <row r="6974" spans="1:17" x14ac:dyDescent="0.25">
      <c r="A6974" t="s">
        <v>913</v>
      </c>
      <c r="B6974">
        <v>12</v>
      </c>
      <c r="C6974" t="s">
        <v>254</v>
      </c>
      <c r="D6974" t="s">
        <v>740</v>
      </c>
      <c r="E6974" t="str">
        <f t="shared" si="216"/>
        <v/>
      </c>
      <c r="F6974" t="str">
        <f t="shared" si="217"/>
        <v/>
      </c>
      <c r="H6974">
        <v>5.5</v>
      </c>
      <c r="Q6974">
        <v>5.5</v>
      </c>
    </row>
    <row r="6975" spans="1:17" x14ac:dyDescent="0.25">
      <c r="A6975" t="s">
        <v>913</v>
      </c>
      <c r="B6975">
        <v>12</v>
      </c>
      <c r="C6975" t="s">
        <v>300</v>
      </c>
      <c r="D6975" t="s">
        <v>740</v>
      </c>
      <c r="E6975" t="str">
        <f t="shared" si="216"/>
        <v/>
      </c>
      <c r="F6975" t="str">
        <f t="shared" si="217"/>
        <v/>
      </c>
      <c r="H6975">
        <v>5.5</v>
      </c>
      <c r="Q6975">
        <v>5.5</v>
      </c>
    </row>
    <row r="6976" spans="1:17" x14ac:dyDescent="0.25">
      <c r="A6976" t="s">
        <v>913</v>
      </c>
      <c r="B6976">
        <v>12</v>
      </c>
      <c r="C6976" t="s">
        <v>286</v>
      </c>
      <c r="D6976" t="s">
        <v>742</v>
      </c>
      <c r="E6976" t="str">
        <f t="shared" si="216"/>
        <v/>
      </c>
      <c r="F6976" t="str">
        <f t="shared" si="217"/>
        <v/>
      </c>
      <c r="H6976">
        <v>7</v>
      </c>
      <c r="I6976">
        <v>1</v>
      </c>
      <c r="Q6976">
        <v>10</v>
      </c>
    </row>
    <row r="6977" spans="1:17" x14ac:dyDescent="0.25">
      <c r="A6977" t="s">
        <v>913</v>
      </c>
      <c r="B6977">
        <v>12</v>
      </c>
      <c r="C6977" t="s">
        <v>317</v>
      </c>
      <c r="D6977" t="s">
        <v>742</v>
      </c>
      <c r="E6977" t="str">
        <f t="shared" si="216"/>
        <v/>
      </c>
      <c r="F6977" t="str">
        <f t="shared" si="217"/>
        <v/>
      </c>
      <c r="H6977">
        <v>7</v>
      </c>
      <c r="Q6977">
        <v>7</v>
      </c>
    </row>
    <row r="6978" spans="1:17" x14ac:dyDescent="0.25">
      <c r="A6978" t="s">
        <v>913</v>
      </c>
      <c r="B6978">
        <v>12</v>
      </c>
      <c r="C6978" t="s">
        <v>282</v>
      </c>
      <c r="D6978" t="s">
        <v>753</v>
      </c>
      <c r="E6978">
        <f t="shared" si="216"/>
        <v>1</v>
      </c>
      <c r="F6978" t="str">
        <f t="shared" si="217"/>
        <v/>
      </c>
      <c r="G6978" t="s">
        <v>910</v>
      </c>
      <c r="H6978">
        <v>5.5</v>
      </c>
      <c r="Q6978">
        <v>5</v>
      </c>
    </row>
    <row r="6979" spans="1:17" x14ac:dyDescent="0.25">
      <c r="A6979" t="s">
        <v>913</v>
      </c>
      <c r="B6979">
        <v>12</v>
      </c>
      <c r="C6979" t="s">
        <v>280</v>
      </c>
      <c r="D6979" t="s">
        <v>753</v>
      </c>
      <c r="E6979" t="str">
        <f t="shared" ref="E6979:E7042" si="218">IF($G6979="Ammonito",1,"")</f>
        <v/>
      </c>
      <c r="F6979" t="str">
        <f t="shared" ref="F6979:F7042" si="219">IF($G6979="Espulsione",1,"")</f>
        <v/>
      </c>
      <c r="H6979">
        <v>7</v>
      </c>
      <c r="I6979">
        <v>1</v>
      </c>
      <c r="Q6979">
        <v>10</v>
      </c>
    </row>
    <row r="6980" spans="1:17" x14ac:dyDescent="0.25">
      <c r="A6980" t="s">
        <v>913</v>
      </c>
      <c r="B6980">
        <v>12</v>
      </c>
      <c r="C6980" t="s">
        <v>304</v>
      </c>
      <c r="D6980" t="s">
        <v>750</v>
      </c>
      <c r="E6980">
        <f t="shared" si="218"/>
        <v>1</v>
      </c>
      <c r="F6980" t="str">
        <f t="shared" si="219"/>
        <v/>
      </c>
      <c r="G6980" t="s">
        <v>910</v>
      </c>
      <c r="H6980">
        <v>5.5</v>
      </c>
      <c r="Q6980">
        <v>5</v>
      </c>
    </row>
    <row r="6981" spans="1:17" x14ac:dyDescent="0.25">
      <c r="A6981" t="s">
        <v>913</v>
      </c>
      <c r="B6981">
        <v>12</v>
      </c>
      <c r="C6981" t="s">
        <v>316</v>
      </c>
      <c r="D6981" t="s">
        <v>750</v>
      </c>
      <c r="E6981" t="str">
        <f t="shared" si="218"/>
        <v/>
      </c>
      <c r="F6981" t="str">
        <f t="shared" si="219"/>
        <v/>
      </c>
      <c r="H6981">
        <v>6</v>
      </c>
      <c r="Q6981">
        <v>6</v>
      </c>
    </row>
    <row r="6982" spans="1:17" x14ac:dyDescent="0.25">
      <c r="A6982" t="s">
        <v>913</v>
      </c>
      <c r="B6982">
        <v>12</v>
      </c>
      <c r="C6982" t="s">
        <v>267</v>
      </c>
      <c r="D6982" t="s">
        <v>750</v>
      </c>
      <c r="E6982" t="str">
        <f t="shared" si="218"/>
        <v/>
      </c>
      <c r="F6982" t="str">
        <f t="shared" si="219"/>
        <v/>
      </c>
      <c r="H6982">
        <v>5</v>
      </c>
      <c r="Q6982">
        <v>5</v>
      </c>
    </row>
    <row r="6983" spans="1:17" x14ac:dyDescent="0.25">
      <c r="A6983" t="s">
        <v>913</v>
      </c>
      <c r="B6983">
        <v>12</v>
      </c>
      <c r="C6983" t="s">
        <v>289</v>
      </c>
      <c r="D6983" t="s">
        <v>754</v>
      </c>
      <c r="E6983" t="str">
        <f t="shared" si="218"/>
        <v/>
      </c>
      <c r="F6983" t="str">
        <f t="shared" si="219"/>
        <v/>
      </c>
      <c r="H6983">
        <v>5</v>
      </c>
      <c r="Q6983">
        <v>5</v>
      </c>
    </row>
    <row r="6984" spans="1:17" x14ac:dyDescent="0.25">
      <c r="A6984" t="s">
        <v>913</v>
      </c>
      <c r="B6984">
        <v>12</v>
      </c>
      <c r="C6984" t="s">
        <v>311</v>
      </c>
      <c r="D6984" t="s">
        <v>754</v>
      </c>
      <c r="E6984" t="str">
        <f t="shared" si="218"/>
        <v/>
      </c>
      <c r="F6984" t="str">
        <f t="shared" si="219"/>
        <v/>
      </c>
      <c r="H6984">
        <v>5</v>
      </c>
      <c r="Q6984">
        <v>5</v>
      </c>
    </row>
    <row r="6985" spans="1:17" x14ac:dyDescent="0.25">
      <c r="A6985" t="s">
        <v>913</v>
      </c>
      <c r="B6985">
        <v>12</v>
      </c>
      <c r="C6985" t="s">
        <v>259</v>
      </c>
      <c r="D6985" t="s">
        <v>748</v>
      </c>
      <c r="E6985" t="str">
        <f t="shared" si="218"/>
        <v/>
      </c>
      <c r="F6985" t="str">
        <f t="shared" si="219"/>
        <v/>
      </c>
      <c r="H6985">
        <v>4.5</v>
      </c>
      <c r="Q6985">
        <v>4.5</v>
      </c>
    </row>
    <row r="6986" spans="1:17" x14ac:dyDescent="0.25">
      <c r="A6986" t="s">
        <v>913</v>
      </c>
      <c r="B6986">
        <v>12</v>
      </c>
      <c r="C6986" t="s">
        <v>274</v>
      </c>
      <c r="D6986" t="s">
        <v>748</v>
      </c>
      <c r="E6986" t="str">
        <f t="shared" si="218"/>
        <v/>
      </c>
      <c r="F6986" t="str">
        <f t="shared" si="219"/>
        <v/>
      </c>
      <c r="H6986">
        <v>5.5</v>
      </c>
      <c r="Q6986">
        <v>5.5</v>
      </c>
    </row>
    <row r="6987" spans="1:17" x14ac:dyDescent="0.25">
      <c r="A6987" t="s">
        <v>913</v>
      </c>
      <c r="B6987">
        <v>12</v>
      </c>
      <c r="C6987" t="s">
        <v>278</v>
      </c>
      <c r="D6987" t="s">
        <v>748</v>
      </c>
      <c r="E6987" t="str">
        <f t="shared" si="218"/>
        <v/>
      </c>
      <c r="F6987" t="str">
        <f t="shared" si="219"/>
        <v/>
      </c>
      <c r="H6987">
        <v>6.5</v>
      </c>
      <c r="Q6987">
        <v>6.5</v>
      </c>
    </row>
    <row r="6988" spans="1:17" x14ac:dyDescent="0.25">
      <c r="A6988" t="s">
        <v>913</v>
      </c>
      <c r="B6988">
        <v>12</v>
      </c>
      <c r="C6988" t="s">
        <v>292</v>
      </c>
      <c r="D6988" t="s">
        <v>748</v>
      </c>
      <c r="E6988" t="str">
        <f t="shared" si="218"/>
        <v/>
      </c>
      <c r="F6988" t="str">
        <f t="shared" si="219"/>
        <v/>
      </c>
      <c r="H6988">
        <v>5.5</v>
      </c>
      <c r="Q6988">
        <v>5.5</v>
      </c>
    </row>
    <row r="6989" spans="1:17" x14ac:dyDescent="0.25">
      <c r="A6989" t="s">
        <v>913</v>
      </c>
      <c r="B6989">
        <v>12</v>
      </c>
      <c r="C6989" t="s">
        <v>260</v>
      </c>
      <c r="D6989" t="s">
        <v>661</v>
      </c>
      <c r="E6989" t="str">
        <f t="shared" si="218"/>
        <v/>
      </c>
      <c r="F6989" t="str">
        <f t="shared" si="219"/>
        <v/>
      </c>
      <c r="H6989">
        <v>5.5</v>
      </c>
      <c r="Q6989">
        <v>5.5</v>
      </c>
    </row>
    <row r="6990" spans="1:17" x14ac:dyDescent="0.25">
      <c r="A6990" t="s">
        <v>913</v>
      </c>
      <c r="B6990">
        <v>12</v>
      </c>
      <c r="C6990" t="s">
        <v>301</v>
      </c>
      <c r="D6990" t="s">
        <v>661</v>
      </c>
      <c r="E6990" t="str">
        <f t="shared" si="218"/>
        <v/>
      </c>
      <c r="F6990" t="str">
        <f t="shared" si="219"/>
        <v/>
      </c>
      <c r="H6990">
        <v>5.5</v>
      </c>
      <c r="Q6990">
        <v>5.5</v>
      </c>
    </row>
    <row r="6991" spans="1:17" x14ac:dyDescent="0.25">
      <c r="A6991" t="s">
        <v>913</v>
      </c>
      <c r="B6991">
        <v>12</v>
      </c>
      <c r="C6991" t="s">
        <v>314</v>
      </c>
      <c r="D6991" t="s">
        <v>661</v>
      </c>
      <c r="E6991" t="str">
        <f t="shared" si="218"/>
        <v/>
      </c>
      <c r="F6991" t="str">
        <f t="shared" si="219"/>
        <v/>
      </c>
      <c r="H6991">
        <v>6.5</v>
      </c>
      <c r="L6991">
        <v>1</v>
      </c>
      <c r="Q6991">
        <v>7.5</v>
      </c>
    </row>
    <row r="6992" spans="1:17" x14ac:dyDescent="0.25">
      <c r="A6992" t="s">
        <v>913</v>
      </c>
      <c r="B6992">
        <v>12</v>
      </c>
      <c r="C6992" t="s">
        <v>804</v>
      </c>
      <c r="D6992" t="s">
        <v>631</v>
      </c>
      <c r="E6992" t="str">
        <f t="shared" si="218"/>
        <v/>
      </c>
      <c r="F6992" t="str">
        <f t="shared" si="219"/>
        <v/>
      </c>
      <c r="H6992">
        <v>6</v>
      </c>
      <c r="Q6992">
        <v>6</v>
      </c>
    </row>
    <row r="6993" spans="1:17" x14ac:dyDescent="0.25">
      <c r="A6993" t="s">
        <v>913</v>
      </c>
      <c r="B6993">
        <v>12</v>
      </c>
      <c r="C6993" t="s">
        <v>806</v>
      </c>
      <c r="D6993" t="s">
        <v>631</v>
      </c>
      <c r="E6993" t="str">
        <f t="shared" si="218"/>
        <v/>
      </c>
      <c r="F6993" t="str">
        <f t="shared" si="219"/>
        <v/>
      </c>
      <c r="H6993">
        <v>5.5</v>
      </c>
      <c r="Q6993">
        <v>5.5</v>
      </c>
    </row>
    <row r="6994" spans="1:17" x14ac:dyDescent="0.25">
      <c r="A6994" t="s">
        <v>913</v>
      </c>
      <c r="B6994">
        <v>12</v>
      </c>
      <c r="C6994" t="s">
        <v>266</v>
      </c>
      <c r="D6994" t="s">
        <v>745</v>
      </c>
      <c r="E6994">
        <f t="shared" si="218"/>
        <v>1</v>
      </c>
      <c r="F6994" t="str">
        <f t="shared" si="219"/>
        <v/>
      </c>
      <c r="G6994" t="s">
        <v>910</v>
      </c>
      <c r="H6994">
        <v>6</v>
      </c>
      <c r="L6994">
        <v>1</v>
      </c>
      <c r="Q6994">
        <v>6.5</v>
      </c>
    </row>
    <row r="6995" spans="1:17" x14ac:dyDescent="0.25">
      <c r="A6995" t="s">
        <v>913</v>
      </c>
      <c r="B6995">
        <v>12</v>
      </c>
      <c r="C6995" t="s">
        <v>270</v>
      </c>
      <c r="D6995" t="s">
        <v>745</v>
      </c>
      <c r="E6995" t="str">
        <f t="shared" si="218"/>
        <v/>
      </c>
      <c r="F6995" t="str">
        <f t="shared" si="219"/>
        <v/>
      </c>
      <c r="H6995">
        <v>6</v>
      </c>
      <c r="I6995">
        <v>1</v>
      </c>
      <c r="Q6995">
        <v>9</v>
      </c>
    </row>
    <row r="6996" spans="1:17" x14ac:dyDescent="0.25">
      <c r="A6996" t="s">
        <v>913</v>
      </c>
      <c r="B6996">
        <v>12</v>
      </c>
      <c r="C6996" t="s">
        <v>255</v>
      </c>
      <c r="D6996" t="s">
        <v>635</v>
      </c>
      <c r="E6996">
        <f t="shared" si="218"/>
        <v>1</v>
      </c>
      <c r="F6996" t="str">
        <f t="shared" si="219"/>
        <v/>
      </c>
      <c r="G6996" t="s">
        <v>910</v>
      </c>
      <c r="H6996">
        <v>6.5</v>
      </c>
      <c r="I6996">
        <v>1</v>
      </c>
      <c r="Q6996">
        <v>9</v>
      </c>
    </row>
    <row r="6997" spans="1:17" x14ac:dyDescent="0.25">
      <c r="A6997" t="s">
        <v>913</v>
      </c>
      <c r="B6997">
        <v>12</v>
      </c>
      <c r="C6997" t="s">
        <v>812</v>
      </c>
      <c r="D6997" t="s">
        <v>635</v>
      </c>
      <c r="E6997" t="str">
        <f t="shared" si="218"/>
        <v/>
      </c>
      <c r="F6997" t="str">
        <f t="shared" si="219"/>
        <v/>
      </c>
      <c r="H6997">
        <v>6</v>
      </c>
      <c r="Q6997">
        <v>6</v>
      </c>
    </row>
    <row r="6998" spans="1:17" x14ac:dyDescent="0.25">
      <c r="A6998" t="s">
        <v>913</v>
      </c>
      <c r="B6998">
        <v>12</v>
      </c>
      <c r="C6998" t="s">
        <v>269</v>
      </c>
      <c r="D6998" t="s">
        <v>635</v>
      </c>
      <c r="E6998">
        <f t="shared" si="218"/>
        <v>1</v>
      </c>
      <c r="F6998" t="str">
        <f t="shared" si="219"/>
        <v/>
      </c>
      <c r="G6998" t="s">
        <v>910</v>
      </c>
      <c r="H6998">
        <v>6</v>
      </c>
      <c r="Q6998">
        <v>5.5</v>
      </c>
    </row>
    <row r="6999" spans="1:17" x14ac:dyDescent="0.25">
      <c r="A6999" t="s">
        <v>913</v>
      </c>
      <c r="B6999">
        <v>12</v>
      </c>
      <c r="C6999" t="s">
        <v>322</v>
      </c>
      <c r="D6999" t="s">
        <v>635</v>
      </c>
      <c r="E6999" t="str">
        <f t="shared" si="218"/>
        <v/>
      </c>
      <c r="F6999" t="str">
        <f t="shared" si="219"/>
        <v/>
      </c>
      <c r="H6999">
        <v>6</v>
      </c>
      <c r="Q6999">
        <v>6</v>
      </c>
    </row>
    <row r="7000" spans="1:17" x14ac:dyDescent="0.25">
      <c r="A7000" t="s">
        <v>913</v>
      </c>
      <c r="B7000">
        <v>12</v>
      </c>
      <c r="C7000" t="s">
        <v>277</v>
      </c>
      <c r="D7000" t="s">
        <v>747</v>
      </c>
      <c r="E7000" t="str">
        <f t="shared" si="218"/>
        <v/>
      </c>
      <c r="F7000" t="str">
        <f t="shared" si="219"/>
        <v/>
      </c>
      <c r="H7000">
        <v>7</v>
      </c>
      <c r="I7000">
        <v>1</v>
      </c>
      <c r="Q7000">
        <v>10</v>
      </c>
    </row>
    <row r="7001" spans="1:17" x14ac:dyDescent="0.25">
      <c r="A7001" t="s">
        <v>913</v>
      </c>
      <c r="B7001">
        <v>12</v>
      </c>
      <c r="C7001" t="s">
        <v>295</v>
      </c>
      <c r="D7001" t="s">
        <v>738</v>
      </c>
      <c r="E7001" t="str">
        <f t="shared" si="218"/>
        <v/>
      </c>
      <c r="F7001" t="str">
        <f t="shared" si="219"/>
        <v/>
      </c>
      <c r="H7001">
        <v>6</v>
      </c>
      <c r="Q7001">
        <v>6</v>
      </c>
    </row>
    <row r="7002" spans="1:17" x14ac:dyDescent="0.25">
      <c r="A7002" t="s">
        <v>913</v>
      </c>
      <c r="B7002">
        <v>12</v>
      </c>
      <c r="C7002" t="s">
        <v>297</v>
      </c>
      <c r="D7002" t="s">
        <v>738</v>
      </c>
      <c r="E7002" t="str">
        <f t="shared" si="218"/>
        <v/>
      </c>
      <c r="F7002" t="str">
        <f t="shared" si="219"/>
        <v/>
      </c>
      <c r="H7002">
        <v>5.5</v>
      </c>
      <c r="Q7002">
        <v>5.5</v>
      </c>
    </row>
    <row r="7003" spans="1:17" x14ac:dyDescent="0.25">
      <c r="A7003" t="s">
        <v>913</v>
      </c>
      <c r="B7003">
        <v>12</v>
      </c>
      <c r="C7003" t="s">
        <v>805</v>
      </c>
      <c r="D7003" t="s">
        <v>761</v>
      </c>
      <c r="E7003" t="str">
        <f t="shared" si="218"/>
        <v/>
      </c>
      <c r="F7003" t="str">
        <f t="shared" si="219"/>
        <v/>
      </c>
      <c r="H7003">
        <v>5</v>
      </c>
      <c r="Q7003">
        <v>5</v>
      </c>
    </row>
    <row r="7004" spans="1:17" x14ac:dyDescent="0.25">
      <c r="A7004" t="s">
        <v>913</v>
      </c>
      <c r="B7004">
        <v>12</v>
      </c>
      <c r="C7004" t="s">
        <v>319</v>
      </c>
      <c r="D7004" t="s">
        <v>761</v>
      </c>
      <c r="E7004" t="str">
        <f t="shared" si="218"/>
        <v/>
      </c>
      <c r="F7004" t="str">
        <f t="shared" si="219"/>
        <v/>
      </c>
      <c r="H7004">
        <v>6</v>
      </c>
      <c r="Q7004">
        <v>6</v>
      </c>
    </row>
    <row r="7005" spans="1:17" x14ac:dyDescent="0.25">
      <c r="A7005" t="s">
        <v>913</v>
      </c>
      <c r="B7005">
        <v>12</v>
      </c>
      <c r="C7005" t="s">
        <v>279</v>
      </c>
      <c r="D7005" t="s">
        <v>761</v>
      </c>
      <c r="E7005" t="str">
        <f t="shared" si="218"/>
        <v/>
      </c>
      <c r="F7005" t="str">
        <f t="shared" si="219"/>
        <v/>
      </c>
      <c r="H7005">
        <v>6</v>
      </c>
      <c r="Q7005">
        <v>6</v>
      </c>
    </row>
    <row r="7006" spans="1:17" x14ac:dyDescent="0.25">
      <c r="A7006" t="s">
        <v>908</v>
      </c>
      <c r="B7006">
        <v>11</v>
      </c>
      <c r="C7006" t="s">
        <v>331</v>
      </c>
      <c r="D7006" t="s">
        <v>746</v>
      </c>
      <c r="E7006" t="str">
        <f t="shared" si="218"/>
        <v/>
      </c>
      <c r="F7006" t="str">
        <f t="shared" si="219"/>
        <v/>
      </c>
      <c r="H7006">
        <v>5.5</v>
      </c>
      <c r="J7006">
        <v>1</v>
      </c>
      <c r="Q7006">
        <v>4.5</v>
      </c>
    </row>
    <row r="7007" spans="1:17" x14ac:dyDescent="0.25">
      <c r="A7007" t="s">
        <v>908</v>
      </c>
      <c r="B7007">
        <v>11</v>
      </c>
      <c r="C7007" t="s">
        <v>332</v>
      </c>
      <c r="D7007" t="s">
        <v>760</v>
      </c>
      <c r="E7007" t="str">
        <f t="shared" si="218"/>
        <v/>
      </c>
      <c r="F7007" t="str">
        <f t="shared" si="219"/>
        <v/>
      </c>
      <c r="H7007">
        <v>6</v>
      </c>
      <c r="Q7007">
        <v>6</v>
      </c>
    </row>
    <row r="7008" spans="1:17" x14ac:dyDescent="0.25">
      <c r="A7008" t="s">
        <v>908</v>
      </c>
      <c r="B7008">
        <v>11</v>
      </c>
      <c r="C7008" t="s">
        <v>324</v>
      </c>
      <c r="D7008" t="s">
        <v>633</v>
      </c>
      <c r="E7008" t="str">
        <f t="shared" si="218"/>
        <v/>
      </c>
      <c r="F7008" t="str">
        <f t="shared" si="219"/>
        <v/>
      </c>
      <c r="H7008">
        <v>6</v>
      </c>
      <c r="J7008">
        <v>2</v>
      </c>
      <c r="Q7008">
        <v>4</v>
      </c>
    </row>
    <row r="7009" spans="1:17" x14ac:dyDescent="0.25">
      <c r="A7009" t="s">
        <v>908</v>
      </c>
      <c r="B7009">
        <v>11</v>
      </c>
      <c r="C7009" t="s">
        <v>325</v>
      </c>
      <c r="D7009" t="s">
        <v>739</v>
      </c>
      <c r="E7009" t="str">
        <f t="shared" si="218"/>
        <v/>
      </c>
      <c r="F7009" t="str">
        <f t="shared" si="219"/>
        <v/>
      </c>
      <c r="H7009">
        <v>6.5</v>
      </c>
      <c r="J7009">
        <v>2</v>
      </c>
      <c r="Q7009">
        <v>4.5</v>
      </c>
    </row>
    <row r="7010" spans="1:17" x14ac:dyDescent="0.25">
      <c r="A7010" t="s">
        <v>908</v>
      </c>
      <c r="B7010">
        <v>11</v>
      </c>
      <c r="C7010" t="s">
        <v>341</v>
      </c>
      <c r="D7010" t="s">
        <v>634</v>
      </c>
      <c r="E7010" t="str">
        <f t="shared" si="218"/>
        <v/>
      </c>
      <c r="F7010" t="str">
        <f t="shared" si="219"/>
        <v/>
      </c>
      <c r="H7010">
        <v>6</v>
      </c>
      <c r="Q7010">
        <v>6</v>
      </c>
    </row>
    <row r="7011" spans="1:17" x14ac:dyDescent="0.25">
      <c r="A7011" t="s">
        <v>908</v>
      </c>
      <c r="B7011">
        <v>11</v>
      </c>
      <c r="C7011" t="s">
        <v>338</v>
      </c>
      <c r="D7011" t="s">
        <v>632</v>
      </c>
      <c r="E7011" t="str">
        <f t="shared" si="218"/>
        <v/>
      </c>
      <c r="F7011" t="str">
        <f t="shared" si="219"/>
        <v/>
      </c>
      <c r="H7011">
        <v>6</v>
      </c>
      <c r="Q7011">
        <v>6</v>
      </c>
    </row>
    <row r="7012" spans="1:17" x14ac:dyDescent="0.25">
      <c r="A7012" t="s">
        <v>908</v>
      </c>
      <c r="B7012">
        <v>11</v>
      </c>
      <c r="C7012" t="s">
        <v>340</v>
      </c>
      <c r="D7012" t="s">
        <v>752</v>
      </c>
      <c r="E7012" t="str">
        <f t="shared" si="218"/>
        <v/>
      </c>
      <c r="F7012" t="str">
        <f t="shared" si="219"/>
        <v/>
      </c>
      <c r="H7012">
        <v>6.5</v>
      </c>
      <c r="Q7012">
        <v>6.5</v>
      </c>
    </row>
    <row r="7013" spans="1:17" x14ac:dyDescent="0.25">
      <c r="A7013" t="s">
        <v>908</v>
      </c>
      <c r="B7013">
        <v>11</v>
      </c>
      <c r="C7013" t="s">
        <v>662</v>
      </c>
      <c r="D7013" t="s">
        <v>740</v>
      </c>
      <c r="E7013" t="str">
        <f t="shared" si="218"/>
        <v/>
      </c>
      <c r="F7013" t="str">
        <f t="shared" si="219"/>
        <v/>
      </c>
      <c r="H7013">
        <v>6.5</v>
      </c>
      <c r="Q7013">
        <v>6.5</v>
      </c>
    </row>
    <row r="7014" spans="1:17" x14ac:dyDescent="0.25">
      <c r="A7014" t="s">
        <v>908</v>
      </c>
      <c r="B7014">
        <v>11</v>
      </c>
      <c r="C7014" t="s">
        <v>330</v>
      </c>
      <c r="D7014" t="s">
        <v>742</v>
      </c>
      <c r="E7014" t="str">
        <f t="shared" si="218"/>
        <v/>
      </c>
      <c r="F7014" t="str">
        <f t="shared" si="219"/>
        <v/>
      </c>
      <c r="H7014">
        <v>6</v>
      </c>
      <c r="Q7014">
        <v>6</v>
      </c>
    </row>
    <row r="7015" spans="1:17" x14ac:dyDescent="0.25">
      <c r="A7015" t="s">
        <v>908</v>
      </c>
      <c r="B7015">
        <v>11</v>
      </c>
      <c r="C7015" t="s">
        <v>337</v>
      </c>
      <c r="D7015" t="s">
        <v>753</v>
      </c>
      <c r="E7015" t="str">
        <f t="shared" si="218"/>
        <v/>
      </c>
      <c r="F7015" t="str">
        <f t="shared" si="219"/>
        <v/>
      </c>
      <c r="H7015">
        <v>5.5</v>
      </c>
      <c r="J7015">
        <v>2</v>
      </c>
      <c r="O7015">
        <v>1</v>
      </c>
      <c r="Q7015">
        <v>3.5</v>
      </c>
    </row>
    <row r="7016" spans="1:17" x14ac:dyDescent="0.25">
      <c r="A7016" t="s">
        <v>908</v>
      </c>
      <c r="B7016">
        <v>11</v>
      </c>
      <c r="C7016" t="s">
        <v>327</v>
      </c>
      <c r="D7016" t="s">
        <v>750</v>
      </c>
      <c r="E7016" t="str">
        <f t="shared" si="218"/>
        <v/>
      </c>
      <c r="F7016" t="str">
        <f t="shared" si="219"/>
        <v/>
      </c>
      <c r="H7016">
        <v>6</v>
      </c>
      <c r="Q7016">
        <v>6</v>
      </c>
    </row>
    <row r="7017" spans="1:17" x14ac:dyDescent="0.25">
      <c r="A7017" t="s">
        <v>908</v>
      </c>
      <c r="B7017">
        <v>11</v>
      </c>
      <c r="C7017" t="s">
        <v>647</v>
      </c>
      <c r="D7017" t="s">
        <v>754</v>
      </c>
      <c r="E7017" t="str">
        <f t="shared" si="218"/>
        <v/>
      </c>
      <c r="F7017" t="str">
        <f t="shared" si="219"/>
        <v/>
      </c>
      <c r="H7017">
        <v>5</v>
      </c>
      <c r="J7017">
        <v>2</v>
      </c>
      <c r="Q7017">
        <v>3</v>
      </c>
    </row>
    <row r="7018" spans="1:17" x14ac:dyDescent="0.25">
      <c r="A7018" t="s">
        <v>908</v>
      </c>
      <c r="B7018">
        <v>11</v>
      </c>
      <c r="C7018" t="s">
        <v>343</v>
      </c>
      <c r="D7018" t="s">
        <v>748</v>
      </c>
      <c r="E7018" t="str">
        <f t="shared" si="218"/>
        <v/>
      </c>
      <c r="F7018" t="str">
        <f t="shared" si="219"/>
        <v/>
      </c>
      <c r="H7018">
        <v>6</v>
      </c>
      <c r="J7018">
        <v>1</v>
      </c>
      <c r="Q7018">
        <v>5</v>
      </c>
    </row>
    <row r="7019" spans="1:17" x14ac:dyDescent="0.25">
      <c r="A7019" t="s">
        <v>908</v>
      </c>
      <c r="B7019">
        <v>11</v>
      </c>
      <c r="C7019" t="s">
        <v>663</v>
      </c>
      <c r="D7019" t="s">
        <v>661</v>
      </c>
      <c r="E7019" t="str">
        <f t="shared" si="218"/>
        <v/>
      </c>
      <c r="F7019" t="str">
        <f t="shared" si="219"/>
        <v/>
      </c>
      <c r="H7019">
        <v>6</v>
      </c>
      <c r="J7019">
        <v>1</v>
      </c>
      <c r="Q7019">
        <v>5</v>
      </c>
    </row>
    <row r="7020" spans="1:17" x14ac:dyDescent="0.25">
      <c r="A7020" t="s">
        <v>908</v>
      </c>
      <c r="B7020">
        <v>11</v>
      </c>
      <c r="C7020" t="s">
        <v>334</v>
      </c>
      <c r="D7020" t="s">
        <v>631</v>
      </c>
      <c r="E7020" t="str">
        <f t="shared" si="218"/>
        <v/>
      </c>
      <c r="F7020" t="str">
        <f t="shared" si="219"/>
        <v/>
      </c>
      <c r="H7020">
        <v>6.5</v>
      </c>
      <c r="J7020">
        <v>1</v>
      </c>
      <c r="Q7020">
        <v>5.5</v>
      </c>
    </row>
    <row r="7021" spans="1:17" x14ac:dyDescent="0.25">
      <c r="A7021" t="s">
        <v>908</v>
      </c>
      <c r="B7021">
        <v>11</v>
      </c>
      <c r="C7021" t="s">
        <v>333</v>
      </c>
      <c r="D7021" t="s">
        <v>745</v>
      </c>
      <c r="E7021" t="str">
        <f t="shared" si="218"/>
        <v/>
      </c>
      <c r="F7021" t="str">
        <f t="shared" si="219"/>
        <v/>
      </c>
      <c r="H7021">
        <v>6</v>
      </c>
      <c r="J7021">
        <v>4</v>
      </c>
      <c r="O7021">
        <v>1</v>
      </c>
      <c r="Q7021">
        <v>2</v>
      </c>
    </row>
    <row r="7022" spans="1:17" x14ac:dyDescent="0.25">
      <c r="A7022" t="s">
        <v>908</v>
      </c>
      <c r="B7022">
        <v>11</v>
      </c>
      <c r="C7022" t="s">
        <v>339</v>
      </c>
      <c r="D7022" t="s">
        <v>635</v>
      </c>
      <c r="E7022" t="str">
        <f t="shared" si="218"/>
        <v/>
      </c>
      <c r="F7022" t="str">
        <f t="shared" si="219"/>
        <v/>
      </c>
      <c r="H7022">
        <v>5.5</v>
      </c>
      <c r="J7022">
        <v>3</v>
      </c>
      <c r="O7022">
        <v>1</v>
      </c>
      <c r="Q7022">
        <v>2.5</v>
      </c>
    </row>
    <row r="7023" spans="1:17" x14ac:dyDescent="0.25">
      <c r="A7023" t="s">
        <v>908</v>
      </c>
      <c r="B7023">
        <v>11</v>
      </c>
      <c r="C7023" t="s">
        <v>664</v>
      </c>
      <c r="D7023" t="s">
        <v>747</v>
      </c>
      <c r="E7023" t="str">
        <f t="shared" si="218"/>
        <v/>
      </c>
      <c r="F7023" t="str">
        <f t="shared" si="219"/>
        <v/>
      </c>
      <c r="H7023">
        <v>6.5</v>
      </c>
      <c r="J7023">
        <v>1</v>
      </c>
      <c r="Q7023">
        <v>5.5</v>
      </c>
    </row>
    <row r="7024" spans="1:17" x14ac:dyDescent="0.25">
      <c r="A7024" t="s">
        <v>908</v>
      </c>
      <c r="B7024">
        <v>11</v>
      </c>
      <c r="C7024" t="s">
        <v>329</v>
      </c>
      <c r="D7024" t="s">
        <v>738</v>
      </c>
      <c r="E7024" t="str">
        <f t="shared" si="218"/>
        <v/>
      </c>
      <c r="F7024" t="str">
        <f t="shared" si="219"/>
        <v/>
      </c>
      <c r="H7024">
        <v>5</v>
      </c>
      <c r="J7024">
        <v>3</v>
      </c>
      <c r="Q7024">
        <v>2</v>
      </c>
    </row>
    <row r="7025" spans="1:17" x14ac:dyDescent="0.25">
      <c r="A7025" t="s">
        <v>908</v>
      </c>
      <c r="B7025">
        <v>11</v>
      </c>
      <c r="C7025" t="s">
        <v>342</v>
      </c>
      <c r="D7025" t="s">
        <v>761</v>
      </c>
      <c r="E7025" t="str">
        <f t="shared" si="218"/>
        <v/>
      </c>
      <c r="F7025" t="str">
        <f t="shared" si="219"/>
        <v/>
      </c>
      <c r="H7025">
        <v>6.5</v>
      </c>
      <c r="J7025">
        <v>1</v>
      </c>
      <c r="Q7025">
        <v>5.5</v>
      </c>
    </row>
    <row r="7026" spans="1:17" x14ac:dyDescent="0.25">
      <c r="A7026" t="s">
        <v>909</v>
      </c>
      <c r="B7026">
        <v>11</v>
      </c>
      <c r="C7026" t="s">
        <v>376</v>
      </c>
      <c r="D7026" t="s">
        <v>746</v>
      </c>
      <c r="E7026" t="str">
        <f t="shared" si="218"/>
        <v/>
      </c>
      <c r="F7026" t="str">
        <f t="shared" si="219"/>
        <v/>
      </c>
      <c r="H7026">
        <v>5</v>
      </c>
      <c r="Q7026">
        <v>5</v>
      </c>
    </row>
    <row r="7027" spans="1:17" x14ac:dyDescent="0.25">
      <c r="A7027" t="s">
        <v>909</v>
      </c>
      <c r="B7027">
        <v>11</v>
      </c>
      <c r="C7027" t="s">
        <v>890</v>
      </c>
      <c r="D7027" t="s">
        <v>746</v>
      </c>
      <c r="E7027" t="str">
        <f t="shared" si="218"/>
        <v/>
      </c>
      <c r="F7027" t="str">
        <f t="shared" si="219"/>
        <v/>
      </c>
      <c r="H7027">
        <v>5.5</v>
      </c>
      <c r="Q7027">
        <v>5.5</v>
      </c>
    </row>
    <row r="7028" spans="1:17" x14ac:dyDescent="0.25">
      <c r="A7028" t="s">
        <v>909</v>
      </c>
      <c r="B7028">
        <v>11</v>
      </c>
      <c r="C7028" t="s">
        <v>456</v>
      </c>
      <c r="D7028" t="s">
        <v>746</v>
      </c>
      <c r="E7028">
        <f t="shared" si="218"/>
        <v>1</v>
      </c>
      <c r="F7028" t="str">
        <f t="shared" si="219"/>
        <v/>
      </c>
      <c r="G7028" t="s">
        <v>910</v>
      </c>
      <c r="H7028">
        <v>5</v>
      </c>
      <c r="Q7028">
        <v>4.5</v>
      </c>
    </row>
    <row r="7029" spans="1:17" x14ac:dyDescent="0.25">
      <c r="A7029" t="s">
        <v>909</v>
      </c>
      <c r="B7029">
        <v>11</v>
      </c>
      <c r="C7029" t="s">
        <v>880</v>
      </c>
      <c r="D7029" t="s">
        <v>746</v>
      </c>
      <c r="E7029" t="str">
        <f t="shared" si="218"/>
        <v/>
      </c>
      <c r="F7029" t="str">
        <f t="shared" si="219"/>
        <v/>
      </c>
      <c r="H7029">
        <v>6</v>
      </c>
      <c r="Q7029">
        <v>6</v>
      </c>
    </row>
    <row r="7030" spans="1:17" x14ac:dyDescent="0.25">
      <c r="A7030" t="s">
        <v>909</v>
      </c>
      <c r="B7030">
        <v>11</v>
      </c>
      <c r="C7030" t="s">
        <v>354</v>
      </c>
      <c r="D7030" t="s">
        <v>760</v>
      </c>
      <c r="E7030" t="str">
        <f t="shared" si="218"/>
        <v/>
      </c>
      <c r="F7030" t="str">
        <f t="shared" si="219"/>
        <v/>
      </c>
      <c r="H7030">
        <v>6</v>
      </c>
      <c r="Q7030">
        <v>6</v>
      </c>
    </row>
    <row r="7031" spans="1:17" x14ac:dyDescent="0.25">
      <c r="A7031" t="s">
        <v>909</v>
      </c>
      <c r="B7031">
        <v>11</v>
      </c>
      <c r="C7031" t="s">
        <v>404</v>
      </c>
      <c r="D7031" t="s">
        <v>760</v>
      </c>
      <c r="E7031" t="str">
        <f t="shared" si="218"/>
        <v/>
      </c>
      <c r="F7031" t="str">
        <f t="shared" si="219"/>
        <v/>
      </c>
      <c r="H7031">
        <v>5.5</v>
      </c>
      <c r="Q7031">
        <v>5.5</v>
      </c>
    </row>
    <row r="7032" spans="1:17" x14ac:dyDescent="0.25">
      <c r="A7032" t="s">
        <v>909</v>
      </c>
      <c r="B7032">
        <v>11</v>
      </c>
      <c r="C7032" t="s">
        <v>436</v>
      </c>
      <c r="D7032" t="s">
        <v>760</v>
      </c>
      <c r="E7032" t="str">
        <f t="shared" si="218"/>
        <v/>
      </c>
      <c r="F7032" t="str">
        <f t="shared" si="219"/>
        <v/>
      </c>
      <c r="H7032">
        <v>5.5</v>
      </c>
      <c r="Q7032">
        <v>5.5</v>
      </c>
    </row>
    <row r="7033" spans="1:17" x14ac:dyDescent="0.25">
      <c r="A7033" t="s">
        <v>909</v>
      </c>
      <c r="B7033">
        <v>11</v>
      </c>
      <c r="C7033" t="s">
        <v>471</v>
      </c>
      <c r="D7033" t="s">
        <v>760</v>
      </c>
      <c r="E7033" t="str">
        <f t="shared" si="218"/>
        <v/>
      </c>
      <c r="F7033" t="str">
        <f t="shared" si="219"/>
        <v/>
      </c>
      <c r="H7033">
        <v>6</v>
      </c>
      <c r="Q7033">
        <v>6</v>
      </c>
    </row>
    <row r="7034" spans="1:17" x14ac:dyDescent="0.25">
      <c r="A7034" t="s">
        <v>909</v>
      </c>
      <c r="B7034">
        <v>11</v>
      </c>
      <c r="C7034" t="s">
        <v>355</v>
      </c>
      <c r="D7034" t="s">
        <v>633</v>
      </c>
      <c r="E7034" t="str">
        <f t="shared" si="218"/>
        <v/>
      </c>
      <c r="F7034" t="str">
        <f t="shared" si="219"/>
        <v/>
      </c>
      <c r="H7034">
        <v>5</v>
      </c>
      <c r="Q7034">
        <v>5</v>
      </c>
    </row>
    <row r="7035" spans="1:17" x14ac:dyDescent="0.25">
      <c r="A7035" t="s">
        <v>909</v>
      </c>
      <c r="B7035">
        <v>11</v>
      </c>
      <c r="C7035" t="s">
        <v>357</v>
      </c>
      <c r="D7035" t="s">
        <v>633</v>
      </c>
      <c r="E7035" t="str">
        <f t="shared" si="218"/>
        <v/>
      </c>
      <c r="F7035" t="str">
        <f t="shared" si="219"/>
        <v/>
      </c>
      <c r="H7035">
        <v>5</v>
      </c>
      <c r="Q7035">
        <v>5</v>
      </c>
    </row>
    <row r="7036" spans="1:17" x14ac:dyDescent="0.25">
      <c r="A7036" t="s">
        <v>909</v>
      </c>
      <c r="B7036">
        <v>11</v>
      </c>
      <c r="C7036" t="s">
        <v>358</v>
      </c>
      <c r="D7036" t="s">
        <v>633</v>
      </c>
      <c r="E7036" t="str">
        <f t="shared" si="218"/>
        <v/>
      </c>
      <c r="F7036" t="str">
        <f t="shared" si="219"/>
        <v/>
      </c>
      <c r="H7036">
        <v>6</v>
      </c>
      <c r="L7036">
        <v>1</v>
      </c>
      <c r="Q7036">
        <v>7</v>
      </c>
    </row>
    <row r="7037" spans="1:17" x14ac:dyDescent="0.25">
      <c r="A7037" t="s">
        <v>909</v>
      </c>
      <c r="B7037">
        <v>11</v>
      </c>
      <c r="C7037" t="s">
        <v>875</v>
      </c>
      <c r="D7037" t="s">
        <v>633</v>
      </c>
      <c r="E7037" t="str">
        <f t="shared" si="218"/>
        <v/>
      </c>
      <c r="F7037" t="str">
        <f t="shared" si="219"/>
        <v/>
      </c>
      <c r="H7037">
        <v>5</v>
      </c>
      <c r="Q7037">
        <v>5</v>
      </c>
    </row>
    <row r="7038" spans="1:17" x14ac:dyDescent="0.25">
      <c r="A7038" t="s">
        <v>909</v>
      </c>
      <c r="B7038">
        <v>11</v>
      </c>
      <c r="C7038" t="s">
        <v>350</v>
      </c>
      <c r="D7038" t="s">
        <v>739</v>
      </c>
      <c r="E7038" t="str">
        <f t="shared" si="218"/>
        <v/>
      </c>
      <c r="F7038" t="str">
        <f t="shared" si="219"/>
        <v/>
      </c>
      <c r="H7038">
        <v>5</v>
      </c>
      <c r="Q7038">
        <v>5</v>
      </c>
    </row>
    <row r="7039" spans="1:17" x14ac:dyDescent="0.25">
      <c r="A7039" t="s">
        <v>909</v>
      </c>
      <c r="B7039">
        <v>11</v>
      </c>
      <c r="C7039" t="s">
        <v>844</v>
      </c>
      <c r="D7039" t="s">
        <v>739</v>
      </c>
      <c r="E7039" t="str">
        <f t="shared" si="218"/>
        <v/>
      </c>
      <c r="F7039" t="str">
        <f t="shared" si="219"/>
        <v/>
      </c>
      <c r="H7039">
        <v>5</v>
      </c>
      <c r="Q7039">
        <v>5</v>
      </c>
    </row>
    <row r="7040" spans="1:17" x14ac:dyDescent="0.25">
      <c r="A7040" t="s">
        <v>909</v>
      </c>
      <c r="B7040">
        <v>11</v>
      </c>
      <c r="C7040" t="s">
        <v>411</v>
      </c>
      <c r="D7040" t="s">
        <v>739</v>
      </c>
      <c r="E7040" t="str">
        <f t="shared" si="218"/>
        <v/>
      </c>
      <c r="F7040" t="str">
        <f t="shared" si="219"/>
        <v/>
      </c>
      <c r="H7040">
        <v>5.5</v>
      </c>
      <c r="Q7040">
        <v>5.5</v>
      </c>
    </row>
    <row r="7041" spans="1:17" x14ac:dyDescent="0.25">
      <c r="A7041" t="s">
        <v>909</v>
      </c>
      <c r="B7041">
        <v>11</v>
      </c>
      <c r="C7041" t="s">
        <v>417</v>
      </c>
      <c r="D7041" t="s">
        <v>739</v>
      </c>
      <c r="E7041" t="str">
        <f t="shared" si="218"/>
        <v/>
      </c>
      <c r="F7041" t="str">
        <f t="shared" si="219"/>
        <v/>
      </c>
      <c r="H7041">
        <v>5.5</v>
      </c>
      <c r="Q7041">
        <v>5.5</v>
      </c>
    </row>
    <row r="7042" spans="1:17" x14ac:dyDescent="0.25">
      <c r="A7042" t="s">
        <v>909</v>
      </c>
      <c r="B7042">
        <v>11</v>
      </c>
      <c r="C7042" t="s">
        <v>367</v>
      </c>
      <c r="D7042" t="s">
        <v>739</v>
      </c>
      <c r="E7042" t="str">
        <f t="shared" si="218"/>
        <v/>
      </c>
      <c r="F7042" t="str">
        <f t="shared" si="219"/>
        <v/>
      </c>
      <c r="H7042">
        <v>5</v>
      </c>
      <c r="L7042">
        <v>1</v>
      </c>
      <c r="Q7042">
        <v>6</v>
      </c>
    </row>
    <row r="7043" spans="1:17" x14ac:dyDescent="0.25">
      <c r="A7043" t="s">
        <v>909</v>
      </c>
      <c r="B7043">
        <v>11</v>
      </c>
      <c r="C7043" t="s">
        <v>382</v>
      </c>
      <c r="D7043" t="s">
        <v>634</v>
      </c>
      <c r="E7043">
        <f t="shared" ref="E7043:E7106" si="220">IF($G7043="Ammonito",1,"")</f>
        <v>1</v>
      </c>
      <c r="F7043" t="str">
        <f t="shared" ref="F7043:F7106" si="221">IF($G7043="Espulsione",1,"")</f>
        <v/>
      </c>
      <c r="G7043" t="s">
        <v>910</v>
      </c>
      <c r="H7043">
        <v>6</v>
      </c>
      <c r="Q7043">
        <v>5.5</v>
      </c>
    </row>
    <row r="7044" spans="1:17" x14ac:dyDescent="0.25">
      <c r="A7044" t="s">
        <v>909</v>
      </c>
      <c r="B7044">
        <v>11</v>
      </c>
      <c r="C7044" t="s">
        <v>388</v>
      </c>
      <c r="D7044" t="s">
        <v>634</v>
      </c>
      <c r="E7044" t="str">
        <f t="shared" si="220"/>
        <v/>
      </c>
      <c r="F7044" t="str">
        <f t="shared" si="221"/>
        <v/>
      </c>
      <c r="H7044">
        <v>6</v>
      </c>
      <c r="Q7044">
        <v>6</v>
      </c>
    </row>
    <row r="7045" spans="1:17" x14ac:dyDescent="0.25">
      <c r="A7045" t="s">
        <v>909</v>
      </c>
      <c r="B7045">
        <v>11</v>
      </c>
      <c r="C7045" t="s">
        <v>867</v>
      </c>
      <c r="D7045" t="s">
        <v>634</v>
      </c>
      <c r="E7045" t="str">
        <f t="shared" si="220"/>
        <v/>
      </c>
      <c r="F7045" t="str">
        <f t="shared" si="221"/>
        <v/>
      </c>
      <c r="H7045">
        <v>6</v>
      </c>
      <c r="Q7045">
        <v>6</v>
      </c>
    </row>
    <row r="7046" spans="1:17" x14ac:dyDescent="0.25">
      <c r="A7046" t="s">
        <v>909</v>
      </c>
      <c r="B7046">
        <v>11</v>
      </c>
      <c r="C7046" t="s">
        <v>469</v>
      </c>
      <c r="D7046" t="s">
        <v>634</v>
      </c>
      <c r="E7046" t="str">
        <f t="shared" si="220"/>
        <v/>
      </c>
      <c r="F7046" t="str">
        <f t="shared" si="221"/>
        <v/>
      </c>
      <c r="H7046">
        <v>6</v>
      </c>
      <c r="Q7046">
        <v>6</v>
      </c>
    </row>
    <row r="7047" spans="1:17" x14ac:dyDescent="0.25">
      <c r="A7047" t="s">
        <v>909</v>
      </c>
      <c r="B7047">
        <v>11</v>
      </c>
      <c r="C7047" t="s">
        <v>402</v>
      </c>
      <c r="D7047" t="s">
        <v>634</v>
      </c>
      <c r="E7047" t="str">
        <f t="shared" si="220"/>
        <v/>
      </c>
      <c r="F7047" t="str">
        <f t="shared" si="221"/>
        <v/>
      </c>
      <c r="H7047">
        <v>6</v>
      </c>
      <c r="Q7047">
        <v>6</v>
      </c>
    </row>
    <row r="7048" spans="1:17" x14ac:dyDescent="0.25">
      <c r="A7048" t="s">
        <v>909</v>
      </c>
      <c r="B7048">
        <v>11</v>
      </c>
      <c r="C7048" t="s">
        <v>447</v>
      </c>
      <c r="D7048" t="s">
        <v>632</v>
      </c>
      <c r="E7048" t="str">
        <f t="shared" si="220"/>
        <v/>
      </c>
      <c r="F7048" t="str">
        <f t="shared" si="221"/>
        <v/>
      </c>
      <c r="H7048">
        <v>6</v>
      </c>
      <c r="Q7048">
        <v>6</v>
      </c>
    </row>
    <row r="7049" spans="1:17" x14ac:dyDescent="0.25">
      <c r="A7049" t="s">
        <v>909</v>
      </c>
      <c r="B7049">
        <v>11</v>
      </c>
      <c r="C7049" t="s">
        <v>462</v>
      </c>
      <c r="D7049" t="s">
        <v>632</v>
      </c>
      <c r="E7049" t="str">
        <f t="shared" si="220"/>
        <v/>
      </c>
      <c r="F7049" t="str">
        <f t="shared" si="221"/>
        <v/>
      </c>
      <c r="H7049">
        <v>6.5</v>
      </c>
      <c r="Q7049">
        <v>6.5</v>
      </c>
    </row>
    <row r="7050" spans="1:17" x14ac:dyDescent="0.25">
      <c r="A7050" t="s">
        <v>909</v>
      </c>
      <c r="B7050">
        <v>11</v>
      </c>
      <c r="C7050" t="s">
        <v>470</v>
      </c>
      <c r="D7050" t="s">
        <v>632</v>
      </c>
      <c r="E7050" t="str">
        <f t="shared" si="220"/>
        <v/>
      </c>
      <c r="F7050" t="str">
        <f t="shared" si="221"/>
        <v/>
      </c>
      <c r="H7050">
        <v>6</v>
      </c>
      <c r="Q7050">
        <v>6</v>
      </c>
    </row>
    <row r="7051" spans="1:17" x14ac:dyDescent="0.25">
      <c r="A7051" t="s">
        <v>909</v>
      </c>
      <c r="B7051">
        <v>11</v>
      </c>
      <c r="C7051" t="s">
        <v>474</v>
      </c>
      <c r="D7051" t="s">
        <v>632</v>
      </c>
      <c r="E7051" t="str">
        <f t="shared" si="220"/>
        <v/>
      </c>
      <c r="F7051" t="str">
        <f t="shared" si="221"/>
        <v/>
      </c>
      <c r="H7051">
        <v>6.5</v>
      </c>
      <c r="Q7051">
        <v>6.5</v>
      </c>
    </row>
    <row r="7052" spans="1:17" x14ac:dyDescent="0.25">
      <c r="A7052" t="s">
        <v>909</v>
      </c>
      <c r="B7052">
        <v>11</v>
      </c>
      <c r="C7052" t="s">
        <v>352</v>
      </c>
      <c r="D7052" t="s">
        <v>752</v>
      </c>
      <c r="E7052" t="str">
        <f t="shared" si="220"/>
        <v/>
      </c>
      <c r="F7052" t="str">
        <f t="shared" si="221"/>
        <v/>
      </c>
      <c r="H7052">
        <v>6</v>
      </c>
      <c r="Q7052">
        <v>6</v>
      </c>
    </row>
    <row r="7053" spans="1:17" x14ac:dyDescent="0.25">
      <c r="A7053" t="s">
        <v>909</v>
      </c>
      <c r="B7053">
        <v>11</v>
      </c>
      <c r="C7053" t="s">
        <v>353</v>
      </c>
      <c r="D7053" t="s">
        <v>752</v>
      </c>
      <c r="E7053" t="str">
        <f t="shared" si="220"/>
        <v/>
      </c>
      <c r="F7053" t="str">
        <f t="shared" si="221"/>
        <v/>
      </c>
      <c r="H7053">
        <v>6</v>
      </c>
      <c r="Q7053">
        <v>6</v>
      </c>
    </row>
    <row r="7054" spans="1:17" x14ac:dyDescent="0.25">
      <c r="A7054" t="s">
        <v>909</v>
      </c>
      <c r="B7054">
        <v>11</v>
      </c>
      <c r="C7054" t="s">
        <v>392</v>
      </c>
      <c r="D7054" t="s">
        <v>752</v>
      </c>
      <c r="E7054" t="str">
        <f t="shared" si="220"/>
        <v/>
      </c>
      <c r="F7054" t="str">
        <f t="shared" si="221"/>
        <v/>
      </c>
      <c r="H7054">
        <v>6</v>
      </c>
      <c r="Q7054">
        <v>6</v>
      </c>
    </row>
    <row r="7055" spans="1:17" x14ac:dyDescent="0.25">
      <c r="A7055" t="s">
        <v>909</v>
      </c>
      <c r="B7055">
        <v>11</v>
      </c>
      <c r="C7055" t="s">
        <v>426</v>
      </c>
      <c r="D7055" t="s">
        <v>752</v>
      </c>
      <c r="E7055" t="str">
        <f t="shared" si="220"/>
        <v/>
      </c>
      <c r="F7055" t="str">
        <f t="shared" si="221"/>
        <v/>
      </c>
      <c r="H7055">
        <v>6</v>
      </c>
      <c r="Q7055">
        <v>6</v>
      </c>
    </row>
    <row r="7056" spans="1:17" x14ac:dyDescent="0.25">
      <c r="A7056" t="s">
        <v>909</v>
      </c>
      <c r="B7056">
        <v>11</v>
      </c>
      <c r="C7056" t="s">
        <v>428</v>
      </c>
      <c r="D7056" t="s">
        <v>752</v>
      </c>
      <c r="E7056" t="str">
        <f t="shared" si="220"/>
        <v/>
      </c>
      <c r="F7056" t="str">
        <f t="shared" si="221"/>
        <v/>
      </c>
      <c r="H7056">
        <v>5.5</v>
      </c>
      <c r="Q7056">
        <v>5.5</v>
      </c>
    </row>
    <row r="7057" spans="1:17" x14ac:dyDescent="0.25">
      <c r="A7057" t="s">
        <v>909</v>
      </c>
      <c r="B7057">
        <v>11</v>
      </c>
      <c r="C7057" t="s">
        <v>454</v>
      </c>
      <c r="D7057" t="s">
        <v>752</v>
      </c>
      <c r="E7057" t="str">
        <f t="shared" si="220"/>
        <v/>
      </c>
      <c r="F7057" t="str">
        <f t="shared" si="221"/>
        <v/>
      </c>
      <c r="H7057">
        <v>6</v>
      </c>
      <c r="Q7057">
        <v>6</v>
      </c>
    </row>
    <row r="7058" spans="1:17" x14ac:dyDescent="0.25">
      <c r="A7058" t="s">
        <v>909</v>
      </c>
      <c r="B7058">
        <v>11</v>
      </c>
      <c r="C7058" t="s">
        <v>414</v>
      </c>
      <c r="D7058" t="s">
        <v>740</v>
      </c>
      <c r="E7058" t="str">
        <f t="shared" si="220"/>
        <v/>
      </c>
      <c r="F7058" t="str">
        <f t="shared" si="221"/>
        <v/>
      </c>
      <c r="H7058">
        <v>6.5</v>
      </c>
      <c r="Q7058">
        <v>6.5</v>
      </c>
    </row>
    <row r="7059" spans="1:17" x14ac:dyDescent="0.25">
      <c r="A7059" t="s">
        <v>909</v>
      </c>
      <c r="B7059">
        <v>11</v>
      </c>
      <c r="C7059" t="s">
        <v>415</v>
      </c>
      <c r="D7059" t="s">
        <v>740</v>
      </c>
      <c r="E7059">
        <f t="shared" si="220"/>
        <v>1</v>
      </c>
      <c r="F7059" t="str">
        <f t="shared" si="221"/>
        <v/>
      </c>
      <c r="G7059" t="s">
        <v>910</v>
      </c>
      <c r="H7059">
        <v>6</v>
      </c>
      <c r="Q7059">
        <v>5.5</v>
      </c>
    </row>
    <row r="7060" spans="1:17" x14ac:dyDescent="0.25">
      <c r="A7060" t="s">
        <v>909</v>
      </c>
      <c r="B7060">
        <v>11</v>
      </c>
      <c r="C7060" t="s">
        <v>440</v>
      </c>
      <c r="D7060" t="s">
        <v>740</v>
      </c>
      <c r="E7060" t="str">
        <f t="shared" si="220"/>
        <v/>
      </c>
      <c r="F7060" t="str">
        <f t="shared" si="221"/>
        <v/>
      </c>
      <c r="H7060">
        <v>6.5</v>
      </c>
      <c r="Q7060">
        <v>6.5</v>
      </c>
    </row>
    <row r="7061" spans="1:17" x14ac:dyDescent="0.25">
      <c r="A7061" t="s">
        <v>909</v>
      </c>
      <c r="B7061">
        <v>11</v>
      </c>
      <c r="C7061" t="s">
        <v>870</v>
      </c>
      <c r="D7061" t="s">
        <v>740</v>
      </c>
      <c r="E7061">
        <f t="shared" si="220"/>
        <v>1</v>
      </c>
      <c r="F7061" t="str">
        <f t="shared" si="221"/>
        <v/>
      </c>
      <c r="G7061" t="s">
        <v>910</v>
      </c>
      <c r="H7061">
        <v>6</v>
      </c>
      <c r="Q7061">
        <v>5.5</v>
      </c>
    </row>
    <row r="7062" spans="1:17" x14ac:dyDescent="0.25">
      <c r="A7062" t="s">
        <v>909</v>
      </c>
      <c r="B7062">
        <v>11</v>
      </c>
      <c r="C7062" t="s">
        <v>458</v>
      </c>
      <c r="D7062" t="s">
        <v>740</v>
      </c>
      <c r="E7062">
        <f t="shared" si="220"/>
        <v>1</v>
      </c>
      <c r="F7062" t="str">
        <f t="shared" si="221"/>
        <v/>
      </c>
      <c r="G7062" t="s">
        <v>910</v>
      </c>
      <c r="H7062">
        <v>7</v>
      </c>
      <c r="I7062">
        <v>1</v>
      </c>
      <c r="Q7062">
        <v>9.5</v>
      </c>
    </row>
    <row r="7063" spans="1:17" x14ac:dyDescent="0.25">
      <c r="A7063" t="s">
        <v>909</v>
      </c>
      <c r="B7063">
        <v>11</v>
      </c>
      <c r="C7063" t="s">
        <v>468</v>
      </c>
      <c r="D7063" t="s">
        <v>740</v>
      </c>
      <c r="E7063" t="str">
        <f t="shared" si="220"/>
        <v/>
      </c>
      <c r="F7063" t="str">
        <f t="shared" si="221"/>
        <v/>
      </c>
      <c r="H7063">
        <v>5.5</v>
      </c>
      <c r="Q7063">
        <v>5.5</v>
      </c>
    </row>
    <row r="7064" spans="1:17" x14ac:dyDescent="0.25">
      <c r="A7064" t="s">
        <v>909</v>
      </c>
      <c r="B7064">
        <v>11</v>
      </c>
      <c r="C7064" t="s">
        <v>463</v>
      </c>
      <c r="D7064" t="s">
        <v>740</v>
      </c>
      <c r="E7064" t="str">
        <f t="shared" si="220"/>
        <v/>
      </c>
      <c r="F7064" t="str">
        <f t="shared" si="221"/>
        <v/>
      </c>
      <c r="H7064">
        <v>6</v>
      </c>
      <c r="Q7064">
        <v>6</v>
      </c>
    </row>
    <row r="7065" spans="1:17" x14ac:dyDescent="0.25">
      <c r="A7065" t="s">
        <v>909</v>
      </c>
      <c r="B7065">
        <v>11</v>
      </c>
      <c r="C7065" t="s">
        <v>360</v>
      </c>
      <c r="D7065" t="s">
        <v>742</v>
      </c>
      <c r="E7065" t="str">
        <f t="shared" si="220"/>
        <v/>
      </c>
      <c r="F7065" t="str">
        <f t="shared" si="221"/>
        <v/>
      </c>
      <c r="H7065">
        <v>7</v>
      </c>
      <c r="Q7065">
        <v>7</v>
      </c>
    </row>
    <row r="7066" spans="1:17" x14ac:dyDescent="0.25">
      <c r="A7066" t="s">
        <v>909</v>
      </c>
      <c r="B7066">
        <v>11</v>
      </c>
      <c r="C7066" t="s">
        <v>384</v>
      </c>
      <c r="D7066" t="s">
        <v>742</v>
      </c>
      <c r="E7066" t="str">
        <f t="shared" si="220"/>
        <v/>
      </c>
      <c r="F7066" t="str">
        <f t="shared" si="221"/>
        <v/>
      </c>
      <c r="H7066">
        <v>5.5</v>
      </c>
      <c r="Q7066">
        <v>5.5</v>
      </c>
    </row>
    <row r="7067" spans="1:17" x14ac:dyDescent="0.25">
      <c r="A7067" t="s">
        <v>909</v>
      </c>
      <c r="B7067">
        <v>11</v>
      </c>
      <c r="C7067" t="s">
        <v>444</v>
      </c>
      <c r="D7067" t="s">
        <v>742</v>
      </c>
      <c r="E7067" t="str">
        <f t="shared" si="220"/>
        <v/>
      </c>
      <c r="F7067" t="str">
        <f t="shared" si="221"/>
        <v/>
      </c>
      <c r="H7067">
        <v>6</v>
      </c>
      <c r="Q7067">
        <v>6</v>
      </c>
    </row>
    <row r="7068" spans="1:17" x14ac:dyDescent="0.25">
      <c r="A7068" t="s">
        <v>909</v>
      </c>
      <c r="B7068">
        <v>11</v>
      </c>
      <c r="C7068" t="s">
        <v>379</v>
      </c>
      <c r="D7068" t="s">
        <v>753</v>
      </c>
      <c r="E7068" t="str">
        <f t="shared" si="220"/>
        <v/>
      </c>
      <c r="F7068" t="str">
        <f t="shared" si="221"/>
        <v/>
      </c>
      <c r="H7068">
        <v>4</v>
      </c>
      <c r="Q7068">
        <v>4</v>
      </c>
    </row>
    <row r="7069" spans="1:17" x14ac:dyDescent="0.25">
      <c r="A7069" t="s">
        <v>909</v>
      </c>
      <c r="B7069">
        <v>11</v>
      </c>
      <c r="C7069" t="s">
        <v>385</v>
      </c>
      <c r="D7069" t="s">
        <v>753</v>
      </c>
      <c r="E7069">
        <f t="shared" si="220"/>
        <v>1</v>
      </c>
      <c r="F7069" t="str">
        <f t="shared" si="221"/>
        <v/>
      </c>
      <c r="G7069" t="s">
        <v>910</v>
      </c>
      <c r="H7069">
        <v>5</v>
      </c>
      <c r="Q7069">
        <v>4.5</v>
      </c>
    </row>
    <row r="7070" spans="1:17" x14ac:dyDescent="0.25">
      <c r="A7070" t="s">
        <v>909</v>
      </c>
      <c r="B7070">
        <v>11</v>
      </c>
      <c r="C7070" t="s">
        <v>871</v>
      </c>
      <c r="D7070" t="s">
        <v>753</v>
      </c>
      <c r="E7070" t="str">
        <f t="shared" si="220"/>
        <v/>
      </c>
      <c r="F7070" t="str">
        <f t="shared" si="221"/>
        <v/>
      </c>
      <c r="H7070">
        <v>6.5</v>
      </c>
      <c r="Q7070">
        <v>6.5</v>
      </c>
    </row>
    <row r="7071" spans="1:17" x14ac:dyDescent="0.25">
      <c r="A7071" t="s">
        <v>909</v>
      </c>
      <c r="B7071">
        <v>11</v>
      </c>
      <c r="C7071" t="s">
        <v>455</v>
      </c>
      <c r="D7071" t="s">
        <v>753</v>
      </c>
      <c r="E7071" t="str">
        <f t="shared" si="220"/>
        <v/>
      </c>
      <c r="F7071" t="str">
        <f t="shared" si="221"/>
        <v/>
      </c>
      <c r="H7071">
        <v>5.5</v>
      </c>
      <c r="Q7071">
        <v>5.5</v>
      </c>
    </row>
    <row r="7072" spans="1:17" x14ac:dyDescent="0.25">
      <c r="A7072" t="s">
        <v>909</v>
      </c>
      <c r="B7072">
        <v>11</v>
      </c>
      <c r="C7072" t="s">
        <v>380</v>
      </c>
      <c r="D7072" t="s">
        <v>750</v>
      </c>
      <c r="E7072" t="str">
        <f t="shared" si="220"/>
        <v/>
      </c>
      <c r="F7072" t="str">
        <f t="shared" si="221"/>
        <v/>
      </c>
      <c r="H7072">
        <v>6</v>
      </c>
      <c r="Q7072">
        <v>6</v>
      </c>
    </row>
    <row r="7073" spans="1:17" x14ac:dyDescent="0.25">
      <c r="A7073" t="s">
        <v>909</v>
      </c>
      <c r="B7073">
        <v>11</v>
      </c>
      <c r="C7073" t="s">
        <v>386</v>
      </c>
      <c r="D7073" t="s">
        <v>750</v>
      </c>
      <c r="E7073">
        <f t="shared" si="220"/>
        <v>1</v>
      </c>
      <c r="F7073" t="str">
        <f t="shared" si="221"/>
        <v/>
      </c>
      <c r="G7073" t="s">
        <v>910</v>
      </c>
      <c r="H7073">
        <v>6</v>
      </c>
      <c r="Q7073">
        <v>5.5</v>
      </c>
    </row>
    <row r="7074" spans="1:17" x14ac:dyDescent="0.25">
      <c r="A7074" t="s">
        <v>909</v>
      </c>
      <c r="B7074">
        <v>11</v>
      </c>
      <c r="C7074" t="s">
        <v>399</v>
      </c>
      <c r="D7074" t="s">
        <v>750</v>
      </c>
      <c r="E7074" t="str">
        <f t="shared" si="220"/>
        <v/>
      </c>
      <c r="F7074" t="str">
        <f t="shared" si="221"/>
        <v/>
      </c>
      <c r="H7074">
        <v>6.5</v>
      </c>
      <c r="Q7074">
        <v>6.5</v>
      </c>
    </row>
    <row r="7075" spans="1:17" x14ac:dyDescent="0.25">
      <c r="A7075" t="s">
        <v>909</v>
      </c>
      <c r="B7075">
        <v>11</v>
      </c>
      <c r="C7075" t="s">
        <v>857</v>
      </c>
      <c r="D7075" t="s">
        <v>750</v>
      </c>
      <c r="E7075" t="str">
        <f t="shared" si="220"/>
        <v/>
      </c>
      <c r="F7075" t="str">
        <f t="shared" si="221"/>
        <v/>
      </c>
      <c r="H7075">
        <v>6</v>
      </c>
      <c r="Q7075">
        <v>6</v>
      </c>
    </row>
    <row r="7076" spans="1:17" x14ac:dyDescent="0.25">
      <c r="A7076" t="s">
        <v>909</v>
      </c>
      <c r="B7076">
        <v>11</v>
      </c>
      <c r="C7076" t="s">
        <v>430</v>
      </c>
      <c r="D7076" t="s">
        <v>750</v>
      </c>
      <c r="E7076" t="str">
        <f t="shared" si="220"/>
        <v/>
      </c>
      <c r="F7076" t="str">
        <f t="shared" si="221"/>
        <v/>
      </c>
      <c r="H7076">
        <v>6.5</v>
      </c>
      <c r="Q7076">
        <v>6.5</v>
      </c>
    </row>
    <row r="7077" spans="1:17" x14ac:dyDescent="0.25">
      <c r="A7077" t="s">
        <v>909</v>
      </c>
      <c r="B7077">
        <v>11</v>
      </c>
      <c r="C7077" t="s">
        <v>452</v>
      </c>
      <c r="D7077" t="s">
        <v>750</v>
      </c>
      <c r="E7077" t="str">
        <f t="shared" si="220"/>
        <v/>
      </c>
      <c r="F7077" t="str">
        <f t="shared" si="221"/>
        <v/>
      </c>
      <c r="H7077">
        <v>5</v>
      </c>
      <c r="Q7077">
        <v>5</v>
      </c>
    </row>
    <row r="7078" spans="1:17" x14ac:dyDescent="0.25">
      <c r="A7078" t="s">
        <v>909</v>
      </c>
      <c r="B7078">
        <v>11</v>
      </c>
      <c r="C7078" t="s">
        <v>461</v>
      </c>
      <c r="D7078" t="s">
        <v>750</v>
      </c>
      <c r="E7078">
        <f t="shared" si="220"/>
        <v>1</v>
      </c>
      <c r="F7078" t="str">
        <f t="shared" si="221"/>
        <v/>
      </c>
      <c r="G7078" t="s">
        <v>910</v>
      </c>
      <c r="H7078">
        <v>6.5</v>
      </c>
      <c r="Q7078">
        <v>6</v>
      </c>
    </row>
    <row r="7079" spans="1:17" x14ac:dyDescent="0.25">
      <c r="A7079" t="s">
        <v>909</v>
      </c>
      <c r="B7079">
        <v>11</v>
      </c>
      <c r="C7079" t="s">
        <v>345</v>
      </c>
      <c r="D7079" t="s">
        <v>754</v>
      </c>
      <c r="E7079" t="str">
        <f t="shared" si="220"/>
        <v/>
      </c>
      <c r="F7079" t="str">
        <f t="shared" si="221"/>
        <v/>
      </c>
      <c r="H7079">
        <v>5.5</v>
      </c>
      <c r="Q7079">
        <v>5.5</v>
      </c>
    </row>
    <row r="7080" spans="1:17" x14ac:dyDescent="0.25">
      <c r="A7080" t="s">
        <v>909</v>
      </c>
      <c r="B7080">
        <v>11</v>
      </c>
      <c r="C7080" t="s">
        <v>849</v>
      </c>
      <c r="D7080" t="s">
        <v>754</v>
      </c>
      <c r="E7080" t="str">
        <f t="shared" si="220"/>
        <v/>
      </c>
      <c r="F7080" t="str">
        <f t="shared" si="221"/>
        <v/>
      </c>
      <c r="H7080">
        <v>5</v>
      </c>
      <c r="Q7080">
        <v>5</v>
      </c>
    </row>
    <row r="7081" spans="1:17" x14ac:dyDescent="0.25">
      <c r="A7081" t="s">
        <v>909</v>
      </c>
      <c r="B7081">
        <v>11</v>
      </c>
      <c r="C7081" t="s">
        <v>888</v>
      </c>
      <c r="D7081" t="s">
        <v>754</v>
      </c>
      <c r="E7081" t="str">
        <f t="shared" si="220"/>
        <v/>
      </c>
      <c r="F7081" t="str">
        <f t="shared" si="221"/>
        <v/>
      </c>
      <c r="H7081">
        <v>5</v>
      </c>
      <c r="Q7081">
        <v>5</v>
      </c>
    </row>
    <row r="7082" spans="1:17" x14ac:dyDescent="0.25">
      <c r="A7082" t="s">
        <v>909</v>
      </c>
      <c r="B7082">
        <v>11</v>
      </c>
      <c r="C7082" t="s">
        <v>480</v>
      </c>
      <c r="D7082" t="s">
        <v>754</v>
      </c>
      <c r="E7082" t="str">
        <f t="shared" si="220"/>
        <v/>
      </c>
      <c r="F7082" t="str">
        <f t="shared" si="221"/>
        <v/>
      </c>
      <c r="H7082">
        <v>5.5</v>
      </c>
      <c r="Q7082">
        <v>5.5</v>
      </c>
    </row>
    <row r="7083" spans="1:17" x14ac:dyDescent="0.25">
      <c r="A7083" t="s">
        <v>909</v>
      </c>
      <c r="B7083">
        <v>11</v>
      </c>
      <c r="C7083" t="s">
        <v>349</v>
      </c>
      <c r="D7083" t="s">
        <v>748</v>
      </c>
      <c r="E7083" t="str">
        <f t="shared" si="220"/>
        <v/>
      </c>
      <c r="F7083" t="str">
        <f t="shared" si="221"/>
        <v/>
      </c>
      <c r="H7083">
        <v>6.5</v>
      </c>
      <c r="Q7083">
        <v>6.5</v>
      </c>
    </row>
    <row r="7084" spans="1:17" x14ac:dyDescent="0.25">
      <c r="A7084" t="s">
        <v>909</v>
      </c>
      <c r="B7084">
        <v>11</v>
      </c>
      <c r="C7084" t="s">
        <v>356</v>
      </c>
      <c r="D7084" t="s">
        <v>748</v>
      </c>
      <c r="E7084" t="str">
        <f t="shared" si="220"/>
        <v/>
      </c>
      <c r="F7084" t="str">
        <f t="shared" si="221"/>
        <v/>
      </c>
      <c r="H7084">
        <v>6</v>
      </c>
      <c r="Q7084">
        <v>6</v>
      </c>
    </row>
    <row r="7085" spans="1:17" x14ac:dyDescent="0.25">
      <c r="A7085" t="s">
        <v>909</v>
      </c>
      <c r="B7085">
        <v>11</v>
      </c>
      <c r="C7085" t="s">
        <v>401</v>
      </c>
      <c r="D7085" t="s">
        <v>748</v>
      </c>
      <c r="E7085" t="str">
        <f t="shared" si="220"/>
        <v/>
      </c>
      <c r="F7085" t="str">
        <f t="shared" si="221"/>
        <v/>
      </c>
      <c r="H7085">
        <v>6.5</v>
      </c>
      <c r="Q7085">
        <v>6.5</v>
      </c>
    </row>
    <row r="7086" spans="1:17" x14ac:dyDescent="0.25">
      <c r="A7086" t="s">
        <v>909</v>
      </c>
      <c r="B7086">
        <v>11</v>
      </c>
      <c r="C7086" t="s">
        <v>884</v>
      </c>
      <c r="D7086" t="s">
        <v>748</v>
      </c>
      <c r="E7086" t="str">
        <f t="shared" si="220"/>
        <v/>
      </c>
      <c r="F7086" t="str">
        <f t="shared" si="221"/>
        <v/>
      </c>
      <c r="H7086">
        <v>5.5</v>
      </c>
      <c r="Q7086">
        <v>5.5</v>
      </c>
    </row>
    <row r="7087" spans="1:17" x14ac:dyDescent="0.25">
      <c r="A7087" t="s">
        <v>909</v>
      </c>
      <c r="B7087">
        <v>11</v>
      </c>
      <c r="C7087" t="s">
        <v>845</v>
      </c>
      <c r="D7087" t="s">
        <v>661</v>
      </c>
      <c r="E7087" t="str">
        <f t="shared" si="220"/>
        <v/>
      </c>
      <c r="F7087" t="str">
        <f t="shared" si="221"/>
        <v/>
      </c>
      <c r="H7087">
        <v>5.5</v>
      </c>
      <c r="Q7087">
        <v>5.5</v>
      </c>
    </row>
    <row r="7088" spans="1:17" x14ac:dyDescent="0.25">
      <c r="A7088" t="s">
        <v>909</v>
      </c>
      <c r="B7088">
        <v>11</v>
      </c>
      <c r="C7088" t="s">
        <v>400</v>
      </c>
      <c r="D7088" t="s">
        <v>661</v>
      </c>
      <c r="E7088" t="str">
        <f t="shared" si="220"/>
        <v/>
      </c>
      <c r="F7088" t="str">
        <f t="shared" si="221"/>
        <v/>
      </c>
      <c r="H7088">
        <v>5.5</v>
      </c>
      <c r="Q7088">
        <v>5.5</v>
      </c>
    </row>
    <row r="7089" spans="1:17" x14ac:dyDescent="0.25">
      <c r="A7089" t="s">
        <v>909</v>
      </c>
      <c r="B7089">
        <v>11</v>
      </c>
      <c r="C7089" t="s">
        <v>409</v>
      </c>
      <c r="D7089" t="s">
        <v>661</v>
      </c>
      <c r="E7089">
        <f t="shared" si="220"/>
        <v>1</v>
      </c>
      <c r="F7089" t="str">
        <f t="shared" si="221"/>
        <v/>
      </c>
      <c r="G7089" t="s">
        <v>910</v>
      </c>
      <c r="H7089">
        <v>5.5</v>
      </c>
      <c r="Q7089">
        <v>5</v>
      </c>
    </row>
    <row r="7090" spans="1:17" x14ac:dyDescent="0.25">
      <c r="A7090" t="s">
        <v>909</v>
      </c>
      <c r="B7090">
        <v>11</v>
      </c>
      <c r="C7090" t="s">
        <v>420</v>
      </c>
      <c r="D7090" t="s">
        <v>661</v>
      </c>
      <c r="E7090" t="str">
        <f t="shared" si="220"/>
        <v/>
      </c>
      <c r="F7090" t="str">
        <f t="shared" si="221"/>
        <v/>
      </c>
      <c r="H7090">
        <v>5.5</v>
      </c>
      <c r="Q7090">
        <v>5.5</v>
      </c>
    </row>
    <row r="7091" spans="1:17" x14ac:dyDescent="0.25">
      <c r="A7091" t="s">
        <v>909</v>
      </c>
      <c r="B7091">
        <v>11</v>
      </c>
      <c r="C7091" t="s">
        <v>449</v>
      </c>
      <c r="D7091" t="s">
        <v>661</v>
      </c>
      <c r="E7091">
        <f t="shared" si="220"/>
        <v>1</v>
      </c>
      <c r="F7091" t="str">
        <f t="shared" si="221"/>
        <v/>
      </c>
      <c r="G7091" t="s">
        <v>910</v>
      </c>
      <c r="H7091">
        <v>6</v>
      </c>
      <c r="Q7091">
        <v>5.5</v>
      </c>
    </row>
    <row r="7092" spans="1:17" x14ac:dyDescent="0.25">
      <c r="A7092" t="s">
        <v>909</v>
      </c>
      <c r="B7092">
        <v>11</v>
      </c>
      <c r="C7092" t="s">
        <v>359</v>
      </c>
      <c r="D7092" t="s">
        <v>631</v>
      </c>
      <c r="E7092" t="str">
        <f t="shared" si="220"/>
        <v/>
      </c>
      <c r="F7092" t="str">
        <f t="shared" si="221"/>
        <v/>
      </c>
      <c r="H7092">
        <v>5.5</v>
      </c>
      <c r="Q7092">
        <v>5.5</v>
      </c>
    </row>
    <row r="7093" spans="1:17" x14ac:dyDescent="0.25">
      <c r="A7093" t="s">
        <v>909</v>
      </c>
      <c r="B7093">
        <v>11</v>
      </c>
      <c r="C7093" t="s">
        <v>364</v>
      </c>
      <c r="D7093" t="s">
        <v>631</v>
      </c>
      <c r="E7093">
        <f t="shared" si="220"/>
        <v>1</v>
      </c>
      <c r="F7093" t="str">
        <f t="shared" si="221"/>
        <v/>
      </c>
      <c r="G7093" t="s">
        <v>910</v>
      </c>
      <c r="H7093">
        <v>5.5</v>
      </c>
      <c r="Q7093">
        <v>5</v>
      </c>
    </row>
    <row r="7094" spans="1:17" x14ac:dyDescent="0.25">
      <c r="A7094" t="s">
        <v>909</v>
      </c>
      <c r="B7094">
        <v>11</v>
      </c>
      <c r="C7094" t="s">
        <v>843</v>
      </c>
      <c r="D7094" t="s">
        <v>631</v>
      </c>
      <c r="E7094" t="str">
        <f t="shared" si="220"/>
        <v/>
      </c>
      <c r="F7094" t="str">
        <f t="shared" si="221"/>
        <v/>
      </c>
      <c r="H7094">
        <v>6</v>
      </c>
      <c r="Q7094">
        <v>6</v>
      </c>
    </row>
    <row r="7095" spans="1:17" x14ac:dyDescent="0.25">
      <c r="A7095" t="s">
        <v>909</v>
      </c>
      <c r="B7095">
        <v>11</v>
      </c>
      <c r="C7095" t="s">
        <v>423</v>
      </c>
      <c r="D7095" t="s">
        <v>631</v>
      </c>
      <c r="E7095">
        <f t="shared" si="220"/>
        <v>1</v>
      </c>
      <c r="F7095" t="str">
        <f t="shared" si="221"/>
        <v/>
      </c>
      <c r="G7095" t="s">
        <v>910</v>
      </c>
      <c r="H7095">
        <v>6</v>
      </c>
      <c r="Q7095">
        <v>5.5</v>
      </c>
    </row>
    <row r="7096" spans="1:17" x14ac:dyDescent="0.25">
      <c r="A7096" t="s">
        <v>909</v>
      </c>
      <c r="B7096">
        <v>11</v>
      </c>
      <c r="C7096" t="s">
        <v>387</v>
      </c>
      <c r="D7096" t="s">
        <v>745</v>
      </c>
      <c r="E7096" t="str">
        <f t="shared" si="220"/>
        <v/>
      </c>
      <c r="F7096">
        <f t="shared" si="221"/>
        <v>1</v>
      </c>
      <c r="G7096" t="s">
        <v>911</v>
      </c>
      <c r="H7096">
        <v>3</v>
      </c>
      <c r="L7096">
        <v>1</v>
      </c>
      <c r="Q7096">
        <v>3</v>
      </c>
    </row>
    <row r="7097" spans="1:17" x14ac:dyDescent="0.25">
      <c r="A7097" t="s">
        <v>909</v>
      </c>
      <c r="B7097">
        <v>11</v>
      </c>
      <c r="C7097" t="s">
        <v>394</v>
      </c>
      <c r="D7097" t="s">
        <v>745</v>
      </c>
      <c r="E7097" t="str">
        <f t="shared" si="220"/>
        <v/>
      </c>
      <c r="F7097" t="str">
        <f t="shared" si="221"/>
        <v/>
      </c>
      <c r="H7097">
        <v>5</v>
      </c>
      <c r="I7097">
        <v>1</v>
      </c>
      <c r="Q7097">
        <v>8</v>
      </c>
    </row>
    <row r="7098" spans="1:17" x14ac:dyDescent="0.25">
      <c r="A7098" t="s">
        <v>909</v>
      </c>
      <c r="B7098">
        <v>11</v>
      </c>
      <c r="C7098" t="s">
        <v>405</v>
      </c>
      <c r="D7098" t="s">
        <v>745</v>
      </c>
      <c r="E7098">
        <f t="shared" si="220"/>
        <v>1</v>
      </c>
      <c r="F7098" t="str">
        <f t="shared" si="221"/>
        <v/>
      </c>
      <c r="G7098" t="s">
        <v>910</v>
      </c>
      <c r="H7098">
        <v>5.5</v>
      </c>
      <c r="Q7098">
        <v>5</v>
      </c>
    </row>
    <row r="7099" spans="1:17" x14ac:dyDescent="0.25">
      <c r="A7099" t="s">
        <v>909</v>
      </c>
      <c r="B7099">
        <v>11</v>
      </c>
      <c r="C7099" t="s">
        <v>439</v>
      </c>
      <c r="D7099" t="s">
        <v>745</v>
      </c>
      <c r="E7099" t="str">
        <f t="shared" si="220"/>
        <v/>
      </c>
      <c r="F7099" t="str">
        <f t="shared" si="221"/>
        <v/>
      </c>
      <c r="H7099">
        <v>5</v>
      </c>
      <c r="Q7099">
        <v>5</v>
      </c>
    </row>
    <row r="7100" spans="1:17" x14ac:dyDescent="0.25">
      <c r="A7100" t="s">
        <v>909</v>
      </c>
      <c r="B7100">
        <v>11</v>
      </c>
      <c r="C7100" t="s">
        <v>346</v>
      </c>
      <c r="D7100" t="s">
        <v>635</v>
      </c>
      <c r="E7100" t="str">
        <f t="shared" si="220"/>
        <v/>
      </c>
      <c r="F7100" t="str">
        <f t="shared" si="221"/>
        <v/>
      </c>
      <c r="H7100">
        <v>6.5</v>
      </c>
      <c r="Q7100">
        <v>6.5</v>
      </c>
    </row>
    <row r="7101" spans="1:17" x14ac:dyDescent="0.25">
      <c r="A7101" t="s">
        <v>909</v>
      </c>
      <c r="B7101">
        <v>11</v>
      </c>
      <c r="C7101" t="s">
        <v>351</v>
      </c>
      <c r="D7101" t="s">
        <v>635</v>
      </c>
      <c r="E7101">
        <f t="shared" si="220"/>
        <v>1</v>
      </c>
      <c r="F7101" t="str">
        <f t="shared" si="221"/>
        <v/>
      </c>
      <c r="G7101" t="s">
        <v>910</v>
      </c>
      <c r="H7101">
        <v>5</v>
      </c>
      <c r="Q7101">
        <v>4.5</v>
      </c>
    </row>
    <row r="7102" spans="1:17" x14ac:dyDescent="0.25">
      <c r="A7102" t="s">
        <v>909</v>
      </c>
      <c r="B7102">
        <v>11</v>
      </c>
      <c r="C7102" t="s">
        <v>366</v>
      </c>
      <c r="D7102" t="s">
        <v>635</v>
      </c>
      <c r="E7102" t="str">
        <f t="shared" si="220"/>
        <v/>
      </c>
      <c r="F7102" t="str">
        <f t="shared" si="221"/>
        <v/>
      </c>
      <c r="H7102">
        <v>5</v>
      </c>
      <c r="Q7102">
        <v>5</v>
      </c>
    </row>
    <row r="7103" spans="1:17" x14ac:dyDescent="0.25">
      <c r="A7103" t="s">
        <v>909</v>
      </c>
      <c r="B7103">
        <v>11</v>
      </c>
      <c r="C7103" t="s">
        <v>406</v>
      </c>
      <c r="D7103" t="s">
        <v>635</v>
      </c>
      <c r="E7103" t="str">
        <f t="shared" si="220"/>
        <v/>
      </c>
      <c r="F7103" t="str">
        <f t="shared" si="221"/>
        <v/>
      </c>
      <c r="H7103">
        <v>6</v>
      </c>
      <c r="Q7103">
        <v>6</v>
      </c>
    </row>
    <row r="7104" spans="1:17" x14ac:dyDescent="0.25">
      <c r="A7104" t="s">
        <v>909</v>
      </c>
      <c r="B7104">
        <v>11</v>
      </c>
      <c r="C7104" t="s">
        <v>419</v>
      </c>
      <c r="D7104" t="s">
        <v>635</v>
      </c>
      <c r="E7104" t="str">
        <f t="shared" si="220"/>
        <v/>
      </c>
      <c r="F7104" t="str">
        <f t="shared" si="221"/>
        <v/>
      </c>
      <c r="H7104">
        <v>6.5</v>
      </c>
      <c r="L7104">
        <v>1</v>
      </c>
      <c r="Q7104">
        <v>7.5</v>
      </c>
    </row>
    <row r="7105" spans="1:17" x14ac:dyDescent="0.25">
      <c r="A7105" t="s">
        <v>909</v>
      </c>
      <c r="B7105">
        <v>11</v>
      </c>
      <c r="C7105" t="s">
        <v>389</v>
      </c>
      <c r="D7105" t="s">
        <v>747</v>
      </c>
      <c r="E7105">
        <f t="shared" si="220"/>
        <v>1</v>
      </c>
      <c r="F7105" t="str">
        <f t="shared" si="221"/>
        <v/>
      </c>
      <c r="G7105" t="s">
        <v>910</v>
      </c>
      <c r="H7105">
        <v>6</v>
      </c>
      <c r="Q7105">
        <v>5.5</v>
      </c>
    </row>
    <row r="7106" spans="1:17" x14ac:dyDescent="0.25">
      <c r="A7106" t="s">
        <v>909</v>
      </c>
      <c r="B7106">
        <v>11</v>
      </c>
      <c r="C7106" t="s">
        <v>390</v>
      </c>
      <c r="D7106" t="s">
        <v>747</v>
      </c>
      <c r="E7106" t="str">
        <f t="shared" si="220"/>
        <v/>
      </c>
      <c r="F7106" t="str">
        <f t="shared" si="221"/>
        <v/>
      </c>
      <c r="H7106">
        <v>6</v>
      </c>
      <c r="Q7106">
        <v>6</v>
      </c>
    </row>
    <row r="7107" spans="1:17" x14ac:dyDescent="0.25">
      <c r="A7107" t="s">
        <v>909</v>
      </c>
      <c r="B7107">
        <v>11</v>
      </c>
      <c r="C7107" t="s">
        <v>408</v>
      </c>
      <c r="D7107" t="s">
        <v>747</v>
      </c>
      <c r="E7107" t="str">
        <f t="shared" ref="E7107:E7170" si="222">IF($G7107="Ammonito",1,"")</f>
        <v/>
      </c>
      <c r="F7107" t="str">
        <f t="shared" ref="F7107:F7170" si="223">IF($G7107="Espulsione",1,"")</f>
        <v/>
      </c>
      <c r="H7107">
        <v>6</v>
      </c>
      <c r="Q7107">
        <v>6</v>
      </c>
    </row>
    <row r="7108" spans="1:17" x14ac:dyDescent="0.25">
      <c r="A7108" t="s">
        <v>909</v>
      </c>
      <c r="B7108">
        <v>11</v>
      </c>
      <c r="C7108" t="s">
        <v>865</v>
      </c>
      <c r="D7108" t="s">
        <v>747</v>
      </c>
      <c r="E7108" t="str">
        <f t="shared" si="222"/>
        <v/>
      </c>
      <c r="F7108" t="str">
        <f t="shared" si="223"/>
        <v/>
      </c>
      <c r="H7108">
        <v>6</v>
      </c>
      <c r="Q7108">
        <v>6</v>
      </c>
    </row>
    <row r="7109" spans="1:17" x14ac:dyDescent="0.25">
      <c r="A7109" t="s">
        <v>909</v>
      </c>
      <c r="B7109">
        <v>11</v>
      </c>
      <c r="C7109" t="s">
        <v>851</v>
      </c>
      <c r="D7109" t="s">
        <v>738</v>
      </c>
      <c r="E7109" t="str">
        <f t="shared" si="222"/>
        <v/>
      </c>
      <c r="F7109" t="str">
        <f t="shared" si="223"/>
        <v/>
      </c>
      <c r="H7109">
        <v>5</v>
      </c>
      <c r="Q7109">
        <v>5</v>
      </c>
    </row>
    <row r="7110" spans="1:17" x14ac:dyDescent="0.25">
      <c r="A7110" t="s">
        <v>909</v>
      </c>
      <c r="B7110">
        <v>11</v>
      </c>
      <c r="C7110" t="s">
        <v>397</v>
      </c>
      <c r="D7110" t="s">
        <v>738</v>
      </c>
      <c r="E7110" t="str">
        <f t="shared" si="222"/>
        <v/>
      </c>
      <c r="F7110" t="str">
        <f t="shared" si="223"/>
        <v/>
      </c>
      <c r="H7110">
        <v>5</v>
      </c>
      <c r="Q7110">
        <v>5</v>
      </c>
    </row>
    <row r="7111" spans="1:17" x14ac:dyDescent="0.25">
      <c r="A7111" t="s">
        <v>909</v>
      </c>
      <c r="B7111">
        <v>11</v>
      </c>
      <c r="C7111" t="s">
        <v>403</v>
      </c>
      <c r="D7111" t="s">
        <v>738</v>
      </c>
      <c r="E7111" t="str">
        <f t="shared" si="222"/>
        <v/>
      </c>
      <c r="F7111" t="str">
        <f t="shared" si="223"/>
        <v/>
      </c>
      <c r="H7111">
        <v>5</v>
      </c>
      <c r="Q7111">
        <v>5</v>
      </c>
    </row>
    <row r="7112" spans="1:17" x14ac:dyDescent="0.25">
      <c r="A7112" t="s">
        <v>909</v>
      </c>
      <c r="B7112">
        <v>11</v>
      </c>
      <c r="C7112" t="s">
        <v>441</v>
      </c>
      <c r="D7112" t="s">
        <v>738</v>
      </c>
      <c r="E7112" t="str">
        <f t="shared" si="222"/>
        <v/>
      </c>
      <c r="F7112" t="str">
        <f t="shared" si="223"/>
        <v/>
      </c>
      <c r="H7112">
        <v>5.5</v>
      </c>
      <c r="Q7112">
        <v>5.5</v>
      </c>
    </row>
    <row r="7113" spans="1:17" x14ac:dyDescent="0.25">
      <c r="A7113" t="s">
        <v>909</v>
      </c>
      <c r="B7113">
        <v>11</v>
      </c>
      <c r="C7113" t="s">
        <v>478</v>
      </c>
      <c r="D7113" t="s">
        <v>738</v>
      </c>
      <c r="E7113" t="str">
        <f t="shared" si="222"/>
        <v/>
      </c>
      <c r="F7113" t="str">
        <f t="shared" si="223"/>
        <v/>
      </c>
      <c r="H7113">
        <v>6</v>
      </c>
      <c r="Q7113">
        <v>6</v>
      </c>
    </row>
    <row r="7114" spans="1:17" x14ac:dyDescent="0.25">
      <c r="A7114" t="s">
        <v>909</v>
      </c>
      <c r="B7114">
        <v>11</v>
      </c>
      <c r="C7114" t="s">
        <v>347</v>
      </c>
      <c r="D7114" t="s">
        <v>761</v>
      </c>
      <c r="E7114" t="str">
        <f t="shared" si="222"/>
        <v/>
      </c>
      <c r="F7114" t="str">
        <f t="shared" si="223"/>
        <v/>
      </c>
      <c r="H7114">
        <v>6</v>
      </c>
      <c r="Q7114">
        <v>6</v>
      </c>
    </row>
    <row r="7115" spans="1:17" x14ac:dyDescent="0.25">
      <c r="A7115" t="s">
        <v>909</v>
      </c>
      <c r="B7115">
        <v>11</v>
      </c>
      <c r="C7115" t="s">
        <v>372</v>
      </c>
      <c r="D7115" t="s">
        <v>761</v>
      </c>
      <c r="E7115" t="str">
        <f t="shared" si="222"/>
        <v/>
      </c>
      <c r="F7115" t="str">
        <f t="shared" si="223"/>
        <v/>
      </c>
      <c r="H7115">
        <v>6</v>
      </c>
      <c r="Q7115">
        <v>6</v>
      </c>
    </row>
    <row r="7116" spans="1:17" x14ac:dyDescent="0.25">
      <c r="A7116" t="s">
        <v>909</v>
      </c>
      <c r="B7116">
        <v>11</v>
      </c>
      <c r="C7116" t="s">
        <v>410</v>
      </c>
      <c r="D7116" t="s">
        <v>761</v>
      </c>
      <c r="E7116" t="str">
        <f t="shared" si="222"/>
        <v/>
      </c>
      <c r="F7116" t="str">
        <f t="shared" si="223"/>
        <v/>
      </c>
      <c r="H7116">
        <v>6</v>
      </c>
      <c r="Q7116">
        <v>6</v>
      </c>
    </row>
    <row r="7117" spans="1:17" x14ac:dyDescent="0.25">
      <c r="A7117" t="s">
        <v>909</v>
      </c>
      <c r="B7117">
        <v>11</v>
      </c>
      <c r="C7117" t="s">
        <v>424</v>
      </c>
      <c r="D7117" t="s">
        <v>761</v>
      </c>
      <c r="E7117" t="str">
        <f t="shared" si="222"/>
        <v/>
      </c>
      <c r="F7117" t="str">
        <f t="shared" si="223"/>
        <v/>
      </c>
      <c r="H7117">
        <v>6.5</v>
      </c>
      <c r="Q7117">
        <v>6.5</v>
      </c>
    </row>
    <row r="7118" spans="1:17" x14ac:dyDescent="0.25">
      <c r="A7118" t="s">
        <v>912</v>
      </c>
      <c r="B7118">
        <v>11</v>
      </c>
      <c r="C7118" t="s">
        <v>491</v>
      </c>
      <c r="D7118" t="s">
        <v>746</v>
      </c>
      <c r="E7118" t="str">
        <f t="shared" si="222"/>
        <v/>
      </c>
      <c r="F7118" t="str">
        <f t="shared" si="223"/>
        <v/>
      </c>
      <c r="H7118">
        <v>5.5</v>
      </c>
      <c r="Q7118">
        <v>5.5</v>
      </c>
    </row>
    <row r="7119" spans="1:17" x14ac:dyDescent="0.25">
      <c r="A7119" t="s">
        <v>912</v>
      </c>
      <c r="B7119">
        <v>11</v>
      </c>
      <c r="C7119" t="s">
        <v>509</v>
      </c>
      <c r="D7119" t="s">
        <v>746</v>
      </c>
      <c r="E7119" t="str">
        <f t="shared" si="222"/>
        <v/>
      </c>
      <c r="F7119">
        <f t="shared" si="223"/>
        <v>1</v>
      </c>
      <c r="G7119" t="s">
        <v>911</v>
      </c>
      <c r="H7119">
        <v>4</v>
      </c>
      <c r="Q7119">
        <v>3</v>
      </c>
    </row>
    <row r="7120" spans="1:17" x14ac:dyDescent="0.25">
      <c r="A7120" t="s">
        <v>912</v>
      </c>
      <c r="B7120">
        <v>11</v>
      </c>
      <c r="C7120" t="s">
        <v>515</v>
      </c>
      <c r="D7120" t="s">
        <v>746</v>
      </c>
      <c r="E7120">
        <f t="shared" si="222"/>
        <v>1</v>
      </c>
      <c r="F7120" t="str">
        <f t="shared" si="223"/>
        <v/>
      </c>
      <c r="G7120" t="s">
        <v>910</v>
      </c>
      <c r="H7120">
        <v>5</v>
      </c>
      <c r="Q7120">
        <v>4.5</v>
      </c>
    </row>
    <row r="7121" spans="1:17" x14ac:dyDescent="0.25">
      <c r="A7121" t="s">
        <v>912</v>
      </c>
      <c r="B7121">
        <v>11</v>
      </c>
      <c r="C7121" t="s">
        <v>582</v>
      </c>
      <c r="D7121" t="s">
        <v>746</v>
      </c>
      <c r="E7121" t="str">
        <f t="shared" si="222"/>
        <v/>
      </c>
      <c r="F7121" t="str">
        <f t="shared" si="223"/>
        <v/>
      </c>
      <c r="H7121">
        <v>5</v>
      </c>
      <c r="Q7121">
        <v>5</v>
      </c>
    </row>
    <row r="7122" spans="1:17" x14ac:dyDescent="0.25">
      <c r="A7122" t="s">
        <v>912</v>
      </c>
      <c r="B7122">
        <v>11</v>
      </c>
      <c r="C7122" t="s">
        <v>585</v>
      </c>
      <c r="D7122" t="s">
        <v>746</v>
      </c>
      <c r="E7122">
        <f t="shared" si="222"/>
        <v>1</v>
      </c>
      <c r="F7122" t="str">
        <f t="shared" si="223"/>
        <v/>
      </c>
      <c r="G7122" t="s">
        <v>910</v>
      </c>
      <c r="H7122">
        <v>5.5</v>
      </c>
      <c r="Q7122">
        <v>5</v>
      </c>
    </row>
    <row r="7123" spans="1:17" x14ac:dyDescent="0.25">
      <c r="A7123" t="s">
        <v>912</v>
      </c>
      <c r="B7123">
        <v>11</v>
      </c>
      <c r="C7123" t="s">
        <v>764</v>
      </c>
      <c r="D7123" t="s">
        <v>760</v>
      </c>
      <c r="E7123" t="str">
        <f t="shared" si="222"/>
        <v/>
      </c>
      <c r="F7123" t="str">
        <f t="shared" si="223"/>
        <v/>
      </c>
      <c r="H7123">
        <v>5.5</v>
      </c>
      <c r="Q7123">
        <v>5.5</v>
      </c>
    </row>
    <row r="7124" spans="1:17" x14ac:dyDescent="0.25">
      <c r="A7124" t="s">
        <v>912</v>
      </c>
      <c r="B7124">
        <v>11</v>
      </c>
      <c r="C7124" t="s">
        <v>558</v>
      </c>
      <c r="D7124" t="s">
        <v>760</v>
      </c>
      <c r="E7124" t="str">
        <f t="shared" si="222"/>
        <v/>
      </c>
      <c r="F7124" t="str">
        <f t="shared" si="223"/>
        <v/>
      </c>
      <c r="H7124">
        <v>5.5</v>
      </c>
      <c r="Q7124">
        <v>5.5</v>
      </c>
    </row>
    <row r="7125" spans="1:17" x14ac:dyDescent="0.25">
      <c r="A7125" t="s">
        <v>912</v>
      </c>
      <c r="B7125">
        <v>11</v>
      </c>
      <c r="C7125" t="s">
        <v>560</v>
      </c>
      <c r="D7125" t="s">
        <v>760</v>
      </c>
      <c r="E7125" t="str">
        <f t="shared" si="222"/>
        <v/>
      </c>
      <c r="F7125" t="str">
        <f t="shared" si="223"/>
        <v/>
      </c>
      <c r="H7125">
        <v>6.5</v>
      </c>
      <c r="Q7125">
        <v>6.5</v>
      </c>
    </row>
    <row r="7126" spans="1:17" x14ac:dyDescent="0.25">
      <c r="A7126" t="s">
        <v>912</v>
      </c>
      <c r="B7126">
        <v>11</v>
      </c>
      <c r="C7126" t="s">
        <v>565</v>
      </c>
      <c r="D7126" t="s">
        <v>760</v>
      </c>
      <c r="E7126" t="str">
        <f t="shared" si="222"/>
        <v/>
      </c>
      <c r="F7126" t="str">
        <f t="shared" si="223"/>
        <v/>
      </c>
      <c r="H7126">
        <v>5.5</v>
      </c>
      <c r="Q7126">
        <v>5.5</v>
      </c>
    </row>
    <row r="7127" spans="1:17" x14ac:dyDescent="0.25">
      <c r="A7127" t="s">
        <v>912</v>
      </c>
      <c r="B7127">
        <v>11</v>
      </c>
      <c r="C7127" t="s">
        <v>591</v>
      </c>
      <c r="D7127" t="s">
        <v>760</v>
      </c>
      <c r="E7127">
        <f t="shared" si="222"/>
        <v>1</v>
      </c>
      <c r="F7127" t="str">
        <f t="shared" si="223"/>
        <v/>
      </c>
      <c r="G7127" t="s">
        <v>910</v>
      </c>
      <c r="H7127">
        <v>5.5</v>
      </c>
      <c r="Q7127">
        <v>5</v>
      </c>
    </row>
    <row r="7128" spans="1:17" x14ac:dyDescent="0.25">
      <c r="A7128" t="s">
        <v>912</v>
      </c>
      <c r="B7128">
        <v>11</v>
      </c>
      <c r="C7128" t="s">
        <v>593</v>
      </c>
      <c r="D7128" t="s">
        <v>760</v>
      </c>
      <c r="E7128">
        <f t="shared" si="222"/>
        <v>1</v>
      </c>
      <c r="F7128" t="str">
        <f t="shared" si="223"/>
        <v/>
      </c>
      <c r="G7128" t="s">
        <v>910</v>
      </c>
      <c r="H7128">
        <v>5.5</v>
      </c>
      <c r="Q7128">
        <v>5</v>
      </c>
    </row>
    <row r="7129" spans="1:17" x14ac:dyDescent="0.25">
      <c r="A7129" t="s">
        <v>912</v>
      </c>
      <c r="B7129">
        <v>11</v>
      </c>
      <c r="C7129" t="s">
        <v>506</v>
      </c>
      <c r="D7129" t="s">
        <v>633</v>
      </c>
      <c r="E7129" t="str">
        <f t="shared" si="222"/>
        <v/>
      </c>
      <c r="F7129" t="str">
        <f t="shared" si="223"/>
        <v/>
      </c>
      <c r="H7129">
        <v>5</v>
      </c>
      <c r="Q7129">
        <v>5</v>
      </c>
    </row>
    <row r="7130" spans="1:17" x14ac:dyDescent="0.25">
      <c r="A7130" t="s">
        <v>912</v>
      </c>
      <c r="B7130">
        <v>11</v>
      </c>
      <c r="C7130" t="s">
        <v>518</v>
      </c>
      <c r="D7130" t="s">
        <v>633</v>
      </c>
      <c r="E7130">
        <f t="shared" si="222"/>
        <v>1</v>
      </c>
      <c r="F7130" t="str">
        <f t="shared" si="223"/>
        <v/>
      </c>
      <c r="G7130" t="s">
        <v>910</v>
      </c>
      <c r="H7130">
        <v>6</v>
      </c>
      <c r="I7130">
        <v>1</v>
      </c>
      <c r="Q7130">
        <v>8.5</v>
      </c>
    </row>
    <row r="7131" spans="1:17" x14ac:dyDescent="0.25">
      <c r="A7131" t="s">
        <v>912</v>
      </c>
      <c r="B7131">
        <v>11</v>
      </c>
      <c r="C7131" t="s">
        <v>523</v>
      </c>
      <c r="D7131" t="s">
        <v>633</v>
      </c>
      <c r="E7131" t="str">
        <f t="shared" si="222"/>
        <v/>
      </c>
      <c r="F7131" t="str">
        <f t="shared" si="223"/>
        <v/>
      </c>
      <c r="H7131">
        <v>5.5</v>
      </c>
      <c r="Q7131">
        <v>5.5</v>
      </c>
    </row>
    <row r="7132" spans="1:17" x14ac:dyDescent="0.25">
      <c r="A7132" t="s">
        <v>912</v>
      </c>
      <c r="B7132">
        <v>11</v>
      </c>
      <c r="C7132" t="s">
        <v>587</v>
      </c>
      <c r="D7132" t="s">
        <v>633</v>
      </c>
      <c r="E7132">
        <f t="shared" si="222"/>
        <v>1</v>
      </c>
      <c r="F7132" t="str">
        <f t="shared" si="223"/>
        <v/>
      </c>
      <c r="G7132" t="s">
        <v>910</v>
      </c>
      <c r="H7132">
        <v>5.5</v>
      </c>
      <c r="Q7132">
        <v>5</v>
      </c>
    </row>
    <row r="7133" spans="1:17" x14ac:dyDescent="0.25">
      <c r="A7133" t="s">
        <v>912</v>
      </c>
      <c r="B7133">
        <v>11</v>
      </c>
      <c r="C7133" t="s">
        <v>775</v>
      </c>
      <c r="D7133" t="s">
        <v>633</v>
      </c>
      <c r="E7133" t="str">
        <f t="shared" si="222"/>
        <v/>
      </c>
      <c r="F7133" t="str">
        <f t="shared" si="223"/>
        <v/>
      </c>
      <c r="H7133">
        <v>5.5</v>
      </c>
      <c r="Q7133">
        <v>5.5</v>
      </c>
    </row>
    <row r="7134" spans="1:17" x14ac:dyDescent="0.25">
      <c r="A7134" t="s">
        <v>912</v>
      </c>
      <c r="B7134">
        <v>11</v>
      </c>
      <c r="C7134" t="s">
        <v>484</v>
      </c>
      <c r="D7134" t="s">
        <v>739</v>
      </c>
      <c r="E7134" t="str">
        <f t="shared" si="222"/>
        <v/>
      </c>
      <c r="F7134" t="str">
        <f t="shared" si="223"/>
        <v/>
      </c>
      <c r="H7134">
        <v>6</v>
      </c>
      <c r="Q7134">
        <v>6</v>
      </c>
    </row>
    <row r="7135" spans="1:17" x14ac:dyDescent="0.25">
      <c r="A7135" t="s">
        <v>912</v>
      </c>
      <c r="B7135">
        <v>11</v>
      </c>
      <c r="C7135" t="s">
        <v>510</v>
      </c>
      <c r="D7135" t="s">
        <v>739</v>
      </c>
      <c r="E7135" t="str">
        <f t="shared" si="222"/>
        <v/>
      </c>
      <c r="F7135" t="str">
        <f t="shared" si="223"/>
        <v/>
      </c>
      <c r="H7135">
        <v>6</v>
      </c>
      <c r="I7135">
        <v>1</v>
      </c>
      <c r="Q7135">
        <v>9</v>
      </c>
    </row>
    <row r="7136" spans="1:17" x14ac:dyDescent="0.25">
      <c r="A7136" t="s">
        <v>912</v>
      </c>
      <c r="B7136">
        <v>11</v>
      </c>
      <c r="C7136" t="s">
        <v>553</v>
      </c>
      <c r="D7136" t="s">
        <v>739</v>
      </c>
      <c r="E7136" t="str">
        <f t="shared" si="222"/>
        <v/>
      </c>
      <c r="F7136" t="str">
        <f t="shared" si="223"/>
        <v/>
      </c>
      <c r="H7136">
        <v>6</v>
      </c>
      <c r="Q7136">
        <v>6</v>
      </c>
    </row>
    <row r="7137" spans="1:17" x14ac:dyDescent="0.25">
      <c r="A7137" t="s">
        <v>912</v>
      </c>
      <c r="B7137">
        <v>11</v>
      </c>
      <c r="C7137" t="s">
        <v>615</v>
      </c>
      <c r="D7137" t="s">
        <v>739</v>
      </c>
      <c r="E7137" t="str">
        <f t="shared" si="222"/>
        <v/>
      </c>
      <c r="F7137" t="str">
        <f t="shared" si="223"/>
        <v/>
      </c>
      <c r="H7137">
        <v>6</v>
      </c>
      <c r="Q7137">
        <v>6</v>
      </c>
    </row>
    <row r="7138" spans="1:17" x14ac:dyDescent="0.25">
      <c r="A7138" t="s">
        <v>912</v>
      </c>
      <c r="B7138">
        <v>11</v>
      </c>
      <c r="C7138" t="s">
        <v>735</v>
      </c>
      <c r="D7138" t="s">
        <v>634</v>
      </c>
      <c r="E7138" t="str">
        <f t="shared" si="222"/>
        <v/>
      </c>
      <c r="F7138" t="str">
        <f t="shared" si="223"/>
        <v/>
      </c>
      <c r="H7138">
        <v>6</v>
      </c>
      <c r="Q7138">
        <v>6</v>
      </c>
    </row>
    <row r="7139" spans="1:17" x14ac:dyDescent="0.25">
      <c r="A7139" t="s">
        <v>912</v>
      </c>
      <c r="B7139">
        <v>11</v>
      </c>
      <c r="C7139" t="s">
        <v>600</v>
      </c>
      <c r="D7139" t="s">
        <v>634</v>
      </c>
      <c r="E7139" t="str">
        <f t="shared" si="222"/>
        <v/>
      </c>
      <c r="F7139" t="str">
        <f t="shared" si="223"/>
        <v/>
      </c>
      <c r="H7139">
        <v>5.5</v>
      </c>
      <c r="Q7139">
        <v>5.5</v>
      </c>
    </row>
    <row r="7140" spans="1:17" x14ac:dyDescent="0.25">
      <c r="A7140" t="s">
        <v>912</v>
      </c>
      <c r="B7140">
        <v>11</v>
      </c>
      <c r="C7140" t="s">
        <v>602</v>
      </c>
      <c r="D7140" t="s">
        <v>634</v>
      </c>
      <c r="E7140" t="str">
        <f t="shared" si="222"/>
        <v/>
      </c>
      <c r="F7140" t="str">
        <f t="shared" si="223"/>
        <v/>
      </c>
      <c r="H7140">
        <v>6.5</v>
      </c>
      <c r="Q7140">
        <v>6.5</v>
      </c>
    </row>
    <row r="7141" spans="1:17" x14ac:dyDescent="0.25">
      <c r="A7141" t="s">
        <v>912</v>
      </c>
      <c r="B7141">
        <v>11</v>
      </c>
      <c r="C7141" t="s">
        <v>533</v>
      </c>
      <c r="D7141" t="s">
        <v>634</v>
      </c>
      <c r="E7141" t="str">
        <f t="shared" si="222"/>
        <v/>
      </c>
      <c r="F7141" t="str">
        <f t="shared" si="223"/>
        <v/>
      </c>
      <c r="H7141">
        <v>5.5</v>
      </c>
      <c r="Q7141">
        <v>5.5</v>
      </c>
    </row>
    <row r="7142" spans="1:17" x14ac:dyDescent="0.25">
      <c r="A7142" t="s">
        <v>912</v>
      </c>
      <c r="B7142">
        <v>11</v>
      </c>
      <c r="C7142" t="s">
        <v>486</v>
      </c>
      <c r="D7142" t="s">
        <v>632</v>
      </c>
      <c r="E7142" t="str">
        <f t="shared" si="222"/>
        <v/>
      </c>
      <c r="F7142" t="str">
        <f t="shared" si="223"/>
        <v/>
      </c>
      <c r="H7142">
        <v>6</v>
      </c>
      <c r="Q7142">
        <v>6</v>
      </c>
    </row>
    <row r="7143" spans="1:17" x14ac:dyDescent="0.25">
      <c r="A7143" t="s">
        <v>912</v>
      </c>
      <c r="B7143">
        <v>11</v>
      </c>
      <c r="C7143" t="s">
        <v>487</v>
      </c>
      <c r="D7143" t="s">
        <v>632</v>
      </c>
      <c r="E7143">
        <f t="shared" si="222"/>
        <v>1</v>
      </c>
      <c r="F7143" t="str">
        <f t="shared" si="223"/>
        <v/>
      </c>
      <c r="G7143" t="s">
        <v>910</v>
      </c>
      <c r="H7143">
        <v>6</v>
      </c>
      <c r="Q7143">
        <v>5.5</v>
      </c>
    </row>
    <row r="7144" spans="1:17" x14ac:dyDescent="0.25">
      <c r="A7144" t="s">
        <v>912</v>
      </c>
      <c r="B7144">
        <v>11</v>
      </c>
      <c r="C7144" t="s">
        <v>504</v>
      </c>
      <c r="D7144" t="s">
        <v>632</v>
      </c>
      <c r="E7144" t="str">
        <f t="shared" si="222"/>
        <v/>
      </c>
      <c r="F7144" t="str">
        <f t="shared" si="223"/>
        <v/>
      </c>
      <c r="H7144">
        <v>6.5</v>
      </c>
      <c r="I7144">
        <v>1</v>
      </c>
      <c r="Q7144">
        <v>9.5</v>
      </c>
    </row>
    <row r="7145" spans="1:17" x14ac:dyDescent="0.25">
      <c r="A7145" t="s">
        <v>912</v>
      </c>
      <c r="B7145">
        <v>11</v>
      </c>
      <c r="C7145" t="s">
        <v>555</v>
      </c>
      <c r="D7145" t="s">
        <v>632</v>
      </c>
      <c r="E7145" t="str">
        <f t="shared" si="222"/>
        <v/>
      </c>
      <c r="F7145" t="str">
        <f t="shared" si="223"/>
        <v/>
      </c>
      <c r="H7145">
        <v>6</v>
      </c>
      <c r="Q7145">
        <v>6</v>
      </c>
    </row>
    <row r="7146" spans="1:17" x14ac:dyDescent="0.25">
      <c r="A7146" t="s">
        <v>912</v>
      </c>
      <c r="B7146">
        <v>11</v>
      </c>
      <c r="C7146" t="s">
        <v>618</v>
      </c>
      <c r="D7146" t="s">
        <v>632</v>
      </c>
      <c r="E7146" t="str">
        <f t="shared" si="222"/>
        <v/>
      </c>
      <c r="F7146" t="str">
        <f t="shared" si="223"/>
        <v/>
      </c>
      <c r="H7146">
        <v>6.5</v>
      </c>
      <c r="I7146">
        <v>1</v>
      </c>
      <c r="Q7146">
        <v>9.5</v>
      </c>
    </row>
    <row r="7147" spans="1:17" x14ac:dyDescent="0.25">
      <c r="A7147" t="s">
        <v>912</v>
      </c>
      <c r="B7147">
        <v>11</v>
      </c>
      <c r="C7147" t="s">
        <v>619</v>
      </c>
      <c r="D7147" t="s">
        <v>632</v>
      </c>
      <c r="E7147" t="str">
        <f t="shared" si="222"/>
        <v/>
      </c>
      <c r="F7147" t="str">
        <f t="shared" si="223"/>
        <v/>
      </c>
      <c r="H7147">
        <v>6</v>
      </c>
      <c r="Q7147">
        <v>6</v>
      </c>
    </row>
    <row r="7148" spans="1:17" x14ac:dyDescent="0.25">
      <c r="A7148" t="s">
        <v>912</v>
      </c>
      <c r="B7148">
        <v>11</v>
      </c>
      <c r="C7148" t="s">
        <v>501</v>
      </c>
      <c r="D7148" t="s">
        <v>752</v>
      </c>
      <c r="E7148" t="str">
        <f t="shared" si="222"/>
        <v/>
      </c>
      <c r="F7148" t="str">
        <f t="shared" si="223"/>
        <v/>
      </c>
      <c r="H7148">
        <v>5.5</v>
      </c>
      <c r="Q7148">
        <v>5.5</v>
      </c>
    </row>
    <row r="7149" spans="1:17" x14ac:dyDescent="0.25">
      <c r="A7149" t="s">
        <v>912</v>
      </c>
      <c r="B7149">
        <v>11</v>
      </c>
      <c r="C7149" t="s">
        <v>517</v>
      </c>
      <c r="D7149" t="s">
        <v>752</v>
      </c>
      <c r="E7149" t="str">
        <f t="shared" si="222"/>
        <v/>
      </c>
      <c r="F7149" t="str">
        <f t="shared" si="223"/>
        <v/>
      </c>
      <c r="H7149">
        <v>6</v>
      </c>
      <c r="Q7149">
        <v>6</v>
      </c>
    </row>
    <row r="7150" spans="1:17" x14ac:dyDescent="0.25">
      <c r="A7150" t="s">
        <v>912</v>
      </c>
      <c r="B7150">
        <v>11</v>
      </c>
      <c r="C7150" t="s">
        <v>562</v>
      </c>
      <c r="D7150" t="s">
        <v>752</v>
      </c>
      <c r="E7150" t="str">
        <f t="shared" si="222"/>
        <v/>
      </c>
      <c r="F7150" t="str">
        <f t="shared" si="223"/>
        <v/>
      </c>
      <c r="H7150">
        <v>6.5</v>
      </c>
      <c r="I7150">
        <v>1</v>
      </c>
      <c r="Q7150">
        <v>9.5</v>
      </c>
    </row>
    <row r="7151" spans="1:17" x14ac:dyDescent="0.25">
      <c r="A7151" t="s">
        <v>912</v>
      </c>
      <c r="B7151">
        <v>11</v>
      </c>
      <c r="C7151" t="s">
        <v>580</v>
      </c>
      <c r="D7151" t="s">
        <v>752</v>
      </c>
      <c r="E7151">
        <f t="shared" si="222"/>
        <v>1</v>
      </c>
      <c r="F7151" t="str">
        <f t="shared" si="223"/>
        <v/>
      </c>
      <c r="G7151" t="s">
        <v>910</v>
      </c>
      <c r="H7151">
        <v>6.5</v>
      </c>
      <c r="Q7151">
        <v>6</v>
      </c>
    </row>
    <row r="7152" spans="1:17" x14ac:dyDescent="0.25">
      <c r="A7152" t="s">
        <v>912</v>
      </c>
      <c r="B7152">
        <v>11</v>
      </c>
      <c r="C7152" t="s">
        <v>538</v>
      </c>
      <c r="D7152" t="s">
        <v>752</v>
      </c>
      <c r="E7152" t="str">
        <f t="shared" si="222"/>
        <v/>
      </c>
      <c r="F7152" t="str">
        <f t="shared" si="223"/>
        <v/>
      </c>
      <c r="H7152">
        <v>7</v>
      </c>
      <c r="L7152">
        <v>1</v>
      </c>
      <c r="Q7152">
        <v>8</v>
      </c>
    </row>
    <row r="7153" spans="1:17" x14ac:dyDescent="0.25">
      <c r="A7153" t="s">
        <v>912</v>
      </c>
      <c r="B7153">
        <v>11</v>
      </c>
      <c r="C7153" t="s">
        <v>485</v>
      </c>
      <c r="D7153" t="s">
        <v>740</v>
      </c>
      <c r="E7153" t="str">
        <f t="shared" si="222"/>
        <v/>
      </c>
      <c r="F7153" t="str">
        <f t="shared" si="223"/>
        <v/>
      </c>
      <c r="H7153">
        <v>6.5</v>
      </c>
      <c r="I7153">
        <v>1</v>
      </c>
      <c r="Q7153">
        <v>9.5</v>
      </c>
    </row>
    <row r="7154" spans="1:17" x14ac:dyDescent="0.25">
      <c r="A7154" t="s">
        <v>912</v>
      </c>
      <c r="B7154">
        <v>11</v>
      </c>
      <c r="C7154" t="s">
        <v>507</v>
      </c>
      <c r="D7154" t="s">
        <v>740</v>
      </c>
      <c r="E7154" t="str">
        <f t="shared" si="222"/>
        <v/>
      </c>
      <c r="F7154" t="str">
        <f t="shared" si="223"/>
        <v/>
      </c>
      <c r="H7154">
        <v>7.5</v>
      </c>
      <c r="L7154">
        <v>1</v>
      </c>
      <c r="Q7154">
        <v>8.5</v>
      </c>
    </row>
    <row r="7155" spans="1:17" x14ac:dyDescent="0.25">
      <c r="A7155" t="s">
        <v>912</v>
      </c>
      <c r="B7155">
        <v>11</v>
      </c>
      <c r="C7155" t="s">
        <v>544</v>
      </c>
      <c r="D7155" t="s">
        <v>740</v>
      </c>
      <c r="E7155" t="str">
        <f t="shared" si="222"/>
        <v/>
      </c>
      <c r="F7155" t="str">
        <f t="shared" si="223"/>
        <v/>
      </c>
      <c r="H7155">
        <v>6</v>
      </c>
      <c r="Q7155">
        <v>6</v>
      </c>
    </row>
    <row r="7156" spans="1:17" x14ac:dyDescent="0.25">
      <c r="A7156" t="s">
        <v>912</v>
      </c>
      <c r="B7156">
        <v>11</v>
      </c>
      <c r="C7156" t="s">
        <v>617</v>
      </c>
      <c r="D7156" t="s">
        <v>740</v>
      </c>
      <c r="E7156" t="str">
        <f t="shared" si="222"/>
        <v/>
      </c>
      <c r="F7156" t="str">
        <f t="shared" si="223"/>
        <v/>
      </c>
      <c r="H7156">
        <v>6</v>
      </c>
      <c r="L7156">
        <v>1</v>
      </c>
      <c r="Q7156">
        <v>7</v>
      </c>
    </row>
    <row r="7157" spans="1:17" x14ac:dyDescent="0.25">
      <c r="A7157" t="s">
        <v>912</v>
      </c>
      <c r="B7157">
        <v>11</v>
      </c>
      <c r="C7157" t="s">
        <v>488</v>
      </c>
      <c r="D7157" t="s">
        <v>742</v>
      </c>
      <c r="E7157" t="str">
        <f t="shared" si="222"/>
        <v/>
      </c>
      <c r="F7157" t="str">
        <f t="shared" si="223"/>
        <v/>
      </c>
      <c r="H7157">
        <v>5.5</v>
      </c>
      <c r="Q7157">
        <v>5.5</v>
      </c>
    </row>
    <row r="7158" spans="1:17" x14ac:dyDescent="0.25">
      <c r="A7158" t="s">
        <v>912</v>
      </c>
      <c r="B7158">
        <v>11</v>
      </c>
      <c r="C7158" t="s">
        <v>576</v>
      </c>
      <c r="D7158" t="s">
        <v>742</v>
      </c>
      <c r="E7158">
        <f t="shared" si="222"/>
        <v>1</v>
      </c>
      <c r="F7158" t="str">
        <f t="shared" si="223"/>
        <v/>
      </c>
      <c r="G7158" t="s">
        <v>910</v>
      </c>
      <c r="H7158">
        <v>5</v>
      </c>
      <c r="Q7158">
        <v>4.5</v>
      </c>
    </row>
    <row r="7159" spans="1:17" x14ac:dyDescent="0.25">
      <c r="A7159" t="s">
        <v>912</v>
      </c>
      <c r="B7159">
        <v>11</v>
      </c>
      <c r="C7159" t="s">
        <v>590</v>
      </c>
      <c r="D7159" t="s">
        <v>742</v>
      </c>
      <c r="E7159">
        <f t="shared" si="222"/>
        <v>1</v>
      </c>
      <c r="F7159" t="str">
        <f t="shared" si="223"/>
        <v/>
      </c>
      <c r="G7159" t="s">
        <v>910</v>
      </c>
      <c r="H7159">
        <v>5</v>
      </c>
      <c r="Q7159">
        <v>4.5</v>
      </c>
    </row>
    <row r="7160" spans="1:17" x14ac:dyDescent="0.25">
      <c r="A7160" t="s">
        <v>912</v>
      </c>
      <c r="B7160">
        <v>11</v>
      </c>
      <c r="C7160" t="s">
        <v>595</v>
      </c>
      <c r="D7160" t="s">
        <v>742</v>
      </c>
      <c r="E7160" t="str">
        <f t="shared" si="222"/>
        <v/>
      </c>
      <c r="F7160" t="str">
        <f t="shared" si="223"/>
        <v/>
      </c>
      <c r="H7160">
        <v>6.5</v>
      </c>
      <c r="Q7160">
        <v>6.5</v>
      </c>
    </row>
    <row r="7161" spans="1:17" x14ac:dyDescent="0.25">
      <c r="A7161" t="s">
        <v>912</v>
      </c>
      <c r="B7161">
        <v>11</v>
      </c>
      <c r="C7161" t="s">
        <v>790</v>
      </c>
      <c r="D7161" t="s">
        <v>742</v>
      </c>
      <c r="E7161" t="str">
        <f t="shared" si="222"/>
        <v/>
      </c>
      <c r="F7161" t="str">
        <f t="shared" si="223"/>
        <v/>
      </c>
      <c r="H7161">
        <v>7</v>
      </c>
      <c r="I7161">
        <v>1</v>
      </c>
      <c r="Q7161">
        <v>10</v>
      </c>
    </row>
    <row r="7162" spans="1:17" x14ac:dyDescent="0.25">
      <c r="A7162" t="s">
        <v>912</v>
      </c>
      <c r="B7162">
        <v>11</v>
      </c>
      <c r="C7162" t="s">
        <v>620</v>
      </c>
      <c r="D7162" t="s">
        <v>742</v>
      </c>
      <c r="E7162" t="str">
        <f t="shared" si="222"/>
        <v/>
      </c>
      <c r="F7162" t="str">
        <f t="shared" si="223"/>
        <v/>
      </c>
      <c r="H7162">
        <v>5.5</v>
      </c>
      <c r="Q7162">
        <v>5.5</v>
      </c>
    </row>
    <row r="7163" spans="1:17" x14ac:dyDescent="0.25">
      <c r="A7163" t="s">
        <v>912</v>
      </c>
      <c r="B7163">
        <v>11</v>
      </c>
      <c r="C7163" t="s">
        <v>508</v>
      </c>
      <c r="D7163" t="s">
        <v>753</v>
      </c>
      <c r="E7163" t="str">
        <f t="shared" si="222"/>
        <v/>
      </c>
      <c r="F7163" t="str">
        <f t="shared" si="223"/>
        <v/>
      </c>
      <c r="H7163">
        <v>6.5</v>
      </c>
      <c r="Q7163">
        <v>6.5</v>
      </c>
    </row>
    <row r="7164" spans="1:17" x14ac:dyDescent="0.25">
      <c r="A7164" t="s">
        <v>912</v>
      </c>
      <c r="B7164">
        <v>11</v>
      </c>
      <c r="C7164" t="s">
        <v>528</v>
      </c>
      <c r="D7164" t="s">
        <v>753</v>
      </c>
      <c r="E7164" t="str">
        <f t="shared" si="222"/>
        <v/>
      </c>
      <c r="F7164" t="str">
        <f t="shared" si="223"/>
        <v/>
      </c>
      <c r="H7164">
        <v>5.5</v>
      </c>
      <c r="Q7164">
        <v>5.5</v>
      </c>
    </row>
    <row r="7165" spans="1:17" x14ac:dyDescent="0.25">
      <c r="A7165" t="s">
        <v>912</v>
      </c>
      <c r="B7165">
        <v>11</v>
      </c>
      <c r="C7165" t="s">
        <v>535</v>
      </c>
      <c r="D7165" t="s">
        <v>753</v>
      </c>
      <c r="E7165" t="str">
        <f t="shared" si="222"/>
        <v/>
      </c>
      <c r="F7165" t="str">
        <f t="shared" si="223"/>
        <v/>
      </c>
      <c r="H7165">
        <v>6</v>
      </c>
      <c r="Q7165">
        <v>6</v>
      </c>
    </row>
    <row r="7166" spans="1:17" x14ac:dyDescent="0.25">
      <c r="A7166" t="s">
        <v>912</v>
      </c>
      <c r="B7166">
        <v>11</v>
      </c>
      <c r="C7166" t="s">
        <v>541</v>
      </c>
      <c r="D7166" t="s">
        <v>753</v>
      </c>
      <c r="E7166" t="str">
        <f t="shared" si="222"/>
        <v/>
      </c>
      <c r="F7166" t="str">
        <f t="shared" si="223"/>
        <v/>
      </c>
      <c r="H7166">
        <v>5.5</v>
      </c>
      <c r="Q7166">
        <v>5.5</v>
      </c>
    </row>
    <row r="7167" spans="1:17" x14ac:dyDescent="0.25">
      <c r="A7167" t="s">
        <v>912</v>
      </c>
      <c r="B7167">
        <v>11</v>
      </c>
      <c r="C7167" t="s">
        <v>568</v>
      </c>
      <c r="D7167" t="s">
        <v>753</v>
      </c>
      <c r="E7167">
        <f t="shared" si="222"/>
        <v>1</v>
      </c>
      <c r="F7167" t="str">
        <f t="shared" si="223"/>
        <v/>
      </c>
      <c r="G7167" t="s">
        <v>910</v>
      </c>
      <c r="H7167">
        <v>6</v>
      </c>
      <c r="Q7167">
        <v>5.5</v>
      </c>
    </row>
    <row r="7168" spans="1:17" x14ac:dyDescent="0.25">
      <c r="A7168" t="s">
        <v>912</v>
      </c>
      <c r="B7168">
        <v>11</v>
      </c>
      <c r="C7168" t="s">
        <v>589</v>
      </c>
      <c r="D7168" t="s">
        <v>753</v>
      </c>
      <c r="E7168" t="str">
        <f t="shared" si="222"/>
        <v/>
      </c>
      <c r="F7168" t="str">
        <f t="shared" si="223"/>
        <v/>
      </c>
      <c r="H7168">
        <v>5.5</v>
      </c>
      <c r="Q7168">
        <v>5.5</v>
      </c>
    </row>
    <row r="7169" spans="1:17" x14ac:dyDescent="0.25">
      <c r="A7169" t="s">
        <v>912</v>
      </c>
      <c r="B7169">
        <v>11</v>
      </c>
      <c r="C7169" t="s">
        <v>542</v>
      </c>
      <c r="D7169" t="s">
        <v>750</v>
      </c>
      <c r="E7169">
        <f t="shared" si="222"/>
        <v>1</v>
      </c>
      <c r="F7169" t="str">
        <f t="shared" si="223"/>
        <v/>
      </c>
      <c r="G7169" t="s">
        <v>910</v>
      </c>
      <c r="H7169">
        <v>6.5</v>
      </c>
      <c r="L7169">
        <v>1</v>
      </c>
      <c r="Q7169">
        <v>7</v>
      </c>
    </row>
    <row r="7170" spans="1:17" x14ac:dyDescent="0.25">
      <c r="A7170" t="s">
        <v>912</v>
      </c>
      <c r="B7170">
        <v>11</v>
      </c>
      <c r="C7170" t="s">
        <v>571</v>
      </c>
      <c r="D7170" t="s">
        <v>750</v>
      </c>
      <c r="E7170" t="str">
        <f t="shared" si="222"/>
        <v/>
      </c>
      <c r="F7170" t="str">
        <f t="shared" si="223"/>
        <v/>
      </c>
      <c r="H7170">
        <v>7</v>
      </c>
      <c r="Q7170">
        <v>7</v>
      </c>
    </row>
    <row r="7171" spans="1:17" x14ac:dyDescent="0.25">
      <c r="A7171" t="s">
        <v>912</v>
      </c>
      <c r="B7171">
        <v>11</v>
      </c>
      <c r="C7171" t="s">
        <v>526</v>
      </c>
      <c r="D7171" t="s">
        <v>750</v>
      </c>
      <c r="E7171" t="str">
        <f t="shared" ref="E7171:E7234" si="224">IF($G7171="Ammonito",1,"")</f>
        <v/>
      </c>
      <c r="F7171" t="str">
        <f t="shared" ref="F7171:F7234" si="225">IF($G7171="Espulsione",1,"")</f>
        <v/>
      </c>
      <c r="H7171">
        <v>6</v>
      </c>
      <c r="Q7171">
        <v>6</v>
      </c>
    </row>
    <row r="7172" spans="1:17" x14ac:dyDescent="0.25">
      <c r="A7172" t="s">
        <v>912</v>
      </c>
      <c r="B7172">
        <v>11</v>
      </c>
      <c r="C7172" t="s">
        <v>502</v>
      </c>
      <c r="D7172" t="s">
        <v>754</v>
      </c>
      <c r="E7172" t="str">
        <f t="shared" si="224"/>
        <v/>
      </c>
      <c r="F7172" t="str">
        <f t="shared" si="225"/>
        <v/>
      </c>
      <c r="H7172">
        <v>5.5</v>
      </c>
      <c r="Q7172">
        <v>5.5</v>
      </c>
    </row>
    <row r="7173" spans="1:17" x14ac:dyDescent="0.25">
      <c r="A7173" t="s">
        <v>912</v>
      </c>
      <c r="B7173">
        <v>11</v>
      </c>
      <c r="C7173" t="s">
        <v>521</v>
      </c>
      <c r="D7173" t="s">
        <v>754</v>
      </c>
      <c r="E7173" t="str">
        <f t="shared" si="224"/>
        <v/>
      </c>
      <c r="F7173" t="str">
        <f t="shared" si="225"/>
        <v/>
      </c>
      <c r="H7173">
        <v>6</v>
      </c>
      <c r="Q7173">
        <v>6</v>
      </c>
    </row>
    <row r="7174" spans="1:17" x14ac:dyDescent="0.25">
      <c r="A7174" t="s">
        <v>912</v>
      </c>
      <c r="B7174">
        <v>11</v>
      </c>
      <c r="C7174" t="s">
        <v>584</v>
      </c>
      <c r="D7174" t="s">
        <v>754</v>
      </c>
      <c r="E7174" t="str">
        <f t="shared" si="224"/>
        <v/>
      </c>
      <c r="F7174" t="str">
        <f t="shared" si="225"/>
        <v/>
      </c>
      <c r="H7174">
        <v>5</v>
      </c>
      <c r="Q7174">
        <v>5</v>
      </c>
    </row>
    <row r="7175" spans="1:17" x14ac:dyDescent="0.25">
      <c r="A7175" t="s">
        <v>912</v>
      </c>
      <c r="B7175">
        <v>11</v>
      </c>
      <c r="C7175" t="s">
        <v>586</v>
      </c>
      <c r="D7175" t="s">
        <v>754</v>
      </c>
      <c r="E7175" t="str">
        <f t="shared" si="224"/>
        <v/>
      </c>
      <c r="F7175" t="str">
        <f t="shared" si="225"/>
        <v/>
      </c>
      <c r="H7175">
        <v>5</v>
      </c>
      <c r="Q7175">
        <v>5</v>
      </c>
    </row>
    <row r="7176" spans="1:17" x14ac:dyDescent="0.25">
      <c r="A7176" t="s">
        <v>912</v>
      </c>
      <c r="B7176">
        <v>11</v>
      </c>
      <c r="C7176" t="s">
        <v>793</v>
      </c>
      <c r="D7176" t="s">
        <v>754</v>
      </c>
      <c r="E7176" t="str">
        <f t="shared" si="224"/>
        <v/>
      </c>
      <c r="F7176" t="str">
        <f t="shared" si="225"/>
        <v/>
      </c>
      <c r="H7176">
        <v>5.5</v>
      </c>
      <c r="Q7176">
        <v>5.5</v>
      </c>
    </row>
    <row r="7177" spans="1:17" x14ac:dyDescent="0.25">
      <c r="A7177" t="s">
        <v>912</v>
      </c>
      <c r="B7177">
        <v>11</v>
      </c>
      <c r="C7177" t="s">
        <v>557</v>
      </c>
      <c r="D7177" t="s">
        <v>754</v>
      </c>
      <c r="E7177" t="str">
        <f t="shared" si="224"/>
        <v/>
      </c>
      <c r="F7177" t="str">
        <f t="shared" si="225"/>
        <v/>
      </c>
      <c r="H7177">
        <v>6</v>
      </c>
      <c r="Q7177">
        <v>6</v>
      </c>
    </row>
    <row r="7178" spans="1:17" x14ac:dyDescent="0.25">
      <c r="A7178" t="s">
        <v>912</v>
      </c>
      <c r="B7178">
        <v>11</v>
      </c>
      <c r="C7178" t="s">
        <v>494</v>
      </c>
      <c r="D7178" t="s">
        <v>748</v>
      </c>
      <c r="E7178" t="str">
        <f t="shared" si="224"/>
        <v/>
      </c>
      <c r="F7178" t="str">
        <f t="shared" si="225"/>
        <v/>
      </c>
      <c r="H7178">
        <v>6</v>
      </c>
      <c r="Q7178">
        <v>6</v>
      </c>
    </row>
    <row r="7179" spans="1:17" x14ac:dyDescent="0.25">
      <c r="A7179" t="s">
        <v>912</v>
      </c>
      <c r="B7179">
        <v>11</v>
      </c>
      <c r="C7179" t="s">
        <v>527</v>
      </c>
      <c r="D7179" t="s">
        <v>748</v>
      </c>
      <c r="E7179" t="str">
        <f t="shared" si="224"/>
        <v/>
      </c>
      <c r="F7179" t="str">
        <f t="shared" si="225"/>
        <v/>
      </c>
      <c r="H7179">
        <v>6</v>
      </c>
      <c r="Q7179">
        <v>6</v>
      </c>
    </row>
    <row r="7180" spans="1:17" x14ac:dyDescent="0.25">
      <c r="A7180" t="s">
        <v>912</v>
      </c>
      <c r="B7180">
        <v>11</v>
      </c>
      <c r="C7180" t="s">
        <v>546</v>
      </c>
      <c r="D7180" t="s">
        <v>748</v>
      </c>
      <c r="E7180" t="str">
        <f t="shared" si="224"/>
        <v/>
      </c>
      <c r="F7180" t="str">
        <f t="shared" si="225"/>
        <v/>
      </c>
      <c r="H7180">
        <v>6.5</v>
      </c>
      <c r="I7180">
        <v>1</v>
      </c>
      <c r="Q7180">
        <v>9.5</v>
      </c>
    </row>
    <row r="7181" spans="1:17" x14ac:dyDescent="0.25">
      <c r="A7181" t="s">
        <v>912</v>
      </c>
      <c r="B7181">
        <v>11</v>
      </c>
      <c r="C7181" t="s">
        <v>498</v>
      </c>
      <c r="D7181" t="s">
        <v>661</v>
      </c>
      <c r="E7181" t="str">
        <f t="shared" si="224"/>
        <v/>
      </c>
      <c r="F7181" t="str">
        <f t="shared" si="225"/>
        <v/>
      </c>
      <c r="H7181">
        <v>7</v>
      </c>
      <c r="Q7181">
        <v>7</v>
      </c>
    </row>
    <row r="7182" spans="1:17" x14ac:dyDescent="0.25">
      <c r="A7182" t="s">
        <v>912</v>
      </c>
      <c r="B7182">
        <v>11</v>
      </c>
      <c r="C7182" t="s">
        <v>540</v>
      </c>
      <c r="D7182" t="s">
        <v>661</v>
      </c>
      <c r="E7182" t="str">
        <f t="shared" si="224"/>
        <v/>
      </c>
      <c r="F7182" t="str">
        <f t="shared" si="225"/>
        <v/>
      </c>
      <c r="H7182">
        <v>6</v>
      </c>
      <c r="Q7182">
        <v>6</v>
      </c>
    </row>
    <row r="7183" spans="1:17" x14ac:dyDescent="0.25">
      <c r="A7183" t="s">
        <v>912</v>
      </c>
      <c r="B7183">
        <v>11</v>
      </c>
      <c r="C7183" t="s">
        <v>575</v>
      </c>
      <c r="D7183" t="s">
        <v>661</v>
      </c>
      <c r="E7183" t="str">
        <f t="shared" si="224"/>
        <v/>
      </c>
      <c r="F7183" t="str">
        <f t="shared" si="225"/>
        <v/>
      </c>
      <c r="H7183">
        <v>6</v>
      </c>
      <c r="Q7183">
        <v>6</v>
      </c>
    </row>
    <row r="7184" spans="1:17" x14ac:dyDescent="0.25">
      <c r="A7184" t="s">
        <v>912</v>
      </c>
      <c r="B7184">
        <v>11</v>
      </c>
      <c r="C7184" t="s">
        <v>789</v>
      </c>
      <c r="D7184" t="s">
        <v>661</v>
      </c>
      <c r="E7184" t="str">
        <f t="shared" si="224"/>
        <v/>
      </c>
      <c r="F7184" t="str">
        <f t="shared" si="225"/>
        <v/>
      </c>
      <c r="H7184">
        <v>5.5</v>
      </c>
      <c r="Q7184">
        <v>5.5</v>
      </c>
    </row>
    <row r="7185" spans="1:17" x14ac:dyDescent="0.25">
      <c r="A7185" t="s">
        <v>912</v>
      </c>
      <c r="B7185">
        <v>11</v>
      </c>
      <c r="C7185" t="s">
        <v>756</v>
      </c>
      <c r="D7185" t="s">
        <v>631</v>
      </c>
      <c r="E7185">
        <f t="shared" si="224"/>
        <v>1</v>
      </c>
      <c r="F7185" t="str">
        <f t="shared" si="225"/>
        <v/>
      </c>
      <c r="G7185" t="s">
        <v>910</v>
      </c>
      <c r="H7185">
        <v>6</v>
      </c>
      <c r="Q7185">
        <v>5.5</v>
      </c>
    </row>
    <row r="7186" spans="1:17" x14ac:dyDescent="0.25">
      <c r="A7186" t="s">
        <v>912</v>
      </c>
      <c r="B7186">
        <v>11</v>
      </c>
      <c r="C7186" t="s">
        <v>522</v>
      </c>
      <c r="D7186" t="s">
        <v>631</v>
      </c>
      <c r="E7186" t="str">
        <f t="shared" si="224"/>
        <v/>
      </c>
      <c r="F7186" t="str">
        <f t="shared" si="225"/>
        <v/>
      </c>
      <c r="H7186">
        <v>6</v>
      </c>
      <c r="Q7186">
        <v>6</v>
      </c>
    </row>
    <row r="7187" spans="1:17" x14ac:dyDescent="0.25">
      <c r="A7187" t="s">
        <v>912</v>
      </c>
      <c r="B7187">
        <v>11</v>
      </c>
      <c r="C7187" t="s">
        <v>539</v>
      </c>
      <c r="D7187" t="s">
        <v>631</v>
      </c>
      <c r="E7187" t="str">
        <f t="shared" si="224"/>
        <v/>
      </c>
      <c r="F7187" t="str">
        <f t="shared" si="225"/>
        <v/>
      </c>
      <c r="H7187">
        <v>6</v>
      </c>
      <c r="Q7187">
        <v>6</v>
      </c>
    </row>
    <row r="7188" spans="1:17" x14ac:dyDescent="0.25">
      <c r="A7188" t="s">
        <v>912</v>
      </c>
      <c r="B7188">
        <v>11</v>
      </c>
      <c r="C7188" t="s">
        <v>569</v>
      </c>
      <c r="D7188" t="s">
        <v>631</v>
      </c>
      <c r="E7188" t="str">
        <f t="shared" si="224"/>
        <v/>
      </c>
      <c r="F7188" t="str">
        <f t="shared" si="225"/>
        <v/>
      </c>
      <c r="H7188">
        <v>6.5</v>
      </c>
      <c r="Q7188">
        <v>6.5</v>
      </c>
    </row>
    <row r="7189" spans="1:17" x14ac:dyDescent="0.25">
      <c r="A7189" t="s">
        <v>912</v>
      </c>
      <c r="B7189">
        <v>11</v>
      </c>
      <c r="C7189" t="s">
        <v>577</v>
      </c>
      <c r="D7189" t="s">
        <v>631</v>
      </c>
      <c r="E7189" t="str">
        <f t="shared" si="224"/>
        <v/>
      </c>
      <c r="F7189" t="str">
        <f t="shared" si="225"/>
        <v/>
      </c>
      <c r="H7189">
        <v>6</v>
      </c>
      <c r="Q7189">
        <v>6</v>
      </c>
    </row>
    <row r="7190" spans="1:17" x14ac:dyDescent="0.25">
      <c r="A7190" t="s">
        <v>912</v>
      </c>
      <c r="B7190">
        <v>11</v>
      </c>
      <c r="C7190" t="s">
        <v>597</v>
      </c>
      <c r="D7190" t="s">
        <v>631</v>
      </c>
      <c r="E7190" t="str">
        <f t="shared" si="224"/>
        <v/>
      </c>
      <c r="F7190" t="str">
        <f t="shared" si="225"/>
        <v/>
      </c>
      <c r="H7190">
        <v>7</v>
      </c>
      <c r="L7190">
        <v>1</v>
      </c>
      <c r="Q7190">
        <v>8</v>
      </c>
    </row>
    <row r="7191" spans="1:17" x14ac:dyDescent="0.25">
      <c r="A7191" t="s">
        <v>912</v>
      </c>
      <c r="B7191">
        <v>11</v>
      </c>
      <c r="C7191" t="s">
        <v>612</v>
      </c>
      <c r="D7191" t="s">
        <v>631</v>
      </c>
      <c r="E7191" t="str">
        <f t="shared" si="224"/>
        <v/>
      </c>
      <c r="F7191" t="str">
        <f t="shared" si="225"/>
        <v/>
      </c>
      <c r="H7191">
        <v>6.5</v>
      </c>
      <c r="I7191">
        <v>1</v>
      </c>
      <c r="Q7191">
        <v>9.5</v>
      </c>
    </row>
    <row r="7192" spans="1:17" x14ac:dyDescent="0.25">
      <c r="A7192" t="s">
        <v>912</v>
      </c>
      <c r="B7192">
        <v>11</v>
      </c>
      <c r="C7192" t="s">
        <v>770</v>
      </c>
      <c r="D7192" t="s">
        <v>745</v>
      </c>
      <c r="E7192" t="str">
        <f t="shared" si="224"/>
        <v/>
      </c>
      <c r="F7192" t="str">
        <f t="shared" si="225"/>
        <v/>
      </c>
      <c r="H7192">
        <v>6</v>
      </c>
      <c r="Q7192">
        <v>6</v>
      </c>
    </row>
    <row r="7193" spans="1:17" x14ac:dyDescent="0.25">
      <c r="A7193" t="s">
        <v>912</v>
      </c>
      <c r="B7193">
        <v>11</v>
      </c>
      <c r="C7193" t="s">
        <v>772</v>
      </c>
      <c r="D7193" t="s">
        <v>745</v>
      </c>
      <c r="E7193" t="str">
        <f t="shared" si="224"/>
        <v/>
      </c>
      <c r="F7193" t="str">
        <f t="shared" si="225"/>
        <v/>
      </c>
      <c r="H7193">
        <v>5.5</v>
      </c>
      <c r="Q7193">
        <v>5.5</v>
      </c>
    </row>
    <row r="7194" spans="1:17" x14ac:dyDescent="0.25">
      <c r="A7194" t="s">
        <v>912</v>
      </c>
      <c r="B7194">
        <v>11</v>
      </c>
      <c r="C7194" t="s">
        <v>561</v>
      </c>
      <c r="D7194" t="s">
        <v>745</v>
      </c>
      <c r="E7194" t="str">
        <f t="shared" si="224"/>
        <v/>
      </c>
      <c r="F7194" t="str">
        <f t="shared" si="225"/>
        <v/>
      </c>
      <c r="H7194">
        <v>5</v>
      </c>
      <c r="Q7194">
        <v>5</v>
      </c>
    </row>
    <row r="7195" spans="1:17" x14ac:dyDescent="0.25">
      <c r="A7195" t="s">
        <v>912</v>
      </c>
      <c r="B7195">
        <v>11</v>
      </c>
      <c r="C7195" t="s">
        <v>588</v>
      </c>
      <c r="D7195" t="s">
        <v>745</v>
      </c>
      <c r="E7195" t="str">
        <f t="shared" si="224"/>
        <v/>
      </c>
      <c r="F7195" t="str">
        <f t="shared" si="225"/>
        <v/>
      </c>
      <c r="H7195">
        <v>5</v>
      </c>
      <c r="Q7195">
        <v>5</v>
      </c>
    </row>
    <row r="7196" spans="1:17" x14ac:dyDescent="0.25">
      <c r="A7196" t="s">
        <v>912</v>
      </c>
      <c r="B7196">
        <v>11</v>
      </c>
      <c r="C7196" t="s">
        <v>610</v>
      </c>
      <c r="D7196" t="s">
        <v>745</v>
      </c>
      <c r="E7196" t="str">
        <f t="shared" si="224"/>
        <v/>
      </c>
      <c r="F7196" t="str">
        <f t="shared" si="225"/>
        <v/>
      </c>
      <c r="H7196">
        <v>6</v>
      </c>
      <c r="Q7196">
        <v>6</v>
      </c>
    </row>
    <row r="7197" spans="1:17" x14ac:dyDescent="0.25">
      <c r="A7197" t="s">
        <v>912</v>
      </c>
      <c r="B7197">
        <v>11</v>
      </c>
      <c r="C7197" t="s">
        <v>623</v>
      </c>
      <c r="D7197" t="s">
        <v>745</v>
      </c>
      <c r="E7197" t="str">
        <f t="shared" si="224"/>
        <v/>
      </c>
      <c r="F7197" t="str">
        <f t="shared" si="225"/>
        <v/>
      </c>
      <c r="H7197">
        <v>6</v>
      </c>
      <c r="Q7197">
        <v>6</v>
      </c>
    </row>
    <row r="7198" spans="1:17" x14ac:dyDescent="0.25">
      <c r="A7198" t="s">
        <v>912</v>
      </c>
      <c r="B7198">
        <v>11</v>
      </c>
      <c r="C7198" t="s">
        <v>573</v>
      </c>
      <c r="D7198" t="s">
        <v>635</v>
      </c>
      <c r="E7198" t="str">
        <f t="shared" si="224"/>
        <v/>
      </c>
      <c r="F7198" t="str">
        <f t="shared" si="225"/>
        <v/>
      </c>
      <c r="H7198">
        <v>6.5</v>
      </c>
      <c r="Q7198">
        <v>6.5</v>
      </c>
    </row>
    <row r="7199" spans="1:17" x14ac:dyDescent="0.25">
      <c r="A7199" t="s">
        <v>912</v>
      </c>
      <c r="B7199">
        <v>11</v>
      </c>
      <c r="C7199" t="s">
        <v>578</v>
      </c>
      <c r="D7199" t="s">
        <v>635</v>
      </c>
      <c r="E7199" t="str">
        <f t="shared" si="224"/>
        <v/>
      </c>
      <c r="F7199" t="str">
        <f t="shared" si="225"/>
        <v/>
      </c>
      <c r="H7199">
        <v>6.5</v>
      </c>
      <c r="Q7199">
        <v>6.5</v>
      </c>
    </row>
    <row r="7200" spans="1:17" x14ac:dyDescent="0.25">
      <c r="A7200" t="s">
        <v>912</v>
      </c>
      <c r="B7200">
        <v>11</v>
      </c>
      <c r="C7200" t="s">
        <v>583</v>
      </c>
      <c r="D7200" t="s">
        <v>635</v>
      </c>
      <c r="E7200" t="str">
        <f t="shared" si="224"/>
        <v/>
      </c>
      <c r="F7200" t="str">
        <f t="shared" si="225"/>
        <v/>
      </c>
      <c r="H7200">
        <v>5.5</v>
      </c>
      <c r="Q7200">
        <v>5.5</v>
      </c>
    </row>
    <row r="7201" spans="1:17" x14ac:dyDescent="0.25">
      <c r="A7201" t="s">
        <v>912</v>
      </c>
      <c r="B7201">
        <v>11</v>
      </c>
      <c r="C7201" t="s">
        <v>492</v>
      </c>
      <c r="D7201" t="s">
        <v>747</v>
      </c>
      <c r="E7201">
        <f t="shared" si="224"/>
        <v>1</v>
      </c>
      <c r="F7201" t="str">
        <f t="shared" si="225"/>
        <v/>
      </c>
      <c r="G7201" t="s">
        <v>910</v>
      </c>
      <c r="H7201">
        <v>6</v>
      </c>
      <c r="Q7201">
        <v>5.5</v>
      </c>
    </row>
    <row r="7202" spans="1:17" x14ac:dyDescent="0.25">
      <c r="A7202" t="s">
        <v>912</v>
      </c>
      <c r="B7202">
        <v>11</v>
      </c>
      <c r="C7202" t="s">
        <v>751</v>
      </c>
      <c r="D7202" t="s">
        <v>747</v>
      </c>
      <c r="E7202" t="str">
        <f t="shared" si="224"/>
        <v/>
      </c>
      <c r="F7202" t="str">
        <f t="shared" si="225"/>
        <v/>
      </c>
      <c r="H7202">
        <v>6</v>
      </c>
      <c r="Q7202">
        <v>6</v>
      </c>
    </row>
    <row r="7203" spans="1:17" x14ac:dyDescent="0.25">
      <c r="A7203" t="s">
        <v>912</v>
      </c>
      <c r="B7203">
        <v>11</v>
      </c>
      <c r="C7203" t="s">
        <v>512</v>
      </c>
      <c r="D7203" t="s">
        <v>747</v>
      </c>
      <c r="E7203" t="str">
        <f t="shared" si="224"/>
        <v/>
      </c>
      <c r="F7203" t="str">
        <f t="shared" si="225"/>
        <v/>
      </c>
      <c r="H7203">
        <v>7</v>
      </c>
      <c r="I7203">
        <v>1</v>
      </c>
      <c r="Q7203">
        <v>10</v>
      </c>
    </row>
    <row r="7204" spans="1:17" x14ac:dyDescent="0.25">
      <c r="A7204" t="s">
        <v>912</v>
      </c>
      <c r="B7204">
        <v>11</v>
      </c>
      <c r="C7204" t="s">
        <v>530</v>
      </c>
      <c r="D7204" t="s">
        <v>747</v>
      </c>
      <c r="E7204" t="str">
        <f t="shared" si="224"/>
        <v/>
      </c>
      <c r="F7204" t="str">
        <f t="shared" si="225"/>
        <v/>
      </c>
      <c r="H7204">
        <v>5</v>
      </c>
      <c r="Q7204">
        <v>5</v>
      </c>
    </row>
    <row r="7205" spans="1:17" x14ac:dyDescent="0.25">
      <c r="A7205" t="s">
        <v>912</v>
      </c>
      <c r="B7205">
        <v>11</v>
      </c>
      <c r="C7205" t="s">
        <v>771</v>
      </c>
      <c r="D7205" t="s">
        <v>747</v>
      </c>
      <c r="E7205" t="str">
        <f t="shared" si="224"/>
        <v/>
      </c>
      <c r="F7205" t="str">
        <f t="shared" si="225"/>
        <v/>
      </c>
      <c r="H7205">
        <v>6</v>
      </c>
      <c r="Q7205">
        <v>6</v>
      </c>
    </row>
    <row r="7206" spans="1:17" x14ac:dyDescent="0.25">
      <c r="A7206" t="s">
        <v>912</v>
      </c>
      <c r="B7206">
        <v>11</v>
      </c>
      <c r="C7206" t="s">
        <v>483</v>
      </c>
      <c r="D7206" t="s">
        <v>738</v>
      </c>
      <c r="E7206" t="str">
        <f t="shared" si="224"/>
        <v/>
      </c>
      <c r="F7206" t="str">
        <f t="shared" si="225"/>
        <v/>
      </c>
      <c r="H7206">
        <v>5</v>
      </c>
      <c r="Q7206">
        <v>5</v>
      </c>
    </row>
    <row r="7207" spans="1:17" x14ac:dyDescent="0.25">
      <c r="A7207" t="s">
        <v>912</v>
      </c>
      <c r="B7207">
        <v>11</v>
      </c>
      <c r="C7207" t="s">
        <v>489</v>
      </c>
      <c r="D7207" t="s">
        <v>738</v>
      </c>
      <c r="E7207" t="str">
        <f t="shared" si="224"/>
        <v/>
      </c>
      <c r="F7207" t="str">
        <f t="shared" si="225"/>
        <v/>
      </c>
      <c r="H7207">
        <v>5.5</v>
      </c>
      <c r="Q7207">
        <v>5.5</v>
      </c>
    </row>
    <row r="7208" spans="1:17" x14ac:dyDescent="0.25">
      <c r="A7208" t="s">
        <v>912</v>
      </c>
      <c r="B7208">
        <v>11</v>
      </c>
      <c r="C7208" t="s">
        <v>536</v>
      </c>
      <c r="D7208" t="s">
        <v>738</v>
      </c>
      <c r="E7208" t="str">
        <f t="shared" si="224"/>
        <v/>
      </c>
      <c r="F7208" t="str">
        <f t="shared" si="225"/>
        <v/>
      </c>
      <c r="H7208">
        <v>6</v>
      </c>
      <c r="Q7208">
        <v>6</v>
      </c>
    </row>
    <row r="7209" spans="1:17" x14ac:dyDescent="0.25">
      <c r="A7209" t="s">
        <v>912</v>
      </c>
      <c r="B7209">
        <v>11</v>
      </c>
      <c r="C7209" t="s">
        <v>592</v>
      </c>
      <c r="D7209" t="s">
        <v>738</v>
      </c>
      <c r="E7209" t="str">
        <f t="shared" si="224"/>
        <v/>
      </c>
      <c r="F7209" t="str">
        <f t="shared" si="225"/>
        <v/>
      </c>
      <c r="H7209">
        <v>5</v>
      </c>
      <c r="Q7209">
        <v>5</v>
      </c>
    </row>
    <row r="7210" spans="1:17" x14ac:dyDescent="0.25">
      <c r="A7210" t="s">
        <v>912</v>
      </c>
      <c r="B7210">
        <v>11</v>
      </c>
      <c r="C7210" t="s">
        <v>525</v>
      </c>
      <c r="D7210" t="s">
        <v>761</v>
      </c>
      <c r="E7210" t="str">
        <f t="shared" si="224"/>
        <v/>
      </c>
      <c r="F7210" t="str">
        <f t="shared" si="225"/>
        <v/>
      </c>
      <c r="H7210">
        <v>6</v>
      </c>
      <c r="Q7210">
        <v>6</v>
      </c>
    </row>
    <row r="7211" spans="1:17" x14ac:dyDescent="0.25">
      <c r="A7211" t="s">
        <v>912</v>
      </c>
      <c r="B7211">
        <v>11</v>
      </c>
      <c r="C7211" t="s">
        <v>545</v>
      </c>
      <c r="D7211" t="s">
        <v>761</v>
      </c>
      <c r="E7211" t="str">
        <f t="shared" si="224"/>
        <v/>
      </c>
      <c r="F7211" t="str">
        <f t="shared" si="225"/>
        <v/>
      </c>
      <c r="H7211">
        <v>6.5</v>
      </c>
      <c r="Q7211">
        <v>6.5</v>
      </c>
    </row>
    <row r="7212" spans="1:17" x14ac:dyDescent="0.25">
      <c r="A7212" t="s">
        <v>912</v>
      </c>
      <c r="B7212">
        <v>11</v>
      </c>
      <c r="C7212" t="s">
        <v>554</v>
      </c>
      <c r="D7212" t="s">
        <v>761</v>
      </c>
      <c r="E7212" t="str">
        <f t="shared" si="224"/>
        <v/>
      </c>
      <c r="F7212" t="str">
        <f t="shared" si="225"/>
        <v/>
      </c>
      <c r="H7212">
        <v>7</v>
      </c>
      <c r="I7212">
        <v>1</v>
      </c>
      <c r="Q7212">
        <v>10</v>
      </c>
    </row>
    <row r="7213" spans="1:17" x14ac:dyDescent="0.25">
      <c r="A7213" t="s">
        <v>912</v>
      </c>
      <c r="B7213">
        <v>11</v>
      </c>
      <c r="C7213" t="s">
        <v>556</v>
      </c>
      <c r="D7213" t="s">
        <v>761</v>
      </c>
      <c r="E7213" t="str">
        <f t="shared" si="224"/>
        <v/>
      </c>
      <c r="F7213" t="str">
        <f t="shared" si="225"/>
        <v/>
      </c>
      <c r="H7213">
        <v>5.5</v>
      </c>
      <c r="Q7213">
        <v>5.5</v>
      </c>
    </row>
    <row r="7214" spans="1:17" x14ac:dyDescent="0.25">
      <c r="A7214" t="s">
        <v>912</v>
      </c>
      <c r="B7214">
        <v>11</v>
      </c>
      <c r="C7214" t="s">
        <v>604</v>
      </c>
      <c r="D7214" t="s">
        <v>761</v>
      </c>
      <c r="E7214" t="str">
        <f t="shared" si="224"/>
        <v/>
      </c>
      <c r="F7214" t="str">
        <f t="shared" si="225"/>
        <v/>
      </c>
      <c r="H7214">
        <v>7</v>
      </c>
      <c r="L7214">
        <v>2</v>
      </c>
      <c r="Q7214">
        <v>9</v>
      </c>
    </row>
    <row r="7215" spans="1:17" x14ac:dyDescent="0.25">
      <c r="A7215" t="s">
        <v>912</v>
      </c>
      <c r="B7215">
        <v>11</v>
      </c>
      <c r="C7215" t="s">
        <v>605</v>
      </c>
      <c r="D7215" t="s">
        <v>761</v>
      </c>
      <c r="E7215" t="str">
        <f t="shared" si="224"/>
        <v/>
      </c>
      <c r="F7215" t="str">
        <f t="shared" si="225"/>
        <v/>
      </c>
      <c r="H7215">
        <v>6</v>
      </c>
      <c r="Q7215">
        <v>6</v>
      </c>
    </row>
    <row r="7216" spans="1:17" x14ac:dyDescent="0.25">
      <c r="A7216" t="s">
        <v>913</v>
      </c>
      <c r="B7216">
        <v>11</v>
      </c>
      <c r="C7216" t="s">
        <v>262</v>
      </c>
      <c r="D7216" t="s">
        <v>746</v>
      </c>
      <c r="E7216" t="str">
        <f t="shared" si="224"/>
        <v/>
      </c>
      <c r="F7216" t="str">
        <f t="shared" si="225"/>
        <v/>
      </c>
      <c r="H7216">
        <v>6</v>
      </c>
      <c r="Q7216">
        <v>6</v>
      </c>
    </row>
    <row r="7217" spans="1:17" x14ac:dyDescent="0.25">
      <c r="A7217" t="s">
        <v>913</v>
      </c>
      <c r="B7217">
        <v>11</v>
      </c>
      <c r="C7217" t="s">
        <v>263</v>
      </c>
      <c r="D7217" t="s">
        <v>746</v>
      </c>
      <c r="E7217" t="str">
        <f t="shared" si="224"/>
        <v/>
      </c>
      <c r="F7217" t="str">
        <f t="shared" si="225"/>
        <v/>
      </c>
      <c r="H7217">
        <v>5</v>
      </c>
      <c r="Q7217">
        <v>5</v>
      </c>
    </row>
    <row r="7218" spans="1:17" x14ac:dyDescent="0.25">
      <c r="A7218" t="s">
        <v>913</v>
      </c>
      <c r="B7218">
        <v>11</v>
      </c>
      <c r="C7218" t="s">
        <v>285</v>
      </c>
      <c r="D7218" t="s">
        <v>746</v>
      </c>
      <c r="E7218" t="str">
        <f t="shared" si="224"/>
        <v/>
      </c>
      <c r="F7218" t="str">
        <f t="shared" si="225"/>
        <v/>
      </c>
      <c r="H7218">
        <v>5</v>
      </c>
      <c r="Q7218">
        <v>5</v>
      </c>
    </row>
    <row r="7219" spans="1:17" x14ac:dyDescent="0.25">
      <c r="A7219" t="s">
        <v>913</v>
      </c>
      <c r="B7219">
        <v>11</v>
      </c>
      <c r="C7219" t="s">
        <v>294</v>
      </c>
      <c r="D7219" t="s">
        <v>760</v>
      </c>
      <c r="E7219" t="str">
        <f t="shared" si="224"/>
        <v/>
      </c>
      <c r="F7219" t="str">
        <f t="shared" si="225"/>
        <v/>
      </c>
      <c r="H7219">
        <v>6</v>
      </c>
      <c r="Q7219">
        <v>6</v>
      </c>
    </row>
    <row r="7220" spans="1:17" x14ac:dyDescent="0.25">
      <c r="A7220" t="s">
        <v>913</v>
      </c>
      <c r="B7220">
        <v>11</v>
      </c>
      <c r="C7220" t="s">
        <v>261</v>
      </c>
      <c r="D7220" t="s">
        <v>760</v>
      </c>
      <c r="E7220" t="str">
        <f t="shared" si="224"/>
        <v/>
      </c>
      <c r="F7220" t="str">
        <f t="shared" si="225"/>
        <v/>
      </c>
      <c r="H7220">
        <v>6</v>
      </c>
      <c r="Q7220">
        <v>6</v>
      </c>
    </row>
    <row r="7221" spans="1:17" x14ac:dyDescent="0.25">
      <c r="A7221" t="s">
        <v>913</v>
      </c>
      <c r="B7221">
        <v>11</v>
      </c>
      <c r="C7221" t="s">
        <v>275</v>
      </c>
      <c r="D7221" t="s">
        <v>633</v>
      </c>
      <c r="E7221" t="str">
        <f t="shared" si="224"/>
        <v/>
      </c>
      <c r="F7221" t="str">
        <f t="shared" si="225"/>
        <v/>
      </c>
      <c r="H7221">
        <v>5</v>
      </c>
      <c r="Q7221">
        <v>5</v>
      </c>
    </row>
    <row r="7222" spans="1:17" x14ac:dyDescent="0.25">
      <c r="A7222" t="s">
        <v>913</v>
      </c>
      <c r="B7222">
        <v>11</v>
      </c>
      <c r="C7222" t="s">
        <v>296</v>
      </c>
      <c r="D7222" t="s">
        <v>633</v>
      </c>
      <c r="E7222">
        <f t="shared" si="224"/>
        <v>1</v>
      </c>
      <c r="F7222" t="str">
        <f t="shared" si="225"/>
        <v/>
      </c>
      <c r="G7222" t="s">
        <v>910</v>
      </c>
      <c r="H7222">
        <v>5</v>
      </c>
      <c r="Q7222">
        <v>4.5</v>
      </c>
    </row>
    <row r="7223" spans="1:17" x14ac:dyDescent="0.25">
      <c r="A7223" t="s">
        <v>913</v>
      </c>
      <c r="B7223">
        <v>11</v>
      </c>
      <c r="C7223" t="s">
        <v>315</v>
      </c>
      <c r="D7223" t="s">
        <v>633</v>
      </c>
      <c r="E7223" t="str">
        <f t="shared" si="224"/>
        <v/>
      </c>
      <c r="F7223" t="str">
        <f t="shared" si="225"/>
        <v/>
      </c>
      <c r="H7223">
        <v>5</v>
      </c>
      <c r="Q7223">
        <v>5</v>
      </c>
    </row>
    <row r="7224" spans="1:17" x14ac:dyDescent="0.25">
      <c r="A7224" t="s">
        <v>913</v>
      </c>
      <c r="B7224">
        <v>11</v>
      </c>
      <c r="C7224" t="s">
        <v>281</v>
      </c>
      <c r="D7224" t="s">
        <v>739</v>
      </c>
      <c r="E7224" t="str">
        <f t="shared" si="224"/>
        <v/>
      </c>
      <c r="F7224" t="str">
        <f t="shared" si="225"/>
        <v/>
      </c>
      <c r="H7224">
        <v>6</v>
      </c>
      <c r="Q7224">
        <v>6</v>
      </c>
    </row>
    <row r="7225" spans="1:17" x14ac:dyDescent="0.25">
      <c r="A7225" t="s">
        <v>913</v>
      </c>
      <c r="B7225">
        <v>11</v>
      </c>
      <c r="C7225" t="s">
        <v>290</v>
      </c>
      <c r="D7225" t="s">
        <v>739</v>
      </c>
      <c r="E7225" t="str">
        <f t="shared" si="224"/>
        <v/>
      </c>
      <c r="F7225" t="str">
        <f t="shared" si="225"/>
        <v/>
      </c>
      <c r="H7225">
        <v>5</v>
      </c>
      <c r="Q7225">
        <v>5</v>
      </c>
    </row>
    <row r="7226" spans="1:17" x14ac:dyDescent="0.25">
      <c r="A7226" t="s">
        <v>913</v>
      </c>
      <c r="B7226">
        <v>11</v>
      </c>
      <c r="C7226" t="s">
        <v>824</v>
      </c>
      <c r="D7226" t="s">
        <v>739</v>
      </c>
      <c r="E7226" t="str">
        <f t="shared" si="224"/>
        <v/>
      </c>
      <c r="F7226" t="str">
        <f t="shared" si="225"/>
        <v/>
      </c>
      <c r="H7226">
        <v>5.5</v>
      </c>
      <c r="Q7226">
        <v>5.5</v>
      </c>
    </row>
    <row r="7227" spans="1:17" x14ac:dyDescent="0.25">
      <c r="A7227" t="s">
        <v>913</v>
      </c>
      <c r="B7227">
        <v>11</v>
      </c>
      <c r="C7227" t="s">
        <v>302</v>
      </c>
      <c r="D7227" t="s">
        <v>634</v>
      </c>
      <c r="E7227" t="str">
        <f t="shared" si="224"/>
        <v/>
      </c>
      <c r="F7227" t="str">
        <f t="shared" si="225"/>
        <v/>
      </c>
      <c r="H7227">
        <v>5.5</v>
      </c>
      <c r="Q7227">
        <v>5.5</v>
      </c>
    </row>
    <row r="7228" spans="1:17" x14ac:dyDescent="0.25">
      <c r="A7228" t="s">
        <v>913</v>
      </c>
      <c r="B7228">
        <v>11</v>
      </c>
      <c r="C7228" t="s">
        <v>318</v>
      </c>
      <c r="D7228" t="s">
        <v>634</v>
      </c>
      <c r="E7228" t="str">
        <f t="shared" si="224"/>
        <v/>
      </c>
      <c r="F7228" t="str">
        <f t="shared" si="225"/>
        <v/>
      </c>
      <c r="H7228">
        <v>5</v>
      </c>
      <c r="Q7228">
        <v>5</v>
      </c>
    </row>
    <row r="7229" spans="1:17" x14ac:dyDescent="0.25">
      <c r="A7229" t="s">
        <v>913</v>
      </c>
      <c r="B7229">
        <v>11</v>
      </c>
      <c r="C7229" t="s">
        <v>312</v>
      </c>
      <c r="D7229" t="s">
        <v>632</v>
      </c>
      <c r="E7229" t="str">
        <f t="shared" si="224"/>
        <v/>
      </c>
      <c r="F7229" t="str">
        <f t="shared" si="225"/>
        <v/>
      </c>
      <c r="H7229">
        <v>6</v>
      </c>
      <c r="Q7229">
        <v>6</v>
      </c>
    </row>
    <row r="7230" spans="1:17" x14ac:dyDescent="0.25">
      <c r="A7230" t="s">
        <v>913</v>
      </c>
      <c r="B7230">
        <v>11</v>
      </c>
      <c r="C7230" t="s">
        <v>288</v>
      </c>
      <c r="D7230" t="s">
        <v>632</v>
      </c>
      <c r="E7230">
        <f t="shared" si="224"/>
        <v>1</v>
      </c>
      <c r="F7230" t="str">
        <f t="shared" si="225"/>
        <v/>
      </c>
      <c r="G7230" t="s">
        <v>910</v>
      </c>
      <c r="H7230">
        <v>7</v>
      </c>
      <c r="Q7230">
        <v>6.5</v>
      </c>
    </row>
    <row r="7231" spans="1:17" x14ac:dyDescent="0.25">
      <c r="A7231" t="s">
        <v>913</v>
      </c>
      <c r="B7231">
        <v>11</v>
      </c>
      <c r="C7231" t="s">
        <v>272</v>
      </c>
      <c r="D7231" t="s">
        <v>752</v>
      </c>
      <c r="E7231" t="str">
        <f t="shared" si="224"/>
        <v/>
      </c>
      <c r="F7231" t="str">
        <f t="shared" si="225"/>
        <v/>
      </c>
      <c r="H7231">
        <v>6.5</v>
      </c>
      <c r="I7231">
        <v>1</v>
      </c>
      <c r="M7231">
        <v>1</v>
      </c>
      <c r="Q7231">
        <v>9.5</v>
      </c>
    </row>
    <row r="7232" spans="1:17" x14ac:dyDescent="0.25">
      <c r="A7232" t="s">
        <v>913</v>
      </c>
      <c r="B7232">
        <v>11</v>
      </c>
      <c r="C7232" t="s">
        <v>300</v>
      </c>
      <c r="D7232" t="s">
        <v>740</v>
      </c>
      <c r="E7232" t="str">
        <f t="shared" si="224"/>
        <v/>
      </c>
      <c r="F7232" t="str">
        <f t="shared" si="225"/>
        <v/>
      </c>
      <c r="H7232">
        <v>7.5</v>
      </c>
      <c r="I7232">
        <v>1</v>
      </c>
      <c r="L7232">
        <v>1</v>
      </c>
      <c r="Q7232">
        <v>11.5</v>
      </c>
    </row>
    <row r="7233" spans="1:17" x14ac:dyDescent="0.25">
      <c r="A7233" t="s">
        <v>913</v>
      </c>
      <c r="B7233">
        <v>11</v>
      </c>
      <c r="C7233" t="s">
        <v>273</v>
      </c>
      <c r="D7233" t="s">
        <v>742</v>
      </c>
      <c r="E7233">
        <f t="shared" si="224"/>
        <v>1</v>
      </c>
      <c r="F7233" t="str">
        <f t="shared" si="225"/>
        <v/>
      </c>
      <c r="G7233" t="s">
        <v>910</v>
      </c>
      <c r="H7233">
        <v>5</v>
      </c>
      <c r="Q7233">
        <v>4.5</v>
      </c>
    </row>
    <row r="7234" spans="1:17" x14ac:dyDescent="0.25">
      <c r="A7234" t="s">
        <v>913</v>
      </c>
      <c r="B7234">
        <v>11</v>
      </c>
      <c r="C7234" t="s">
        <v>286</v>
      </c>
      <c r="D7234" t="s">
        <v>742</v>
      </c>
      <c r="E7234">
        <f t="shared" si="224"/>
        <v>1</v>
      </c>
      <c r="F7234" t="str">
        <f t="shared" si="225"/>
        <v/>
      </c>
      <c r="G7234" t="s">
        <v>910</v>
      </c>
      <c r="H7234">
        <v>6</v>
      </c>
      <c r="Q7234">
        <v>5.5</v>
      </c>
    </row>
    <row r="7235" spans="1:17" x14ac:dyDescent="0.25">
      <c r="A7235" t="s">
        <v>913</v>
      </c>
      <c r="B7235">
        <v>11</v>
      </c>
      <c r="C7235" t="s">
        <v>310</v>
      </c>
      <c r="D7235" t="s">
        <v>742</v>
      </c>
      <c r="E7235" t="str">
        <f t="shared" ref="E7235:E7298" si="226">IF($G7235="Ammonito",1,"")</f>
        <v/>
      </c>
      <c r="F7235" t="str">
        <f t="shared" ref="F7235:F7298" si="227">IF($G7235="Espulsione",1,"")</f>
        <v/>
      </c>
      <c r="H7235">
        <v>6.5</v>
      </c>
      <c r="Q7235">
        <v>6.5</v>
      </c>
    </row>
    <row r="7236" spans="1:17" x14ac:dyDescent="0.25">
      <c r="A7236" t="s">
        <v>913</v>
      </c>
      <c r="B7236">
        <v>11</v>
      </c>
      <c r="C7236" t="s">
        <v>317</v>
      </c>
      <c r="D7236" t="s">
        <v>742</v>
      </c>
      <c r="E7236" t="str">
        <f t="shared" si="226"/>
        <v/>
      </c>
      <c r="F7236" t="str">
        <f t="shared" si="227"/>
        <v/>
      </c>
      <c r="H7236">
        <v>6.5</v>
      </c>
      <c r="Q7236">
        <v>6.5</v>
      </c>
    </row>
    <row r="7237" spans="1:17" x14ac:dyDescent="0.25">
      <c r="A7237" t="s">
        <v>913</v>
      </c>
      <c r="B7237">
        <v>11</v>
      </c>
      <c r="C7237" t="s">
        <v>282</v>
      </c>
      <c r="D7237" t="s">
        <v>753</v>
      </c>
      <c r="E7237" t="str">
        <f t="shared" si="226"/>
        <v/>
      </c>
      <c r="F7237" t="str">
        <f t="shared" si="227"/>
        <v/>
      </c>
      <c r="H7237">
        <v>5.5</v>
      </c>
      <c r="Q7237">
        <v>5.5</v>
      </c>
    </row>
    <row r="7238" spans="1:17" x14ac:dyDescent="0.25">
      <c r="A7238" t="s">
        <v>913</v>
      </c>
      <c r="B7238">
        <v>11</v>
      </c>
      <c r="C7238" t="s">
        <v>307</v>
      </c>
      <c r="D7238" t="s">
        <v>753</v>
      </c>
      <c r="E7238" t="str">
        <f t="shared" si="226"/>
        <v/>
      </c>
      <c r="F7238" t="str">
        <f t="shared" si="227"/>
        <v/>
      </c>
      <c r="H7238">
        <v>5</v>
      </c>
      <c r="Q7238">
        <v>5</v>
      </c>
    </row>
    <row r="7239" spans="1:17" x14ac:dyDescent="0.25">
      <c r="A7239" t="s">
        <v>913</v>
      </c>
      <c r="B7239">
        <v>11</v>
      </c>
      <c r="C7239" t="s">
        <v>280</v>
      </c>
      <c r="D7239" t="s">
        <v>753</v>
      </c>
      <c r="E7239" t="str">
        <f t="shared" si="226"/>
        <v/>
      </c>
      <c r="F7239" t="str">
        <f t="shared" si="227"/>
        <v/>
      </c>
      <c r="H7239">
        <v>5</v>
      </c>
      <c r="Q7239">
        <v>5</v>
      </c>
    </row>
    <row r="7240" spans="1:17" x14ac:dyDescent="0.25">
      <c r="A7240" t="s">
        <v>913</v>
      </c>
      <c r="B7240">
        <v>11</v>
      </c>
      <c r="C7240" t="s">
        <v>304</v>
      </c>
      <c r="D7240" t="s">
        <v>750</v>
      </c>
      <c r="E7240" t="str">
        <f t="shared" si="226"/>
        <v/>
      </c>
      <c r="F7240" t="str">
        <f t="shared" si="227"/>
        <v/>
      </c>
      <c r="H7240">
        <v>6.5</v>
      </c>
      <c r="I7240">
        <v>1</v>
      </c>
      <c r="Q7240">
        <v>9.5</v>
      </c>
    </row>
    <row r="7241" spans="1:17" x14ac:dyDescent="0.25">
      <c r="A7241" t="s">
        <v>913</v>
      </c>
      <c r="B7241">
        <v>11</v>
      </c>
      <c r="C7241" t="s">
        <v>316</v>
      </c>
      <c r="D7241" t="s">
        <v>750</v>
      </c>
      <c r="E7241" t="str">
        <f t="shared" si="226"/>
        <v/>
      </c>
      <c r="F7241" t="str">
        <f t="shared" si="227"/>
        <v/>
      </c>
      <c r="H7241">
        <v>6</v>
      </c>
      <c r="Q7241">
        <v>6</v>
      </c>
    </row>
    <row r="7242" spans="1:17" x14ac:dyDescent="0.25">
      <c r="A7242" t="s">
        <v>913</v>
      </c>
      <c r="B7242">
        <v>11</v>
      </c>
      <c r="C7242" t="s">
        <v>267</v>
      </c>
      <c r="D7242" t="s">
        <v>750</v>
      </c>
      <c r="E7242" t="str">
        <f t="shared" si="226"/>
        <v/>
      </c>
      <c r="F7242" t="str">
        <f t="shared" si="227"/>
        <v/>
      </c>
      <c r="H7242">
        <v>5</v>
      </c>
      <c r="Q7242">
        <v>5</v>
      </c>
    </row>
    <row r="7243" spans="1:17" x14ac:dyDescent="0.25">
      <c r="A7243" t="s">
        <v>913</v>
      </c>
      <c r="B7243">
        <v>11</v>
      </c>
      <c r="C7243" t="s">
        <v>252</v>
      </c>
      <c r="D7243" t="s">
        <v>754</v>
      </c>
      <c r="E7243">
        <f t="shared" si="226"/>
        <v>1</v>
      </c>
      <c r="F7243" t="str">
        <f t="shared" si="227"/>
        <v/>
      </c>
      <c r="G7243" t="s">
        <v>910</v>
      </c>
      <c r="H7243">
        <v>4</v>
      </c>
      <c r="Q7243">
        <v>3.5</v>
      </c>
    </row>
    <row r="7244" spans="1:17" x14ac:dyDescent="0.25">
      <c r="A7244" t="s">
        <v>913</v>
      </c>
      <c r="B7244">
        <v>11</v>
      </c>
      <c r="C7244" t="s">
        <v>819</v>
      </c>
      <c r="D7244" t="s">
        <v>754</v>
      </c>
      <c r="E7244" t="str">
        <f t="shared" si="226"/>
        <v/>
      </c>
      <c r="F7244" t="str">
        <f t="shared" si="227"/>
        <v/>
      </c>
      <c r="H7244">
        <v>5.5</v>
      </c>
      <c r="Q7244">
        <v>5.5</v>
      </c>
    </row>
    <row r="7245" spans="1:17" x14ac:dyDescent="0.25">
      <c r="A7245" t="s">
        <v>913</v>
      </c>
      <c r="B7245">
        <v>11</v>
      </c>
      <c r="C7245" t="s">
        <v>259</v>
      </c>
      <c r="D7245" t="s">
        <v>748</v>
      </c>
      <c r="E7245" t="str">
        <f t="shared" si="226"/>
        <v/>
      </c>
      <c r="F7245" t="str">
        <f t="shared" si="227"/>
        <v/>
      </c>
      <c r="H7245">
        <v>7.5</v>
      </c>
      <c r="I7245">
        <v>1</v>
      </c>
      <c r="Q7245">
        <v>10.5</v>
      </c>
    </row>
    <row r="7246" spans="1:17" x14ac:dyDescent="0.25">
      <c r="A7246" t="s">
        <v>913</v>
      </c>
      <c r="B7246">
        <v>11</v>
      </c>
      <c r="C7246" t="s">
        <v>274</v>
      </c>
      <c r="D7246" t="s">
        <v>748</v>
      </c>
      <c r="E7246" t="str">
        <f t="shared" si="226"/>
        <v/>
      </c>
      <c r="F7246" t="str">
        <f t="shared" si="227"/>
        <v/>
      </c>
      <c r="H7246">
        <v>6</v>
      </c>
      <c r="Q7246">
        <v>6</v>
      </c>
    </row>
    <row r="7247" spans="1:17" x14ac:dyDescent="0.25">
      <c r="A7247" t="s">
        <v>913</v>
      </c>
      <c r="B7247">
        <v>11</v>
      </c>
      <c r="C7247" t="s">
        <v>278</v>
      </c>
      <c r="D7247" t="s">
        <v>748</v>
      </c>
      <c r="E7247" t="str">
        <f t="shared" si="226"/>
        <v/>
      </c>
      <c r="F7247" t="str">
        <f t="shared" si="227"/>
        <v/>
      </c>
      <c r="H7247">
        <v>6</v>
      </c>
      <c r="L7247">
        <v>1</v>
      </c>
      <c r="Q7247">
        <v>7</v>
      </c>
    </row>
    <row r="7248" spans="1:17" x14ac:dyDescent="0.25">
      <c r="A7248" t="s">
        <v>913</v>
      </c>
      <c r="B7248">
        <v>11</v>
      </c>
      <c r="C7248" t="s">
        <v>251</v>
      </c>
      <c r="D7248" t="s">
        <v>661</v>
      </c>
      <c r="E7248" t="str">
        <f t="shared" si="226"/>
        <v/>
      </c>
      <c r="F7248" t="str">
        <f t="shared" si="227"/>
        <v/>
      </c>
      <c r="H7248">
        <v>5</v>
      </c>
      <c r="Q7248">
        <v>5</v>
      </c>
    </row>
    <row r="7249" spans="1:17" x14ac:dyDescent="0.25">
      <c r="A7249" t="s">
        <v>913</v>
      </c>
      <c r="B7249">
        <v>11</v>
      </c>
      <c r="C7249" t="s">
        <v>260</v>
      </c>
      <c r="D7249" t="s">
        <v>661</v>
      </c>
      <c r="E7249" t="str">
        <f t="shared" si="226"/>
        <v/>
      </c>
      <c r="F7249" t="str">
        <f t="shared" si="227"/>
        <v/>
      </c>
      <c r="H7249">
        <v>5.5</v>
      </c>
      <c r="Q7249">
        <v>5.5</v>
      </c>
    </row>
    <row r="7250" spans="1:17" x14ac:dyDescent="0.25">
      <c r="A7250" t="s">
        <v>913</v>
      </c>
      <c r="B7250">
        <v>11</v>
      </c>
      <c r="C7250" t="s">
        <v>804</v>
      </c>
      <c r="D7250" t="s">
        <v>631</v>
      </c>
      <c r="E7250" t="str">
        <f t="shared" si="226"/>
        <v/>
      </c>
      <c r="F7250" t="str">
        <f t="shared" si="227"/>
        <v/>
      </c>
      <c r="H7250">
        <v>5.5</v>
      </c>
      <c r="Q7250">
        <v>5.5</v>
      </c>
    </row>
    <row r="7251" spans="1:17" x14ac:dyDescent="0.25">
      <c r="A7251" t="s">
        <v>913</v>
      </c>
      <c r="B7251">
        <v>11</v>
      </c>
      <c r="C7251" t="s">
        <v>266</v>
      </c>
      <c r="D7251" t="s">
        <v>745</v>
      </c>
      <c r="E7251" t="str">
        <f t="shared" si="226"/>
        <v/>
      </c>
      <c r="F7251" t="str">
        <f t="shared" si="227"/>
        <v/>
      </c>
      <c r="H7251">
        <v>6.5</v>
      </c>
      <c r="I7251">
        <v>1</v>
      </c>
      <c r="Q7251">
        <v>9.5</v>
      </c>
    </row>
    <row r="7252" spans="1:17" x14ac:dyDescent="0.25">
      <c r="A7252" t="s">
        <v>913</v>
      </c>
      <c r="B7252">
        <v>11</v>
      </c>
      <c r="C7252" t="s">
        <v>823</v>
      </c>
      <c r="D7252" t="s">
        <v>745</v>
      </c>
      <c r="E7252" t="str">
        <f t="shared" si="226"/>
        <v/>
      </c>
      <c r="F7252" t="str">
        <f t="shared" si="227"/>
        <v/>
      </c>
      <c r="H7252">
        <v>6</v>
      </c>
      <c r="Q7252">
        <v>6</v>
      </c>
    </row>
    <row r="7253" spans="1:17" x14ac:dyDescent="0.25">
      <c r="A7253" t="s">
        <v>913</v>
      </c>
      <c r="B7253">
        <v>11</v>
      </c>
      <c r="C7253" t="s">
        <v>309</v>
      </c>
      <c r="D7253" t="s">
        <v>745</v>
      </c>
      <c r="E7253" t="str">
        <f t="shared" si="226"/>
        <v/>
      </c>
      <c r="F7253" t="str">
        <f t="shared" si="227"/>
        <v/>
      </c>
      <c r="H7253">
        <v>6.5</v>
      </c>
      <c r="I7253">
        <v>1</v>
      </c>
      <c r="L7253">
        <v>1</v>
      </c>
      <c r="Q7253">
        <v>10.5</v>
      </c>
    </row>
    <row r="7254" spans="1:17" x14ac:dyDescent="0.25">
      <c r="A7254" t="s">
        <v>913</v>
      </c>
      <c r="B7254">
        <v>11</v>
      </c>
      <c r="C7254" t="s">
        <v>801</v>
      </c>
      <c r="D7254" t="s">
        <v>635</v>
      </c>
      <c r="E7254" t="str">
        <f t="shared" si="226"/>
        <v/>
      </c>
      <c r="F7254" t="str">
        <f t="shared" si="227"/>
        <v/>
      </c>
      <c r="H7254">
        <v>6</v>
      </c>
      <c r="Q7254">
        <v>6</v>
      </c>
    </row>
    <row r="7255" spans="1:17" x14ac:dyDescent="0.25">
      <c r="A7255" t="s">
        <v>913</v>
      </c>
      <c r="B7255">
        <v>11</v>
      </c>
      <c r="C7255" t="s">
        <v>255</v>
      </c>
      <c r="D7255" t="s">
        <v>635</v>
      </c>
      <c r="E7255">
        <f t="shared" si="226"/>
        <v>1</v>
      </c>
      <c r="F7255" t="str">
        <f t="shared" si="227"/>
        <v/>
      </c>
      <c r="G7255" t="s">
        <v>910</v>
      </c>
      <c r="H7255">
        <v>8</v>
      </c>
      <c r="I7255">
        <v>3</v>
      </c>
      <c r="M7255">
        <v>2</v>
      </c>
      <c r="Q7255">
        <v>16.5</v>
      </c>
    </row>
    <row r="7256" spans="1:17" x14ac:dyDescent="0.25">
      <c r="A7256" t="s">
        <v>913</v>
      </c>
      <c r="B7256">
        <v>11</v>
      </c>
      <c r="C7256" t="s">
        <v>269</v>
      </c>
      <c r="D7256" t="s">
        <v>635</v>
      </c>
      <c r="E7256" t="str">
        <f t="shared" si="226"/>
        <v/>
      </c>
      <c r="F7256" t="str">
        <f t="shared" si="227"/>
        <v/>
      </c>
      <c r="H7256">
        <v>7</v>
      </c>
      <c r="I7256">
        <v>1</v>
      </c>
      <c r="Q7256">
        <v>10</v>
      </c>
    </row>
    <row r="7257" spans="1:17" x14ac:dyDescent="0.25">
      <c r="A7257" t="s">
        <v>913</v>
      </c>
      <c r="B7257">
        <v>11</v>
      </c>
      <c r="C7257" t="s">
        <v>287</v>
      </c>
      <c r="D7257" t="s">
        <v>635</v>
      </c>
      <c r="E7257" t="str">
        <f t="shared" si="226"/>
        <v/>
      </c>
      <c r="F7257" t="str">
        <f t="shared" si="227"/>
        <v/>
      </c>
      <c r="H7257">
        <v>6</v>
      </c>
      <c r="Q7257">
        <v>6</v>
      </c>
    </row>
    <row r="7258" spans="1:17" x14ac:dyDescent="0.25">
      <c r="A7258" t="s">
        <v>913</v>
      </c>
      <c r="B7258">
        <v>11</v>
      </c>
      <c r="C7258" t="s">
        <v>249</v>
      </c>
      <c r="D7258" t="s">
        <v>747</v>
      </c>
      <c r="E7258" t="str">
        <f t="shared" si="226"/>
        <v/>
      </c>
      <c r="F7258" t="str">
        <f t="shared" si="227"/>
        <v/>
      </c>
      <c r="H7258">
        <v>5</v>
      </c>
      <c r="Q7258">
        <v>5</v>
      </c>
    </row>
    <row r="7259" spans="1:17" x14ac:dyDescent="0.25">
      <c r="A7259" t="s">
        <v>913</v>
      </c>
      <c r="B7259">
        <v>11</v>
      </c>
      <c r="C7259" t="s">
        <v>277</v>
      </c>
      <c r="D7259" t="s">
        <v>747</v>
      </c>
      <c r="E7259" t="str">
        <f t="shared" si="226"/>
        <v/>
      </c>
      <c r="F7259" t="str">
        <f t="shared" si="227"/>
        <v/>
      </c>
      <c r="H7259">
        <v>6</v>
      </c>
      <c r="Q7259">
        <v>6</v>
      </c>
    </row>
    <row r="7260" spans="1:17" x14ac:dyDescent="0.25">
      <c r="A7260" t="s">
        <v>913</v>
      </c>
      <c r="B7260">
        <v>11</v>
      </c>
      <c r="C7260" t="s">
        <v>291</v>
      </c>
      <c r="D7260" t="s">
        <v>747</v>
      </c>
      <c r="E7260" t="str">
        <f t="shared" si="226"/>
        <v/>
      </c>
      <c r="F7260" t="str">
        <f t="shared" si="227"/>
        <v/>
      </c>
      <c r="H7260">
        <v>6</v>
      </c>
      <c r="L7260">
        <v>1</v>
      </c>
      <c r="Q7260">
        <v>7</v>
      </c>
    </row>
    <row r="7261" spans="1:17" x14ac:dyDescent="0.25">
      <c r="A7261" t="s">
        <v>913</v>
      </c>
      <c r="B7261">
        <v>11</v>
      </c>
      <c r="C7261" t="s">
        <v>265</v>
      </c>
      <c r="D7261" t="s">
        <v>738</v>
      </c>
      <c r="E7261" t="str">
        <f t="shared" si="226"/>
        <v/>
      </c>
      <c r="F7261" t="str">
        <f t="shared" si="227"/>
        <v/>
      </c>
      <c r="H7261">
        <v>5.5</v>
      </c>
      <c r="Q7261">
        <v>5.5</v>
      </c>
    </row>
    <row r="7262" spans="1:17" x14ac:dyDescent="0.25">
      <c r="A7262" t="s">
        <v>913</v>
      </c>
      <c r="B7262">
        <v>11</v>
      </c>
      <c r="C7262" t="s">
        <v>295</v>
      </c>
      <c r="D7262" t="s">
        <v>738</v>
      </c>
      <c r="E7262" t="str">
        <f t="shared" si="226"/>
        <v/>
      </c>
      <c r="F7262" t="str">
        <f t="shared" si="227"/>
        <v/>
      </c>
      <c r="H7262">
        <v>5</v>
      </c>
      <c r="Q7262">
        <v>5</v>
      </c>
    </row>
    <row r="7263" spans="1:17" x14ac:dyDescent="0.25">
      <c r="A7263" t="s">
        <v>913</v>
      </c>
      <c r="B7263">
        <v>11</v>
      </c>
      <c r="C7263" t="s">
        <v>297</v>
      </c>
      <c r="D7263" t="s">
        <v>738</v>
      </c>
      <c r="E7263" t="str">
        <f t="shared" si="226"/>
        <v/>
      </c>
      <c r="F7263" t="str">
        <f t="shared" si="227"/>
        <v/>
      </c>
      <c r="H7263">
        <v>5.5</v>
      </c>
      <c r="Q7263">
        <v>5.5</v>
      </c>
    </row>
    <row r="7264" spans="1:17" x14ac:dyDescent="0.25">
      <c r="A7264" t="s">
        <v>913</v>
      </c>
      <c r="B7264">
        <v>11</v>
      </c>
      <c r="C7264" t="s">
        <v>827</v>
      </c>
      <c r="D7264" t="s">
        <v>738</v>
      </c>
      <c r="E7264" t="str">
        <f t="shared" si="226"/>
        <v/>
      </c>
      <c r="F7264" t="str">
        <f t="shared" si="227"/>
        <v/>
      </c>
      <c r="H7264">
        <v>5.5</v>
      </c>
      <c r="Q7264">
        <v>5.5</v>
      </c>
    </row>
    <row r="7265" spans="1:17" x14ac:dyDescent="0.25">
      <c r="A7265" t="s">
        <v>913</v>
      </c>
      <c r="B7265">
        <v>11</v>
      </c>
      <c r="C7265" t="s">
        <v>319</v>
      </c>
      <c r="D7265" t="s">
        <v>761</v>
      </c>
      <c r="E7265" t="str">
        <f t="shared" si="226"/>
        <v/>
      </c>
      <c r="F7265" t="str">
        <f t="shared" si="227"/>
        <v/>
      </c>
      <c r="H7265">
        <v>7.5</v>
      </c>
      <c r="I7265">
        <v>1</v>
      </c>
      <c r="Q7265">
        <v>10.5</v>
      </c>
    </row>
    <row r="7266" spans="1:17" x14ac:dyDescent="0.25">
      <c r="A7266" t="s">
        <v>913</v>
      </c>
      <c r="B7266">
        <v>11</v>
      </c>
      <c r="C7266" t="s">
        <v>279</v>
      </c>
      <c r="D7266" t="s">
        <v>761</v>
      </c>
      <c r="E7266" t="str">
        <f t="shared" si="226"/>
        <v/>
      </c>
      <c r="F7266" t="str">
        <f t="shared" si="227"/>
        <v/>
      </c>
      <c r="H7266">
        <v>7</v>
      </c>
      <c r="Q7266">
        <v>7</v>
      </c>
    </row>
    <row r="7267" spans="1:17" x14ac:dyDescent="0.25">
      <c r="A7267" t="s">
        <v>908</v>
      </c>
      <c r="B7267">
        <v>10</v>
      </c>
      <c r="C7267" t="s">
        <v>331</v>
      </c>
      <c r="D7267" t="s">
        <v>746</v>
      </c>
      <c r="E7267" t="str">
        <f t="shared" si="226"/>
        <v/>
      </c>
      <c r="F7267" t="str">
        <f t="shared" si="227"/>
        <v/>
      </c>
      <c r="H7267">
        <v>6.5</v>
      </c>
      <c r="J7267">
        <v>1</v>
      </c>
      <c r="Q7267">
        <v>5.5</v>
      </c>
    </row>
    <row r="7268" spans="1:17" x14ac:dyDescent="0.25">
      <c r="A7268" t="s">
        <v>908</v>
      </c>
      <c r="B7268">
        <v>10</v>
      </c>
      <c r="C7268" t="s">
        <v>332</v>
      </c>
      <c r="D7268" t="s">
        <v>760</v>
      </c>
      <c r="E7268" t="str">
        <f t="shared" si="226"/>
        <v/>
      </c>
      <c r="F7268" t="str">
        <f t="shared" si="227"/>
        <v/>
      </c>
      <c r="H7268">
        <v>6</v>
      </c>
      <c r="Q7268">
        <v>6</v>
      </c>
    </row>
    <row r="7269" spans="1:17" x14ac:dyDescent="0.25">
      <c r="A7269" t="s">
        <v>908</v>
      </c>
      <c r="B7269">
        <v>10</v>
      </c>
      <c r="C7269" t="s">
        <v>324</v>
      </c>
      <c r="D7269" t="s">
        <v>633</v>
      </c>
      <c r="E7269" t="str">
        <f t="shared" si="226"/>
        <v/>
      </c>
      <c r="F7269" t="str">
        <f t="shared" si="227"/>
        <v/>
      </c>
      <c r="H7269">
        <v>4</v>
      </c>
      <c r="J7269">
        <v>3</v>
      </c>
      <c r="Q7269">
        <v>1</v>
      </c>
    </row>
    <row r="7270" spans="1:17" x14ac:dyDescent="0.25">
      <c r="A7270" t="s">
        <v>908</v>
      </c>
      <c r="B7270">
        <v>10</v>
      </c>
      <c r="C7270" t="s">
        <v>325</v>
      </c>
      <c r="D7270" t="s">
        <v>739</v>
      </c>
      <c r="E7270" t="str">
        <f t="shared" si="226"/>
        <v/>
      </c>
      <c r="F7270" t="str">
        <f t="shared" si="227"/>
        <v/>
      </c>
      <c r="H7270">
        <v>5.5</v>
      </c>
      <c r="J7270">
        <v>4</v>
      </c>
      <c r="Q7270">
        <v>1.5</v>
      </c>
    </row>
    <row r="7271" spans="1:17" x14ac:dyDescent="0.25">
      <c r="A7271" t="s">
        <v>908</v>
      </c>
      <c r="B7271">
        <v>10</v>
      </c>
      <c r="C7271" t="s">
        <v>341</v>
      </c>
      <c r="D7271" t="s">
        <v>634</v>
      </c>
      <c r="E7271" t="str">
        <f t="shared" si="226"/>
        <v/>
      </c>
      <c r="F7271" t="str">
        <f t="shared" si="227"/>
        <v/>
      </c>
      <c r="H7271">
        <v>6</v>
      </c>
      <c r="J7271">
        <v>1</v>
      </c>
      <c r="Q7271">
        <v>5</v>
      </c>
    </row>
    <row r="7272" spans="1:17" x14ac:dyDescent="0.25">
      <c r="A7272" t="s">
        <v>908</v>
      </c>
      <c r="B7272">
        <v>10</v>
      </c>
      <c r="C7272" t="s">
        <v>338</v>
      </c>
      <c r="D7272" t="s">
        <v>632</v>
      </c>
      <c r="E7272" t="str">
        <f t="shared" si="226"/>
        <v/>
      </c>
      <c r="F7272" t="str">
        <f t="shared" si="227"/>
        <v/>
      </c>
      <c r="H7272">
        <v>6</v>
      </c>
      <c r="J7272">
        <v>2</v>
      </c>
      <c r="Q7272">
        <v>4</v>
      </c>
    </row>
    <row r="7273" spans="1:17" x14ac:dyDescent="0.25">
      <c r="A7273" t="s">
        <v>908</v>
      </c>
      <c r="B7273">
        <v>10</v>
      </c>
      <c r="C7273" t="s">
        <v>340</v>
      </c>
      <c r="D7273" t="s">
        <v>752</v>
      </c>
      <c r="E7273" t="str">
        <f t="shared" si="226"/>
        <v/>
      </c>
      <c r="F7273" t="str">
        <f t="shared" si="227"/>
        <v/>
      </c>
      <c r="H7273">
        <v>6.5</v>
      </c>
      <c r="Q7273">
        <v>6.5</v>
      </c>
    </row>
    <row r="7274" spans="1:17" x14ac:dyDescent="0.25">
      <c r="A7274" t="s">
        <v>908</v>
      </c>
      <c r="B7274">
        <v>10</v>
      </c>
      <c r="C7274" t="s">
        <v>643</v>
      </c>
      <c r="D7274" t="s">
        <v>740</v>
      </c>
      <c r="E7274" t="str">
        <f t="shared" si="226"/>
        <v/>
      </c>
      <c r="F7274" t="str">
        <f t="shared" si="227"/>
        <v/>
      </c>
      <c r="H7274">
        <v>6.5</v>
      </c>
      <c r="Q7274">
        <v>6.5</v>
      </c>
    </row>
    <row r="7275" spans="1:17" x14ac:dyDescent="0.25">
      <c r="A7275" t="s">
        <v>908</v>
      </c>
      <c r="B7275">
        <v>10</v>
      </c>
      <c r="C7275" t="s">
        <v>662</v>
      </c>
      <c r="D7275" t="s">
        <v>740</v>
      </c>
      <c r="E7275" t="str">
        <f t="shared" si="226"/>
        <v/>
      </c>
      <c r="F7275" t="str">
        <f t="shared" si="227"/>
        <v/>
      </c>
      <c r="H7275">
        <v>6</v>
      </c>
      <c r="J7275">
        <v>1</v>
      </c>
      <c r="Q7275">
        <v>5</v>
      </c>
    </row>
    <row r="7276" spans="1:17" x14ac:dyDescent="0.25">
      <c r="A7276" t="s">
        <v>908</v>
      </c>
      <c r="B7276">
        <v>10</v>
      </c>
      <c r="C7276" t="s">
        <v>330</v>
      </c>
      <c r="D7276" t="s">
        <v>742</v>
      </c>
      <c r="E7276" t="str">
        <f t="shared" si="226"/>
        <v/>
      </c>
      <c r="F7276" t="str">
        <f t="shared" si="227"/>
        <v/>
      </c>
      <c r="H7276">
        <v>6</v>
      </c>
      <c r="Q7276">
        <v>6</v>
      </c>
    </row>
    <row r="7277" spans="1:17" x14ac:dyDescent="0.25">
      <c r="A7277" t="s">
        <v>908</v>
      </c>
      <c r="B7277">
        <v>10</v>
      </c>
      <c r="C7277" t="s">
        <v>337</v>
      </c>
      <c r="D7277" t="s">
        <v>753</v>
      </c>
      <c r="E7277" t="str">
        <f t="shared" si="226"/>
        <v/>
      </c>
      <c r="F7277" t="str">
        <f t="shared" si="227"/>
        <v/>
      </c>
      <c r="H7277">
        <v>6</v>
      </c>
      <c r="J7277">
        <v>1</v>
      </c>
      <c r="Q7277">
        <v>5</v>
      </c>
    </row>
    <row r="7278" spans="1:17" x14ac:dyDescent="0.25">
      <c r="A7278" t="s">
        <v>908</v>
      </c>
      <c r="B7278">
        <v>10</v>
      </c>
      <c r="C7278" t="s">
        <v>327</v>
      </c>
      <c r="D7278" t="s">
        <v>750</v>
      </c>
      <c r="E7278" t="str">
        <f t="shared" si="226"/>
        <v/>
      </c>
      <c r="F7278" t="str">
        <f t="shared" si="227"/>
        <v/>
      </c>
      <c r="H7278">
        <v>7</v>
      </c>
      <c r="J7278">
        <v>3</v>
      </c>
      <c r="O7278">
        <v>1</v>
      </c>
      <c r="Q7278">
        <v>4</v>
      </c>
    </row>
    <row r="7279" spans="1:17" x14ac:dyDescent="0.25">
      <c r="A7279" t="s">
        <v>908</v>
      </c>
      <c r="B7279">
        <v>10</v>
      </c>
      <c r="C7279" t="s">
        <v>647</v>
      </c>
      <c r="D7279" t="s">
        <v>754</v>
      </c>
      <c r="E7279" t="str">
        <f t="shared" si="226"/>
        <v/>
      </c>
      <c r="F7279" t="str">
        <f t="shared" si="227"/>
        <v/>
      </c>
      <c r="H7279">
        <v>6</v>
      </c>
      <c r="J7279">
        <v>1</v>
      </c>
      <c r="Q7279">
        <v>5</v>
      </c>
    </row>
    <row r="7280" spans="1:17" x14ac:dyDescent="0.25">
      <c r="A7280" t="s">
        <v>908</v>
      </c>
      <c r="B7280">
        <v>10</v>
      </c>
      <c r="C7280" t="s">
        <v>343</v>
      </c>
      <c r="D7280" t="s">
        <v>748</v>
      </c>
      <c r="E7280" t="str">
        <f t="shared" si="226"/>
        <v/>
      </c>
      <c r="F7280" t="str">
        <f t="shared" si="227"/>
        <v/>
      </c>
      <c r="H7280">
        <v>7</v>
      </c>
      <c r="J7280">
        <v>1</v>
      </c>
      <c r="O7280">
        <v>1</v>
      </c>
      <c r="Q7280">
        <v>6</v>
      </c>
    </row>
    <row r="7281" spans="1:17" x14ac:dyDescent="0.25">
      <c r="A7281" t="s">
        <v>908</v>
      </c>
      <c r="B7281">
        <v>10</v>
      </c>
      <c r="C7281" t="s">
        <v>663</v>
      </c>
      <c r="D7281" t="s">
        <v>661</v>
      </c>
      <c r="E7281" t="str">
        <f t="shared" si="226"/>
        <v/>
      </c>
      <c r="F7281" t="str">
        <f t="shared" si="227"/>
        <v/>
      </c>
      <c r="H7281">
        <v>6.5</v>
      </c>
      <c r="J7281">
        <v>1</v>
      </c>
      <c r="P7281">
        <v>1</v>
      </c>
      <c r="Q7281">
        <v>8.5</v>
      </c>
    </row>
    <row r="7282" spans="1:17" x14ac:dyDescent="0.25">
      <c r="A7282" t="s">
        <v>908</v>
      </c>
      <c r="B7282">
        <v>10</v>
      </c>
      <c r="C7282" t="s">
        <v>334</v>
      </c>
      <c r="D7282" t="s">
        <v>631</v>
      </c>
      <c r="E7282" t="str">
        <f t="shared" si="226"/>
        <v/>
      </c>
      <c r="F7282" t="str">
        <f t="shared" si="227"/>
        <v/>
      </c>
      <c r="H7282">
        <v>6</v>
      </c>
      <c r="Q7282">
        <v>6</v>
      </c>
    </row>
    <row r="7283" spans="1:17" x14ac:dyDescent="0.25">
      <c r="A7283" t="s">
        <v>908</v>
      </c>
      <c r="B7283">
        <v>10</v>
      </c>
      <c r="C7283" t="s">
        <v>333</v>
      </c>
      <c r="D7283" t="s">
        <v>745</v>
      </c>
      <c r="E7283" t="str">
        <f t="shared" si="226"/>
        <v/>
      </c>
      <c r="F7283" t="str">
        <f t="shared" si="227"/>
        <v/>
      </c>
      <c r="H7283">
        <v>6</v>
      </c>
      <c r="J7283">
        <v>2</v>
      </c>
      <c r="Q7283">
        <v>4</v>
      </c>
    </row>
    <row r="7284" spans="1:17" x14ac:dyDescent="0.25">
      <c r="A7284" t="s">
        <v>908</v>
      </c>
      <c r="B7284">
        <v>10</v>
      </c>
      <c r="C7284" t="s">
        <v>339</v>
      </c>
      <c r="D7284" t="s">
        <v>635</v>
      </c>
      <c r="E7284" t="str">
        <f t="shared" si="226"/>
        <v/>
      </c>
      <c r="F7284" t="str">
        <f t="shared" si="227"/>
        <v/>
      </c>
      <c r="H7284">
        <v>6</v>
      </c>
      <c r="J7284">
        <v>2</v>
      </c>
      <c r="O7284">
        <v>1</v>
      </c>
      <c r="Q7284">
        <v>4</v>
      </c>
    </row>
    <row r="7285" spans="1:17" x14ac:dyDescent="0.25">
      <c r="A7285" t="s">
        <v>908</v>
      </c>
      <c r="B7285">
        <v>10</v>
      </c>
      <c r="C7285" t="s">
        <v>664</v>
      </c>
      <c r="D7285" t="s">
        <v>747</v>
      </c>
      <c r="E7285" t="str">
        <f t="shared" si="226"/>
        <v/>
      </c>
      <c r="F7285" t="str">
        <f t="shared" si="227"/>
        <v/>
      </c>
      <c r="H7285">
        <v>6</v>
      </c>
      <c r="J7285">
        <v>3</v>
      </c>
      <c r="Q7285">
        <v>3</v>
      </c>
    </row>
    <row r="7286" spans="1:17" x14ac:dyDescent="0.25">
      <c r="A7286" t="s">
        <v>908</v>
      </c>
      <c r="B7286">
        <v>10</v>
      </c>
      <c r="C7286" t="s">
        <v>329</v>
      </c>
      <c r="D7286" t="s">
        <v>738</v>
      </c>
      <c r="E7286" t="str">
        <f t="shared" si="226"/>
        <v/>
      </c>
      <c r="F7286" t="str">
        <f t="shared" si="227"/>
        <v/>
      </c>
      <c r="H7286">
        <v>7.5</v>
      </c>
      <c r="J7286">
        <v>1</v>
      </c>
      <c r="Q7286">
        <v>6.5</v>
      </c>
    </row>
    <row r="7287" spans="1:17" x14ac:dyDescent="0.25">
      <c r="A7287" t="s">
        <v>908</v>
      </c>
      <c r="B7287">
        <v>10</v>
      </c>
      <c r="C7287" t="s">
        <v>342</v>
      </c>
      <c r="D7287" t="s">
        <v>761</v>
      </c>
      <c r="E7287" t="str">
        <f t="shared" si="226"/>
        <v/>
      </c>
      <c r="F7287" t="str">
        <f t="shared" si="227"/>
        <v/>
      </c>
      <c r="H7287">
        <v>6</v>
      </c>
      <c r="Q7287">
        <v>6</v>
      </c>
    </row>
    <row r="7288" spans="1:17" x14ac:dyDescent="0.25">
      <c r="A7288" t="s">
        <v>909</v>
      </c>
      <c r="B7288">
        <v>10</v>
      </c>
      <c r="C7288" t="s">
        <v>371</v>
      </c>
      <c r="D7288" t="s">
        <v>746</v>
      </c>
      <c r="E7288" t="str">
        <f t="shared" si="226"/>
        <v/>
      </c>
      <c r="F7288" t="str">
        <f t="shared" si="227"/>
        <v/>
      </c>
      <c r="H7288">
        <v>5.5</v>
      </c>
      <c r="Q7288">
        <v>5.5</v>
      </c>
    </row>
    <row r="7289" spans="1:17" x14ac:dyDescent="0.25">
      <c r="A7289" t="s">
        <v>909</v>
      </c>
      <c r="B7289">
        <v>10</v>
      </c>
      <c r="C7289" t="s">
        <v>376</v>
      </c>
      <c r="D7289" t="s">
        <v>746</v>
      </c>
      <c r="E7289">
        <f t="shared" si="226"/>
        <v>1</v>
      </c>
      <c r="F7289" t="str">
        <f t="shared" si="227"/>
        <v/>
      </c>
      <c r="G7289" t="s">
        <v>910</v>
      </c>
      <c r="H7289">
        <v>6.5</v>
      </c>
      <c r="Q7289">
        <v>6</v>
      </c>
    </row>
    <row r="7290" spans="1:17" x14ac:dyDescent="0.25">
      <c r="A7290" t="s">
        <v>909</v>
      </c>
      <c r="B7290">
        <v>10</v>
      </c>
      <c r="C7290" t="s">
        <v>456</v>
      </c>
      <c r="D7290" t="s">
        <v>746</v>
      </c>
      <c r="E7290" t="str">
        <f t="shared" si="226"/>
        <v/>
      </c>
      <c r="F7290" t="str">
        <f t="shared" si="227"/>
        <v/>
      </c>
      <c r="H7290">
        <v>6</v>
      </c>
      <c r="Q7290">
        <v>6</v>
      </c>
    </row>
    <row r="7291" spans="1:17" x14ac:dyDescent="0.25">
      <c r="A7291" t="s">
        <v>909</v>
      </c>
      <c r="B7291">
        <v>10</v>
      </c>
      <c r="C7291" t="s">
        <v>473</v>
      </c>
      <c r="D7291" t="s">
        <v>746</v>
      </c>
      <c r="E7291">
        <f t="shared" si="226"/>
        <v>1</v>
      </c>
      <c r="F7291" t="str">
        <f t="shared" si="227"/>
        <v/>
      </c>
      <c r="G7291" t="s">
        <v>910</v>
      </c>
      <c r="H7291">
        <v>5.5</v>
      </c>
      <c r="Q7291">
        <v>5</v>
      </c>
    </row>
    <row r="7292" spans="1:17" x14ac:dyDescent="0.25">
      <c r="A7292" t="s">
        <v>909</v>
      </c>
      <c r="B7292">
        <v>10</v>
      </c>
      <c r="C7292" t="s">
        <v>479</v>
      </c>
      <c r="D7292" t="s">
        <v>746</v>
      </c>
      <c r="E7292" t="str">
        <f t="shared" si="226"/>
        <v/>
      </c>
      <c r="F7292" t="str">
        <f t="shared" si="227"/>
        <v/>
      </c>
      <c r="H7292">
        <v>6</v>
      </c>
      <c r="Q7292">
        <v>6</v>
      </c>
    </row>
    <row r="7293" spans="1:17" x14ac:dyDescent="0.25">
      <c r="A7293" t="s">
        <v>909</v>
      </c>
      <c r="B7293">
        <v>10</v>
      </c>
      <c r="C7293" t="s">
        <v>354</v>
      </c>
      <c r="D7293" t="s">
        <v>760</v>
      </c>
      <c r="E7293">
        <f t="shared" si="226"/>
        <v>1</v>
      </c>
      <c r="F7293" t="str">
        <f t="shared" si="227"/>
        <v/>
      </c>
      <c r="G7293" t="s">
        <v>910</v>
      </c>
      <c r="H7293">
        <v>6</v>
      </c>
      <c r="Q7293">
        <v>5.5</v>
      </c>
    </row>
    <row r="7294" spans="1:17" x14ac:dyDescent="0.25">
      <c r="A7294" t="s">
        <v>909</v>
      </c>
      <c r="B7294">
        <v>10</v>
      </c>
      <c r="C7294" t="s">
        <v>404</v>
      </c>
      <c r="D7294" t="s">
        <v>760</v>
      </c>
      <c r="E7294">
        <f t="shared" si="226"/>
        <v>1</v>
      </c>
      <c r="F7294" t="str">
        <f t="shared" si="227"/>
        <v/>
      </c>
      <c r="G7294" t="s">
        <v>910</v>
      </c>
      <c r="H7294">
        <v>7</v>
      </c>
      <c r="I7294">
        <v>1</v>
      </c>
      <c r="L7294">
        <v>1</v>
      </c>
      <c r="Q7294">
        <v>10.5</v>
      </c>
    </row>
    <row r="7295" spans="1:17" x14ac:dyDescent="0.25">
      <c r="A7295" t="s">
        <v>909</v>
      </c>
      <c r="B7295">
        <v>10</v>
      </c>
      <c r="C7295" t="s">
        <v>436</v>
      </c>
      <c r="D7295" t="s">
        <v>760</v>
      </c>
      <c r="E7295">
        <f t="shared" si="226"/>
        <v>1</v>
      </c>
      <c r="F7295" t="str">
        <f t="shared" si="227"/>
        <v/>
      </c>
      <c r="G7295" t="s">
        <v>910</v>
      </c>
      <c r="H7295">
        <v>6.5</v>
      </c>
      <c r="Q7295">
        <v>6</v>
      </c>
    </row>
    <row r="7296" spans="1:17" x14ac:dyDescent="0.25">
      <c r="A7296" t="s">
        <v>909</v>
      </c>
      <c r="B7296">
        <v>10</v>
      </c>
      <c r="C7296" t="s">
        <v>471</v>
      </c>
      <c r="D7296" t="s">
        <v>760</v>
      </c>
      <c r="E7296" t="str">
        <f t="shared" si="226"/>
        <v/>
      </c>
      <c r="F7296" t="str">
        <f t="shared" si="227"/>
        <v/>
      </c>
      <c r="H7296">
        <v>6.5</v>
      </c>
      <c r="Q7296">
        <v>6.5</v>
      </c>
    </row>
    <row r="7297" spans="1:17" x14ac:dyDescent="0.25">
      <c r="A7297" t="s">
        <v>909</v>
      </c>
      <c r="B7297">
        <v>10</v>
      </c>
      <c r="C7297" t="s">
        <v>914</v>
      </c>
      <c r="D7297" t="s">
        <v>760</v>
      </c>
      <c r="E7297" t="str">
        <f t="shared" si="226"/>
        <v/>
      </c>
      <c r="F7297" t="str">
        <f t="shared" si="227"/>
        <v/>
      </c>
      <c r="H7297">
        <v>6</v>
      </c>
      <c r="Q7297">
        <v>6</v>
      </c>
    </row>
    <row r="7298" spans="1:17" x14ac:dyDescent="0.25">
      <c r="A7298" t="s">
        <v>909</v>
      </c>
      <c r="B7298">
        <v>10</v>
      </c>
      <c r="C7298" t="s">
        <v>357</v>
      </c>
      <c r="D7298" t="s">
        <v>633</v>
      </c>
      <c r="E7298" t="str">
        <f t="shared" si="226"/>
        <v/>
      </c>
      <c r="F7298" t="str">
        <f t="shared" si="227"/>
        <v/>
      </c>
      <c r="H7298">
        <v>5</v>
      </c>
      <c r="Q7298">
        <v>5</v>
      </c>
    </row>
    <row r="7299" spans="1:17" x14ac:dyDescent="0.25">
      <c r="A7299" t="s">
        <v>909</v>
      </c>
      <c r="B7299">
        <v>10</v>
      </c>
      <c r="C7299" t="s">
        <v>358</v>
      </c>
      <c r="D7299" t="s">
        <v>633</v>
      </c>
      <c r="E7299" t="str">
        <f t="shared" ref="E7299:E7362" si="228">IF($G7299="Ammonito",1,"")</f>
        <v/>
      </c>
      <c r="F7299" t="str">
        <f t="shared" ref="F7299:F7362" si="229">IF($G7299="Espulsione",1,"")</f>
        <v/>
      </c>
      <c r="H7299">
        <v>5.5</v>
      </c>
      <c r="Q7299">
        <v>5.5</v>
      </c>
    </row>
    <row r="7300" spans="1:17" x14ac:dyDescent="0.25">
      <c r="A7300" t="s">
        <v>909</v>
      </c>
      <c r="B7300">
        <v>10</v>
      </c>
      <c r="C7300" t="s">
        <v>438</v>
      </c>
      <c r="D7300" t="s">
        <v>633</v>
      </c>
      <c r="E7300" t="str">
        <f t="shared" si="228"/>
        <v/>
      </c>
      <c r="F7300">
        <f t="shared" si="229"/>
        <v>1</v>
      </c>
      <c r="G7300" t="s">
        <v>911</v>
      </c>
      <c r="H7300">
        <v>4.5</v>
      </c>
      <c r="Q7300">
        <v>3.5</v>
      </c>
    </row>
    <row r="7301" spans="1:17" x14ac:dyDescent="0.25">
      <c r="A7301" t="s">
        <v>909</v>
      </c>
      <c r="B7301">
        <v>10</v>
      </c>
      <c r="C7301" t="s">
        <v>453</v>
      </c>
      <c r="D7301" t="s">
        <v>633</v>
      </c>
      <c r="E7301" t="str">
        <f t="shared" si="228"/>
        <v/>
      </c>
      <c r="F7301" t="str">
        <f t="shared" si="229"/>
        <v/>
      </c>
      <c r="H7301">
        <v>5.5</v>
      </c>
      <c r="Q7301">
        <v>5.5</v>
      </c>
    </row>
    <row r="7302" spans="1:17" x14ac:dyDescent="0.25">
      <c r="A7302" t="s">
        <v>909</v>
      </c>
      <c r="B7302">
        <v>10</v>
      </c>
      <c r="C7302" t="s">
        <v>875</v>
      </c>
      <c r="D7302" t="s">
        <v>633</v>
      </c>
      <c r="E7302" t="str">
        <f t="shared" si="228"/>
        <v/>
      </c>
      <c r="F7302" t="str">
        <f t="shared" si="229"/>
        <v/>
      </c>
      <c r="H7302">
        <v>5</v>
      </c>
      <c r="Q7302">
        <v>5</v>
      </c>
    </row>
    <row r="7303" spans="1:17" x14ac:dyDescent="0.25">
      <c r="A7303" t="s">
        <v>909</v>
      </c>
      <c r="B7303">
        <v>10</v>
      </c>
      <c r="C7303" t="s">
        <v>350</v>
      </c>
      <c r="D7303" t="s">
        <v>739</v>
      </c>
      <c r="E7303" t="str">
        <f t="shared" si="228"/>
        <v/>
      </c>
      <c r="F7303" t="str">
        <f t="shared" si="229"/>
        <v/>
      </c>
      <c r="H7303">
        <v>5</v>
      </c>
      <c r="Q7303">
        <v>5</v>
      </c>
    </row>
    <row r="7304" spans="1:17" x14ac:dyDescent="0.25">
      <c r="A7304" t="s">
        <v>909</v>
      </c>
      <c r="B7304">
        <v>10</v>
      </c>
      <c r="C7304" t="s">
        <v>844</v>
      </c>
      <c r="D7304" t="s">
        <v>739</v>
      </c>
      <c r="E7304" t="str">
        <f t="shared" si="228"/>
        <v/>
      </c>
      <c r="F7304" t="str">
        <f t="shared" si="229"/>
        <v/>
      </c>
      <c r="H7304">
        <v>5.5</v>
      </c>
      <c r="Q7304">
        <v>5.5</v>
      </c>
    </row>
    <row r="7305" spans="1:17" x14ac:dyDescent="0.25">
      <c r="A7305" t="s">
        <v>909</v>
      </c>
      <c r="B7305">
        <v>10</v>
      </c>
      <c r="C7305" t="s">
        <v>411</v>
      </c>
      <c r="D7305" t="s">
        <v>739</v>
      </c>
      <c r="E7305" t="str">
        <f t="shared" si="228"/>
        <v/>
      </c>
      <c r="F7305" t="str">
        <f t="shared" si="229"/>
        <v/>
      </c>
      <c r="H7305">
        <v>5.5</v>
      </c>
      <c r="Q7305">
        <v>5.5</v>
      </c>
    </row>
    <row r="7306" spans="1:17" x14ac:dyDescent="0.25">
      <c r="A7306" t="s">
        <v>909</v>
      </c>
      <c r="B7306">
        <v>10</v>
      </c>
      <c r="C7306" t="s">
        <v>417</v>
      </c>
      <c r="D7306" t="s">
        <v>739</v>
      </c>
      <c r="E7306" t="str">
        <f t="shared" si="228"/>
        <v/>
      </c>
      <c r="F7306" t="str">
        <f t="shared" si="229"/>
        <v/>
      </c>
      <c r="H7306">
        <v>5</v>
      </c>
      <c r="Q7306">
        <v>5</v>
      </c>
    </row>
    <row r="7307" spans="1:17" x14ac:dyDescent="0.25">
      <c r="A7307" t="s">
        <v>909</v>
      </c>
      <c r="B7307">
        <v>10</v>
      </c>
      <c r="C7307" t="s">
        <v>464</v>
      </c>
      <c r="D7307" t="s">
        <v>739</v>
      </c>
      <c r="E7307" t="str">
        <f t="shared" si="228"/>
        <v/>
      </c>
      <c r="F7307" t="str">
        <f t="shared" si="229"/>
        <v/>
      </c>
      <c r="H7307">
        <v>5</v>
      </c>
      <c r="Q7307">
        <v>5</v>
      </c>
    </row>
    <row r="7308" spans="1:17" x14ac:dyDescent="0.25">
      <c r="A7308" t="s">
        <v>909</v>
      </c>
      <c r="B7308">
        <v>10</v>
      </c>
      <c r="C7308" t="s">
        <v>367</v>
      </c>
      <c r="D7308" t="s">
        <v>739</v>
      </c>
      <c r="E7308" t="str">
        <f t="shared" si="228"/>
        <v/>
      </c>
      <c r="F7308" t="str">
        <f t="shared" si="229"/>
        <v/>
      </c>
      <c r="H7308">
        <v>5</v>
      </c>
      <c r="Q7308">
        <v>5</v>
      </c>
    </row>
    <row r="7309" spans="1:17" x14ac:dyDescent="0.25">
      <c r="A7309" t="s">
        <v>909</v>
      </c>
      <c r="B7309">
        <v>10</v>
      </c>
      <c r="C7309" t="s">
        <v>388</v>
      </c>
      <c r="D7309" t="s">
        <v>634</v>
      </c>
      <c r="E7309">
        <f t="shared" si="228"/>
        <v>1</v>
      </c>
      <c r="F7309" t="str">
        <f t="shared" si="229"/>
        <v/>
      </c>
      <c r="G7309" t="s">
        <v>910</v>
      </c>
      <c r="H7309">
        <v>6.5</v>
      </c>
      <c r="Q7309">
        <v>6</v>
      </c>
    </row>
    <row r="7310" spans="1:17" x14ac:dyDescent="0.25">
      <c r="A7310" t="s">
        <v>909</v>
      </c>
      <c r="B7310">
        <v>10</v>
      </c>
      <c r="C7310" t="s">
        <v>398</v>
      </c>
      <c r="D7310" t="s">
        <v>634</v>
      </c>
      <c r="E7310" t="str">
        <f t="shared" si="228"/>
        <v/>
      </c>
      <c r="F7310" t="str">
        <f t="shared" si="229"/>
        <v/>
      </c>
      <c r="H7310">
        <v>5.5</v>
      </c>
      <c r="Q7310">
        <v>5.5</v>
      </c>
    </row>
    <row r="7311" spans="1:17" x14ac:dyDescent="0.25">
      <c r="A7311" t="s">
        <v>909</v>
      </c>
      <c r="B7311">
        <v>10</v>
      </c>
      <c r="C7311" t="s">
        <v>868</v>
      </c>
      <c r="D7311" t="s">
        <v>634</v>
      </c>
      <c r="E7311" t="str">
        <f t="shared" si="228"/>
        <v/>
      </c>
      <c r="F7311" t="str">
        <f t="shared" si="229"/>
        <v/>
      </c>
      <c r="H7311">
        <v>5.5</v>
      </c>
      <c r="Q7311">
        <v>5.5</v>
      </c>
    </row>
    <row r="7312" spans="1:17" x14ac:dyDescent="0.25">
      <c r="A7312" t="s">
        <v>909</v>
      </c>
      <c r="B7312">
        <v>10</v>
      </c>
      <c r="C7312" t="s">
        <v>469</v>
      </c>
      <c r="D7312" t="s">
        <v>634</v>
      </c>
      <c r="E7312">
        <f t="shared" si="228"/>
        <v>1</v>
      </c>
      <c r="F7312" t="str">
        <f t="shared" si="229"/>
        <v/>
      </c>
      <c r="G7312" t="s">
        <v>910</v>
      </c>
      <c r="H7312">
        <v>5.5</v>
      </c>
      <c r="Q7312">
        <v>5</v>
      </c>
    </row>
    <row r="7313" spans="1:17" x14ac:dyDescent="0.25">
      <c r="A7313" t="s">
        <v>909</v>
      </c>
      <c r="B7313">
        <v>10</v>
      </c>
      <c r="C7313" t="s">
        <v>402</v>
      </c>
      <c r="D7313" t="s">
        <v>634</v>
      </c>
      <c r="E7313" t="str">
        <f t="shared" si="228"/>
        <v/>
      </c>
      <c r="F7313" t="str">
        <f t="shared" si="229"/>
        <v/>
      </c>
      <c r="H7313">
        <v>6</v>
      </c>
      <c r="Q7313">
        <v>6</v>
      </c>
    </row>
    <row r="7314" spans="1:17" x14ac:dyDescent="0.25">
      <c r="A7314" t="s">
        <v>909</v>
      </c>
      <c r="B7314">
        <v>10</v>
      </c>
      <c r="C7314" t="s">
        <v>847</v>
      </c>
      <c r="D7314" t="s">
        <v>634</v>
      </c>
      <c r="E7314" t="str">
        <f t="shared" si="228"/>
        <v/>
      </c>
      <c r="F7314" t="str">
        <f t="shared" si="229"/>
        <v/>
      </c>
      <c r="H7314">
        <v>6</v>
      </c>
      <c r="Q7314">
        <v>6</v>
      </c>
    </row>
    <row r="7315" spans="1:17" x14ac:dyDescent="0.25">
      <c r="A7315" t="s">
        <v>909</v>
      </c>
      <c r="B7315">
        <v>10</v>
      </c>
      <c r="C7315" t="s">
        <v>848</v>
      </c>
      <c r="D7315" t="s">
        <v>632</v>
      </c>
      <c r="E7315">
        <f t="shared" si="228"/>
        <v>1</v>
      </c>
      <c r="F7315" t="str">
        <f t="shared" si="229"/>
        <v/>
      </c>
      <c r="G7315" t="s">
        <v>910</v>
      </c>
      <c r="H7315">
        <v>5</v>
      </c>
      <c r="Q7315">
        <v>4.5</v>
      </c>
    </row>
    <row r="7316" spans="1:17" x14ac:dyDescent="0.25">
      <c r="A7316" t="s">
        <v>909</v>
      </c>
      <c r="B7316">
        <v>10</v>
      </c>
      <c r="C7316" t="s">
        <v>447</v>
      </c>
      <c r="D7316" t="s">
        <v>632</v>
      </c>
      <c r="E7316" t="str">
        <f t="shared" si="228"/>
        <v/>
      </c>
      <c r="F7316" t="str">
        <f t="shared" si="229"/>
        <v/>
      </c>
      <c r="H7316">
        <v>5.5</v>
      </c>
      <c r="Q7316">
        <v>5.5</v>
      </c>
    </row>
    <row r="7317" spans="1:17" x14ac:dyDescent="0.25">
      <c r="A7317" t="s">
        <v>909</v>
      </c>
      <c r="B7317">
        <v>10</v>
      </c>
      <c r="C7317" t="s">
        <v>466</v>
      </c>
      <c r="D7317" t="s">
        <v>632</v>
      </c>
      <c r="E7317" t="str">
        <f t="shared" si="228"/>
        <v/>
      </c>
      <c r="F7317" t="str">
        <f t="shared" si="229"/>
        <v/>
      </c>
      <c r="H7317">
        <v>6.5</v>
      </c>
      <c r="Q7317">
        <v>6.5</v>
      </c>
    </row>
    <row r="7318" spans="1:17" x14ac:dyDescent="0.25">
      <c r="A7318" t="s">
        <v>909</v>
      </c>
      <c r="B7318">
        <v>10</v>
      </c>
      <c r="C7318" t="s">
        <v>470</v>
      </c>
      <c r="D7318" t="s">
        <v>632</v>
      </c>
      <c r="E7318" t="str">
        <f t="shared" si="228"/>
        <v/>
      </c>
      <c r="F7318" t="str">
        <f t="shared" si="229"/>
        <v/>
      </c>
      <c r="H7318">
        <v>5.5</v>
      </c>
      <c r="Q7318">
        <v>5.5</v>
      </c>
    </row>
    <row r="7319" spans="1:17" x14ac:dyDescent="0.25">
      <c r="A7319" t="s">
        <v>909</v>
      </c>
      <c r="B7319">
        <v>10</v>
      </c>
      <c r="C7319" t="s">
        <v>352</v>
      </c>
      <c r="D7319" t="s">
        <v>752</v>
      </c>
      <c r="E7319">
        <f t="shared" si="228"/>
        <v>1</v>
      </c>
      <c r="F7319" t="str">
        <f t="shared" si="229"/>
        <v/>
      </c>
      <c r="G7319" t="s">
        <v>910</v>
      </c>
      <c r="H7319">
        <v>6</v>
      </c>
      <c r="Q7319">
        <v>5.5</v>
      </c>
    </row>
    <row r="7320" spans="1:17" x14ac:dyDescent="0.25">
      <c r="A7320" t="s">
        <v>909</v>
      </c>
      <c r="B7320">
        <v>10</v>
      </c>
      <c r="C7320" t="s">
        <v>353</v>
      </c>
      <c r="D7320" t="s">
        <v>752</v>
      </c>
      <c r="E7320">
        <f t="shared" si="228"/>
        <v>1</v>
      </c>
      <c r="F7320" t="str">
        <f t="shared" si="229"/>
        <v/>
      </c>
      <c r="G7320" t="s">
        <v>910</v>
      </c>
      <c r="H7320">
        <v>6</v>
      </c>
      <c r="Q7320">
        <v>5.5</v>
      </c>
    </row>
    <row r="7321" spans="1:17" x14ac:dyDescent="0.25">
      <c r="A7321" t="s">
        <v>909</v>
      </c>
      <c r="B7321">
        <v>10</v>
      </c>
      <c r="C7321" t="s">
        <v>426</v>
      </c>
      <c r="D7321" t="s">
        <v>752</v>
      </c>
      <c r="E7321">
        <f t="shared" si="228"/>
        <v>1</v>
      </c>
      <c r="F7321" t="str">
        <f t="shared" si="229"/>
        <v/>
      </c>
      <c r="G7321" t="s">
        <v>910</v>
      </c>
      <c r="H7321">
        <v>6</v>
      </c>
      <c r="Q7321">
        <v>5.5</v>
      </c>
    </row>
    <row r="7322" spans="1:17" x14ac:dyDescent="0.25">
      <c r="A7322" t="s">
        <v>909</v>
      </c>
      <c r="B7322">
        <v>10</v>
      </c>
      <c r="C7322" t="s">
        <v>428</v>
      </c>
      <c r="D7322" t="s">
        <v>752</v>
      </c>
      <c r="E7322" t="str">
        <f t="shared" si="228"/>
        <v/>
      </c>
      <c r="F7322" t="str">
        <f t="shared" si="229"/>
        <v/>
      </c>
      <c r="H7322">
        <v>6</v>
      </c>
      <c r="Q7322">
        <v>6</v>
      </c>
    </row>
    <row r="7323" spans="1:17" x14ac:dyDescent="0.25">
      <c r="A7323" t="s">
        <v>909</v>
      </c>
      <c r="B7323">
        <v>10</v>
      </c>
      <c r="C7323" t="s">
        <v>454</v>
      </c>
      <c r="D7323" t="s">
        <v>752</v>
      </c>
      <c r="E7323" t="str">
        <f t="shared" si="228"/>
        <v/>
      </c>
      <c r="F7323" t="str">
        <f t="shared" si="229"/>
        <v/>
      </c>
      <c r="H7323">
        <v>6</v>
      </c>
      <c r="Q7323">
        <v>6</v>
      </c>
    </row>
    <row r="7324" spans="1:17" x14ac:dyDescent="0.25">
      <c r="A7324" t="s">
        <v>909</v>
      </c>
      <c r="B7324">
        <v>10</v>
      </c>
      <c r="C7324" t="s">
        <v>477</v>
      </c>
      <c r="D7324" t="s">
        <v>752</v>
      </c>
      <c r="E7324" t="str">
        <f t="shared" si="228"/>
        <v/>
      </c>
      <c r="F7324" t="str">
        <f t="shared" si="229"/>
        <v/>
      </c>
      <c r="H7324">
        <v>6</v>
      </c>
      <c r="Q7324">
        <v>6</v>
      </c>
    </row>
    <row r="7325" spans="1:17" x14ac:dyDescent="0.25">
      <c r="A7325" t="s">
        <v>909</v>
      </c>
      <c r="B7325">
        <v>10</v>
      </c>
      <c r="C7325" t="s">
        <v>414</v>
      </c>
      <c r="D7325" t="s">
        <v>740</v>
      </c>
      <c r="E7325" t="str">
        <f t="shared" si="228"/>
        <v/>
      </c>
      <c r="F7325" t="str">
        <f t="shared" si="229"/>
        <v/>
      </c>
      <c r="H7325">
        <v>5.5</v>
      </c>
      <c r="Q7325">
        <v>5.5</v>
      </c>
    </row>
    <row r="7326" spans="1:17" x14ac:dyDescent="0.25">
      <c r="A7326" t="s">
        <v>909</v>
      </c>
      <c r="B7326">
        <v>10</v>
      </c>
      <c r="C7326" t="s">
        <v>415</v>
      </c>
      <c r="D7326" t="s">
        <v>740</v>
      </c>
      <c r="E7326" t="str">
        <f t="shared" si="228"/>
        <v/>
      </c>
      <c r="F7326" t="str">
        <f t="shared" si="229"/>
        <v/>
      </c>
      <c r="H7326">
        <v>6</v>
      </c>
      <c r="Q7326">
        <v>6</v>
      </c>
    </row>
    <row r="7327" spans="1:17" x14ac:dyDescent="0.25">
      <c r="A7327" t="s">
        <v>909</v>
      </c>
      <c r="B7327">
        <v>10</v>
      </c>
      <c r="C7327" t="s">
        <v>440</v>
      </c>
      <c r="D7327" t="s">
        <v>740</v>
      </c>
      <c r="E7327" t="str">
        <f t="shared" si="228"/>
        <v/>
      </c>
      <c r="F7327" t="str">
        <f t="shared" si="229"/>
        <v/>
      </c>
      <c r="H7327">
        <v>5.5</v>
      </c>
      <c r="Q7327">
        <v>5.5</v>
      </c>
    </row>
    <row r="7328" spans="1:17" x14ac:dyDescent="0.25">
      <c r="A7328" t="s">
        <v>909</v>
      </c>
      <c r="B7328">
        <v>10</v>
      </c>
      <c r="C7328" t="s">
        <v>468</v>
      </c>
      <c r="D7328" t="s">
        <v>740</v>
      </c>
      <c r="E7328">
        <f t="shared" si="228"/>
        <v>1</v>
      </c>
      <c r="F7328" t="str">
        <f t="shared" si="229"/>
        <v/>
      </c>
      <c r="G7328" t="s">
        <v>910</v>
      </c>
      <c r="H7328">
        <v>5.5</v>
      </c>
      <c r="Q7328">
        <v>5</v>
      </c>
    </row>
    <row r="7329" spans="1:17" x14ac:dyDescent="0.25">
      <c r="A7329" t="s">
        <v>909</v>
      </c>
      <c r="B7329">
        <v>10</v>
      </c>
      <c r="C7329" t="s">
        <v>463</v>
      </c>
      <c r="D7329" t="s">
        <v>740</v>
      </c>
      <c r="E7329" t="str">
        <f t="shared" si="228"/>
        <v/>
      </c>
      <c r="F7329" t="str">
        <f t="shared" si="229"/>
        <v/>
      </c>
      <c r="H7329">
        <v>6</v>
      </c>
      <c r="Q7329">
        <v>6</v>
      </c>
    </row>
    <row r="7330" spans="1:17" x14ac:dyDescent="0.25">
      <c r="A7330" t="s">
        <v>909</v>
      </c>
      <c r="B7330">
        <v>10</v>
      </c>
      <c r="C7330" t="s">
        <v>369</v>
      </c>
      <c r="D7330" t="s">
        <v>742</v>
      </c>
      <c r="E7330" t="str">
        <f t="shared" si="228"/>
        <v/>
      </c>
      <c r="F7330" t="str">
        <f t="shared" si="229"/>
        <v/>
      </c>
      <c r="H7330">
        <v>6</v>
      </c>
      <c r="I7330">
        <v>1</v>
      </c>
      <c r="Q7330">
        <v>9</v>
      </c>
    </row>
    <row r="7331" spans="1:17" x14ac:dyDescent="0.25">
      <c r="A7331" t="s">
        <v>909</v>
      </c>
      <c r="B7331">
        <v>10</v>
      </c>
      <c r="C7331" t="s">
        <v>373</v>
      </c>
      <c r="D7331" t="s">
        <v>742</v>
      </c>
      <c r="E7331" t="str">
        <f t="shared" si="228"/>
        <v/>
      </c>
      <c r="F7331" t="str">
        <f t="shared" si="229"/>
        <v/>
      </c>
      <c r="H7331">
        <v>6</v>
      </c>
      <c r="Q7331">
        <v>6</v>
      </c>
    </row>
    <row r="7332" spans="1:17" x14ac:dyDescent="0.25">
      <c r="A7332" t="s">
        <v>909</v>
      </c>
      <c r="B7332">
        <v>10</v>
      </c>
      <c r="C7332" t="s">
        <v>384</v>
      </c>
      <c r="D7332" t="s">
        <v>742</v>
      </c>
      <c r="E7332">
        <f t="shared" si="228"/>
        <v>1</v>
      </c>
      <c r="F7332" t="str">
        <f t="shared" si="229"/>
        <v/>
      </c>
      <c r="G7332" t="s">
        <v>910</v>
      </c>
      <c r="H7332">
        <v>7</v>
      </c>
      <c r="Q7332">
        <v>6.5</v>
      </c>
    </row>
    <row r="7333" spans="1:17" x14ac:dyDescent="0.25">
      <c r="A7333" t="s">
        <v>909</v>
      </c>
      <c r="B7333">
        <v>10</v>
      </c>
      <c r="C7333" t="s">
        <v>391</v>
      </c>
      <c r="D7333" t="s">
        <v>742</v>
      </c>
      <c r="E7333" t="str">
        <f t="shared" si="228"/>
        <v/>
      </c>
      <c r="F7333" t="str">
        <f t="shared" si="229"/>
        <v/>
      </c>
      <c r="H7333">
        <v>6.5</v>
      </c>
      <c r="Q7333">
        <v>6.5</v>
      </c>
    </row>
    <row r="7334" spans="1:17" x14ac:dyDescent="0.25">
      <c r="A7334" t="s">
        <v>909</v>
      </c>
      <c r="B7334">
        <v>10</v>
      </c>
      <c r="C7334" t="s">
        <v>437</v>
      </c>
      <c r="D7334" t="s">
        <v>742</v>
      </c>
      <c r="E7334" t="str">
        <f t="shared" si="228"/>
        <v/>
      </c>
      <c r="F7334" t="str">
        <f t="shared" si="229"/>
        <v/>
      </c>
      <c r="H7334">
        <v>6</v>
      </c>
      <c r="Q7334">
        <v>6</v>
      </c>
    </row>
    <row r="7335" spans="1:17" x14ac:dyDescent="0.25">
      <c r="A7335" t="s">
        <v>909</v>
      </c>
      <c r="B7335">
        <v>10</v>
      </c>
      <c r="C7335" t="s">
        <v>375</v>
      </c>
      <c r="D7335" t="s">
        <v>753</v>
      </c>
      <c r="E7335">
        <f t="shared" si="228"/>
        <v>1</v>
      </c>
      <c r="F7335" t="str">
        <f t="shared" si="229"/>
        <v/>
      </c>
      <c r="G7335" t="s">
        <v>910</v>
      </c>
      <c r="H7335">
        <v>6.5</v>
      </c>
      <c r="Q7335">
        <v>6</v>
      </c>
    </row>
    <row r="7336" spans="1:17" x14ac:dyDescent="0.25">
      <c r="A7336" t="s">
        <v>909</v>
      </c>
      <c r="B7336">
        <v>10</v>
      </c>
      <c r="C7336" t="s">
        <v>379</v>
      </c>
      <c r="D7336" t="s">
        <v>753</v>
      </c>
      <c r="E7336" t="str">
        <f t="shared" si="228"/>
        <v/>
      </c>
      <c r="F7336" t="str">
        <f t="shared" si="229"/>
        <v/>
      </c>
      <c r="H7336">
        <v>6</v>
      </c>
      <c r="Q7336">
        <v>6</v>
      </c>
    </row>
    <row r="7337" spans="1:17" x14ac:dyDescent="0.25">
      <c r="A7337" t="s">
        <v>909</v>
      </c>
      <c r="B7337">
        <v>10</v>
      </c>
      <c r="C7337" t="s">
        <v>385</v>
      </c>
      <c r="D7337" t="s">
        <v>753</v>
      </c>
      <c r="E7337" t="str">
        <f t="shared" si="228"/>
        <v/>
      </c>
      <c r="F7337" t="str">
        <f t="shared" si="229"/>
        <v/>
      </c>
      <c r="H7337">
        <v>7</v>
      </c>
      <c r="I7337">
        <v>1</v>
      </c>
      <c r="Q7337">
        <v>10</v>
      </c>
    </row>
    <row r="7338" spans="1:17" x14ac:dyDescent="0.25">
      <c r="A7338" t="s">
        <v>909</v>
      </c>
      <c r="B7338">
        <v>10</v>
      </c>
      <c r="C7338" t="s">
        <v>455</v>
      </c>
      <c r="D7338" t="s">
        <v>753</v>
      </c>
      <c r="E7338">
        <f t="shared" si="228"/>
        <v>1</v>
      </c>
      <c r="F7338" t="str">
        <f t="shared" si="229"/>
        <v/>
      </c>
      <c r="G7338" t="s">
        <v>910</v>
      </c>
      <c r="H7338">
        <v>5.5</v>
      </c>
      <c r="Q7338">
        <v>5</v>
      </c>
    </row>
    <row r="7339" spans="1:17" x14ac:dyDescent="0.25">
      <c r="A7339" t="s">
        <v>909</v>
      </c>
      <c r="B7339">
        <v>10</v>
      </c>
      <c r="C7339" t="s">
        <v>380</v>
      </c>
      <c r="D7339" t="s">
        <v>750</v>
      </c>
      <c r="E7339" t="str">
        <f t="shared" si="228"/>
        <v/>
      </c>
      <c r="F7339" t="str">
        <f t="shared" si="229"/>
        <v/>
      </c>
      <c r="H7339">
        <v>6</v>
      </c>
      <c r="Q7339">
        <v>6</v>
      </c>
    </row>
    <row r="7340" spans="1:17" x14ac:dyDescent="0.25">
      <c r="A7340" t="s">
        <v>909</v>
      </c>
      <c r="B7340">
        <v>10</v>
      </c>
      <c r="C7340" t="s">
        <v>386</v>
      </c>
      <c r="D7340" t="s">
        <v>750</v>
      </c>
      <c r="E7340">
        <f t="shared" si="228"/>
        <v>1</v>
      </c>
      <c r="F7340" t="str">
        <f t="shared" si="229"/>
        <v/>
      </c>
      <c r="G7340" t="s">
        <v>910</v>
      </c>
      <c r="H7340">
        <v>5</v>
      </c>
      <c r="Q7340">
        <v>4.5</v>
      </c>
    </row>
    <row r="7341" spans="1:17" x14ac:dyDescent="0.25">
      <c r="A7341" t="s">
        <v>909</v>
      </c>
      <c r="B7341">
        <v>10</v>
      </c>
      <c r="C7341" t="s">
        <v>399</v>
      </c>
      <c r="D7341" t="s">
        <v>750</v>
      </c>
      <c r="E7341" t="str">
        <f t="shared" si="228"/>
        <v/>
      </c>
      <c r="F7341" t="str">
        <f t="shared" si="229"/>
        <v/>
      </c>
      <c r="H7341">
        <v>7.5</v>
      </c>
      <c r="I7341">
        <v>1</v>
      </c>
      <c r="Q7341">
        <v>10.5</v>
      </c>
    </row>
    <row r="7342" spans="1:17" x14ac:dyDescent="0.25">
      <c r="A7342" t="s">
        <v>909</v>
      </c>
      <c r="B7342">
        <v>10</v>
      </c>
      <c r="C7342" t="s">
        <v>857</v>
      </c>
      <c r="D7342" t="s">
        <v>750</v>
      </c>
      <c r="E7342" t="str">
        <f t="shared" si="228"/>
        <v/>
      </c>
      <c r="F7342" t="str">
        <f t="shared" si="229"/>
        <v/>
      </c>
      <c r="H7342">
        <v>5</v>
      </c>
      <c r="Q7342">
        <v>5</v>
      </c>
    </row>
    <row r="7343" spans="1:17" x14ac:dyDescent="0.25">
      <c r="A7343" t="s">
        <v>909</v>
      </c>
      <c r="B7343">
        <v>10</v>
      </c>
      <c r="C7343" t="s">
        <v>430</v>
      </c>
      <c r="D7343" t="s">
        <v>750</v>
      </c>
      <c r="E7343" t="str">
        <f t="shared" si="228"/>
        <v/>
      </c>
      <c r="F7343" t="str">
        <f t="shared" si="229"/>
        <v/>
      </c>
      <c r="H7343">
        <v>6</v>
      </c>
      <c r="Q7343">
        <v>6</v>
      </c>
    </row>
    <row r="7344" spans="1:17" x14ac:dyDescent="0.25">
      <c r="A7344" t="s">
        <v>909</v>
      </c>
      <c r="B7344">
        <v>10</v>
      </c>
      <c r="C7344" t="s">
        <v>452</v>
      </c>
      <c r="D7344" t="s">
        <v>750</v>
      </c>
      <c r="E7344" t="str">
        <f t="shared" si="228"/>
        <v/>
      </c>
      <c r="F7344" t="str">
        <f t="shared" si="229"/>
        <v/>
      </c>
      <c r="H7344">
        <v>6</v>
      </c>
      <c r="Q7344">
        <v>6</v>
      </c>
    </row>
    <row r="7345" spans="1:17" x14ac:dyDescent="0.25">
      <c r="A7345" t="s">
        <v>909</v>
      </c>
      <c r="B7345">
        <v>10</v>
      </c>
      <c r="C7345" t="s">
        <v>461</v>
      </c>
      <c r="D7345" t="s">
        <v>750</v>
      </c>
      <c r="E7345">
        <f t="shared" si="228"/>
        <v>1</v>
      </c>
      <c r="F7345" t="str">
        <f t="shared" si="229"/>
        <v/>
      </c>
      <c r="G7345" t="s">
        <v>910</v>
      </c>
      <c r="H7345">
        <v>5.5</v>
      </c>
      <c r="Q7345">
        <v>5</v>
      </c>
    </row>
    <row r="7346" spans="1:17" x14ac:dyDescent="0.25">
      <c r="A7346" t="s">
        <v>909</v>
      </c>
      <c r="B7346">
        <v>10</v>
      </c>
      <c r="C7346" t="s">
        <v>345</v>
      </c>
      <c r="D7346" t="s">
        <v>754</v>
      </c>
      <c r="E7346" t="str">
        <f t="shared" si="228"/>
        <v/>
      </c>
      <c r="F7346" t="str">
        <f t="shared" si="229"/>
        <v/>
      </c>
      <c r="H7346">
        <v>5</v>
      </c>
      <c r="Q7346">
        <v>5</v>
      </c>
    </row>
    <row r="7347" spans="1:17" x14ac:dyDescent="0.25">
      <c r="A7347" t="s">
        <v>909</v>
      </c>
      <c r="B7347">
        <v>10</v>
      </c>
      <c r="C7347" t="s">
        <v>393</v>
      </c>
      <c r="D7347" t="s">
        <v>754</v>
      </c>
      <c r="E7347">
        <f t="shared" si="228"/>
        <v>1</v>
      </c>
      <c r="F7347" t="str">
        <f t="shared" si="229"/>
        <v/>
      </c>
      <c r="G7347" t="s">
        <v>910</v>
      </c>
      <c r="H7347">
        <v>5.5</v>
      </c>
      <c r="Q7347">
        <v>5</v>
      </c>
    </row>
    <row r="7348" spans="1:17" x14ac:dyDescent="0.25">
      <c r="A7348" t="s">
        <v>909</v>
      </c>
      <c r="B7348">
        <v>10</v>
      </c>
      <c r="C7348" t="s">
        <v>888</v>
      </c>
      <c r="D7348" t="s">
        <v>754</v>
      </c>
      <c r="E7348" t="str">
        <f t="shared" si="228"/>
        <v/>
      </c>
      <c r="F7348" t="str">
        <f t="shared" si="229"/>
        <v/>
      </c>
      <c r="H7348">
        <v>6</v>
      </c>
      <c r="Q7348">
        <v>6</v>
      </c>
    </row>
    <row r="7349" spans="1:17" x14ac:dyDescent="0.25">
      <c r="A7349" t="s">
        <v>909</v>
      </c>
      <c r="B7349">
        <v>10</v>
      </c>
      <c r="C7349" t="s">
        <v>480</v>
      </c>
      <c r="D7349" t="s">
        <v>754</v>
      </c>
      <c r="E7349" t="str">
        <f t="shared" si="228"/>
        <v/>
      </c>
      <c r="F7349" t="str">
        <f t="shared" si="229"/>
        <v/>
      </c>
      <c r="H7349">
        <v>6</v>
      </c>
      <c r="Q7349">
        <v>6</v>
      </c>
    </row>
    <row r="7350" spans="1:17" x14ac:dyDescent="0.25">
      <c r="A7350" t="s">
        <v>909</v>
      </c>
      <c r="B7350">
        <v>10</v>
      </c>
      <c r="C7350" t="s">
        <v>349</v>
      </c>
      <c r="D7350" t="s">
        <v>748</v>
      </c>
      <c r="E7350">
        <f t="shared" si="228"/>
        <v>1</v>
      </c>
      <c r="F7350" t="str">
        <f t="shared" si="229"/>
        <v/>
      </c>
      <c r="G7350" t="s">
        <v>910</v>
      </c>
      <c r="H7350">
        <v>6.5</v>
      </c>
      <c r="Q7350">
        <v>6</v>
      </c>
    </row>
    <row r="7351" spans="1:17" x14ac:dyDescent="0.25">
      <c r="A7351" t="s">
        <v>909</v>
      </c>
      <c r="B7351">
        <v>10</v>
      </c>
      <c r="C7351" t="s">
        <v>401</v>
      </c>
      <c r="D7351" t="s">
        <v>748</v>
      </c>
      <c r="E7351" t="str">
        <f t="shared" si="228"/>
        <v/>
      </c>
      <c r="F7351" t="str">
        <f t="shared" si="229"/>
        <v/>
      </c>
      <c r="H7351">
        <v>5.5</v>
      </c>
      <c r="Q7351">
        <v>5.5</v>
      </c>
    </row>
    <row r="7352" spans="1:17" x14ac:dyDescent="0.25">
      <c r="A7352" t="s">
        <v>909</v>
      </c>
      <c r="B7352">
        <v>10</v>
      </c>
      <c r="C7352" t="s">
        <v>422</v>
      </c>
      <c r="D7352" t="s">
        <v>748</v>
      </c>
      <c r="E7352" t="str">
        <f t="shared" si="228"/>
        <v/>
      </c>
      <c r="F7352">
        <f t="shared" si="229"/>
        <v>1</v>
      </c>
      <c r="G7352" t="s">
        <v>911</v>
      </c>
      <c r="H7352">
        <v>5</v>
      </c>
      <c r="Q7352">
        <v>4</v>
      </c>
    </row>
    <row r="7353" spans="1:17" x14ac:dyDescent="0.25">
      <c r="A7353" t="s">
        <v>909</v>
      </c>
      <c r="B7353">
        <v>10</v>
      </c>
      <c r="C7353" t="s">
        <v>432</v>
      </c>
      <c r="D7353" t="s">
        <v>748</v>
      </c>
      <c r="E7353" t="str">
        <f t="shared" si="228"/>
        <v/>
      </c>
      <c r="F7353" t="str">
        <f t="shared" si="229"/>
        <v/>
      </c>
      <c r="H7353">
        <v>6</v>
      </c>
      <c r="Q7353">
        <v>6</v>
      </c>
    </row>
    <row r="7354" spans="1:17" x14ac:dyDescent="0.25">
      <c r="A7354" t="s">
        <v>909</v>
      </c>
      <c r="B7354">
        <v>10</v>
      </c>
      <c r="C7354" t="s">
        <v>363</v>
      </c>
      <c r="D7354" t="s">
        <v>661</v>
      </c>
      <c r="E7354">
        <f t="shared" si="228"/>
        <v>1</v>
      </c>
      <c r="F7354" t="str">
        <f t="shared" si="229"/>
        <v/>
      </c>
      <c r="G7354" t="s">
        <v>910</v>
      </c>
      <c r="H7354">
        <v>6</v>
      </c>
      <c r="Q7354">
        <v>5.5</v>
      </c>
    </row>
    <row r="7355" spans="1:17" x14ac:dyDescent="0.25">
      <c r="A7355" t="s">
        <v>909</v>
      </c>
      <c r="B7355">
        <v>10</v>
      </c>
      <c r="C7355" t="s">
        <v>845</v>
      </c>
      <c r="D7355" t="s">
        <v>661</v>
      </c>
      <c r="E7355" t="str">
        <f t="shared" si="228"/>
        <v/>
      </c>
      <c r="F7355" t="str">
        <f t="shared" si="229"/>
        <v/>
      </c>
      <c r="H7355">
        <v>6</v>
      </c>
      <c r="Q7355">
        <v>6</v>
      </c>
    </row>
    <row r="7356" spans="1:17" x14ac:dyDescent="0.25">
      <c r="A7356" t="s">
        <v>909</v>
      </c>
      <c r="B7356">
        <v>10</v>
      </c>
      <c r="C7356" t="s">
        <v>400</v>
      </c>
      <c r="D7356" t="s">
        <v>661</v>
      </c>
      <c r="E7356" t="str">
        <f t="shared" si="228"/>
        <v/>
      </c>
      <c r="F7356" t="str">
        <f t="shared" si="229"/>
        <v/>
      </c>
      <c r="H7356">
        <v>5</v>
      </c>
      <c r="Q7356">
        <v>5</v>
      </c>
    </row>
    <row r="7357" spans="1:17" x14ac:dyDescent="0.25">
      <c r="A7357" t="s">
        <v>909</v>
      </c>
      <c r="B7357">
        <v>10</v>
      </c>
      <c r="C7357" t="s">
        <v>431</v>
      </c>
      <c r="D7357" t="s">
        <v>661</v>
      </c>
      <c r="E7357">
        <f t="shared" si="228"/>
        <v>1</v>
      </c>
      <c r="F7357" t="str">
        <f t="shared" si="229"/>
        <v/>
      </c>
      <c r="G7357" t="s">
        <v>910</v>
      </c>
      <c r="H7357">
        <v>6</v>
      </c>
      <c r="Q7357">
        <v>5.5</v>
      </c>
    </row>
    <row r="7358" spans="1:17" x14ac:dyDescent="0.25">
      <c r="A7358" t="s">
        <v>909</v>
      </c>
      <c r="B7358">
        <v>10</v>
      </c>
      <c r="C7358" t="s">
        <v>467</v>
      </c>
      <c r="D7358" t="s">
        <v>661</v>
      </c>
      <c r="E7358" t="str">
        <f t="shared" si="228"/>
        <v/>
      </c>
      <c r="F7358" t="str">
        <f t="shared" si="229"/>
        <v/>
      </c>
      <c r="H7358">
        <v>5.5</v>
      </c>
      <c r="Q7358">
        <v>5.5</v>
      </c>
    </row>
    <row r="7359" spans="1:17" x14ac:dyDescent="0.25">
      <c r="A7359" t="s">
        <v>909</v>
      </c>
      <c r="B7359">
        <v>10</v>
      </c>
      <c r="C7359" t="s">
        <v>359</v>
      </c>
      <c r="D7359" t="s">
        <v>631</v>
      </c>
      <c r="E7359" t="str">
        <f t="shared" si="228"/>
        <v/>
      </c>
      <c r="F7359" t="str">
        <f t="shared" si="229"/>
        <v/>
      </c>
      <c r="H7359">
        <v>6</v>
      </c>
      <c r="Q7359">
        <v>6</v>
      </c>
    </row>
    <row r="7360" spans="1:17" x14ac:dyDescent="0.25">
      <c r="A7360" t="s">
        <v>909</v>
      </c>
      <c r="B7360">
        <v>10</v>
      </c>
      <c r="C7360" t="s">
        <v>364</v>
      </c>
      <c r="D7360" t="s">
        <v>631</v>
      </c>
      <c r="E7360" t="str">
        <f t="shared" si="228"/>
        <v/>
      </c>
      <c r="F7360" t="str">
        <f t="shared" si="229"/>
        <v/>
      </c>
      <c r="H7360">
        <v>6.5</v>
      </c>
      <c r="Q7360">
        <v>6.5</v>
      </c>
    </row>
    <row r="7361" spans="1:17" x14ac:dyDescent="0.25">
      <c r="A7361" t="s">
        <v>909</v>
      </c>
      <c r="B7361">
        <v>10</v>
      </c>
      <c r="C7361" t="s">
        <v>846</v>
      </c>
      <c r="D7361" t="s">
        <v>631</v>
      </c>
      <c r="E7361">
        <f t="shared" si="228"/>
        <v>1</v>
      </c>
      <c r="F7361" t="str">
        <f t="shared" si="229"/>
        <v/>
      </c>
      <c r="G7361" t="s">
        <v>910</v>
      </c>
      <c r="H7361">
        <v>6</v>
      </c>
      <c r="Q7361">
        <v>5.5</v>
      </c>
    </row>
    <row r="7362" spans="1:17" x14ac:dyDescent="0.25">
      <c r="A7362" t="s">
        <v>909</v>
      </c>
      <c r="B7362">
        <v>10</v>
      </c>
      <c r="C7362" t="s">
        <v>396</v>
      </c>
      <c r="D7362" t="s">
        <v>631</v>
      </c>
      <c r="E7362" t="str">
        <f t="shared" si="228"/>
        <v/>
      </c>
      <c r="F7362" t="str">
        <f t="shared" si="229"/>
        <v/>
      </c>
      <c r="H7362">
        <v>5.5</v>
      </c>
      <c r="Q7362">
        <v>5.5</v>
      </c>
    </row>
    <row r="7363" spans="1:17" x14ac:dyDescent="0.25">
      <c r="A7363" t="s">
        <v>909</v>
      </c>
      <c r="B7363">
        <v>10</v>
      </c>
      <c r="C7363" t="s">
        <v>475</v>
      </c>
      <c r="D7363" t="s">
        <v>631</v>
      </c>
      <c r="E7363" t="str">
        <f t="shared" ref="E7363:E7426" si="230">IF($G7363="Ammonito",1,"")</f>
        <v/>
      </c>
      <c r="F7363" t="str">
        <f t="shared" ref="F7363:F7426" si="231">IF($G7363="Espulsione",1,"")</f>
        <v/>
      </c>
      <c r="H7363">
        <v>6.5</v>
      </c>
      <c r="Q7363">
        <v>6.5</v>
      </c>
    </row>
    <row r="7364" spans="1:17" x14ac:dyDescent="0.25">
      <c r="A7364" t="s">
        <v>909</v>
      </c>
      <c r="B7364">
        <v>10</v>
      </c>
      <c r="C7364" t="s">
        <v>387</v>
      </c>
      <c r="D7364" t="s">
        <v>745</v>
      </c>
      <c r="E7364" t="str">
        <f t="shared" si="230"/>
        <v/>
      </c>
      <c r="F7364" t="str">
        <f t="shared" si="231"/>
        <v/>
      </c>
      <c r="H7364">
        <v>5</v>
      </c>
      <c r="Q7364">
        <v>5</v>
      </c>
    </row>
    <row r="7365" spans="1:17" x14ac:dyDescent="0.25">
      <c r="A7365" t="s">
        <v>909</v>
      </c>
      <c r="B7365">
        <v>10</v>
      </c>
      <c r="C7365" t="s">
        <v>405</v>
      </c>
      <c r="D7365" t="s">
        <v>745</v>
      </c>
      <c r="E7365" t="str">
        <f t="shared" si="230"/>
        <v/>
      </c>
      <c r="F7365" t="str">
        <f t="shared" si="231"/>
        <v/>
      </c>
      <c r="H7365">
        <v>5</v>
      </c>
      <c r="Q7365">
        <v>5</v>
      </c>
    </row>
    <row r="7366" spans="1:17" x14ac:dyDescent="0.25">
      <c r="A7366" t="s">
        <v>909</v>
      </c>
      <c r="B7366">
        <v>10</v>
      </c>
      <c r="C7366" t="s">
        <v>439</v>
      </c>
      <c r="D7366" t="s">
        <v>745</v>
      </c>
      <c r="E7366" t="str">
        <f t="shared" si="230"/>
        <v/>
      </c>
      <c r="F7366" t="str">
        <f t="shared" si="231"/>
        <v/>
      </c>
      <c r="H7366">
        <v>5.5</v>
      </c>
      <c r="Q7366">
        <v>5.5</v>
      </c>
    </row>
    <row r="7367" spans="1:17" x14ac:dyDescent="0.25">
      <c r="A7367" t="s">
        <v>909</v>
      </c>
      <c r="B7367">
        <v>10</v>
      </c>
      <c r="C7367" t="s">
        <v>459</v>
      </c>
      <c r="D7367" t="s">
        <v>745</v>
      </c>
      <c r="E7367" t="str">
        <f t="shared" si="230"/>
        <v/>
      </c>
      <c r="F7367" t="str">
        <f t="shared" si="231"/>
        <v/>
      </c>
      <c r="H7367">
        <v>5.5</v>
      </c>
      <c r="Q7367">
        <v>5.5</v>
      </c>
    </row>
    <row r="7368" spans="1:17" x14ac:dyDescent="0.25">
      <c r="A7368" t="s">
        <v>909</v>
      </c>
      <c r="B7368">
        <v>10</v>
      </c>
      <c r="C7368" t="s">
        <v>346</v>
      </c>
      <c r="D7368" t="s">
        <v>635</v>
      </c>
      <c r="E7368" t="str">
        <f t="shared" si="230"/>
        <v/>
      </c>
      <c r="F7368" t="str">
        <f t="shared" si="231"/>
        <v/>
      </c>
      <c r="H7368">
        <v>6</v>
      </c>
      <c r="Q7368">
        <v>6</v>
      </c>
    </row>
    <row r="7369" spans="1:17" x14ac:dyDescent="0.25">
      <c r="A7369" t="s">
        <v>909</v>
      </c>
      <c r="B7369">
        <v>10</v>
      </c>
      <c r="C7369" t="s">
        <v>351</v>
      </c>
      <c r="D7369" t="s">
        <v>635</v>
      </c>
      <c r="E7369" t="str">
        <f t="shared" si="230"/>
        <v/>
      </c>
      <c r="F7369" t="str">
        <f t="shared" si="231"/>
        <v/>
      </c>
      <c r="H7369">
        <v>7</v>
      </c>
      <c r="L7369">
        <v>1</v>
      </c>
      <c r="Q7369">
        <v>8</v>
      </c>
    </row>
    <row r="7370" spans="1:17" x14ac:dyDescent="0.25">
      <c r="A7370" t="s">
        <v>909</v>
      </c>
      <c r="B7370">
        <v>10</v>
      </c>
      <c r="C7370" t="s">
        <v>366</v>
      </c>
      <c r="D7370" t="s">
        <v>635</v>
      </c>
      <c r="E7370" t="str">
        <f t="shared" si="230"/>
        <v/>
      </c>
      <c r="F7370" t="str">
        <f t="shared" si="231"/>
        <v/>
      </c>
      <c r="H7370">
        <v>6</v>
      </c>
      <c r="Q7370">
        <v>6</v>
      </c>
    </row>
    <row r="7371" spans="1:17" x14ac:dyDescent="0.25">
      <c r="A7371" t="s">
        <v>909</v>
      </c>
      <c r="B7371">
        <v>10</v>
      </c>
      <c r="C7371" t="s">
        <v>406</v>
      </c>
      <c r="D7371" t="s">
        <v>635</v>
      </c>
      <c r="E7371" t="str">
        <f t="shared" si="230"/>
        <v/>
      </c>
      <c r="F7371" t="str">
        <f t="shared" si="231"/>
        <v/>
      </c>
      <c r="H7371">
        <v>5.5</v>
      </c>
      <c r="Q7371">
        <v>5.5</v>
      </c>
    </row>
    <row r="7372" spans="1:17" x14ac:dyDescent="0.25">
      <c r="A7372" t="s">
        <v>909</v>
      </c>
      <c r="B7372">
        <v>10</v>
      </c>
      <c r="C7372" t="s">
        <v>481</v>
      </c>
      <c r="D7372" t="s">
        <v>635</v>
      </c>
      <c r="E7372">
        <f t="shared" si="230"/>
        <v>1</v>
      </c>
      <c r="F7372" t="str">
        <f t="shared" si="231"/>
        <v/>
      </c>
      <c r="G7372" t="s">
        <v>910</v>
      </c>
      <c r="H7372">
        <v>5.5</v>
      </c>
      <c r="Q7372">
        <v>5</v>
      </c>
    </row>
    <row r="7373" spans="1:17" x14ac:dyDescent="0.25">
      <c r="A7373" t="s">
        <v>909</v>
      </c>
      <c r="B7373">
        <v>10</v>
      </c>
      <c r="C7373" t="s">
        <v>389</v>
      </c>
      <c r="D7373" t="s">
        <v>747</v>
      </c>
      <c r="E7373" t="str">
        <f t="shared" si="230"/>
        <v/>
      </c>
      <c r="F7373" t="str">
        <f t="shared" si="231"/>
        <v/>
      </c>
      <c r="H7373">
        <v>5</v>
      </c>
      <c r="Q7373">
        <v>5</v>
      </c>
    </row>
    <row r="7374" spans="1:17" x14ac:dyDescent="0.25">
      <c r="A7374" t="s">
        <v>909</v>
      </c>
      <c r="B7374">
        <v>10</v>
      </c>
      <c r="C7374" t="s">
        <v>390</v>
      </c>
      <c r="D7374" t="s">
        <v>747</v>
      </c>
      <c r="E7374" t="str">
        <f t="shared" si="230"/>
        <v/>
      </c>
      <c r="F7374" t="str">
        <f t="shared" si="231"/>
        <v/>
      </c>
      <c r="H7374">
        <v>5.5</v>
      </c>
      <c r="Q7374">
        <v>5.5</v>
      </c>
    </row>
    <row r="7375" spans="1:17" x14ac:dyDescent="0.25">
      <c r="A7375" t="s">
        <v>909</v>
      </c>
      <c r="B7375">
        <v>10</v>
      </c>
      <c r="C7375" t="s">
        <v>408</v>
      </c>
      <c r="D7375" t="s">
        <v>747</v>
      </c>
      <c r="E7375">
        <f t="shared" si="230"/>
        <v>1</v>
      </c>
      <c r="F7375" t="str">
        <f t="shared" si="231"/>
        <v/>
      </c>
      <c r="G7375" t="s">
        <v>910</v>
      </c>
      <c r="H7375">
        <v>6</v>
      </c>
      <c r="I7375">
        <v>1</v>
      </c>
      <c r="Q7375">
        <v>8.5</v>
      </c>
    </row>
    <row r="7376" spans="1:17" x14ac:dyDescent="0.25">
      <c r="A7376" t="s">
        <v>909</v>
      </c>
      <c r="B7376">
        <v>10</v>
      </c>
      <c r="C7376" t="s">
        <v>865</v>
      </c>
      <c r="D7376" t="s">
        <v>747</v>
      </c>
      <c r="E7376" t="str">
        <f t="shared" si="230"/>
        <v/>
      </c>
      <c r="F7376" t="str">
        <f t="shared" si="231"/>
        <v/>
      </c>
      <c r="H7376">
        <v>5</v>
      </c>
      <c r="Q7376">
        <v>5</v>
      </c>
    </row>
    <row r="7377" spans="1:17" x14ac:dyDescent="0.25">
      <c r="A7377" t="s">
        <v>909</v>
      </c>
      <c r="B7377">
        <v>10</v>
      </c>
      <c r="C7377" t="s">
        <v>361</v>
      </c>
      <c r="D7377" t="s">
        <v>738</v>
      </c>
      <c r="E7377" t="str">
        <f t="shared" si="230"/>
        <v/>
      </c>
      <c r="F7377" t="str">
        <f t="shared" si="231"/>
        <v/>
      </c>
      <c r="H7377">
        <v>6.5</v>
      </c>
      <c r="Q7377">
        <v>6.5</v>
      </c>
    </row>
    <row r="7378" spans="1:17" x14ac:dyDescent="0.25">
      <c r="A7378" t="s">
        <v>909</v>
      </c>
      <c r="B7378">
        <v>10</v>
      </c>
      <c r="C7378" t="s">
        <v>851</v>
      </c>
      <c r="D7378" t="s">
        <v>738</v>
      </c>
      <c r="E7378" t="str">
        <f t="shared" si="230"/>
        <v/>
      </c>
      <c r="F7378" t="str">
        <f t="shared" si="231"/>
        <v/>
      </c>
      <c r="H7378">
        <v>6</v>
      </c>
      <c r="Q7378">
        <v>6</v>
      </c>
    </row>
    <row r="7379" spans="1:17" x14ac:dyDescent="0.25">
      <c r="A7379" t="s">
        <v>909</v>
      </c>
      <c r="B7379">
        <v>10</v>
      </c>
      <c r="C7379" t="s">
        <v>397</v>
      </c>
      <c r="D7379" t="s">
        <v>738</v>
      </c>
      <c r="E7379">
        <f t="shared" si="230"/>
        <v>1</v>
      </c>
      <c r="F7379" t="str">
        <f t="shared" si="231"/>
        <v/>
      </c>
      <c r="G7379" t="s">
        <v>910</v>
      </c>
      <c r="H7379">
        <v>6</v>
      </c>
      <c r="Q7379">
        <v>5.5</v>
      </c>
    </row>
    <row r="7380" spans="1:17" x14ac:dyDescent="0.25">
      <c r="A7380" t="s">
        <v>909</v>
      </c>
      <c r="B7380">
        <v>10</v>
      </c>
      <c r="C7380" t="s">
        <v>403</v>
      </c>
      <c r="D7380" t="s">
        <v>738</v>
      </c>
      <c r="E7380" t="str">
        <f t="shared" si="230"/>
        <v/>
      </c>
      <c r="F7380" t="str">
        <f t="shared" si="231"/>
        <v/>
      </c>
      <c r="H7380">
        <v>5.5</v>
      </c>
      <c r="Q7380">
        <v>5.5</v>
      </c>
    </row>
    <row r="7381" spans="1:17" x14ac:dyDescent="0.25">
      <c r="A7381" t="s">
        <v>909</v>
      </c>
      <c r="B7381">
        <v>10</v>
      </c>
      <c r="C7381" t="s">
        <v>441</v>
      </c>
      <c r="D7381" t="s">
        <v>738</v>
      </c>
      <c r="E7381" t="str">
        <f t="shared" si="230"/>
        <v/>
      </c>
      <c r="F7381" t="str">
        <f t="shared" si="231"/>
        <v/>
      </c>
      <c r="H7381">
        <v>5</v>
      </c>
      <c r="Q7381">
        <v>5</v>
      </c>
    </row>
    <row r="7382" spans="1:17" x14ac:dyDescent="0.25">
      <c r="A7382" t="s">
        <v>909</v>
      </c>
      <c r="B7382">
        <v>10</v>
      </c>
      <c r="C7382" t="s">
        <v>348</v>
      </c>
      <c r="D7382" t="s">
        <v>761</v>
      </c>
      <c r="E7382" t="str">
        <f t="shared" si="230"/>
        <v/>
      </c>
      <c r="F7382" t="str">
        <f t="shared" si="231"/>
        <v/>
      </c>
      <c r="H7382">
        <v>6.5</v>
      </c>
      <c r="Q7382">
        <v>6.5</v>
      </c>
    </row>
    <row r="7383" spans="1:17" x14ac:dyDescent="0.25">
      <c r="A7383" t="s">
        <v>909</v>
      </c>
      <c r="B7383">
        <v>10</v>
      </c>
      <c r="C7383" t="s">
        <v>372</v>
      </c>
      <c r="D7383" t="s">
        <v>761</v>
      </c>
      <c r="E7383" t="str">
        <f t="shared" si="230"/>
        <v/>
      </c>
      <c r="F7383" t="str">
        <f t="shared" si="231"/>
        <v/>
      </c>
      <c r="H7383">
        <v>6</v>
      </c>
      <c r="Q7383">
        <v>6</v>
      </c>
    </row>
    <row r="7384" spans="1:17" x14ac:dyDescent="0.25">
      <c r="A7384" t="s">
        <v>909</v>
      </c>
      <c r="B7384">
        <v>10</v>
      </c>
      <c r="C7384" t="s">
        <v>410</v>
      </c>
      <c r="D7384" t="s">
        <v>761</v>
      </c>
      <c r="E7384" t="str">
        <f t="shared" si="230"/>
        <v/>
      </c>
      <c r="F7384" t="str">
        <f t="shared" si="231"/>
        <v/>
      </c>
      <c r="H7384">
        <v>6</v>
      </c>
      <c r="Q7384">
        <v>6</v>
      </c>
    </row>
    <row r="7385" spans="1:17" x14ac:dyDescent="0.25">
      <c r="A7385" t="s">
        <v>909</v>
      </c>
      <c r="B7385">
        <v>10</v>
      </c>
      <c r="C7385" t="s">
        <v>424</v>
      </c>
      <c r="D7385" t="s">
        <v>761</v>
      </c>
      <c r="E7385" t="str">
        <f t="shared" si="230"/>
        <v/>
      </c>
      <c r="F7385" t="str">
        <f t="shared" si="231"/>
        <v/>
      </c>
      <c r="H7385">
        <v>6</v>
      </c>
      <c r="Q7385">
        <v>6</v>
      </c>
    </row>
    <row r="7386" spans="1:17" x14ac:dyDescent="0.25">
      <c r="A7386" t="s">
        <v>912</v>
      </c>
      <c r="B7386">
        <v>10</v>
      </c>
      <c r="C7386" t="s">
        <v>491</v>
      </c>
      <c r="D7386" t="s">
        <v>746</v>
      </c>
      <c r="E7386" t="str">
        <f t="shared" si="230"/>
        <v/>
      </c>
      <c r="F7386" t="str">
        <f t="shared" si="231"/>
        <v/>
      </c>
      <c r="H7386">
        <v>6</v>
      </c>
      <c r="Q7386">
        <v>6</v>
      </c>
    </row>
    <row r="7387" spans="1:17" x14ac:dyDescent="0.25">
      <c r="A7387" t="s">
        <v>912</v>
      </c>
      <c r="B7387">
        <v>10</v>
      </c>
      <c r="C7387" t="s">
        <v>509</v>
      </c>
      <c r="D7387" t="s">
        <v>746</v>
      </c>
      <c r="E7387" t="str">
        <f t="shared" si="230"/>
        <v/>
      </c>
      <c r="F7387" t="str">
        <f t="shared" si="231"/>
        <v/>
      </c>
      <c r="H7387">
        <v>7</v>
      </c>
      <c r="Q7387">
        <v>7</v>
      </c>
    </row>
    <row r="7388" spans="1:17" x14ac:dyDescent="0.25">
      <c r="A7388" t="s">
        <v>912</v>
      </c>
      <c r="B7388">
        <v>10</v>
      </c>
      <c r="C7388" t="s">
        <v>515</v>
      </c>
      <c r="D7388" t="s">
        <v>746</v>
      </c>
      <c r="E7388" t="str">
        <f t="shared" si="230"/>
        <v/>
      </c>
      <c r="F7388" t="str">
        <f t="shared" si="231"/>
        <v/>
      </c>
      <c r="H7388">
        <v>6</v>
      </c>
      <c r="Q7388">
        <v>6</v>
      </c>
    </row>
    <row r="7389" spans="1:17" x14ac:dyDescent="0.25">
      <c r="A7389" t="s">
        <v>912</v>
      </c>
      <c r="B7389">
        <v>10</v>
      </c>
      <c r="C7389" t="s">
        <v>585</v>
      </c>
      <c r="D7389" t="s">
        <v>746</v>
      </c>
      <c r="E7389" t="str">
        <f t="shared" si="230"/>
        <v/>
      </c>
      <c r="F7389" t="str">
        <f t="shared" si="231"/>
        <v/>
      </c>
      <c r="H7389">
        <v>7</v>
      </c>
      <c r="L7389">
        <v>1</v>
      </c>
      <c r="Q7389">
        <v>8</v>
      </c>
    </row>
    <row r="7390" spans="1:17" x14ac:dyDescent="0.25">
      <c r="A7390" t="s">
        <v>912</v>
      </c>
      <c r="B7390">
        <v>10</v>
      </c>
      <c r="C7390" t="s">
        <v>558</v>
      </c>
      <c r="D7390" t="s">
        <v>760</v>
      </c>
      <c r="E7390" t="str">
        <f t="shared" si="230"/>
        <v/>
      </c>
      <c r="F7390" t="str">
        <f t="shared" si="231"/>
        <v/>
      </c>
      <c r="H7390">
        <v>7.5</v>
      </c>
      <c r="I7390">
        <v>1</v>
      </c>
      <c r="L7390">
        <v>1</v>
      </c>
      <c r="Q7390">
        <v>11.5</v>
      </c>
    </row>
    <row r="7391" spans="1:17" x14ac:dyDescent="0.25">
      <c r="A7391" t="s">
        <v>912</v>
      </c>
      <c r="B7391">
        <v>10</v>
      </c>
      <c r="C7391" t="s">
        <v>560</v>
      </c>
      <c r="D7391" t="s">
        <v>760</v>
      </c>
      <c r="E7391" t="str">
        <f t="shared" si="230"/>
        <v/>
      </c>
      <c r="F7391" t="str">
        <f t="shared" si="231"/>
        <v/>
      </c>
      <c r="H7391">
        <v>6.5</v>
      </c>
      <c r="Q7391">
        <v>6.5</v>
      </c>
    </row>
    <row r="7392" spans="1:17" x14ac:dyDescent="0.25">
      <c r="A7392" t="s">
        <v>912</v>
      </c>
      <c r="B7392">
        <v>10</v>
      </c>
      <c r="C7392" t="s">
        <v>565</v>
      </c>
      <c r="D7392" t="s">
        <v>760</v>
      </c>
      <c r="E7392" t="str">
        <f t="shared" si="230"/>
        <v/>
      </c>
      <c r="F7392" t="str">
        <f t="shared" si="231"/>
        <v/>
      </c>
      <c r="H7392">
        <v>7</v>
      </c>
      <c r="Q7392">
        <v>7</v>
      </c>
    </row>
    <row r="7393" spans="1:17" x14ac:dyDescent="0.25">
      <c r="A7393" t="s">
        <v>912</v>
      </c>
      <c r="B7393">
        <v>10</v>
      </c>
      <c r="C7393" t="s">
        <v>591</v>
      </c>
      <c r="D7393" t="s">
        <v>760</v>
      </c>
      <c r="E7393" t="str">
        <f t="shared" si="230"/>
        <v/>
      </c>
      <c r="F7393" t="str">
        <f t="shared" si="231"/>
        <v/>
      </c>
      <c r="H7393">
        <v>6.5</v>
      </c>
      <c r="I7393">
        <v>1</v>
      </c>
      <c r="Q7393">
        <v>9.5</v>
      </c>
    </row>
    <row r="7394" spans="1:17" x14ac:dyDescent="0.25">
      <c r="A7394" t="s">
        <v>912</v>
      </c>
      <c r="B7394">
        <v>10</v>
      </c>
      <c r="C7394" t="s">
        <v>593</v>
      </c>
      <c r="D7394" t="s">
        <v>760</v>
      </c>
      <c r="E7394" t="str">
        <f t="shared" si="230"/>
        <v/>
      </c>
      <c r="F7394" t="str">
        <f t="shared" si="231"/>
        <v/>
      </c>
      <c r="H7394">
        <v>6.5</v>
      </c>
      <c r="Q7394">
        <v>6.5</v>
      </c>
    </row>
    <row r="7395" spans="1:17" x14ac:dyDescent="0.25">
      <c r="A7395" t="s">
        <v>912</v>
      </c>
      <c r="B7395">
        <v>10</v>
      </c>
      <c r="C7395" t="s">
        <v>518</v>
      </c>
      <c r="D7395" t="s">
        <v>633</v>
      </c>
      <c r="E7395" t="str">
        <f t="shared" si="230"/>
        <v/>
      </c>
      <c r="F7395" t="str">
        <f t="shared" si="231"/>
        <v/>
      </c>
      <c r="H7395">
        <v>5.5</v>
      </c>
      <c r="Q7395">
        <v>5.5</v>
      </c>
    </row>
    <row r="7396" spans="1:17" x14ac:dyDescent="0.25">
      <c r="A7396" t="s">
        <v>912</v>
      </c>
      <c r="B7396">
        <v>10</v>
      </c>
      <c r="C7396" t="s">
        <v>519</v>
      </c>
      <c r="D7396" t="s">
        <v>633</v>
      </c>
      <c r="E7396">
        <f t="shared" si="230"/>
        <v>1</v>
      </c>
      <c r="F7396" t="str">
        <f t="shared" si="231"/>
        <v/>
      </c>
      <c r="G7396" t="s">
        <v>910</v>
      </c>
      <c r="H7396">
        <v>5.5</v>
      </c>
      <c r="Q7396">
        <v>5</v>
      </c>
    </row>
    <row r="7397" spans="1:17" x14ac:dyDescent="0.25">
      <c r="A7397" t="s">
        <v>912</v>
      </c>
      <c r="B7397">
        <v>10</v>
      </c>
      <c r="C7397" t="s">
        <v>523</v>
      </c>
      <c r="D7397" t="s">
        <v>633</v>
      </c>
      <c r="E7397" t="str">
        <f t="shared" si="230"/>
        <v/>
      </c>
      <c r="F7397" t="str">
        <f t="shared" si="231"/>
        <v/>
      </c>
      <c r="H7397">
        <v>5</v>
      </c>
      <c r="Q7397">
        <v>5</v>
      </c>
    </row>
    <row r="7398" spans="1:17" x14ac:dyDescent="0.25">
      <c r="A7398" t="s">
        <v>912</v>
      </c>
      <c r="B7398">
        <v>10</v>
      </c>
      <c r="C7398" t="s">
        <v>587</v>
      </c>
      <c r="D7398" t="s">
        <v>633</v>
      </c>
      <c r="E7398" t="str">
        <f t="shared" si="230"/>
        <v/>
      </c>
      <c r="F7398" t="str">
        <f t="shared" si="231"/>
        <v/>
      </c>
      <c r="H7398">
        <v>5</v>
      </c>
      <c r="Q7398">
        <v>5</v>
      </c>
    </row>
    <row r="7399" spans="1:17" x14ac:dyDescent="0.25">
      <c r="A7399" t="s">
        <v>912</v>
      </c>
      <c r="B7399">
        <v>10</v>
      </c>
      <c r="C7399" t="s">
        <v>775</v>
      </c>
      <c r="D7399" t="s">
        <v>633</v>
      </c>
      <c r="E7399" t="str">
        <f t="shared" si="230"/>
        <v/>
      </c>
      <c r="F7399" t="str">
        <f t="shared" si="231"/>
        <v/>
      </c>
      <c r="H7399">
        <v>6.5</v>
      </c>
      <c r="Q7399">
        <v>6.5</v>
      </c>
    </row>
    <row r="7400" spans="1:17" x14ac:dyDescent="0.25">
      <c r="A7400" t="s">
        <v>912</v>
      </c>
      <c r="B7400">
        <v>10</v>
      </c>
      <c r="C7400" t="s">
        <v>484</v>
      </c>
      <c r="D7400" t="s">
        <v>739</v>
      </c>
      <c r="E7400" t="str">
        <f t="shared" si="230"/>
        <v/>
      </c>
      <c r="F7400" t="str">
        <f t="shared" si="231"/>
        <v/>
      </c>
      <c r="H7400">
        <v>5.5</v>
      </c>
      <c r="Q7400">
        <v>5.5</v>
      </c>
    </row>
    <row r="7401" spans="1:17" x14ac:dyDescent="0.25">
      <c r="A7401" t="s">
        <v>912</v>
      </c>
      <c r="B7401">
        <v>10</v>
      </c>
      <c r="C7401" t="s">
        <v>510</v>
      </c>
      <c r="D7401" t="s">
        <v>739</v>
      </c>
      <c r="E7401" t="str">
        <f t="shared" si="230"/>
        <v/>
      </c>
      <c r="F7401" t="str">
        <f t="shared" si="231"/>
        <v/>
      </c>
      <c r="H7401">
        <v>5</v>
      </c>
      <c r="Q7401">
        <v>5</v>
      </c>
    </row>
    <row r="7402" spans="1:17" x14ac:dyDescent="0.25">
      <c r="A7402" t="s">
        <v>912</v>
      </c>
      <c r="B7402">
        <v>10</v>
      </c>
      <c r="C7402" t="s">
        <v>543</v>
      </c>
      <c r="D7402" t="s">
        <v>739</v>
      </c>
      <c r="E7402" t="str">
        <f t="shared" si="230"/>
        <v/>
      </c>
      <c r="F7402">
        <f t="shared" si="231"/>
        <v>1</v>
      </c>
      <c r="G7402" t="s">
        <v>911</v>
      </c>
      <c r="H7402">
        <v>5</v>
      </c>
      <c r="Q7402">
        <v>4</v>
      </c>
    </row>
    <row r="7403" spans="1:17" x14ac:dyDescent="0.25">
      <c r="A7403" t="s">
        <v>912</v>
      </c>
      <c r="B7403">
        <v>10</v>
      </c>
      <c r="C7403" t="s">
        <v>496</v>
      </c>
      <c r="D7403" t="s">
        <v>634</v>
      </c>
      <c r="E7403" t="str">
        <f t="shared" si="230"/>
        <v/>
      </c>
      <c r="F7403" t="str">
        <f t="shared" si="231"/>
        <v/>
      </c>
      <c r="H7403">
        <v>5</v>
      </c>
      <c r="Q7403">
        <v>5</v>
      </c>
    </row>
    <row r="7404" spans="1:17" x14ac:dyDescent="0.25">
      <c r="A7404" t="s">
        <v>912</v>
      </c>
      <c r="B7404">
        <v>10</v>
      </c>
      <c r="C7404" t="s">
        <v>548</v>
      </c>
      <c r="D7404" t="s">
        <v>634</v>
      </c>
      <c r="E7404">
        <f t="shared" si="230"/>
        <v>1</v>
      </c>
      <c r="F7404" t="str">
        <f t="shared" si="231"/>
        <v/>
      </c>
      <c r="G7404" t="s">
        <v>910</v>
      </c>
      <c r="H7404">
        <v>6</v>
      </c>
      <c r="Q7404">
        <v>5.5</v>
      </c>
    </row>
    <row r="7405" spans="1:17" x14ac:dyDescent="0.25">
      <c r="A7405" t="s">
        <v>912</v>
      </c>
      <c r="B7405">
        <v>10</v>
      </c>
      <c r="C7405" t="s">
        <v>602</v>
      </c>
      <c r="D7405" t="s">
        <v>634</v>
      </c>
      <c r="E7405">
        <f t="shared" si="230"/>
        <v>1</v>
      </c>
      <c r="F7405" t="str">
        <f t="shared" si="231"/>
        <v/>
      </c>
      <c r="G7405" t="s">
        <v>910</v>
      </c>
      <c r="H7405">
        <v>6.5</v>
      </c>
      <c r="Q7405">
        <v>6</v>
      </c>
    </row>
    <row r="7406" spans="1:17" x14ac:dyDescent="0.25">
      <c r="A7406" t="s">
        <v>912</v>
      </c>
      <c r="B7406">
        <v>10</v>
      </c>
      <c r="C7406" t="s">
        <v>533</v>
      </c>
      <c r="D7406" t="s">
        <v>634</v>
      </c>
      <c r="E7406" t="str">
        <f t="shared" si="230"/>
        <v/>
      </c>
      <c r="F7406" t="str">
        <f t="shared" si="231"/>
        <v/>
      </c>
      <c r="H7406">
        <v>5.5</v>
      </c>
      <c r="Q7406">
        <v>5.5</v>
      </c>
    </row>
    <row r="7407" spans="1:17" x14ac:dyDescent="0.25">
      <c r="A7407" t="s">
        <v>912</v>
      </c>
      <c r="B7407">
        <v>10</v>
      </c>
      <c r="C7407" t="s">
        <v>487</v>
      </c>
      <c r="D7407" t="s">
        <v>632</v>
      </c>
      <c r="E7407" t="str">
        <f t="shared" si="230"/>
        <v/>
      </c>
      <c r="F7407" t="str">
        <f t="shared" si="231"/>
        <v/>
      </c>
      <c r="H7407">
        <v>6</v>
      </c>
      <c r="Q7407">
        <v>6</v>
      </c>
    </row>
    <row r="7408" spans="1:17" x14ac:dyDescent="0.25">
      <c r="A7408" t="s">
        <v>912</v>
      </c>
      <c r="B7408">
        <v>10</v>
      </c>
      <c r="C7408" t="s">
        <v>504</v>
      </c>
      <c r="D7408" t="s">
        <v>632</v>
      </c>
      <c r="E7408">
        <f t="shared" si="230"/>
        <v>1</v>
      </c>
      <c r="F7408" t="str">
        <f t="shared" si="231"/>
        <v/>
      </c>
      <c r="G7408" t="s">
        <v>910</v>
      </c>
      <c r="H7408">
        <v>6.5</v>
      </c>
      <c r="Q7408">
        <v>6</v>
      </c>
    </row>
    <row r="7409" spans="1:17" x14ac:dyDescent="0.25">
      <c r="A7409" t="s">
        <v>912</v>
      </c>
      <c r="B7409">
        <v>10</v>
      </c>
      <c r="C7409" t="s">
        <v>520</v>
      </c>
      <c r="D7409" t="s">
        <v>632</v>
      </c>
      <c r="E7409" t="str">
        <f t="shared" si="230"/>
        <v/>
      </c>
      <c r="F7409">
        <f t="shared" si="231"/>
        <v>1</v>
      </c>
      <c r="G7409" t="s">
        <v>911</v>
      </c>
      <c r="H7409">
        <v>7.5</v>
      </c>
      <c r="Q7409">
        <v>6.5</v>
      </c>
    </row>
    <row r="7410" spans="1:17" x14ac:dyDescent="0.25">
      <c r="A7410" t="s">
        <v>912</v>
      </c>
      <c r="B7410">
        <v>10</v>
      </c>
      <c r="C7410" t="s">
        <v>555</v>
      </c>
      <c r="D7410" t="s">
        <v>632</v>
      </c>
      <c r="E7410" t="str">
        <f t="shared" si="230"/>
        <v/>
      </c>
      <c r="F7410" t="str">
        <f t="shared" si="231"/>
        <v/>
      </c>
      <c r="H7410">
        <v>5</v>
      </c>
      <c r="Q7410">
        <v>5</v>
      </c>
    </row>
    <row r="7411" spans="1:17" x14ac:dyDescent="0.25">
      <c r="A7411" t="s">
        <v>912</v>
      </c>
      <c r="B7411">
        <v>10</v>
      </c>
      <c r="C7411" t="s">
        <v>596</v>
      </c>
      <c r="D7411" t="s">
        <v>632</v>
      </c>
      <c r="E7411" t="str">
        <f t="shared" si="230"/>
        <v/>
      </c>
      <c r="F7411" t="str">
        <f t="shared" si="231"/>
        <v/>
      </c>
      <c r="H7411">
        <v>6</v>
      </c>
      <c r="Q7411">
        <v>6</v>
      </c>
    </row>
    <row r="7412" spans="1:17" x14ac:dyDescent="0.25">
      <c r="A7412" t="s">
        <v>912</v>
      </c>
      <c r="B7412">
        <v>10</v>
      </c>
      <c r="C7412" t="s">
        <v>619</v>
      </c>
      <c r="D7412" t="s">
        <v>632</v>
      </c>
      <c r="E7412" t="str">
        <f t="shared" si="230"/>
        <v/>
      </c>
      <c r="F7412" t="str">
        <f t="shared" si="231"/>
        <v/>
      </c>
      <c r="H7412">
        <v>6</v>
      </c>
      <c r="Q7412">
        <v>6</v>
      </c>
    </row>
    <row r="7413" spans="1:17" x14ac:dyDescent="0.25">
      <c r="A7413" t="s">
        <v>912</v>
      </c>
      <c r="B7413">
        <v>10</v>
      </c>
      <c r="C7413" t="s">
        <v>497</v>
      </c>
      <c r="D7413" t="s">
        <v>752</v>
      </c>
      <c r="E7413" t="str">
        <f t="shared" si="230"/>
        <v/>
      </c>
      <c r="F7413" t="str">
        <f t="shared" si="231"/>
        <v/>
      </c>
      <c r="H7413">
        <v>6</v>
      </c>
      <c r="Q7413">
        <v>6</v>
      </c>
    </row>
    <row r="7414" spans="1:17" x14ac:dyDescent="0.25">
      <c r="A7414" t="s">
        <v>912</v>
      </c>
      <c r="B7414">
        <v>10</v>
      </c>
      <c r="C7414" t="s">
        <v>501</v>
      </c>
      <c r="D7414" t="s">
        <v>752</v>
      </c>
      <c r="E7414" t="str">
        <f t="shared" si="230"/>
        <v/>
      </c>
      <c r="F7414" t="str">
        <f t="shared" si="231"/>
        <v/>
      </c>
      <c r="H7414">
        <v>6.5</v>
      </c>
      <c r="L7414">
        <v>1</v>
      </c>
      <c r="Q7414">
        <v>7.5</v>
      </c>
    </row>
    <row r="7415" spans="1:17" x14ac:dyDescent="0.25">
      <c r="A7415" t="s">
        <v>912</v>
      </c>
      <c r="B7415">
        <v>10</v>
      </c>
      <c r="C7415" t="s">
        <v>562</v>
      </c>
      <c r="D7415" t="s">
        <v>752</v>
      </c>
      <c r="E7415" t="str">
        <f t="shared" si="230"/>
        <v/>
      </c>
      <c r="F7415" t="str">
        <f t="shared" si="231"/>
        <v/>
      </c>
      <c r="H7415">
        <v>6</v>
      </c>
      <c r="Q7415">
        <v>6</v>
      </c>
    </row>
    <row r="7416" spans="1:17" x14ac:dyDescent="0.25">
      <c r="A7416" t="s">
        <v>912</v>
      </c>
      <c r="B7416">
        <v>10</v>
      </c>
      <c r="C7416" t="s">
        <v>580</v>
      </c>
      <c r="D7416" t="s">
        <v>752</v>
      </c>
      <c r="E7416" t="str">
        <f t="shared" si="230"/>
        <v/>
      </c>
      <c r="F7416" t="str">
        <f t="shared" si="231"/>
        <v/>
      </c>
      <c r="H7416">
        <v>7</v>
      </c>
      <c r="Q7416">
        <v>7</v>
      </c>
    </row>
    <row r="7417" spans="1:17" x14ac:dyDescent="0.25">
      <c r="A7417" t="s">
        <v>912</v>
      </c>
      <c r="B7417">
        <v>10</v>
      </c>
      <c r="C7417" t="s">
        <v>511</v>
      </c>
      <c r="D7417" t="s">
        <v>752</v>
      </c>
      <c r="E7417" t="str">
        <f t="shared" si="230"/>
        <v/>
      </c>
      <c r="F7417" t="str">
        <f t="shared" si="231"/>
        <v/>
      </c>
      <c r="H7417">
        <v>5.5</v>
      </c>
      <c r="Q7417">
        <v>5.5</v>
      </c>
    </row>
    <row r="7418" spans="1:17" x14ac:dyDescent="0.25">
      <c r="A7418" t="s">
        <v>912</v>
      </c>
      <c r="B7418">
        <v>10</v>
      </c>
      <c r="C7418" t="s">
        <v>538</v>
      </c>
      <c r="D7418" t="s">
        <v>752</v>
      </c>
      <c r="E7418" t="str">
        <f t="shared" si="230"/>
        <v/>
      </c>
      <c r="F7418" t="str">
        <f t="shared" si="231"/>
        <v/>
      </c>
      <c r="H7418">
        <v>6.5</v>
      </c>
      <c r="Q7418">
        <v>6.5</v>
      </c>
    </row>
    <row r="7419" spans="1:17" x14ac:dyDescent="0.25">
      <c r="A7419" t="s">
        <v>912</v>
      </c>
      <c r="B7419">
        <v>10</v>
      </c>
      <c r="C7419" t="s">
        <v>485</v>
      </c>
      <c r="D7419" t="s">
        <v>740</v>
      </c>
      <c r="E7419" t="str">
        <f t="shared" si="230"/>
        <v/>
      </c>
      <c r="F7419" t="str">
        <f t="shared" si="231"/>
        <v/>
      </c>
      <c r="H7419">
        <v>6.5</v>
      </c>
      <c r="I7419">
        <v>1</v>
      </c>
      <c r="Q7419">
        <v>9.5</v>
      </c>
    </row>
    <row r="7420" spans="1:17" x14ac:dyDescent="0.25">
      <c r="A7420" t="s">
        <v>912</v>
      </c>
      <c r="B7420">
        <v>10</v>
      </c>
      <c r="C7420" t="s">
        <v>507</v>
      </c>
      <c r="D7420" t="s">
        <v>740</v>
      </c>
      <c r="E7420" t="str">
        <f t="shared" si="230"/>
        <v/>
      </c>
      <c r="F7420" t="str">
        <f t="shared" si="231"/>
        <v/>
      </c>
      <c r="H7420">
        <v>6</v>
      </c>
      <c r="Q7420">
        <v>6</v>
      </c>
    </row>
    <row r="7421" spans="1:17" x14ac:dyDescent="0.25">
      <c r="A7421" t="s">
        <v>912</v>
      </c>
      <c r="B7421">
        <v>10</v>
      </c>
      <c r="C7421" t="s">
        <v>544</v>
      </c>
      <c r="D7421" t="s">
        <v>740</v>
      </c>
      <c r="E7421" t="str">
        <f t="shared" si="230"/>
        <v/>
      </c>
      <c r="F7421" t="str">
        <f t="shared" si="231"/>
        <v/>
      </c>
      <c r="H7421">
        <v>5</v>
      </c>
      <c r="Q7421">
        <v>5</v>
      </c>
    </row>
    <row r="7422" spans="1:17" x14ac:dyDescent="0.25">
      <c r="A7422" t="s">
        <v>912</v>
      </c>
      <c r="B7422">
        <v>10</v>
      </c>
      <c r="C7422" t="s">
        <v>559</v>
      </c>
      <c r="D7422" t="s">
        <v>740</v>
      </c>
      <c r="E7422" t="str">
        <f t="shared" si="230"/>
        <v/>
      </c>
      <c r="F7422" t="str">
        <f t="shared" si="231"/>
        <v/>
      </c>
      <c r="H7422">
        <v>5.5</v>
      </c>
      <c r="Q7422">
        <v>5.5</v>
      </c>
    </row>
    <row r="7423" spans="1:17" x14ac:dyDescent="0.25">
      <c r="A7423" t="s">
        <v>912</v>
      </c>
      <c r="B7423">
        <v>10</v>
      </c>
      <c r="C7423" t="s">
        <v>552</v>
      </c>
      <c r="D7423" t="s">
        <v>742</v>
      </c>
      <c r="E7423" t="str">
        <f t="shared" si="230"/>
        <v/>
      </c>
      <c r="F7423" t="str">
        <f t="shared" si="231"/>
        <v/>
      </c>
      <c r="H7423">
        <v>6.5</v>
      </c>
      <c r="Q7423">
        <v>6.5</v>
      </c>
    </row>
    <row r="7424" spans="1:17" x14ac:dyDescent="0.25">
      <c r="A7424" t="s">
        <v>912</v>
      </c>
      <c r="B7424">
        <v>10</v>
      </c>
      <c r="C7424" t="s">
        <v>576</v>
      </c>
      <c r="D7424" t="s">
        <v>742</v>
      </c>
      <c r="E7424" t="str">
        <f t="shared" si="230"/>
        <v/>
      </c>
      <c r="F7424" t="str">
        <f t="shared" si="231"/>
        <v/>
      </c>
      <c r="H7424">
        <v>6</v>
      </c>
      <c r="Q7424">
        <v>6</v>
      </c>
    </row>
    <row r="7425" spans="1:17" x14ac:dyDescent="0.25">
      <c r="A7425" t="s">
        <v>912</v>
      </c>
      <c r="B7425">
        <v>10</v>
      </c>
      <c r="C7425" t="s">
        <v>595</v>
      </c>
      <c r="D7425" t="s">
        <v>742</v>
      </c>
      <c r="E7425">
        <f t="shared" si="230"/>
        <v>1</v>
      </c>
      <c r="F7425" t="str">
        <f t="shared" si="231"/>
        <v/>
      </c>
      <c r="G7425" t="s">
        <v>910</v>
      </c>
      <c r="H7425">
        <v>7</v>
      </c>
      <c r="I7425">
        <v>1</v>
      </c>
      <c r="Q7425">
        <v>9.5</v>
      </c>
    </row>
    <row r="7426" spans="1:17" x14ac:dyDescent="0.25">
      <c r="A7426" t="s">
        <v>912</v>
      </c>
      <c r="B7426">
        <v>10</v>
      </c>
      <c r="C7426" t="s">
        <v>790</v>
      </c>
      <c r="D7426" t="s">
        <v>742</v>
      </c>
      <c r="E7426" t="str">
        <f t="shared" si="230"/>
        <v/>
      </c>
      <c r="F7426" t="str">
        <f t="shared" si="231"/>
        <v/>
      </c>
      <c r="H7426">
        <v>6</v>
      </c>
      <c r="Q7426">
        <v>6</v>
      </c>
    </row>
    <row r="7427" spans="1:17" x14ac:dyDescent="0.25">
      <c r="A7427" t="s">
        <v>912</v>
      </c>
      <c r="B7427">
        <v>10</v>
      </c>
      <c r="C7427" t="s">
        <v>620</v>
      </c>
      <c r="D7427" t="s">
        <v>742</v>
      </c>
      <c r="E7427" t="str">
        <f t="shared" ref="E7427:E7490" si="232">IF($G7427="Ammonito",1,"")</f>
        <v/>
      </c>
      <c r="F7427" t="str">
        <f t="shared" ref="F7427:F7490" si="233">IF($G7427="Espulsione",1,"")</f>
        <v/>
      </c>
      <c r="H7427">
        <v>6</v>
      </c>
      <c r="I7427">
        <v>1</v>
      </c>
      <c r="Q7427">
        <v>9</v>
      </c>
    </row>
    <row r="7428" spans="1:17" x14ac:dyDescent="0.25">
      <c r="A7428" t="s">
        <v>912</v>
      </c>
      <c r="B7428">
        <v>10</v>
      </c>
      <c r="C7428" t="s">
        <v>508</v>
      </c>
      <c r="D7428" t="s">
        <v>753</v>
      </c>
      <c r="E7428" t="str">
        <f t="shared" si="232"/>
        <v/>
      </c>
      <c r="F7428" t="str">
        <f t="shared" si="233"/>
        <v/>
      </c>
      <c r="H7428">
        <v>6.5</v>
      </c>
      <c r="L7428">
        <v>1</v>
      </c>
      <c r="Q7428">
        <v>7.5</v>
      </c>
    </row>
    <row r="7429" spans="1:17" x14ac:dyDescent="0.25">
      <c r="A7429" t="s">
        <v>912</v>
      </c>
      <c r="B7429">
        <v>10</v>
      </c>
      <c r="C7429" t="s">
        <v>541</v>
      </c>
      <c r="D7429" t="s">
        <v>753</v>
      </c>
      <c r="E7429" t="str">
        <f t="shared" si="232"/>
        <v/>
      </c>
      <c r="F7429" t="str">
        <f t="shared" si="233"/>
        <v/>
      </c>
      <c r="H7429">
        <v>5.5</v>
      </c>
      <c r="Q7429">
        <v>5.5</v>
      </c>
    </row>
    <row r="7430" spans="1:17" x14ac:dyDescent="0.25">
      <c r="A7430" t="s">
        <v>912</v>
      </c>
      <c r="B7430">
        <v>10</v>
      </c>
      <c r="C7430" t="s">
        <v>547</v>
      </c>
      <c r="D7430" t="s">
        <v>753</v>
      </c>
      <c r="E7430" t="str">
        <f t="shared" si="232"/>
        <v/>
      </c>
      <c r="F7430" t="str">
        <f t="shared" si="233"/>
        <v/>
      </c>
      <c r="H7430">
        <v>5</v>
      </c>
      <c r="Q7430">
        <v>5</v>
      </c>
    </row>
    <row r="7431" spans="1:17" x14ac:dyDescent="0.25">
      <c r="A7431" t="s">
        <v>912</v>
      </c>
      <c r="B7431">
        <v>10</v>
      </c>
      <c r="C7431" t="s">
        <v>568</v>
      </c>
      <c r="D7431" t="s">
        <v>753</v>
      </c>
      <c r="E7431" t="str">
        <f t="shared" si="232"/>
        <v/>
      </c>
      <c r="F7431" t="str">
        <f t="shared" si="233"/>
        <v/>
      </c>
      <c r="H7431">
        <v>5.5</v>
      </c>
      <c r="Q7431">
        <v>5.5</v>
      </c>
    </row>
    <row r="7432" spans="1:17" x14ac:dyDescent="0.25">
      <c r="A7432" t="s">
        <v>912</v>
      </c>
      <c r="B7432">
        <v>10</v>
      </c>
      <c r="C7432" t="s">
        <v>589</v>
      </c>
      <c r="D7432" t="s">
        <v>753</v>
      </c>
      <c r="E7432" t="str">
        <f t="shared" si="232"/>
        <v/>
      </c>
      <c r="F7432" t="str">
        <f t="shared" si="233"/>
        <v/>
      </c>
      <c r="H7432">
        <v>6</v>
      </c>
      <c r="Q7432">
        <v>6</v>
      </c>
    </row>
    <row r="7433" spans="1:17" x14ac:dyDescent="0.25">
      <c r="A7433" t="s">
        <v>912</v>
      </c>
      <c r="B7433">
        <v>10</v>
      </c>
      <c r="C7433" t="s">
        <v>499</v>
      </c>
      <c r="D7433" t="s">
        <v>750</v>
      </c>
      <c r="E7433" t="str">
        <f t="shared" si="232"/>
        <v/>
      </c>
      <c r="F7433" t="str">
        <f t="shared" si="233"/>
        <v/>
      </c>
      <c r="H7433">
        <v>5.5</v>
      </c>
      <c r="Q7433">
        <v>5.5</v>
      </c>
    </row>
    <row r="7434" spans="1:17" x14ac:dyDescent="0.25">
      <c r="A7434" t="s">
        <v>912</v>
      </c>
      <c r="B7434">
        <v>10</v>
      </c>
      <c r="C7434" t="s">
        <v>542</v>
      </c>
      <c r="D7434" t="s">
        <v>750</v>
      </c>
      <c r="E7434">
        <f t="shared" si="232"/>
        <v>1</v>
      </c>
      <c r="F7434" t="str">
        <f t="shared" si="233"/>
        <v/>
      </c>
      <c r="G7434" t="s">
        <v>910</v>
      </c>
      <c r="H7434">
        <v>7</v>
      </c>
      <c r="I7434">
        <v>1</v>
      </c>
      <c r="Q7434">
        <v>9.5</v>
      </c>
    </row>
    <row r="7435" spans="1:17" x14ac:dyDescent="0.25">
      <c r="A7435" t="s">
        <v>912</v>
      </c>
      <c r="B7435">
        <v>10</v>
      </c>
      <c r="C7435" t="s">
        <v>571</v>
      </c>
      <c r="D7435" t="s">
        <v>750</v>
      </c>
      <c r="E7435">
        <f t="shared" si="232"/>
        <v>1</v>
      </c>
      <c r="F7435" t="str">
        <f t="shared" si="233"/>
        <v/>
      </c>
      <c r="G7435" t="s">
        <v>910</v>
      </c>
      <c r="H7435">
        <v>6.5</v>
      </c>
      <c r="Q7435">
        <v>6</v>
      </c>
    </row>
    <row r="7436" spans="1:17" x14ac:dyDescent="0.25">
      <c r="A7436" t="s">
        <v>912</v>
      </c>
      <c r="B7436">
        <v>10</v>
      </c>
      <c r="C7436" t="s">
        <v>607</v>
      </c>
      <c r="D7436" t="s">
        <v>750</v>
      </c>
      <c r="E7436">
        <f t="shared" si="232"/>
        <v>1</v>
      </c>
      <c r="F7436" t="str">
        <f t="shared" si="233"/>
        <v/>
      </c>
      <c r="G7436" t="s">
        <v>910</v>
      </c>
      <c r="H7436">
        <v>6.5</v>
      </c>
      <c r="L7436">
        <v>1</v>
      </c>
      <c r="Q7436">
        <v>7</v>
      </c>
    </row>
    <row r="7437" spans="1:17" x14ac:dyDescent="0.25">
      <c r="A7437" t="s">
        <v>912</v>
      </c>
      <c r="B7437">
        <v>10</v>
      </c>
      <c r="C7437" t="s">
        <v>502</v>
      </c>
      <c r="D7437" t="s">
        <v>754</v>
      </c>
      <c r="E7437" t="str">
        <f t="shared" si="232"/>
        <v/>
      </c>
      <c r="F7437" t="str">
        <f t="shared" si="233"/>
        <v/>
      </c>
      <c r="H7437">
        <v>5.5</v>
      </c>
      <c r="Q7437">
        <v>5.5</v>
      </c>
    </row>
    <row r="7438" spans="1:17" x14ac:dyDescent="0.25">
      <c r="A7438" t="s">
        <v>912</v>
      </c>
      <c r="B7438">
        <v>10</v>
      </c>
      <c r="C7438" t="s">
        <v>521</v>
      </c>
      <c r="D7438" t="s">
        <v>754</v>
      </c>
      <c r="E7438" t="str">
        <f t="shared" si="232"/>
        <v/>
      </c>
      <c r="F7438" t="str">
        <f t="shared" si="233"/>
        <v/>
      </c>
      <c r="H7438">
        <v>6.5</v>
      </c>
      <c r="Q7438">
        <v>6.5</v>
      </c>
    </row>
    <row r="7439" spans="1:17" x14ac:dyDescent="0.25">
      <c r="A7439" t="s">
        <v>912</v>
      </c>
      <c r="B7439">
        <v>10</v>
      </c>
      <c r="C7439" t="s">
        <v>584</v>
      </c>
      <c r="D7439" t="s">
        <v>754</v>
      </c>
      <c r="E7439">
        <f t="shared" si="232"/>
        <v>1</v>
      </c>
      <c r="F7439" t="str">
        <f t="shared" si="233"/>
        <v/>
      </c>
      <c r="G7439" t="s">
        <v>910</v>
      </c>
      <c r="H7439">
        <v>5.5</v>
      </c>
      <c r="Q7439">
        <v>5</v>
      </c>
    </row>
    <row r="7440" spans="1:17" x14ac:dyDescent="0.25">
      <c r="A7440" t="s">
        <v>912</v>
      </c>
      <c r="B7440">
        <v>10</v>
      </c>
      <c r="C7440" t="s">
        <v>586</v>
      </c>
      <c r="D7440" t="s">
        <v>754</v>
      </c>
      <c r="E7440">
        <f t="shared" si="232"/>
        <v>1</v>
      </c>
      <c r="F7440" t="str">
        <f t="shared" si="233"/>
        <v/>
      </c>
      <c r="G7440" t="s">
        <v>910</v>
      </c>
      <c r="H7440">
        <v>6</v>
      </c>
      <c r="Q7440">
        <v>5.5</v>
      </c>
    </row>
    <row r="7441" spans="1:17" x14ac:dyDescent="0.25">
      <c r="A7441" t="s">
        <v>912</v>
      </c>
      <c r="B7441">
        <v>10</v>
      </c>
      <c r="C7441" t="s">
        <v>599</v>
      </c>
      <c r="D7441" t="s">
        <v>754</v>
      </c>
      <c r="E7441" t="str">
        <f t="shared" si="232"/>
        <v/>
      </c>
      <c r="F7441" t="str">
        <f t="shared" si="233"/>
        <v/>
      </c>
      <c r="H7441">
        <v>6</v>
      </c>
      <c r="Q7441">
        <v>6</v>
      </c>
    </row>
    <row r="7442" spans="1:17" x14ac:dyDescent="0.25">
      <c r="A7442" t="s">
        <v>912</v>
      </c>
      <c r="B7442">
        <v>10</v>
      </c>
      <c r="C7442" t="s">
        <v>557</v>
      </c>
      <c r="D7442" t="s">
        <v>754</v>
      </c>
      <c r="E7442" t="str">
        <f t="shared" si="232"/>
        <v/>
      </c>
      <c r="F7442" t="str">
        <f t="shared" si="233"/>
        <v/>
      </c>
      <c r="H7442">
        <v>7.5</v>
      </c>
      <c r="I7442">
        <v>1</v>
      </c>
      <c r="Q7442">
        <v>10.5</v>
      </c>
    </row>
    <row r="7443" spans="1:17" x14ac:dyDescent="0.25">
      <c r="A7443" t="s">
        <v>912</v>
      </c>
      <c r="B7443">
        <v>10</v>
      </c>
      <c r="C7443" t="s">
        <v>494</v>
      </c>
      <c r="D7443" t="s">
        <v>748</v>
      </c>
      <c r="E7443">
        <f t="shared" si="232"/>
        <v>1</v>
      </c>
      <c r="F7443" t="str">
        <f t="shared" si="233"/>
        <v/>
      </c>
      <c r="G7443" t="s">
        <v>910</v>
      </c>
      <c r="H7443">
        <v>7</v>
      </c>
      <c r="Q7443">
        <v>6.5</v>
      </c>
    </row>
    <row r="7444" spans="1:17" x14ac:dyDescent="0.25">
      <c r="A7444" t="s">
        <v>912</v>
      </c>
      <c r="B7444">
        <v>10</v>
      </c>
      <c r="C7444" t="s">
        <v>546</v>
      </c>
      <c r="D7444" t="s">
        <v>748</v>
      </c>
      <c r="E7444" t="str">
        <f t="shared" si="232"/>
        <v/>
      </c>
      <c r="F7444" t="str">
        <f t="shared" si="233"/>
        <v/>
      </c>
      <c r="H7444">
        <v>6</v>
      </c>
      <c r="Q7444">
        <v>6</v>
      </c>
    </row>
    <row r="7445" spans="1:17" x14ac:dyDescent="0.25">
      <c r="A7445" t="s">
        <v>912</v>
      </c>
      <c r="B7445">
        <v>10</v>
      </c>
      <c r="C7445" t="s">
        <v>551</v>
      </c>
      <c r="D7445" t="s">
        <v>748</v>
      </c>
      <c r="E7445" t="str">
        <f t="shared" si="232"/>
        <v/>
      </c>
      <c r="F7445" t="str">
        <f t="shared" si="233"/>
        <v/>
      </c>
      <c r="H7445">
        <v>6.5</v>
      </c>
      <c r="Q7445">
        <v>6.5</v>
      </c>
    </row>
    <row r="7446" spans="1:17" x14ac:dyDescent="0.25">
      <c r="A7446" t="s">
        <v>912</v>
      </c>
      <c r="B7446">
        <v>10</v>
      </c>
      <c r="C7446" t="s">
        <v>498</v>
      </c>
      <c r="D7446" t="s">
        <v>661</v>
      </c>
      <c r="E7446" t="str">
        <f t="shared" si="232"/>
        <v/>
      </c>
      <c r="F7446" t="str">
        <f t="shared" si="233"/>
        <v/>
      </c>
      <c r="H7446">
        <v>5.5</v>
      </c>
      <c r="Q7446">
        <v>5.5</v>
      </c>
    </row>
    <row r="7447" spans="1:17" x14ac:dyDescent="0.25">
      <c r="A7447" t="s">
        <v>912</v>
      </c>
      <c r="B7447">
        <v>10</v>
      </c>
      <c r="C7447" t="s">
        <v>540</v>
      </c>
      <c r="D7447" t="s">
        <v>661</v>
      </c>
      <c r="E7447" t="str">
        <f t="shared" si="232"/>
        <v/>
      </c>
      <c r="F7447" t="str">
        <f t="shared" si="233"/>
        <v/>
      </c>
      <c r="H7447">
        <v>6</v>
      </c>
      <c r="Q7447">
        <v>6</v>
      </c>
    </row>
    <row r="7448" spans="1:17" x14ac:dyDescent="0.25">
      <c r="A7448" t="s">
        <v>912</v>
      </c>
      <c r="B7448">
        <v>10</v>
      </c>
      <c r="C7448" t="s">
        <v>789</v>
      </c>
      <c r="D7448" t="s">
        <v>661</v>
      </c>
      <c r="E7448" t="str">
        <f t="shared" si="232"/>
        <v/>
      </c>
      <c r="F7448" t="str">
        <f t="shared" si="233"/>
        <v/>
      </c>
      <c r="H7448">
        <v>5.5</v>
      </c>
      <c r="Q7448">
        <v>5.5</v>
      </c>
    </row>
    <row r="7449" spans="1:17" x14ac:dyDescent="0.25">
      <c r="A7449" t="s">
        <v>912</v>
      </c>
      <c r="B7449">
        <v>10</v>
      </c>
      <c r="C7449" t="s">
        <v>795</v>
      </c>
      <c r="D7449" t="s">
        <v>661</v>
      </c>
      <c r="E7449" t="str">
        <f t="shared" si="232"/>
        <v/>
      </c>
      <c r="F7449" t="str">
        <f t="shared" si="233"/>
        <v/>
      </c>
      <c r="H7449">
        <v>5.5</v>
      </c>
      <c r="Q7449">
        <v>5.5</v>
      </c>
    </row>
    <row r="7450" spans="1:17" x14ac:dyDescent="0.25">
      <c r="A7450" t="s">
        <v>912</v>
      </c>
      <c r="B7450">
        <v>10</v>
      </c>
      <c r="C7450" t="s">
        <v>522</v>
      </c>
      <c r="D7450" t="s">
        <v>631</v>
      </c>
      <c r="E7450" t="str">
        <f t="shared" si="232"/>
        <v/>
      </c>
      <c r="F7450" t="str">
        <f t="shared" si="233"/>
        <v/>
      </c>
      <c r="H7450">
        <v>6</v>
      </c>
      <c r="Q7450">
        <v>6</v>
      </c>
    </row>
    <row r="7451" spans="1:17" x14ac:dyDescent="0.25">
      <c r="A7451" t="s">
        <v>912</v>
      </c>
      <c r="B7451">
        <v>10</v>
      </c>
      <c r="C7451" t="s">
        <v>539</v>
      </c>
      <c r="D7451" t="s">
        <v>631</v>
      </c>
      <c r="E7451" t="str">
        <f t="shared" si="232"/>
        <v/>
      </c>
      <c r="F7451" t="str">
        <f t="shared" si="233"/>
        <v/>
      </c>
      <c r="H7451">
        <v>7</v>
      </c>
      <c r="L7451">
        <v>1</v>
      </c>
      <c r="Q7451">
        <v>8</v>
      </c>
    </row>
    <row r="7452" spans="1:17" x14ac:dyDescent="0.25">
      <c r="A7452" t="s">
        <v>912</v>
      </c>
      <c r="B7452">
        <v>10</v>
      </c>
      <c r="C7452" t="s">
        <v>569</v>
      </c>
      <c r="D7452" t="s">
        <v>631</v>
      </c>
      <c r="E7452">
        <f t="shared" si="232"/>
        <v>1</v>
      </c>
      <c r="F7452" t="str">
        <f t="shared" si="233"/>
        <v/>
      </c>
      <c r="G7452" t="s">
        <v>910</v>
      </c>
      <c r="H7452">
        <v>6.5</v>
      </c>
      <c r="Q7452">
        <v>6</v>
      </c>
    </row>
    <row r="7453" spans="1:17" x14ac:dyDescent="0.25">
      <c r="A7453" t="s">
        <v>912</v>
      </c>
      <c r="B7453">
        <v>10</v>
      </c>
      <c r="C7453" t="s">
        <v>577</v>
      </c>
      <c r="D7453" t="s">
        <v>631</v>
      </c>
      <c r="E7453" t="str">
        <f t="shared" si="232"/>
        <v/>
      </c>
      <c r="F7453" t="str">
        <f t="shared" si="233"/>
        <v/>
      </c>
      <c r="H7453">
        <v>5</v>
      </c>
      <c r="Q7453">
        <v>5</v>
      </c>
    </row>
    <row r="7454" spans="1:17" x14ac:dyDescent="0.25">
      <c r="A7454" t="s">
        <v>912</v>
      </c>
      <c r="B7454">
        <v>10</v>
      </c>
      <c r="C7454" t="s">
        <v>597</v>
      </c>
      <c r="D7454" t="s">
        <v>631</v>
      </c>
      <c r="E7454">
        <f t="shared" si="232"/>
        <v>1</v>
      </c>
      <c r="F7454" t="str">
        <f t="shared" si="233"/>
        <v/>
      </c>
      <c r="G7454" t="s">
        <v>910</v>
      </c>
      <c r="H7454">
        <v>7</v>
      </c>
      <c r="Q7454">
        <v>6.5</v>
      </c>
    </row>
    <row r="7455" spans="1:17" x14ac:dyDescent="0.25">
      <c r="A7455" t="s">
        <v>912</v>
      </c>
      <c r="B7455">
        <v>10</v>
      </c>
      <c r="C7455" t="s">
        <v>612</v>
      </c>
      <c r="D7455" t="s">
        <v>631</v>
      </c>
      <c r="E7455" t="str">
        <f t="shared" si="232"/>
        <v/>
      </c>
      <c r="F7455" t="str">
        <f t="shared" si="233"/>
        <v/>
      </c>
      <c r="H7455">
        <v>6.5</v>
      </c>
      <c r="Q7455">
        <v>6.5</v>
      </c>
    </row>
    <row r="7456" spans="1:17" x14ac:dyDescent="0.25">
      <c r="A7456" t="s">
        <v>912</v>
      </c>
      <c r="B7456">
        <v>10</v>
      </c>
      <c r="C7456" t="s">
        <v>770</v>
      </c>
      <c r="D7456" t="s">
        <v>745</v>
      </c>
      <c r="E7456" t="str">
        <f t="shared" si="232"/>
        <v/>
      </c>
      <c r="F7456" t="str">
        <f t="shared" si="233"/>
        <v/>
      </c>
      <c r="H7456">
        <v>5</v>
      </c>
      <c r="Q7456">
        <v>5</v>
      </c>
    </row>
    <row r="7457" spans="1:17" x14ac:dyDescent="0.25">
      <c r="A7457" t="s">
        <v>912</v>
      </c>
      <c r="B7457">
        <v>10</v>
      </c>
      <c r="C7457" t="s">
        <v>561</v>
      </c>
      <c r="D7457" t="s">
        <v>745</v>
      </c>
      <c r="E7457" t="str">
        <f t="shared" si="232"/>
        <v/>
      </c>
      <c r="F7457" t="str">
        <f t="shared" si="233"/>
        <v/>
      </c>
      <c r="H7457">
        <v>5</v>
      </c>
      <c r="Q7457">
        <v>5</v>
      </c>
    </row>
    <row r="7458" spans="1:17" x14ac:dyDescent="0.25">
      <c r="A7458" t="s">
        <v>912</v>
      </c>
      <c r="B7458">
        <v>10</v>
      </c>
      <c r="C7458" t="s">
        <v>588</v>
      </c>
      <c r="D7458" t="s">
        <v>745</v>
      </c>
      <c r="E7458" t="str">
        <f t="shared" si="232"/>
        <v/>
      </c>
      <c r="F7458" t="str">
        <f t="shared" si="233"/>
        <v/>
      </c>
      <c r="H7458">
        <v>5.5</v>
      </c>
      <c r="Q7458">
        <v>5.5</v>
      </c>
    </row>
    <row r="7459" spans="1:17" x14ac:dyDescent="0.25">
      <c r="A7459" t="s">
        <v>912</v>
      </c>
      <c r="B7459">
        <v>10</v>
      </c>
      <c r="C7459" t="s">
        <v>623</v>
      </c>
      <c r="D7459" t="s">
        <v>745</v>
      </c>
      <c r="E7459" t="str">
        <f t="shared" si="232"/>
        <v/>
      </c>
      <c r="F7459" t="str">
        <f t="shared" si="233"/>
        <v/>
      </c>
      <c r="H7459">
        <v>5.5</v>
      </c>
      <c r="Q7459">
        <v>5.5</v>
      </c>
    </row>
    <row r="7460" spans="1:17" x14ac:dyDescent="0.25">
      <c r="A7460" t="s">
        <v>912</v>
      </c>
      <c r="B7460">
        <v>10</v>
      </c>
      <c r="C7460" t="s">
        <v>503</v>
      </c>
      <c r="D7460" t="s">
        <v>745</v>
      </c>
      <c r="E7460" t="str">
        <f t="shared" si="232"/>
        <v/>
      </c>
      <c r="F7460" t="str">
        <f t="shared" si="233"/>
        <v/>
      </c>
      <c r="H7460">
        <v>5.5</v>
      </c>
      <c r="Q7460">
        <v>5.5</v>
      </c>
    </row>
    <row r="7461" spans="1:17" x14ac:dyDescent="0.25">
      <c r="A7461" t="s">
        <v>912</v>
      </c>
      <c r="B7461">
        <v>10</v>
      </c>
      <c r="C7461" t="s">
        <v>563</v>
      </c>
      <c r="D7461" t="s">
        <v>635</v>
      </c>
      <c r="E7461" t="str">
        <f t="shared" si="232"/>
        <v/>
      </c>
      <c r="F7461" t="str">
        <f t="shared" si="233"/>
        <v/>
      </c>
      <c r="H7461">
        <v>5</v>
      </c>
      <c r="Q7461">
        <v>5</v>
      </c>
    </row>
    <row r="7462" spans="1:17" x14ac:dyDescent="0.25">
      <c r="A7462" t="s">
        <v>912</v>
      </c>
      <c r="B7462">
        <v>10</v>
      </c>
      <c r="C7462" t="s">
        <v>782</v>
      </c>
      <c r="D7462" t="s">
        <v>635</v>
      </c>
      <c r="E7462" t="str">
        <f t="shared" si="232"/>
        <v/>
      </c>
      <c r="F7462" t="str">
        <f t="shared" si="233"/>
        <v/>
      </c>
      <c r="H7462">
        <v>5.5</v>
      </c>
      <c r="Q7462">
        <v>5.5</v>
      </c>
    </row>
    <row r="7463" spans="1:17" x14ac:dyDescent="0.25">
      <c r="A7463" t="s">
        <v>912</v>
      </c>
      <c r="B7463">
        <v>10</v>
      </c>
      <c r="C7463" t="s">
        <v>578</v>
      </c>
      <c r="D7463" t="s">
        <v>635</v>
      </c>
      <c r="E7463" t="str">
        <f t="shared" si="232"/>
        <v/>
      </c>
      <c r="F7463" t="str">
        <f t="shared" si="233"/>
        <v/>
      </c>
      <c r="H7463">
        <v>6</v>
      </c>
      <c r="Q7463">
        <v>6</v>
      </c>
    </row>
    <row r="7464" spans="1:17" x14ac:dyDescent="0.25">
      <c r="A7464" t="s">
        <v>912</v>
      </c>
      <c r="B7464">
        <v>10</v>
      </c>
      <c r="C7464" t="s">
        <v>583</v>
      </c>
      <c r="D7464" t="s">
        <v>635</v>
      </c>
      <c r="E7464" t="str">
        <f t="shared" si="232"/>
        <v/>
      </c>
      <c r="F7464" t="str">
        <f t="shared" si="233"/>
        <v/>
      </c>
      <c r="H7464">
        <v>5.5</v>
      </c>
      <c r="Q7464">
        <v>5.5</v>
      </c>
    </row>
    <row r="7465" spans="1:17" x14ac:dyDescent="0.25">
      <c r="A7465" t="s">
        <v>912</v>
      </c>
      <c r="B7465">
        <v>10</v>
      </c>
      <c r="C7465" t="s">
        <v>606</v>
      </c>
      <c r="D7465" t="s">
        <v>635</v>
      </c>
      <c r="E7465" t="str">
        <f t="shared" si="232"/>
        <v/>
      </c>
      <c r="F7465" t="str">
        <f t="shared" si="233"/>
        <v/>
      </c>
      <c r="H7465">
        <v>6</v>
      </c>
      <c r="Q7465">
        <v>6</v>
      </c>
    </row>
    <row r="7466" spans="1:17" x14ac:dyDescent="0.25">
      <c r="A7466" t="s">
        <v>912</v>
      </c>
      <c r="B7466">
        <v>10</v>
      </c>
      <c r="C7466" t="s">
        <v>751</v>
      </c>
      <c r="D7466" t="s">
        <v>747</v>
      </c>
      <c r="E7466" t="str">
        <f t="shared" si="232"/>
        <v/>
      </c>
      <c r="F7466" t="str">
        <f t="shared" si="233"/>
        <v/>
      </c>
      <c r="H7466">
        <v>5.5</v>
      </c>
      <c r="Q7466">
        <v>5.5</v>
      </c>
    </row>
    <row r="7467" spans="1:17" x14ac:dyDescent="0.25">
      <c r="A7467" t="s">
        <v>912</v>
      </c>
      <c r="B7467">
        <v>10</v>
      </c>
      <c r="C7467" t="s">
        <v>512</v>
      </c>
      <c r="D7467" t="s">
        <v>747</v>
      </c>
      <c r="E7467">
        <f t="shared" si="232"/>
        <v>1</v>
      </c>
      <c r="F7467" t="str">
        <f t="shared" si="233"/>
        <v/>
      </c>
      <c r="G7467" t="s">
        <v>910</v>
      </c>
      <c r="H7467">
        <v>7</v>
      </c>
      <c r="I7467">
        <v>1</v>
      </c>
      <c r="L7467">
        <v>2</v>
      </c>
      <c r="M7467">
        <v>1</v>
      </c>
      <c r="Q7467">
        <v>11.5</v>
      </c>
    </row>
    <row r="7468" spans="1:17" x14ac:dyDescent="0.25">
      <c r="A7468" t="s">
        <v>912</v>
      </c>
      <c r="B7468">
        <v>10</v>
      </c>
      <c r="C7468" t="s">
        <v>530</v>
      </c>
      <c r="D7468" t="s">
        <v>747</v>
      </c>
      <c r="E7468" t="str">
        <f t="shared" si="232"/>
        <v/>
      </c>
      <c r="F7468" t="str">
        <f t="shared" si="233"/>
        <v/>
      </c>
      <c r="H7468">
        <v>5</v>
      </c>
      <c r="Q7468">
        <v>5</v>
      </c>
    </row>
    <row r="7469" spans="1:17" x14ac:dyDescent="0.25">
      <c r="A7469" t="s">
        <v>912</v>
      </c>
      <c r="B7469">
        <v>10</v>
      </c>
      <c r="C7469" t="s">
        <v>771</v>
      </c>
      <c r="D7469" t="s">
        <v>747</v>
      </c>
      <c r="E7469" t="str">
        <f t="shared" si="232"/>
        <v/>
      </c>
      <c r="F7469" t="str">
        <f t="shared" si="233"/>
        <v/>
      </c>
      <c r="H7469">
        <v>6</v>
      </c>
      <c r="Q7469">
        <v>6</v>
      </c>
    </row>
    <row r="7470" spans="1:17" x14ac:dyDescent="0.25">
      <c r="A7470" t="s">
        <v>912</v>
      </c>
      <c r="B7470">
        <v>10</v>
      </c>
      <c r="C7470" t="s">
        <v>621</v>
      </c>
      <c r="D7470" t="s">
        <v>747</v>
      </c>
      <c r="E7470">
        <f t="shared" si="232"/>
        <v>1</v>
      </c>
      <c r="F7470" t="str">
        <f t="shared" si="233"/>
        <v/>
      </c>
      <c r="G7470" t="s">
        <v>910</v>
      </c>
      <c r="H7470">
        <v>6</v>
      </c>
      <c r="Q7470">
        <v>5.5</v>
      </c>
    </row>
    <row r="7471" spans="1:17" x14ac:dyDescent="0.25">
      <c r="A7471" t="s">
        <v>912</v>
      </c>
      <c r="B7471">
        <v>10</v>
      </c>
      <c r="C7471" t="s">
        <v>483</v>
      </c>
      <c r="D7471" t="s">
        <v>738</v>
      </c>
      <c r="E7471">
        <f t="shared" si="232"/>
        <v>1</v>
      </c>
      <c r="F7471" t="str">
        <f t="shared" si="233"/>
        <v/>
      </c>
      <c r="G7471" t="s">
        <v>910</v>
      </c>
      <c r="H7471">
        <v>6</v>
      </c>
      <c r="Q7471">
        <v>5.5</v>
      </c>
    </row>
    <row r="7472" spans="1:17" x14ac:dyDescent="0.25">
      <c r="A7472" t="s">
        <v>912</v>
      </c>
      <c r="B7472">
        <v>10</v>
      </c>
      <c r="C7472" t="s">
        <v>489</v>
      </c>
      <c r="D7472" t="s">
        <v>738</v>
      </c>
      <c r="E7472" t="str">
        <f t="shared" si="232"/>
        <v/>
      </c>
      <c r="F7472" t="str">
        <f t="shared" si="233"/>
        <v/>
      </c>
      <c r="H7472">
        <v>6</v>
      </c>
      <c r="Q7472">
        <v>6</v>
      </c>
    </row>
    <row r="7473" spans="1:17" x14ac:dyDescent="0.25">
      <c r="A7473" t="s">
        <v>912</v>
      </c>
      <c r="B7473">
        <v>10</v>
      </c>
      <c r="C7473" t="s">
        <v>567</v>
      </c>
      <c r="D7473" t="s">
        <v>738</v>
      </c>
      <c r="E7473" t="str">
        <f t="shared" si="232"/>
        <v/>
      </c>
      <c r="F7473" t="str">
        <f t="shared" si="233"/>
        <v/>
      </c>
      <c r="H7473">
        <v>5.5</v>
      </c>
      <c r="Q7473">
        <v>5.5</v>
      </c>
    </row>
    <row r="7474" spans="1:17" x14ac:dyDescent="0.25">
      <c r="A7474" t="s">
        <v>912</v>
      </c>
      <c r="B7474">
        <v>10</v>
      </c>
      <c r="C7474" t="s">
        <v>592</v>
      </c>
      <c r="D7474" t="s">
        <v>738</v>
      </c>
      <c r="E7474" t="str">
        <f t="shared" si="232"/>
        <v/>
      </c>
      <c r="F7474" t="str">
        <f t="shared" si="233"/>
        <v/>
      </c>
      <c r="H7474">
        <v>6.5</v>
      </c>
      <c r="L7474">
        <v>1</v>
      </c>
      <c r="Q7474">
        <v>7.5</v>
      </c>
    </row>
    <row r="7475" spans="1:17" x14ac:dyDescent="0.25">
      <c r="A7475" t="s">
        <v>912</v>
      </c>
      <c r="B7475">
        <v>10</v>
      </c>
      <c r="C7475" t="s">
        <v>594</v>
      </c>
      <c r="D7475" t="s">
        <v>738</v>
      </c>
      <c r="E7475">
        <f t="shared" si="232"/>
        <v>1</v>
      </c>
      <c r="F7475" t="str">
        <f t="shared" si="233"/>
        <v/>
      </c>
      <c r="G7475" t="s">
        <v>910</v>
      </c>
      <c r="H7475">
        <v>6</v>
      </c>
      <c r="Q7475">
        <v>5.5</v>
      </c>
    </row>
    <row r="7476" spans="1:17" x14ac:dyDescent="0.25">
      <c r="A7476" t="s">
        <v>912</v>
      </c>
      <c r="B7476">
        <v>10</v>
      </c>
      <c r="C7476" t="s">
        <v>525</v>
      </c>
      <c r="D7476" t="s">
        <v>761</v>
      </c>
      <c r="E7476" t="str">
        <f t="shared" si="232"/>
        <v/>
      </c>
      <c r="F7476" t="str">
        <f t="shared" si="233"/>
        <v/>
      </c>
      <c r="H7476">
        <v>6</v>
      </c>
      <c r="Q7476">
        <v>6</v>
      </c>
    </row>
    <row r="7477" spans="1:17" x14ac:dyDescent="0.25">
      <c r="A7477" t="s">
        <v>912</v>
      </c>
      <c r="B7477">
        <v>10</v>
      </c>
      <c r="C7477" t="s">
        <v>545</v>
      </c>
      <c r="D7477" t="s">
        <v>761</v>
      </c>
      <c r="E7477" t="str">
        <f t="shared" si="232"/>
        <v/>
      </c>
      <c r="F7477" t="str">
        <f t="shared" si="233"/>
        <v/>
      </c>
      <c r="H7477">
        <v>6.5</v>
      </c>
      <c r="Q7477">
        <v>6.5</v>
      </c>
    </row>
    <row r="7478" spans="1:17" x14ac:dyDescent="0.25">
      <c r="A7478" t="s">
        <v>912</v>
      </c>
      <c r="B7478">
        <v>10</v>
      </c>
      <c r="C7478" t="s">
        <v>556</v>
      </c>
      <c r="D7478" t="s">
        <v>761</v>
      </c>
      <c r="E7478" t="str">
        <f t="shared" si="232"/>
        <v/>
      </c>
      <c r="F7478" t="str">
        <f t="shared" si="233"/>
        <v/>
      </c>
      <c r="H7478">
        <v>6.5</v>
      </c>
      <c r="Q7478">
        <v>6.5</v>
      </c>
    </row>
    <row r="7479" spans="1:17" x14ac:dyDescent="0.25">
      <c r="A7479" t="s">
        <v>912</v>
      </c>
      <c r="B7479">
        <v>10</v>
      </c>
      <c r="C7479" t="s">
        <v>781</v>
      </c>
      <c r="D7479" t="s">
        <v>761</v>
      </c>
      <c r="E7479" t="str">
        <f t="shared" si="232"/>
        <v/>
      </c>
      <c r="F7479" t="str">
        <f t="shared" si="233"/>
        <v/>
      </c>
      <c r="H7479">
        <v>6</v>
      </c>
      <c r="Q7479">
        <v>6</v>
      </c>
    </row>
    <row r="7480" spans="1:17" x14ac:dyDescent="0.25">
      <c r="A7480" t="s">
        <v>912</v>
      </c>
      <c r="B7480">
        <v>10</v>
      </c>
      <c r="C7480" t="s">
        <v>579</v>
      </c>
      <c r="D7480" t="s">
        <v>761</v>
      </c>
      <c r="E7480" t="str">
        <f t="shared" si="232"/>
        <v/>
      </c>
      <c r="F7480" t="str">
        <f t="shared" si="233"/>
        <v/>
      </c>
      <c r="H7480">
        <v>6.5</v>
      </c>
      <c r="Q7480">
        <v>6.5</v>
      </c>
    </row>
    <row r="7481" spans="1:17" x14ac:dyDescent="0.25">
      <c r="A7481" t="s">
        <v>912</v>
      </c>
      <c r="B7481">
        <v>10</v>
      </c>
      <c r="C7481" t="s">
        <v>604</v>
      </c>
      <c r="D7481" t="s">
        <v>761</v>
      </c>
      <c r="E7481" t="str">
        <f t="shared" si="232"/>
        <v/>
      </c>
      <c r="F7481" t="str">
        <f t="shared" si="233"/>
        <v/>
      </c>
      <c r="H7481">
        <v>6</v>
      </c>
      <c r="Q7481">
        <v>6</v>
      </c>
    </row>
    <row r="7482" spans="1:17" x14ac:dyDescent="0.25">
      <c r="A7482" t="s">
        <v>913</v>
      </c>
      <c r="B7482">
        <v>10</v>
      </c>
      <c r="C7482" t="s">
        <v>263</v>
      </c>
      <c r="D7482" t="s">
        <v>746</v>
      </c>
      <c r="E7482" t="str">
        <f t="shared" si="232"/>
        <v/>
      </c>
      <c r="F7482" t="str">
        <f t="shared" si="233"/>
        <v/>
      </c>
      <c r="H7482">
        <v>7</v>
      </c>
      <c r="I7482">
        <v>1</v>
      </c>
      <c r="Q7482">
        <v>10</v>
      </c>
    </row>
    <row r="7483" spans="1:17" x14ac:dyDescent="0.25">
      <c r="A7483" t="s">
        <v>913</v>
      </c>
      <c r="B7483">
        <v>10</v>
      </c>
      <c r="C7483" t="s">
        <v>285</v>
      </c>
      <c r="D7483" t="s">
        <v>746</v>
      </c>
      <c r="E7483" t="str">
        <f t="shared" si="232"/>
        <v/>
      </c>
      <c r="F7483" t="str">
        <f t="shared" si="233"/>
        <v/>
      </c>
      <c r="H7483">
        <v>6</v>
      </c>
      <c r="Q7483">
        <v>6</v>
      </c>
    </row>
    <row r="7484" spans="1:17" x14ac:dyDescent="0.25">
      <c r="A7484" t="s">
        <v>913</v>
      </c>
      <c r="B7484">
        <v>10</v>
      </c>
      <c r="C7484" t="s">
        <v>817</v>
      </c>
      <c r="D7484" t="s">
        <v>746</v>
      </c>
      <c r="E7484" t="str">
        <f t="shared" si="232"/>
        <v/>
      </c>
      <c r="F7484" t="str">
        <f t="shared" si="233"/>
        <v/>
      </c>
      <c r="H7484">
        <v>5.5</v>
      </c>
      <c r="Q7484">
        <v>5.5</v>
      </c>
    </row>
    <row r="7485" spans="1:17" x14ac:dyDescent="0.25">
      <c r="A7485" t="s">
        <v>913</v>
      </c>
      <c r="B7485">
        <v>10</v>
      </c>
      <c r="C7485" t="s">
        <v>261</v>
      </c>
      <c r="D7485" t="s">
        <v>760</v>
      </c>
      <c r="E7485" t="str">
        <f t="shared" si="232"/>
        <v/>
      </c>
      <c r="F7485" t="str">
        <f t="shared" si="233"/>
        <v/>
      </c>
      <c r="H7485">
        <v>6.5</v>
      </c>
      <c r="Q7485">
        <v>6.5</v>
      </c>
    </row>
    <row r="7486" spans="1:17" x14ac:dyDescent="0.25">
      <c r="A7486" t="s">
        <v>913</v>
      </c>
      <c r="B7486">
        <v>10</v>
      </c>
      <c r="C7486" t="s">
        <v>275</v>
      </c>
      <c r="D7486" t="s">
        <v>633</v>
      </c>
      <c r="E7486" t="str">
        <f t="shared" si="232"/>
        <v/>
      </c>
      <c r="F7486" t="str">
        <f t="shared" si="233"/>
        <v/>
      </c>
      <c r="H7486">
        <v>5.5</v>
      </c>
      <c r="Q7486">
        <v>5.5</v>
      </c>
    </row>
    <row r="7487" spans="1:17" x14ac:dyDescent="0.25">
      <c r="A7487" t="s">
        <v>913</v>
      </c>
      <c r="B7487">
        <v>10</v>
      </c>
      <c r="C7487" t="s">
        <v>296</v>
      </c>
      <c r="D7487" t="s">
        <v>633</v>
      </c>
      <c r="E7487" t="str">
        <f t="shared" si="232"/>
        <v/>
      </c>
      <c r="F7487" t="str">
        <f t="shared" si="233"/>
        <v/>
      </c>
      <c r="H7487">
        <v>5</v>
      </c>
      <c r="Q7487">
        <v>5</v>
      </c>
    </row>
    <row r="7488" spans="1:17" x14ac:dyDescent="0.25">
      <c r="A7488" t="s">
        <v>913</v>
      </c>
      <c r="B7488">
        <v>10</v>
      </c>
      <c r="C7488" t="s">
        <v>308</v>
      </c>
      <c r="D7488" t="s">
        <v>633</v>
      </c>
      <c r="E7488">
        <f t="shared" si="232"/>
        <v>1</v>
      </c>
      <c r="F7488" t="str">
        <f t="shared" si="233"/>
        <v/>
      </c>
      <c r="G7488" t="s">
        <v>910</v>
      </c>
      <c r="H7488">
        <v>5.5</v>
      </c>
      <c r="Q7488">
        <v>5</v>
      </c>
    </row>
    <row r="7489" spans="1:17" x14ac:dyDescent="0.25">
      <c r="A7489" t="s">
        <v>913</v>
      </c>
      <c r="B7489">
        <v>10</v>
      </c>
      <c r="C7489" t="s">
        <v>256</v>
      </c>
      <c r="D7489" t="s">
        <v>739</v>
      </c>
      <c r="E7489" t="str">
        <f t="shared" si="232"/>
        <v/>
      </c>
      <c r="F7489" t="str">
        <f t="shared" si="233"/>
        <v/>
      </c>
      <c r="H7489">
        <v>5.5</v>
      </c>
      <c r="Q7489">
        <v>5.5</v>
      </c>
    </row>
    <row r="7490" spans="1:17" x14ac:dyDescent="0.25">
      <c r="A7490" t="s">
        <v>913</v>
      </c>
      <c r="B7490">
        <v>10</v>
      </c>
      <c r="C7490" t="s">
        <v>281</v>
      </c>
      <c r="D7490" t="s">
        <v>739</v>
      </c>
      <c r="E7490" t="str">
        <f t="shared" si="232"/>
        <v/>
      </c>
      <c r="F7490" t="str">
        <f t="shared" si="233"/>
        <v/>
      </c>
      <c r="H7490">
        <v>6</v>
      </c>
      <c r="Q7490">
        <v>6</v>
      </c>
    </row>
    <row r="7491" spans="1:17" x14ac:dyDescent="0.25">
      <c r="A7491" t="s">
        <v>913</v>
      </c>
      <c r="B7491">
        <v>10</v>
      </c>
      <c r="C7491" t="s">
        <v>290</v>
      </c>
      <c r="D7491" t="s">
        <v>739</v>
      </c>
      <c r="E7491" t="str">
        <f t="shared" ref="E7491:E7554" si="234">IF($G7491="Ammonito",1,"")</f>
        <v/>
      </c>
      <c r="F7491" t="str">
        <f t="shared" ref="F7491:F7554" si="235">IF($G7491="Espulsione",1,"")</f>
        <v/>
      </c>
      <c r="H7491">
        <v>5.5</v>
      </c>
      <c r="Q7491">
        <v>5.5</v>
      </c>
    </row>
    <row r="7492" spans="1:17" x14ac:dyDescent="0.25">
      <c r="A7492" t="s">
        <v>913</v>
      </c>
      <c r="B7492">
        <v>10</v>
      </c>
      <c r="C7492" t="s">
        <v>824</v>
      </c>
      <c r="D7492" t="s">
        <v>739</v>
      </c>
      <c r="E7492" t="str">
        <f t="shared" si="234"/>
        <v/>
      </c>
      <c r="F7492" t="str">
        <f t="shared" si="235"/>
        <v/>
      </c>
      <c r="H7492">
        <v>5.5</v>
      </c>
      <c r="Q7492">
        <v>5.5</v>
      </c>
    </row>
    <row r="7493" spans="1:17" x14ac:dyDescent="0.25">
      <c r="A7493" t="s">
        <v>913</v>
      </c>
      <c r="B7493">
        <v>10</v>
      </c>
      <c r="C7493" t="s">
        <v>302</v>
      </c>
      <c r="D7493" t="s">
        <v>634</v>
      </c>
      <c r="E7493" t="str">
        <f t="shared" si="234"/>
        <v/>
      </c>
      <c r="F7493" t="str">
        <f t="shared" si="235"/>
        <v/>
      </c>
      <c r="H7493">
        <v>5.5</v>
      </c>
      <c r="Q7493">
        <v>5.5</v>
      </c>
    </row>
    <row r="7494" spans="1:17" x14ac:dyDescent="0.25">
      <c r="A7494" t="s">
        <v>913</v>
      </c>
      <c r="B7494">
        <v>10</v>
      </c>
      <c r="C7494" t="s">
        <v>306</v>
      </c>
      <c r="D7494" t="s">
        <v>634</v>
      </c>
      <c r="E7494">
        <f t="shared" si="234"/>
        <v>1</v>
      </c>
      <c r="F7494" t="str">
        <f t="shared" si="235"/>
        <v/>
      </c>
      <c r="G7494" t="s">
        <v>910</v>
      </c>
      <c r="H7494">
        <v>5</v>
      </c>
      <c r="Q7494">
        <v>4.5</v>
      </c>
    </row>
    <row r="7495" spans="1:17" x14ac:dyDescent="0.25">
      <c r="A7495" t="s">
        <v>913</v>
      </c>
      <c r="B7495">
        <v>10</v>
      </c>
      <c r="C7495" t="s">
        <v>312</v>
      </c>
      <c r="D7495" t="s">
        <v>632</v>
      </c>
      <c r="E7495" t="str">
        <f t="shared" si="234"/>
        <v/>
      </c>
      <c r="F7495" t="str">
        <f t="shared" si="235"/>
        <v/>
      </c>
      <c r="H7495">
        <v>7.5</v>
      </c>
      <c r="I7495">
        <v>1</v>
      </c>
      <c r="M7495">
        <v>1</v>
      </c>
      <c r="Q7495">
        <v>10.5</v>
      </c>
    </row>
    <row r="7496" spans="1:17" x14ac:dyDescent="0.25">
      <c r="A7496" t="s">
        <v>913</v>
      </c>
      <c r="B7496">
        <v>10</v>
      </c>
      <c r="C7496" t="s">
        <v>272</v>
      </c>
      <c r="D7496" t="s">
        <v>752</v>
      </c>
      <c r="E7496" t="str">
        <f t="shared" si="234"/>
        <v/>
      </c>
      <c r="F7496" t="str">
        <f t="shared" si="235"/>
        <v/>
      </c>
      <c r="H7496">
        <v>6.5</v>
      </c>
      <c r="I7496">
        <v>1</v>
      </c>
      <c r="N7496">
        <v>1</v>
      </c>
      <c r="Q7496">
        <v>6.5</v>
      </c>
    </row>
    <row r="7497" spans="1:17" x14ac:dyDescent="0.25">
      <c r="A7497" t="s">
        <v>913</v>
      </c>
      <c r="B7497">
        <v>10</v>
      </c>
      <c r="C7497" t="s">
        <v>276</v>
      </c>
      <c r="D7497" t="s">
        <v>740</v>
      </c>
      <c r="E7497" t="str">
        <f t="shared" si="234"/>
        <v/>
      </c>
      <c r="F7497" t="str">
        <f t="shared" si="235"/>
        <v/>
      </c>
      <c r="H7497">
        <v>6</v>
      </c>
      <c r="Q7497">
        <v>6</v>
      </c>
    </row>
    <row r="7498" spans="1:17" x14ac:dyDescent="0.25">
      <c r="A7498" t="s">
        <v>913</v>
      </c>
      <c r="B7498">
        <v>10</v>
      </c>
      <c r="C7498" t="s">
        <v>300</v>
      </c>
      <c r="D7498" t="s">
        <v>740</v>
      </c>
      <c r="E7498" t="str">
        <f t="shared" si="234"/>
        <v/>
      </c>
      <c r="F7498" t="str">
        <f t="shared" si="235"/>
        <v/>
      </c>
      <c r="H7498">
        <v>5.5</v>
      </c>
      <c r="L7498">
        <v>1</v>
      </c>
      <c r="Q7498">
        <v>6.5</v>
      </c>
    </row>
    <row r="7499" spans="1:17" x14ac:dyDescent="0.25">
      <c r="A7499" t="s">
        <v>913</v>
      </c>
      <c r="B7499">
        <v>10</v>
      </c>
      <c r="C7499" t="s">
        <v>273</v>
      </c>
      <c r="D7499" t="s">
        <v>742</v>
      </c>
      <c r="E7499" t="str">
        <f t="shared" si="234"/>
        <v/>
      </c>
      <c r="F7499" t="str">
        <f t="shared" si="235"/>
        <v/>
      </c>
      <c r="H7499">
        <v>6.5</v>
      </c>
      <c r="L7499">
        <v>1</v>
      </c>
      <c r="Q7499">
        <v>7.5</v>
      </c>
    </row>
    <row r="7500" spans="1:17" x14ac:dyDescent="0.25">
      <c r="A7500" t="s">
        <v>913</v>
      </c>
      <c r="B7500">
        <v>10</v>
      </c>
      <c r="C7500" t="s">
        <v>286</v>
      </c>
      <c r="D7500" t="s">
        <v>742</v>
      </c>
      <c r="E7500" t="str">
        <f t="shared" si="234"/>
        <v/>
      </c>
      <c r="F7500" t="str">
        <f t="shared" si="235"/>
        <v/>
      </c>
      <c r="H7500">
        <v>5.5</v>
      </c>
      <c r="Q7500">
        <v>5.5</v>
      </c>
    </row>
    <row r="7501" spans="1:17" x14ac:dyDescent="0.25">
      <c r="A7501" t="s">
        <v>913</v>
      </c>
      <c r="B7501">
        <v>10</v>
      </c>
      <c r="C7501" t="s">
        <v>317</v>
      </c>
      <c r="D7501" t="s">
        <v>742</v>
      </c>
      <c r="E7501" t="str">
        <f t="shared" si="234"/>
        <v/>
      </c>
      <c r="F7501" t="str">
        <f t="shared" si="235"/>
        <v/>
      </c>
      <c r="H7501">
        <v>7.5</v>
      </c>
      <c r="I7501">
        <v>1</v>
      </c>
      <c r="Q7501">
        <v>10.5</v>
      </c>
    </row>
    <row r="7502" spans="1:17" x14ac:dyDescent="0.25">
      <c r="A7502" t="s">
        <v>913</v>
      </c>
      <c r="B7502">
        <v>10</v>
      </c>
      <c r="C7502" t="s">
        <v>268</v>
      </c>
      <c r="D7502" t="s">
        <v>753</v>
      </c>
      <c r="E7502" t="str">
        <f t="shared" si="234"/>
        <v/>
      </c>
      <c r="F7502" t="str">
        <f t="shared" si="235"/>
        <v/>
      </c>
      <c r="H7502">
        <v>6</v>
      </c>
      <c r="Q7502">
        <v>6</v>
      </c>
    </row>
    <row r="7503" spans="1:17" x14ac:dyDescent="0.25">
      <c r="A7503" t="s">
        <v>913</v>
      </c>
      <c r="B7503">
        <v>10</v>
      </c>
      <c r="C7503" t="s">
        <v>282</v>
      </c>
      <c r="D7503" t="s">
        <v>753</v>
      </c>
      <c r="E7503" t="str">
        <f t="shared" si="234"/>
        <v/>
      </c>
      <c r="F7503" t="str">
        <f t="shared" si="235"/>
        <v/>
      </c>
      <c r="H7503">
        <v>4.5</v>
      </c>
      <c r="Q7503">
        <v>4.5</v>
      </c>
    </row>
    <row r="7504" spans="1:17" x14ac:dyDescent="0.25">
      <c r="A7504" t="s">
        <v>913</v>
      </c>
      <c r="B7504">
        <v>10</v>
      </c>
      <c r="C7504" t="s">
        <v>307</v>
      </c>
      <c r="D7504" t="s">
        <v>753</v>
      </c>
      <c r="E7504" t="str">
        <f t="shared" si="234"/>
        <v/>
      </c>
      <c r="F7504" t="str">
        <f t="shared" si="235"/>
        <v/>
      </c>
      <c r="H7504">
        <v>5</v>
      </c>
      <c r="Q7504">
        <v>5</v>
      </c>
    </row>
    <row r="7505" spans="1:17" x14ac:dyDescent="0.25">
      <c r="A7505" t="s">
        <v>913</v>
      </c>
      <c r="B7505">
        <v>10</v>
      </c>
      <c r="C7505" t="s">
        <v>304</v>
      </c>
      <c r="D7505" t="s">
        <v>750</v>
      </c>
      <c r="E7505" t="str">
        <f t="shared" si="234"/>
        <v/>
      </c>
      <c r="F7505" t="str">
        <f t="shared" si="235"/>
        <v/>
      </c>
      <c r="H7505">
        <v>6</v>
      </c>
      <c r="I7505">
        <v>1</v>
      </c>
      <c r="Q7505">
        <v>9</v>
      </c>
    </row>
    <row r="7506" spans="1:17" x14ac:dyDescent="0.25">
      <c r="A7506" t="s">
        <v>913</v>
      </c>
      <c r="B7506">
        <v>10</v>
      </c>
      <c r="C7506" t="s">
        <v>267</v>
      </c>
      <c r="D7506" t="s">
        <v>750</v>
      </c>
      <c r="E7506">
        <f t="shared" si="234"/>
        <v>1</v>
      </c>
      <c r="F7506" t="str">
        <f t="shared" si="235"/>
        <v/>
      </c>
      <c r="G7506" t="s">
        <v>910</v>
      </c>
      <c r="H7506">
        <v>6</v>
      </c>
      <c r="L7506">
        <v>1</v>
      </c>
      <c r="Q7506">
        <v>6.5</v>
      </c>
    </row>
    <row r="7507" spans="1:17" x14ac:dyDescent="0.25">
      <c r="A7507" t="s">
        <v>913</v>
      </c>
      <c r="B7507">
        <v>10</v>
      </c>
      <c r="C7507" t="s">
        <v>252</v>
      </c>
      <c r="D7507" t="s">
        <v>754</v>
      </c>
      <c r="E7507">
        <f t="shared" si="234"/>
        <v>1</v>
      </c>
      <c r="F7507" t="str">
        <f t="shared" si="235"/>
        <v/>
      </c>
      <c r="G7507" t="s">
        <v>910</v>
      </c>
      <c r="H7507">
        <v>5</v>
      </c>
      <c r="L7507">
        <v>1</v>
      </c>
      <c r="Q7507">
        <v>5.5</v>
      </c>
    </row>
    <row r="7508" spans="1:17" x14ac:dyDescent="0.25">
      <c r="A7508" t="s">
        <v>913</v>
      </c>
      <c r="B7508">
        <v>10</v>
      </c>
      <c r="C7508" t="s">
        <v>289</v>
      </c>
      <c r="D7508" t="s">
        <v>754</v>
      </c>
      <c r="E7508" t="str">
        <f t="shared" si="234"/>
        <v/>
      </c>
      <c r="F7508" t="str">
        <f t="shared" si="235"/>
        <v/>
      </c>
      <c r="H7508">
        <v>6</v>
      </c>
      <c r="Q7508">
        <v>6</v>
      </c>
    </row>
    <row r="7509" spans="1:17" x14ac:dyDescent="0.25">
      <c r="A7509" t="s">
        <v>913</v>
      </c>
      <c r="B7509">
        <v>10</v>
      </c>
      <c r="C7509" t="s">
        <v>311</v>
      </c>
      <c r="D7509" t="s">
        <v>754</v>
      </c>
      <c r="E7509" t="str">
        <f t="shared" si="234"/>
        <v/>
      </c>
      <c r="F7509" t="str">
        <f t="shared" si="235"/>
        <v/>
      </c>
      <c r="H7509">
        <v>5.5</v>
      </c>
      <c r="Q7509">
        <v>5.5</v>
      </c>
    </row>
    <row r="7510" spans="1:17" x14ac:dyDescent="0.25">
      <c r="A7510" t="s">
        <v>913</v>
      </c>
      <c r="B7510">
        <v>10</v>
      </c>
      <c r="C7510" t="s">
        <v>259</v>
      </c>
      <c r="D7510" t="s">
        <v>748</v>
      </c>
      <c r="E7510" t="str">
        <f t="shared" si="234"/>
        <v/>
      </c>
      <c r="F7510" t="str">
        <f t="shared" si="235"/>
        <v/>
      </c>
      <c r="H7510">
        <v>7.5</v>
      </c>
      <c r="I7510">
        <v>1</v>
      </c>
      <c r="Q7510">
        <v>10.5</v>
      </c>
    </row>
    <row r="7511" spans="1:17" x14ac:dyDescent="0.25">
      <c r="A7511" t="s">
        <v>913</v>
      </c>
      <c r="B7511">
        <v>10</v>
      </c>
      <c r="C7511" t="s">
        <v>274</v>
      </c>
      <c r="D7511" t="s">
        <v>748</v>
      </c>
      <c r="E7511" t="str">
        <f t="shared" si="234"/>
        <v/>
      </c>
      <c r="F7511" t="str">
        <f t="shared" si="235"/>
        <v/>
      </c>
      <c r="H7511">
        <v>7.5</v>
      </c>
      <c r="L7511">
        <v>2</v>
      </c>
      <c r="Q7511">
        <v>9.5</v>
      </c>
    </row>
    <row r="7512" spans="1:17" x14ac:dyDescent="0.25">
      <c r="A7512" t="s">
        <v>913</v>
      </c>
      <c r="B7512">
        <v>10</v>
      </c>
      <c r="C7512" t="s">
        <v>278</v>
      </c>
      <c r="D7512" t="s">
        <v>748</v>
      </c>
      <c r="E7512" t="str">
        <f t="shared" si="234"/>
        <v/>
      </c>
      <c r="F7512" t="str">
        <f t="shared" si="235"/>
        <v/>
      </c>
      <c r="H7512">
        <v>5.5</v>
      </c>
      <c r="Q7512">
        <v>5.5</v>
      </c>
    </row>
    <row r="7513" spans="1:17" x14ac:dyDescent="0.25">
      <c r="A7513" t="s">
        <v>913</v>
      </c>
      <c r="B7513">
        <v>10</v>
      </c>
      <c r="C7513" t="s">
        <v>292</v>
      </c>
      <c r="D7513" t="s">
        <v>748</v>
      </c>
      <c r="E7513" t="str">
        <f t="shared" si="234"/>
        <v/>
      </c>
      <c r="F7513" t="str">
        <f t="shared" si="235"/>
        <v/>
      </c>
      <c r="H7513">
        <v>7</v>
      </c>
      <c r="I7513">
        <v>1</v>
      </c>
      <c r="Q7513">
        <v>10</v>
      </c>
    </row>
    <row r="7514" spans="1:17" x14ac:dyDescent="0.25">
      <c r="A7514" t="s">
        <v>913</v>
      </c>
      <c r="B7514">
        <v>10</v>
      </c>
      <c r="C7514" t="s">
        <v>303</v>
      </c>
      <c r="D7514" t="s">
        <v>748</v>
      </c>
      <c r="E7514">
        <f t="shared" si="234"/>
        <v>1</v>
      </c>
      <c r="F7514" t="str">
        <f t="shared" si="235"/>
        <v/>
      </c>
      <c r="G7514" t="s">
        <v>910</v>
      </c>
      <c r="H7514">
        <v>6</v>
      </c>
      <c r="Q7514">
        <v>5.5</v>
      </c>
    </row>
    <row r="7515" spans="1:17" x14ac:dyDescent="0.25">
      <c r="A7515" t="s">
        <v>913</v>
      </c>
      <c r="B7515">
        <v>10</v>
      </c>
      <c r="C7515" t="s">
        <v>251</v>
      </c>
      <c r="D7515" t="s">
        <v>661</v>
      </c>
      <c r="E7515" t="str">
        <f t="shared" si="234"/>
        <v/>
      </c>
      <c r="F7515" t="str">
        <f t="shared" si="235"/>
        <v/>
      </c>
      <c r="H7515">
        <v>5.5</v>
      </c>
      <c r="Q7515">
        <v>5.5</v>
      </c>
    </row>
    <row r="7516" spans="1:17" x14ac:dyDescent="0.25">
      <c r="A7516" t="s">
        <v>913</v>
      </c>
      <c r="B7516">
        <v>10</v>
      </c>
      <c r="C7516" t="s">
        <v>260</v>
      </c>
      <c r="D7516" t="s">
        <v>661</v>
      </c>
      <c r="E7516" t="str">
        <f t="shared" si="234"/>
        <v/>
      </c>
      <c r="F7516" t="str">
        <f t="shared" si="235"/>
        <v/>
      </c>
      <c r="H7516">
        <v>6.5</v>
      </c>
      <c r="Q7516">
        <v>6.5</v>
      </c>
    </row>
    <row r="7517" spans="1:17" x14ac:dyDescent="0.25">
      <c r="A7517" t="s">
        <v>913</v>
      </c>
      <c r="B7517">
        <v>10</v>
      </c>
      <c r="C7517" t="s">
        <v>301</v>
      </c>
      <c r="D7517" t="s">
        <v>661</v>
      </c>
      <c r="E7517" t="str">
        <f t="shared" si="234"/>
        <v/>
      </c>
      <c r="F7517" t="str">
        <f t="shared" si="235"/>
        <v/>
      </c>
      <c r="H7517">
        <v>6</v>
      </c>
      <c r="Q7517">
        <v>6</v>
      </c>
    </row>
    <row r="7518" spans="1:17" x14ac:dyDescent="0.25">
      <c r="A7518" t="s">
        <v>913</v>
      </c>
      <c r="B7518">
        <v>10</v>
      </c>
      <c r="C7518" t="s">
        <v>314</v>
      </c>
      <c r="D7518" t="s">
        <v>661</v>
      </c>
      <c r="E7518" t="str">
        <f t="shared" si="234"/>
        <v/>
      </c>
      <c r="F7518" t="str">
        <f t="shared" si="235"/>
        <v/>
      </c>
      <c r="H7518">
        <v>5.5</v>
      </c>
      <c r="Q7518">
        <v>5.5</v>
      </c>
    </row>
    <row r="7519" spans="1:17" x14ac:dyDescent="0.25">
      <c r="A7519" t="s">
        <v>913</v>
      </c>
      <c r="B7519">
        <v>10</v>
      </c>
      <c r="C7519" t="s">
        <v>804</v>
      </c>
      <c r="D7519" t="s">
        <v>631</v>
      </c>
      <c r="E7519" t="str">
        <f t="shared" si="234"/>
        <v/>
      </c>
      <c r="F7519" t="str">
        <f t="shared" si="235"/>
        <v/>
      </c>
      <c r="H7519">
        <v>7</v>
      </c>
      <c r="I7519">
        <v>1</v>
      </c>
      <c r="Q7519">
        <v>10</v>
      </c>
    </row>
    <row r="7520" spans="1:17" x14ac:dyDescent="0.25">
      <c r="A7520" t="s">
        <v>913</v>
      </c>
      <c r="B7520">
        <v>10</v>
      </c>
      <c r="C7520" t="s">
        <v>266</v>
      </c>
      <c r="D7520" t="s">
        <v>745</v>
      </c>
      <c r="E7520">
        <f t="shared" si="234"/>
        <v>1</v>
      </c>
      <c r="F7520" t="str">
        <f t="shared" si="235"/>
        <v/>
      </c>
      <c r="G7520" t="s">
        <v>910</v>
      </c>
      <c r="H7520">
        <v>6</v>
      </c>
      <c r="Q7520">
        <v>5.5</v>
      </c>
    </row>
    <row r="7521" spans="1:17" x14ac:dyDescent="0.25">
      <c r="A7521" t="s">
        <v>913</v>
      </c>
      <c r="B7521">
        <v>10</v>
      </c>
      <c r="C7521" t="s">
        <v>270</v>
      </c>
      <c r="D7521" t="s">
        <v>745</v>
      </c>
      <c r="E7521" t="str">
        <f t="shared" si="234"/>
        <v/>
      </c>
      <c r="F7521" t="str">
        <f t="shared" si="235"/>
        <v/>
      </c>
      <c r="H7521">
        <v>5</v>
      </c>
      <c r="Q7521">
        <v>5</v>
      </c>
    </row>
    <row r="7522" spans="1:17" x14ac:dyDescent="0.25">
      <c r="A7522" t="s">
        <v>913</v>
      </c>
      <c r="B7522">
        <v>10</v>
      </c>
      <c r="C7522" t="s">
        <v>309</v>
      </c>
      <c r="D7522" t="s">
        <v>745</v>
      </c>
      <c r="E7522" t="str">
        <f t="shared" si="234"/>
        <v/>
      </c>
      <c r="F7522" t="str">
        <f t="shared" si="235"/>
        <v/>
      </c>
      <c r="H7522">
        <v>5.5</v>
      </c>
      <c r="Q7522">
        <v>5.5</v>
      </c>
    </row>
    <row r="7523" spans="1:17" x14ac:dyDescent="0.25">
      <c r="A7523" t="s">
        <v>913</v>
      </c>
      <c r="B7523">
        <v>10</v>
      </c>
      <c r="C7523" t="s">
        <v>255</v>
      </c>
      <c r="D7523" t="s">
        <v>635</v>
      </c>
      <c r="E7523" t="str">
        <f t="shared" si="234"/>
        <v/>
      </c>
      <c r="F7523" t="str">
        <f t="shared" si="235"/>
        <v/>
      </c>
      <c r="H7523">
        <v>6.5</v>
      </c>
      <c r="Q7523">
        <v>6.5</v>
      </c>
    </row>
    <row r="7524" spans="1:17" x14ac:dyDescent="0.25">
      <c r="A7524" t="s">
        <v>913</v>
      </c>
      <c r="B7524">
        <v>10</v>
      </c>
      <c r="C7524" t="s">
        <v>269</v>
      </c>
      <c r="D7524" t="s">
        <v>635</v>
      </c>
      <c r="E7524">
        <f t="shared" si="234"/>
        <v>1</v>
      </c>
      <c r="F7524" t="str">
        <f t="shared" si="235"/>
        <v/>
      </c>
      <c r="G7524" t="s">
        <v>910</v>
      </c>
      <c r="H7524">
        <v>6.5</v>
      </c>
      <c r="Q7524">
        <v>6</v>
      </c>
    </row>
    <row r="7525" spans="1:17" x14ac:dyDescent="0.25">
      <c r="A7525" t="s">
        <v>913</v>
      </c>
      <c r="B7525">
        <v>10</v>
      </c>
      <c r="C7525" t="s">
        <v>322</v>
      </c>
      <c r="D7525" t="s">
        <v>635</v>
      </c>
      <c r="E7525" t="str">
        <f t="shared" si="234"/>
        <v/>
      </c>
      <c r="F7525">
        <f t="shared" si="235"/>
        <v>1</v>
      </c>
      <c r="G7525" t="s">
        <v>911</v>
      </c>
      <c r="H7525">
        <v>6</v>
      </c>
      <c r="I7525">
        <v>1</v>
      </c>
      <c r="Q7525">
        <v>8</v>
      </c>
    </row>
    <row r="7526" spans="1:17" x14ac:dyDescent="0.25">
      <c r="A7526" t="s">
        <v>913</v>
      </c>
      <c r="B7526">
        <v>10</v>
      </c>
      <c r="C7526" t="s">
        <v>249</v>
      </c>
      <c r="D7526" t="s">
        <v>747</v>
      </c>
      <c r="E7526" t="str">
        <f t="shared" si="234"/>
        <v/>
      </c>
      <c r="F7526" t="str">
        <f t="shared" si="235"/>
        <v/>
      </c>
      <c r="H7526">
        <v>6</v>
      </c>
      <c r="Q7526">
        <v>6</v>
      </c>
    </row>
    <row r="7527" spans="1:17" x14ac:dyDescent="0.25">
      <c r="A7527" t="s">
        <v>913</v>
      </c>
      <c r="B7527">
        <v>10</v>
      </c>
      <c r="C7527" t="s">
        <v>277</v>
      </c>
      <c r="D7527" t="s">
        <v>747</v>
      </c>
      <c r="E7527">
        <f t="shared" si="234"/>
        <v>1</v>
      </c>
      <c r="F7527" t="str">
        <f t="shared" si="235"/>
        <v/>
      </c>
      <c r="G7527" t="s">
        <v>910</v>
      </c>
      <c r="H7527">
        <v>6.5</v>
      </c>
      <c r="I7527">
        <v>1</v>
      </c>
      <c r="Q7527">
        <v>9</v>
      </c>
    </row>
    <row r="7528" spans="1:17" x14ac:dyDescent="0.25">
      <c r="A7528" t="s">
        <v>913</v>
      </c>
      <c r="B7528">
        <v>10</v>
      </c>
      <c r="C7528" t="s">
        <v>265</v>
      </c>
      <c r="D7528" t="s">
        <v>738</v>
      </c>
      <c r="E7528" t="str">
        <f t="shared" si="234"/>
        <v/>
      </c>
      <c r="F7528" t="str">
        <f t="shared" si="235"/>
        <v/>
      </c>
      <c r="H7528">
        <v>6</v>
      </c>
      <c r="I7528">
        <v>1</v>
      </c>
      <c r="M7528">
        <v>1</v>
      </c>
      <c r="Q7528">
        <v>9</v>
      </c>
    </row>
    <row r="7529" spans="1:17" x14ac:dyDescent="0.25">
      <c r="A7529" t="s">
        <v>913</v>
      </c>
      <c r="B7529">
        <v>10</v>
      </c>
      <c r="C7529" t="s">
        <v>295</v>
      </c>
      <c r="D7529" t="s">
        <v>738</v>
      </c>
      <c r="E7529" t="str">
        <f t="shared" si="234"/>
        <v/>
      </c>
      <c r="F7529" t="str">
        <f t="shared" si="235"/>
        <v/>
      </c>
      <c r="H7529">
        <v>6.5</v>
      </c>
      <c r="I7529">
        <v>1</v>
      </c>
      <c r="Q7529">
        <v>9.5</v>
      </c>
    </row>
    <row r="7530" spans="1:17" x14ac:dyDescent="0.25">
      <c r="A7530" t="s">
        <v>913</v>
      </c>
      <c r="B7530">
        <v>10</v>
      </c>
      <c r="C7530" t="s">
        <v>253</v>
      </c>
      <c r="D7530" t="s">
        <v>761</v>
      </c>
      <c r="E7530" t="str">
        <f t="shared" si="234"/>
        <v/>
      </c>
      <c r="F7530" t="str">
        <f t="shared" si="235"/>
        <v/>
      </c>
      <c r="H7530">
        <v>7</v>
      </c>
      <c r="I7530">
        <v>1</v>
      </c>
      <c r="Q7530">
        <v>10</v>
      </c>
    </row>
    <row r="7531" spans="1:17" x14ac:dyDescent="0.25">
      <c r="A7531" t="s">
        <v>913</v>
      </c>
      <c r="B7531">
        <v>10</v>
      </c>
      <c r="C7531" t="s">
        <v>319</v>
      </c>
      <c r="D7531" t="s">
        <v>761</v>
      </c>
      <c r="E7531" t="str">
        <f t="shared" si="234"/>
        <v/>
      </c>
      <c r="F7531" t="str">
        <f t="shared" si="235"/>
        <v/>
      </c>
      <c r="H7531">
        <v>7</v>
      </c>
      <c r="I7531">
        <v>1</v>
      </c>
      <c r="L7531">
        <v>1</v>
      </c>
      <c r="Q7531">
        <v>11</v>
      </c>
    </row>
    <row r="7532" spans="1:17" x14ac:dyDescent="0.25">
      <c r="A7532" t="s">
        <v>913</v>
      </c>
      <c r="B7532">
        <v>10</v>
      </c>
      <c r="C7532" t="s">
        <v>279</v>
      </c>
      <c r="D7532" t="s">
        <v>761</v>
      </c>
      <c r="E7532" t="str">
        <f t="shared" si="234"/>
        <v/>
      </c>
      <c r="F7532" t="str">
        <f t="shared" si="235"/>
        <v/>
      </c>
      <c r="H7532">
        <v>6</v>
      </c>
      <c r="Q7532">
        <v>6</v>
      </c>
    </row>
    <row r="7533" spans="1:17" x14ac:dyDescent="0.25">
      <c r="A7533" t="s">
        <v>908</v>
      </c>
      <c r="B7533">
        <v>9</v>
      </c>
      <c r="C7533" t="s">
        <v>331</v>
      </c>
      <c r="D7533" t="s">
        <v>746</v>
      </c>
      <c r="E7533" t="str">
        <f t="shared" si="234"/>
        <v/>
      </c>
      <c r="F7533" t="str">
        <f t="shared" si="235"/>
        <v/>
      </c>
      <c r="H7533">
        <v>6</v>
      </c>
      <c r="J7533">
        <v>1</v>
      </c>
      <c r="Q7533">
        <v>5</v>
      </c>
    </row>
    <row r="7534" spans="1:17" x14ac:dyDescent="0.25">
      <c r="A7534" t="s">
        <v>908</v>
      </c>
      <c r="B7534">
        <v>9</v>
      </c>
      <c r="C7534" t="s">
        <v>332</v>
      </c>
      <c r="D7534" t="s">
        <v>760</v>
      </c>
      <c r="E7534" t="str">
        <f t="shared" si="234"/>
        <v/>
      </c>
      <c r="F7534" t="str">
        <f t="shared" si="235"/>
        <v/>
      </c>
      <c r="H7534">
        <v>6</v>
      </c>
      <c r="Q7534">
        <v>6</v>
      </c>
    </row>
    <row r="7535" spans="1:17" x14ac:dyDescent="0.25">
      <c r="A7535" t="s">
        <v>908</v>
      </c>
      <c r="B7535">
        <v>9</v>
      </c>
      <c r="C7535" t="s">
        <v>324</v>
      </c>
      <c r="D7535" t="s">
        <v>633</v>
      </c>
      <c r="E7535" t="str">
        <f t="shared" si="234"/>
        <v/>
      </c>
      <c r="F7535" t="str">
        <f t="shared" si="235"/>
        <v/>
      </c>
      <c r="H7535">
        <v>6</v>
      </c>
      <c r="J7535">
        <v>2</v>
      </c>
      <c r="O7535">
        <v>1</v>
      </c>
      <c r="Q7535">
        <v>4</v>
      </c>
    </row>
    <row r="7536" spans="1:17" x14ac:dyDescent="0.25">
      <c r="A7536" t="s">
        <v>908</v>
      </c>
      <c r="B7536">
        <v>9</v>
      </c>
      <c r="C7536" t="s">
        <v>325</v>
      </c>
      <c r="D7536" t="s">
        <v>739</v>
      </c>
      <c r="E7536" t="str">
        <f t="shared" si="234"/>
        <v/>
      </c>
      <c r="F7536" t="str">
        <f t="shared" si="235"/>
        <v/>
      </c>
      <c r="H7536">
        <v>6</v>
      </c>
      <c r="Q7536">
        <v>6</v>
      </c>
    </row>
    <row r="7537" spans="1:17" x14ac:dyDescent="0.25">
      <c r="A7537" t="s">
        <v>908</v>
      </c>
      <c r="B7537">
        <v>9</v>
      </c>
      <c r="C7537" t="s">
        <v>341</v>
      </c>
      <c r="D7537" t="s">
        <v>634</v>
      </c>
      <c r="E7537" t="str">
        <f t="shared" si="234"/>
        <v/>
      </c>
      <c r="F7537" t="str">
        <f t="shared" si="235"/>
        <v/>
      </c>
      <c r="H7537">
        <v>6</v>
      </c>
      <c r="J7537">
        <v>2</v>
      </c>
      <c r="Q7537">
        <v>4</v>
      </c>
    </row>
    <row r="7538" spans="1:17" x14ac:dyDescent="0.25">
      <c r="A7538" t="s">
        <v>908</v>
      </c>
      <c r="B7538">
        <v>9</v>
      </c>
      <c r="C7538" t="s">
        <v>338</v>
      </c>
      <c r="D7538" t="s">
        <v>632</v>
      </c>
      <c r="E7538" t="str">
        <f t="shared" si="234"/>
        <v/>
      </c>
      <c r="F7538" t="str">
        <f t="shared" si="235"/>
        <v/>
      </c>
      <c r="H7538">
        <v>6</v>
      </c>
      <c r="J7538">
        <v>1</v>
      </c>
      <c r="Q7538">
        <v>5</v>
      </c>
    </row>
    <row r="7539" spans="1:17" x14ac:dyDescent="0.25">
      <c r="A7539" t="s">
        <v>908</v>
      </c>
      <c r="B7539">
        <v>9</v>
      </c>
      <c r="C7539" t="s">
        <v>340</v>
      </c>
      <c r="D7539" t="s">
        <v>752</v>
      </c>
      <c r="E7539" t="str">
        <f t="shared" si="234"/>
        <v/>
      </c>
      <c r="F7539" t="str">
        <f t="shared" si="235"/>
        <v/>
      </c>
      <c r="H7539">
        <v>7</v>
      </c>
      <c r="J7539">
        <v>2</v>
      </c>
      <c r="O7539">
        <v>1</v>
      </c>
      <c r="Q7539">
        <v>5</v>
      </c>
    </row>
    <row r="7540" spans="1:17" x14ac:dyDescent="0.25">
      <c r="A7540" t="s">
        <v>908</v>
      </c>
      <c r="B7540">
        <v>9</v>
      </c>
      <c r="C7540" t="s">
        <v>643</v>
      </c>
      <c r="D7540" t="s">
        <v>740</v>
      </c>
      <c r="E7540" t="str">
        <f t="shared" si="234"/>
        <v/>
      </c>
      <c r="F7540" t="str">
        <f t="shared" si="235"/>
        <v/>
      </c>
      <c r="H7540">
        <v>6</v>
      </c>
      <c r="J7540">
        <v>2</v>
      </c>
      <c r="Q7540">
        <v>4</v>
      </c>
    </row>
    <row r="7541" spans="1:17" x14ac:dyDescent="0.25">
      <c r="A7541" t="s">
        <v>908</v>
      </c>
      <c r="B7541">
        <v>9</v>
      </c>
      <c r="C7541" t="s">
        <v>330</v>
      </c>
      <c r="D7541" t="s">
        <v>742</v>
      </c>
      <c r="E7541" t="str">
        <f t="shared" si="234"/>
        <v/>
      </c>
      <c r="F7541" t="str">
        <f t="shared" si="235"/>
        <v/>
      </c>
      <c r="H7541">
        <v>6</v>
      </c>
      <c r="Q7541">
        <v>6</v>
      </c>
    </row>
    <row r="7542" spans="1:17" x14ac:dyDescent="0.25">
      <c r="A7542" t="s">
        <v>908</v>
      </c>
      <c r="B7542">
        <v>9</v>
      </c>
      <c r="C7542" t="s">
        <v>337</v>
      </c>
      <c r="D7542" t="s">
        <v>753</v>
      </c>
      <c r="E7542" t="str">
        <f t="shared" si="234"/>
        <v/>
      </c>
      <c r="F7542" t="str">
        <f t="shared" si="235"/>
        <v/>
      </c>
      <c r="H7542">
        <v>5.5</v>
      </c>
      <c r="Q7542">
        <v>5.5</v>
      </c>
    </row>
    <row r="7543" spans="1:17" x14ac:dyDescent="0.25">
      <c r="A7543" t="s">
        <v>908</v>
      </c>
      <c r="B7543">
        <v>9</v>
      </c>
      <c r="C7543" t="s">
        <v>327</v>
      </c>
      <c r="D7543" t="s">
        <v>750</v>
      </c>
      <c r="E7543" t="str">
        <f t="shared" si="234"/>
        <v/>
      </c>
      <c r="F7543" t="str">
        <f t="shared" si="235"/>
        <v/>
      </c>
      <c r="H7543">
        <v>6</v>
      </c>
      <c r="J7543">
        <v>1</v>
      </c>
      <c r="Q7543">
        <v>5</v>
      </c>
    </row>
    <row r="7544" spans="1:17" x14ac:dyDescent="0.25">
      <c r="A7544" t="s">
        <v>908</v>
      </c>
      <c r="B7544">
        <v>9</v>
      </c>
      <c r="C7544" t="s">
        <v>647</v>
      </c>
      <c r="D7544" t="s">
        <v>754</v>
      </c>
      <c r="E7544" t="str">
        <f t="shared" si="234"/>
        <v/>
      </c>
      <c r="F7544" t="str">
        <f t="shared" si="235"/>
        <v/>
      </c>
      <c r="H7544">
        <v>6</v>
      </c>
      <c r="J7544">
        <v>3</v>
      </c>
      <c r="Q7544">
        <v>3</v>
      </c>
    </row>
    <row r="7545" spans="1:17" x14ac:dyDescent="0.25">
      <c r="A7545" t="s">
        <v>908</v>
      </c>
      <c r="B7545">
        <v>9</v>
      </c>
      <c r="C7545" t="s">
        <v>343</v>
      </c>
      <c r="D7545" t="s">
        <v>748</v>
      </c>
      <c r="E7545" t="str">
        <f t="shared" si="234"/>
        <v/>
      </c>
      <c r="F7545" t="str">
        <f t="shared" si="235"/>
        <v/>
      </c>
      <c r="H7545">
        <v>6.5</v>
      </c>
      <c r="Q7545">
        <v>6.5</v>
      </c>
    </row>
    <row r="7546" spans="1:17" x14ac:dyDescent="0.25">
      <c r="A7546" t="s">
        <v>908</v>
      </c>
      <c r="B7546">
        <v>9</v>
      </c>
      <c r="C7546" t="s">
        <v>663</v>
      </c>
      <c r="D7546" t="s">
        <v>661</v>
      </c>
      <c r="E7546" t="str">
        <f t="shared" si="234"/>
        <v/>
      </c>
      <c r="F7546" t="str">
        <f t="shared" si="235"/>
        <v/>
      </c>
      <c r="H7546">
        <v>6</v>
      </c>
      <c r="J7546">
        <v>2</v>
      </c>
      <c r="Q7546">
        <v>4</v>
      </c>
    </row>
    <row r="7547" spans="1:17" x14ac:dyDescent="0.25">
      <c r="A7547" t="s">
        <v>908</v>
      </c>
      <c r="B7547">
        <v>9</v>
      </c>
      <c r="C7547" t="s">
        <v>334</v>
      </c>
      <c r="D7547" t="s">
        <v>631</v>
      </c>
      <c r="E7547" t="str">
        <f t="shared" si="234"/>
        <v/>
      </c>
      <c r="F7547" t="str">
        <f t="shared" si="235"/>
        <v/>
      </c>
      <c r="H7547">
        <v>6</v>
      </c>
      <c r="Q7547">
        <v>6</v>
      </c>
    </row>
    <row r="7548" spans="1:17" x14ac:dyDescent="0.25">
      <c r="A7548" t="s">
        <v>908</v>
      </c>
      <c r="B7548">
        <v>9</v>
      </c>
      <c r="C7548" t="s">
        <v>333</v>
      </c>
      <c r="D7548" t="s">
        <v>745</v>
      </c>
      <c r="E7548" t="str">
        <f t="shared" si="234"/>
        <v/>
      </c>
      <c r="F7548" t="str">
        <f t="shared" si="235"/>
        <v/>
      </c>
      <c r="H7548">
        <v>6</v>
      </c>
      <c r="Q7548">
        <v>6</v>
      </c>
    </row>
    <row r="7549" spans="1:17" x14ac:dyDescent="0.25">
      <c r="A7549" t="s">
        <v>908</v>
      </c>
      <c r="B7549">
        <v>9</v>
      </c>
      <c r="C7549" t="s">
        <v>339</v>
      </c>
      <c r="D7549" t="s">
        <v>635</v>
      </c>
      <c r="E7549" t="str">
        <f t="shared" si="234"/>
        <v/>
      </c>
      <c r="F7549" t="str">
        <f t="shared" si="235"/>
        <v/>
      </c>
      <c r="H7549">
        <v>6.5</v>
      </c>
      <c r="Q7549">
        <v>6.5</v>
      </c>
    </row>
    <row r="7550" spans="1:17" x14ac:dyDescent="0.25">
      <c r="A7550" t="s">
        <v>908</v>
      </c>
      <c r="B7550">
        <v>9</v>
      </c>
      <c r="C7550" t="s">
        <v>664</v>
      </c>
      <c r="D7550" t="s">
        <v>747</v>
      </c>
      <c r="E7550" t="str">
        <f t="shared" si="234"/>
        <v/>
      </c>
      <c r="F7550" t="str">
        <f t="shared" si="235"/>
        <v/>
      </c>
      <c r="H7550">
        <v>6</v>
      </c>
      <c r="J7550">
        <v>2</v>
      </c>
      <c r="O7550">
        <v>2</v>
      </c>
      <c r="Q7550">
        <v>4</v>
      </c>
    </row>
    <row r="7551" spans="1:17" x14ac:dyDescent="0.25">
      <c r="A7551" t="s">
        <v>908</v>
      </c>
      <c r="B7551">
        <v>9</v>
      </c>
      <c r="C7551" t="s">
        <v>336</v>
      </c>
      <c r="D7551" t="s">
        <v>738</v>
      </c>
      <c r="E7551" t="str">
        <f t="shared" si="234"/>
        <v/>
      </c>
      <c r="F7551" t="str">
        <f t="shared" si="235"/>
        <v/>
      </c>
      <c r="H7551">
        <v>5.5</v>
      </c>
      <c r="J7551">
        <v>1</v>
      </c>
      <c r="Q7551">
        <v>4.5</v>
      </c>
    </row>
    <row r="7552" spans="1:17" x14ac:dyDescent="0.25">
      <c r="A7552" t="s">
        <v>908</v>
      </c>
      <c r="B7552">
        <v>9</v>
      </c>
      <c r="C7552" t="s">
        <v>342</v>
      </c>
      <c r="D7552" t="s">
        <v>761</v>
      </c>
      <c r="E7552" t="str">
        <f t="shared" si="234"/>
        <v/>
      </c>
      <c r="F7552" t="str">
        <f t="shared" si="235"/>
        <v/>
      </c>
      <c r="H7552">
        <v>5.5</v>
      </c>
      <c r="J7552">
        <v>4</v>
      </c>
      <c r="Q7552">
        <v>1.5</v>
      </c>
    </row>
    <row r="7553" spans="1:17" x14ac:dyDescent="0.25">
      <c r="A7553" t="s">
        <v>909</v>
      </c>
      <c r="B7553">
        <v>9</v>
      </c>
      <c r="C7553" t="s">
        <v>837</v>
      </c>
      <c r="D7553" t="s">
        <v>746</v>
      </c>
      <c r="E7553" t="str">
        <f t="shared" si="234"/>
        <v/>
      </c>
      <c r="F7553" t="str">
        <f t="shared" si="235"/>
        <v/>
      </c>
      <c r="H7553">
        <v>6</v>
      </c>
      <c r="Q7553">
        <v>6</v>
      </c>
    </row>
    <row r="7554" spans="1:17" x14ac:dyDescent="0.25">
      <c r="A7554" t="s">
        <v>909</v>
      </c>
      <c r="B7554">
        <v>9</v>
      </c>
      <c r="C7554" t="s">
        <v>890</v>
      </c>
      <c r="D7554" t="s">
        <v>746</v>
      </c>
      <c r="E7554" t="str">
        <f t="shared" si="234"/>
        <v/>
      </c>
      <c r="F7554" t="str">
        <f t="shared" si="235"/>
        <v/>
      </c>
      <c r="H7554">
        <v>6</v>
      </c>
      <c r="Q7554">
        <v>6</v>
      </c>
    </row>
    <row r="7555" spans="1:17" x14ac:dyDescent="0.25">
      <c r="A7555" t="s">
        <v>909</v>
      </c>
      <c r="B7555">
        <v>9</v>
      </c>
      <c r="C7555" t="s">
        <v>866</v>
      </c>
      <c r="D7555" t="s">
        <v>746</v>
      </c>
      <c r="E7555" t="str">
        <f t="shared" ref="E7555:E7618" si="236">IF($G7555="Ammonito",1,"")</f>
        <v/>
      </c>
      <c r="F7555">
        <f t="shared" ref="F7555:F7618" si="237">IF($G7555="Espulsione",1,"")</f>
        <v>1</v>
      </c>
      <c r="G7555" t="s">
        <v>911</v>
      </c>
      <c r="H7555">
        <v>6</v>
      </c>
      <c r="Q7555">
        <v>5</v>
      </c>
    </row>
    <row r="7556" spans="1:17" x14ac:dyDescent="0.25">
      <c r="A7556" t="s">
        <v>909</v>
      </c>
      <c r="B7556">
        <v>9</v>
      </c>
      <c r="C7556" t="s">
        <v>456</v>
      </c>
      <c r="D7556" t="s">
        <v>746</v>
      </c>
      <c r="E7556" t="str">
        <f t="shared" si="236"/>
        <v/>
      </c>
      <c r="F7556" t="str">
        <f t="shared" si="237"/>
        <v/>
      </c>
      <c r="H7556">
        <v>6</v>
      </c>
      <c r="Q7556">
        <v>6</v>
      </c>
    </row>
    <row r="7557" spans="1:17" x14ac:dyDescent="0.25">
      <c r="A7557" t="s">
        <v>909</v>
      </c>
      <c r="B7557">
        <v>9</v>
      </c>
      <c r="C7557" t="s">
        <v>473</v>
      </c>
      <c r="D7557" t="s">
        <v>746</v>
      </c>
      <c r="E7557" t="str">
        <f t="shared" si="236"/>
        <v/>
      </c>
      <c r="F7557" t="str">
        <f t="shared" si="237"/>
        <v/>
      </c>
      <c r="H7557">
        <v>4</v>
      </c>
      <c r="Q7557">
        <v>4</v>
      </c>
    </row>
    <row r="7558" spans="1:17" x14ac:dyDescent="0.25">
      <c r="A7558" t="s">
        <v>909</v>
      </c>
      <c r="B7558">
        <v>9</v>
      </c>
      <c r="C7558" t="s">
        <v>479</v>
      </c>
      <c r="D7558" t="s">
        <v>746</v>
      </c>
      <c r="E7558">
        <f t="shared" si="236"/>
        <v>1</v>
      </c>
      <c r="F7558" t="str">
        <f t="shared" si="237"/>
        <v/>
      </c>
      <c r="G7558" t="s">
        <v>910</v>
      </c>
      <c r="H7558">
        <v>5</v>
      </c>
      <c r="Q7558">
        <v>4.5</v>
      </c>
    </row>
    <row r="7559" spans="1:17" x14ac:dyDescent="0.25">
      <c r="A7559" t="s">
        <v>909</v>
      </c>
      <c r="B7559">
        <v>9</v>
      </c>
      <c r="C7559" t="s">
        <v>850</v>
      </c>
      <c r="D7559" t="s">
        <v>760</v>
      </c>
      <c r="E7559" t="str">
        <f t="shared" si="236"/>
        <v/>
      </c>
      <c r="F7559" t="str">
        <f t="shared" si="237"/>
        <v/>
      </c>
      <c r="H7559">
        <v>7</v>
      </c>
      <c r="I7559">
        <v>1</v>
      </c>
      <c r="Q7559">
        <v>10</v>
      </c>
    </row>
    <row r="7560" spans="1:17" x14ac:dyDescent="0.25">
      <c r="A7560" t="s">
        <v>909</v>
      </c>
      <c r="B7560">
        <v>9</v>
      </c>
      <c r="C7560" t="s">
        <v>404</v>
      </c>
      <c r="D7560" t="s">
        <v>760</v>
      </c>
      <c r="E7560" t="str">
        <f t="shared" si="236"/>
        <v/>
      </c>
      <c r="F7560" t="str">
        <f t="shared" si="237"/>
        <v/>
      </c>
      <c r="H7560">
        <v>6</v>
      </c>
      <c r="Q7560">
        <v>6</v>
      </c>
    </row>
    <row r="7561" spans="1:17" x14ac:dyDescent="0.25">
      <c r="A7561" t="s">
        <v>909</v>
      </c>
      <c r="B7561">
        <v>9</v>
      </c>
      <c r="C7561" t="s">
        <v>436</v>
      </c>
      <c r="D7561" t="s">
        <v>760</v>
      </c>
      <c r="E7561" t="str">
        <f t="shared" si="236"/>
        <v/>
      </c>
      <c r="F7561" t="str">
        <f t="shared" si="237"/>
        <v/>
      </c>
      <c r="H7561">
        <v>5</v>
      </c>
      <c r="Q7561">
        <v>5</v>
      </c>
    </row>
    <row r="7562" spans="1:17" x14ac:dyDescent="0.25">
      <c r="A7562" t="s">
        <v>909</v>
      </c>
      <c r="B7562">
        <v>9</v>
      </c>
      <c r="C7562" t="s">
        <v>442</v>
      </c>
      <c r="D7562" t="s">
        <v>760</v>
      </c>
      <c r="E7562" t="str">
        <f t="shared" si="236"/>
        <v/>
      </c>
      <c r="F7562" t="str">
        <f t="shared" si="237"/>
        <v/>
      </c>
      <c r="H7562">
        <v>6.5</v>
      </c>
      <c r="Q7562">
        <v>6.5</v>
      </c>
    </row>
    <row r="7563" spans="1:17" x14ac:dyDescent="0.25">
      <c r="A7563" t="s">
        <v>909</v>
      </c>
      <c r="B7563">
        <v>9</v>
      </c>
      <c r="C7563" t="s">
        <v>471</v>
      </c>
      <c r="D7563" t="s">
        <v>760</v>
      </c>
      <c r="E7563" t="str">
        <f t="shared" si="236"/>
        <v/>
      </c>
      <c r="F7563" t="str">
        <f t="shared" si="237"/>
        <v/>
      </c>
      <c r="H7563">
        <v>6</v>
      </c>
      <c r="Q7563">
        <v>6</v>
      </c>
    </row>
    <row r="7564" spans="1:17" x14ac:dyDescent="0.25">
      <c r="A7564" t="s">
        <v>909</v>
      </c>
      <c r="B7564">
        <v>9</v>
      </c>
      <c r="C7564" t="s">
        <v>381</v>
      </c>
      <c r="D7564" t="s">
        <v>760</v>
      </c>
      <c r="E7564" t="str">
        <f t="shared" si="236"/>
        <v/>
      </c>
      <c r="F7564" t="str">
        <f t="shared" si="237"/>
        <v/>
      </c>
      <c r="H7564">
        <v>6</v>
      </c>
      <c r="L7564">
        <v>1</v>
      </c>
      <c r="Q7564">
        <v>7</v>
      </c>
    </row>
    <row r="7565" spans="1:17" x14ac:dyDescent="0.25">
      <c r="A7565" t="s">
        <v>909</v>
      </c>
      <c r="B7565">
        <v>9</v>
      </c>
      <c r="C7565" t="s">
        <v>914</v>
      </c>
      <c r="D7565" t="s">
        <v>760</v>
      </c>
      <c r="E7565" t="str">
        <f t="shared" si="236"/>
        <v/>
      </c>
      <c r="F7565" t="str">
        <f t="shared" si="237"/>
        <v/>
      </c>
      <c r="H7565">
        <v>6</v>
      </c>
      <c r="Q7565">
        <v>6</v>
      </c>
    </row>
    <row r="7566" spans="1:17" x14ac:dyDescent="0.25">
      <c r="A7566" t="s">
        <v>909</v>
      </c>
      <c r="B7566">
        <v>9</v>
      </c>
      <c r="C7566" t="s">
        <v>357</v>
      </c>
      <c r="D7566" t="s">
        <v>633</v>
      </c>
      <c r="E7566" t="str">
        <f t="shared" si="236"/>
        <v/>
      </c>
      <c r="F7566" t="str">
        <f t="shared" si="237"/>
        <v/>
      </c>
      <c r="H7566">
        <v>6</v>
      </c>
      <c r="Q7566">
        <v>6</v>
      </c>
    </row>
    <row r="7567" spans="1:17" x14ac:dyDescent="0.25">
      <c r="A7567" t="s">
        <v>909</v>
      </c>
      <c r="B7567">
        <v>9</v>
      </c>
      <c r="C7567" t="s">
        <v>438</v>
      </c>
      <c r="D7567" t="s">
        <v>633</v>
      </c>
      <c r="E7567" t="str">
        <f t="shared" si="236"/>
        <v/>
      </c>
      <c r="F7567" t="str">
        <f t="shared" si="237"/>
        <v/>
      </c>
      <c r="H7567">
        <v>5.5</v>
      </c>
      <c r="Q7567">
        <v>5.5</v>
      </c>
    </row>
    <row r="7568" spans="1:17" x14ac:dyDescent="0.25">
      <c r="A7568" t="s">
        <v>909</v>
      </c>
      <c r="B7568">
        <v>9</v>
      </c>
      <c r="C7568" t="s">
        <v>450</v>
      </c>
      <c r="D7568" t="s">
        <v>633</v>
      </c>
      <c r="E7568" t="str">
        <f t="shared" si="236"/>
        <v/>
      </c>
      <c r="F7568" t="str">
        <f t="shared" si="237"/>
        <v/>
      </c>
      <c r="H7568">
        <v>6</v>
      </c>
      <c r="Q7568">
        <v>6</v>
      </c>
    </row>
    <row r="7569" spans="1:17" x14ac:dyDescent="0.25">
      <c r="A7569" t="s">
        <v>909</v>
      </c>
      <c r="B7569">
        <v>9</v>
      </c>
      <c r="C7569" t="s">
        <v>453</v>
      </c>
      <c r="D7569" t="s">
        <v>633</v>
      </c>
      <c r="E7569">
        <f t="shared" si="236"/>
        <v>1</v>
      </c>
      <c r="F7569" t="str">
        <f t="shared" si="237"/>
        <v/>
      </c>
      <c r="G7569" t="s">
        <v>910</v>
      </c>
      <c r="H7569">
        <v>5</v>
      </c>
      <c r="Q7569">
        <v>4.5</v>
      </c>
    </row>
    <row r="7570" spans="1:17" x14ac:dyDescent="0.25">
      <c r="A7570" t="s">
        <v>909</v>
      </c>
      <c r="B7570">
        <v>9</v>
      </c>
      <c r="C7570" t="s">
        <v>875</v>
      </c>
      <c r="D7570" t="s">
        <v>633</v>
      </c>
      <c r="E7570" t="str">
        <f t="shared" si="236"/>
        <v/>
      </c>
      <c r="F7570" t="str">
        <f t="shared" si="237"/>
        <v/>
      </c>
      <c r="H7570">
        <v>5.5</v>
      </c>
      <c r="Q7570">
        <v>5.5</v>
      </c>
    </row>
    <row r="7571" spans="1:17" x14ac:dyDescent="0.25">
      <c r="A7571" t="s">
        <v>909</v>
      </c>
      <c r="B7571">
        <v>9</v>
      </c>
      <c r="C7571" t="s">
        <v>411</v>
      </c>
      <c r="D7571" t="s">
        <v>739</v>
      </c>
      <c r="E7571" t="str">
        <f t="shared" si="236"/>
        <v/>
      </c>
      <c r="F7571" t="str">
        <f t="shared" si="237"/>
        <v/>
      </c>
      <c r="H7571">
        <v>6.5</v>
      </c>
      <c r="Q7571">
        <v>6.5</v>
      </c>
    </row>
    <row r="7572" spans="1:17" x14ac:dyDescent="0.25">
      <c r="A7572" t="s">
        <v>909</v>
      </c>
      <c r="B7572">
        <v>9</v>
      </c>
      <c r="C7572" t="s">
        <v>464</v>
      </c>
      <c r="D7572" t="s">
        <v>739</v>
      </c>
      <c r="E7572" t="str">
        <f t="shared" si="236"/>
        <v/>
      </c>
      <c r="F7572" t="str">
        <f t="shared" si="237"/>
        <v/>
      </c>
      <c r="H7572">
        <v>6</v>
      </c>
      <c r="Q7572">
        <v>6</v>
      </c>
    </row>
    <row r="7573" spans="1:17" x14ac:dyDescent="0.25">
      <c r="A7573" t="s">
        <v>909</v>
      </c>
      <c r="B7573">
        <v>9</v>
      </c>
      <c r="C7573" t="s">
        <v>367</v>
      </c>
      <c r="D7573" t="s">
        <v>739</v>
      </c>
      <c r="E7573" t="str">
        <f t="shared" si="236"/>
        <v/>
      </c>
      <c r="F7573" t="str">
        <f t="shared" si="237"/>
        <v/>
      </c>
      <c r="H7573">
        <v>6</v>
      </c>
      <c r="Q7573">
        <v>6</v>
      </c>
    </row>
    <row r="7574" spans="1:17" x14ac:dyDescent="0.25">
      <c r="A7574" t="s">
        <v>909</v>
      </c>
      <c r="B7574">
        <v>9</v>
      </c>
      <c r="C7574" t="s">
        <v>382</v>
      </c>
      <c r="D7574" t="s">
        <v>634</v>
      </c>
      <c r="E7574">
        <f t="shared" si="236"/>
        <v>1</v>
      </c>
      <c r="F7574" t="str">
        <f t="shared" si="237"/>
        <v/>
      </c>
      <c r="G7574" t="s">
        <v>910</v>
      </c>
      <c r="H7574">
        <v>6.5</v>
      </c>
      <c r="I7574">
        <v>1</v>
      </c>
      <c r="Q7574">
        <v>9</v>
      </c>
    </row>
    <row r="7575" spans="1:17" x14ac:dyDescent="0.25">
      <c r="A7575" t="s">
        <v>909</v>
      </c>
      <c r="B7575">
        <v>9</v>
      </c>
      <c r="C7575" t="s">
        <v>398</v>
      </c>
      <c r="D7575" t="s">
        <v>634</v>
      </c>
      <c r="E7575" t="str">
        <f t="shared" si="236"/>
        <v/>
      </c>
      <c r="F7575" t="str">
        <f t="shared" si="237"/>
        <v/>
      </c>
      <c r="H7575">
        <v>6.5</v>
      </c>
      <c r="L7575">
        <v>1</v>
      </c>
      <c r="Q7575">
        <v>7.5</v>
      </c>
    </row>
    <row r="7576" spans="1:17" x14ac:dyDescent="0.25">
      <c r="A7576" t="s">
        <v>909</v>
      </c>
      <c r="B7576">
        <v>9</v>
      </c>
      <c r="C7576" t="s">
        <v>402</v>
      </c>
      <c r="D7576" t="s">
        <v>634</v>
      </c>
      <c r="E7576" t="str">
        <f t="shared" si="236"/>
        <v/>
      </c>
      <c r="F7576" t="str">
        <f t="shared" si="237"/>
        <v/>
      </c>
      <c r="H7576">
        <v>6</v>
      </c>
      <c r="Q7576">
        <v>6</v>
      </c>
    </row>
    <row r="7577" spans="1:17" x14ac:dyDescent="0.25">
      <c r="A7577" t="s">
        <v>909</v>
      </c>
      <c r="B7577">
        <v>9</v>
      </c>
      <c r="C7577" t="s">
        <v>847</v>
      </c>
      <c r="D7577" t="s">
        <v>634</v>
      </c>
      <c r="E7577" t="str">
        <f t="shared" si="236"/>
        <v/>
      </c>
      <c r="F7577" t="str">
        <f t="shared" si="237"/>
        <v/>
      </c>
      <c r="H7577">
        <v>5.5</v>
      </c>
      <c r="Q7577">
        <v>5.5</v>
      </c>
    </row>
    <row r="7578" spans="1:17" x14ac:dyDescent="0.25">
      <c r="A7578" t="s">
        <v>909</v>
      </c>
      <c r="B7578">
        <v>9</v>
      </c>
      <c r="C7578" t="s">
        <v>447</v>
      </c>
      <c r="D7578" t="s">
        <v>632</v>
      </c>
      <c r="E7578" t="str">
        <f t="shared" si="236"/>
        <v/>
      </c>
      <c r="F7578" t="str">
        <f t="shared" si="237"/>
        <v/>
      </c>
      <c r="H7578">
        <v>6</v>
      </c>
      <c r="Q7578">
        <v>6</v>
      </c>
    </row>
    <row r="7579" spans="1:17" x14ac:dyDescent="0.25">
      <c r="A7579" t="s">
        <v>909</v>
      </c>
      <c r="B7579">
        <v>9</v>
      </c>
      <c r="C7579" t="s">
        <v>462</v>
      </c>
      <c r="D7579" t="s">
        <v>632</v>
      </c>
      <c r="E7579">
        <f t="shared" si="236"/>
        <v>1</v>
      </c>
      <c r="F7579" t="str">
        <f t="shared" si="237"/>
        <v/>
      </c>
      <c r="G7579" t="s">
        <v>910</v>
      </c>
      <c r="H7579">
        <v>6</v>
      </c>
      <c r="Q7579">
        <v>5.5</v>
      </c>
    </row>
    <row r="7580" spans="1:17" x14ac:dyDescent="0.25">
      <c r="A7580" t="s">
        <v>909</v>
      </c>
      <c r="B7580">
        <v>9</v>
      </c>
      <c r="C7580" t="s">
        <v>470</v>
      </c>
      <c r="D7580" t="s">
        <v>632</v>
      </c>
      <c r="E7580" t="str">
        <f t="shared" si="236"/>
        <v/>
      </c>
      <c r="F7580" t="str">
        <f t="shared" si="237"/>
        <v/>
      </c>
      <c r="H7580">
        <v>5.5</v>
      </c>
      <c r="Q7580">
        <v>5.5</v>
      </c>
    </row>
    <row r="7581" spans="1:17" x14ac:dyDescent="0.25">
      <c r="A7581" t="s">
        <v>909</v>
      </c>
      <c r="B7581">
        <v>9</v>
      </c>
      <c r="C7581" t="s">
        <v>474</v>
      </c>
      <c r="D7581" t="s">
        <v>632</v>
      </c>
      <c r="E7581" t="str">
        <f t="shared" si="236"/>
        <v/>
      </c>
      <c r="F7581" t="str">
        <f t="shared" si="237"/>
        <v/>
      </c>
      <c r="H7581">
        <v>6</v>
      </c>
      <c r="Q7581">
        <v>6</v>
      </c>
    </row>
    <row r="7582" spans="1:17" x14ac:dyDescent="0.25">
      <c r="A7582" t="s">
        <v>909</v>
      </c>
      <c r="B7582">
        <v>9</v>
      </c>
      <c r="C7582" t="s">
        <v>352</v>
      </c>
      <c r="D7582" t="s">
        <v>752</v>
      </c>
      <c r="E7582" t="str">
        <f t="shared" si="236"/>
        <v/>
      </c>
      <c r="F7582" t="str">
        <f t="shared" si="237"/>
        <v/>
      </c>
      <c r="H7582">
        <v>5</v>
      </c>
      <c r="Q7582">
        <v>5</v>
      </c>
    </row>
    <row r="7583" spans="1:17" x14ac:dyDescent="0.25">
      <c r="A7583" t="s">
        <v>909</v>
      </c>
      <c r="B7583">
        <v>9</v>
      </c>
      <c r="C7583" t="s">
        <v>353</v>
      </c>
      <c r="D7583" t="s">
        <v>752</v>
      </c>
      <c r="E7583" t="str">
        <f t="shared" si="236"/>
        <v/>
      </c>
      <c r="F7583" t="str">
        <f t="shared" si="237"/>
        <v/>
      </c>
      <c r="H7583">
        <v>5.5</v>
      </c>
      <c r="Q7583">
        <v>5.5</v>
      </c>
    </row>
    <row r="7584" spans="1:17" x14ac:dyDescent="0.25">
      <c r="A7584" t="s">
        <v>909</v>
      </c>
      <c r="B7584">
        <v>9</v>
      </c>
      <c r="C7584" t="s">
        <v>426</v>
      </c>
      <c r="D7584" t="s">
        <v>752</v>
      </c>
      <c r="E7584" t="str">
        <f t="shared" si="236"/>
        <v/>
      </c>
      <c r="F7584" t="str">
        <f t="shared" si="237"/>
        <v/>
      </c>
      <c r="H7584">
        <v>6</v>
      </c>
      <c r="Q7584">
        <v>6</v>
      </c>
    </row>
    <row r="7585" spans="1:17" x14ac:dyDescent="0.25">
      <c r="A7585" t="s">
        <v>909</v>
      </c>
      <c r="B7585">
        <v>9</v>
      </c>
      <c r="C7585" t="s">
        <v>428</v>
      </c>
      <c r="D7585" t="s">
        <v>752</v>
      </c>
      <c r="E7585" t="str">
        <f t="shared" si="236"/>
        <v/>
      </c>
      <c r="F7585" t="str">
        <f t="shared" si="237"/>
        <v/>
      </c>
      <c r="H7585">
        <v>5.5</v>
      </c>
      <c r="Q7585">
        <v>5.5</v>
      </c>
    </row>
    <row r="7586" spans="1:17" x14ac:dyDescent="0.25">
      <c r="A7586" t="s">
        <v>909</v>
      </c>
      <c r="B7586">
        <v>9</v>
      </c>
      <c r="C7586" t="s">
        <v>454</v>
      </c>
      <c r="D7586" t="s">
        <v>752</v>
      </c>
      <c r="E7586" t="str">
        <f t="shared" si="236"/>
        <v/>
      </c>
      <c r="F7586" t="str">
        <f t="shared" si="237"/>
        <v/>
      </c>
      <c r="H7586">
        <v>5.5</v>
      </c>
      <c r="Q7586">
        <v>5.5</v>
      </c>
    </row>
    <row r="7587" spans="1:17" x14ac:dyDescent="0.25">
      <c r="A7587" t="s">
        <v>909</v>
      </c>
      <c r="B7587">
        <v>9</v>
      </c>
      <c r="C7587" t="s">
        <v>477</v>
      </c>
      <c r="D7587" t="s">
        <v>752</v>
      </c>
      <c r="E7587" t="str">
        <f t="shared" si="236"/>
        <v/>
      </c>
      <c r="F7587" t="str">
        <f t="shared" si="237"/>
        <v/>
      </c>
      <c r="H7587">
        <v>5.5</v>
      </c>
      <c r="Q7587">
        <v>5.5</v>
      </c>
    </row>
    <row r="7588" spans="1:17" x14ac:dyDescent="0.25">
      <c r="A7588" t="s">
        <v>909</v>
      </c>
      <c r="B7588">
        <v>9</v>
      </c>
      <c r="C7588" t="s">
        <v>414</v>
      </c>
      <c r="D7588" t="s">
        <v>740</v>
      </c>
      <c r="E7588">
        <f t="shared" si="236"/>
        <v>1</v>
      </c>
      <c r="F7588" t="str">
        <f t="shared" si="237"/>
        <v/>
      </c>
      <c r="G7588" t="s">
        <v>910</v>
      </c>
      <c r="H7588">
        <v>7</v>
      </c>
      <c r="Q7588">
        <v>6.5</v>
      </c>
    </row>
    <row r="7589" spans="1:17" x14ac:dyDescent="0.25">
      <c r="A7589" t="s">
        <v>909</v>
      </c>
      <c r="B7589">
        <v>9</v>
      </c>
      <c r="C7589" t="s">
        <v>415</v>
      </c>
      <c r="D7589" t="s">
        <v>740</v>
      </c>
      <c r="E7589" t="str">
        <f t="shared" si="236"/>
        <v/>
      </c>
      <c r="F7589" t="str">
        <f t="shared" si="237"/>
        <v/>
      </c>
      <c r="H7589">
        <v>5.5</v>
      </c>
      <c r="Q7589">
        <v>5.5</v>
      </c>
    </row>
    <row r="7590" spans="1:17" x14ac:dyDescent="0.25">
      <c r="A7590" t="s">
        <v>909</v>
      </c>
      <c r="B7590">
        <v>9</v>
      </c>
      <c r="C7590" t="s">
        <v>440</v>
      </c>
      <c r="D7590" t="s">
        <v>740</v>
      </c>
      <c r="E7590" t="str">
        <f t="shared" si="236"/>
        <v/>
      </c>
      <c r="F7590" t="str">
        <f t="shared" si="237"/>
        <v/>
      </c>
      <c r="H7590">
        <v>6.5</v>
      </c>
      <c r="Q7590">
        <v>6.5</v>
      </c>
    </row>
    <row r="7591" spans="1:17" x14ac:dyDescent="0.25">
      <c r="A7591" t="s">
        <v>909</v>
      </c>
      <c r="B7591">
        <v>9</v>
      </c>
      <c r="C7591" t="s">
        <v>458</v>
      </c>
      <c r="D7591" t="s">
        <v>740</v>
      </c>
      <c r="E7591" t="str">
        <f t="shared" si="236"/>
        <v/>
      </c>
      <c r="F7591" t="str">
        <f t="shared" si="237"/>
        <v/>
      </c>
      <c r="H7591">
        <v>6</v>
      </c>
      <c r="Q7591">
        <v>6</v>
      </c>
    </row>
    <row r="7592" spans="1:17" x14ac:dyDescent="0.25">
      <c r="A7592" t="s">
        <v>909</v>
      </c>
      <c r="B7592">
        <v>9</v>
      </c>
      <c r="C7592" t="s">
        <v>463</v>
      </c>
      <c r="D7592" t="s">
        <v>740</v>
      </c>
      <c r="E7592" t="str">
        <f t="shared" si="236"/>
        <v/>
      </c>
      <c r="F7592" t="str">
        <f t="shared" si="237"/>
        <v/>
      </c>
      <c r="H7592">
        <v>7</v>
      </c>
      <c r="I7592">
        <v>1</v>
      </c>
      <c r="Q7592">
        <v>10</v>
      </c>
    </row>
    <row r="7593" spans="1:17" x14ac:dyDescent="0.25">
      <c r="A7593" t="s">
        <v>909</v>
      </c>
      <c r="B7593">
        <v>9</v>
      </c>
      <c r="C7593" t="s">
        <v>360</v>
      </c>
      <c r="D7593" t="s">
        <v>742</v>
      </c>
      <c r="E7593" t="str">
        <f t="shared" si="236"/>
        <v/>
      </c>
      <c r="F7593" t="str">
        <f t="shared" si="237"/>
        <v/>
      </c>
      <c r="H7593">
        <v>6</v>
      </c>
      <c r="Q7593">
        <v>6</v>
      </c>
    </row>
    <row r="7594" spans="1:17" x14ac:dyDescent="0.25">
      <c r="A7594" t="s">
        <v>909</v>
      </c>
      <c r="B7594">
        <v>9</v>
      </c>
      <c r="C7594" t="s">
        <v>369</v>
      </c>
      <c r="D7594" t="s">
        <v>742</v>
      </c>
      <c r="E7594" t="str">
        <f t="shared" si="236"/>
        <v/>
      </c>
      <c r="F7594" t="str">
        <f t="shared" si="237"/>
        <v/>
      </c>
      <c r="H7594">
        <v>6</v>
      </c>
      <c r="Q7594">
        <v>6</v>
      </c>
    </row>
    <row r="7595" spans="1:17" x14ac:dyDescent="0.25">
      <c r="A7595" t="s">
        <v>909</v>
      </c>
      <c r="B7595">
        <v>9</v>
      </c>
      <c r="C7595" t="s">
        <v>384</v>
      </c>
      <c r="D7595" t="s">
        <v>742</v>
      </c>
      <c r="E7595" t="str">
        <f t="shared" si="236"/>
        <v/>
      </c>
      <c r="F7595" t="str">
        <f t="shared" si="237"/>
        <v/>
      </c>
      <c r="H7595">
        <v>6</v>
      </c>
      <c r="Q7595">
        <v>6</v>
      </c>
    </row>
    <row r="7596" spans="1:17" x14ac:dyDescent="0.25">
      <c r="A7596" t="s">
        <v>909</v>
      </c>
      <c r="B7596">
        <v>9</v>
      </c>
      <c r="C7596" t="s">
        <v>391</v>
      </c>
      <c r="D7596" t="s">
        <v>742</v>
      </c>
      <c r="E7596" t="str">
        <f t="shared" si="236"/>
        <v/>
      </c>
      <c r="F7596" t="str">
        <f t="shared" si="237"/>
        <v/>
      </c>
      <c r="H7596">
        <v>6</v>
      </c>
      <c r="Q7596">
        <v>6</v>
      </c>
    </row>
    <row r="7597" spans="1:17" x14ac:dyDescent="0.25">
      <c r="A7597" t="s">
        <v>909</v>
      </c>
      <c r="B7597">
        <v>9</v>
      </c>
      <c r="C7597" t="s">
        <v>375</v>
      </c>
      <c r="D7597" t="s">
        <v>753</v>
      </c>
      <c r="E7597" t="str">
        <f t="shared" si="236"/>
        <v/>
      </c>
      <c r="F7597" t="str">
        <f t="shared" si="237"/>
        <v/>
      </c>
      <c r="H7597">
        <v>6</v>
      </c>
      <c r="Q7597">
        <v>6</v>
      </c>
    </row>
    <row r="7598" spans="1:17" x14ac:dyDescent="0.25">
      <c r="A7598" t="s">
        <v>909</v>
      </c>
      <c r="B7598">
        <v>9</v>
      </c>
      <c r="C7598" t="s">
        <v>385</v>
      </c>
      <c r="D7598" t="s">
        <v>753</v>
      </c>
      <c r="E7598">
        <f t="shared" si="236"/>
        <v>1</v>
      </c>
      <c r="F7598" t="str">
        <f t="shared" si="237"/>
        <v/>
      </c>
      <c r="G7598" t="s">
        <v>910</v>
      </c>
      <c r="H7598">
        <v>6</v>
      </c>
      <c r="Q7598">
        <v>5.5</v>
      </c>
    </row>
    <row r="7599" spans="1:17" x14ac:dyDescent="0.25">
      <c r="A7599" t="s">
        <v>909</v>
      </c>
      <c r="B7599">
        <v>9</v>
      </c>
      <c r="C7599" t="s">
        <v>443</v>
      </c>
      <c r="D7599" t="s">
        <v>753</v>
      </c>
      <c r="E7599" t="str">
        <f t="shared" si="236"/>
        <v/>
      </c>
      <c r="F7599" t="str">
        <f t="shared" si="237"/>
        <v/>
      </c>
      <c r="H7599">
        <v>6</v>
      </c>
      <c r="Q7599">
        <v>6</v>
      </c>
    </row>
    <row r="7600" spans="1:17" x14ac:dyDescent="0.25">
      <c r="A7600" t="s">
        <v>909</v>
      </c>
      <c r="B7600">
        <v>9</v>
      </c>
      <c r="C7600" t="s">
        <v>871</v>
      </c>
      <c r="D7600" t="s">
        <v>753</v>
      </c>
      <c r="E7600" t="str">
        <f t="shared" si="236"/>
        <v/>
      </c>
      <c r="F7600" t="str">
        <f t="shared" si="237"/>
        <v/>
      </c>
      <c r="H7600">
        <v>6</v>
      </c>
      <c r="Q7600">
        <v>6</v>
      </c>
    </row>
    <row r="7601" spans="1:17" x14ac:dyDescent="0.25">
      <c r="A7601" t="s">
        <v>909</v>
      </c>
      <c r="B7601">
        <v>9</v>
      </c>
      <c r="C7601" t="s">
        <v>455</v>
      </c>
      <c r="D7601" t="s">
        <v>753</v>
      </c>
      <c r="E7601" t="str">
        <f t="shared" si="236"/>
        <v/>
      </c>
      <c r="F7601" t="str">
        <f t="shared" si="237"/>
        <v/>
      </c>
      <c r="H7601">
        <v>6.5</v>
      </c>
      <c r="Q7601">
        <v>6.5</v>
      </c>
    </row>
    <row r="7602" spans="1:17" x14ac:dyDescent="0.25">
      <c r="A7602" t="s">
        <v>909</v>
      </c>
      <c r="B7602">
        <v>9</v>
      </c>
      <c r="C7602" t="s">
        <v>380</v>
      </c>
      <c r="D7602" t="s">
        <v>750</v>
      </c>
      <c r="E7602" t="str">
        <f t="shared" si="236"/>
        <v/>
      </c>
      <c r="F7602" t="str">
        <f t="shared" si="237"/>
        <v/>
      </c>
      <c r="H7602">
        <v>5.5</v>
      </c>
      <c r="Q7602">
        <v>5.5</v>
      </c>
    </row>
    <row r="7603" spans="1:17" x14ac:dyDescent="0.25">
      <c r="A7603" t="s">
        <v>909</v>
      </c>
      <c r="B7603">
        <v>9</v>
      </c>
      <c r="C7603" t="s">
        <v>386</v>
      </c>
      <c r="D7603" t="s">
        <v>750</v>
      </c>
      <c r="E7603">
        <f t="shared" si="236"/>
        <v>1</v>
      </c>
      <c r="F7603" t="str">
        <f t="shared" si="237"/>
        <v/>
      </c>
      <c r="G7603" t="s">
        <v>910</v>
      </c>
      <c r="H7603">
        <v>6</v>
      </c>
      <c r="Q7603">
        <v>5.5</v>
      </c>
    </row>
    <row r="7604" spans="1:17" x14ac:dyDescent="0.25">
      <c r="A7604" t="s">
        <v>909</v>
      </c>
      <c r="B7604">
        <v>9</v>
      </c>
      <c r="C7604" t="s">
        <v>399</v>
      </c>
      <c r="D7604" t="s">
        <v>750</v>
      </c>
      <c r="E7604" t="str">
        <f t="shared" si="236"/>
        <v/>
      </c>
      <c r="F7604" t="str">
        <f t="shared" si="237"/>
        <v/>
      </c>
      <c r="H7604">
        <v>5.5</v>
      </c>
      <c r="Q7604">
        <v>5.5</v>
      </c>
    </row>
    <row r="7605" spans="1:17" x14ac:dyDescent="0.25">
      <c r="A7605" t="s">
        <v>909</v>
      </c>
      <c r="B7605">
        <v>9</v>
      </c>
      <c r="C7605" t="s">
        <v>430</v>
      </c>
      <c r="D7605" t="s">
        <v>750</v>
      </c>
      <c r="E7605" t="str">
        <f t="shared" si="236"/>
        <v/>
      </c>
      <c r="F7605" t="str">
        <f t="shared" si="237"/>
        <v/>
      </c>
      <c r="H7605">
        <v>6</v>
      </c>
      <c r="Q7605">
        <v>6</v>
      </c>
    </row>
    <row r="7606" spans="1:17" x14ac:dyDescent="0.25">
      <c r="A7606" t="s">
        <v>909</v>
      </c>
      <c r="B7606">
        <v>9</v>
      </c>
      <c r="C7606" t="s">
        <v>452</v>
      </c>
      <c r="D7606" t="s">
        <v>750</v>
      </c>
      <c r="E7606">
        <f t="shared" si="236"/>
        <v>1</v>
      </c>
      <c r="F7606" t="str">
        <f t="shared" si="237"/>
        <v/>
      </c>
      <c r="G7606" t="s">
        <v>910</v>
      </c>
      <c r="H7606">
        <v>6</v>
      </c>
      <c r="Q7606">
        <v>5.5</v>
      </c>
    </row>
    <row r="7607" spans="1:17" x14ac:dyDescent="0.25">
      <c r="A7607" t="s">
        <v>909</v>
      </c>
      <c r="B7607">
        <v>9</v>
      </c>
      <c r="C7607" t="s">
        <v>345</v>
      </c>
      <c r="D7607" t="s">
        <v>754</v>
      </c>
      <c r="E7607" t="str">
        <f t="shared" si="236"/>
        <v/>
      </c>
      <c r="F7607" t="str">
        <f t="shared" si="237"/>
        <v/>
      </c>
      <c r="H7607">
        <v>5.5</v>
      </c>
      <c r="Q7607">
        <v>5.5</v>
      </c>
    </row>
    <row r="7608" spans="1:17" x14ac:dyDescent="0.25">
      <c r="A7608" t="s">
        <v>909</v>
      </c>
      <c r="B7608">
        <v>9</v>
      </c>
      <c r="C7608" t="s">
        <v>849</v>
      </c>
      <c r="D7608" t="s">
        <v>754</v>
      </c>
      <c r="E7608" t="str">
        <f t="shared" si="236"/>
        <v/>
      </c>
      <c r="F7608" t="str">
        <f t="shared" si="237"/>
        <v/>
      </c>
      <c r="H7608">
        <v>4</v>
      </c>
      <c r="Q7608">
        <v>4</v>
      </c>
    </row>
    <row r="7609" spans="1:17" x14ac:dyDescent="0.25">
      <c r="A7609" t="s">
        <v>909</v>
      </c>
      <c r="B7609">
        <v>9</v>
      </c>
      <c r="C7609" t="s">
        <v>881</v>
      </c>
      <c r="D7609" t="s">
        <v>754</v>
      </c>
      <c r="E7609" t="str">
        <f t="shared" si="236"/>
        <v/>
      </c>
      <c r="F7609" t="str">
        <f t="shared" si="237"/>
        <v/>
      </c>
      <c r="H7609">
        <v>6.5</v>
      </c>
      <c r="I7609">
        <v>1</v>
      </c>
      <c r="Q7609">
        <v>9.5</v>
      </c>
    </row>
    <row r="7610" spans="1:17" x14ac:dyDescent="0.25">
      <c r="A7610" t="s">
        <v>909</v>
      </c>
      <c r="B7610">
        <v>9</v>
      </c>
      <c r="C7610" t="s">
        <v>480</v>
      </c>
      <c r="D7610" t="s">
        <v>754</v>
      </c>
      <c r="E7610">
        <f t="shared" si="236"/>
        <v>1</v>
      </c>
      <c r="F7610" t="str">
        <f t="shared" si="237"/>
        <v/>
      </c>
      <c r="G7610" t="s">
        <v>910</v>
      </c>
      <c r="H7610">
        <v>6</v>
      </c>
      <c r="Q7610">
        <v>5.5</v>
      </c>
    </row>
    <row r="7611" spans="1:17" x14ac:dyDescent="0.25">
      <c r="A7611" t="s">
        <v>909</v>
      </c>
      <c r="B7611">
        <v>9</v>
      </c>
      <c r="C7611" t="s">
        <v>349</v>
      </c>
      <c r="D7611" t="s">
        <v>748</v>
      </c>
      <c r="E7611" t="str">
        <f t="shared" si="236"/>
        <v/>
      </c>
      <c r="F7611" t="str">
        <f t="shared" si="237"/>
        <v/>
      </c>
      <c r="H7611">
        <v>6.5</v>
      </c>
      <c r="Q7611">
        <v>6.5</v>
      </c>
    </row>
    <row r="7612" spans="1:17" x14ac:dyDescent="0.25">
      <c r="A7612" t="s">
        <v>909</v>
      </c>
      <c r="B7612">
        <v>9</v>
      </c>
      <c r="C7612" t="s">
        <v>356</v>
      </c>
      <c r="D7612" t="s">
        <v>748</v>
      </c>
      <c r="E7612" t="str">
        <f t="shared" si="236"/>
        <v/>
      </c>
      <c r="F7612" t="str">
        <f t="shared" si="237"/>
        <v/>
      </c>
      <c r="H7612">
        <v>5.5</v>
      </c>
      <c r="Q7612">
        <v>5.5</v>
      </c>
    </row>
    <row r="7613" spans="1:17" x14ac:dyDescent="0.25">
      <c r="A7613" t="s">
        <v>909</v>
      </c>
      <c r="B7613">
        <v>9</v>
      </c>
      <c r="C7613" t="s">
        <v>401</v>
      </c>
      <c r="D7613" t="s">
        <v>748</v>
      </c>
      <c r="E7613">
        <f t="shared" si="236"/>
        <v>1</v>
      </c>
      <c r="F7613" t="str">
        <f t="shared" si="237"/>
        <v/>
      </c>
      <c r="G7613" t="s">
        <v>910</v>
      </c>
      <c r="H7613">
        <v>6.5</v>
      </c>
      <c r="Q7613">
        <v>6</v>
      </c>
    </row>
    <row r="7614" spans="1:17" x14ac:dyDescent="0.25">
      <c r="A7614" t="s">
        <v>909</v>
      </c>
      <c r="B7614">
        <v>9</v>
      </c>
      <c r="C7614" t="s">
        <v>422</v>
      </c>
      <c r="D7614" t="s">
        <v>748</v>
      </c>
      <c r="E7614" t="str">
        <f t="shared" si="236"/>
        <v/>
      </c>
      <c r="F7614" t="str">
        <f t="shared" si="237"/>
        <v/>
      </c>
      <c r="H7614">
        <v>6</v>
      </c>
      <c r="Q7614">
        <v>6</v>
      </c>
    </row>
    <row r="7615" spans="1:17" x14ac:dyDescent="0.25">
      <c r="A7615" t="s">
        <v>909</v>
      </c>
      <c r="B7615">
        <v>9</v>
      </c>
      <c r="C7615" t="s">
        <v>363</v>
      </c>
      <c r="D7615" t="s">
        <v>661</v>
      </c>
      <c r="E7615" t="str">
        <f t="shared" si="236"/>
        <v/>
      </c>
      <c r="F7615" t="str">
        <f t="shared" si="237"/>
        <v/>
      </c>
      <c r="H7615">
        <v>6</v>
      </c>
      <c r="Q7615">
        <v>6</v>
      </c>
    </row>
    <row r="7616" spans="1:17" x14ac:dyDescent="0.25">
      <c r="A7616" t="s">
        <v>909</v>
      </c>
      <c r="B7616">
        <v>9</v>
      </c>
      <c r="C7616" t="s">
        <v>845</v>
      </c>
      <c r="D7616" t="s">
        <v>661</v>
      </c>
      <c r="E7616" t="str">
        <f t="shared" si="236"/>
        <v/>
      </c>
      <c r="F7616" t="str">
        <f t="shared" si="237"/>
        <v/>
      </c>
      <c r="H7616">
        <v>6</v>
      </c>
      <c r="Q7616">
        <v>6</v>
      </c>
    </row>
    <row r="7617" spans="1:17" x14ac:dyDescent="0.25">
      <c r="A7617" t="s">
        <v>909</v>
      </c>
      <c r="B7617">
        <v>9</v>
      </c>
      <c r="C7617" t="s">
        <v>400</v>
      </c>
      <c r="D7617" t="s">
        <v>661</v>
      </c>
      <c r="E7617" t="str">
        <f t="shared" si="236"/>
        <v/>
      </c>
      <c r="F7617" t="str">
        <f t="shared" si="237"/>
        <v/>
      </c>
      <c r="H7617">
        <v>5</v>
      </c>
      <c r="Q7617">
        <v>5</v>
      </c>
    </row>
    <row r="7618" spans="1:17" x14ac:dyDescent="0.25">
      <c r="A7618" t="s">
        <v>909</v>
      </c>
      <c r="B7618">
        <v>9</v>
      </c>
      <c r="C7618" t="s">
        <v>409</v>
      </c>
      <c r="D7618" t="s">
        <v>661</v>
      </c>
      <c r="E7618" t="str">
        <f t="shared" si="236"/>
        <v/>
      </c>
      <c r="F7618" t="str">
        <f t="shared" si="237"/>
        <v/>
      </c>
      <c r="H7618">
        <v>6.5</v>
      </c>
      <c r="Q7618">
        <v>6.5</v>
      </c>
    </row>
    <row r="7619" spans="1:17" x14ac:dyDescent="0.25">
      <c r="A7619" t="s">
        <v>909</v>
      </c>
      <c r="B7619">
        <v>9</v>
      </c>
      <c r="C7619" t="s">
        <v>420</v>
      </c>
      <c r="D7619" t="s">
        <v>661</v>
      </c>
      <c r="E7619">
        <f t="shared" ref="E7619:E7682" si="238">IF($G7619="Ammonito",1,"")</f>
        <v>1</v>
      </c>
      <c r="F7619" t="str">
        <f t="shared" ref="F7619:F7682" si="239">IF($G7619="Espulsione",1,"")</f>
        <v/>
      </c>
      <c r="G7619" t="s">
        <v>910</v>
      </c>
      <c r="H7619">
        <v>6.5</v>
      </c>
      <c r="Q7619">
        <v>6</v>
      </c>
    </row>
    <row r="7620" spans="1:17" x14ac:dyDescent="0.25">
      <c r="A7620" t="s">
        <v>909</v>
      </c>
      <c r="B7620">
        <v>9</v>
      </c>
      <c r="C7620" t="s">
        <v>467</v>
      </c>
      <c r="D7620" t="s">
        <v>661</v>
      </c>
      <c r="E7620" t="str">
        <f t="shared" si="238"/>
        <v/>
      </c>
      <c r="F7620" t="str">
        <f t="shared" si="239"/>
        <v/>
      </c>
      <c r="H7620">
        <v>6</v>
      </c>
      <c r="Q7620">
        <v>6</v>
      </c>
    </row>
    <row r="7621" spans="1:17" x14ac:dyDescent="0.25">
      <c r="A7621" t="s">
        <v>909</v>
      </c>
      <c r="B7621">
        <v>9</v>
      </c>
      <c r="C7621" t="s">
        <v>359</v>
      </c>
      <c r="D7621" t="s">
        <v>631</v>
      </c>
      <c r="E7621" t="str">
        <f t="shared" si="238"/>
        <v/>
      </c>
      <c r="F7621" t="str">
        <f t="shared" si="239"/>
        <v/>
      </c>
      <c r="H7621">
        <v>6</v>
      </c>
      <c r="Q7621">
        <v>6</v>
      </c>
    </row>
    <row r="7622" spans="1:17" x14ac:dyDescent="0.25">
      <c r="A7622" t="s">
        <v>909</v>
      </c>
      <c r="B7622">
        <v>9</v>
      </c>
      <c r="C7622" t="s">
        <v>364</v>
      </c>
      <c r="D7622" t="s">
        <v>631</v>
      </c>
      <c r="E7622" t="str">
        <f t="shared" si="238"/>
        <v/>
      </c>
      <c r="F7622" t="str">
        <f t="shared" si="239"/>
        <v/>
      </c>
      <c r="H7622">
        <v>7</v>
      </c>
      <c r="Q7622">
        <v>7</v>
      </c>
    </row>
    <row r="7623" spans="1:17" x14ac:dyDescent="0.25">
      <c r="A7623" t="s">
        <v>909</v>
      </c>
      <c r="B7623">
        <v>9</v>
      </c>
      <c r="C7623" t="s">
        <v>846</v>
      </c>
      <c r="D7623" t="s">
        <v>631</v>
      </c>
      <c r="E7623" t="str">
        <f t="shared" si="238"/>
        <v/>
      </c>
      <c r="F7623" t="str">
        <f t="shared" si="239"/>
        <v/>
      </c>
      <c r="H7623">
        <v>6.5</v>
      </c>
      <c r="Q7623">
        <v>6.5</v>
      </c>
    </row>
    <row r="7624" spans="1:17" x14ac:dyDescent="0.25">
      <c r="A7624" t="s">
        <v>909</v>
      </c>
      <c r="B7624">
        <v>9</v>
      </c>
      <c r="C7624" t="s">
        <v>423</v>
      </c>
      <c r="D7624" t="s">
        <v>631</v>
      </c>
      <c r="E7624" t="str">
        <f t="shared" si="238"/>
        <v/>
      </c>
      <c r="F7624">
        <f t="shared" si="239"/>
        <v>1</v>
      </c>
      <c r="G7624" t="s">
        <v>911</v>
      </c>
      <c r="H7624">
        <v>4.5</v>
      </c>
      <c r="Q7624">
        <v>3.5</v>
      </c>
    </row>
    <row r="7625" spans="1:17" x14ac:dyDescent="0.25">
      <c r="A7625" t="s">
        <v>909</v>
      </c>
      <c r="B7625">
        <v>9</v>
      </c>
      <c r="C7625" t="s">
        <v>475</v>
      </c>
      <c r="D7625" t="s">
        <v>631</v>
      </c>
      <c r="E7625" t="str">
        <f t="shared" si="238"/>
        <v/>
      </c>
      <c r="F7625" t="str">
        <f t="shared" si="239"/>
        <v/>
      </c>
      <c r="H7625">
        <v>6</v>
      </c>
      <c r="Q7625">
        <v>6</v>
      </c>
    </row>
    <row r="7626" spans="1:17" x14ac:dyDescent="0.25">
      <c r="A7626" t="s">
        <v>909</v>
      </c>
      <c r="B7626">
        <v>9</v>
      </c>
      <c r="C7626" t="s">
        <v>387</v>
      </c>
      <c r="D7626" t="s">
        <v>745</v>
      </c>
      <c r="E7626">
        <f t="shared" si="238"/>
        <v>1</v>
      </c>
      <c r="F7626" t="str">
        <f t="shared" si="239"/>
        <v/>
      </c>
      <c r="G7626" t="s">
        <v>910</v>
      </c>
      <c r="H7626">
        <v>6</v>
      </c>
      <c r="Q7626">
        <v>5.5</v>
      </c>
    </row>
    <row r="7627" spans="1:17" x14ac:dyDescent="0.25">
      <c r="A7627" t="s">
        <v>909</v>
      </c>
      <c r="B7627">
        <v>9</v>
      </c>
      <c r="C7627" t="s">
        <v>394</v>
      </c>
      <c r="D7627" t="s">
        <v>745</v>
      </c>
      <c r="E7627">
        <f t="shared" si="238"/>
        <v>1</v>
      </c>
      <c r="F7627" t="str">
        <f t="shared" si="239"/>
        <v/>
      </c>
      <c r="G7627" t="s">
        <v>910</v>
      </c>
      <c r="H7627">
        <v>5.5</v>
      </c>
      <c r="Q7627">
        <v>5</v>
      </c>
    </row>
    <row r="7628" spans="1:17" x14ac:dyDescent="0.25">
      <c r="A7628" t="s">
        <v>909</v>
      </c>
      <c r="B7628">
        <v>9</v>
      </c>
      <c r="C7628" t="s">
        <v>405</v>
      </c>
      <c r="D7628" t="s">
        <v>745</v>
      </c>
      <c r="E7628">
        <f t="shared" si="238"/>
        <v>1</v>
      </c>
      <c r="F7628" t="str">
        <f t="shared" si="239"/>
        <v/>
      </c>
      <c r="G7628" t="s">
        <v>910</v>
      </c>
      <c r="H7628">
        <v>6</v>
      </c>
      <c r="Q7628">
        <v>5.5</v>
      </c>
    </row>
    <row r="7629" spans="1:17" x14ac:dyDescent="0.25">
      <c r="A7629" t="s">
        <v>909</v>
      </c>
      <c r="B7629">
        <v>9</v>
      </c>
      <c r="C7629" t="s">
        <v>439</v>
      </c>
      <c r="D7629" t="s">
        <v>745</v>
      </c>
      <c r="E7629" t="str">
        <f t="shared" si="238"/>
        <v/>
      </c>
      <c r="F7629" t="str">
        <f t="shared" si="239"/>
        <v/>
      </c>
      <c r="H7629">
        <v>6.5</v>
      </c>
      <c r="I7629">
        <v>1</v>
      </c>
      <c r="Q7629">
        <v>9.5</v>
      </c>
    </row>
    <row r="7630" spans="1:17" x14ac:dyDescent="0.25">
      <c r="A7630" t="s">
        <v>909</v>
      </c>
      <c r="B7630">
        <v>9</v>
      </c>
      <c r="C7630" t="s">
        <v>446</v>
      </c>
      <c r="D7630" t="s">
        <v>745</v>
      </c>
      <c r="E7630" t="str">
        <f t="shared" si="238"/>
        <v/>
      </c>
      <c r="F7630" t="str">
        <f t="shared" si="239"/>
        <v/>
      </c>
      <c r="H7630">
        <v>5.5</v>
      </c>
      <c r="Q7630">
        <v>5.5</v>
      </c>
    </row>
    <row r="7631" spans="1:17" x14ac:dyDescent="0.25">
      <c r="A7631" t="s">
        <v>909</v>
      </c>
      <c r="B7631">
        <v>9</v>
      </c>
      <c r="C7631" t="s">
        <v>459</v>
      </c>
      <c r="D7631" t="s">
        <v>745</v>
      </c>
      <c r="E7631" t="str">
        <f t="shared" si="238"/>
        <v/>
      </c>
      <c r="F7631" t="str">
        <f t="shared" si="239"/>
        <v/>
      </c>
      <c r="H7631">
        <v>6</v>
      </c>
      <c r="Q7631">
        <v>6</v>
      </c>
    </row>
    <row r="7632" spans="1:17" x14ac:dyDescent="0.25">
      <c r="A7632" t="s">
        <v>909</v>
      </c>
      <c r="B7632">
        <v>9</v>
      </c>
      <c r="C7632" t="s">
        <v>346</v>
      </c>
      <c r="D7632" t="s">
        <v>635</v>
      </c>
      <c r="E7632" t="str">
        <f t="shared" si="238"/>
        <v/>
      </c>
      <c r="F7632" t="str">
        <f t="shared" si="239"/>
        <v/>
      </c>
      <c r="H7632">
        <v>6</v>
      </c>
      <c r="Q7632">
        <v>6</v>
      </c>
    </row>
    <row r="7633" spans="1:17" x14ac:dyDescent="0.25">
      <c r="A7633" t="s">
        <v>909</v>
      </c>
      <c r="B7633">
        <v>9</v>
      </c>
      <c r="C7633" t="s">
        <v>351</v>
      </c>
      <c r="D7633" t="s">
        <v>635</v>
      </c>
      <c r="E7633" t="str">
        <f t="shared" si="238"/>
        <v/>
      </c>
      <c r="F7633" t="str">
        <f t="shared" si="239"/>
        <v/>
      </c>
      <c r="H7633">
        <v>6</v>
      </c>
      <c r="Q7633">
        <v>6</v>
      </c>
    </row>
    <row r="7634" spans="1:17" x14ac:dyDescent="0.25">
      <c r="A7634" t="s">
        <v>909</v>
      </c>
      <c r="B7634">
        <v>9</v>
      </c>
      <c r="C7634" t="s">
        <v>366</v>
      </c>
      <c r="D7634" t="s">
        <v>635</v>
      </c>
      <c r="E7634" t="str">
        <f t="shared" si="238"/>
        <v/>
      </c>
      <c r="F7634" t="str">
        <f t="shared" si="239"/>
        <v/>
      </c>
      <c r="H7634">
        <v>6.5</v>
      </c>
      <c r="Q7634">
        <v>6.5</v>
      </c>
    </row>
    <row r="7635" spans="1:17" x14ac:dyDescent="0.25">
      <c r="A7635" t="s">
        <v>909</v>
      </c>
      <c r="B7635">
        <v>9</v>
      </c>
      <c r="C7635" t="s">
        <v>419</v>
      </c>
      <c r="D7635" t="s">
        <v>635</v>
      </c>
      <c r="E7635" t="str">
        <f t="shared" si="238"/>
        <v/>
      </c>
      <c r="F7635" t="str">
        <f t="shared" si="239"/>
        <v/>
      </c>
      <c r="H7635">
        <v>5.5</v>
      </c>
      <c r="Q7635">
        <v>5.5</v>
      </c>
    </row>
    <row r="7636" spans="1:17" x14ac:dyDescent="0.25">
      <c r="A7636" t="s">
        <v>909</v>
      </c>
      <c r="B7636">
        <v>9</v>
      </c>
      <c r="C7636" t="s">
        <v>862</v>
      </c>
      <c r="D7636" t="s">
        <v>635</v>
      </c>
      <c r="E7636" t="str">
        <f t="shared" si="238"/>
        <v/>
      </c>
      <c r="F7636" t="str">
        <f t="shared" si="239"/>
        <v/>
      </c>
      <c r="H7636">
        <v>6</v>
      </c>
      <c r="Q7636">
        <v>6</v>
      </c>
    </row>
    <row r="7637" spans="1:17" x14ac:dyDescent="0.25">
      <c r="A7637" t="s">
        <v>909</v>
      </c>
      <c r="B7637">
        <v>9</v>
      </c>
      <c r="C7637" t="s">
        <v>389</v>
      </c>
      <c r="D7637" t="s">
        <v>747</v>
      </c>
      <c r="E7637" t="str">
        <f t="shared" si="238"/>
        <v/>
      </c>
      <c r="F7637" t="str">
        <f t="shared" si="239"/>
        <v/>
      </c>
      <c r="H7637">
        <v>5</v>
      </c>
      <c r="Q7637">
        <v>5</v>
      </c>
    </row>
    <row r="7638" spans="1:17" x14ac:dyDescent="0.25">
      <c r="A7638" t="s">
        <v>909</v>
      </c>
      <c r="B7638">
        <v>9</v>
      </c>
      <c r="C7638" t="s">
        <v>390</v>
      </c>
      <c r="D7638" t="s">
        <v>747</v>
      </c>
      <c r="E7638" t="str">
        <f t="shared" si="238"/>
        <v/>
      </c>
      <c r="F7638" t="str">
        <f t="shared" si="239"/>
        <v/>
      </c>
      <c r="H7638">
        <v>6</v>
      </c>
      <c r="Q7638">
        <v>6</v>
      </c>
    </row>
    <row r="7639" spans="1:17" x14ac:dyDescent="0.25">
      <c r="A7639" t="s">
        <v>909</v>
      </c>
      <c r="B7639">
        <v>9</v>
      </c>
      <c r="C7639" t="s">
        <v>408</v>
      </c>
      <c r="D7639" t="s">
        <v>747</v>
      </c>
      <c r="E7639" t="str">
        <f t="shared" si="238"/>
        <v/>
      </c>
      <c r="F7639" t="str">
        <f t="shared" si="239"/>
        <v/>
      </c>
      <c r="H7639">
        <v>5.5</v>
      </c>
      <c r="Q7639">
        <v>5.5</v>
      </c>
    </row>
    <row r="7640" spans="1:17" x14ac:dyDescent="0.25">
      <c r="A7640" t="s">
        <v>909</v>
      </c>
      <c r="B7640">
        <v>9</v>
      </c>
      <c r="C7640" t="s">
        <v>425</v>
      </c>
      <c r="D7640" t="s">
        <v>747</v>
      </c>
      <c r="E7640" t="str">
        <f t="shared" si="238"/>
        <v/>
      </c>
      <c r="F7640" t="str">
        <f t="shared" si="239"/>
        <v/>
      </c>
      <c r="H7640">
        <v>5.5</v>
      </c>
      <c r="Q7640">
        <v>5.5</v>
      </c>
    </row>
    <row r="7641" spans="1:17" x14ac:dyDescent="0.25">
      <c r="A7641" t="s">
        <v>909</v>
      </c>
      <c r="B7641">
        <v>9</v>
      </c>
      <c r="C7641" t="s">
        <v>863</v>
      </c>
      <c r="D7641" t="s">
        <v>747</v>
      </c>
      <c r="E7641" t="str">
        <f t="shared" si="238"/>
        <v/>
      </c>
      <c r="F7641" t="str">
        <f t="shared" si="239"/>
        <v/>
      </c>
      <c r="H7641">
        <v>5</v>
      </c>
      <c r="Q7641">
        <v>5</v>
      </c>
    </row>
    <row r="7642" spans="1:17" x14ac:dyDescent="0.25">
      <c r="A7642" t="s">
        <v>909</v>
      </c>
      <c r="B7642">
        <v>9</v>
      </c>
      <c r="C7642" t="s">
        <v>865</v>
      </c>
      <c r="D7642" t="s">
        <v>747</v>
      </c>
      <c r="E7642" t="str">
        <f t="shared" si="238"/>
        <v/>
      </c>
      <c r="F7642" t="str">
        <f t="shared" si="239"/>
        <v/>
      </c>
      <c r="H7642">
        <v>5</v>
      </c>
      <c r="Q7642">
        <v>5</v>
      </c>
    </row>
    <row r="7643" spans="1:17" x14ac:dyDescent="0.25">
      <c r="A7643" t="s">
        <v>909</v>
      </c>
      <c r="B7643">
        <v>9</v>
      </c>
      <c r="C7643" t="s">
        <v>361</v>
      </c>
      <c r="D7643" t="s">
        <v>738</v>
      </c>
      <c r="E7643" t="str">
        <f t="shared" si="238"/>
        <v/>
      </c>
      <c r="F7643" t="str">
        <f t="shared" si="239"/>
        <v/>
      </c>
      <c r="H7643">
        <v>5.5</v>
      </c>
      <c r="Q7643">
        <v>5.5</v>
      </c>
    </row>
    <row r="7644" spans="1:17" x14ac:dyDescent="0.25">
      <c r="A7644" t="s">
        <v>909</v>
      </c>
      <c r="B7644">
        <v>9</v>
      </c>
      <c r="C7644" t="s">
        <v>851</v>
      </c>
      <c r="D7644" t="s">
        <v>738</v>
      </c>
      <c r="E7644" t="str">
        <f t="shared" si="238"/>
        <v/>
      </c>
      <c r="F7644" t="str">
        <f t="shared" si="239"/>
        <v/>
      </c>
      <c r="H7644">
        <v>5.5</v>
      </c>
      <c r="Q7644">
        <v>5.5</v>
      </c>
    </row>
    <row r="7645" spans="1:17" x14ac:dyDescent="0.25">
      <c r="A7645" t="s">
        <v>909</v>
      </c>
      <c r="B7645">
        <v>9</v>
      </c>
      <c r="C7645" t="s">
        <v>403</v>
      </c>
      <c r="D7645" t="s">
        <v>738</v>
      </c>
      <c r="E7645" t="str">
        <f t="shared" si="238"/>
        <v/>
      </c>
      <c r="F7645" t="str">
        <f t="shared" si="239"/>
        <v/>
      </c>
      <c r="H7645">
        <v>6</v>
      </c>
      <c r="Q7645">
        <v>6</v>
      </c>
    </row>
    <row r="7646" spans="1:17" x14ac:dyDescent="0.25">
      <c r="A7646" t="s">
        <v>909</v>
      </c>
      <c r="B7646">
        <v>9</v>
      </c>
      <c r="C7646" t="s">
        <v>413</v>
      </c>
      <c r="D7646" t="s">
        <v>738</v>
      </c>
      <c r="E7646">
        <f t="shared" si="238"/>
        <v>1</v>
      </c>
      <c r="F7646" t="str">
        <f t="shared" si="239"/>
        <v/>
      </c>
      <c r="G7646" t="s">
        <v>910</v>
      </c>
      <c r="H7646">
        <v>6</v>
      </c>
      <c r="Q7646">
        <v>5.5</v>
      </c>
    </row>
    <row r="7647" spans="1:17" x14ac:dyDescent="0.25">
      <c r="A7647" t="s">
        <v>909</v>
      </c>
      <c r="B7647">
        <v>9</v>
      </c>
      <c r="C7647" t="s">
        <v>441</v>
      </c>
      <c r="D7647" t="s">
        <v>738</v>
      </c>
      <c r="E7647" t="str">
        <f t="shared" si="238"/>
        <v/>
      </c>
      <c r="F7647" t="str">
        <f t="shared" si="239"/>
        <v/>
      </c>
      <c r="H7647">
        <v>6</v>
      </c>
      <c r="Q7647">
        <v>6</v>
      </c>
    </row>
    <row r="7648" spans="1:17" x14ac:dyDescent="0.25">
      <c r="A7648" t="s">
        <v>909</v>
      </c>
      <c r="B7648">
        <v>9</v>
      </c>
      <c r="C7648" t="s">
        <v>347</v>
      </c>
      <c r="D7648" t="s">
        <v>761</v>
      </c>
      <c r="E7648" t="str">
        <f t="shared" si="238"/>
        <v/>
      </c>
      <c r="F7648" t="str">
        <f t="shared" si="239"/>
        <v/>
      </c>
      <c r="H7648">
        <v>5</v>
      </c>
      <c r="Q7648">
        <v>5</v>
      </c>
    </row>
    <row r="7649" spans="1:17" x14ac:dyDescent="0.25">
      <c r="A7649" t="s">
        <v>909</v>
      </c>
      <c r="B7649">
        <v>9</v>
      </c>
      <c r="C7649" t="s">
        <v>372</v>
      </c>
      <c r="D7649" t="s">
        <v>761</v>
      </c>
      <c r="E7649">
        <f t="shared" si="238"/>
        <v>1</v>
      </c>
      <c r="F7649" t="str">
        <f t="shared" si="239"/>
        <v/>
      </c>
      <c r="G7649" t="s">
        <v>910</v>
      </c>
      <c r="H7649">
        <v>4.5</v>
      </c>
      <c r="Q7649">
        <v>4</v>
      </c>
    </row>
    <row r="7650" spans="1:17" x14ac:dyDescent="0.25">
      <c r="A7650" t="s">
        <v>909</v>
      </c>
      <c r="B7650">
        <v>9</v>
      </c>
      <c r="C7650" t="s">
        <v>424</v>
      </c>
      <c r="D7650" t="s">
        <v>761</v>
      </c>
      <c r="E7650" t="str">
        <f t="shared" si="238"/>
        <v/>
      </c>
      <c r="F7650" t="str">
        <f t="shared" si="239"/>
        <v/>
      </c>
      <c r="H7650">
        <v>5</v>
      </c>
      <c r="Q7650">
        <v>5</v>
      </c>
    </row>
    <row r="7651" spans="1:17" x14ac:dyDescent="0.25">
      <c r="A7651" t="s">
        <v>909</v>
      </c>
      <c r="B7651">
        <v>9</v>
      </c>
      <c r="C7651" t="s">
        <v>435</v>
      </c>
      <c r="D7651" t="s">
        <v>761</v>
      </c>
      <c r="E7651" t="str">
        <f t="shared" si="238"/>
        <v/>
      </c>
      <c r="F7651">
        <f t="shared" si="239"/>
        <v>1</v>
      </c>
      <c r="G7651" t="s">
        <v>911</v>
      </c>
      <c r="H7651">
        <v>5</v>
      </c>
      <c r="K7651">
        <v>1</v>
      </c>
      <c r="Q7651">
        <v>2</v>
      </c>
    </row>
    <row r="7652" spans="1:17" x14ac:dyDescent="0.25">
      <c r="A7652" t="s">
        <v>912</v>
      </c>
      <c r="B7652">
        <v>9</v>
      </c>
      <c r="C7652" t="s">
        <v>505</v>
      </c>
      <c r="D7652" t="s">
        <v>746</v>
      </c>
      <c r="E7652" t="str">
        <f t="shared" si="238"/>
        <v/>
      </c>
      <c r="F7652" t="str">
        <f t="shared" si="239"/>
        <v/>
      </c>
      <c r="H7652">
        <v>5.5</v>
      </c>
      <c r="Q7652">
        <v>5.5</v>
      </c>
    </row>
    <row r="7653" spans="1:17" x14ac:dyDescent="0.25">
      <c r="A7653" t="s">
        <v>912</v>
      </c>
      <c r="B7653">
        <v>9</v>
      </c>
      <c r="C7653" t="s">
        <v>509</v>
      </c>
      <c r="D7653" t="s">
        <v>746</v>
      </c>
      <c r="E7653" t="str">
        <f t="shared" si="238"/>
        <v/>
      </c>
      <c r="F7653" t="str">
        <f t="shared" si="239"/>
        <v/>
      </c>
      <c r="H7653">
        <v>6</v>
      </c>
      <c r="Q7653">
        <v>6</v>
      </c>
    </row>
    <row r="7654" spans="1:17" x14ac:dyDescent="0.25">
      <c r="A7654" t="s">
        <v>912</v>
      </c>
      <c r="B7654">
        <v>9</v>
      </c>
      <c r="C7654" t="s">
        <v>515</v>
      </c>
      <c r="D7654" t="s">
        <v>746</v>
      </c>
      <c r="E7654">
        <f t="shared" si="238"/>
        <v>1</v>
      </c>
      <c r="F7654" t="str">
        <f t="shared" si="239"/>
        <v/>
      </c>
      <c r="G7654" t="s">
        <v>910</v>
      </c>
      <c r="H7654">
        <v>6.5</v>
      </c>
      <c r="Q7654">
        <v>6</v>
      </c>
    </row>
    <row r="7655" spans="1:17" x14ac:dyDescent="0.25">
      <c r="A7655" t="s">
        <v>912</v>
      </c>
      <c r="B7655">
        <v>9</v>
      </c>
      <c r="C7655" t="s">
        <v>585</v>
      </c>
      <c r="D7655" t="s">
        <v>746</v>
      </c>
      <c r="E7655" t="str">
        <f t="shared" si="238"/>
        <v/>
      </c>
      <c r="F7655" t="str">
        <f t="shared" si="239"/>
        <v/>
      </c>
      <c r="H7655">
        <v>5</v>
      </c>
      <c r="Q7655">
        <v>5</v>
      </c>
    </row>
    <row r="7656" spans="1:17" x14ac:dyDescent="0.25">
      <c r="A7656" t="s">
        <v>912</v>
      </c>
      <c r="B7656">
        <v>9</v>
      </c>
      <c r="C7656" t="s">
        <v>764</v>
      </c>
      <c r="D7656" t="s">
        <v>760</v>
      </c>
      <c r="E7656">
        <f t="shared" si="238"/>
        <v>1</v>
      </c>
      <c r="F7656" t="str">
        <f t="shared" si="239"/>
        <v/>
      </c>
      <c r="G7656" t="s">
        <v>910</v>
      </c>
      <c r="H7656">
        <v>6.5</v>
      </c>
      <c r="Q7656">
        <v>6</v>
      </c>
    </row>
    <row r="7657" spans="1:17" x14ac:dyDescent="0.25">
      <c r="A7657" t="s">
        <v>912</v>
      </c>
      <c r="B7657">
        <v>9</v>
      </c>
      <c r="C7657" t="s">
        <v>558</v>
      </c>
      <c r="D7657" t="s">
        <v>760</v>
      </c>
      <c r="E7657" t="str">
        <f t="shared" si="238"/>
        <v/>
      </c>
      <c r="F7657" t="str">
        <f t="shared" si="239"/>
        <v/>
      </c>
      <c r="H7657">
        <v>6</v>
      </c>
      <c r="Q7657">
        <v>6</v>
      </c>
    </row>
    <row r="7658" spans="1:17" x14ac:dyDescent="0.25">
      <c r="A7658" t="s">
        <v>912</v>
      </c>
      <c r="B7658">
        <v>9</v>
      </c>
      <c r="C7658" t="s">
        <v>560</v>
      </c>
      <c r="D7658" t="s">
        <v>760</v>
      </c>
      <c r="E7658" t="str">
        <f t="shared" si="238"/>
        <v/>
      </c>
      <c r="F7658" t="str">
        <f t="shared" si="239"/>
        <v/>
      </c>
      <c r="H7658">
        <v>6</v>
      </c>
      <c r="Q7658">
        <v>6</v>
      </c>
    </row>
    <row r="7659" spans="1:17" x14ac:dyDescent="0.25">
      <c r="A7659" t="s">
        <v>912</v>
      </c>
      <c r="B7659">
        <v>9</v>
      </c>
      <c r="C7659" t="s">
        <v>565</v>
      </c>
      <c r="D7659" t="s">
        <v>760</v>
      </c>
      <c r="E7659" t="str">
        <f t="shared" si="238"/>
        <v/>
      </c>
      <c r="F7659" t="str">
        <f t="shared" si="239"/>
        <v/>
      </c>
      <c r="H7659">
        <v>6</v>
      </c>
      <c r="Q7659">
        <v>6</v>
      </c>
    </row>
    <row r="7660" spans="1:17" x14ac:dyDescent="0.25">
      <c r="A7660" t="s">
        <v>912</v>
      </c>
      <c r="B7660">
        <v>9</v>
      </c>
      <c r="C7660" t="s">
        <v>506</v>
      </c>
      <c r="D7660" t="s">
        <v>633</v>
      </c>
      <c r="E7660" t="str">
        <f t="shared" si="238"/>
        <v/>
      </c>
      <c r="F7660" t="str">
        <f t="shared" si="239"/>
        <v/>
      </c>
      <c r="H7660">
        <v>5</v>
      </c>
      <c r="Q7660">
        <v>5</v>
      </c>
    </row>
    <row r="7661" spans="1:17" x14ac:dyDescent="0.25">
      <c r="A7661" t="s">
        <v>912</v>
      </c>
      <c r="B7661">
        <v>9</v>
      </c>
      <c r="C7661" t="s">
        <v>518</v>
      </c>
      <c r="D7661" t="s">
        <v>633</v>
      </c>
      <c r="E7661" t="str">
        <f t="shared" si="238"/>
        <v/>
      </c>
      <c r="F7661" t="str">
        <f t="shared" si="239"/>
        <v/>
      </c>
      <c r="H7661">
        <v>6</v>
      </c>
      <c r="Q7661">
        <v>6</v>
      </c>
    </row>
    <row r="7662" spans="1:17" x14ac:dyDescent="0.25">
      <c r="A7662" t="s">
        <v>912</v>
      </c>
      <c r="B7662">
        <v>9</v>
      </c>
      <c r="C7662" t="s">
        <v>519</v>
      </c>
      <c r="D7662" t="s">
        <v>633</v>
      </c>
      <c r="E7662" t="str">
        <f t="shared" si="238"/>
        <v/>
      </c>
      <c r="F7662" t="str">
        <f t="shared" si="239"/>
        <v/>
      </c>
      <c r="H7662">
        <v>5.5</v>
      </c>
      <c r="Q7662">
        <v>5.5</v>
      </c>
    </row>
    <row r="7663" spans="1:17" x14ac:dyDescent="0.25">
      <c r="A7663" t="s">
        <v>912</v>
      </c>
      <c r="B7663">
        <v>9</v>
      </c>
      <c r="C7663" t="s">
        <v>523</v>
      </c>
      <c r="D7663" t="s">
        <v>633</v>
      </c>
      <c r="E7663" t="str">
        <f t="shared" si="238"/>
        <v/>
      </c>
      <c r="F7663" t="str">
        <f t="shared" si="239"/>
        <v/>
      </c>
      <c r="H7663">
        <v>5.5</v>
      </c>
      <c r="Q7663">
        <v>5.5</v>
      </c>
    </row>
    <row r="7664" spans="1:17" x14ac:dyDescent="0.25">
      <c r="A7664" t="s">
        <v>912</v>
      </c>
      <c r="B7664">
        <v>9</v>
      </c>
      <c r="C7664" t="s">
        <v>587</v>
      </c>
      <c r="D7664" t="s">
        <v>633</v>
      </c>
      <c r="E7664" t="str">
        <f t="shared" si="238"/>
        <v/>
      </c>
      <c r="F7664" t="str">
        <f t="shared" si="239"/>
        <v/>
      </c>
      <c r="H7664">
        <v>5.5</v>
      </c>
      <c r="Q7664">
        <v>5.5</v>
      </c>
    </row>
    <row r="7665" spans="1:17" x14ac:dyDescent="0.25">
      <c r="A7665" t="s">
        <v>912</v>
      </c>
      <c r="B7665">
        <v>9</v>
      </c>
      <c r="C7665" t="s">
        <v>484</v>
      </c>
      <c r="D7665" t="s">
        <v>739</v>
      </c>
      <c r="E7665" t="str">
        <f t="shared" si="238"/>
        <v/>
      </c>
      <c r="F7665" t="str">
        <f t="shared" si="239"/>
        <v/>
      </c>
      <c r="H7665">
        <v>6</v>
      </c>
      <c r="Q7665">
        <v>6</v>
      </c>
    </row>
    <row r="7666" spans="1:17" x14ac:dyDescent="0.25">
      <c r="A7666" t="s">
        <v>912</v>
      </c>
      <c r="B7666">
        <v>9</v>
      </c>
      <c r="C7666" t="s">
        <v>510</v>
      </c>
      <c r="D7666" t="s">
        <v>739</v>
      </c>
      <c r="E7666" t="str">
        <f t="shared" si="238"/>
        <v/>
      </c>
      <c r="F7666" t="str">
        <f t="shared" si="239"/>
        <v/>
      </c>
      <c r="H7666">
        <v>5</v>
      </c>
      <c r="Q7666">
        <v>5</v>
      </c>
    </row>
    <row r="7667" spans="1:17" x14ac:dyDescent="0.25">
      <c r="A7667" t="s">
        <v>912</v>
      </c>
      <c r="B7667">
        <v>9</v>
      </c>
      <c r="C7667" t="s">
        <v>553</v>
      </c>
      <c r="D7667" t="s">
        <v>739</v>
      </c>
      <c r="E7667" t="str">
        <f t="shared" si="238"/>
        <v/>
      </c>
      <c r="F7667" t="str">
        <f t="shared" si="239"/>
        <v/>
      </c>
      <c r="H7667">
        <v>6</v>
      </c>
      <c r="Q7667">
        <v>6</v>
      </c>
    </row>
    <row r="7668" spans="1:17" x14ac:dyDescent="0.25">
      <c r="A7668" t="s">
        <v>912</v>
      </c>
      <c r="B7668">
        <v>9</v>
      </c>
      <c r="C7668" t="s">
        <v>615</v>
      </c>
      <c r="D7668" t="s">
        <v>739</v>
      </c>
      <c r="E7668" t="str">
        <f t="shared" si="238"/>
        <v/>
      </c>
      <c r="F7668" t="str">
        <f t="shared" si="239"/>
        <v/>
      </c>
      <c r="H7668">
        <v>6</v>
      </c>
      <c r="Q7668">
        <v>6</v>
      </c>
    </row>
    <row r="7669" spans="1:17" x14ac:dyDescent="0.25">
      <c r="A7669" t="s">
        <v>912</v>
      </c>
      <c r="B7669">
        <v>9</v>
      </c>
      <c r="C7669" t="s">
        <v>543</v>
      </c>
      <c r="D7669" t="s">
        <v>739</v>
      </c>
      <c r="E7669" t="str">
        <f t="shared" si="238"/>
        <v/>
      </c>
      <c r="F7669" t="str">
        <f t="shared" si="239"/>
        <v/>
      </c>
      <c r="H7669">
        <v>6</v>
      </c>
      <c r="Q7669">
        <v>6</v>
      </c>
    </row>
    <row r="7670" spans="1:17" x14ac:dyDescent="0.25">
      <c r="A7670" t="s">
        <v>912</v>
      </c>
      <c r="B7670">
        <v>9</v>
      </c>
      <c r="C7670" t="s">
        <v>598</v>
      </c>
      <c r="D7670" t="s">
        <v>739</v>
      </c>
      <c r="E7670" t="str">
        <f t="shared" si="238"/>
        <v/>
      </c>
      <c r="F7670" t="str">
        <f t="shared" si="239"/>
        <v/>
      </c>
      <c r="H7670">
        <v>6.5</v>
      </c>
      <c r="Q7670">
        <v>6.5</v>
      </c>
    </row>
    <row r="7671" spans="1:17" x14ac:dyDescent="0.25">
      <c r="A7671" t="s">
        <v>912</v>
      </c>
      <c r="B7671">
        <v>9</v>
      </c>
      <c r="C7671" t="s">
        <v>496</v>
      </c>
      <c r="D7671" t="s">
        <v>634</v>
      </c>
      <c r="E7671" t="str">
        <f t="shared" si="238"/>
        <v/>
      </c>
      <c r="F7671" t="str">
        <f t="shared" si="239"/>
        <v/>
      </c>
      <c r="H7671">
        <v>5</v>
      </c>
      <c r="Q7671">
        <v>5</v>
      </c>
    </row>
    <row r="7672" spans="1:17" x14ac:dyDescent="0.25">
      <c r="A7672" t="s">
        <v>912</v>
      </c>
      <c r="B7672">
        <v>9</v>
      </c>
      <c r="C7672" t="s">
        <v>548</v>
      </c>
      <c r="D7672" t="s">
        <v>634</v>
      </c>
      <c r="E7672">
        <f t="shared" si="238"/>
        <v>1</v>
      </c>
      <c r="F7672" t="str">
        <f t="shared" si="239"/>
        <v/>
      </c>
      <c r="G7672" t="s">
        <v>910</v>
      </c>
      <c r="H7672">
        <v>5</v>
      </c>
      <c r="Q7672">
        <v>4.5</v>
      </c>
    </row>
    <row r="7673" spans="1:17" x14ac:dyDescent="0.25">
      <c r="A7673" t="s">
        <v>912</v>
      </c>
      <c r="B7673">
        <v>9</v>
      </c>
      <c r="C7673" t="s">
        <v>600</v>
      </c>
      <c r="D7673" t="s">
        <v>634</v>
      </c>
      <c r="E7673">
        <f t="shared" si="238"/>
        <v>1</v>
      </c>
      <c r="F7673" t="str">
        <f t="shared" si="239"/>
        <v/>
      </c>
      <c r="G7673" t="s">
        <v>910</v>
      </c>
      <c r="H7673">
        <v>5.5</v>
      </c>
      <c r="Q7673">
        <v>5</v>
      </c>
    </row>
    <row r="7674" spans="1:17" x14ac:dyDescent="0.25">
      <c r="A7674" t="s">
        <v>912</v>
      </c>
      <c r="B7674">
        <v>9</v>
      </c>
      <c r="C7674" t="s">
        <v>609</v>
      </c>
      <c r="D7674" t="s">
        <v>634</v>
      </c>
      <c r="E7674">
        <f t="shared" si="238"/>
        <v>1</v>
      </c>
      <c r="F7674" t="str">
        <f t="shared" si="239"/>
        <v/>
      </c>
      <c r="G7674" t="s">
        <v>910</v>
      </c>
      <c r="H7674">
        <v>5.5</v>
      </c>
      <c r="Q7674">
        <v>5</v>
      </c>
    </row>
    <row r="7675" spans="1:17" x14ac:dyDescent="0.25">
      <c r="A7675" t="s">
        <v>912</v>
      </c>
      <c r="B7675">
        <v>9</v>
      </c>
      <c r="C7675" t="s">
        <v>533</v>
      </c>
      <c r="D7675" t="s">
        <v>634</v>
      </c>
      <c r="E7675" t="str">
        <f t="shared" si="238"/>
        <v/>
      </c>
      <c r="F7675" t="str">
        <f t="shared" si="239"/>
        <v/>
      </c>
      <c r="H7675">
        <v>5</v>
      </c>
      <c r="Q7675">
        <v>5</v>
      </c>
    </row>
    <row r="7676" spans="1:17" x14ac:dyDescent="0.25">
      <c r="A7676" t="s">
        <v>912</v>
      </c>
      <c r="B7676">
        <v>9</v>
      </c>
      <c r="C7676" t="s">
        <v>487</v>
      </c>
      <c r="D7676" t="s">
        <v>632</v>
      </c>
      <c r="E7676" t="str">
        <f t="shared" si="238"/>
        <v/>
      </c>
      <c r="F7676" t="str">
        <f t="shared" si="239"/>
        <v/>
      </c>
      <c r="H7676">
        <v>5.5</v>
      </c>
      <c r="Q7676">
        <v>5.5</v>
      </c>
    </row>
    <row r="7677" spans="1:17" x14ac:dyDescent="0.25">
      <c r="A7677" t="s">
        <v>912</v>
      </c>
      <c r="B7677">
        <v>9</v>
      </c>
      <c r="C7677" t="s">
        <v>504</v>
      </c>
      <c r="D7677" t="s">
        <v>632</v>
      </c>
      <c r="E7677">
        <f t="shared" si="238"/>
        <v>1</v>
      </c>
      <c r="F7677" t="str">
        <f t="shared" si="239"/>
        <v/>
      </c>
      <c r="G7677" t="s">
        <v>910</v>
      </c>
      <c r="H7677">
        <v>6.5</v>
      </c>
      <c r="Q7677">
        <v>6</v>
      </c>
    </row>
    <row r="7678" spans="1:17" x14ac:dyDescent="0.25">
      <c r="A7678" t="s">
        <v>912</v>
      </c>
      <c r="B7678">
        <v>9</v>
      </c>
      <c r="C7678" t="s">
        <v>520</v>
      </c>
      <c r="D7678" t="s">
        <v>632</v>
      </c>
      <c r="E7678">
        <f t="shared" si="238"/>
        <v>1</v>
      </c>
      <c r="F7678" t="str">
        <f t="shared" si="239"/>
        <v/>
      </c>
      <c r="G7678" t="s">
        <v>910</v>
      </c>
      <c r="H7678">
        <v>7.5</v>
      </c>
      <c r="I7678">
        <v>2</v>
      </c>
      <c r="Q7678">
        <v>13</v>
      </c>
    </row>
    <row r="7679" spans="1:17" x14ac:dyDescent="0.25">
      <c r="A7679" t="s">
        <v>912</v>
      </c>
      <c r="B7679">
        <v>9</v>
      </c>
      <c r="C7679" t="s">
        <v>555</v>
      </c>
      <c r="D7679" t="s">
        <v>632</v>
      </c>
      <c r="E7679" t="str">
        <f t="shared" si="238"/>
        <v/>
      </c>
      <c r="F7679" t="str">
        <f t="shared" si="239"/>
        <v/>
      </c>
      <c r="H7679">
        <v>5.5</v>
      </c>
      <c r="Q7679">
        <v>5.5</v>
      </c>
    </row>
    <row r="7680" spans="1:17" x14ac:dyDescent="0.25">
      <c r="A7680" t="s">
        <v>912</v>
      </c>
      <c r="B7680">
        <v>9</v>
      </c>
      <c r="C7680" t="s">
        <v>596</v>
      </c>
      <c r="D7680" t="s">
        <v>632</v>
      </c>
      <c r="E7680" t="str">
        <f t="shared" si="238"/>
        <v/>
      </c>
      <c r="F7680" t="str">
        <f t="shared" si="239"/>
        <v/>
      </c>
      <c r="H7680">
        <v>6</v>
      </c>
      <c r="Q7680">
        <v>6</v>
      </c>
    </row>
    <row r="7681" spans="1:17" x14ac:dyDescent="0.25">
      <c r="A7681" t="s">
        <v>912</v>
      </c>
      <c r="B7681">
        <v>9</v>
      </c>
      <c r="C7681" t="s">
        <v>618</v>
      </c>
      <c r="D7681" t="s">
        <v>632</v>
      </c>
      <c r="E7681" t="str">
        <f t="shared" si="238"/>
        <v/>
      </c>
      <c r="F7681" t="str">
        <f t="shared" si="239"/>
        <v/>
      </c>
      <c r="H7681">
        <v>6</v>
      </c>
      <c r="Q7681">
        <v>6</v>
      </c>
    </row>
    <row r="7682" spans="1:17" x14ac:dyDescent="0.25">
      <c r="A7682" t="s">
        <v>912</v>
      </c>
      <c r="B7682">
        <v>9</v>
      </c>
      <c r="C7682" t="s">
        <v>497</v>
      </c>
      <c r="D7682" t="s">
        <v>752</v>
      </c>
      <c r="E7682" t="str">
        <f t="shared" si="238"/>
        <v/>
      </c>
      <c r="F7682" t="str">
        <f t="shared" si="239"/>
        <v/>
      </c>
      <c r="H7682">
        <v>5.5</v>
      </c>
      <c r="Q7682">
        <v>5.5</v>
      </c>
    </row>
    <row r="7683" spans="1:17" x14ac:dyDescent="0.25">
      <c r="A7683" t="s">
        <v>912</v>
      </c>
      <c r="B7683">
        <v>9</v>
      </c>
      <c r="C7683" t="s">
        <v>501</v>
      </c>
      <c r="D7683" t="s">
        <v>752</v>
      </c>
      <c r="E7683" t="str">
        <f t="shared" ref="E7683:E7746" si="240">IF($G7683="Ammonito",1,"")</f>
        <v/>
      </c>
      <c r="F7683" t="str">
        <f t="shared" ref="F7683:F7746" si="241">IF($G7683="Espulsione",1,"")</f>
        <v/>
      </c>
      <c r="H7683">
        <v>4.5</v>
      </c>
      <c r="Q7683">
        <v>4.5</v>
      </c>
    </row>
    <row r="7684" spans="1:17" x14ac:dyDescent="0.25">
      <c r="A7684" t="s">
        <v>912</v>
      </c>
      <c r="B7684">
        <v>9</v>
      </c>
      <c r="C7684" t="s">
        <v>562</v>
      </c>
      <c r="D7684" t="s">
        <v>752</v>
      </c>
      <c r="E7684" t="str">
        <f t="shared" si="240"/>
        <v/>
      </c>
      <c r="F7684" t="str">
        <f t="shared" si="241"/>
        <v/>
      </c>
      <c r="H7684">
        <v>4.5</v>
      </c>
      <c r="Q7684">
        <v>4.5</v>
      </c>
    </row>
    <row r="7685" spans="1:17" x14ac:dyDescent="0.25">
      <c r="A7685" t="s">
        <v>912</v>
      </c>
      <c r="B7685">
        <v>9</v>
      </c>
      <c r="C7685" t="s">
        <v>538</v>
      </c>
      <c r="D7685" t="s">
        <v>752</v>
      </c>
      <c r="E7685">
        <f t="shared" si="240"/>
        <v>1</v>
      </c>
      <c r="F7685" t="str">
        <f t="shared" si="241"/>
        <v/>
      </c>
      <c r="G7685" t="s">
        <v>910</v>
      </c>
      <c r="H7685">
        <v>6</v>
      </c>
      <c r="Q7685">
        <v>5.5</v>
      </c>
    </row>
    <row r="7686" spans="1:17" x14ac:dyDescent="0.25">
      <c r="A7686" t="s">
        <v>912</v>
      </c>
      <c r="B7686">
        <v>9</v>
      </c>
      <c r="C7686" t="s">
        <v>485</v>
      </c>
      <c r="D7686" t="s">
        <v>740</v>
      </c>
      <c r="E7686" t="str">
        <f t="shared" si="240"/>
        <v/>
      </c>
      <c r="F7686" t="str">
        <f t="shared" si="241"/>
        <v/>
      </c>
      <c r="H7686">
        <v>6.5</v>
      </c>
      <c r="Q7686">
        <v>6.5</v>
      </c>
    </row>
    <row r="7687" spans="1:17" x14ac:dyDescent="0.25">
      <c r="A7687" t="s">
        <v>912</v>
      </c>
      <c r="B7687">
        <v>9</v>
      </c>
      <c r="C7687" t="s">
        <v>507</v>
      </c>
      <c r="D7687" t="s">
        <v>740</v>
      </c>
      <c r="E7687">
        <f t="shared" si="240"/>
        <v>1</v>
      </c>
      <c r="F7687" t="str">
        <f t="shared" si="241"/>
        <v/>
      </c>
      <c r="G7687" t="s">
        <v>910</v>
      </c>
      <c r="H7687">
        <v>7</v>
      </c>
      <c r="I7687">
        <v>1</v>
      </c>
      <c r="Q7687">
        <v>9.5</v>
      </c>
    </row>
    <row r="7688" spans="1:17" x14ac:dyDescent="0.25">
      <c r="A7688" t="s">
        <v>912</v>
      </c>
      <c r="B7688">
        <v>9</v>
      </c>
      <c r="C7688" t="s">
        <v>544</v>
      </c>
      <c r="D7688" t="s">
        <v>740</v>
      </c>
      <c r="E7688" t="str">
        <f t="shared" si="240"/>
        <v/>
      </c>
      <c r="F7688" t="str">
        <f t="shared" si="241"/>
        <v/>
      </c>
      <c r="H7688">
        <v>6.5</v>
      </c>
      <c r="Q7688">
        <v>6.5</v>
      </c>
    </row>
    <row r="7689" spans="1:17" x14ac:dyDescent="0.25">
      <c r="A7689" t="s">
        <v>912</v>
      </c>
      <c r="B7689">
        <v>9</v>
      </c>
      <c r="C7689" t="s">
        <v>559</v>
      </c>
      <c r="D7689" t="s">
        <v>740</v>
      </c>
      <c r="E7689" t="str">
        <f t="shared" si="240"/>
        <v/>
      </c>
      <c r="F7689" t="str">
        <f t="shared" si="241"/>
        <v/>
      </c>
      <c r="H7689">
        <v>6</v>
      </c>
      <c r="Q7689">
        <v>6</v>
      </c>
    </row>
    <row r="7690" spans="1:17" x14ac:dyDescent="0.25">
      <c r="A7690" t="s">
        <v>912</v>
      </c>
      <c r="B7690">
        <v>9</v>
      </c>
      <c r="C7690" t="s">
        <v>564</v>
      </c>
      <c r="D7690" t="s">
        <v>740</v>
      </c>
      <c r="E7690" t="str">
        <f t="shared" si="240"/>
        <v/>
      </c>
      <c r="F7690" t="str">
        <f t="shared" si="241"/>
        <v/>
      </c>
      <c r="H7690">
        <v>5.5</v>
      </c>
      <c r="Q7690">
        <v>5.5</v>
      </c>
    </row>
    <row r="7691" spans="1:17" x14ac:dyDescent="0.25">
      <c r="A7691" t="s">
        <v>912</v>
      </c>
      <c r="B7691">
        <v>9</v>
      </c>
      <c r="C7691" t="s">
        <v>488</v>
      </c>
      <c r="D7691" t="s">
        <v>742</v>
      </c>
      <c r="E7691" t="str">
        <f t="shared" si="240"/>
        <v/>
      </c>
      <c r="F7691" t="str">
        <f t="shared" si="241"/>
        <v/>
      </c>
      <c r="H7691">
        <v>6</v>
      </c>
      <c r="Q7691">
        <v>6</v>
      </c>
    </row>
    <row r="7692" spans="1:17" x14ac:dyDescent="0.25">
      <c r="A7692" t="s">
        <v>912</v>
      </c>
      <c r="B7692">
        <v>9</v>
      </c>
      <c r="C7692" t="s">
        <v>552</v>
      </c>
      <c r="D7692" t="s">
        <v>742</v>
      </c>
      <c r="E7692" t="str">
        <f t="shared" si="240"/>
        <v/>
      </c>
      <c r="F7692" t="str">
        <f t="shared" si="241"/>
        <v/>
      </c>
      <c r="H7692">
        <v>6.5</v>
      </c>
      <c r="Q7692">
        <v>6.5</v>
      </c>
    </row>
    <row r="7693" spans="1:17" x14ac:dyDescent="0.25">
      <c r="A7693" t="s">
        <v>912</v>
      </c>
      <c r="B7693">
        <v>9</v>
      </c>
      <c r="C7693" t="s">
        <v>595</v>
      </c>
      <c r="D7693" t="s">
        <v>742</v>
      </c>
      <c r="E7693" t="str">
        <f t="shared" si="240"/>
        <v/>
      </c>
      <c r="F7693" t="str">
        <f t="shared" si="241"/>
        <v/>
      </c>
      <c r="H7693">
        <v>6.5</v>
      </c>
      <c r="Q7693">
        <v>6.5</v>
      </c>
    </row>
    <row r="7694" spans="1:17" x14ac:dyDescent="0.25">
      <c r="A7694" t="s">
        <v>912</v>
      </c>
      <c r="B7694">
        <v>9</v>
      </c>
      <c r="C7694" t="s">
        <v>790</v>
      </c>
      <c r="D7694" t="s">
        <v>742</v>
      </c>
      <c r="E7694" t="str">
        <f t="shared" si="240"/>
        <v/>
      </c>
      <c r="F7694" t="str">
        <f t="shared" si="241"/>
        <v/>
      </c>
      <c r="H7694">
        <v>6</v>
      </c>
      <c r="Q7694">
        <v>6</v>
      </c>
    </row>
    <row r="7695" spans="1:17" x14ac:dyDescent="0.25">
      <c r="A7695" t="s">
        <v>912</v>
      </c>
      <c r="B7695">
        <v>9</v>
      </c>
      <c r="C7695" t="s">
        <v>620</v>
      </c>
      <c r="D7695" t="s">
        <v>742</v>
      </c>
      <c r="E7695" t="str">
        <f t="shared" si="240"/>
        <v/>
      </c>
      <c r="F7695" t="str">
        <f t="shared" si="241"/>
        <v/>
      </c>
      <c r="H7695">
        <v>7</v>
      </c>
      <c r="I7695">
        <v>1</v>
      </c>
      <c r="M7695">
        <v>1</v>
      </c>
      <c r="Q7695">
        <v>10</v>
      </c>
    </row>
    <row r="7696" spans="1:17" x14ac:dyDescent="0.25">
      <c r="A7696" t="s">
        <v>912</v>
      </c>
      <c r="B7696">
        <v>9</v>
      </c>
      <c r="C7696" t="s">
        <v>500</v>
      </c>
      <c r="D7696" t="s">
        <v>753</v>
      </c>
      <c r="E7696" t="str">
        <f t="shared" si="240"/>
        <v/>
      </c>
      <c r="F7696" t="str">
        <f t="shared" si="241"/>
        <v/>
      </c>
      <c r="H7696">
        <v>6</v>
      </c>
      <c r="Q7696">
        <v>6</v>
      </c>
    </row>
    <row r="7697" spans="1:17" x14ac:dyDescent="0.25">
      <c r="A7697" t="s">
        <v>912</v>
      </c>
      <c r="B7697">
        <v>9</v>
      </c>
      <c r="C7697" t="s">
        <v>508</v>
      </c>
      <c r="D7697" t="s">
        <v>753</v>
      </c>
      <c r="E7697" t="str">
        <f t="shared" si="240"/>
        <v/>
      </c>
      <c r="F7697" t="str">
        <f t="shared" si="241"/>
        <v/>
      </c>
      <c r="H7697">
        <v>7</v>
      </c>
      <c r="I7697">
        <v>1</v>
      </c>
      <c r="M7697">
        <v>1</v>
      </c>
      <c r="Q7697">
        <v>10</v>
      </c>
    </row>
    <row r="7698" spans="1:17" x14ac:dyDescent="0.25">
      <c r="A7698" t="s">
        <v>912</v>
      </c>
      <c r="B7698">
        <v>9</v>
      </c>
      <c r="C7698" t="s">
        <v>528</v>
      </c>
      <c r="D7698" t="s">
        <v>753</v>
      </c>
      <c r="E7698" t="str">
        <f t="shared" si="240"/>
        <v/>
      </c>
      <c r="F7698" t="str">
        <f t="shared" si="241"/>
        <v/>
      </c>
      <c r="H7698">
        <v>5</v>
      </c>
      <c r="Q7698">
        <v>5</v>
      </c>
    </row>
    <row r="7699" spans="1:17" x14ac:dyDescent="0.25">
      <c r="A7699" t="s">
        <v>912</v>
      </c>
      <c r="B7699">
        <v>9</v>
      </c>
      <c r="C7699" t="s">
        <v>535</v>
      </c>
      <c r="D7699" t="s">
        <v>753</v>
      </c>
      <c r="E7699" t="str">
        <f t="shared" si="240"/>
        <v/>
      </c>
      <c r="F7699" t="str">
        <f t="shared" si="241"/>
        <v/>
      </c>
      <c r="H7699">
        <v>5.5</v>
      </c>
      <c r="Q7699">
        <v>5.5</v>
      </c>
    </row>
    <row r="7700" spans="1:17" x14ac:dyDescent="0.25">
      <c r="A7700" t="s">
        <v>912</v>
      </c>
      <c r="B7700">
        <v>9</v>
      </c>
      <c r="C7700" t="s">
        <v>589</v>
      </c>
      <c r="D7700" t="s">
        <v>753</v>
      </c>
      <c r="E7700" t="str">
        <f t="shared" si="240"/>
        <v/>
      </c>
      <c r="F7700" t="str">
        <f t="shared" si="241"/>
        <v/>
      </c>
      <c r="H7700">
        <v>6.5</v>
      </c>
      <c r="Q7700">
        <v>6.5</v>
      </c>
    </row>
    <row r="7701" spans="1:17" x14ac:dyDescent="0.25">
      <c r="A7701" t="s">
        <v>912</v>
      </c>
      <c r="B7701">
        <v>9</v>
      </c>
      <c r="C7701" t="s">
        <v>499</v>
      </c>
      <c r="D7701" t="s">
        <v>750</v>
      </c>
      <c r="E7701" t="str">
        <f t="shared" si="240"/>
        <v/>
      </c>
      <c r="F7701" t="str">
        <f t="shared" si="241"/>
        <v/>
      </c>
      <c r="H7701">
        <v>5.5</v>
      </c>
      <c r="Q7701">
        <v>5.5</v>
      </c>
    </row>
    <row r="7702" spans="1:17" x14ac:dyDescent="0.25">
      <c r="A7702" t="s">
        <v>912</v>
      </c>
      <c r="B7702">
        <v>9</v>
      </c>
      <c r="C7702" t="s">
        <v>571</v>
      </c>
      <c r="D7702" t="s">
        <v>750</v>
      </c>
      <c r="E7702" t="str">
        <f t="shared" si="240"/>
        <v/>
      </c>
      <c r="F7702" t="str">
        <f t="shared" si="241"/>
        <v/>
      </c>
      <c r="H7702">
        <v>6</v>
      </c>
      <c r="Q7702">
        <v>6</v>
      </c>
    </row>
    <row r="7703" spans="1:17" x14ac:dyDescent="0.25">
      <c r="A7703" t="s">
        <v>912</v>
      </c>
      <c r="B7703">
        <v>9</v>
      </c>
      <c r="C7703" t="s">
        <v>607</v>
      </c>
      <c r="D7703" t="s">
        <v>750</v>
      </c>
      <c r="E7703" t="str">
        <f t="shared" si="240"/>
        <v/>
      </c>
      <c r="F7703" t="str">
        <f t="shared" si="241"/>
        <v/>
      </c>
      <c r="H7703">
        <v>6.5</v>
      </c>
      <c r="Q7703">
        <v>6.5</v>
      </c>
    </row>
    <row r="7704" spans="1:17" x14ac:dyDescent="0.25">
      <c r="A7704" t="s">
        <v>912</v>
      </c>
      <c r="B7704">
        <v>9</v>
      </c>
      <c r="C7704" t="s">
        <v>526</v>
      </c>
      <c r="D7704" t="s">
        <v>750</v>
      </c>
      <c r="E7704" t="str">
        <f t="shared" si="240"/>
        <v/>
      </c>
      <c r="F7704" t="str">
        <f t="shared" si="241"/>
        <v/>
      </c>
      <c r="H7704">
        <v>5</v>
      </c>
      <c r="Q7704">
        <v>5</v>
      </c>
    </row>
    <row r="7705" spans="1:17" x14ac:dyDescent="0.25">
      <c r="A7705" t="s">
        <v>912</v>
      </c>
      <c r="B7705">
        <v>9</v>
      </c>
      <c r="C7705" t="s">
        <v>502</v>
      </c>
      <c r="D7705" t="s">
        <v>754</v>
      </c>
      <c r="E7705" t="str">
        <f t="shared" si="240"/>
        <v/>
      </c>
      <c r="F7705" t="str">
        <f t="shared" si="241"/>
        <v/>
      </c>
      <c r="H7705">
        <v>5</v>
      </c>
      <c r="Q7705">
        <v>5</v>
      </c>
    </row>
    <row r="7706" spans="1:17" x14ac:dyDescent="0.25">
      <c r="A7706" t="s">
        <v>912</v>
      </c>
      <c r="B7706">
        <v>9</v>
      </c>
      <c r="C7706" t="s">
        <v>521</v>
      </c>
      <c r="D7706" t="s">
        <v>754</v>
      </c>
      <c r="E7706">
        <f t="shared" si="240"/>
        <v>1</v>
      </c>
      <c r="F7706" t="str">
        <f t="shared" si="241"/>
        <v/>
      </c>
      <c r="G7706" t="s">
        <v>910</v>
      </c>
      <c r="H7706">
        <v>7</v>
      </c>
      <c r="Q7706">
        <v>6.5</v>
      </c>
    </row>
    <row r="7707" spans="1:17" x14ac:dyDescent="0.25">
      <c r="A7707" t="s">
        <v>912</v>
      </c>
      <c r="B7707">
        <v>9</v>
      </c>
      <c r="C7707" t="s">
        <v>584</v>
      </c>
      <c r="D7707" t="s">
        <v>754</v>
      </c>
      <c r="E7707" t="str">
        <f t="shared" si="240"/>
        <v/>
      </c>
      <c r="F7707" t="str">
        <f t="shared" si="241"/>
        <v/>
      </c>
      <c r="H7707">
        <v>5.5</v>
      </c>
      <c r="Q7707">
        <v>5.5</v>
      </c>
    </row>
    <row r="7708" spans="1:17" x14ac:dyDescent="0.25">
      <c r="A7708" t="s">
        <v>912</v>
      </c>
      <c r="B7708">
        <v>9</v>
      </c>
      <c r="C7708" t="s">
        <v>599</v>
      </c>
      <c r="D7708" t="s">
        <v>754</v>
      </c>
      <c r="E7708" t="str">
        <f t="shared" si="240"/>
        <v/>
      </c>
      <c r="F7708" t="str">
        <f t="shared" si="241"/>
        <v/>
      </c>
      <c r="H7708">
        <v>6</v>
      </c>
      <c r="Q7708">
        <v>6</v>
      </c>
    </row>
    <row r="7709" spans="1:17" x14ac:dyDescent="0.25">
      <c r="A7709" t="s">
        <v>912</v>
      </c>
      <c r="B7709">
        <v>9</v>
      </c>
      <c r="C7709" t="s">
        <v>557</v>
      </c>
      <c r="D7709" t="s">
        <v>754</v>
      </c>
      <c r="E7709" t="str">
        <f t="shared" si="240"/>
        <v/>
      </c>
      <c r="F7709" t="str">
        <f t="shared" si="241"/>
        <v/>
      </c>
      <c r="H7709">
        <v>6</v>
      </c>
      <c r="Q7709">
        <v>6</v>
      </c>
    </row>
    <row r="7710" spans="1:17" x14ac:dyDescent="0.25">
      <c r="A7710" t="s">
        <v>912</v>
      </c>
      <c r="B7710">
        <v>9</v>
      </c>
      <c r="C7710" t="s">
        <v>527</v>
      </c>
      <c r="D7710" t="s">
        <v>748</v>
      </c>
      <c r="E7710" t="str">
        <f t="shared" si="240"/>
        <v/>
      </c>
      <c r="F7710" t="str">
        <f t="shared" si="241"/>
        <v/>
      </c>
      <c r="H7710">
        <v>6</v>
      </c>
      <c r="Q7710">
        <v>6</v>
      </c>
    </row>
    <row r="7711" spans="1:17" x14ac:dyDescent="0.25">
      <c r="A7711" t="s">
        <v>912</v>
      </c>
      <c r="B7711">
        <v>9</v>
      </c>
      <c r="C7711" t="s">
        <v>546</v>
      </c>
      <c r="D7711" t="s">
        <v>748</v>
      </c>
      <c r="E7711" t="str">
        <f t="shared" si="240"/>
        <v/>
      </c>
      <c r="F7711" t="str">
        <f t="shared" si="241"/>
        <v/>
      </c>
      <c r="H7711">
        <v>6</v>
      </c>
      <c r="Q7711">
        <v>6</v>
      </c>
    </row>
    <row r="7712" spans="1:17" x14ac:dyDescent="0.25">
      <c r="A7712" t="s">
        <v>912</v>
      </c>
      <c r="B7712">
        <v>9</v>
      </c>
      <c r="C7712" t="s">
        <v>551</v>
      </c>
      <c r="D7712" t="s">
        <v>748</v>
      </c>
      <c r="E7712" t="str">
        <f t="shared" si="240"/>
        <v/>
      </c>
      <c r="F7712" t="str">
        <f t="shared" si="241"/>
        <v/>
      </c>
      <c r="H7712">
        <v>6</v>
      </c>
      <c r="Q7712">
        <v>6</v>
      </c>
    </row>
    <row r="7713" spans="1:17" x14ac:dyDescent="0.25">
      <c r="A7713" t="s">
        <v>912</v>
      </c>
      <c r="B7713">
        <v>9</v>
      </c>
      <c r="C7713" t="s">
        <v>498</v>
      </c>
      <c r="D7713" t="s">
        <v>661</v>
      </c>
      <c r="E7713" t="str">
        <f t="shared" si="240"/>
        <v/>
      </c>
      <c r="F7713" t="str">
        <f t="shared" si="241"/>
        <v/>
      </c>
      <c r="H7713">
        <v>7</v>
      </c>
      <c r="Q7713">
        <v>7</v>
      </c>
    </row>
    <row r="7714" spans="1:17" x14ac:dyDescent="0.25">
      <c r="A7714" t="s">
        <v>912</v>
      </c>
      <c r="B7714">
        <v>9</v>
      </c>
      <c r="C7714" t="s">
        <v>540</v>
      </c>
      <c r="D7714" t="s">
        <v>661</v>
      </c>
      <c r="E7714">
        <f t="shared" si="240"/>
        <v>1</v>
      </c>
      <c r="F7714" t="str">
        <f t="shared" si="241"/>
        <v/>
      </c>
      <c r="G7714" t="s">
        <v>910</v>
      </c>
      <c r="H7714">
        <v>6</v>
      </c>
      <c r="Q7714">
        <v>5.5</v>
      </c>
    </row>
    <row r="7715" spans="1:17" x14ac:dyDescent="0.25">
      <c r="A7715" t="s">
        <v>912</v>
      </c>
      <c r="B7715">
        <v>9</v>
      </c>
      <c r="C7715" t="s">
        <v>575</v>
      </c>
      <c r="D7715" t="s">
        <v>661</v>
      </c>
      <c r="E7715" t="str">
        <f t="shared" si="240"/>
        <v/>
      </c>
      <c r="F7715" t="str">
        <f t="shared" si="241"/>
        <v/>
      </c>
      <c r="H7715">
        <v>5.5</v>
      </c>
      <c r="Q7715">
        <v>5.5</v>
      </c>
    </row>
    <row r="7716" spans="1:17" x14ac:dyDescent="0.25">
      <c r="A7716" t="s">
        <v>912</v>
      </c>
      <c r="B7716">
        <v>9</v>
      </c>
      <c r="C7716" t="s">
        <v>789</v>
      </c>
      <c r="D7716" t="s">
        <v>661</v>
      </c>
      <c r="E7716">
        <f t="shared" si="240"/>
        <v>1</v>
      </c>
      <c r="F7716" t="str">
        <f t="shared" si="241"/>
        <v/>
      </c>
      <c r="G7716" t="s">
        <v>910</v>
      </c>
      <c r="H7716">
        <v>7.5</v>
      </c>
      <c r="I7716">
        <v>2</v>
      </c>
      <c r="L7716">
        <v>1</v>
      </c>
      <c r="Q7716">
        <v>14</v>
      </c>
    </row>
    <row r="7717" spans="1:17" x14ac:dyDescent="0.25">
      <c r="A7717" t="s">
        <v>912</v>
      </c>
      <c r="B7717">
        <v>9</v>
      </c>
      <c r="C7717" t="s">
        <v>756</v>
      </c>
      <c r="D7717" t="s">
        <v>631</v>
      </c>
      <c r="E7717" t="str">
        <f t="shared" si="240"/>
        <v/>
      </c>
      <c r="F7717" t="str">
        <f t="shared" si="241"/>
        <v/>
      </c>
      <c r="H7717">
        <v>6.5</v>
      </c>
      <c r="I7717">
        <v>1</v>
      </c>
      <c r="Q7717">
        <v>9.5</v>
      </c>
    </row>
    <row r="7718" spans="1:17" x14ac:dyDescent="0.25">
      <c r="A7718" t="s">
        <v>912</v>
      </c>
      <c r="B7718">
        <v>9</v>
      </c>
      <c r="C7718" t="s">
        <v>522</v>
      </c>
      <c r="D7718" t="s">
        <v>631</v>
      </c>
      <c r="E7718">
        <f t="shared" si="240"/>
        <v>1</v>
      </c>
      <c r="F7718" t="str">
        <f t="shared" si="241"/>
        <v/>
      </c>
      <c r="G7718" t="s">
        <v>910</v>
      </c>
      <c r="H7718">
        <v>6.5</v>
      </c>
      <c r="Q7718">
        <v>6</v>
      </c>
    </row>
    <row r="7719" spans="1:17" x14ac:dyDescent="0.25">
      <c r="A7719" t="s">
        <v>912</v>
      </c>
      <c r="B7719">
        <v>9</v>
      </c>
      <c r="C7719" t="s">
        <v>539</v>
      </c>
      <c r="D7719" t="s">
        <v>631</v>
      </c>
      <c r="E7719">
        <f t="shared" si="240"/>
        <v>1</v>
      </c>
      <c r="F7719" t="str">
        <f t="shared" si="241"/>
        <v/>
      </c>
      <c r="G7719" t="s">
        <v>910</v>
      </c>
      <c r="H7719">
        <v>5</v>
      </c>
      <c r="Q7719">
        <v>4.5</v>
      </c>
    </row>
    <row r="7720" spans="1:17" x14ac:dyDescent="0.25">
      <c r="A7720" t="s">
        <v>912</v>
      </c>
      <c r="B7720">
        <v>9</v>
      </c>
      <c r="C7720" t="s">
        <v>569</v>
      </c>
      <c r="D7720" t="s">
        <v>631</v>
      </c>
      <c r="E7720" t="str">
        <f t="shared" si="240"/>
        <v/>
      </c>
      <c r="F7720" t="str">
        <f t="shared" si="241"/>
        <v/>
      </c>
      <c r="H7720">
        <v>6.5</v>
      </c>
      <c r="Q7720">
        <v>6.5</v>
      </c>
    </row>
    <row r="7721" spans="1:17" x14ac:dyDescent="0.25">
      <c r="A7721" t="s">
        <v>912</v>
      </c>
      <c r="B7721">
        <v>9</v>
      </c>
      <c r="C7721" t="s">
        <v>577</v>
      </c>
      <c r="D7721" t="s">
        <v>631</v>
      </c>
      <c r="E7721">
        <f t="shared" si="240"/>
        <v>1</v>
      </c>
      <c r="F7721" t="str">
        <f t="shared" si="241"/>
        <v/>
      </c>
      <c r="G7721" t="s">
        <v>910</v>
      </c>
      <c r="H7721">
        <v>6.5</v>
      </c>
      <c r="Q7721">
        <v>6</v>
      </c>
    </row>
    <row r="7722" spans="1:17" x14ac:dyDescent="0.25">
      <c r="A7722" t="s">
        <v>912</v>
      </c>
      <c r="B7722">
        <v>9</v>
      </c>
      <c r="C7722" t="s">
        <v>597</v>
      </c>
      <c r="D7722" t="s">
        <v>631</v>
      </c>
      <c r="E7722" t="str">
        <f t="shared" si="240"/>
        <v/>
      </c>
      <c r="F7722" t="str">
        <f t="shared" si="241"/>
        <v/>
      </c>
      <c r="H7722">
        <v>6.5</v>
      </c>
      <c r="Q7722">
        <v>6.5</v>
      </c>
    </row>
    <row r="7723" spans="1:17" x14ac:dyDescent="0.25">
      <c r="A7723" t="s">
        <v>912</v>
      </c>
      <c r="B7723">
        <v>9</v>
      </c>
      <c r="C7723" t="s">
        <v>612</v>
      </c>
      <c r="D7723" t="s">
        <v>631</v>
      </c>
      <c r="E7723" t="str">
        <f t="shared" si="240"/>
        <v/>
      </c>
      <c r="F7723" t="str">
        <f t="shared" si="241"/>
        <v/>
      </c>
      <c r="H7723">
        <v>6.5</v>
      </c>
      <c r="L7723">
        <v>1</v>
      </c>
      <c r="Q7723">
        <v>7.5</v>
      </c>
    </row>
    <row r="7724" spans="1:17" x14ac:dyDescent="0.25">
      <c r="A7724" t="s">
        <v>912</v>
      </c>
      <c r="B7724">
        <v>9</v>
      </c>
      <c r="C7724" t="s">
        <v>772</v>
      </c>
      <c r="D7724" t="s">
        <v>745</v>
      </c>
      <c r="E7724" t="str">
        <f t="shared" si="240"/>
        <v/>
      </c>
      <c r="F7724" t="str">
        <f t="shared" si="241"/>
        <v/>
      </c>
      <c r="H7724">
        <v>6</v>
      </c>
      <c r="Q7724">
        <v>6</v>
      </c>
    </row>
    <row r="7725" spans="1:17" x14ac:dyDescent="0.25">
      <c r="A7725" t="s">
        <v>912</v>
      </c>
      <c r="B7725">
        <v>9</v>
      </c>
      <c r="C7725" t="s">
        <v>588</v>
      </c>
      <c r="D7725" t="s">
        <v>745</v>
      </c>
      <c r="E7725" t="str">
        <f t="shared" si="240"/>
        <v/>
      </c>
      <c r="F7725" t="str">
        <f t="shared" si="241"/>
        <v/>
      </c>
      <c r="H7725">
        <v>6.5</v>
      </c>
      <c r="Q7725">
        <v>6.5</v>
      </c>
    </row>
    <row r="7726" spans="1:17" x14ac:dyDescent="0.25">
      <c r="A7726" t="s">
        <v>912</v>
      </c>
      <c r="B7726">
        <v>9</v>
      </c>
      <c r="C7726" t="s">
        <v>503</v>
      </c>
      <c r="D7726" t="s">
        <v>745</v>
      </c>
      <c r="E7726" t="str">
        <f t="shared" si="240"/>
        <v/>
      </c>
      <c r="F7726" t="str">
        <f t="shared" si="241"/>
        <v/>
      </c>
      <c r="H7726">
        <v>5.5</v>
      </c>
      <c r="L7726">
        <v>1</v>
      </c>
      <c r="Q7726">
        <v>6.5</v>
      </c>
    </row>
    <row r="7727" spans="1:17" x14ac:dyDescent="0.25">
      <c r="A7727" t="s">
        <v>912</v>
      </c>
      <c r="B7727">
        <v>9</v>
      </c>
      <c r="C7727" t="s">
        <v>563</v>
      </c>
      <c r="D7727" t="s">
        <v>635</v>
      </c>
      <c r="E7727" t="str">
        <f t="shared" si="240"/>
        <v/>
      </c>
      <c r="F7727" t="str">
        <f t="shared" si="241"/>
        <v/>
      </c>
      <c r="H7727">
        <v>6</v>
      </c>
      <c r="Q7727">
        <v>6</v>
      </c>
    </row>
    <row r="7728" spans="1:17" x14ac:dyDescent="0.25">
      <c r="A7728" t="s">
        <v>912</v>
      </c>
      <c r="B7728">
        <v>9</v>
      </c>
      <c r="C7728" t="s">
        <v>782</v>
      </c>
      <c r="D7728" t="s">
        <v>635</v>
      </c>
      <c r="E7728">
        <f t="shared" si="240"/>
        <v>1</v>
      </c>
      <c r="F7728" t="str">
        <f t="shared" si="241"/>
        <v/>
      </c>
      <c r="G7728" t="s">
        <v>910</v>
      </c>
      <c r="H7728">
        <v>6</v>
      </c>
      <c r="Q7728">
        <v>5.5</v>
      </c>
    </row>
    <row r="7729" spans="1:17" x14ac:dyDescent="0.25">
      <c r="A7729" t="s">
        <v>912</v>
      </c>
      <c r="B7729">
        <v>9</v>
      </c>
      <c r="C7729" t="s">
        <v>573</v>
      </c>
      <c r="D7729" t="s">
        <v>635</v>
      </c>
      <c r="E7729">
        <f t="shared" si="240"/>
        <v>1</v>
      </c>
      <c r="F7729" t="str">
        <f t="shared" si="241"/>
        <v/>
      </c>
      <c r="G7729" t="s">
        <v>910</v>
      </c>
      <c r="H7729">
        <v>6.5</v>
      </c>
      <c r="Q7729">
        <v>6</v>
      </c>
    </row>
    <row r="7730" spans="1:17" x14ac:dyDescent="0.25">
      <c r="A7730" t="s">
        <v>912</v>
      </c>
      <c r="B7730">
        <v>9</v>
      </c>
      <c r="C7730" t="s">
        <v>583</v>
      </c>
      <c r="D7730" t="s">
        <v>635</v>
      </c>
      <c r="E7730" t="str">
        <f t="shared" si="240"/>
        <v/>
      </c>
      <c r="F7730" t="str">
        <f t="shared" si="241"/>
        <v/>
      </c>
      <c r="H7730">
        <v>6</v>
      </c>
      <c r="Q7730">
        <v>6</v>
      </c>
    </row>
    <row r="7731" spans="1:17" x14ac:dyDescent="0.25">
      <c r="A7731" t="s">
        <v>912</v>
      </c>
      <c r="B7731">
        <v>9</v>
      </c>
      <c r="C7731" t="s">
        <v>606</v>
      </c>
      <c r="D7731" t="s">
        <v>635</v>
      </c>
      <c r="E7731" t="str">
        <f t="shared" si="240"/>
        <v/>
      </c>
      <c r="F7731" t="str">
        <f t="shared" si="241"/>
        <v/>
      </c>
      <c r="H7731">
        <v>5.5</v>
      </c>
      <c r="Q7731">
        <v>5.5</v>
      </c>
    </row>
    <row r="7732" spans="1:17" x14ac:dyDescent="0.25">
      <c r="A7732" t="s">
        <v>912</v>
      </c>
      <c r="B7732">
        <v>9</v>
      </c>
      <c r="C7732" t="s">
        <v>492</v>
      </c>
      <c r="D7732" t="s">
        <v>747</v>
      </c>
      <c r="E7732" t="str">
        <f t="shared" si="240"/>
        <v/>
      </c>
      <c r="F7732">
        <f t="shared" si="241"/>
        <v>1</v>
      </c>
      <c r="G7732" t="s">
        <v>911</v>
      </c>
      <c r="H7732">
        <v>4.5</v>
      </c>
      <c r="Q7732">
        <v>3.5</v>
      </c>
    </row>
    <row r="7733" spans="1:17" x14ac:dyDescent="0.25">
      <c r="A7733" t="s">
        <v>912</v>
      </c>
      <c r="B7733">
        <v>9</v>
      </c>
      <c r="C7733" t="s">
        <v>751</v>
      </c>
      <c r="D7733" t="s">
        <v>747</v>
      </c>
      <c r="E7733" t="str">
        <f t="shared" si="240"/>
        <v/>
      </c>
      <c r="F7733" t="str">
        <f t="shared" si="241"/>
        <v/>
      </c>
      <c r="H7733">
        <v>5</v>
      </c>
      <c r="Q7733">
        <v>5</v>
      </c>
    </row>
    <row r="7734" spans="1:17" x14ac:dyDescent="0.25">
      <c r="A7734" t="s">
        <v>912</v>
      </c>
      <c r="B7734">
        <v>9</v>
      </c>
      <c r="C7734" t="s">
        <v>512</v>
      </c>
      <c r="D7734" t="s">
        <v>747</v>
      </c>
      <c r="E7734" t="str">
        <f t="shared" si="240"/>
        <v/>
      </c>
      <c r="F7734" t="str">
        <f t="shared" si="241"/>
        <v/>
      </c>
      <c r="H7734">
        <v>4.5</v>
      </c>
      <c r="Q7734">
        <v>4.5</v>
      </c>
    </row>
    <row r="7735" spans="1:17" x14ac:dyDescent="0.25">
      <c r="A7735" t="s">
        <v>912</v>
      </c>
      <c r="B7735">
        <v>9</v>
      </c>
      <c r="C7735" t="s">
        <v>771</v>
      </c>
      <c r="D7735" t="s">
        <v>747</v>
      </c>
      <c r="E7735" t="str">
        <f t="shared" si="240"/>
        <v/>
      </c>
      <c r="F7735" t="str">
        <f t="shared" si="241"/>
        <v/>
      </c>
      <c r="H7735">
        <v>5</v>
      </c>
      <c r="Q7735">
        <v>5</v>
      </c>
    </row>
    <row r="7736" spans="1:17" x14ac:dyDescent="0.25">
      <c r="A7736" t="s">
        <v>912</v>
      </c>
      <c r="B7736">
        <v>9</v>
      </c>
      <c r="C7736" t="s">
        <v>621</v>
      </c>
      <c r="D7736" t="s">
        <v>747</v>
      </c>
      <c r="E7736" t="str">
        <f t="shared" si="240"/>
        <v/>
      </c>
      <c r="F7736" t="str">
        <f t="shared" si="241"/>
        <v/>
      </c>
      <c r="H7736">
        <v>5</v>
      </c>
      <c r="Q7736">
        <v>5</v>
      </c>
    </row>
    <row r="7737" spans="1:17" x14ac:dyDescent="0.25">
      <c r="A7737" t="s">
        <v>912</v>
      </c>
      <c r="B7737">
        <v>9</v>
      </c>
      <c r="C7737" t="s">
        <v>489</v>
      </c>
      <c r="D7737" t="s">
        <v>738</v>
      </c>
      <c r="E7737" t="str">
        <f t="shared" si="240"/>
        <v/>
      </c>
      <c r="F7737" t="str">
        <f t="shared" si="241"/>
        <v/>
      </c>
      <c r="H7737">
        <v>6</v>
      </c>
      <c r="Q7737">
        <v>6</v>
      </c>
    </row>
    <row r="7738" spans="1:17" x14ac:dyDescent="0.25">
      <c r="A7738" t="s">
        <v>912</v>
      </c>
      <c r="B7738">
        <v>9</v>
      </c>
      <c r="C7738" t="s">
        <v>567</v>
      </c>
      <c r="D7738" t="s">
        <v>738</v>
      </c>
      <c r="E7738" t="str">
        <f t="shared" si="240"/>
        <v/>
      </c>
      <c r="F7738" t="str">
        <f t="shared" si="241"/>
        <v/>
      </c>
      <c r="H7738">
        <v>5</v>
      </c>
      <c r="Q7738">
        <v>5</v>
      </c>
    </row>
    <row r="7739" spans="1:17" x14ac:dyDescent="0.25">
      <c r="A7739" t="s">
        <v>912</v>
      </c>
      <c r="B7739">
        <v>9</v>
      </c>
      <c r="C7739" t="s">
        <v>592</v>
      </c>
      <c r="D7739" t="s">
        <v>738</v>
      </c>
      <c r="E7739">
        <f t="shared" si="240"/>
        <v>1</v>
      </c>
      <c r="F7739" t="str">
        <f t="shared" si="241"/>
        <v/>
      </c>
      <c r="G7739" t="s">
        <v>910</v>
      </c>
      <c r="H7739">
        <v>5.5</v>
      </c>
      <c r="Q7739">
        <v>5</v>
      </c>
    </row>
    <row r="7740" spans="1:17" x14ac:dyDescent="0.25">
      <c r="A7740" t="s">
        <v>912</v>
      </c>
      <c r="B7740">
        <v>9</v>
      </c>
      <c r="C7740" t="s">
        <v>594</v>
      </c>
      <c r="D7740" t="s">
        <v>738</v>
      </c>
      <c r="E7740">
        <f t="shared" si="240"/>
        <v>1</v>
      </c>
      <c r="F7740" t="str">
        <f t="shared" si="241"/>
        <v/>
      </c>
      <c r="G7740" t="s">
        <v>910</v>
      </c>
      <c r="H7740">
        <v>6</v>
      </c>
      <c r="Q7740">
        <v>5.5</v>
      </c>
    </row>
    <row r="7741" spans="1:17" x14ac:dyDescent="0.25">
      <c r="A7741" t="s">
        <v>912</v>
      </c>
      <c r="B7741">
        <v>9</v>
      </c>
      <c r="C7741" t="s">
        <v>524</v>
      </c>
      <c r="D7741" t="s">
        <v>761</v>
      </c>
      <c r="E7741">
        <f t="shared" si="240"/>
        <v>1</v>
      </c>
      <c r="F7741" t="str">
        <f t="shared" si="241"/>
        <v/>
      </c>
      <c r="G7741" t="s">
        <v>910</v>
      </c>
      <c r="H7741">
        <v>5.5</v>
      </c>
      <c r="Q7741">
        <v>5</v>
      </c>
    </row>
    <row r="7742" spans="1:17" x14ac:dyDescent="0.25">
      <c r="A7742" t="s">
        <v>912</v>
      </c>
      <c r="B7742">
        <v>9</v>
      </c>
      <c r="C7742" t="s">
        <v>525</v>
      </c>
      <c r="D7742" t="s">
        <v>761</v>
      </c>
      <c r="E7742" t="str">
        <f t="shared" si="240"/>
        <v/>
      </c>
      <c r="F7742" t="str">
        <f t="shared" si="241"/>
        <v/>
      </c>
      <c r="H7742">
        <v>5</v>
      </c>
      <c r="Q7742">
        <v>5</v>
      </c>
    </row>
    <row r="7743" spans="1:17" x14ac:dyDescent="0.25">
      <c r="A7743" t="s">
        <v>912</v>
      </c>
      <c r="B7743">
        <v>9</v>
      </c>
      <c r="C7743" t="s">
        <v>556</v>
      </c>
      <c r="D7743" t="s">
        <v>761</v>
      </c>
      <c r="E7743" t="str">
        <f t="shared" si="240"/>
        <v/>
      </c>
      <c r="F7743" t="str">
        <f t="shared" si="241"/>
        <v/>
      </c>
      <c r="H7743">
        <v>5.5</v>
      </c>
      <c r="Q7743">
        <v>5.5</v>
      </c>
    </row>
    <row r="7744" spans="1:17" x14ac:dyDescent="0.25">
      <c r="A7744" t="s">
        <v>912</v>
      </c>
      <c r="B7744">
        <v>9</v>
      </c>
      <c r="C7744" t="s">
        <v>579</v>
      </c>
      <c r="D7744" t="s">
        <v>761</v>
      </c>
      <c r="E7744" t="str">
        <f t="shared" si="240"/>
        <v/>
      </c>
      <c r="F7744" t="str">
        <f t="shared" si="241"/>
        <v/>
      </c>
      <c r="H7744">
        <v>6.5</v>
      </c>
      <c r="I7744">
        <v>1</v>
      </c>
      <c r="Q7744">
        <v>9.5</v>
      </c>
    </row>
    <row r="7745" spans="1:17" x14ac:dyDescent="0.25">
      <c r="A7745" t="s">
        <v>912</v>
      </c>
      <c r="B7745">
        <v>9</v>
      </c>
      <c r="C7745" t="s">
        <v>604</v>
      </c>
      <c r="D7745" t="s">
        <v>761</v>
      </c>
      <c r="E7745" t="str">
        <f t="shared" si="240"/>
        <v/>
      </c>
      <c r="F7745" t="str">
        <f t="shared" si="241"/>
        <v/>
      </c>
      <c r="H7745">
        <v>6</v>
      </c>
      <c r="I7745">
        <v>1</v>
      </c>
      <c r="Q7745">
        <v>9</v>
      </c>
    </row>
    <row r="7746" spans="1:17" x14ac:dyDescent="0.25">
      <c r="A7746" t="s">
        <v>913</v>
      </c>
      <c r="B7746">
        <v>9</v>
      </c>
      <c r="C7746" t="s">
        <v>263</v>
      </c>
      <c r="D7746" t="s">
        <v>746</v>
      </c>
      <c r="E7746" t="str">
        <f t="shared" si="240"/>
        <v/>
      </c>
      <c r="F7746" t="str">
        <f t="shared" si="241"/>
        <v/>
      </c>
      <c r="H7746">
        <v>6.5</v>
      </c>
      <c r="Q7746">
        <v>6.5</v>
      </c>
    </row>
    <row r="7747" spans="1:17" x14ac:dyDescent="0.25">
      <c r="A7747" t="s">
        <v>913</v>
      </c>
      <c r="B7747">
        <v>9</v>
      </c>
      <c r="C7747" t="s">
        <v>285</v>
      </c>
      <c r="D7747" t="s">
        <v>746</v>
      </c>
      <c r="E7747" t="str">
        <f t="shared" ref="E7747:E7810" si="242">IF($G7747="Ammonito",1,"")</f>
        <v/>
      </c>
      <c r="F7747" t="str">
        <f t="shared" ref="F7747:F7810" si="243">IF($G7747="Espulsione",1,"")</f>
        <v/>
      </c>
      <c r="H7747">
        <v>5</v>
      </c>
      <c r="Q7747">
        <v>5</v>
      </c>
    </row>
    <row r="7748" spans="1:17" x14ac:dyDescent="0.25">
      <c r="A7748" t="s">
        <v>913</v>
      </c>
      <c r="B7748">
        <v>9</v>
      </c>
      <c r="C7748" t="s">
        <v>261</v>
      </c>
      <c r="D7748" t="s">
        <v>760</v>
      </c>
      <c r="E7748">
        <f t="shared" si="242"/>
        <v>1</v>
      </c>
      <c r="F7748" t="str">
        <f t="shared" si="243"/>
        <v/>
      </c>
      <c r="G7748" t="s">
        <v>910</v>
      </c>
      <c r="H7748">
        <v>6</v>
      </c>
      <c r="Q7748">
        <v>5.5</v>
      </c>
    </row>
    <row r="7749" spans="1:17" x14ac:dyDescent="0.25">
      <c r="A7749" t="s">
        <v>913</v>
      </c>
      <c r="B7749">
        <v>9</v>
      </c>
      <c r="C7749" t="s">
        <v>275</v>
      </c>
      <c r="D7749" t="s">
        <v>633</v>
      </c>
      <c r="E7749" t="str">
        <f t="shared" si="242"/>
        <v/>
      </c>
      <c r="F7749" t="str">
        <f t="shared" si="243"/>
        <v/>
      </c>
      <c r="H7749">
        <v>6</v>
      </c>
      <c r="Q7749">
        <v>6</v>
      </c>
    </row>
    <row r="7750" spans="1:17" x14ac:dyDescent="0.25">
      <c r="A7750" t="s">
        <v>913</v>
      </c>
      <c r="B7750">
        <v>9</v>
      </c>
      <c r="C7750" t="s">
        <v>308</v>
      </c>
      <c r="D7750" t="s">
        <v>633</v>
      </c>
      <c r="E7750" t="str">
        <f t="shared" si="242"/>
        <v/>
      </c>
      <c r="F7750" t="str">
        <f t="shared" si="243"/>
        <v/>
      </c>
      <c r="H7750">
        <v>5</v>
      </c>
      <c r="Q7750">
        <v>5</v>
      </c>
    </row>
    <row r="7751" spans="1:17" x14ac:dyDescent="0.25">
      <c r="A7751" t="s">
        <v>913</v>
      </c>
      <c r="B7751">
        <v>9</v>
      </c>
      <c r="C7751" t="s">
        <v>315</v>
      </c>
      <c r="D7751" t="s">
        <v>633</v>
      </c>
      <c r="E7751" t="str">
        <f t="shared" si="242"/>
        <v/>
      </c>
      <c r="F7751" t="str">
        <f t="shared" si="243"/>
        <v/>
      </c>
      <c r="H7751">
        <v>6</v>
      </c>
      <c r="Q7751">
        <v>6</v>
      </c>
    </row>
    <row r="7752" spans="1:17" x14ac:dyDescent="0.25">
      <c r="A7752" t="s">
        <v>913</v>
      </c>
      <c r="B7752">
        <v>9</v>
      </c>
      <c r="C7752" t="s">
        <v>256</v>
      </c>
      <c r="D7752" t="s">
        <v>739</v>
      </c>
      <c r="E7752">
        <f t="shared" si="242"/>
        <v>1</v>
      </c>
      <c r="F7752" t="str">
        <f t="shared" si="243"/>
        <v/>
      </c>
      <c r="G7752" t="s">
        <v>910</v>
      </c>
      <c r="H7752">
        <v>6</v>
      </c>
      <c r="Q7752">
        <v>5.5</v>
      </c>
    </row>
    <row r="7753" spans="1:17" x14ac:dyDescent="0.25">
      <c r="A7753" t="s">
        <v>913</v>
      </c>
      <c r="B7753">
        <v>9</v>
      </c>
      <c r="C7753" t="s">
        <v>281</v>
      </c>
      <c r="D7753" t="s">
        <v>739</v>
      </c>
      <c r="E7753" t="str">
        <f t="shared" si="242"/>
        <v/>
      </c>
      <c r="F7753" t="str">
        <f t="shared" si="243"/>
        <v/>
      </c>
      <c r="H7753">
        <v>6</v>
      </c>
      <c r="Q7753">
        <v>6</v>
      </c>
    </row>
    <row r="7754" spans="1:17" x14ac:dyDescent="0.25">
      <c r="A7754" t="s">
        <v>913</v>
      </c>
      <c r="B7754">
        <v>9</v>
      </c>
      <c r="C7754" t="s">
        <v>290</v>
      </c>
      <c r="D7754" t="s">
        <v>739</v>
      </c>
      <c r="E7754" t="str">
        <f t="shared" si="242"/>
        <v/>
      </c>
      <c r="F7754" t="str">
        <f t="shared" si="243"/>
        <v/>
      </c>
      <c r="H7754">
        <v>6</v>
      </c>
      <c r="Q7754">
        <v>6</v>
      </c>
    </row>
    <row r="7755" spans="1:17" x14ac:dyDescent="0.25">
      <c r="A7755" t="s">
        <v>913</v>
      </c>
      <c r="B7755">
        <v>9</v>
      </c>
      <c r="C7755" t="s">
        <v>302</v>
      </c>
      <c r="D7755" t="s">
        <v>634</v>
      </c>
      <c r="E7755" t="str">
        <f t="shared" si="242"/>
        <v/>
      </c>
      <c r="F7755" t="str">
        <f t="shared" si="243"/>
        <v/>
      </c>
      <c r="H7755">
        <v>5</v>
      </c>
      <c r="Q7755">
        <v>5</v>
      </c>
    </row>
    <row r="7756" spans="1:17" x14ac:dyDescent="0.25">
      <c r="A7756" t="s">
        <v>913</v>
      </c>
      <c r="B7756">
        <v>9</v>
      </c>
      <c r="C7756" t="s">
        <v>306</v>
      </c>
      <c r="D7756" t="s">
        <v>634</v>
      </c>
      <c r="E7756" t="str">
        <f t="shared" si="242"/>
        <v/>
      </c>
      <c r="F7756" t="str">
        <f t="shared" si="243"/>
        <v/>
      </c>
      <c r="H7756">
        <v>6</v>
      </c>
      <c r="Q7756">
        <v>6</v>
      </c>
    </row>
    <row r="7757" spans="1:17" x14ac:dyDescent="0.25">
      <c r="A7757" t="s">
        <v>913</v>
      </c>
      <c r="B7757">
        <v>9</v>
      </c>
      <c r="C7757" t="s">
        <v>318</v>
      </c>
      <c r="D7757" t="s">
        <v>634</v>
      </c>
      <c r="E7757" t="str">
        <f t="shared" si="242"/>
        <v/>
      </c>
      <c r="F7757" t="str">
        <f t="shared" si="243"/>
        <v/>
      </c>
      <c r="H7757">
        <v>7</v>
      </c>
      <c r="Q7757">
        <v>7</v>
      </c>
    </row>
    <row r="7758" spans="1:17" x14ac:dyDescent="0.25">
      <c r="A7758" t="s">
        <v>913</v>
      </c>
      <c r="B7758">
        <v>9</v>
      </c>
      <c r="C7758" t="s">
        <v>312</v>
      </c>
      <c r="D7758" t="s">
        <v>632</v>
      </c>
      <c r="E7758" t="str">
        <f t="shared" si="242"/>
        <v/>
      </c>
      <c r="F7758" t="str">
        <f t="shared" si="243"/>
        <v/>
      </c>
      <c r="H7758">
        <v>6</v>
      </c>
      <c r="Q7758">
        <v>6</v>
      </c>
    </row>
    <row r="7759" spans="1:17" x14ac:dyDescent="0.25">
      <c r="A7759" t="s">
        <v>913</v>
      </c>
      <c r="B7759">
        <v>9</v>
      </c>
      <c r="C7759" t="s">
        <v>288</v>
      </c>
      <c r="D7759" t="s">
        <v>632</v>
      </c>
      <c r="E7759" t="str">
        <f t="shared" si="242"/>
        <v/>
      </c>
      <c r="F7759" t="str">
        <f t="shared" si="243"/>
        <v/>
      </c>
      <c r="H7759">
        <v>6.5</v>
      </c>
      <c r="Q7759">
        <v>6.5</v>
      </c>
    </row>
    <row r="7760" spans="1:17" x14ac:dyDescent="0.25">
      <c r="A7760" t="s">
        <v>913</v>
      </c>
      <c r="B7760">
        <v>9</v>
      </c>
      <c r="C7760" t="s">
        <v>272</v>
      </c>
      <c r="D7760" t="s">
        <v>752</v>
      </c>
      <c r="E7760" t="str">
        <f t="shared" si="242"/>
        <v/>
      </c>
      <c r="F7760" t="str">
        <f t="shared" si="243"/>
        <v/>
      </c>
      <c r="H7760">
        <v>5.5</v>
      </c>
      <c r="Q7760">
        <v>5.5</v>
      </c>
    </row>
    <row r="7761" spans="1:17" x14ac:dyDescent="0.25">
      <c r="A7761" t="s">
        <v>913</v>
      </c>
      <c r="B7761">
        <v>9</v>
      </c>
      <c r="C7761" t="s">
        <v>283</v>
      </c>
      <c r="D7761" t="s">
        <v>752</v>
      </c>
      <c r="E7761" t="str">
        <f t="shared" si="242"/>
        <v/>
      </c>
      <c r="F7761" t="str">
        <f t="shared" si="243"/>
        <v/>
      </c>
      <c r="H7761">
        <v>5.5</v>
      </c>
      <c r="Q7761">
        <v>5.5</v>
      </c>
    </row>
    <row r="7762" spans="1:17" x14ac:dyDescent="0.25">
      <c r="A7762" t="s">
        <v>913</v>
      </c>
      <c r="B7762">
        <v>9</v>
      </c>
      <c r="C7762" t="s">
        <v>254</v>
      </c>
      <c r="D7762" t="s">
        <v>740</v>
      </c>
      <c r="E7762" t="str">
        <f t="shared" si="242"/>
        <v/>
      </c>
      <c r="F7762">
        <f t="shared" si="243"/>
        <v>1</v>
      </c>
      <c r="G7762" t="s">
        <v>911</v>
      </c>
      <c r="H7762">
        <v>5</v>
      </c>
      <c r="Q7762">
        <v>4</v>
      </c>
    </row>
    <row r="7763" spans="1:17" x14ac:dyDescent="0.25">
      <c r="A7763" t="s">
        <v>913</v>
      </c>
      <c r="B7763">
        <v>9</v>
      </c>
      <c r="C7763" t="s">
        <v>300</v>
      </c>
      <c r="D7763" t="s">
        <v>740</v>
      </c>
      <c r="E7763">
        <f t="shared" si="242"/>
        <v>1</v>
      </c>
      <c r="F7763" t="str">
        <f t="shared" si="243"/>
        <v/>
      </c>
      <c r="G7763" t="s">
        <v>910</v>
      </c>
      <c r="H7763">
        <v>7.5</v>
      </c>
      <c r="I7763">
        <v>1</v>
      </c>
      <c r="Q7763">
        <v>10</v>
      </c>
    </row>
    <row r="7764" spans="1:17" x14ac:dyDescent="0.25">
      <c r="A7764" t="s">
        <v>913</v>
      </c>
      <c r="B7764">
        <v>9</v>
      </c>
      <c r="C7764" t="s">
        <v>286</v>
      </c>
      <c r="D7764" t="s">
        <v>742</v>
      </c>
      <c r="E7764" t="str">
        <f t="shared" si="242"/>
        <v/>
      </c>
      <c r="F7764" t="str">
        <f t="shared" si="243"/>
        <v/>
      </c>
      <c r="H7764">
        <v>6</v>
      </c>
      <c r="Q7764">
        <v>6</v>
      </c>
    </row>
    <row r="7765" spans="1:17" x14ac:dyDescent="0.25">
      <c r="A7765" t="s">
        <v>913</v>
      </c>
      <c r="B7765">
        <v>9</v>
      </c>
      <c r="C7765" t="s">
        <v>317</v>
      </c>
      <c r="D7765" t="s">
        <v>742</v>
      </c>
      <c r="E7765">
        <f t="shared" si="242"/>
        <v>1</v>
      </c>
      <c r="F7765" t="str">
        <f t="shared" si="243"/>
        <v/>
      </c>
      <c r="G7765" t="s">
        <v>910</v>
      </c>
      <c r="H7765">
        <v>7</v>
      </c>
      <c r="I7765">
        <v>1</v>
      </c>
      <c r="Q7765">
        <v>9.5</v>
      </c>
    </row>
    <row r="7766" spans="1:17" x14ac:dyDescent="0.25">
      <c r="A7766" t="s">
        <v>913</v>
      </c>
      <c r="B7766">
        <v>9</v>
      </c>
      <c r="C7766" t="s">
        <v>282</v>
      </c>
      <c r="D7766" t="s">
        <v>753</v>
      </c>
      <c r="E7766" t="str">
        <f t="shared" si="242"/>
        <v/>
      </c>
      <c r="F7766" t="str">
        <f t="shared" si="243"/>
        <v/>
      </c>
      <c r="H7766">
        <v>7</v>
      </c>
      <c r="I7766">
        <v>1</v>
      </c>
      <c r="Q7766">
        <v>10</v>
      </c>
    </row>
    <row r="7767" spans="1:17" x14ac:dyDescent="0.25">
      <c r="A7767" t="s">
        <v>913</v>
      </c>
      <c r="B7767">
        <v>9</v>
      </c>
      <c r="C7767" t="s">
        <v>307</v>
      </c>
      <c r="D7767" t="s">
        <v>753</v>
      </c>
      <c r="E7767" t="str">
        <f t="shared" si="242"/>
        <v/>
      </c>
      <c r="F7767" t="str">
        <f t="shared" si="243"/>
        <v/>
      </c>
      <c r="H7767">
        <v>5.5</v>
      </c>
      <c r="Q7767">
        <v>5.5</v>
      </c>
    </row>
    <row r="7768" spans="1:17" x14ac:dyDescent="0.25">
      <c r="A7768" t="s">
        <v>913</v>
      </c>
      <c r="B7768">
        <v>9</v>
      </c>
      <c r="C7768" t="s">
        <v>304</v>
      </c>
      <c r="D7768" t="s">
        <v>750</v>
      </c>
      <c r="E7768" t="str">
        <f t="shared" si="242"/>
        <v/>
      </c>
      <c r="F7768" t="str">
        <f t="shared" si="243"/>
        <v/>
      </c>
      <c r="H7768">
        <v>5.5</v>
      </c>
      <c r="Q7768">
        <v>5.5</v>
      </c>
    </row>
    <row r="7769" spans="1:17" x14ac:dyDescent="0.25">
      <c r="A7769" t="s">
        <v>913</v>
      </c>
      <c r="B7769">
        <v>9</v>
      </c>
      <c r="C7769" t="s">
        <v>316</v>
      </c>
      <c r="D7769" t="s">
        <v>750</v>
      </c>
      <c r="E7769" t="str">
        <f t="shared" si="242"/>
        <v/>
      </c>
      <c r="F7769" t="str">
        <f t="shared" si="243"/>
        <v/>
      </c>
      <c r="H7769">
        <v>6</v>
      </c>
      <c r="Q7769">
        <v>6</v>
      </c>
    </row>
    <row r="7770" spans="1:17" x14ac:dyDescent="0.25">
      <c r="A7770" t="s">
        <v>913</v>
      </c>
      <c r="B7770">
        <v>9</v>
      </c>
      <c r="C7770" t="s">
        <v>267</v>
      </c>
      <c r="D7770" t="s">
        <v>750</v>
      </c>
      <c r="E7770" t="str">
        <f t="shared" si="242"/>
        <v/>
      </c>
      <c r="F7770" t="str">
        <f t="shared" si="243"/>
        <v/>
      </c>
      <c r="H7770">
        <v>4.5</v>
      </c>
      <c r="Q7770">
        <v>4.5</v>
      </c>
    </row>
    <row r="7771" spans="1:17" x14ac:dyDescent="0.25">
      <c r="A7771" t="s">
        <v>913</v>
      </c>
      <c r="B7771">
        <v>9</v>
      </c>
      <c r="C7771" t="s">
        <v>252</v>
      </c>
      <c r="D7771" t="s">
        <v>754</v>
      </c>
      <c r="E7771">
        <f t="shared" si="242"/>
        <v>1</v>
      </c>
      <c r="F7771" t="str">
        <f t="shared" si="243"/>
        <v/>
      </c>
      <c r="G7771" t="s">
        <v>910</v>
      </c>
      <c r="H7771">
        <v>4.5</v>
      </c>
      <c r="Q7771">
        <v>4</v>
      </c>
    </row>
    <row r="7772" spans="1:17" x14ac:dyDescent="0.25">
      <c r="A7772" t="s">
        <v>913</v>
      </c>
      <c r="B7772">
        <v>9</v>
      </c>
      <c r="C7772" t="s">
        <v>289</v>
      </c>
      <c r="D7772" t="s">
        <v>754</v>
      </c>
      <c r="E7772" t="str">
        <f t="shared" si="242"/>
        <v/>
      </c>
      <c r="F7772" t="str">
        <f t="shared" si="243"/>
        <v/>
      </c>
      <c r="H7772">
        <v>6.5</v>
      </c>
      <c r="I7772">
        <v>1</v>
      </c>
      <c r="Q7772">
        <v>9.5</v>
      </c>
    </row>
    <row r="7773" spans="1:17" x14ac:dyDescent="0.25">
      <c r="A7773" t="s">
        <v>913</v>
      </c>
      <c r="B7773">
        <v>9</v>
      </c>
      <c r="C7773" t="s">
        <v>311</v>
      </c>
      <c r="D7773" t="s">
        <v>754</v>
      </c>
      <c r="E7773" t="str">
        <f t="shared" si="242"/>
        <v/>
      </c>
      <c r="F7773" t="str">
        <f t="shared" si="243"/>
        <v/>
      </c>
      <c r="H7773">
        <v>5.5</v>
      </c>
      <c r="Q7773">
        <v>5.5</v>
      </c>
    </row>
    <row r="7774" spans="1:17" x14ac:dyDescent="0.25">
      <c r="A7774" t="s">
        <v>913</v>
      </c>
      <c r="B7774">
        <v>9</v>
      </c>
      <c r="C7774" t="s">
        <v>259</v>
      </c>
      <c r="D7774" t="s">
        <v>748</v>
      </c>
      <c r="E7774" t="str">
        <f t="shared" si="242"/>
        <v/>
      </c>
      <c r="F7774" t="str">
        <f t="shared" si="243"/>
        <v/>
      </c>
      <c r="H7774">
        <v>6</v>
      </c>
      <c r="Q7774">
        <v>6</v>
      </c>
    </row>
    <row r="7775" spans="1:17" x14ac:dyDescent="0.25">
      <c r="A7775" t="s">
        <v>913</v>
      </c>
      <c r="B7775">
        <v>9</v>
      </c>
      <c r="C7775" t="s">
        <v>274</v>
      </c>
      <c r="D7775" t="s">
        <v>748</v>
      </c>
      <c r="E7775" t="str">
        <f t="shared" si="242"/>
        <v/>
      </c>
      <c r="F7775" t="str">
        <f t="shared" si="243"/>
        <v/>
      </c>
      <c r="H7775">
        <v>7</v>
      </c>
      <c r="I7775">
        <v>2</v>
      </c>
      <c r="M7775">
        <v>2</v>
      </c>
      <c r="Q7775">
        <v>13</v>
      </c>
    </row>
    <row r="7776" spans="1:17" x14ac:dyDescent="0.25">
      <c r="A7776" t="s">
        <v>913</v>
      </c>
      <c r="B7776">
        <v>9</v>
      </c>
      <c r="C7776" t="s">
        <v>278</v>
      </c>
      <c r="D7776" t="s">
        <v>748</v>
      </c>
      <c r="E7776" t="str">
        <f t="shared" si="242"/>
        <v/>
      </c>
      <c r="F7776" t="str">
        <f t="shared" si="243"/>
        <v/>
      </c>
      <c r="H7776">
        <v>5.5</v>
      </c>
      <c r="Q7776">
        <v>5.5</v>
      </c>
    </row>
    <row r="7777" spans="1:17" x14ac:dyDescent="0.25">
      <c r="A7777" t="s">
        <v>913</v>
      </c>
      <c r="B7777">
        <v>9</v>
      </c>
      <c r="C7777" t="s">
        <v>292</v>
      </c>
      <c r="D7777" t="s">
        <v>748</v>
      </c>
      <c r="E7777" t="str">
        <f t="shared" si="242"/>
        <v/>
      </c>
      <c r="F7777" t="str">
        <f t="shared" si="243"/>
        <v/>
      </c>
      <c r="H7777">
        <v>7</v>
      </c>
      <c r="Q7777">
        <v>7</v>
      </c>
    </row>
    <row r="7778" spans="1:17" x14ac:dyDescent="0.25">
      <c r="A7778" t="s">
        <v>913</v>
      </c>
      <c r="B7778">
        <v>9</v>
      </c>
      <c r="C7778" t="s">
        <v>303</v>
      </c>
      <c r="D7778" t="s">
        <v>748</v>
      </c>
      <c r="E7778" t="str">
        <f t="shared" si="242"/>
        <v/>
      </c>
      <c r="F7778" t="str">
        <f t="shared" si="243"/>
        <v/>
      </c>
      <c r="H7778">
        <v>6</v>
      </c>
      <c r="Q7778">
        <v>6</v>
      </c>
    </row>
    <row r="7779" spans="1:17" x14ac:dyDescent="0.25">
      <c r="A7779" t="s">
        <v>913</v>
      </c>
      <c r="B7779">
        <v>9</v>
      </c>
      <c r="C7779" t="s">
        <v>251</v>
      </c>
      <c r="D7779" t="s">
        <v>661</v>
      </c>
      <c r="E7779" t="str">
        <f t="shared" si="242"/>
        <v/>
      </c>
      <c r="F7779" t="str">
        <f t="shared" si="243"/>
        <v/>
      </c>
      <c r="H7779">
        <v>5.5</v>
      </c>
      <c r="Q7779">
        <v>5.5</v>
      </c>
    </row>
    <row r="7780" spans="1:17" x14ac:dyDescent="0.25">
      <c r="A7780" t="s">
        <v>913</v>
      </c>
      <c r="B7780">
        <v>9</v>
      </c>
      <c r="C7780" t="s">
        <v>260</v>
      </c>
      <c r="D7780" t="s">
        <v>661</v>
      </c>
      <c r="E7780" t="str">
        <f t="shared" si="242"/>
        <v/>
      </c>
      <c r="F7780" t="str">
        <f t="shared" si="243"/>
        <v/>
      </c>
      <c r="H7780">
        <v>7</v>
      </c>
      <c r="I7780">
        <v>1</v>
      </c>
      <c r="Q7780">
        <v>10</v>
      </c>
    </row>
    <row r="7781" spans="1:17" x14ac:dyDescent="0.25">
      <c r="A7781" t="s">
        <v>913</v>
      </c>
      <c r="B7781">
        <v>9</v>
      </c>
      <c r="C7781" t="s">
        <v>314</v>
      </c>
      <c r="D7781" t="s">
        <v>661</v>
      </c>
      <c r="E7781" t="str">
        <f t="shared" si="242"/>
        <v/>
      </c>
      <c r="F7781" t="str">
        <f t="shared" si="243"/>
        <v/>
      </c>
      <c r="H7781">
        <v>5.5</v>
      </c>
      <c r="Q7781">
        <v>5.5</v>
      </c>
    </row>
    <row r="7782" spans="1:17" x14ac:dyDescent="0.25">
      <c r="A7782" t="s">
        <v>913</v>
      </c>
      <c r="B7782">
        <v>9</v>
      </c>
      <c r="C7782" t="s">
        <v>804</v>
      </c>
      <c r="D7782" t="s">
        <v>631</v>
      </c>
      <c r="E7782" t="str">
        <f t="shared" si="242"/>
        <v/>
      </c>
      <c r="F7782" t="str">
        <f t="shared" si="243"/>
        <v/>
      </c>
      <c r="H7782">
        <v>6</v>
      </c>
      <c r="Q7782">
        <v>6</v>
      </c>
    </row>
    <row r="7783" spans="1:17" x14ac:dyDescent="0.25">
      <c r="A7783" t="s">
        <v>913</v>
      </c>
      <c r="B7783">
        <v>9</v>
      </c>
      <c r="C7783" t="s">
        <v>266</v>
      </c>
      <c r="D7783" t="s">
        <v>745</v>
      </c>
      <c r="E7783">
        <f t="shared" si="242"/>
        <v>1</v>
      </c>
      <c r="F7783" t="str">
        <f t="shared" si="243"/>
        <v/>
      </c>
      <c r="G7783" t="s">
        <v>910</v>
      </c>
      <c r="H7783">
        <v>7</v>
      </c>
      <c r="Q7783">
        <v>6.5</v>
      </c>
    </row>
    <row r="7784" spans="1:17" x14ac:dyDescent="0.25">
      <c r="A7784" t="s">
        <v>913</v>
      </c>
      <c r="B7784">
        <v>9</v>
      </c>
      <c r="C7784" t="s">
        <v>270</v>
      </c>
      <c r="D7784" t="s">
        <v>745</v>
      </c>
      <c r="E7784" t="str">
        <f t="shared" si="242"/>
        <v/>
      </c>
      <c r="F7784" t="str">
        <f t="shared" si="243"/>
        <v/>
      </c>
      <c r="H7784">
        <v>6</v>
      </c>
      <c r="Q7784">
        <v>6</v>
      </c>
    </row>
    <row r="7785" spans="1:17" x14ac:dyDescent="0.25">
      <c r="A7785" t="s">
        <v>913</v>
      </c>
      <c r="B7785">
        <v>9</v>
      </c>
      <c r="C7785" t="s">
        <v>255</v>
      </c>
      <c r="D7785" t="s">
        <v>635</v>
      </c>
      <c r="E7785" t="str">
        <f t="shared" si="242"/>
        <v/>
      </c>
      <c r="F7785" t="str">
        <f t="shared" si="243"/>
        <v/>
      </c>
      <c r="H7785">
        <v>5</v>
      </c>
      <c r="Q7785">
        <v>5</v>
      </c>
    </row>
    <row r="7786" spans="1:17" x14ac:dyDescent="0.25">
      <c r="A7786" t="s">
        <v>913</v>
      </c>
      <c r="B7786">
        <v>9</v>
      </c>
      <c r="C7786" t="s">
        <v>269</v>
      </c>
      <c r="D7786" t="s">
        <v>635</v>
      </c>
      <c r="E7786" t="str">
        <f t="shared" si="242"/>
        <v/>
      </c>
      <c r="F7786" t="str">
        <f t="shared" si="243"/>
        <v/>
      </c>
      <c r="H7786">
        <v>5</v>
      </c>
      <c r="Q7786">
        <v>5</v>
      </c>
    </row>
    <row r="7787" spans="1:17" x14ac:dyDescent="0.25">
      <c r="A7787" t="s">
        <v>913</v>
      </c>
      <c r="B7787">
        <v>9</v>
      </c>
      <c r="C7787" t="s">
        <v>322</v>
      </c>
      <c r="D7787" t="s">
        <v>635</v>
      </c>
      <c r="E7787" t="str">
        <f t="shared" si="242"/>
        <v/>
      </c>
      <c r="F7787" t="str">
        <f t="shared" si="243"/>
        <v/>
      </c>
      <c r="H7787">
        <v>5.5</v>
      </c>
      <c r="Q7787">
        <v>5.5</v>
      </c>
    </row>
    <row r="7788" spans="1:17" x14ac:dyDescent="0.25">
      <c r="A7788" t="s">
        <v>913</v>
      </c>
      <c r="B7788">
        <v>9</v>
      </c>
      <c r="C7788" t="s">
        <v>249</v>
      </c>
      <c r="D7788" t="s">
        <v>747</v>
      </c>
      <c r="E7788" t="str">
        <f t="shared" si="242"/>
        <v/>
      </c>
      <c r="F7788" t="str">
        <f t="shared" si="243"/>
        <v/>
      </c>
      <c r="H7788">
        <v>5.5</v>
      </c>
      <c r="Q7788">
        <v>5.5</v>
      </c>
    </row>
    <row r="7789" spans="1:17" x14ac:dyDescent="0.25">
      <c r="A7789" t="s">
        <v>913</v>
      </c>
      <c r="B7789">
        <v>9</v>
      </c>
      <c r="C7789" t="s">
        <v>291</v>
      </c>
      <c r="D7789" t="s">
        <v>747</v>
      </c>
      <c r="E7789" t="str">
        <f t="shared" si="242"/>
        <v/>
      </c>
      <c r="F7789" t="str">
        <f t="shared" si="243"/>
        <v/>
      </c>
      <c r="H7789">
        <v>6.5</v>
      </c>
      <c r="Q7789">
        <v>6.5</v>
      </c>
    </row>
    <row r="7790" spans="1:17" x14ac:dyDescent="0.25">
      <c r="A7790" t="s">
        <v>913</v>
      </c>
      <c r="B7790">
        <v>9</v>
      </c>
      <c r="C7790" t="s">
        <v>265</v>
      </c>
      <c r="D7790" t="s">
        <v>738</v>
      </c>
      <c r="E7790" t="str">
        <f t="shared" si="242"/>
        <v/>
      </c>
      <c r="F7790" t="str">
        <f t="shared" si="243"/>
        <v/>
      </c>
      <c r="H7790">
        <v>5.5</v>
      </c>
      <c r="Q7790">
        <v>5.5</v>
      </c>
    </row>
    <row r="7791" spans="1:17" x14ac:dyDescent="0.25">
      <c r="A7791" t="s">
        <v>913</v>
      </c>
      <c r="B7791">
        <v>9</v>
      </c>
      <c r="C7791" t="s">
        <v>295</v>
      </c>
      <c r="D7791" t="s">
        <v>738</v>
      </c>
      <c r="E7791">
        <f t="shared" si="242"/>
        <v>1</v>
      </c>
      <c r="F7791" t="str">
        <f t="shared" si="243"/>
        <v/>
      </c>
      <c r="G7791" t="s">
        <v>910</v>
      </c>
      <c r="H7791">
        <v>6.5</v>
      </c>
      <c r="Q7791">
        <v>6</v>
      </c>
    </row>
    <row r="7792" spans="1:17" x14ac:dyDescent="0.25">
      <c r="A7792" t="s">
        <v>913</v>
      </c>
      <c r="B7792">
        <v>9</v>
      </c>
      <c r="C7792" t="s">
        <v>805</v>
      </c>
      <c r="D7792" t="s">
        <v>761</v>
      </c>
      <c r="E7792" t="str">
        <f t="shared" si="242"/>
        <v/>
      </c>
      <c r="F7792" t="str">
        <f t="shared" si="243"/>
        <v/>
      </c>
      <c r="H7792">
        <v>5.5</v>
      </c>
      <c r="Q7792">
        <v>5.5</v>
      </c>
    </row>
    <row r="7793" spans="1:17" x14ac:dyDescent="0.25">
      <c r="A7793" t="s">
        <v>913</v>
      </c>
      <c r="B7793">
        <v>9</v>
      </c>
      <c r="C7793" t="s">
        <v>319</v>
      </c>
      <c r="D7793" t="s">
        <v>761</v>
      </c>
      <c r="E7793" t="str">
        <f t="shared" si="242"/>
        <v/>
      </c>
      <c r="F7793" t="str">
        <f t="shared" si="243"/>
        <v/>
      </c>
      <c r="H7793">
        <v>7</v>
      </c>
      <c r="L7793">
        <v>1</v>
      </c>
      <c r="Q7793">
        <v>8</v>
      </c>
    </row>
    <row r="7794" spans="1:17" x14ac:dyDescent="0.25">
      <c r="A7794" t="s">
        <v>913</v>
      </c>
      <c r="B7794">
        <v>9</v>
      </c>
      <c r="C7794" t="s">
        <v>279</v>
      </c>
      <c r="D7794" t="s">
        <v>761</v>
      </c>
      <c r="E7794">
        <f t="shared" si="242"/>
        <v>1</v>
      </c>
      <c r="F7794" t="str">
        <f t="shared" si="243"/>
        <v/>
      </c>
      <c r="G7794" t="s">
        <v>910</v>
      </c>
      <c r="H7794">
        <v>6</v>
      </c>
      <c r="Q7794">
        <v>5.5</v>
      </c>
    </row>
    <row r="7795" spans="1:17" x14ac:dyDescent="0.25">
      <c r="A7795" t="s">
        <v>908</v>
      </c>
      <c r="B7795">
        <v>8</v>
      </c>
      <c r="C7795" t="s">
        <v>331</v>
      </c>
      <c r="D7795" t="s">
        <v>746</v>
      </c>
      <c r="E7795" t="str">
        <f t="shared" si="242"/>
        <v/>
      </c>
      <c r="F7795" t="str">
        <f t="shared" si="243"/>
        <v/>
      </c>
      <c r="H7795">
        <v>6</v>
      </c>
      <c r="J7795">
        <v>1</v>
      </c>
      <c r="Q7795">
        <v>5</v>
      </c>
    </row>
    <row r="7796" spans="1:17" x14ac:dyDescent="0.25">
      <c r="A7796" t="s">
        <v>908</v>
      </c>
      <c r="B7796">
        <v>8</v>
      </c>
      <c r="C7796" t="s">
        <v>332</v>
      </c>
      <c r="D7796" t="s">
        <v>760</v>
      </c>
      <c r="E7796" t="str">
        <f t="shared" si="242"/>
        <v/>
      </c>
      <c r="F7796" t="str">
        <f t="shared" si="243"/>
        <v/>
      </c>
      <c r="H7796">
        <v>6</v>
      </c>
      <c r="J7796">
        <v>2</v>
      </c>
      <c r="O7796">
        <v>1</v>
      </c>
      <c r="Q7796">
        <v>4</v>
      </c>
    </row>
    <row r="7797" spans="1:17" x14ac:dyDescent="0.25">
      <c r="A7797" t="s">
        <v>908</v>
      </c>
      <c r="B7797">
        <v>8</v>
      </c>
      <c r="C7797" t="s">
        <v>324</v>
      </c>
      <c r="D7797" t="s">
        <v>633</v>
      </c>
      <c r="E7797" t="str">
        <f t="shared" si="242"/>
        <v/>
      </c>
      <c r="F7797" t="str">
        <f t="shared" si="243"/>
        <v/>
      </c>
      <c r="H7797">
        <v>6</v>
      </c>
      <c r="J7797">
        <v>1</v>
      </c>
      <c r="Q7797">
        <v>5</v>
      </c>
    </row>
    <row r="7798" spans="1:17" x14ac:dyDescent="0.25">
      <c r="A7798" t="s">
        <v>908</v>
      </c>
      <c r="B7798">
        <v>8</v>
      </c>
      <c r="C7798" t="s">
        <v>335</v>
      </c>
      <c r="D7798" t="s">
        <v>739</v>
      </c>
      <c r="E7798" t="str">
        <f t="shared" si="242"/>
        <v/>
      </c>
      <c r="F7798" t="str">
        <f t="shared" si="243"/>
        <v/>
      </c>
      <c r="H7798">
        <v>6.5</v>
      </c>
      <c r="J7798">
        <v>2</v>
      </c>
      <c r="P7798">
        <v>1</v>
      </c>
      <c r="Q7798">
        <v>7.5</v>
      </c>
    </row>
    <row r="7799" spans="1:17" x14ac:dyDescent="0.25">
      <c r="A7799" t="s">
        <v>908</v>
      </c>
      <c r="B7799">
        <v>8</v>
      </c>
      <c r="C7799" t="s">
        <v>341</v>
      </c>
      <c r="D7799" t="s">
        <v>634</v>
      </c>
      <c r="E7799" t="str">
        <f t="shared" si="242"/>
        <v/>
      </c>
      <c r="F7799" t="str">
        <f t="shared" si="243"/>
        <v/>
      </c>
      <c r="H7799">
        <v>6</v>
      </c>
      <c r="J7799">
        <v>2</v>
      </c>
      <c r="Q7799">
        <v>4</v>
      </c>
    </row>
    <row r="7800" spans="1:17" x14ac:dyDescent="0.25">
      <c r="A7800" t="s">
        <v>908</v>
      </c>
      <c r="B7800">
        <v>8</v>
      </c>
      <c r="C7800" t="s">
        <v>338</v>
      </c>
      <c r="D7800" t="s">
        <v>632</v>
      </c>
      <c r="E7800" t="str">
        <f t="shared" si="242"/>
        <v/>
      </c>
      <c r="F7800" t="str">
        <f t="shared" si="243"/>
        <v/>
      </c>
      <c r="H7800">
        <v>7.5</v>
      </c>
      <c r="J7800">
        <v>2</v>
      </c>
      <c r="O7800">
        <v>1</v>
      </c>
      <c r="Q7800">
        <v>5.5</v>
      </c>
    </row>
    <row r="7801" spans="1:17" x14ac:dyDescent="0.25">
      <c r="A7801" t="s">
        <v>908</v>
      </c>
      <c r="B7801">
        <v>8</v>
      </c>
      <c r="C7801" t="s">
        <v>340</v>
      </c>
      <c r="D7801" t="s">
        <v>752</v>
      </c>
      <c r="E7801" t="str">
        <f t="shared" si="242"/>
        <v/>
      </c>
      <c r="F7801" t="str">
        <f t="shared" si="243"/>
        <v/>
      </c>
      <c r="H7801">
        <v>6.5</v>
      </c>
      <c r="J7801">
        <v>1</v>
      </c>
      <c r="Q7801">
        <v>5.5</v>
      </c>
    </row>
    <row r="7802" spans="1:17" x14ac:dyDescent="0.25">
      <c r="A7802" t="s">
        <v>908</v>
      </c>
      <c r="B7802">
        <v>8</v>
      </c>
      <c r="C7802" t="s">
        <v>643</v>
      </c>
      <c r="D7802" t="s">
        <v>740</v>
      </c>
      <c r="E7802" t="str">
        <f t="shared" si="242"/>
        <v/>
      </c>
      <c r="F7802" t="str">
        <f t="shared" si="243"/>
        <v/>
      </c>
      <c r="H7802">
        <v>6</v>
      </c>
      <c r="J7802">
        <v>3</v>
      </c>
      <c r="P7802">
        <v>1</v>
      </c>
      <c r="Q7802">
        <v>6</v>
      </c>
    </row>
    <row r="7803" spans="1:17" x14ac:dyDescent="0.25">
      <c r="A7803" t="s">
        <v>908</v>
      </c>
      <c r="B7803">
        <v>8</v>
      </c>
      <c r="C7803" t="s">
        <v>662</v>
      </c>
      <c r="D7803" t="s">
        <v>740</v>
      </c>
      <c r="E7803" t="str">
        <f t="shared" si="242"/>
        <v/>
      </c>
      <c r="F7803">
        <f t="shared" si="243"/>
        <v>1</v>
      </c>
      <c r="G7803" t="s">
        <v>911</v>
      </c>
      <c r="H7803">
        <v>6</v>
      </c>
      <c r="Q7803">
        <v>5</v>
      </c>
    </row>
    <row r="7804" spans="1:17" x14ac:dyDescent="0.25">
      <c r="A7804" t="s">
        <v>908</v>
      </c>
      <c r="B7804">
        <v>8</v>
      </c>
      <c r="C7804" t="s">
        <v>330</v>
      </c>
      <c r="D7804" t="s">
        <v>742</v>
      </c>
      <c r="E7804" t="str">
        <f t="shared" si="242"/>
        <v/>
      </c>
      <c r="F7804" t="str">
        <f t="shared" si="243"/>
        <v/>
      </c>
      <c r="H7804">
        <v>4</v>
      </c>
      <c r="J7804">
        <v>4</v>
      </c>
      <c r="O7804">
        <v>1</v>
      </c>
      <c r="Q7804">
        <v>0</v>
      </c>
    </row>
    <row r="7805" spans="1:17" x14ac:dyDescent="0.25">
      <c r="A7805" t="s">
        <v>908</v>
      </c>
      <c r="B7805">
        <v>8</v>
      </c>
      <c r="C7805" t="s">
        <v>337</v>
      </c>
      <c r="D7805" t="s">
        <v>753</v>
      </c>
      <c r="E7805" t="str">
        <f t="shared" si="242"/>
        <v/>
      </c>
      <c r="F7805" t="str">
        <f t="shared" si="243"/>
        <v/>
      </c>
      <c r="H7805">
        <v>6</v>
      </c>
      <c r="J7805">
        <v>2</v>
      </c>
      <c r="Q7805">
        <v>4</v>
      </c>
    </row>
    <row r="7806" spans="1:17" x14ac:dyDescent="0.25">
      <c r="A7806" t="s">
        <v>908</v>
      </c>
      <c r="B7806">
        <v>8</v>
      </c>
      <c r="C7806" t="s">
        <v>327</v>
      </c>
      <c r="D7806" t="s">
        <v>750</v>
      </c>
      <c r="E7806" t="str">
        <f t="shared" si="242"/>
        <v/>
      </c>
      <c r="F7806" t="str">
        <f t="shared" si="243"/>
        <v/>
      </c>
      <c r="H7806">
        <v>6</v>
      </c>
      <c r="J7806">
        <v>2</v>
      </c>
      <c r="Q7806">
        <v>4</v>
      </c>
    </row>
    <row r="7807" spans="1:17" x14ac:dyDescent="0.25">
      <c r="A7807" t="s">
        <v>908</v>
      </c>
      <c r="B7807">
        <v>8</v>
      </c>
      <c r="C7807" t="s">
        <v>647</v>
      </c>
      <c r="D7807" t="s">
        <v>754</v>
      </c>
      <c r="E7807" t="str">
        <f t="shared" si="242"/>
        <v/>
      </c>
      <c r="F7807" t="str">
        <f t="shared" si="243"/>
        <v/>
      </c>
      <c r="H7807">
        <v>6.5</v>
      </c>
      <c r="Q7807">
        <v>6.5</v>
      </c>
    </row>
    <row r="7808" spans="1:17" x14ac:dyDescent="0.25">
      <c r="A7808" t="s">
        <v>908</v>
      </c>
      <c r="B7808">
        <v>8</v>
      </c>
      <c r="C7808" t="s">
        <v>343</v>
      </c>
      <c r="D7808" t="s">
        <v>748</v>
      </c>
      <c r="E7808" t="str">
        <f t="shared" si="242"/>
        <v/>
      </c>
      <c r="F7808" t="str">
        <f t="shared" si="243"/>
        <v/>
      </c>
      <c r="H7808">
        <v>6</v>
      </c>
      <c r="J7808">
        <v>2</v>
      </c>
      <c r="O7808">
        <v>1</v>
      </c>
      <c r="Q7808">
        <v>4</v>
      </c>
    </row>
    <row r="7809" spans="1:17" x14ac:dyDescent="0.25">
      <c r="A7809" t="s">
        <v>908</v>
      </c>
      <c r="B7809">
        <v>8</v>
      </c>
      <c r="C7809" t="s">
        <v>641</v>
      </c>
      <c r="D7809" t="s">
        <v>661</v>
      </c>
      <c r="E7809" t="str">
        <f t="shared" si="242"/>
        <v/>
      </c>
      <c r="F7809" t="str">
        <f t="shared" si="243"/>
        <v/>
      </c>
      <c r="H7809">
        <v>6</v>
      </c>
      <c r="J7809">
        <v>3</v>
      </c>
      <c r="O7809">
        <v>2</v>
      </c>
      <c r="Q7809">
        <v>3</v>
      </c>
    </row>
    <row r="7810" spans="1:17" x14ac:dyDescent="0.25">
      <c r="A7810" t="s">
        <v>908</v>
      </c>
      <c r="B7810">
        <v>8</v>
      </c>
      <c r="C7810" t="s">
        <v>334</v>
      </c>
      <c r="D7810" t="s">
        <v>631</v>
      </c>
      <c r="E7810" t="str">
        <f t="shared" si="242"/>
        <v/>
      </c>
      <c r="F7810" t="str">
        <f t="shared" si="243"/>
        <v/>
      </c>
      <c r="H7810">
        <v>6.5</v>
      </c>
      <c r="Q7810">
        <v>6.5</v>
      </c>
    </row>
    <row r="7811" spans="1:17" x14ac:dyDescent="0.25">
      <c r="A7811" t="s">
        <v>908</v>
      </c>
      <c r="B7811">
        <v>8</v>
      </c>
      <c r="C7811" t="s">
        <v>333</v>
      </c>
      <c r="D7811" t="s">
        <v>745</v>
      </c>
      <c r="E7811">
        <f t="shared" ref="E7811:E7874" si="244">IF($G7811="Ammonito",1,"")</f>
        <v>1</v>
      </c>
      <c r="F7811" t="str">
        <f t="shared" ref="F7811:F7874" si="245">IF($G7811="Espulsione",1,"")</f>
        <v/>
      </c>
      <c r="G7811" t="s">
        <v>910</v>
      </c>
      <c r="H7811">
        <v>6</v>
      </c>
      <c r="J7811">
        <v>1</v>
      </c>
      <c r="O7811">
        <v>1</v>
      </c>
      <c r="Q7811">
        <v>4.5</v>
      </c>
    </row>
    <row r="7812" spans="1:17" x14ac:dyDescent="0.25">
      <c r="A7812" t="s">
        <v>908</v>
      </c>
      <c r="B7812">
        <v>8</v>
      </c>
      <c r="C7812" t="s">
        <v>339</v>
      </c>
      <c r="D7812" t="s">
        <v>635</v>
      </c>
      <c r="E7812" t="str">
        <f t="shared" si="244"/>
        <v/>
      </c>
      <c r="F7812" t="str">
        <f t="shared" si="245"/>
        <v/>
      </c>
      <c r="H7812">
        <v>7</v>
      </c>
      <c r="J7812">
        <v>1</v>
      </c>
      <c r="O7812">
        <v>1</v>
      </c>
      <c r="Q7812">
        <v>6</v>
      </c>
    </row>
    <row r="7813" spans="1:17" x14ac:dyDescent="0.25">
      <c r="A7813" t="s">
        <v>908</v>
      </c>
      <c r="B7813">
        <v>8</v>
      </c>
      <c r="C7813" t="s">
        <v>664</v>
      </c>
      <c r="D7813" t="s">
        <v>747</v>
      </c>
      <c r="E7813" t="str">
        <f t="shared" si="244"/>
        <v/>
      </c>
      <c r="F7813" t="str">
        <f t="shared" si="245"/>
        <v/>
      </c>
      <c r="H7813">
        <v>4</v>
      </c>
      <c r="J7813">
        <v>3</v>
      </c>
      <c r="Q7813">
        <v>1</v>
      </c>
    </row>
    <row r="7814" spans="1:17" x14ac:dyDescent="0.25">
      <c r="A7814" t="s">
        <v>908</v>
      </c>
      <c r="B7814">
        <v>8</v>
      </c>
      <c r="C7814" t="s">
        <v>336</v>
      </c>
      <c r="D7814" t="s">
        <v>738</v>
      </c>
      <c r="E7814" t="str">
        <f t="shared" si="244"/>
        <v/>
      </c>
      <c r="F7814" t="str">
        <f t="shared" si="245"/>
        <v/>
      </c>
      <c r="H7814">
        <v>6</v>
      </c>
      <c r="J7814">
        <v>1</v>
      </c>
      <c r="Q7814">
        <v>5</v>
      </c>
    </row>
    <row r="7815" spans="1:17" x14ac:dyDescent="0.25">
      <c r="A7815" t="s">
        <v>908</v>
      </c>
      <c r="B7815">
        <v>8</v>
      </c>
      <c r="C7815" t="s">
        <v>342</v>
      </c>
      <c r="D7815" t="s">
        <v>761</v>
      </c>
      <c r="E7815" t="str">
        <f t="shared" si="244"/>
        <v/>
      </c>
      <c r="F7815" t="str">
        <f t="shared" si="245"/>
        <v/>
      </c>
      <c r="H7815">
        <v>7</v>
      </c>
      <c r="J7815">
        <v>2</v>
      </c>
      <c r="Q7815">
        <v>5</v>
      </c>
    </row>
    <row r="7816" spans="1:17" x14ac:dyDescent="0.25">
      <c r="A7816" t="s">
        <v>909</v>
      </c>
      <c r="B7816">
        <v>8</v>
      </c>
      <c r="C7816" t="s">
        <v>837</v>
      </c>
      <c r="D7816" t="s">
        <v>746</v>
      </c>
      <c r="E7816" t="str">
        <f t="shared" si="244"/>
        <v/>
      </c>
      <c r="F7816" t="str">
        <f t="shared" si="245"/>
        <v/>
      </c>
      <c r="H7816">
        <v>6</v>
      </c>
      <c r="Q7816">
        <v>6</v>
      </c>
    </row>
    <row r="7817" spans="1:17" x14ac:dyDescent="0.25">
      <c r="A7817" t="s">
        <v>909</v>
      </c>
      <c r="B7817">
        <v>8</v>
      </c>
      <c r="C7817" t="s">
        <v>890</v>
      </c>
      <c r="D7817" t="s">
        <v>746</v>
      </c>
      <c r="E7817" t="str">
        <f t="shared" si="244"/>
        <v/>
      </c>
      <c r="F7817" t="str">
        <f t="shared" si="245"/>
        <v/>
      </c>
      <c r="H7817">
        <v>5</v>
      </c>
      <c r="Q7817">
        <v>5</v>
      </c>
    </row>
    <row r="7818" spans="1:17" x14ac:dyDescent="0.25">
      <c r="A7818" t="s">
        <v>909</v>
      </c>
      <c r="B7818">
        <v>8</v>
      </c>
      <c r="C7818" t="s">
        <v>421</v>
      </c>
      <c r="D7818" t="s">
        <v>746</v>
      </c>
      <c r="E7818" t="str">
        <f t="shared" si="244"/>
        <v/>
      </c>
      <c r="F7818" t="str">
        <f t="shared" si="245"/>
        <v/>
      </c>
      <c r="H7818">
        <v>5.5</v>
      </c>
      <c r="Q7818">
        <v>5.5</v>
      </c>
    </row>
    <row r="7819" spans="1:17" x14ac:dyDescent="0.25">
      <c r="A7819" t="s">
        <v>909</v>
      </c>
      <c r="B7819">
        <v>8</v>
      </c>
      <c r="C7819" t="s">
        <v>456</v>
      </c>
      <c r="D7819" t="s">
        <v>746</v>
      </c>
      <c r="E7819" t="str">
        <f t="shared" si="244"/>
        <v/>
      </c>
      <c r="F7819" t="str">
        <f t="shared" si="245"/>
        <v/>
      </c>
      <c r="H7819">
        <v>6</v>
      </c>
      <c r="Q7819">
        <v>6</v>
      </c>
    </row>
    <row r="7820" spans="1:17" x14ac:dyDescent="0.25">
      <c r="A7820" t="s">
        <v>909</v>
      </c>
      <c r="B7820">
        <v>8</v>
      </c>
      <c r="C7820" t="s">
        <v>473</v>
      </c>
      <c r="D7820" t="s">
        <v>746</v>
      </c>
      <c r="E7820" t="str">
        <f t="shared" si="244"/>
        <v/>
      </c>
      <c r="F7820" t="str">
        <f t="shared" si="245"/>
        <v/>
      </c>
      <c r="H7820">
        <v>6</v>
      </c>
      <c r="Q7820">
        <v>6</v>
      </c>
    </row>
    <row r="7821" spans="1:17" x14ac:dyDescent="0.25">
      <c r="A7821" t="s">
        <v>909</v>
      </c>
      <c r="B7821">
        <v>8</v>
      </c>
      <c r="C7821" t="s">
        <v>479</v>
      </c>
      <c r="D7821" t="s">
        <v>746</v>
      </c>
      <c r="E7821" t="str">
        <f t="shared" si="244"/>
        <v/>
      </c>
      <c r="F7821" t="str">
        <f t="shared" si="245"/>
        <v/>
      </c>
      <c r="H7821">
        <v>6</v>
      </c>
      <c r="Q7821">
        <v>6</v>
      </c>
    </row>
    <row r="7822" spans="1:17" x14ac:dyDescent="0.25">
      <c r="A7822" t="s">
        <v>909</v>
      </c>
      <c r="B7822">
        <v>8</v>
      </c>
      <c r="C7822" t="s">
        <v>850</v>
      </c>
      <c r="D7822" t="s">
        <v>760</v>
      </c>
      <c r="E7822" t="str">
        <f t="shared" si="244"/>
        <v/>
      </c>
      <c r="F7822" t="str">
        <f t="shared" si="245"/>
        <v/>
      </c>
      <c r="H7822">
        <v>6</v>
      </c>
      <c r="Q7822">
        <v>6</v>
      </c>
    </row>
    <row r="7823" spans="1:17" x14ac:dyDescent="0.25">
      <c r="A7823" t="s">
        <v>909</v>
      </c>
      <c r="B7823">
        <v>8</v>
      </c>
      <c r="C7823" t="s">
        <v>442</v>
      </c>
      <c r="D7823" t="s">
        <v>760</v>
      </c>
      <c r="E7823" t="str">
        <f t="shared" si="244"/>
        <v/>
      </c>
      <c r="F7823" t="str">
        <f t="shared" si="245"/>
        <v/>
      </c>
      <c r="H7823">
        <v>5</v>
      </c>
      <c r="Q7823">
        <v>5</v>
      </c>
    </row>
    <row r="7824" spans="1:17" x14ac:dyDescent="0.25">
      <c r="A7824" t="s">
        <v>909</v>
      </c>
      <c r="B7824">
        <v>8</v>
      </c>
      <c r="C7824" t="s">
        <v>471</v>
      </c>
      <c r="D7824" t="s">
        <v>760</v>
      </c>
      <c r="E7824">
        <f t="shared" si="244"/>
        <v>1</v>
      </c>
      <c r="F7824" t="str">
        <f t="shared" si="245"/>
        <v/>
      </c>
      <c r="G7824" t="s">
        <v>910</v>
      </c>
      <c r="H7824">
        <v>6</v>
      </c>
      <c r="Q7824">
        <v>5.5</v>
      </c>
    </row>
    <row r="7825" spans="1:17" x14ac:dyDescent="0.25">
      <c r="A7825" t="s">
        <v>909</v>
      </c>
      <c r="B7825">
        <v>8</v>
      </c>
      <c r="C7825" t="s">
        <v>381</v>
      </c>
      <c r="D7825" t="s">
        <v>760</v>
      </c>
      <c r="E7825" t="str">
        <f t="shared" si="244"/>
        <v/>
      </c>
      <c r="F7825" t="str">
        <f t="shared" si="245"/>
        <v/>
      </c>
      <c r="H7825">
        <v>5.5</v>
      </c>
      <c r="Q7825">
        <v>5.5</v>
      </c>
    </row>
    <row r="7826" spans="1:17" x14ac:dyDescent="0.25">
      <c r="A7826" t="s">
        <v>909</v>
      </c>
      <c r="B7826">
        <v>8</v>
      </c>
      <c r="C7826" t="s">
        <v>914</v>
      </c>
      <c r="D7826" t="s">
        <v>760</v>
      </c>
      <c r="E7826">
        <f t="shared" si="244"/>
        <v>1</v>
      </c>
      <c r="F7826" t="str">
        <f t="shared" si="245"/>
        <v/>
      </c>
      <c r="G7826" t="s">
        <v>910</v>
      </c>
      <c r="H7826">
        <v>5</v>
      </c>
      <c r="Q7826">
        <v>4.5</v>
      </c>
    </row>
    <row r="7827" spans="1:17" x14ac:dyDescent="0.25">
      <c r="A7827" t="s">
        <v>909</v>
      </c>
      <c r="B7827">
        <v>8</v>
      </c>
      <c r="C7827" t="s">
        <v>357</v>
      </c>
      <c r="D7827" t="s">
        <v>633</v>
      </c>
      <c r="E7827" t="str">
        <f t="shared" si="244"/>
        <v/>
      </c>
      <c r="F7827" t="str">
        <f t="shared" si="245"/>
        <v/>
      </c>
      <c r="H7827">
        <v>6</v>
      </c>
      <c r="Q7827">
        <v>6</v>
      </c>
    </row>
    <row r="7828" spans="1:17" x14ac:dyDescent="0.25">
      <c r="A7828" t="s">
        <v>909</v>
      </c>
      <c r="B7828">
        <v>8</v>
      </c>
      <c r="C7828" t="s">
        <v>438</v>
      </c>
      <c r="D7828" t="s">
        <v>633</v>
      </c>
      <c r="E7828" t="str">
        <f t="shared" si="244"/>
        <v/>
      </c>
      <c r="F7828" t="str">
        <f t="shared" si="245"/>
        <v/>
      </c>
      <c r="H7828">
        <v>6</v>
      </c>
      <c r="Q7828">
        <v>6</v>
      </c>
    </row>
    <row r="7829" spans="1:17" x14ac:dyDescent="0.25">
      <c r="A7829" t="s">
        <v>909</v>
      </c>
      <c r="B7829">
        <v>8</v>
      </c>
      <c r="C7829" t="s">
        <v>450</v>
      </c>
      <c r="D7829" t="s">
        <v>633</v>
      </c>
      <c r="E7829" t="str">
        <f t="shared" si="244"/>
        <v/>
      </c>
      <c r="F7829" t="str">
        <f t="shared" si="245"/>
        <v/>
      </c>
      <c r="H7829">
        <v>6</v>
      </c>
      <c r="Q7829">
        <v>6</v>
      </c>
    </row>
    <row r="7830" spans="1:17" x14ac:dyDescent="0.25">
      <c r="A7830" t="s">
        <v>909</v>
      </c>
      <c r="B7830">
        <v>8</v>
      </c>
      <c r="C7830" t="s">
        <v>875</v>
      </c>
      <c r="D7830" t="s">
        <v>633</v>
      </c>
      <c r="E7830" t="str">
        <f t="shared" si="244"/>
        <v/>
      </c>
      <c r="F7830" t="str">
        <f t="shared" si="245"/>
        <v/>
      </c>
      <c r="H7830">
        <v>6</v>
      </c>
      <c r="Q7830">
        <v>6</v>
      </c>
    </row>
    <row r="7831" spans="1:17" x14ac:dyDescent="0.25">
      <c r="A7831" t="s">
        <v>909</v>
      </c>
      <c r="B7831">
        <v>8</v>
      </c>
      <c r="C7831" t="s">
        <v>350</v>
      </c>
      <c r="D7831" t="s">
        <v>739</v>
      </c>
      <c r="E7831">
        <f t="shared" si="244"/>
        <v>1</v>
      </c>
      <c r="F7831" t="str">
        <f t="shared" si="245"/>
        <v/>
      </c>
      <c r="G7831" t="s">
        <v>910</v>
      </c>
      <c r="H7831">
        <v>6</v>
      </c>
      <c r="Q7831">
        <v>5.5</v>
      </c>
    </row>
    <row r="7832" spans="1:17" x14ac:dyDescent="0.25">
      <c r="A7832" t="s">
        <v>909</v>
      </c>
      <c r="B7832">
        <v>8</v>
      </c>
      <c r="C7832" t="s">
        <v>362</v>
      </c>
      <c r="D7832" t="s">
        <v>739</v>
      </c>
      <c r="E7832" t="str">
        <f t="shared" si="244"/>
        <v/>
      </c>
      <c r="F7832" t="str">
        <f t="shared" si="245"/>
        <v/>
      </c>
      <c r="H7832">
        <v>5.5</v>
      </c>
      <c r="Q7832">
        <v>5.5</v>
      </c>
    </row>
    <row r="7833" spans="1:17" x14ac:dyDescent="0.25">
      <c r="A7833" t="s">
        <v>909</v>
      </c>
      <c r="B7833">
        <v>8</v>
      </c>
      <c r="C7833" t="s">
        <v>411</v>
      </c>
      <c r="D7833" t="s">
        <v>739</v>
      </c>
      <c r="E7833" t="str">
        <f t="shared" si="244"/>
        <v/>
      </c>
      <c r="F7833" t="str">
        <f t="shared" si="245"/>
        <v/>
      </c>
      <c r="H7833">
        <v>6</v>
      </c>
      <c r="Q7833">
        <v>6</v>
      </c>
    </row>
    <row r="7834" spans="1:17" x14ac:dyDescent="0.25">
      <c r="A7834" t="s">
        <v>909</v>
      </c>
      <c r="B7834">
        <v>8</v>
      </c>
      <c r="C7834" t="s">
        <v>417</v>
      </c>
      <c r="D7834" t="s">
        <v>739</v>
      </c>
      <c r="E7834" t="str">
        <f t="shared" si="244"/>
        <v/>
      </c>
      <c r="F7834">
        <f t="shared" si="245"/>
        <v>1</v>
      </c>
      <c r="G7834" t="s">
        <v>911</v>
      </c>
      <c r="H7834">
        <v>5</v>
      </c>
      <c r="Q7834">
        <v>4</v>
      </c>
    </row>
    <row r="7835" spans="1:17" x14ac:dyDescent="0.25">
      <c r="A7835" t="s">
        <v>909</v>
      </c>
      <c r="B7835">
        <v>8</v>
      </c>
      <c r="C7835" t="s">
        <v>464</v>
      </c>
      <c r="D7835" t="s">
        <v>739</v>
      </c>
      <c r="E7835" t="str">
        <f t="shared" si="244"/>
        <v/>
      </c>
      <c r="F7835" t="str">
        <f t="shared" si="245"/>
        <v/>
      </c>
      <c r="H7835">
        <v>6</v>
      </c>
      <c r="Q7835">
        <v>6</v>
      </c>
    </row>
    <row r="7836" spans="1:17" x14ac:dyDescent="0.25">
      <c r="A7836" t="s">
        <v>909</v>
      </c>
      <c r="B7836">
        <v>8</v>
      </c>
      <c r="C7836" t="s">
        <v>367</v>
      </c>
      <c r="D7836" t="s">
        <v>739</v>
      </c>
      <c r="E7836" t="str">
        <f t="shared" si="244"/>
        <v/>
      </c>
      <c r="F7836" t="str">
        <f t="shared" si="245"/>
        <v/>
      </c>
      <c r="H7836">
        <v>5.5</v>
      </c>
      <c r="Q7836">
        <v>5.5</v>
      </c>
    </row>
    <row r="7837" spans="1:17" x14ac:dyDescent="0.25">
      <c r="A7837" t="s">
        <v>909</v>
      </c>
      <c r="B7837">
        <v>8</v>
      </c>
      <c r="C7837" t="s">
        <v>382</v>
      </c>
      <c r="D7837" t="s">
        <v>634</v>
      </c>
      <c r="E7837">
        <f t="shared" si="244"/>
        <v>1</v>
      </c>
      <c r="F7837" t="str">
        <f t="shared" si="245"/>
        <v/>
      </c>
      <c r="G7837" t="s">
        <v>910</v>
      </c>
      <c r="H7837">
        <v>5.5</v>
      </c>
      <c r="Q7837">
        <v>5</v>
      </c>
    </row>
    <row r="7838" spans="1:17" x14ac:dyDescent="0.25">
      <c r="A7838" t="s">
        <v>909</v>
      </c>
      <c r="B7838">
        <v>8</v>
      </c>
      <c r="C7838" t="s">
        <v>867</v>
      </c>
      <c r="D7838" t="s">
        <v>634</v>
      </c>
      <c r="E7838" t="str">
        <f t="shared" si="244"/>
        <v/>
      </c>
      <c r="F7838" t="str">
        <f t="shared" si="245"/>
        <v/>
      </c>
      <c r="H7838">
        <v>5</v>
      </c>
      <c r="Q7838">
        <v>5</v>
      </c>
    </row>
    <row r="7839" spans="1:17" x14ac:dyDescent="0.25">
      <c r="A7839" t="s">
        <v>909</v>
      </c>
      <c r="B7839">
        <v>8</v>
      </c>
      <c r="C7839" t="s">
        <v>469</v>
      </c>
      <c r="D7839" t="s">
        <v>634</v>
      </c>
      <c r="E7839">
        <f t="shared" si="244"/>
        <v>1</v>
      </c>
      <c r="F7839" t="str">
        <f t="shared" si="245"/>
        <v/>
      </c>
      <c r="G7839" t="s">
        <v>910</v>
      </c>
      <c r="H7839">
        <v>6</v>
      </c>
      <c r="Q7839">
        <v>5.5</v>
      </c>
    </row>
    <row r="7840" spans="1:17" x14ac:dyDescent="0.25">
      <c r="A7840" t="s">
        <v>909</v>
      </c>
      <c r="B7840">
        <v>8</v>
      </c>
      <c r="C7840" t="s">
        <v>402</v>
      </c>
      <c r="D7840" t="s">
        <v>634</v>
      </c>
      <c r="E7840" t="str">
        <f t="shared" si="244"/>
        <v/>
      </c>
      <c r="F7840" t="str">
        <f t="shared" si="245"/>
        <v/>
      </c>
      <c r="H7840">
        <v>6</v>
      </c>
      <c r="Q7840">
        <v>6</v>
      </c>
    </row>
    <row r="7841" spans="1:17" x14ac:dyDescent="0.25">
      <c r="A7841" t="s">
        <v>909</v>
      </c>
      <c r="B7841">
        <v>8</v>
      </c>
      <c r="C7841" t="s">
        <v>847</v>
      </c>
      <c r="D7841" t="s">
        <v>634</v>
      </c>
      <c r="E7841" t="str">
        <f t="shared" si="244"/>
        <v/>
      </c>
      <c r="F7841" t="str">
        <f t="shared" si="245"/>
        <v/>
      </c>
      <c r="H7841">
        <v>5</v>
      </c>
      <c r="Q7841">
        <v>5</v>
      </c>
    </row>
    <row r="7842" spans="1:17" x14ac:dyDescent="0.25">
      <c r="A7842" t="s">
        <v>909</v>
      </c>
      <c r="B7842">
        <v>8</v>
      </c>
      <c r="C7842" t="s">
        <v>447</v>
      </c>
      <c r="D7842" t="s">
        <v>632</v>
      </c>
      <c r="E7842" t="str">
        <f t="shared" si="244"/>
        <v/>
      </c>
      <c r="F7842" t="str">
        <f t="shared" si="245"/>
        <v/>
      </c>
      <c r="H7842">
        <v>6.5</v>
      </c>
      <c r="Q7842">
        <v>6.5</v>
      </c>
    </row>
    <row r="7843" spans="1:17" x14ac:dyDescent="0.25">
      <c r="A7843" t="s">
        <v>909</v>
      </c>
      <c r="B7843">
        <v>8</v>
      </c>
      <c r="C7843" t="s">
        <v>462</v>
      </c>
      <c r="D7843" t="s">
        <v>632</v>
      </c>
      <c r="E7843" t="str">
        <f t="shared" si="244"/>
        <v/>
      </c>
      <c r="F7843" t="str">
        <f t="shared" si="245"/>
        <v/>
      </c>
      <c r="H7843">
        <v>5.5</v>
      </c>
      <c r="Q7843">
        <v>5.5</v>
      </c>
    </row>
    <row r="7844" spans="1:17" x14ac:dyDescent="0.25">
      <c r="A7844" t="s">
        <v>909</v>
      </c>
      <c r="B7844">
        <v>8</v>
      </c>
      <c r="C7844" t="s">
        <v>466</v>
      </c>
      <c r="D7844" t="s">
        <v>632</v>
      </c>
      <c r="E7844" t="str">
        <f t="shared" si="244"/>
        <v/>
      </c>
      <c r="F7844" t="str">
        <f t="shared" si="245"/>
        <v/>
      </c>
      <c r="H7844">
        <v>6</v>
      </c>
      <c r="Q7844">
        <v>6</v>
      </c>
    </row>
    <row r="7845" spans="1:17" x14ac:dyDescent="0.25">
      <c r="A7845" t="s">
        <v>909</v>
      </c>
      <c r="B7845">
        <v>8</v>
      </c>
      <c r="C7845" t="s">
        <v>470</v>
      </c>
      <c r="D7845" t="s">
        <v>632</v>
      </c>
      <c r="E7845">
        <f t="shared" si="244"/>
        <v>1</v>
      </c>
      <c r="F7845" t="str">
        <f t="shared" si="245"/>
        <v/>
      </c>
      <c r="G7845" t="s">
        <v>910</v>
      </c>
      <c r="H7845">
        <v>6.5</v>
      </c>
      <c r="Q7845">
        <v>6</v>
      </c>
    </row>
    <row r="7846" spans="1:17" x14ac:dyDescent="0.25">
      <c r="A7846" t="s">
        <v>909</v>
      </c>
      <c r="B7846">
        <v>8</v>
      </c>
      <c r="C7846" t="s">
        <v>353</v>
      </c>
      <c r="D7846" t="s">
        <v>752</v>
      </c>
      <c r="E7846" t="str">
        <f t="shared" si="244"/>
        <v/>
      </c>
      <c r="F7846" t="str">
        <f t="shared" si="245"/>
        <v/>
      </c>
      <c r="H7846">
        <v>7</v>
      </c>
      <c r="Q7846">
        <v>7</v>
      </c>
    </row>
    <row r="7847" spans="1:17" x14ac:dyDescent="0.25">
      <c r="A7847" t="s">
        <v>909</v>
      </c>
      <c r="B7847">
        <v>8</v>
      </c>
      <c r="C7847" t="s">
        <v>426</v>
      </c>
      <c r="D7847" t="s">
        <v>752</v>
      </c>
      <c r="E7847" t="str">
        <f t="shared" si="244"/>
        <v/>
      </c>
      <c r="F7847" t="str">
        <f t="shared" si="245"/>
        <v/>
      </c>
      <c r="H7847">
        <v>6.5</v>
      </c>
      <c r="Q7847">
        <v>6.5</v>
      </c>
    </row>
    <row r="7848" spans="1:17" x14ac:dyDescent="0.25">
      <c r="A7848" t="s">
        <v>909</v>
      </c>
      <c r="B7848">
        <v>8</v>
      </c>
      <c r="C7848" t="s">
        <v>428</v>
      </c>
      <c r="D7848" t="s">
        <v>752</v>
      </c>
      <c r="E7848">
        <f t="shared" si="244"/>
        <v>1</v>
      </c>
      <c r="F7848" t="str">
        <f t="shared" si="245"/>
        <v/>
      </c>
      <c r="G7848" t="s">
        <v>910</v>
      </c>
      <c r="H7848">
        <v>7</v>
      </c>
      <c r="L7848">
        <v>1</v>
      </c>
      <c r="Q7848">
        <v>7.5</v>
      </c>
    </row>
    <row r="7849" spans="1:17" x14ac:dyDescent="0.25">
      <c r="A7849" t="s">
        <v>909</v>
      </c>
      <c r="B7849">
        <v>8</v>
      </c>
      <c r="C7849" t="s">
        <v>454</v>
      </c>
      <c r="D7849" t="s">
        <v>752</v>
      </c>
      <c r="E7849" t="str">
        <f t="shared" si="244"/>
        <v/>
      </c>
      <c r="F7849" t="str">
        <f t="shared" si="245"/>
        <v/>
      </c>
      <c r="H7849">
        <v>6</v>
      </c>
      <c r="Q7849">
        <v>6</v>
      </c>
    </row>
    <row r="7850" spans="1:17" x14ac:dyDescent="0.25">
      <c r="A7850" t="s">
        <v>909</v>
      </c>
      <c r="B7850">
        <v>8</v>
      </c>
      <c r="C7850" t="s">
        <v>477</v>
      </c>
      <c r="D7850" t="s">
        <v>752</v>
      </c>
      <c r="E7850" t="str">
        <f t="shared" si="244"/>
        <v/>
      </c>
      <c r="F7850" t="str">
        <f t="shared" si="245"/>
        <v/>
      </c>
      <c r="H7850">
        <v>6.5</v>
      </c>
      <c r="Q7850">
        <v>6.5</v>
      </c>
    </row>
    <row r="7851" spans="1:17" x14ac:dyDescent="0.25">
      <c r="A7851" t="s">
        <v>909</v>
      </c>
      <c r="B7851">
        <v>8</v>
      </c>
      <c r="C7851" t="s">
        <v>414</v>
      </c>
      <c r="D7851" t="s">
        <v>740</v>
      </c>
      <c r="E7851" t="str">
        <f t="shared" si="244"/>
        <v/>
      </c>
      <c r="F7851" t="str">
        <f t="shared" si="245"/>
        <v/>
      </c>
      <c r="H7851">
        <v>6</v>
      </c>
      <c r="Q7851">
        <v>6</v>
      </c>
    </row>
    <row r="7852" spans="1:17" x14ac:dyDescent="0.25">
      <c r="A7852" t="s">
        <v>909</v>
      </c>
      <c r="B7852">
        <v>8</v>
      </c>
      <c r="C7852" t="s">
        <v>415</v>
      </c>
      <c r="D7852" t="s">
        <v>740</v>
      </c>
      <c r="E7852" t="str">
        <f t="shared" si="244"/>
        <v/>
      </c>
      <c r="F7852" t="str">
        <f t="shared" si="245"/>
        <v/>
      </c>
      <c r="H7852">
        <v>5</v>
      </c>
      <c r="Q7852">
        <v>5</v>
      </c>
    </row>
    <row r="7853" spans="1:17" x14ac:dyDescent="0.25">
      <c r="A7853" t="s">
        <v>909</v>
      </c>
      <c r="B7853">
        <v>8</v>
      </c>
      <c r="C7853" t="s">
        <v>440</v>
      </c>
      <c r="D7853" t="s">
        <v>740</v>
      </c>
      <c r="E7853" t="str">
        <f t="shared" si="244"/>
        <v/>
      </c>
      <c r="F7853" t="str">
        <f t="shared" si="245"/>
        <v/>
      </c>
      <c r="H7853">
        <v>5</v>
      </c>
      <c r="Q7853">
        <v>5</v>
      </c>
    </row>
    <row r="7854" spans="1:17" x14ac:dyDescent="0.25">
      <c r="A7854" t="s">
        <v>909</v>
      </c>
      <c r="B7854">
        <v>8</v>
      </c>
      <c r="C7854" t="s">
        <v>458</v>
      </c>
      <c r="D7854" t="s">
        <v>740</v>
      </c>
      <c r="E7854" t="str">
        <f t="shared" si="244"/>
        <v/>
      </c>
      <c r="F7854" t="str">
        <f t="shared" si="245"/>
        <v/>
      </c>
      <c r="H7854">
        <v>5.5</v>
      </c>
      <c r="Q7854">
        <v>5.5</v>
      </c>
    </row>
    <row r="7855" spans="1:17" x14ac:dyDescent="0.25">
      <c r="A7855" t="s">
        <v>909</v>
      </c>
      <c r="B7855">
        <v>8</v>
      </c>
      <c r="C7855" t="s">
        <v>463</v>
      </c>
      <c r="D7855" t="s">
        <v>740</v>
      </c>
      <c r="E7855" t="str">
        <f t="shared" si="244"/>
        <v/>
      </c>
      <c r="F7855" t="str">
        <f t="shared" si="245"/>
        <v/>
      </c>
      <c r="H7855">
        <v>5</v>
      </c>
      <c r="Q7855">
        <v>5</v>
      </c>
    </row>
    <row r="7856" spans="1:17" x14ac:dyDescent="0.25">
      <c r="A7856" t="s">
        <v>909</v>
      </c>
      <c r="B7856">
        <v>8</v>
      </c>
      <c r="C7856" t="s">
        <v>887</v>
      </c>
      <c r="D7856" t="s">
        <v>740</v>
      </c>
      <c r="E7856" t="str">
        <f t="shared" si="244"/>
        <v/>
      </c>
      <c r="F7856" t="str">
        <f t="shared" si="245"/>
        <v/>
      </c>
      <c r="H7856">
        <v>5.5</v>
      </c>
      <c r="Q7856">
        <v>5.5</v>
      </c>
    </row>
    <row r="7857" spans="1:17" x14ac:dyDescent="0.25">
      <c r="A7857" t="s">
        <v>909</v>
      </c>
      <c r="B7857">
        <v>8</v>
      </c>
      <c r="C7857" t="s">
        <v>360</v>
      </c>
      <c r="D7857" t="s">
        <v>742</v>
      </c>
      <c r="E7857">
        <f t="shared" si="244"/>
        <v>1</v>
      </c>
      <c r="F7857" t="str">
        <f t="shared" si="245"/>
        <v/>
      </c>
      <c r="G7857" t="s">
        <v>910</v>
      </c>
      <c r="H7857">
        <v>5</v>
      </c>
      <c r="Q7857">
        <v>4.5</v>
      </c>
    </row>
    <row r="7858" spans="1:17" x14ac:dyDescent="0.25">
      <c r="A7858" t="s">
        <v>909</v>
      </c>
      <c r="B7858">
        <v>8</v>
      </c>
      <c r="C7858" t="s">
        <v>369</v>
      </c>
      <c r="D7858" t="s">
        <v>742</v>
      </c>
      <c r="E7858">
        <f t="shared" si="244"/>
        <v>1</v>
      </c>
      <c r="F7858" t="str">
        <f t="shared" si="245"/>
        <v/>
      </c>
      <c r="G7858" t="s">
        <v>910</v>
      </c>
      <c r="H7858">
        <v>5.5</v>
      </c>
      <c r="Q7858">
        <v>5</v>
      </c>
    </row>
    <row r="7859" spans="1:17" x14ac:dyDescent="0.25">
      <c r="A7859" t="s">
        <v>909</v>
      </c>
      <c r="B7859">
        <v>8</v>
      </c>
      <c r="C7859" t="s">
        <v>384</v>
      </c>
      <c r="D7859" t="s">
        <v>742</v>
      </c>
      <c r="E7859" t="str">
        <f t="shared" si="244"/>
        <v/>
      </c>
      <c r="F7859" t="str">
        <f t="shared" si="245"/>
        <v/>
      </c>
      <c r="H7859">
        <v>5.5</v>
      </c>
      <c r="Q7859">
        <v>5.5</v>
      </c>
    </row>
    <row r="7860" spans="1:17" x14ac:dyDescent="0.25">
      <c r="A7860" t="s">
        <v>909</v>
      </c>
      <c r="B7860">
        <v>8</v>
      </c>
      <c r="C7860" t="s">
        <v>375</v>
      </c>
      <c r="D7860" t="s">
        <v>753</v>
      </c>
      <c r="E7860" t="str">
        <f t="shared" si="244"/>
        <v/>
      </c>
      <c r="F7860" t="str">
        <f t="shared" si="245"/>
        <v/>
      </c>
      <c r="H7860">
        <v>6.5</v>
      </c>
      <c r="Q7860">
        <v>6.5</v>
      </c>
    </row>
    <row r="7861" spans="1:17" x14ac:dyDescent="0.25">
      <c r="A7861" t="s">
        <v>909</v>
      </c>
      <c r="B7861">
        <v>8</v>
      </c>
      <c r="C7861" t="s">
        <v>379</v>
      </c>
      <c r="D7861" t="s">
        <v>753</v>
      </c>
      <c r="E7861" t="str">
        <f t="shared" si="244"/>
        <v/>
      </c>
      <c r="F7861" t="str">
        <f t="shared" si="245"/>
        <v/>
      </c>
      <c r="H7861">
        <v>5</v>
      </c>
      <c r="Q7861">
        <v>5</v>
      </c>
    </row>
    <row r="7862" spans="1:17" x14ac:dyDescent="0.25">
      <c r="A7862" t="s">
        <v>909</v>
      </c>
      <c r="B7862">
        <v>8</v>
      </c>
      <c r="C7862" t="s">
        <v>385</v>
      </c>
      <c r="D7862" t="s">
        <v>753</v>
      </c>
      <c r="E7862" t="str">
        <f t="shared" si="244"/>
        <v/>
      </c>
      <c r="F7862" t="str">
        <f t="shared" si="245"/>
        <v/>
      </c>
      <c r="H7862">
        <v>5.5</v>
      </c>
      <c r="Q7862">
        <v>5.5</v>
      </c>
    </row>
    <row r="7863" spans="1:17" x14ac:dyDescent="0.25">
      <c r="A7863" t="s">
        <v>909</v>
      </c>
      <c r="B7863">
        <v>8</v>
      </c>
      <c r="C7863" t="s">
        <v>380</v>
      </c>
      <c r="D7863" t="s">
        <v>750</v>
      </c>
      <c r="E7863" t="str">
        <f t="shared" si="244"/>
        <v/>
      </c>
      <c r="F7863" t="str">
        <f t="shared" si="245"/>
        <v/>
      </c>
      <c r="H7863">
        <v>6</v>
      </c>
      <c r="Q7863">
        <v>6</v>
      </c>
    </row>
    <row r="7864" spans="1:17" x14ac:dyDescent="0.25">
      <c r="A7864" t="s">
        <v>909</v>
      </c>
      <c r="B7864">
        <v>8</v>
      </c>
      <c r="C7864" t="s">
        <v>386</v>
      </c>
      <c r="D7864" t="s">
        <v>750</v>
      </c>
      <c r="E7864">
        <f t="shared" si="244"/>
        <v>1</v>
      </c>
      <c r="F7864" t="str">
        <f t="shared" si="245"/>
        <v/>
      </c>
      <c r="G7864" t="s">
        <v>910</v>
      </c>
      <c r="H7864">
        <v>6</v>
      </c>
      <c r="Q7864">
        <v>5.5</v>
      </c>
    </row>
    <row r="7865" spans="1:17" x14ac:dyDescent="0.25">
      <c r="A7865" t="s">
        <v>909</v>
      </c>
      <c r="B7865">
        <v>8</v>
      </c>
      <c r="C7865" t="s">
        <v>399</v>
      </c>
      <c r="D7865" t="s">
        <v>750</v>
      </c>
      <c r="E7865">
        <f t="shared" si="244"/>
        <v>1</v>
      </c>
      <c r="F7865" t="str">
        <f t="shared" si="245"/>
        <v/>
      </c>
      <c r="G7865" t="s">
        <v>910</v>
      </c>
      <c r="H7865">
        <v>6.5</v>
      </c>
      <c r="Q7865">
        <v>6</v>
      </c>
    </row>
    <row r="7866" spans="1:17" x14ac:dyDescent="0.25">
      <c r="A7866" t="s">
        <v>909</v>
      </c>
      <c r="B7866">
        <v>8</v>
      </c>
      <c r="C7866" t="s">
        <v>452</v>
      </c>
      <c r="D7866" t="s">
        <v>750</v>
      </c>
      <c r="E7866" t="str">
        <f t="shared" si="244"/>
        <v/>
      </c>
      <c r="F7866" t="str">
        <f t="shared" si="245"/>
        <v/>
      </c>
      <c r="H7866">
        <v>5.5</v>
      </c>
      <c r="L7866">
        <v>1</v>
      </c>
      <c r="Q7866">
        <v>6.5</v>
      </c>
    </row>
    <row r="7867" spans="1:17" x14ac:dyDescent="0.25">
      <c r="A7867" t="s">
        <v>909</v>
      </c>
      <c r="B7867">
        <v>8</v>
      </c>
      <c r="C7867" t="s">
        <v>345</v>
      </c>
      <c r="D7867" t="s">
        <v>754</v>
      </c>
      <c r="E7867" t="str">
        <f t="shared" si="244"/>
        <v/>
      </c>
      <c r="F7867" t="str">
        <f t="shared" si="245"/>
        <v/>
      </c>
      <c r="H7867">
        <v>6</v>
      </c>
      <c r="Q7867">
        <v>6</v>
      </c>
    </row>
    <row r="7868" spans="1:17" x14ac:dyDescent="0.25">
      <c r="A7868" t="s">
        <v>909</v>
      </c>
      <c r="B7868">
        <v>8</v>
      </c>
      <c r="C7868" t="s">
        <v>849</v>
      </c>
      <c r="D7868" t="s">
        <v>754</v>
      </c>
      <c r="E7868" t="str">
        <f t="shared" si="244"/>
        <v/>
      </c>
      <c r="F7868" t="str">
        <f t="shared" si="245"/>
        <v/>
      </c>
      <c r="H7868">
        <v>6</v>
      </c>
      <c r="Q7868">
        <v>6</v>
      </c>
    </row>
    <row r="7869" spans="1:17" x14ac:dyDescent="0.25">
      <c r="A7869" t="s">
        <v>909</v>
      </c>
      <c r="B7869">
        <v>8</v>
      </c>
      <c r="C7869" t="s">
        <v>881</v>
      </c>
      <c r="D7869" t="s">
        <v>754</v>
      </c>
      <c r="E7869" t="str">
        <f t="shared" si="244"/>
        <v/>
      </c>
      <c r="F7869" t="str">
        <f t="shared" si="245"/>
        <v/>
      </c>
      <c r="H7869">
        <v>6</v>
      </c>
      <c r="Q7869">
        <v>6</v>
      </c>
    </row>
    <row r="7870" spans="1:17" x14ac:dyDescent="0.25">
      <c r="A7870" t="s">
        <v>909</v>
      </c>
      <c r="B7870">
        <v>8</v>
      </c>
      <c r="C7870" t="s">
        <v>480</v>
      </c>
      <c r="D7870" t="s">
        <v>754</v>
      </c>
      <c r="E7870" t="str">
        <f t="shared" si="244"/>
        <v/>
      </c>
      <c r="F7870" t="str">
        <f t="shared" si="245"/>
        <v/>
      </c>
      <c r="H7870">
        <v>6</v>
      </c>
      <c r="Q7870">
        <v>6</v>
      </c>
    </row>
    <row r="7871" spans="1:17" x14ac:dyDescent="0.25">
      <c r="A7871" t="s">
        <v>909</v>
      </c>
      <c r="B7871">
        <v>8</v>
      </c>
      <c r="C7871" t="s">
        <v>349</v>
      </c>
      <c r="D7871" t="s">
        <v>748</v>
      </c>
      <c r="E7871" t="str">
        <f t="shared" si="244"/>
        <v/>
      </c>
      <c r="F7871" t="str">
        <f t="shared" si="245"/>
        <v/>
      </c>
      <c r="H7871">
        <v>5.5</v>
      </c>
      <c r="Q7871">
        <v>5.5</v>
      </c>
    </row>
    <row r="7872" spans="1:17" x14ac:dyDescent="0.25">
      <c r="A7872" t="s">
        <v>909</v>
      </c>
      <c r="B7872">
        <v>8</v>
      </c>
      <c r="C7872" t="s">
        <v>370</v>
      </c>
      <c r="D7872" t="s">
        <v>748</v>
      </c>
      <c r="E7872" t="str">
        <f t="shared" si="244"/>
        <v/>
      </c>
      <c r="F7872" t="str">
        <f t="shared" si="245"/>
        <v/>
      </c>
      <c r="H7872">
        <v>6</v>
      </c>
      <c r="Q7872">
        <v>6</v>
      </c>
    </row>
    <row r="7873" spans="1:17" x14ac:dyDescent="0.25">
      <c r="A7873" t="s">
        <v>909</v>
      </c>
      <c r="B7873">
        <v>8</v>
      </c>
      <c r="C7873" t="s">
        <v>377</v>
      </c>
      <c r="D7873" t="s">
        <v>748</v>
      </c>
      <c r="E7873" t="str">
        <f t="shared" si="244"/>
        <v/>
      </c>
      <c r="F7873">
        <f t="shared" si="245"/>
        <v>1</v>
      </c>
      <c r="G7873" t="s">
        <v>911</v>
      </c>
      <c r="H7873">
        <v>4</v>
      </c>
      <c r="Q7873">
        <v>3</v>
      </c>
    </row>
    <row r="7874" spans="1:17" x14ac:dyDescent="0.25">
      <c r="A7874" t="s">
        <v>909</v>
      </c>
      <c r="B7874">
        <v>8</v>
      </c>
      <c r="C7874" t="s">
        <v>422</v>
      </c>
      <c r="D7874" t="s">
        <v>748</v>
      </c>
      <c r="E7874" t="str">
        <f t="shared" si="244"/>
        <v/>
      </c>
      <c r="F7874" t="str">
        <f t="shared" si="245"/>
        <v/>
      </c>
      <c r="H7874">
        <v>5</v>
      </c>
      <c r="Q7874">
        <v>5</v>
      </c>
    </row>
    <row r="7875" spans="1:17" x14ac:dyDescent="0.25">
      <c r="A7875" t="s">
        <v>909</v>
      </c>
      <c r="B7875">
        <v>8</v>
      </c>
      <c r="C7875" t="s">
        <v>432</v>
      </c>
      <c r="D7875" t="s">
        <v>748</v>
      </c>
      <c r="E7875" t="str">
        <f t="shared" ref="E7875:E7938" si="246">IF($G7875="Ammonito",1,"")</f>
        <v/>
      </c>
      <c r="F7875" t="str">
        <f t="shared" ref="F7875:F7938" si="247">IF($G7875="Espulsione",1,"")</f>
        <v/>
      </c>
      <c r="H7875">
        <v>5</v>
      </c>
      <c r="Q7875">
        <v>5</v>
      </c>
    </row>
    <row r="7876" spans="1:17" x14ac:dyDescent="0.25">
      <c r="A7876" t="s">
        <v>909</v>
      </c>
      <c r="B7876">
        <v>8</v>
      </c>
      <c r="C7876" t="s">
        <v>845</v>
      </c>
      <c r="D7876" t="s">
        <v>661</v>
      </c>
      <c r="E7876">
        <f t="shared" si="246"/>
        <v>1</v>
      </c>
      <c r="F7876" t="str">
        <f t="shared" si="247"/>
        <v/>
      </c>
      <c r="G7876" t="s">
        <v>910</v>
      </c>
      <c r="H7876">
        <v>5.5</v>
      </c>
      <c r="Q7876">
        <v>5</v>
      </c>
    </row>
    <row r="7877" spans="1:17" x14ac:dyDescent="0.25">
      <c r="A7877" t="s">
        <v>909</v>
      </c>
      <c r="B7877">
        <v>8</v>
      </c>
      <c r="C7877" t="s">
        <v>400</v>
      </c>
      <c r="D7877" t="s">
        <v>661</v>
      </c>
      <c r="E7877">
        <f t="shared" si="246"/>
        <v>1</v>
      </c>
      <c r="F7877" t="str">
        <f t="shared" si="247"/>
        <v/>
      </c>
      <c r="G7877" t="s">
        <v>910</v>
      </c>
      <c r="H7877">
        <v>6</v>
      </c>
      <c r="Q7877">
        <v>5.5</v>
      </c>
    </row>
    <row r="7878" spans="1:17" x14ac:dyDescent="0.25">
      <c r="A7878" t="s">
        <v>909</v>
      </c>
      <c r="B7878">
        <v>8</v>
      </c>
      <c r="C7878" t="s">
        <v>409</v>
      </c>
      <c r="D7878" t="s">
        <v>661</v>
      </c>
      <c r="E7878">
        <f t="shared" si="246"/>
        <v>1</v>
      </c>
      <c r="F7878" t="str">
        <f t="shared" si="247"/>
        <v/>
      </c>
      <c r="G7878" t="s">
        <v>910</v>
      </c>
      <c r="H7878">
        <v>5.5</v>
      </c>
      <c r="Q7878">
        <v>5</v>
      </c>
    </row>
    <row r="7879" spans="1:17" x14ac:dyDescent="0.25">
      <c r="A7879" t="s">
        <v>909</v>
      </c>
      <c r="B7879">
        <v>8</v>
      </c>
      <c r="C7879" t="s">
        <v>420</v>
      </c>
      <c r="D7879" t="s">
        <v>661</v>
      </c>
      <c r="E7879" t="str">
        <f t="shared" si="246"/>
        <v/>
      </c>
      <c r="F7879" t="str">
        <f t="shared" si="247"/>
        <v/>
      </c>
      <c r="H7879">
        <v>6</v>
      </c>
      <c r="Q7879">
        <v>6</v>
      </c>
    </row>
    <row r="7880" spans="1:17" x14ac:dyDescent="0.25">
      <c r="A7880" t="s">
        <v>909</v>
      </c>
      <c r="B7880">
        <v>8</v>
      </c>
      <c r="C7880" t="s">
        <v>467</v>
      </c>
      <c r="D7880" t="s">
        <v>661</v>
      </c>
      <c r="E7880">
        <f t="shared" si="246"/>
        <v>1</v>
      </c>
      <c r="F7880" t="str">
        <f t="shared" si="247"/>
        <v/>
      </c>
      <c r="G7880" t="s">
        <v>910</v>
      </c>
      <c r="H7880">
        <v>5.5</v>
      </c>
      <c r="Q7880">
        <v>5</v>
      </c>
    </row>
    <row r="7881" spans="1:17" x14ac:dyDescent="0.25">
      <c r="A7881" t="s">
        <v>909</v>
      </c>
      <c r="B7881">
        <v>8</v>
      </c>
      <c r="C7881" t="s">
        <v>364</v>
      </c>
      <c r="D7881" t="s">
        <v>631</v>
      </c>
      <c r="E7881">
        <f t="shared" si="246"/>
        <v>1</v>
      </c>
      <c r="F7881" t="str">
        <f t="shared" si="247"/>
        <v/>
      </c>
      <c r="G7881" t="s">
        <v>910</v>
      </c>
      <c r="H7881">
        <v>7</v>
      </c>
      <c r="Q7881">
        <v>6.5</v>
      </c>
    </row>
    <row r="7882" spans="1:17" x14ac:dyDescent="0.25">
      <c r="A7882" t="s">
        <v>909</v>
      </c>
      <c r="B7882">
        <v>8</v>
      </c>
      <c r="C7882" t="s">
        <v>846</v>
      </c>
      <c r="D7882" t="s">
        <v>631</v>
      </c>
      <c r="E7882" t="str">
        <f t="shared" si="246"/>
        <v/>
      </c>
      <c r="F7882" t="str">
        <f t="shared" si="247"/>
        <v/>
      </c>
      <c r="H7882">
        <v>7</v>
      </c>
      <c r="Q7882">
        <v>7</v>
      </c>
    </row>
    <row r="7883" spans="1:17" x14ac:dyDescent="0.25">
      <c r="A7883" t="s">
        <v>909</v>
      </c>
      <c r="B7883">
        <v>8</v>
      </c>
      <c r="C7883" t="s">
        <v>396</v>
      </c>
      <c r="D7883" t="s">
        <v>631</v>
      </c>
      <c r="E7883" t="str">
        <f t="shared" si="246"/>
        <v/>
      </c>
      <c r="F7883" t="str">
        <f t="shared" si="247"/>
        <v/>
      </c>
      <c r="H7883">
        <v>6</v>
      </c>
      <c r="Q7883">
        <v>6</v>
      </c>
    </row>
    <row r="7884" spans="1:17" x14ac:dyDescent="0.25">
      <c r="A7884" t="s">
        <v>909</v>
      </c>
      <c r="B7884">
        <v>8</v>
      </c>
      <c r="C7884" t="s">
        <v>423</v>
      </c>
      <c r="D7884" t="s">
        <v>631</v>
      </c>
      <c r="E7884" t="str">
        <f t="shared" si="246"/>
        <v/>
      </c>
      <c r="F7884" t="str">
        <f t="shared" si="247"/>
        <v/>
      </c>
      <c r="H7884">
        <v>6</v>
      </c>
      <c r="Q7884">
        <v>6</v>
      </c>
    </row>
    <row r="7885" spans="1:17" x14ac:dyDescent="0.25">
      <c r="A7885" t="s">
        <v>909</v>
      </c>
      <c r="B7885">
        <v>8</v>
      </c>
      <c r="C7885" t="s">
        <v>387</v>
      </c>
      <c r="D7885" t="s">
        <v>745</v>
      </c>
      <c r="E7885" t="str">
        <f t="shared" si="246"/>
        <v/>
      </c>
      <c r="F7885" t="str">
        <f t="shared" si="247"/>
        <v/>
      </c>
      <c r="H7885">
        <v>7</v>
      </c>
      <c r="Q7885">
        <v>7</v>
      </c>
    </row>
    <row r="7886" spans="1:17" x14ac:dyDescent="0.25">
      <c r="A7886" t="s">
        <v>909</v>
      </c>
      <c r="B7886">
        <v>8</v>
      </c>
      <c r="C7886" t="s">
        <v>394</v>
      </c>
      <c r="D7886" t="s">
        <v>745</v>
      </c>
      <c r="E7886" t="str">
        <f t="shared" si="246"/>
        <v/>
      </c>
      <c r="F7886" t="str">
        <f t="shared" si="247"/>
        <v/>
      </c>
      <c r="H7886">
        <v>7</v>
      </c>
      <c r="Q7886">
        <v>7</v>
      </c>
    </row>
    <row r="7887" spans="1:17" x14ac:dyDescent="0.25">
      <c r="A7887" t="s">
        <v>909</v>
      </c>
      <c r="B7887">
        <v>8</v>
      </c>
      <c r="C7887" t="s">
        <v>405</v>
      </c>
      <c r="D7887" t="s">
        <v>745</v>
      </c>
      <c r="E7887" t="str">
        <f t="shared" si="246"/>
        <v/>
      </c>
      <c r="F7887" t="str">
        <f t="shared" si="247"/>
        <v/>
      </c>
      <c r="H7887">
        <v>6</v>
      </c>
      <c r="Q7887">
        <v>6</v>
      </c>
    </row>
    <row r="7888" spans="1:17" x14ac:dyDescent="0.25">
      <c r="A7888" t="s">
        <v>909</v>
      </c>
      <c r="B7888">
        <v>8</v>
      </c>
      <c r="C7888" t="s">
        <v>446</v>
      </c>
      <c r="D7888" t="s">
        <v>745</v>
      </c>
      <c r="E7888" t="str">
        <f t="shared" si="246"/>
        <v/>
      </c>
      <c r="F7888" t="str">
        <f t="shared" si="247"/>
        <v/>
      </c>
      <c r="H7888">
        <v>6.5</v>
      </c>
      <c r="Q7888">
        <v>6.5</v>
      </c>
    </row>
    <row r="7889" spans="1:17" x14ac:dyDescent="0.25">
      <c r="A7889" t="s">
        <v>909</v>
      </c>
      <c r="B7889">
        <v>8</v>
      </c>
      <c r="C7889" t="s">
        <v>346</v>
      </c>
      <c r="D7889" t="s">
        <v>635</v>
      </c>
      <c r="E7889" t="str">
        <f t="shared" si="246"/>
        <v/>
      </c>
      <c r="F7889" t="str">
        <f t="shared" si="247"/>
        <v/>
      </c>
      <c r="H7889">
        <v>6</v>
      </c>
      <c r="Q7889">
        <v>6</v>
      </c>
    </row>
    <row r="7890" spans="1:17" x14ac:dyDescent="0.25">
      <c r="A7890" t="s">
        <v>909</v>
      </c>
      <c r="B7890">
        <v>8</v>
      </c>
      <c r="C7890" t="s">
        <v>351</v>
      </c>
      <c r="D7890" t="s">
        <v>635</v>
      </c>
      <c r="E7890" t="str">
        <f t="shared" si="246"/>
        <v/>
      </c>
      <c r="F7890" t="str">
        <f t="shared" si="247"/>
        <v/>
      </c>
      <c r="H7890">
        <v>6.5</v>
      </c>
      <c r="Q7890">
        <v>6.5</v>
      </c>
    </row>
    <row r="7891" spans="1:17" x14ac:dyDescent="0.25">
      <c r="A7891" t="s">
        <v>909</v>
      </c>
      <c r="B7891">
        <v>8</v>
      </c>
      <c r="C7891" t="s">
        <v>366</v>
      </c>
      <c r="D7891" t="s">
        <v>635</v>
      </c>
      <c r="E7891">
        <f t="shared" si="246"/>
        <v>1</v>
      </c>
      <c r="F7891" t="str">
        <f t="shared" si="247"/>
        <v/>
      </c>
      <c r="G7891" t="s">
        <v>910</v>
      </c>
      <c r="H7891">
        <v>6</v>
      </c>
      <c r="Q7891">
        <v>5.5</v>
      </c>
    </row>
    <row r="7892" spans="1:17" x14ac:dyDescent="0.25">
      <c r="A7892" t="s">
        <v>909</v>
      </c>
      <c r="B7892">
        <v>8</v>
      </c>
      <c r="C7892" t="s">
        <v>419</v>
      </c>
      <c r="D7892" t="s">
        <v>635</v>
      </c>
      <c r="E7892" t="str">
        <f t="shared" si="246"/>
        <v/>
      </c>
      <c r="F7892" t="str">
        <f t="shared" si="247"/>
        <v/>
      </c>
      <c r="H7892">
        <v>5.5</v>
      </c>
      <c r="Q7892">
        <v>5.5</v>
      </c>
    </row>
    <row r="7893" spans="1:17" x14ac:dyDescent="0.25">
      <c r="A7893" t="s">
        <v>909</v>
      </c>
      <c r="B7893">
        <v>8</v>
      </c>
      <c r="C7893" t="s">
        <v>876</v>
      </c>
      <c r="D7893" t="s">
        <v>635</v>
      </c>
      <c r="E7893">
        <f t="shared" si="246"/>
        <v>1</v>
      </c>
      <c r="F7893" t="str">
        <f t="shared" si="247"/>
        <v/>
      </c>
      <c r="G7893" t="s">
        <v>910</v>
      </c>
      <c r="H7893">
        <v>5</v>
      </c>
      <c r="Q7893">
        <v>4.5</v>
      </c>
    </row>
    <row r="7894" spans="1:17" x14ac:dyDescent="0.25">
      <c r="A7894" t="s">
        <v>909</v>
      </c>
      <c r="B7894">
        <v>8</v>
      </c>
      <c r="C7894" t="s">
        <v>389</v>
      </c>
      <c r="D7894" t="s">
        <v>747</v>
      </c>
      <c r="E7894" t="str">
        <f t="shared" si="246"/>
        <v/>
      </c>
      <c r="F7894" t="str">
        <f t="shared" si="247"/>
        <v/>
      </c>
      <c r="H7894">
        <v>6.5</v>
      </c>
      <c r="Q7894">
        <v>6.5</v>
      </c>
    </row>
    <row r="7895" spans="1:17" x14ac:dyDescent="0.25">
      <c r="A7895" t="s">
        <v>909</v>
      </c>
      <c r="B7895">
        <v>8</v>
      </c>
      <c r="C7895" t="s">
        <v>390</v>
      </c>
      <c r="D7895" t="s">
        <v>747</v>
      </c>
      <c r="E7895" t="str">
        <f t="shared" si="246"/>
        <v/>
      </c>
      <c r="F7895" t="str">
        <f t="shared" si="247"/>
        <v/>
      </c>
      <c r="H7895">
        <v>5</v>
      </c>
      <c r="Q7895">
        <v>5</v>
      </c>
    </row>
    <row r="7896" spans="1:17" x14ac:dyDescent="0.25">
      <c r="A7896" t="s">
        <v>909</v>
      </c>
      <c r="B7896">
        <v>8</v>
      </c>
      <c r="C7896" t="s">
        <v>865</v>
      </c>
      <c r="D7896" t="s">
        <v>747</v>
      </c>
      <c r="E7896" t="str">
        <f t="shared" si="246"/>
        <v/>
      </c>
      <c r="F7896" t="str">
        <f t="shared" si="247"/>
        <v/>
      </c>
      <c r="H7896">
        <v>5</v>
      </c>
      <c r="Q7896">
        <v>5</v>
      </c>
    </row>
    <row r="7897" spans="1:17" x14ac:dyDescent="0.25">
      <c r="A7897" t="s">
        <v>909</v>
      </c>
      <c r="B7897">
        <v>8</v>
      </c>
      <c r="C7897" t="s">
        <v>448</v>
      </c>
      <c r="D7897" t="s">
        <v>747</v>
      </c>
      <c r="E7897" t="str">
        <f t="shared" si="246"/>
        <v/>
      </c>
      <c r="F7897" t="str">
        <f t="shared" si="247"/>
        <v/>
      </c>
      <c r="H7897">
        <v>5</v>
      </c>
      <c r="Q7897">
        <v>5</v>
      </c>
    </row>
    <row r="7898" spans="1:17" x14ac:dyDescent="0.25">
      <c r="A7898" t="s">
        <v>909</v>
      </c>
      <c r="B7898">
        <v>8</v>
      </c>
      <c r="C7898" t="s">
        <v>361</v>
      </c>
      <c r="D7898" t="s">
        <v>738</v>
      </c>
      <c r="E7898" t="str">
        <f t="shared" si="246"/>
        <v/>
      </c>
      <c r="F7898" t="str">
        <f t="shared" si="247"/>
        <v/>
      </c>
      <c r="H7898">
        <v>6</v>
      </c>
      <c r="Q7898">
        <v>6</v>
      </c>
    </row>
    <row r="7899" spans="1:17" x14ac:dyDescent="0.25">
      <c r="A7899" t="s">
        <v>909</v>
      </c>
      <c r="B7899">
        <v>8</v>
      </c>
      <c r="C7899" t="s">
        <v>851</v>
      </c>
      <c r="D7899" t="s">
        <v>738</v>
      </c>
      <c r="E7899" t="str">
        <f t="shared" si="246"/>
        <v/>
      </c>
      <c r="F7899" t="str">
        <f t="shared" si="247"/>
        <v/>
      </c>
      <c r="H7899">
        <v>6</v>
      </c>
      <c r="Q7899">
        <v>6</v>
      </c>
    </row>
    <row r="7900" spans="1:17" x14ac:dyDescent="0.25">
      <c r="A7900" t="s">
        <v>909</v>
      </c>
      <c r="B7900">
        <v>8</v>
      </c>
      <c r="C7900" t="s">
        <v>403</v>
      </c>
      <c r="D7900" t="s">
        <v>738</v>
      </c>
      <c r="E7900" t="str">
        <f t="shared" si="246"/>
        <v/>
      </c>
      <c r="F7900" t="str">
        <f t="shared" si="247"/>
        <v/>
      </c>
      <c r="H7900">
        <v>5</v>
      </c>
      <c r="Q7900">
        <v>5</v>
      </c>
    </row>
    <row r="7901" spans="1:17" x14ac:dyDescent="0.25">
      <c r="A7901" t="s">
        <v>909</v>
      </c>
      <c r="B7901">
        <v>8</v>
      </c>
      <c r="C7901" t="s">
        <v>413</v>
      </c>
      <c r="D7901" t="s">
        <v>738</v>
      </c>
      <c r="E7901" t="str">
        <f t="shared" si="246"/>
        <v/>
      </c>
      <c r="F7901" t="str">
        <f t="shared" si="247"/>
        <v/>
      </c>
      <c r="H7901">
        <v>6</v>
      </c>
      <c r="Q7901">
        <v>6</v>
      </c>
    </row>
    <row r="7902" spans="1:17" x14ac:dyDescent="0.25">
      <c r="A7902" t="s">
        <v>909</v>
      </c>
      <c r="B7902">
        <v>8</v>
      </c>
      <c r="C7902" t="s">
        <v>441</v>
      </c>
      <c r="D7902" t="s">
        <v>738</v>
      </c>
      <c r="E7902" t="str">
        <f t="shared" si="246"/>
        <v/>
      </c>
      <c r="F7902" t="str">
        <f t="shared" si="247"/>
        <v/>
      </c>
      <c r="H7902">
        <v>6</v>
      </c>
      <c r="Q7902">
        <v>6</v>
      </c>
    </row>
    <row r="7903" spans="1:17" x14ac:dyDescent="0.25">
      <c r="A7903" t="s">
        <v>909</v>
      </c>
      <c r="B7903">
        <v>8</v>
      </c>
      <c r="C7903" t="s">
        <v>347</v>
      </c>
      <c r="D7903" t="s">
        <v>761</v>
      </c>
      <c r="E7903" t="str">
        <f t="shared" si="246"/>
        <v/>
      </c>
      <c r="F7903" t="str">
        <f t="shared" si="247"/>
        <v/>
      </c>
      <c r="H7903">
        <v>6</v>
      </c>
      <c r="Q7903">
        <v>6</v>
      </c>
    </row>
    <row r="7904" spans="1:17" x14ac:dyDescent="0.25">
      <c r="A7904" t="s">
        <v>909</v>
      </c>
      <c r="B7904">
        <v>8</v>
      </c>
      <c r="C7904" t="s">
        <v>372</v>
      </c>
      <c r="D7904" t="s">
        <v>761</v>
      </c>
      <c r="E7904" t="str">
        <f t="shared" si="246"/>
        <v/>
      </c>
      <c r="F7904" t="str">
        <f t="shared" si="247"/>
        <v/>
      </c>
      <c r="H7904">
        <v>7</v>
      </c>
      <c r="I7904">
        <v>1</v>
      </c>
      <c r="Q7904">
        <v>10</v>
      </c>
    </row>
    <row r="7905" spans="1:17" x14ac:dyDescent="0.25">
      <c r="A7905" t="s">
        <v>909</v>
      </c>
      <c r="B7905">
        <v>8</v>
      </c>
      <c r="C7905" t="s">
        <v>410</v>
      </c>
      <c r="D7905" t="s">
        <v>761</v>
      </c>
      <c r="E7905" t="str">
        <f t="shared" si="246"/>
        <v/>
      </c>
      <c r="F7905" t="str">
        <f t="shared" si="247"/>
        <v/>
      </c>
      <c r="H7905">
        <v>5.5</v>
      </c>
      <c r="Q7905">
        <v>5.5</v>
      </c>
    </row>
    <row r="7906" spans="1:17" x14ac:dyDescent="0.25">
      <c r="A7906" t="s">
        <v>909</v>
      </c>
      <c r="B7906">
        <v>8</v>
      </c>
      <c r="C7906" t="s">
        <v>429</v>
      </c>
      <c r="D7906" t="s">
        <v>761</v>
      </c>
      <c r="E7906" t="str">
        <f t="shared" si="246"/>
        <v/>
      </c>
      <c r="F7906" t="str">
        <f t="shared" si="247"/>
        <v/>
      </c>
      <c r="H7906">
        <v>5.5</v>
      </c>
      <c r="Q7906">
        <v>5.5</v>
      </c>
    </row>
    <row r="7907" spans="1:17" x14ac:dyDescent="0.25">
      <c r="A7907" t="s">
        <v>912</v>
      </c>
      <c r="B7907">
        <v>8</v>
      </c>
      <c r="C7907" t="s">
        <v>624</v>
      </c>
      <c r="D7907" t="s">
        <v>746</v>
      </c>
      <c r="E7907" t="str">
        <f t="shared" si="246"/>
        <v/>
      </c>
      <c r="F7907" t="str">
        <f t="shared" si="247"/>
        <v/>
      </c>
      <c r="H7907">
        <v>6.5</v>
      </c>
      <c r="Q7907">
        <v>6.5</v>
      </c>
    </row>
    <row r="7908" spans="1:17" x14ac:dyDescent="0.25">
      <c r="A7908" t="s">
        <v>912</v>
      </c>
      <c r="B7908">
        <v>8</v>
      </c>
      <c r="C7908" t="s">
        <v>505</v>
      </c>
      <c r="D7908" t="s">
        <v>746</v>
      </c>
      <c r="E7908" t="str">
        <f t="shared" si="246"/>
        <v/>
      </c>
      <c r="F7908" t="str">
        <f t="shared" si="247"/>
        <v/>
      </c>
      <c r="H7908">
        <v>6</v>
      </c>
      <c r="Q7908">
        <v>6</v>
      </c>
    </row>
    <row r="7909" spans="1:17" x14ac:dyDescent="0.25">
      <c r="A7909" t="s">
        <v>912</v>
      </c>
      <c r="B7909">
        <v>8</v>
      </c>
      <c r="C7909" t="s">
        <v>509</v>
      </c>
      <c r="D7909" t="s">
        <v>746</v>
      </c>
      <c r="E7909" t="str">
        <f t="shared" si="246"/>
        <v/>
      </c>
      <c r="F7909" t="str">
        <f t="shared" si="247"/>
        <v/>
      </c>
      <c r="H7909">
        <v>6</v>
      </c>
      <c r="Q7909">
        <v>6</v>
      </c>
    </row>
    <row r="7910" spans="1:17" x14ac:dyDescent="0.25">
      <c r="A7910" t="s">
        <v>912</v>
      </c>
      <c r="B7910">
        <v>8</v>
      </c>
      <c r="C7910" t="s">
        <v>515</v>
      </c>
      <c r="D7910" t="s">
        <v>746</v>
      </c>
      <c r="E7910" t="str">
        <f t="shared" si="246"/>
        <v/>
      </c>
      <c r="F7910" t="str">
        <f t="shared" si="247"/>
        <v/>
      </c>
      <c r="H7910">
        <v>7.5</v>
      </c>
      <c r="I7910">
        <v>1</v>
      </c>
      <c r="L7910">
        <v>1</v>
      </c>
      <c r="Q7910">
        <v>11.5</v>
      </c>
    </row>
    <row r="7911" spans="1:17" x14ac:dyDescent="0.25">
      <c r="A7911" t="s">
        <v>912</v>
      </c>
      <c r="B7911">
        <v>8</v>
      </c>
      <c r="C7911" t="s">
        <v>585</v>
      </c>
      <c r="D7911" t="s">
        <v>746</v>
      </c>
      <c r="E7911" t="str">
        <f t="shared" si="246"/>
        <v/>
      </c>
      <c r="F7911" t="str">
        <f t="shared" si="247"/>
        <v/>
      </c>
      <c r="H7911">
        <v>6.5</v>
      </c>
      <c r="Q7911">
        <v>6.5</v>
      </c>
    </row>
    <row r="7912" spans="1:17" x14ac:dyDescent="0.25">
      <c r="A7912" t="s">
        <v>912</v>
      </c>
      <c r="B7912">
        <v>8</v>
      </c>
      <c r="C7912" t="s">
        <v>514</v>
      </c>
      <c r="D7912" t="s">
        <v>760</v>
      </c>
      <c r="E7912" t="str">
        <f t="shared" si="246"/>
        <v/>
      </c>
      <c r="F7912" t="str">
        <f t="shared" si="247"/>
        <v/>
      </c>
      <c r="H7912">
        <v>6</v>
      </c>
      <c r="Q7912">
        <v>6</v>
      </c>
    </row>
    <row r="7913" spans="1:17" x14ac:dyDescent="0.25">
      <c r="A7913" t="s">
        <v>912</v>
      </c>
      <c r="B7913">
        <v>8</v>
      </c>
      <c r="C7913" t="s">
        <v>764</v>
      </c>
      <c r="D7913" t="s">
        <v>760</v>
      </c>
      <c r="E7913" t="str">
        <f t="shared" si="246"/>
        <v/>
      </c>
      <c r="F7913" t="str">
        <f t="shared" si="247"/>
        <v/>
      </c>
      <c r="H7913">
        <v>6.5</v>
      </c>
      <c r="I7913">
        <v>1</v>
      </c>
      <c r="M7913">
        <v>1</v>
      </c>
      <c r="Q7913">
        <v>9.5</v>
      </c>
    </row>
    <row r="7914" spans="1:17" x14ac:dyDescent="0.25">
      <c r="A7914" t="s">
        <v>912</v>
      </c>
      <c r="B7914">
        <v>8</v>
      </c>
      <c r="C7914" t="s">
        <v>558</v>
      </c>
      <c r="D7914" t="s">
        <v>760</v>
      </c>
      <c r="E7914" t="str">
        <f t="shared" si="246"/>
        <v/>
      </c>
      <c r="F7914" t="str">
        <f t="shared" si="247"/>
        <v/>
      </c>
      <c r="H7914">
        <v>6</v>
      </c>
      <c r="Q7914">
        <v>6</v>
      </c>
    </row>
    <row r="7915" spans="1:17" x14ac:dyDescent="0.25">
      <c r="A7915" t="s">
        <v>912</v>
      </c>
      <c r="B7915">
        <v>8</v>
      </c>
      <c r="C7915" t="s">
        <v>560</v>
      </c>
      <c r="D7915" t="s">
        <v>760</v>
      </c>
      <c r="E7915" t="str">
        <f t="shared" si="246"/>
        <v/>
      </c>
      <c r="F7915" t="str">
        <f t="shared" si="247"/>
        <v/>
      </c>
      <c r="H7915">
        <v>5.5</v>
      </c>
      <c r="Q7915">
        <v>5.5</v>
      </c>
    </row>
    <row r="7916" spans="1:17" x14ac:dyDescent="0.25">
      <c r="A7916" t="s">
        <v>912</v>
      </c>
      <c r="B7916">
        <v>8</v>
      </c>
      <c r="C7916" t="s">
        <v>565</v>
      </c>
      <c r="D7916" t="s">
        <v>760</v>
      </c>
      <c r="E7916" t="str">
        <f t="shared" si="246"/>
        <v/>
      </c>
      <c r="F7916" t="str">
        <f t="shared" si="247"/>
        <v/>
      </c>
      <c r="H7916">
        <v>5.5</v>
      </c>
      <c r="Q7916">
        <v>5.5</v>
      </c>
    </row>
    <row r="7917" spans="1:17" x14ac:dyDescent="0.25">
      <c r="A7917" t="s">
        <v>912</v>
      </c>
      <c r="B7917">
        <v>8</v>
      </c>
      <c r="C7917" t="s">
        <v>506</v>
      </c>
      <c r="D7917" t="s">
        <v>633</v>
      </c>
      <c r="E7917" t="str">
        <f t="shared" si="246"/>
        <v/>
      </c>
      <c r="F7917" t="str">
        <f t="shared" si="247"/>
        <v/>
      </c>
      <c r="H7917">
        <v>5.5</v>
      </c>
      <c r="Q7917">
        <v>5.5</v>
      </c>
    </row>
    <row r="7918" spans="1:17" x14ac:dyDescent="0.25">
      <c r="A7918" t="s">
        <v>912</v>
      </c>
      <c r="B7918">
        <v>8</v>
      </c>
      <c r="C7918" t="s">
        <v>518</v>
      </c>
      <c r="D7918" t="s">
        <v>633</v>
      </c>
      <c r="E7918" t="str">
        <f t="shared" si="246"/>
        <v/>
      </c>
      <c r="F7918" t="str">
        <f t="shared" si="247"/>
        <v/>
      </c>
      <c r="H7918">
        <v>6.5</v>
      </c>
      <c r="Q7918">
        <v>6.5</v>
      </c>
    </row>
    <row r="7919" spans="1:17" x14ac:dyDescent="0.25">
      <c r="A7919" t="s">
        <v>912</v>
      </c>
      <c r="B7919">
        <v>8</v>
      </c>
      <c r="C7919" t="s">
        <v>519</v>
      </c>
      <c r="D7919" t="s">
        <v>633</v>
      </c>
      <c r="E7919" t="str">
        <f t="shared" si="246"/>
        <v/>
      </c>
      <c r="F7919" t="str">
        <f t="shared" si="247"/>
        <v/>
      </c>
      <c r="H7919">
        <v>6</v>
      </c>
      <c r="Q7919">
        <v>6</v>
      </c>
    </row>
    <row r="7920" spans="1:17" x14ac:dyDescent="0.25">
      <c r="A7920" t="s">
        <v>912</v>
      </c>
      <c r="B7920">
        <v>8</v>
      </c>
      <c r="C7920" t="s">
        <v>587</v>
      </c>
      <c r="D7920" t="s">
        <v>633</v>
      </c>
      <c r="E7920">
        <f t="shared" si="246"/>
        <v>1</v>
      </c>
      <c r="F7920" t="str">
        <f t="shared" si="247"/>
        <v/>
      </c>
      <c r="G7920" t="s">
        <v>910</v>
      </c>
      <c r="H7920">
        <v>5.5</v>
      </c>
      <c r="Q7920">
        <v>5</v>
      </c>
    </row>
    <row r="7921" spans="1:17" x14ac:dyDescent="0.25">
      <c r="A7921" t="s">
        <v>912</v>
      </c>
      <c r="B7921">
        <v>8</v>
      </c>
      <c r="C7921" t="s">
        <v>775</v>
      </c>
      <c r="D7921" t="s">
        <v>633</v>
      </c>
      <c r="E7921" t="str">
        <f t="shared" si="246"/>
        <v/>
      </c>
      <c r="F7921" t="str">
        <f t="shared" si="247"/>
        <v/>
      </c>
      <c r="H7921">
        <v>6</v>
      </c>
      <c r="Q7921">
        <v>6</v>
      </c>
    </row>
    <row r="7922" spans="1:17" x14ac:dyDescent="0.25">
      <c r="A7922" t="s">
        <v>912</v>
      </c>
      <c r="B7922">
        <v>8</v>
      </c>
      <c r="C7922" t="s">
        <v>484</v>
      </c>
      <c r="D7922" t="s">
        <v>739</v>
      </c>
      <c r="E7922" t="str">
        <f t="shared" si="246"/>
        <v/>
      </c>
      <c r="F7922" t="str">
        <f t="shared" si="247"/>
        <v/>
      </c>
      <c r="H7922">
        <v>5.5</v>
      </c>
      <c r="Q7922">
        <v>5.5</v>
      </c>
    </row>
    <row r="7923" spans="1:17" x14ac:dyDescent="0.25">
      <c r="A7923" t="s">
        <v>912</v>
      </c>
      <c r="B7923">
        <v>8</v>
      </c>
      <c r="C7923" t="s">
        <v>490</v>
      </c>
      <c r="D7923" t="s">
        <v>739</v>
      </c>
      <c r="E7923" t="str">
        <f t="shared" si="246"/>
        <v/>
      </c>
      <c r="F7923" t="str">
        <f t="shared" si="247"/>
        <v/>
      </c>
      <c r="H7923">
        <v>5.5</v>
      </c>
      <c r="Q7923">
        <v>5.5</v>
      </c>
    </row>
    <row r="7924" spans="1:17" x14ac:dyDescent="0.25">
      <c r="A7924" t="s">
        <v>912</v>
      </c>
      <c r="B7924">
        <v>8</v>
      </c>
      <c r="C7924" t="s">
        <v>510</v>
      </c>
      <c r="D7924" t="s">
        <v>739</v>
      </c>
      <c r="E7924" t="str">
        <f t="shared" si="246"/>
        <v/>
      </c>
      <c r="F7924" t="str">
        <f t="shared" si="247"/>
        <v/>
      </c>
      <c r="H7924">
        <v>5</v>
      </c>
      <c r="Q7924">
        <v>5</v>
      </c>
    </row>
    <row r="7925" spans="1:17" x14ac:dyDescent="0.25">
      <c r="A7925" t="s">
        <v>912</v>
      </c>
      <c r="B7925">
        <v>8</v>
      </c>
      <c r="C7925" t="s">
        <v>553</v>
      </c>
      <c r="D7925" t="s">
        <v>739</v>
      </c>
      <c r="E7925" t="str">
        <f t="shared" si="246"/>
        <v/>
      </c>
      <c r="F7925" t="str">
        <f t="shared" si="247"/>
        <v/>
      </c>
      <c r="H7925">
        <v>6</v>
      </c>
      <c r="Q7925">
        <v>6</v>
      </c>
    </row>
    <row r="7926" spans="1:17" x14ac:dyDescent="0.25">
      <c r="A7926" t="s">
        <v>912</v>
      </c>
      <c r="B7926">
        <v>8</v>
      </c>
      <c r="C7926" t="s">
        <v>615</v>
      </c>
      <c r="D7926" t="s">
        <v>739</v>
      </c>
      <c r="E7926" t="str">
        <f t="shared" si="246"/>
        <v/>
      </c>
      <c r="F7926" t="str">
        <f t="shared" si="247"/>
        <v/>
      </c>
      <c r="H7926">
        <v>6</v>
      </c>
      <c r="Q7926">
        <v>6</v>
      </c>
    </row>
    <row r="7927" spans="1:17" x14ac:dyDescent="0.25">
      <c r="A7927" t="s">
        <v>912</v>
      </c>
      <c r="B7927">
        <v>8</v>
      </c>
      <c r="C7927" t="s">
        <v>598</v>
      </c>
      <c r="D7927" t="s">
        <v>739</v>
      </c>
      <c r="E7927" t="str">
        <f t="shared" si="246"/>
        <v/>
      </c>
      <c r="F7927" t="str">
        <f t="shared" si="247"/>
        <v/>
      </c>
      <c r="H7927">
        <v>6</v>
      </c>
      <c r="L7927">
        <v>1</v>
      </c>
      <c r="Q7927">
        <v>7</v>
      </c>
    </row>
    <row r="7928" spans="1:17" x14ac:dyDescent="0.25">
      <c r="A7928" t="s">
        <v>912</v>
      </c>
      <c r="B7928">
        <v>8</v>
      </c>
      <c r="C7928" t="s">
        <v>496</v>
      </c>
      <c r="D7928" t="s">
        <v>634</v>
      </c>
      <c r="E7928" t="str">
        <f t="shared" si="246"/>
        <v/>
      </c>
      <c r="F7928" t="str">
        <f t="shared" si="247"/>
        <v/>
      </c>
      <c r="H7928">
        <v>6.5</v>
      </c>
      <c r="I7928">
        <v>1</v>
      </c>
      <c r="Q7928">
        <v>9.5</v>
      </c>
    </row>
    <row r="7929" spans="1:17" x14ac:dyDescent="0.25">
      <c r="A7929" t="s">
        <v>912</v>
      </c>
      <c r="B7929">
        <v>8</v>
      </c>
      <c r="C7929" t="s">
        <v>548</v>
      </c>
      <c r="D7929" t="s">
        <v>634</v>
      </c>
      <c r="E7929" t="str">
        <f t="shared" si="246"/>
        <v/>
      </c>
      <c r="F7929" t="str">
        <f t="shared" si="247"/>
        <v/>
      </c>
      <c r="H7929">
        <v>5</v>
      </c>
      <c r="Q7929">
        <v>5</v>
      </c>
    </row>
    <row r="7930" spans="1:17" x14ac:dyDescent="0.25">
      <c r="A7930" t="s">
        <v>912</v>
      </c>
      <c r="B7930">
        <v>8</v>
      </c>
      <c r="C7930" t="s">
        <v>600</v>
      </c>
      <c r="D7930" t="s">
        <v>634</v>
      </c>
      <c r="E7930" t="str">
        <f t="shared" si="246"/>
        <v/>
      </c>
      <c r="F7930" t="str">
        <f t="shared" si="247"/>
        <v/>
      </c>
      <c r="H7930">
        <v>6</v>
      </c>
      <c r="Q7930">
        <v>6</v>
      </c>
    </row>
    <row r="7931" spans="1:17" x14ac:dyDescent="0.25">
      <c r="A7931" t="s">
        <v>912</v>
      </c>
      <c r="B7931">
        <v>8</v>
      </c>
      <c r="C7931" t="s">
        <v>602</v>
      </c>
      <c r="D7931" t="s">
        <v>634</v>
      </c>
      <c r="E7931">
        <f t="shared" si="246"/>
        <v>1</v>
      </c>
      <c r="F7931" t="str">
        <f t="shared" si="247"/>
        <v/>
      </c>
      <c r="G7931" t="s">
        <v>910</v>
      </c>
      <c r="H7931">
        <v>6</v>
      </c>
      <c r="Q7931">
        <v>5.5</v>
      </c>
    </row>
    <row r="7932" spans="1:17" x14ac:dyDescent="0.25">
      <c r="A7932" t="s">
        <v>912</v>
      </c>
      <c r="B7932">
        <v>8</v>
      </c>
      <c r="C7932" t="s">
        <v>533</v>
      </c>
      <c r="D7932" t="s">
        <v>634</v>
      </c>
      <c r="E7932">
        <f t="shared" si="246"/>
        <v>1</v>
      </c>
      <c r="F7932" t="str">
        <f t="shared" si="247"/>
        <v/>
      </c>
      <c r="G7932" t="s">
        <v>910</v>
      </c>
      <c r="H7932">
        <v>5</v>
      </c>
      <c r="Q7932">
        <v>4.5</v>
      </c>
    </row>
    <row r="7933" spans="1:17" x14ac:dyDescent="0.25">
      <c r="A7933" t="s">
        <v>912</v>
      </c>
      <c r="B7933">
        <v>8</v>
      </c>
      <c r="C7933" t="s">
        <v>486</v>
      </c>
      <c r="D7933" t="s">
        <v>632</v>
      </c>
      <c r="E7933" t="str">
        <f t="shared" si="246"/>
        <v/>
      </c>
      <c r="F7933" t="str">
        <f t="shared" si="247"/>
        <v/>
      </c>
      <c r="H7933">
        <v>6</v>
      </c>
      <c r="Q7933">
        <v>6</v>
      </c>
    </row>
    <row r="7934" spans="1:17" x14ac:dyDescent="0.25">
      <c r="A7934" t="s">
        <v>912</v>
      </c>
      <c r="B7934">
        <v>8</v>
      </c>
      <c r="C7934" t="s">
        <v>487</v>
      </c>
      <c r="D7934" t="s">
        <v>632</v>
      </c>
      <c r="E7934">
        <f t="shared" si="246"/>
        <v>1</v>
      </c>
      <c r="F7934" t="str">
        <f t="shared" si="247"/>
        <v/>
      </c>
      <c r="G7934" t="s">
        <v>910</v>
      </c>
      <c r="H7934">
        <v>5.5</v>
      </c>
      <c r="Q7934">
        <v>5</v>
      </c>
    </row>
    <row r="7935" spans="1:17" x14ac:dyDescent="0.25">
      <c r="A7935" t="s">
        <v>912</v>
      </c>
      <c r="B7935">
        <v>8</v>
      </c>
      <c r="C7935" t="s">
        <v>504</v>
      </c>
      <c r="D7935" t="s">
        <v>632</v>
      </c>
      <c r="E7935" t="str">
        <f t="shared" si="246"/>
        <v/>
      </c>
      <c r="F7935" t="str">
        <f t="shared" si="247"/>
        <v/>
      </c>
      <c r="H7935">
        <v>7.5</v>
      </c>
      <c r="L7935">
        <v>1</v>
      </c>
      <c r="Q7935">
        <v>8.5</v>
      </c>
    </row>
    <row r="7936" spans="1:17" x14ac:dyDescent="0.25">
      <c r="A7936" t="s">
        <v>912</v>
      </c>
      <c r="B7936">
        <v>8</v>
      </c>
      <c r="C7936" t="s">
        <v>520</v>
      </c>
      <c r="D7936" t="s">
        <v>632</v>
      </c>
      <c r="E7936">
        <f t="shared" si="246"/>
        <v>1</v>
      </c>
      <c r="F7936" t="str">
        <f t="shared" si="247"/>
        <v/>
      </c>
      <c r="G7936" t="s">
        <v>910</v>
      </c>
      <c r="H7936">
        <v>6</v>
      </c>
      <c r="L7936">
        <v>1</v>
      </c>
      <c r="Q7936">
        <v>6.5</v>
      </c>
    </row>
    <row r="7937" spans="1:17" x14ac:dyDescent="0.25">
      <c r="A7937" t="s">
        <v>912</v>
      </c>
      <c r="B7937">
        <v>8</v>
      </c>
      <c r="C7937" t="s">
        <v>537</v>
      </c>
      <c r="D7937" t="s">
        <v>632</v>
      </c>
      <c r="E7937" t="str">
        <f t="shared" si="246"/>
        <v/>
      </c>
      <c r="F7937" t="str">
        <f t="shared" si="247"/>
        <v/>
      </c>
      <c r="H7937">
        <v>6.5</v>
      </c>
      <c r="Q7937">
        <v>6.5</v>
      </c>
    </row>
    <row r="7938" spans="1:17" x14ac:dyDescent="0.25">
      <c r="A7938" t="s">
        <v>912</v>
      </c>
      <c r="B7938">
        <v>8</v>
      </c>
      <c r="C7938" t="s">
        <v>555</v>
      </c>
      <c r="D7938" t="s">
        <v>632</v>
      </c>
      <c r="E7938" t="str">
        <f t="shared" si="246"/>
        <v/>
      </c>
      <c r="F7938" t="str">
        <f t="shared" si="247"/>
        <v/>
      </c>
      <c r="H7938">
        <v>7.5</v>
      </c>
      <c r="I7938">
        <v>1</v>
      </c>
      <c r="Q7938">
        <v>10.5</v>
      </c>
    </row>
    <row r="7939" spans="1:17" x14ac:dyDescent="0.25">
      <c r="A7939" t="s">
        <v>912</v>
      </c>
      <c r="B7939">
        <v>8</v>
      </c>
      <c r="C7939" t="s">
        <v>596</v>
      </c>
      <c r="D7939" t="s">
        <v>632</v>
      </c>
      <c r="E7939" t="str">
        <f t="shared" ref="E7939:E8002" si="248">IF($G7939="Ammonito",1,"")</f>
        <v/>
      </c>
      <c r="F7939" t="str">
        <f t="shared" ref="F7939:F8002" si="249">IF($G7939="Espulsione",1,"")</f>
        <v/>
      </c>
      <c r="H7939">
        <v>6.5</v>
      </c>
      <c r="Q7939">
        <v>6.5</v>
      </c>
    </row>
    <row r="7940" spans="1:17" x14ac:dyDescent="0.25">
      <c r="A7940" t="s">
        <v>912</v>
      </c>
      <c r="B7940">
        <v>8</v>
      </c>
      <c r="C7940" t="s">
        <v>501</v>
      </c>
      <c r="D7940" t="s">
        <v>752</v>
      </c>
      <c r="E7940" t="str">
        <f t="shared" si="248"/>
        <v/>
      </c>
      <c r="F7940" t="str">
        <f t="shared" si="249"/>
        <v/>
      </c>
      <c r="H7940">
        <v>6</v>
      </c>
      <c r="Q7940">
        <v>6</v>
      </c>
    </row>
    <row r="7941" spans="1:17" x14ac:dyDescent="0.25">
      <c r="A7941" t="s">
        <v>912</v>
      </c>
      <c r="B7941">
        <v>8</v>
      </c>
      <c r="C7941" t="s">
        <v>562</v>
      </c>
      <c r="D7941" t="s">
        <v>752</v>
      </c>
      <c r="E7941" t="str">
        <f t="shared" si="248"/>
        <v/>
      </c>
      <c r="F7941" t="str">
        <f t="shared" si="249"/>
        <v/>
      </c>
      <c r="H7941">
        <v>6.5</v>
      </c>
      <c r="Q7941">
        <v>6.5</v>
      </c>
    </row>
    <row r="7942" spans="1:17" x14ac:dyDescent="0.25">
      <c r="A7942" t="s">
        <v>912</v>
      </c>
      <c r="B7942">
        <v>8</v>
      </c>
      <c r="C7942" t="s">
        <v>570</v>
      </c>
      <c r="D7942" t="s">
        <v>752</v>
      </c>
      <c r="E7942" t="str">
        <f t="shared" si="248"/>
        <v/>
      </c>
      <c r="F7942" t="str">
        <f t="shared" si="249"/>
        <v/>
      </c>
      <c r="H7942">
        <v>5</v>
      </c>
      <c r="Q7942">
        <v>5</v>
      </c>
    </row>
    <row r="7943" spans="1:17" x14ac:dyDescent="0.25">
      <c r="A7943" t="s">
        <v>912</v>
      </c>
      <c r="B7943">
        <v>8</v>
      </c>
      <c r="C7943" t="s">
        <v>792</v>
      </c>
      <c r="D7943" t="s">
        <v>752</v>
      </c>
      <c r="E7943" t="str">
        <f t="shared" si="248"/>
        <v/>
      </c>
      <c r="F7943" t="str">
        <f t="shared" si="249"/>
        <v/>
      </c>
      <c r="H7943">
        <v>6</v>
      </c>
      <c r="Q7943">
        <v>6</v>
      </c>
    </row>
    <row r="7944" spans="1:17" x14ac:dyDescent="0.25">
      <c r="A7944" t="s">
        <v>912</v>
      </c>
      <c r="B7944">
        <v>8</v>
      </c>
      <c r="C7944" t="s">
        <v>611</v>
      </c>
      <c r="D7944" t="s">
        <v>752</v>
      </c>
      <c r="E7944" t="str">
        <f t="shared" si="248"/>
        <v/>
      </c>
      <c r="F7944" t="str">
        <f t="shared" si="249"/>
        <v/>
      </c>
      <c r="H7944">
        <v>5</v>
      </c>
      <c r="Q7944">
        <v>5</v>
      </c>
    </row>
    <row r="7945" spans="1:17" x14ac:dyDescent="0.25">
      <c r="A7945" t="s">
        <v>912</v>
      </c>
      <c r="B7945">
        <v>8</v>
      </c>
      <c r="C7945" t="s">
        <v>511</v>
      </c>
      <c r="D7945" t="s">
        <v>752</v>
      </c>
      <c r="E7945" t="str">
        <f t="shared" si="248"/>
        <v/>
      </c>
      <c r="F7945" t="str">
        <f t="shared" si="249"/>
        <v/>
      </c>
      <c r="H7945">
        <v>6</v>
      </c>
      <c r="Q7945">
        <v>6</v>
      </c>
    </row>
    <row r="7946" spans="1:17" x14ac:dyDescent="0.25">
      <c r="A7946" t="s">
        <v>912</v>
      </c>
      <c r="B7946">
        <v>8</v>
      </c>
      <c r="C7946" t="s">
        <v>507</v>
      </c>
      <c r="D7946" t="s">
        <v>740</v>
      </c>
      <c r="E7946">
        <f t="shared" si="248"/>
        <v>1</v>
      </c>
      <c r="F7946" t="str">
        <f t="shared" si="249"/>
        <v/>
      </c>
      <c r="G7946" t="s">
        <v>910</v>
      </c>
      <c r="H7946">
        <v>6</v>
      </c>
      <c r="Q7946">
        <v>5.5</v>
      </c>
    </row>
    <row r="7947" spans="1:17" x14ac:dyDescent="0.25">
      <c r="A7947" t="s">
        <v>912</v>
      </c>
      <c r="B7947">
        <v>8</v>
      </c>
      <c r="C7947" t="s">
        <v>544</v>
      </c>
      <c r="D7947" t="s">
        <v>740</v>
      </c>
      <c r="E7947" t="str">
        <f t="shared" si="248"/>
        <v/>
      </c>
      <c r="F7947" t="str">
        <f t="shared" si="249"/>
        <v/>
      </c>
      <c r="H7947">
        <v>6.5</v>
      </c>
      <c r="I7947">
        <v>1</v>
      </c>
      <c r="Q7947">
        <v>9.5</v>
      </c>
    </row>
    <row r="7948" spans="1:17" x14ac:dyDescent="0.25">
      <c r="A7948" t="s">
        <v>912</v>
      </c>
      <c r="B7948">
        <v>8</v>
      </c>
      <c r="C7948" t="s">
        <v>617</v>
      </c>
      <c r="D7948" t="s">
        <v>740</v>
      </c>
      <c r="E7948">
        <f t="shared" si="248"/>
        <v>1</v>
      </c>
      <c r="F7948" t="str">
        <f t="shared" si="249"/>
        <v/>
      </c>
      <c r="G7948" t="s">
        <v>910</v>
      </c>
      <c r="H7948">
        <v>5.5</v>
      </c>
      <c r="Q7948">
        <v>5</v>
      </c>
    </row>
    <row r="7949" spans="1:17" x14ac:dyDescent="0.25">
      <c r="A7949" t="s">
        <v>912</v>
      </c>
      <c r="B7949">
        <v>8</v>
      </c>
      <c r="C7949" t="s">
        <v>488</v>
      </c>
      <c r="D7949" t="s">
        <v>742</v>
      </c>
      <c r="E7949">
        <f t="shared" si="248"/>
        <v>1</v>
      </c>
      <c r="F7949" t="str">
        <f t="shared" si="249"/>
        <v/>
      </c>
      <c r="G7949" t="s">
        <v>910</v>
      </c>
      <c r="H7949">
        <v>5</v>
      </c>
      <c r="Q7949">
        <v>4.5</v>
      </c>
    </row>
    <row r="7950" spans="1:17" x14ac:dyDescent="0.25">
      <c r="A7950" t="s">
        <v>912</v>
      </c>
      <c r="B7950">
        <v>8</v>
      </c>
      <c r="C7950" t="s">
        <v>576</v>
      </c>
      <c r="D7950" t="s">
        <v>742</v>
      </c>
      <c r="E7950" t="str">
        <f t="shared" si="248"/>
        <v/>
      </c>
      <c r="F7950" t="str">
        <f t="shared" si="249"/>
        <v/>
      </c>
      <c r="H7950">
        <v>5.5</v>
      </c>
      <c r="Q7950">
        <v>5.5</v>
      </c>
    </row>
    <row r="7951" spans="1:17" x14ac:dyDescent="0.25">
      <c r="A7951" t="s">
        <v>912</v>
      </c>
      <c r="B7951">
        <v>8</v>
      </c>
      <c r="C7951" t="s">
        <v>590</v>
      </c>
      <c r="D7951" t="s">
        <v>742</v>
      </c>
      <c r="E7951" t="str">
        <f t="shared" si="248"/>
        <v/>
      </c>
      <c r="F7951" t="str">
        <f t="shared" si="249"/>
        <v/>
      </c>
      <c r="H7951">
        <v>4.5</v>
      </c>
      <c r="Q7951">
        <v>4.5</v>
      </c>
    </row>
    <row r="7952" spans="1:17" x14ac:dyDescent="0.25">
      <c r="A7952" t="s">
        <v>912</v>
      </c>
      <c r="B7952">
        <v>8</v>
      </c>
      <c r="C7952" t="s">
        <v>595</v>
      </c>
      <c r="D7952" t="s">
        <v>742</v>
      </c>
      <c r="E7952">
        <f t="shared" si="248"/>
        <v>1</v>
      </c>
      <c r="F7952" t="str">
        <f t="shared" si="249"/>
        <v/>
      </c>
      <c r="G7952" t="s">
        <v>910</v>
      </c>
      <c r="H7952">
        <v>5.5</v>
      </c>
      <c r="Q7952">
        <v>5</v>
      </c>
    </row>
    <row r="7953" spans="1:17" x14ac:dyDescent="0.25">
      <c r="A7953" t="s">
        <v>912</v>
      </c>
      <c r="B7953">
        <v>8</v>
      </c>
      <c r="C7953" t="s">
        <v>790</v>
      </c>
      <c r="D7953" t="s">
        <v>742</v>
      </c>
      <c r="E7953" t="str">
        <f t="shared" si="248"/>
        <v/>
      </c>
      <c r="F7953" t="str">
        <f t="shared" si="249"/>
        <v/>
      </c>
      <c r="H7953">
        <v>6.5</v>
      </c>
      <c r="I7953">
        <v>1</v>
      </c>
      <c r="Q7953">
        <v>9.5</v>
      </c>
    </row>
    <row r="7954" spans="1:17" x14ac:dyDescent="0.25">
      <c r="A7954" t="s">
        <v>912</v>
      </c>
      <c r="B7954">
        <v>8</v>
      </c>
      <c r="C7954" t="s">
        <v>620</v>
      </c>
      <c r="D7954" t="s">
        <v>742</v>
      </c>
      <c r="E7954" t="str">
        <f t="shared" si="248"/>
        <v/>
      </c>
      <c r="F7954" t="str">
        <f t="shared" si="249"/>
        <v/>
      </c>
      <c r="H7954">
        <v>5</v>
      </c>
      <c r="Q7954">
        <v>5</v>
      </c>
    </row>
    <row r="7955" spans="1:17" x14ac:dyDescent="0.25">
      <c r="A7955" t="s">
        <v>912</v>
      </c>
      <c r="B7955">
        <v>8</v>
      </c>
      <c r="C7955" t="s">
        <v>500</v>
      </c>
      <c r="D7955" t="s">
        <v>753</v>
      </c>
      <c r="E7955">
        <f t="shared" si="248"/>
        <v>1</v>
      </c>
      <c r="F7955" t="str">
        <f t="shared" si="249"/>
        <v/>
      </c>
      <c r="G7955" t="s">
        <v>910</v>
      </c>
      <c r="H7955">
        <v>5</v>
      </c>
      <c r="Q7955">
        <v>4.5</v>
      </c>
    </row>
    <row r="7956" spans="1:17" x14ac:dyDescent="0.25">
      <c r="A7956" t="s">
        <v>912</v>
      </c>
      <c r="B7956">
        <v>8</v>
      </c>
      <c r="C7956" t="s">
        <v>508</v>
      </c>
      <c r="D7956" t="s">
        <v>753</v>
      </c>
      <c r="E7956" t="str">
        <f t="shared" si="248"/>
        <v/>
      </c>
      <c r="F7956" t="str">
        <f t="shared" si="249"/>
        <v/>
      </c>
      <c r="H7956">
        <v>5.5</v>
      </c>
      <c r="Q7956">
        <v>5.5</v>
      </c>
    </row>
    <row r="7957" spans="1:17" x14ac:dyDescent="0.25">
      <c r="A7957" t="s">
        <v>912</v>
      </c>
      <c r="B7957">
        <v>8</v>
      </c>
      <c r="C7957" t="s">
        <v>535</v>
      </c>
      <c r="D7957" t="s">
        <v>753</v>
      </c>
      <c r="E7957" t="str">
        <f t="shared" si="248"/>
        <v/>
      </c>
      <c r="F7957" t="str">
        <f t="shared" si="249"/>
        <v/>
      </c>
      <c r="H7957">
        <v>5</v>
      </c>
      <c r="Q7957">
        <v>5</v>
      </c>
    </row>
    <row r="7958" spans="1:17" x14ac:dyDescent="0.25">
      <c r="A7958" t="s">
        <v>912</v>
      </c>
      <c r="B7958">
        <v>8</v>
      </c>
      <c r="C7958" t="s">
        <v>547</v>
      </c>
      <c r="D7958" t="s">
        <v>753</v>
      </c>
      <c r="E7958" t="str">
        <f t="shared" si="248"/>
        <v/>
      </c>
      <c r="F7958" t="str">
        <f t="shared" si="249"/>
        <v/>
      </c>
      <c r="H7958">
        <v>5</v>
      </c>
      <c r="Q7958">
        <v>5</v>
      </c>
    </row>
    <row r="7959" spans="1:17" x14ac:dyDescent="0.25">
      <c r="A7959" t="s">
        <v>912</v>
      </c>
      <c r="B7959">
        <v>8</v>
      </c>
      <c r="C7959" t="s">
        <v>572</v>
      </c>
      <c r="D7959" t="s">
        <v>753</v>
      </c>
      <c r="E7959" t="str">
        <f t="shared" si="248"/>
        <v/>
      </c>
      <c r="F7959" t="str">
        <f t="shared" si="249"/>
        <v/>
      </c>
      <c r="H7959">
        <v>6.5</v>
      </c>
      <c r="L7959">
        <v>1</v>
      </c>
      <c r="Q7959">
        <v>7.5</v>
      </c>
    </row>
    <row r="7960" spans="1:17" x14ac:dyDescent="0.25">
      <c r="A7960" t="s">
        <v>912</v>
      </c>
      <c r="B7960">
        <v>8</v>
      </c>
      <c r="C7960" t="s">
        <v>589</v>
      </c>
      <c r="D7960" t="s">
        <v>753</v>
      </c>
      <c r="E7960">
        <f t="shared" si="248"/>
        <v>1</v>
      </c>
      <c r="F7960" t="str">
        <f t="shared" si="249"/>
        <v/>
      </c>
      <c r="G7960" t="s">
        <v>910</v>
      </c>
      <c r="H7960">
        <v>6</v>
      </c>
      <c r="Q7960">
        <v>5.5</v>
      </c>
    </row>
    <row r="7961" spans="1:17" x14ac:dyDescent="0.25">
      <c r="A7961" t="s">
        <v>912</v>
      </c>
      <c r="B7961">
        <v>8</v>
      </c>
      <c r="C7961" t="s">
        <v>495</v>
      </c>
      <c r="D7961" t="s">
        <v>750</v>
      </c>
      <c r="E7961" t="str">
        <f t="shared" si="248"/>
        <v/>
      </c>
      <c r="F7961" t="str">
        <f t="shared" si="249"/>
        <v/>
      </c>
      <c r="H7961">
        <v>6</v>
      </c>
      <c r="Q7961">
        <v>6</v>
      </c>
    </row>
    <row r="7962" spans="1:17" x14ac:dyDescent="0.25">
      <c r="A7962" t="s">
        <v>912</v>
      </c>
      <c r="B7962">
        <v>8</v>
      </c>
      <c r="C7962" t="s">
        <v>542</v>
      </c>
      <c r="D7962" t="s">
        <v>750</v>
      </c>
      <c r="E7962" t="str">
        <f t="shared" si="248"/>
        <v/>
      </c>
      <c r="F7962" t="str">
        <f t="shared" si="249"/>
        <v/>
      </c>
      <c r="H7962">
        <v>6.5</v>
      </c>
      <c r="Q7962">
        <v>6.5</v>
      </c>
    </row>
    <row r="7963" spans="1:17" x14ac:dyDescent="0.25">
      <c r="A7963" t="s">
        <v>912</v>
      </c>
      <c r="B7963">
        <v>8</v>
      </c>
      <c r="C7963" t="s">
        <v>571</v>
      </c>
      <c r="D7963" t="s">
        <v>750</v>
      </c>
      <c r="E7963" t="str">
        <f t="shared" si="248"/>
        <v/>
      </c>
      <c r="F7963" t="str">
        <f t="shared" si="249"/>
        <v/>
      </c>
      <c r="H7963">
        <v>5</v>
      </c>
      <c r="Q7963">
        <v>5</v>
      </c>
    </row>
    <row r="7964" spans="1:17" x14ac:dyDescent="0.25">
      <c r="A7964" t="s">
        <v>912</v>
      </c>
      <c r="B7964">
        <v>8</v>
      </c>
      <c r="C7964" t="s">
        <v>607</v>
      </c>
      <c r="D7964" t="s">
        <v>750</v>
      </c>
      <c r="E7964" t="str">
        <f t="shared" si="248"/>
        <v/>
      </c>
      <c r="F7964" t="str">
        <f t="shared" si="249"/>
        <v/>
      </c>
      <c r="H7964">
        <v>6</v>
      </c>
      <c r="Q7964">
        <v>6</v>
      </c>
    </row>
    <row r="7965" spans="1:17" x14ac:dyDescent="0.25">
      <c r="A7965" t="s">
        <v>912</v>
      </c>
      <c r="B7965">
        <v>8</v>
      </c>
      <c r="C7965" t="s">
        <v>526</v>
      </c>
      <c r="D7965" t="s">
        <v>750</v>
      </c>
      <c r="E7965">
        <f t="shared" si="248"/>
        <v>1</v>
      </c>
      <c r="F7965" t="str">
        <f t="shared" si="249"/>
        <v/>
      </c>
      <c r="G7965" t="s">
        <v>910</v>
      </c>
      <c r="H7965">
        <v>5</v>
      </c>
      <c r="Q7965">
        <v>4.5</v>
      </c>
    </row>
    <row r="7966" spans="1:17" x14ac:dyDescent="0.25">
      <c r="A7966" t="s">
        <v>912</v>
      </c>
      <c r="B7966">
        <v>8</v>
      </c>
      <c r="C7966" t="s">
        <v>502</v>
      </c>
      <c r="D7966" t="s">
        <v>754</v>
      </c>
      <c r="E7966" t="str">
        <f t="shared" si="248"/>
        <v/>
      </c>
      <c r="F7966" t="str">
        <f t="shared" si="249"/>
        <v/>
      </c>
      <c r="H7966">
        <v>7</v>
      </c>
      <c r="I7966">
        <v>1</v>
      </c>
      <c r="Q7966">
        <v>10</v>
      </c>
    </row>
    <row r="7967" spans="1:17" x14ac:dyDescent="0.25">
      <c r="A7967" t="s">
        <v>912</v>
      </c>
      <c r="B7967">
        <v>8</v>
      </c>
      <c r="C7967" t="s">
        <v>584</v>
      </c>
      <c r="D7967" t="s">
        <v>754</v>
      </c>
      <c r="E7967">
        <f t="shared" si="248"/>
        <v>1</v>
      </c>
      <c r="F7967" t="str">
        <f t="shared" si="249"/>
        <v/>
      </c>
      <c r="G7967" t="s">
        <v>910</v>
      </c>
      <c r="H7967">
        <v>7</v>
      </c>
      <c r="Q7967">
        <v>6.5</v>
      </c>
    </row>
    <row r="7968" spans="1:17" x14ac:dyDescent="0.25">
      <c r="A7968" t="s">
        <v>912</v>
      </c>
      <c r="B7968">
        <v>8</v>
      </c>
      <c r="C7968" t="s">
        <v>586</v>
      </c>
      <c r="D7968" t="s">
        <v>754</v>
      </c>
      <c r="E7968">
        <f t="shared" si="248"/>
        <v>1</v>
      </c>
      <c r="F7968" t="str">
        <f t="shared" si="249"/>
        <v/>
      </c>
      <c r="G7968" t="s">
        <v>910</v>
      </c>
      <c r="H7968">
        <v>5</v>
      </c>
      <c r="Q7968">
        <v>4.5</v>
      </c>
    </row>
    <row r="7969" spans="1:17" x14ac:dyDescent="0.25">
      <c r="A7969" t="s">
        <v>912</v>
      </c>
      <c r="B7969">
        <v>8</v>
      </c>
      <c r="C7969" t="s">
        <v>599</v>
      </c>
      <c r="D7969" t="s">
        <v>754</v>
      </c>
      <c r="E7969" t="str">
        <f t="shared" si="248"/>
        <v/>
      </c>
      <c r="F7969" t="str">
        <f t="shared" si="249"/>
        <v/>
      </c>
      <c r="H7969">
        <v>6.5</v>
      </c>
      <c r="Q7969">
        <v>6.5</v>
      </c>
    </row>
    <row r="7970" spans="1:17" x14ac:dyDescent="0.25">
      <c r="A7970" t="s">
        <v>912</v>
      </c>
      <c r="B7970">
        <v>8</v>
      </c>
      <c r="C7970" t="s">
        <v>557</v>
      </c>
      <c r="D7970" t="s">
        <v>754</v>
      </c>
      <c r="E7970" t="str">
        <f t="shared" si="248"/>
        <v/>
      </c>
      <c r="F7970" t="str">
        <f t="shared" si="249"/>
        <v/>
      </c>
      <c r="H7970">
        <v>6</v>
      </c>
      <c r="Q7970">
        <v>6</v>
      </c>
    </row>
    <row r="7971" spans="1:17" x14ac:dyDescent="0.25">
      <c r="A7971" t="s">
        <v>912</v>
      </c>
      <c r="B7971">
        <v>8</v>
      </c>
      <c r="C7971" t="s">
        <v>494</v>
      </c>
      <c r="D7971" t="s">
        <v>748</v>
      </c>
      <c r="E7971" t="str">
        <f t="shared" si="248"/>
        <v/>
      </c>
      <c r="F7971" t="str">
        <f t="shared" si="249"/>
        <v/>
      </c>
      <c r="H7971">
        <v>5.5</v>
      </c>
      <c r="Q7971">
        <v>5.5</v>
      </c>
    </row>
    <row r="7972" spans="1:17" x14ac:dyDescent="0.25">
      <c r="A7972" t="s">
        <v>912</v>
      </c>
      <c r="B7972">
        <v>8</v>
      </c>
      <c r="C7972" t="s">
        <v>546</v>
      </c>
      <c r="D7972" t="s">
        <v>748</v>
      </c>
      <c r="E7972" t="str">
        <f t="shared" si="248"/>
        <v/>
      </c>
      <c r="F7972" t="str">
        <f t="shared" si="249"/>
        <v/>
      </c>
      <c r="H7972">
        <v>4.5</v>
      </c>
      <c r="Q7972">
        <v>4.5</v>
      </c>
    </row>
    <row r="7973" spans="1:17" x14ac:dyDescent="0.25">
      <c r="A7973" t="s">
        <v>912</v>
      </c>
      <c r="B7973">
        <v>8</v>
      </c>
      <c r="C7973" t="s">
        <v>551</v>
      </c>
      <c r="D7973" t="s">
        <v>748</v>
      </c>
      <c r="E7973">
        <f t="shared" si="248"/>
        <v>1</v>
      </c>
      <c r="F7973" t="str">
        <f t="shared" si="249"/>
        <v/>
      </c>
      <c r="G7973" t="s">
        <v>910</v>
      </c>
      <c r="H7973">
        <v>5.5</v>
      </c>
      <c r="Q7973">
        <v>5</v>
      </c>
    </row>
    <row r="7974" spans="1:17" x14ac:dyDescent="0.25">
      <c r="A7974" t="s">
        <v>912</v>
      </c>
      <c r="B7974">
        <v>8</v>
      </c>
      <c r="C7974" t="s">
        <v>482</v>
      </c>
      <c r="D7974" t="s">
        <v>661</v>
      </c>
      <c r="E7974">
        <f t="shared" si="248"/>
        <v>1</v>
      </c>
      <c r="F7974" t="str">
        <f t="shared" si="249"/>
        <v/>
      </c>
      <c r="G7974" t="s">
        <v>910</v>
      </c>
      <c r="H7974">
        <v>6.5</v>
      </c>
      <c r="Q7974">
        <v>6</v>
      </c>
    </row>
    <row r="7975" spans="1:17" x14ac:dyDescent="0.25">
      <c r="A7975" t="s">
        <v>912</v>
      </c>
      <c r="B7975">
        <v>8</v>
      </c>
      <c r="C7975" t="s">
        <v>498</v>
      </c>
      <c r="D7975" t="s">
        <v>661</v>
      </c>
      <c r="E7975" t="str">
        <f t="shared" si="248"/>
        <v/>
      </c>
      <c r="F7975" t="str">
        <f t="shared" si="249"/>
        <v/>
      </c>
      <c r="H7975">
        <v>5.5</v>
      </c>
      <c r="Q7975">
        <v>5.5</v>
      </c>
    </row>
    <row r="7976" spans="1:17" x14ac:dyDescent="0.25">
      <c r="A7976" t="s">
        <v>912</v>
      </c>
      <c r="B7976">
        <v>8</v>
      </c>
      <c r="C7976" t="s">
        <v>575</v>
      </c>
      <c r="D7976" t="s">
        <v>661</v>
      </c>
      <c r="E7976">
        <f t="shared" si="248"/>
        <v>1</v>
      </c>
      <c r="F7976" t="str">
        <f t="shared" si="249"/>
        <v/>
      </c>
      <c r="G7976" t="s">
        <v>910</v>
      </c>
      <c r="H7976">
        <v>5.5</v>
      </c>
      <c r="Q7976">
        <v>5</v>
      </c>
    </row>
    <row r="7977" spans="1:17" x14ac:dyDescent="0.25">
      <c r="A7977" t="s">
        <v>912</v>
      </c>
      <c r="B7977">
        <v>8</v>
      </c>
      <c r="C7977" t="s">
        <v>789</v>
      </c>
      <c r="D7977" t="s">
        <v>661</v>
      </c>
      <c r="E7977">
        <f t="shared" si="248"/>
        <v>1</v>
      </c>
      <c r="F7977" t="str">
        <f t="shared" si="249"/>
        <v/>
      </c>
      <c r="G7977" t="s">
        <v>910</v>
      </c>
      <c r="H7977">
        <v>6.5</v>
      </c>
      <c r="I7977">
        <v>1</v>
      </c>
      <c r="L7977">
        <v>1</v>
      </c>
      <c r="Q7977">
        <v>10</v>
      </c>
    </row>
    <row r="7978" spans="1:17" x14ac:dyDescent="0.25">
      <c r="A7978" t="s">
        <v>912</v>
      </c>
      <c r="B7978">
        <v>8</v>
      </c>
      <c r="C7978" t="s">
        <v>522</v>
      </c>
      <c r="D7978" t="s">
        <v>631</v>
      </c>
      <c r="E7978" t="str">
        <f t="shared" si="248"/>
        <v/>
      </c>
      <c r="F7978" t="str">
        <f t="shared" si="249"/>
        <v/>
      </c>
      <c r="H7978">
        <v>7.5</v>
      </c>
      <c r="Q7978">
        <v>7.5</v>
      </c>
    </row>
    <row r="7979" spans="1:17" x14ac:dyDescent="0.25">
      <c r="A7979" t="s">
        <v>912</v>
      </c>
      <c r="B7979">
        <v>8</v>
      </c>
      <c r="C7979" t="s">
        <v>539</v>
      </c>
      <c r="D7979" t="s">
        <v>631</v>
      </c>
      <c r="E7979" t="str">
        <f t="shared" si="248"/>
        <v/>
      </c>
      <c r="F7979" t="str">
        <f t="shared" si="249"/>
        <v/>
      </c>
      <c r="H7979">
        <v>6.5</v>
      </c>
      <c r="Q7979">
        <v>6.5</v>
      </c>
    </row>
    <row r="7980" spans="1:17" x14ac:dyDescent="0.25">
      <c r="A7980" t="s">
        <v>912</v>
      </c>
      <c r="B7980">
        <v>8</v>
      </c>
      <c r="C7980" t="s">
        <v>569</v>
      </c>
      <c r="D7980" t="s">
        <v>631</v>
      </c>
      <c r="E7980" t="str">
        <f t="shared" si="248"/>
        <v/>
      </c>
      <c r="F7980" t="str">
        <f t="shared" si="249"/>
        <v/>
      </c>
      <c r="H7980">
        <v>5.5</v>
      </c>
      <c r="Q7980">
        <v>5.5</v>
      </c>
    </row>
    <row r="7981" spans="1:17" x14ac:dyDescent="0.25">
      <c r="A7981" t="s">
        <v>912</v>
      </c>
      <c r="B7981">
        <v>8</v>
      </c>
      <c r="C7981" t="s">
        <v>597</v>
      </c>
      <c r="D7981" t="s">
        <v>631</v>
      </c>
      <c r="E7981">
        <f t="shared" si="248"/>
        <v>1</v>
      </c>
      <c r="F7981" t="str">
        <f t="shared" si="249"/>
        <v/>
      </c>
      <c r="G7981" t="s">
        <v>910</v>
      </c>
      <c r="H7981">
        <v>8</v>
      </c>
      <c r="I7981">
        <v>2</v>
      </c>
      <c r="M7981">
        <v>1</v>
      </c>
      <c r="Q7981">
        <v>13.5</v>
      </c>
    </row>
    <row r="7982" spans="1:17" x14ac:dyDescent="0.25">
      <c r="A7982" t="s">
        <v>912</v>
      </c>
      <c r="B7982">
        <v>8</v>
      </c>
      <c r="C7982" t="s">
        <v>612</v>
      </c>
      <c r="D7982" t="s">
        <v>631</v>
      </c>
      <c r="E7982" t="str">
        <f t="shared" si="248"/>
        <v/>
      </c>
      <c r="F7982" t="str">
        <f t="shared" si="249"/>
        <v/>
      </c>
      <c r="H7982">
        <v>7</v>
      </c>
      <c r="Q7982">
        <v>7</v>
      </c>
    </row>
    <row r="7983" spans="1:17" x14ac:dyDescent="0.25">
      <c r="A7983" t="s">
        <v>912</v>
      </c>
      <c r="B7983">
        <v>8</v>
      </c>
      <c r="C7983" t="s">
        <v>561</v>
      </c>
      <c r="D7983" t="s">
        <v>745</v>
      </c>
      <c r="E7983" t="str">
        <f t="shared" si="248"/>
        <v/>
      </c>
      <c r="F7983" t="str">
        <f t="shared" si="249"/>
        <v/>
      </c>
      <c r="H7983">
        <v>6</v>
      </c>
      <c r="Q7983">
        <v>6</v>
      </c>
    </row>
    <row r="7984" spans="1:17" x14ac:dyDescent="0.25">
      <c r="A7984" t="s">
        <v>912</v>
      </c>
      <c r="B7984">
        <v>8</v>
      </c>
      <c r="C7984" t="s">
        <v>588</v>
      </c>
      <c r="D7984" t="s">
        <v>745</v>
      </c>
      <c r="E7984">
        <f t="shared" si="248"/>
        <v>1</v>
      </c>
      <c r="F7984" t="str">
        <f t="shared" si="249"/>
        <v/>
      </c>
      <c r="G7984" t="s">
        <v>910</v>
      </c>
      <c r="H7984">
        <v>6</v>
      </c>
      <c r="Q7984">
        <v>5.5</v>
      </c>
    </row>
    <row r="7985" spans="1:17" x14ac:dyDescent="0.25">
      <c r="A7985" t="s">
        <v>912</v>
      </c>
      <c r="B7985">
        <v>8</v>
      </c>
      <c r="C7985" t="s">
        <v>744</v>
      </c>
      <c r="D7985" t="s">
        <v>745</v>
      </c>
      <c r="E7985" t="str">
        <f t="shared" si="248"/>
        <v/>
      </c>
      <c r="F7985" t="str">
        <f t="shared" si="249"/>
        <v/>
      </c>
      <c r="H7985">
        <v>6</v>
      </c>
      <c r="Q7985">
        <v>6</v>
      </c>
    </row>
    <row r="7986" spans="1:17" x14ac:dyDescent="0.25">
      <c r="A7986" t="s">
        <v>912</v>
      </c>
      <c r="B7986">
        <v>8</v>
      </c>
      <c r="C7986" t="s">
        <v>503</v>
      </c>
      <c r="D7986" t="s">
        <v>745</v>
      </c>
      <c r="E7986" t="str">
        <f t="shared" si="248"/>
        <v/>
      </c>
      <c r="F7986" t="str">
        <f t="shared" si="249"/>
        <v/>
      </c>
      <c r="H7986">
        <v>6</v>
      </c>
      <c r="Q7986">
        <v>6</v>
      </c>
    </row>
    <row r="7987" spans="1:17" x14ac:dyDescent="0.25">
      <c r="A7987" t="s">
        <v>912</v>
      </c>
      <c r="B7987">
        <v>8</v>
      </c>
      <c r="C7987" t="s">
        <v>563</v>
      </c>
      <c r="D7987" t="s">
        <v>635</v>
      </c>
      <c r="E7987" t="str">
        <f t="shared" si="248"/>
        <v/>
      </c>
      <c r="F7987" t="str">
        <f t="shared" si="249"/>
        <v/>
      </c>
      <c r="H7987">
        <v>6</v>
      </c>
      <c r="Q7987">
        <v>6</v>
      </c>
    </row>
    <row r="7988" spans="1:17" x14ac:dyDescent="0.25">
      <c r="A7988" t="s">
        <v>912</v>
      </c>
      <c r="B7988">
        <v>8</v>
      </c>
      <c r="C7988" t="s">
        <v>782</v>
      </c>
      <c r="D7988" t="s">
        <v>635</v>
      </c>
      <c r="E7988" t="str">
        <f t="shared" si="248"/>
        <v/>
      </c>
      <c r="F7988" t="str">
        <f t="shared" si="249"/>
        <v/>
      </c>
      <c r="H7988">
        <v>5.5</v>
      </c>
      <c r="Q7988">
        <v>5.5</v>
      </c>
    </row>
    <row r="7989" spans="1:17" x14ac:dyDescent="0.25">
      <c r="A7989" t="s">
        <v>912</v>
      </c>
      <c r="B7989">
        <v>8</v>
      </c>
      <c r="C7989" t="s">
        <v>578</v>
      </c>
      <c r="D7989" t="s">
        <v>635</v>
      </c>
      <c r="E7989">
        <f t="shared" si="248"/>
        <v>1</v>
      </c>
      <c r="F7989" t="str">
        <f t="shared" si="249"/>
        <v/>
      </c>
      <c r="G7989" t="s">
        <v>910</v>
      </c>
      <c r="H7989">
        <v>6</v>
      </c>
      <c r="Q7989">
        <v>5.5</v>
      </c>
    </row>
    <row r="7990" spans="1:17" x14ac:dyDescent="0.25">
      <c r="A7990" t="s">
        <v>912</v>
      </c>
      <c r="B7990">
        <v>8</v>
      </c>
      <c r="C7990" t="s">
        <v>583</v>
      </c>
      <c r="D7990" t="s">
        <v>635</v>
      </c>
      <c r="E7990" t="str">
        <f t="shared" si="248"/>
        <v/>
      </c>
      <c r="F7990" t="str">
        <f t="shared" si="249"/>
        <v/>
      </c>
      <c r="H7990">
        <v>6</v>
      </c>
      <c r="Q7990">
        <v>6</v>
      </c>
    </row>
    <row r="7991" spans="1:17" x14ac:dyDescent="0.25">
      <c r="A7991" t="s">
        <v>912</v>
      </c>
      <c r="B7991">
        <v>8</v>
      </c>
      <c r="C7991" t="s">
        <v>606</v>
      </c>
      <c r="D7991" t="s">
        <v>635</v>
      </c>
      <c r="E7991" t="str">
        <f t="shared" si="248"/>
        <v/>
      </c>
      <c r="F7991" t="str">
        <f t="shared" si="249"/>
        <v/>
      </c>
      <c r="H7991">
        <v>6</v>
      </c>
      <c r="Q7991">
        <v>6</v>
      </c>
    </row>
    <row r="7992" spans="1:17" x14ac:dyDescent="0.25">
      <c r="A7992" t="s">
        <v>912</v>
      </c>
      <c r="B7992">
        <v>8</v>
      </c>
      <c r="C7992" t="s">
        <v>751</v>
      </c>
      <c r="D7992" t="s">
        <v>747</v>
      </c>
      <c r="E7992" t="str">
        <f t="shared" si="248"/>
        <v/>
      </c>
      <c r="F7992" t="str">
        <f t="shared" si="249"/>
        <v/>
      </c>
      <c r="H7992">
        <v>6.5</v>
      </c>
      <c r="I7992">
        <v>1</v>
      </c>
      <c r="Q7992">
        <v>9.5</v>
      </c>
    </row>
    <row r="7993" spans="1:17" x14ac:dyDescent="0.25">
      <c r="A7993" t="s">
        <v>912</v>
      </c>
      <c r="B7993">
        <v>8</v>
      </c>
      <c r="C7993" t="s">
        <v>757</v>
      </c>
      <c r="D7993" t="s">
        <v>747</v>
      </c>
      <c r="E7993" t="str">
        <f t="shared" si="248"/>
        <v/>
      </c>
      <c r="F7993" t="str">
        <f t="shared" si="249"/>
        <v/>
      </c>
      <c r="H7993">
        <v>6</v>
      </c>
      <c r="Q7993">
        <v>6</v>
      </c>
    </row>
    <row r="7994" spans="1:17" x14ac:dyDescent="0.25">
      <c r="A7994" t="s">
        <v>912</v>
      </c>
      <c r="B7994">
        <v>8</v>
      </c>
      <c r="C7994" t="s">
        <v>512</v>
      </c>
      <c r="D7994" t="s">
        <v>747</v>
      </c>
      <c r="E7994" t="str">
        <f t="shared" si="248"/>
        <v/>
      </c>
      <c r="F7994" t="str">
        <f t="shared" si="249"/>
        <v/>
      </c>
      <c r="H7994">
        <v>7</v>
      </c>
      <c r="N7994">
        <v>1</v>
      </c>
      <c r="Q7994">
        <v>4</v>
      </c>
    </row>
    <row r="7995" spans="1:17" x14ac:dyDescent="0.25">
      <c r="A7995" t="s">
        <v>912</v>
      </c>
      <c r="B7995">
        <v>8</v>
      </c>
      <c r="C7995" t="s">
        <v>534</v>
      </c>
      <c r="D7995" t="s">
        <v>747</v>
      </c>
      <c r="E7995">
        <f t="shared" si="248"/>
        <v>1</v>
      </c>
      <c r="F7995" t="str">
        <f t="shared" si="249"/>
        <v/>
      </c>
      <c r="G7995" t="s">
        <v>910</v>
      </c>
      <c r="H7995">
        <v>6.5</v>
      </c>
      <c r="I7995">
        <v>1</v>
      </c>
      <c r="Q7995">
        <v>9</v>
      </c>
    </row>
    <row r="7996" spans="1:17" x14ac:dyDescent="0.25">
      <c r="A7996" t="s">
        <v>912</v>
      </c>
      <c r="B7996">
        <v>8</v>
      </c>
      <c r="C7996" t="s">
        <v>771</v>
      </c>
      <c r="D7996" t="s">
        <v>747</v>
      </c>
      <c r="E7996">
        <f t="shared" si="248"/>
        <v>1</v>
      </c>
      <c r="F7996" t="str">
        <f t="shared" si="249"/>
        <v/>
      </c>
      <c r="G7996" t="s">
        <v>910</v>
      </c>
      <c r="H7996">
        <v>6</v>
      </c>
      <c r="Q7996">
        <v>5.5</v>
      </c>
    </row>
    <row r="7997" spans="1:17" x14ac:dyDescent="0.25">
      <c r="A7997" t="s">
        <v>912</v>
      </c>
      <c r="B7997">
        <v>8</v>
      </c>
      <c r="C7997" t="s">
        <v>621</v>
      </c>
      <c r="D7997" t="s">
        <v>747</v>
      </c>
      <c r="E7997" t="str">
        <f t="shared" si="248"/>
        <v/>
      </c>
      <c r="F7997" t="str">
        <f t="shared" si="249"/>
        <v/>
      </c>
      <c r="H7997">
        <v>5.5</v>
      </c>
      <c r="Q7997">
        <v>5.5</v>
      </c>
    </row>
    <row r="7998" spans="1:17" x14ac:dyDescent="0.25">
      <c r="A7998" t="s">
        <v>912</v>
      </c>
      <c r="B7998">
        <v>8</v>
      </c>
      <c r="C7998" t="s">
        <v>483</v>
      </c>
      <c r="D7998" t="s">
        <v>738</v>
      </c>
      <c r="E7998">
        <f t="shared" si="248"/>
        <v>1</v>
      </c>
      <c r="F7998" t="str">
        <f t="shared" si="249"/>
        <v/>
      </c>
      <c r="G7998" t="s">
        <v>910</v>
      </c>
      <c r="H7998">
        <v>6</v>
      </c>
      <c r="Q7998">
        <v>5.5</v>
      </c>
    </row>
    <row r="7999" spans="1:17" x14ac:dyDescent="0.25">
      <c r="A7999" t="s">
        <v>912</v>
      </c>
      <c r="B7999">
        <v>8</v>
      </c>
      <c r="C7999" t="s">
        <v>567</v>
      </c>
      <c r="D7999" t="s">
        <v>738</v>
      </c>
      <c r="E7999" t="str">
        <f t="shared" si="248"/>
        <v/>
      </c>
      <c r="F7999" t="str">
        <f t="shared" si="249"/>
        <v/>
      </c>
      <c r="H7999">
        <v>5.5</v>
      </c>
      <c r="Q7999">
        <v>5.5</v>
      </c>
    </row>
    <row r="8000" spans="1:17" x14ac:dyDescent="0.25">
      <c r="A8000" t="s">
        <v>912</v>
      </c>
      <c r="B8000">
        <v>8</v>
      </c>
      <c r="C8000" t="s">
        <v>592</v>
      </c>
      <c r="D8000" t="s">
        <v>738</v>
      </c>
      <c r="E8000">
        <f t="shared" si="248"/>
        <v>1</v>
      </c>
      <c r="F8000" t="str">
        <f t="shared" si="249"/>
        <v/>
      </c>
      <c r="G8000" t="s">
        <v>910</v>
      </c>
      <c r="H8000">
        <v>5.5</v>
      </c>
      <c r="Q8000">
        <v>5</v>
      </c>
    </row>
    <row r="8001" spans="1:17" x14ac:dyDescent="0.25">
      <c r="A8001" t="s">
        <v>912</v>
      </c>
      <c r="B8001">
        <v>8</v>
      </c>
      <c r="C8001" t="s">
        <v>594</v>
      </c>
      <c r="D8001" t="s">
        <v>738</v>
      </c>
      <c r="E8001">
        <f t="shared" si="248"/>
        <v>1</v>
      </c>
      <c r="F8001" t="str">
        <f t="shared" si="249"/>
        <v/>
      </c>
      <c r="G8001" t="s">
        <v>910</v>
      </c>
      <c r="H8001">
        <v>5</v>
      </c>
      <c r="Q8001">
        <v>4.5</v>
      </c>
    </row>
    <row r="8002" spans="1:17" x14ac:dyDescent="0.25">
      <c r="A8002" t="s">
        <v>912</v>
      </c>
      <c r="B8002">
        <v>8</v>
      </c>
      <c r="C8002" t="s">
        <v>525</v>
      </c>
      <c r="D8002" t="s">
        <v>761</v>
      </c>
      <c r="E8002" t="str">
        <f t="shared" si="248"/>
        <v/>
      </c>
      <c r="F8002" t="str">
        <f t="shared" si="249"/>
        <v/>
      </c>
      <c r="H8002">
        <v>6.5</v>
      </c>
      <c r="Q8002">
        <v>6.5</v>
      </c>
    </row>
    <row r="8003" spans="1:17" x14ac:dyDescent="0.25">
      <c r="A8003" t="s">
        <v>912</v>
      </c>
      <c r="B8003">
        <v>8</v>
      </c>
      <c r="C8003" t="s">
        <v>545</v>
      </c>
      <c r="D8003" t="s">
        <v>761</v>
      </c>
      <c r="E8003" t="str">
        <f t="shared" ref="E8003:E8066" si="250">IF($G8003="Ammonito",1,"")</f>
        <v/>
      </c>
      <c r="F8003" t="str">
        <f t="shared" ref="F8003:F8066" si="251">IF($G8003="Espulsione",1,"")</f>
        <v/>
      </c>
      <c r="H8003">
        <v>6</v>
      </c>
      <c r="Q8003">
        <v>6</v>
      </c>
    </row>
    <row r="8004" spans="1:17" x14ac:dyDescent="0.25">
      <c r="A8004" t="s">
        <v>912</v>
      </c>
      <c r="B8004">
        <v>8</v>
      </c>
      <c r="C8004" t="s">
        <v>556</v>
      </c>
      <c r="D8004" t="s">
        <v>761</v>
      </c>
      <c r="E8004" t="str">
        <f t="shared" si="250"/>
        <v/>
      </c>
      <c r="F8004" t="str">
        <f t="shared" si="251"/>
        <v/>
      </c>
      <c r="H8004">
        <v>7.5</v>
      </c>
      <c r="I8004">
        <v>2</v>
      </c>
      <c r="M8004">
        <v>2</v>
      </c>
      <c r="Q8004">
        <v>13.5</v>
      </c>
    </row>
    <row r="8005" spans="1:17" x14ac:dyDescent="0.25">
      <c r="A8005" t="s">
        <v>912</v>
      </c>
      <c r="B8005">
        <v>8</v>
      </c>
      <c r="C8005" t="s">
        <v>579</v>
      </c>
      <c r="D8005" t="s">
        <v>761</v>
      </c>
      <c r="E8005" t="str">
        <f t="shared" si="250"/>
        <v/>
      </c>
      <c r="F8005" t="str">
        <f t="shared" si="251"/>
        <v/>
      </c>
      <c r="H8005">
        <v>6</v>
      </c>
      <c r="Q8005">
        <v>6</v>
      </c>
    </row>
    <row r="8006" spans="1:17" x14ac:dyDescent="0.25">
      <c r="A8006" t="s">
        <v>912</v>
      </c>
      <c r="B8006">
        <v>8</v>
      </c>
      <c r="C8006" t="s">
        <v>604</v>
      </c>
      <c r="D8006" t="s">
        <v>761</v>
      </c>
      <c r="E8006" t="str">
        <f t="shared" si="250"/>
        <v/>
      </c>
      <c r="F8006" t="str">
        <f t="shared" si="251"/>
        <v/>
      </c>
      <c r="H8006">
        <v>7</v>
      </c>
      <c r="Q8006">
        <v>7</v>
      </c>
    </row>
    <row r="8007" spans="1:17" x14ac:dyDescent="0.25">
      <c r="A8007" t="s">
        <v>913</v>
      </c>
      <c r="B8007">
        <v>8</v>
      </c>
      <c r="C8007" t="s">
        <v>263</v>
      </c>
      <c r="D8007" t="s">
        <v>746</v>
      </c>
      <c r="E8007" t="str">
        <f t="shared" si="250"/>
        <v/>
      </c>
      <c r="F8007" t="str">
        <f t="shared" si="251"/>
        <v/>
      </c>
      <c r="H8007">
        <v>7</v>
      </c>
      <c r="I8007">
        <v>1</v>
      </c>
      <c r="Q8007">
        <v>10</v>
      </c>
    </row>
    <row r="8008" spans="1:17" x14ac:dyDescent="0.25">
      <c r="A8008" t="s">
        <v>913</v>
      </c>
      <c r="B8008">
        <v>8</v>
      </c>
      <c r="C8008" t="s">
        <v>250</v>
      </c>
      <c r="D8008" t="s">
        <v>760</v>
      </c>
      <c r="E8008" t="str">
        <f t="shared" si="250"/>
        <v/>
      </c>
      <c r="F8008" t="str">
        <f t="shared" si="251"/>
        <v/>
      </c>
      <c r="H8008">
        <v>5.5</v>
      </c>
      <c r="Q8008">
        <v>5.5</v>
      </c>
    </row>
    <row r="8009" spans="1:17" x14ac:dyDescent="0.25">
      <c r="A8009" t="s">
        <v>913</v>
      </c>
      <c r="B8009">
        <v>8</v>
      </c>
      <c r="C8009" t="s">
        <v>261</v>
      </c>
      <c r="D8009" t="s">
        <v>760</v>
      </c>
      <c r="E8009" t="str">
        <f t="shared" si="250"/>
        <v/>
      </c>
      <c r="F8009" t="str">
        <f t="shared" si="251"/>
        <v/>
      </c>
      <c r="H8009">
        <v>6</v>
      </c>
      <c r="Q8009">
        <v>6</v>
      </c>
    </row>
    <row r="8010" spans="1:17" x14ac:dyDescent="0.25">
      <c r="A8010" t="s">
        <v>913</v>
      </c>
      <c r="B8010">
        <v>8</v>
      </c>
      <c r="C8010" t="s">
        <v>275</v>
      </c>
      <c r="D8010" t="s">
        <v>633</v>
      </c>
      <c r="E8010" t="str">
        <f t="shared" si="250"/>
        <v/>
      </c>
      <c r="F8010" t="str">
        <f t="shared" si="251"/>
        <v/>
      </c>
      <c r="H8010">
        <v>6</v>
      </c>
      <c r="I8010">
        <v>1</v>
      </c>
      <c r="N8010">
        <v>1</v>
      </c>
      <c r="Q8010">
        <v>6</v>
      </c>
    </row>
    <row r="8011" spans="1:17" x14ac:dyDescent="0.25">
      <c r="A8011" t="s">
        <v>913</v>
      </c>
      <c r="B8011">
        <v>8</v>
      </c>
      <c r="C8011" t="s">
        <v>308</v>
      </c>
      <c r="D8011" t="s">
        <v>633</v>
      </c>
      <c r="E8011">
        <f t="shared" si="250"/>
        <v>1</v>
      </c>
      <c r="F8011" t="str">
        <f t="shared" si="251"/>
        <v/>
      </c>
      <c r="G8011" t="s">
        <v>910</v>
      </c>
      <c r="H8011">
        <v>6.5</v>
      </c>
      <c r="I8011">
        <v>1</v>
      </c>
      <c r="Q8011">
        <v>9</v>
      </c>
    </row>
    <row r="8012" spans="1:17" x14ac:dyDescent="0.25">
      <c r="A8012" t="s">
        <v>913</v>
      </c>
      <c r="B8012">
        <v>8</v>
      </c>
      <c r="C8012" t="s">
        <v>315</v>
      </c>
      <c r="D8012" t="s">
        <v>633</v>
      </c>
      <c r="E8012" t="str">
        <f t="shared" si="250"/>
        <v/>
      </c>
      <c r="F8012" t="str">
        <f t="shared" si="251"/>
        <v/>
      </c>
      <c r="H8012">
        <v>6</v>
      </c>
      <c r="Q8012">
        <v>6</v>
      </c>
    </row>
    <row r="8013" spans="1:17" x14ac:dyDescent="0.25">
      <c r="A8013" t="s">
        <v>913</v>
      </c>
      <c r="B8013">
        <v>8</v>
      </c>
      <c r="C8013" t="s">
        <v>256</v>
      </c>
      <c r="D8013" t="s">
        <v>739</v>
      </c>
      <c r="E8013" t="str">
        <f t="shared" si="250"/>
        <v/>
      </c>
      <c r="F8013" t="str">
        <f t="shared" si="251"/>
        <v/>
      </c>
      <c r="H8013">
        <v>6</v>
      </c>
      <c r="I8013">
        <v>1</v>
      </c>
      <c r="Q8013">
        <v>9</v>
      </c>
    </row>
    <row r="8014" spans="1:17" x14ac:dyDescent="0.25">
      <c r="A8014" t="s">
        <v>913</v>
      </c>
      <c r="B8014">
        <v>8</v>
      </c>
      <c r="C8014" t="s">
        <v>302</v>
      </c>
      <c r="D8014" t="s">
        <v>634</v>
      </c>
      <c r="E8014" t="str">
        <f t="shared" si="250"/>
        <v/>
      </c>
      <c r="F8014" t="str">
        <f t="shared" si="251"/>
        <v/>
      </c>
      <c r="H8014">
        <v>5.5</v>
      </c>
      <c r="Q8014">
        <v>5.5</v>
      </c>
    </row>
    <row r="8015" spans="1:17" x14ac:dyDescent="0.25">
      <c r="A8015" t="s">
        <v>913</v>
      </c>
      <c r="B8015">
        <v>8</v>
      </c>
      <c r="C8015" t="s">
        <v>306</v>
      </c>
      <c r="D8015" t="s">
        <v>634</v>
      </c>
      <c r="E8015" t="str">
        <f t="shared" si="250"/>
        <v/>
      </c>
      <c r="F8015" t="str">
        <f t="shared" si="251"/>
        <v/>
      </c>
      <c r="H8015">
        <v>6</v>
      </c>
      <c r="L8015">
        <v>1</v>
      </c>
      <c r="Q8015">
        <v>7</v>
      </c>
    </row>
    <row r="8016" spans="1:17" x14ac:dyDescent="0.25">
      <c r="A8016" t="s">
        <v>913</v>
      </c>
      <c r="B8016">
        <v>8</v>
      </c>
      <c r="C8016" t="s">
        <v>318</v>
      </c>
      <c r="D8016" t="s">
        <v>634</v>
      </c>
      <c r="E8016" t="str">
        <f t="shared" si="250"/>
        <v/>
      </c>
      <c r="F8016" t="str">
        <f t="shared" si="251"/>
        <v/>
      </c>
      <c r="H8016">
        <v>5</v>
      </c>
      <c r="Q8016">
        <v>5</v>
      </c>
    </row>
    <row r="8017" spans="1:17" x14ac:dyDescent="0.25">
      <c r="A8017" t="s">
        <v>913</v>
      </c>
      <c r="B8017">
        <v>8</v>
      </c>
      <c r="C8017" t="s">
        <v>312</v>
      </c>
      <c r="D8017" t="s">
        <v>632</v>
      </c>
      <c r="E8017" t="str">
        <f t="shared" si="250"/>
        <v/>
      </c>
      <c r="F8017" t="str">
        <f t="shared" si="251"/>
        <v/>
      </c>
      <c r="H8017">
        <v>9</v>
      </c>
      <c r="I8017">
        <v>3</v>
      </c>
      <c r="M8017">
        <v>1</v>
      </c>
      <c r="Q8017">
        <v>18</v>
      </c>
    </row>
    <row r="8018" spans="1:17" x14ac:dyDescent="0.25">
      <c r="A8018" t="s">
        <v>913</v>
      </c>
      <c r="B8018">
        <v>8</v>
      </c>
      <c r="C8018" t="s">
        <v>272</v>
      </c>
      <c r="D8018" t="s">
        <v>752</v>
      </c>
      <c r="E8018" t="str">
        <f t="shared" si="250"/>
        <v/>
      </c>
      <c r="F8018" t="str">
        <f t="shared" si="251"/>
        <v/>
      </c>
      <c r="H8018">
        <v>7</v>
      </c>
      <c r="I8018">
        <v>2</v>
      </c>
      <c r="Q8018">
        <v>13</v>
      </c>
    </row>
    <row r="8019" spans="1:17" x14ac:dyDescent="0.25">
      <c r="A8019" t="s">
        <v>913</v>
      </c>
      <c r="B8019">
        <v>8</v>
      </c>
      <c r="C8019" t="s">
        <v>254</v>
      </c>
      <c r="D8019" t="s">
        <v>740</v>
      </c>
      <c r="E8019" t="str">
        <f t="shared" si="250"/>
        <v/>
      </c>
      <c r="F8019" t="str">
        <f t="shared" si="251"/>
        <v/>
      </c>
      <c r="H8019">
        <v>7</v>
      </c>
      <c r="L8019">
        <v>1</v>
      </c>
      <c r="Q8019">
        <v>8</v>
      </c>
    </row>
    <row r="8020" spans="1:17" x14ac:dyDescent="0.25">
      <c r="A8020" t="s">
        <v>913</v>
      </c>
      <c r="B8020">
        <v>8</v>
      </c>
      <c r="C8020" t="s">
        <v>300</v>
      </c>
      <c r="D8020" t="s">
        <v>740</v>
      </c>
      <c r="E8020" t="str">
        <f t="shared" si="250"/>
        <v/>
      </c>
      <c r="F8020" t="str">
        <f t="shared" si="251"/>
        <v/>
      </c>
      <c r="H8020">
        <v>7</v>
      </c>
      <c r="I8020">
        <v>2</v>
      </c>
      <c r="Q8020">
        <v>13</v>
      </c>
    </row>
    <row r="8021" spans="1:17" x14ac:dyDescent="0.25">
      <c r="A8021" t="s">
        <v>913</v>
      </c>
      <c r="B8021">
        <v>8</v>
      </c>
      <c r="C8021" t="s">
        <v>273</v>
      </c>
      <c r="D8021" t="s">
        <v>742</v>
      </c>
      <c r="E8021" t="str">
        <f t="shared" si="250"/>
        <v/>
      </c>
      <c r="F8021" t="str">
        <f t="shared" si="251"/>
        <v/>
      </c>
      <c r="H8021">
        <v>5.5</v>
      </c>
      <c r="Q8021">
        <v>5.5</v>
      </c>
    </row>
    <row r="8022" spans="1:17" x14ac:dyDescent="0.25">
      <c r="A8022" t="s">
        <v>913</v>
      </c>
      <c r="B8022">
        <v>8</v>
      </c>
      <c r="C8022" t="s">
        <v>286</v>
      </c>
      <c r="D8022" t="s">
        <v>742</v>
      </c>
      <c r="E8022" t="str">
        <f t="shared" si="250"/>
        <v/>
      </c>
      <c r="F8022" t="str">
        <f t="shared" si="251"/>
        <v/>
      </c>
      <c r="H8022">
        <v>6</v>
      </c>
      <c r="Q8022">
        <v>6</v>
      </c>
    </row>
    <row r="8023" spans="1:17" x14ac:dyDescent="0.25">
      <c r="A8023" t="s">
        <v>913</v>
      </c>
      <c r="B8023">
        <v>8</v>
      </c>
      <c r="C8023" t="s">
        <v>317</v>
      </c>
      <c r="D8023" t="s">
        <v>742</v>
      </c>
      <c r="E8023">
        <f t="shared" si="250"/>
        <v>1</v>
      </c>
      <c r="F8023" t="str">
        <f t="shared" si="251"/>
        <v/>
      </c>
      <c r="G8023" t="s">
        <v>910</v>
      </c>
      <c r="H8023">
        <v>6.5</v>
      </c>
      <c r="I8023">
        <v>1</v>
      </c>
      <c r="M8023">
        <v>1</v>
      </c>
      <c r="Q8023">
        <v>9</v>
      </c>
    </row>
    <row r="8024" spans="1:17" x14ac:dyDescent="0.25">
      <c r="A8024" t="s">
        <v>913</v>
      </c>
      <c r="B8024">
        <v>8</v>
      </c>
      <c r="C8024" t="s">
        <v>268</v>
      </c>
      <c r="D8024" t="s">
        <v>753</v>
      </c>
      <c r="E8024" t="str">
        <f t="shared" si="250"/>
        <v/>
      </c>
      <c r="F8024" t="str">
        <f t="shared" si="251"/>
        <v/>
      </c>
      <c r="H8024">
        <v>5.5</v>
      </c>
      <c r="Q8024">
        <v>5.5</v>
      </c>
    </row>
    <row r="8025" spans="1:17" x14ac:dyDescent="0.25">
      <c r="A8025" t="s">
        <v>913</v>
      </c>
      <c r="B8025">
        <v>8</v>
      </c>
      <c r="C8025" t="s">
        <v>307</v>
      </c>
      <c r="D8025" t="s">
        <v>753</v>
      </c>
      <c r="E8025" t="str">
        <f t="shared" si="250"/>
        <v/>
      </c>
      <c r="F8025" t="str">
        <f t="shared" si="251"/>
        <v/>
      </c>
      <c r="H8025">
        <v>6.5</v>
      </c>
      <c r="I8025">
        <v>1</v>
      </c>
      <c r="Q8025">
        <v>9.5</v>
      </c>
    </row>
    <row r="8026" spans="1:17" x14ac:dyDescent="0.25">
      <c r="A8026" t="s">
        <v>913</v>
      </c>
      <c r="B8026">
        <v>8</v>
      </c>
      <c r="C8026" t="s">
        <v>280</v>
      </c>
      <c r="D8026" t="s">
        <v>753</v>
      </c>
      <c r="E8026" t="str">
        <f t="shared" si="250"/>
        <v/>
      </c>
      <c r="F8026" t="str">
        <f t="shared" si="251"/>
        <v/>
      </c>
      <c r="H8026">
        <v>6</v>
      </c>
      <c r="Q8026">
        <v>6</v>
      </c>
    </row>
    <row r="8027" spans="1:17" x14ac:dyDescent="0.25">
      <c r="A8027" t="s">
        <v>913</v>
      </c>
      <c r="B8027">
        <v>8</v>
      </c>
      <c r="C8027" t="s">
        <v>304</v>
      </c>
      <c r="D8027" t="s">
        <v>750</v>
      </c>
      <c r="E8027">
        <f t="shared" si="250"/>
        <v>1</v>
      </c>
      <c r="F8027" t="str">
        <f t="shared" si="251"/>
        <v/>
      </c>
      <c r="G8027" t="s">
        <v>910</v>
      </c>
      <c r="H8027">
        <v>5</v>
      </c>
      <c r="Q8027">
        <v>4.5</v>
      </c>
    </row>
    <row r="8028" spans="1:17" x14ac:dyDescent="0.25">
      <c r="A8028" t="s">
        <v>913</v>
      </c>
      <c r="B8028">
        <v>8</v>
      </c>
      <c r="C8028" t="s">
        <v>316</v>
      </c>
      <c r="D8028" t="s">
        <v>750</v>
      </c>
      <c r="E8028" t="str">
        <f t="shared" si="250"/>
        <v/>
      </c>
      <c r="F8028" t="str">
        <f t="shared" si="251"/>
        <v/>
      </c>
      <c r="H8028">
        <v>7</v>
      </c>
      <c r="I8028">
        <v>1</v>
      </c>
      <c r="Q8028">
        <v>10</v>
      </c>
    </row>
    <row r="8029" spans="1:17" x14ac:dyDescent="0.25">
      <c r="A8029" t="s">
        <v>913</v>
      </c>
      <c r="B8029">
        <v>8</v>
      </c>
      <c r="C8029" t="s">
        <v>267</v>
      </c>
      <c r="D8029" t="s">
        <v>750</v>
      </c>
      <c r="E8029">
        <f t="shared" si="250"/>
        <v>1</v>
      </c>
      <c r="F8029" t="str">
        <f t="shared" si="251"/>
        <v/>
      </c>
      <c r="G8029" t="s">
        <v>910</v>
      </c>
      <c r="H8029">
        <v>5</v>
      </c>
      <c r="Q8029">
        <v>4.5</v>
      </c>
    </row>
    <row r="8030" spans="1:17" x14ac:dyDescent="0.25">
      <c r="A8030" t="s">
        <v>913</v>
      </c>
      <c r="B8030">
        <v>8</v>
      </c>
      <c r="C8030" t="s">
        <v>818</v>
      </c>
      <c r="D8030" t="s">
        <v>750</v>
      </c>
      <c r="E8030" t="str">
        <f t="shared" si="250"/>
        <v/>
      </c>
      <c r="F8030" t="str">
        <f t="shared" si="251"/>
        <v/>
      </c>
      <c r="H8030">
        <v>6</v>
      </c>
      <c r="Q8030">
        <v>6</v>
      </c>
    </row>
    <row r="8031" spans="1:17" x14ac:dyDescent="0.25">
      <c r="A8031" t="s">
        <v>913</v>
      </c>
      <c r="B8031">
        <v>8</v>
      </c>
      <c r="C8031" t="s">
        <v>289</v>
      </c>
      <c r="D8031" t="s">
        <v>754</v>
      </c>
      <c r="E8031" t="str">
        <f t="shared" si="250"/>
        <v/>
      </c>
      <c r="F8031" t="str">
        <f t="shared" si="251"/>
        <v/>
      </c>
      <c r="H8031">
        <v>5</v>
      </c>
      <c r="Q8031">
        <v>5</v>
      </c>
    </row>
    <row r="8032" spans="1:17" x14ac:dyDescent="0.25">
      <c r="A8032" t="s">
        <v>913</v>
      </c>
      <c r="B8032">
        <v>8</v>
      </c>
      <c r="C8032" t="s">
        <v>819</v>
      </c>
      <c r="D8032" t="s">
        <v>754</v>
      </c>
      <c r="E8032" t="str">
        <f t="shared" si="250"/>
        <v/>
      </c>
      <c r="F8032" t="str">
        <f t="shared" si="251"/>
        <v/>
      </c>
      <c r="H8032">
        <v>5</v>
      </c>
      <c r="Q8032">
        <v>5</v>
      </c>
    </row>
    <row r="8033" spans="1:17" x14ac:dyDescent="0.25">
      <c r="A8033" t="s">
        <v>913</v>
      </c>
      <c r="B8033">
        <v>8</v>
      </c>
      <c r="C8033" t="s">
        <v>311</v>
      </c>
      <c r="D8033" t="s">
        <v>754</v>
      </c>
      <c r="E8033">
        <f t="shared" si="250"/>
        <v>1</v>
      </c>
      <c r="F8033" t="str">
        <f t="shared" si="251"/>
        <v/>
      </c>
      <c r="G8033" t="s">
        <v>910</v>
      </c>
      <c r="H8033">
        <v>5.5</v>
      </c>
      <c r="L8033">
        <v>1</v>
      </c>
      <c r="Q8033">
        <v>6</v>
      </c>
    </row>
    <row r="8034" spans="1:17" x14ac:dyDescent="0.25">
      <c r="A8034" t="s">
        <v>913</v>
      </c>
      <c r="B8034">
        <v>8</v>
      </c>
      <c r="C8034" t="s">
        <v>259</v>
      </c>
      <c r="D8034" t="s">
        <v>748</v>
      </c>
      <c r="E8034">
        <f t="shared" si="250"/>
        <v>1</v>
      </c>
      <c r="F8034" t="str">
        <f t="shared" si="251"/>
        <v/>
      </c>
      <c r="G8034" t="s">
        <v>910</v>
      </c>
      <c r="H8034">
        <v>5</v>
      </c>
      <c r="Q8034">
        <v>4.5</v>
      </c>
    </row>
    <row r="8035" spans="1:17" x14ac:dyDescent="0.25">
      <c r="A8035" t="s">
        <v>913</v>
      </c>
      <c r="B8035">
        <v>8</v>
      </c>
      <c r="C8035" t="s">
        <v>274</v>
      </c>
      <c r="D8035" t="s">
        <v>748</v>
      </c>
      <c r="E8035" t="str">
        <f t="shared" si="250"/>
        <v/>
      </c>
      <c r="F8035" t="str">
        <f t="shared" si="251"/>
        <v/>
      </c>
      <c r="H8035">
        <v>5</v>
      </c>
      <c r="Q8035">
        <v>5</v>
      </c>
    </row>
    <row r="8036" spans="1:17" x14ac:dyDescent="0.25">
      <c r="A8036" t="s">
        <v>913</v>
      </c>
      <c r="B8036">
        <v>8</v>
      </c>
      <c r="C8036" t="s">
        <v>278</v>
      </c>
      <c r="D8036" t="s">
        <v>748</v>
      </c>
      <c r="E8036" t="str">
        <f t="shared" si="250"/>
        <v/>
      </c>
      <c r="F8036" t="str">
        <f t="shared" si="251"/>
        <v/>
      </c>
      <c r="H8036">
        <v>6</v>
      </c>
      <c r="Q8036">
        <v>6</v>
      </c>
    </row>
    <row r="8037" spans="1:17" x14ac:dyDescent="0.25">
      <c r="A8037" t="s">
        <v>913</v>
      </c>
      <c r="B8037">
        <v>8</v>
      </c>
      <c r="C8037" t="s">
        <v>303</v>
      </c>
      <c r="D8037" t="s">
        <v>748</v>
      </c>
      <c r="E8037">
        <f t="shared" si="250"/>
        <v>1</v>
      </c>
      <c r="F8037" t="str">
        <f t="shared" si="251"/>
        <v/>
      </c>
      <c r="G8037" t="s">
        <v>910</v>
      </c>
      <c r="H8037">
        <v>4.5</v>
      </c>
      <c r="Q8037">
        <v>4</v>
      </c>
    </row>
    <row r="8038" spans="1:17" x14ac:dyDescent="0.25">
      <c r="A8038" t="s">
        <v>913</v>
      </c>
      <c r="B8038">
        <v>8</v>
      </c>
      <c r="C8038" t="s">
        <v>251</v>
      </c>
      <c r="D8038" t="s">
        <v>661</v>
      </c>
      <c r="E8038" t="str">
        <f t="shared" si="250"/>
        <v/>
      </c>
      <c r="F8038" t="str">
        <f t="shared" si="251"/>
        <v/>
      </c>
      <c r="H8038">
        <v>5.5</v>
      </c>
      <c r="Q8038">
        <v>5.5</v>
      </c>
    </row>
    <row r="8039" spans="1:17" x14ac:dyDescent="0.25">
      <c r="A8039" t="s">
        <v>913</v>
      </c>
      <c r="B8039">
        <v>8</v>
      </c>
      <c r="C8039" t="s">
        <v>260</v>
      </c>
      <c r="D8039" t="s">
        <v>661</v>
      </c>
      <c r="E8039" t="str">
        <f t="shared" si="250"/>
        <v/>
      </c>
      <c r="F8039" t="str">
        <f t="shared" si="251"/>
        <v/>
      </c>
      <c r="H8039">
        <v>6.5</v>
      </c>
      <c r="I8039">
        <v>1</v>
      </c>
      <c r="Q8039">
        <v>9.5</v>
      </c>
    </row>
    <row r="8040" spans="1:17" x14ac:dyDescent="0.25">
      <c r="A8040" t="s">
        <v>913</v>
      </c>
      <c r="B8040">
        <v>8</v>
      </c>
      <c r="C8040" t="s">
        <v>301</v>
      </c>
      <c r="D8040" t="s">
        <v>661</v>
      </c>
      <c r="E8040" t="str">
        <f t="shared" si="250"/>
        <v/>
      </c>
      <c r="F8040" t="str">
        <f t="shared" si="251"/>
        <v/>
      </c>
      <c r="H8040">
        <v>5</v>
      </c>
      <c r="Q8040">
        <v>5</v>
      </c>
    </row>
    <row r="8041" spans="1:17" x14ac:dyDescent="0.25">
      <c r="A8041" t="s">
        <v>913</v>
      </c>
      <c r="B8041">
        <v>8</v>
      </c>
      <c r="C8041" t="s">
        <v>804</v>
      </c>
      <c r="D8041" t="s">
        <v>631</v>
      </c>
      <c r="E8041" t="str">
        <f t="shared" si="250"/>
        <v/>
      </c>
      <c r="F8041" t="str">
        <f t="shared" si="251"/>
        <v/>
      </c>
      <c r="H8041">
        <v>6.5</v>
      </c>
      <c r="Q8041">
        <v>6.5</v>
      </c>
    </row>
    <row r="8042" spans="1:17" x14ac:dyDescent="0.25">
      <c r="A8042" t="s">
        <v>913</v>
      </c>
      <c r="B8042">
        <v>8</v>
      </c>
      <c r="C8042" t="s">
        <v>320</v>
      </c>
      <c r="D8042" t="s">
        <v>631</v>
      </c>
      <c r="E8042" t="str">
        <f t="shared" si="250"/>
        <v/>
      </c>
      <c r="F8042" t="str">
        <f t="shared" si="251"/>
        <v/>
      </c>
      <c r="H8042">
        <v>6</v>
      </c>
      <c r="Q8042">
        <v>6</v>
      </c>
    </row>
    <row r="8043" spans="1:17" x14ac:dyDescent="0.25">
      <c r="A8043" t="s">
        <v>913</v>
      </c>
      <c r="B8043">
        <v>8</v>
      </c>
      <c r="C8043" t="s">
        <v>271</v>
      </c>
      <c r="D8043" t="s">
        <v>631</v>
      </c>
      <c r="E8043" t="str">
        <f t="shared" si="250"/>
        <v/>
      </c>
      <c r="F8043" t="str">
        <f t="shared" si="251"/>
        <v/>
      </c>
      <c r="H8043">
        <v>6</v>
      </c>
      <c r="Q8043">
        <v>6</v>
      </c>
    </row>
    <row r="8044" spans="1:17" x14ac:dyDescent="0.25">
      <c r="A8044" t="s">
        <v>913</v>
      </c>
      <c r="B8044">
        <v>8</v>
      </c>
      <c r="C8044" t="s">
        <v>266</v>
      </c>
      <c r="D8044" t="s">
        <v>745</v>
      </c>
      <c r="E8044" t="str">
        <f t="shared" si="250"/>
        <v/>
      </c>
      <c r="F8044" t="str">
        <f t="shared" si="251"/>
        <v/>
      </c>
      <c r="H8044">
        <v>5</v>
      </c>
      <c r="I8044">
        <v>1</v>
      </c>
      <c r="Q8044">
        <v>8</v>
      </c>
    </row>
    <row r="8045" spans="1:17" x14ac:dyDescent="0.25">
      <c r="A8045" t="s">
        <v>913</v>
      </c>
      <c r="B8045">
        <v>8</v>
      </c>
      <c r="C8045" t="s">
        <v>270</v>
      </c>
      <c r="D8045" t="s">
        <v>745</v>
      </c>
      <c r="E8045" t="str">
        <f t="shared" si="250"/>
        <v/>
      </c>
      <c r="F8045" t="str">
        <f t="shared" si="251"/>
        <v/>
      </c>
      <c r="H8045">
        <v>5.5</v>
      </c>
      <c r="Q8045">
        <v>5.5</v>
      </c>
    </row>
    <row r="8046" spans="1:17" x14ac:dyDescent="0.25">
      <c r="A8046" t="s">
        <v>913</v>
      </c>
      <c r="B8046">
        <v>8</v>
      </c>
      <c r="C8046" t="s">
        <v>309</v>
      </c>
      <c r="D8046" t="s">
        <v>745</v>
      </c>
      <c r="E8046">
        <f t="shared" si="250"/>
        <v>1</v>
      </c>
      <c r="F8046" t="str">
        <f t="shared" si="251"/>
        <v/>
      </c>
      <c r="G8046" t="s">
        <v>910</v>
      </c>
      <c r="H8046">
        <v>6</v>
      </c>
      <c r="I8046">
        <v>1</v>
      </c>
      <c r="M8046">
        <v>1</v>
      </c>
      <c r="Q8046">
        <v>8.5</v>
      </c>
    </row>
    <row r="8047" spans="1:17" x14ac:dyDescent="0.25">
      <c r="A8047" t="s">
        <v>913</v>
      </c>
      <c r="B8047">
        <v>8</v>
      </c>
      <c r="C8047" t="s">
        <v>313</v>
      </c>
      <c r="D8047" t="s">
        <v>745</v>
      </c>
      <c r="E8047" t="str">
        <f t="shared" si="250"/>
        <v/>
      </c>
      <c r="F8047" t="str">
        <f t="shared" si="251"/>
        <v/>
      </c>
      <c r="H8047">
        <v>6</v>
      </c>
      <c r="Q8047">
        <v>6</v>
      </c>
    </row>
    <row r="8048" spans="1:17" x14ac:dyDescent="0.25">
      <c r="A8048" t="s">
        <v>913</v>
      </c>
      <c r="B8048">
        <v>8</v>
      </c>
      <c r="C8048" t="s">
        <v>255</v>
      </c>
      <c r="D8048" t="s">
        <v>635</v>
      </c>
      <c r="E8048" t="str">
        <f t="shared" si="250"/>
        <v/>
      </c>
      <c r="F8048" t="str">
        <f t="shared" si="251"/>
        <v/>
      </c>
      <c r="H8048">
        <v>6.5</v>
      </c>
      <c r="I8048">
        <v>1</v>
      </c>
      <c r="M8048">
        <v>1</v>
      </c>
      <c r="Q8048">
        <v>9.5</v>
      </c>
    </row>
    <row r="8049" spans="1:17" x14ac:dyDescent="0.25">
      <c r="A8049" t="s">
        <v>913</v>
      </c>
      <c r="B8049">
        <v>8</v>
      </c>
      <c r="C8049" t="s">
        <v>269</v>
      </c>
      <c r="D8049" t="s">
        <v>635</v>
      </c>
      <c r="E8049" t="str">
        <f t="shared" si="250"/>
        <v/>
      </c>
      <c r="F8049" t="str">
        <f t="shared" si="251"/>
        <v/>
      </c>
      <c r="H8049">
        <v>6.5</v>
      </c>
      <c r="I8049">
        <v>1</v>
      </c>
      <c r="Q8049">
        <v>9.5</v>
      </c>
    </row>
    <row r="8050" spans="1:17" x14ac:dyDescent="0.25">
      <c r="A8050" t="s">
        <v>913</v>
      </c>
      <c r="B8050">
        <v>8</v>
      </c>
      <c r="C8050" t="s">
        <v>322</v>
      </c>
      <c r="D8050" t="s">
        <v>635</v>
      </c>
      <c r="E8050">
        <f t="shared" si="250"/>
        <v>1</v>
      </c>
      <c r="F8050" t="str">
        <f t="shared" si="251"/>
        <v/>
      </c>
      <c r="G8050" t="s">
        <v>910</v>
      </c>
      <c r="H8050">
        <v>5.5</v>
      </c>
      <c r="Q8050">
        <v>5</v>
      </c>
    </row>
    <row r="8051" spans="1:17" x14ac:dyDescent="0.25">
      <c r="A8051" t="s">
        <v>913</v>
      </c>
      <c r="B8051">
        <v>8</v>
      </c>
      <c r="C8051" t="s">
        <v>249</v>
      </c>
      <c r="D8051" t="s">
        <v>747</v>
      </c>
      <c r="E8051" t="str">
        <f t="shared" si="250"/>
        <v/>
      </c>
      <c r="F8051" t="str">
        <f t="shared" si="251"/>
        <v/>
      </c>
      <c r="H8051">
        <v>5.5</v>
      </c>
      <c r="Q8051">
        <v>5.5</v>
      </c>
    </row>
    <row r="8052" spans="1:17" x14ac:dyDescent="0.25">
      <c r="A8052" t="s">
        <v>913</v>
      </c>
      <c r="B8052">
        <v>8</v>
      </c>
      <c r="C8052" t="s">
        <v>277</v>
      </c>
      <c r="D8052" t="s">
        <v>747</v>
      </c>
      <c r="E8052">
        <f t="shared" si="250"/>
        <v>1</v>
      </c>
      <c r="F8052" t="str">
        <f t="shared" si="251"/>
        <v/>
      </c>
      <c r="G8052" t="s">
        <v>910</v>
      </c>
      <c r="H8052">
        <v>6.5</v>
      </c>
      <c r="I8052">
        <v>1</v>
      </c>
      <c r="Q8052">
        <v>9</v>
      </c>
    </row>
    <row r="8053" spans="1:17" x14ac:dyDescent="0.25">
      <c r="A8053" t="s">
        <v>913</v>
      </c>
      <c r="B8053">
        <v>8</v>
      </c>
      <c r="C8053" t="s">
        <v>291</v>
      </c>
      <c r="D8053" t="s">
        <v>747</v>
      </c>
      <c r="E8053" t="str">
        <f t="shared" si="250"/>
        <v/>
      </c>
      <c r="F8053" t="str">
        <f t="shared" si="251"/>
        <v/>
      </c>
      <c r="H8053">
        <v>5.5</v>
      </c>
      <c r="Q8053">
        <v>5.5</v>
      </c>
    </row>
    <row r="8054" spans="1:17" x14ac:dyDescent="0.25">
      <c r="A8054" t="s">
        <v>913</v>
      </c>
      <c r="B8054">
        <v>8</v>
      </c>
      <c r="C8054" t="s">
        <v>265</v>
      </c>
      <c r="D8054" t="s">
        <v>738</v>
      </c>
      <c r="E8054" t="str">
        <f t="shared" si="250"/>
        <v/>
      </c>
      <c r="F8054" t="str">
        <f t="shared" si="251"/>
        <v/>
      </c>
      <c r="H8054">
        <v>6</v>
      </c>
      <c r="Q8054">
        <v>6</v>
      </c>
    </row>
    <row r="8055" spans="1:17" x14ac:dyDescent="0.25">
      <c r="A8055" t="s">
        <v>913</v>
      </c>
      <c r="B8055">
        <v>8</v>
      </c>
      <c r="C8055" t="s">
        <v>295</v>
      </c>
      <c r="D8055" t="s">
        <v>738</v>
      </c>
      <c r="E8055" t="str">
        <f t="shared" si="250"/>
        <v/>
      </c>
      <c r="F8055" t="str">
        <f t="shared" si="251"/>
        <v/>
      </c>
      <c r="H8055">
        <v>5</v>
      </c>
      <c r="Q8055">
        <v>5</v>
      </c>
    </row>
    <row r="8056" spans="1:17" x14ac:dyDescent="0.25">
      <c r="A8056" t="s">
        <v>913</v>
      </c>
      <c r="B8056">
        <v>8</v>
      </c>
      <c r="C8056" t="s">
        <v>253</v>
      </c>
      <c r="D8056" t="s">
        <v>761</v>
      </c>
      <c r="E8056" t="str">
        <f t="shared" si="250"/>
        <v/>
      </c>
      <c r="F8056" t="str">
        <f t="shared" si="251"/>
        <v/>
      </c>
      <c r="H8056">
        <v>6</v>
      </c>
      <c r="L8056">
        <v>1</v>
      </c>
      <c r="Q8056">
        <v>7</v>
      </c>
    </row>
    <row r="8057" spans="1:17" x14ac:dyDescent="0.25">
      <c r="A8057" t="s">
        <v>913</v>
      </c>
      <c r="B8057">
        <v>8</v>
      </c>
      <c r="C8057" t="s">
        <v>319</v>
      </c>
      <c r="D8057" t="s">
        <v>761</v>
      </c>
      <c r="E8057" t="str">
        <f t="shared" si="250"/>
        <v/>
      </c>
      <c r="F8057" t="str">
        <f t="shared" si="251"/>
        <v/>
      </c>
      <c r="H8057">
        <v>6.5</v>
      </c>
      <c r="Q8057">
        <v>6.5</v>
      </c>
    </row>
    <row r="8058" spans="1:17" x14ac:dyDescent="0.25">
      <c r="A8058" t="s">
        <v>913</v>
      </c>
      <c r="B8058">
        <v>8</v>
      </c>
      <c r="C8058" t="s">
        <v>279</v>
      </c>
      <c r="D8058" t="s">
        <v>761</v>
      </c>
      <c r="E8058" t="str">
        <f t="shared" si="250"/>
        <v/>
      </c>
      <c r="F8058" t="str">
        <f t="shared" si="251"/>
        <v/>
      </c>
      <c r="H8058">
        <v>6.5</v>
      </c>
      <c r="Q8058">
        <v>6.5</v>
      </c>
    </row>
    <row r="8059" spans="1:17" x14ac:dyDescent="0.25">
      <c r="A8059" t="s">
        <v>908</v>
      </c>
      <c r="B8059">
        <v>7</v>
      </c>
      <c r="C8059" t="s">
        <v>331</v>
      </c>
      <c r="D8059" t="s">
        <v>746</v>
      </c>
      <c r="E8059" t="str">
        <f t="shared" si="250"/>
        <v/>
      </c>
      <c r="F8059" t="str">
        <f t="shared" si="251"/>
        <v/>
      </c>
      <c r="H8059">
        <v>6.5</v>
      </c>
      <c r="Q8059">
        <v>6.5</v>
      </c>
    </row>
    <row r="8060" spans="1:17" x14ac:dyDescent="0.25">
      <c r="A8060" t="s">
        <v>908</v>
      </c>
      <c r="B8060">
        <v>7</v>
      </c>
      <c r="C8060" t="s">
        <v>332</v>
      </c>
      <c r="D8060" t="s">
        <v>760</v>
      </c>
      <c r="E8060" t="str">
        <f t="shared" si="250"/>
        <v/>
      </c>
      <c r="F8060" t="str">
        <f t="shared" si="251"/>
        <v/>
      </c>
      <c r="H8060">
        <v>5</v>
      </c>
      <c r="J8060">
        <v>4</v>
      </c>
      <c r="Q8060">
        <v>1</v>
      </c>
    </row>
    <row r="8061" spans="1:17" x14ac:dyDescent="0.25">
      <c r="A8061" t="s">
        <v>908</v>
      </c>
      <c r="B8061">
        <v>7</v>
      </c>
      <c r="C8061" t="s">
        <v>324</v>
      </c>
      <c r="D8061" t="s">
        <v>633</v>
      </c>
      <c r="E8061" t="str">
        <f t="shared" si="250"/>
        <v/>
      </c>
      <c r="F8061" t="str">
        <f t="shared" si="251"/>
        <v/>
      </c>
      <c r="H8061">
        <v>5.5</v>
      </c>
      <c r="J8061">
        <v>2</v>
      </c>
      <c r="Q8061">
        <v>3.5</v>
      </c>
    </row>
    <row r="8062" spans="1:17" x14ac:dyDescent="0.25">
      <c r="A8062" t="s">
        <v>908</v>
      </c>
      <c r="B8062">
        <v>7</v>
      </c>
      <c r="C8062" t="s">
        <v>325</v>
      </c>
      <c r="D8062" t="s">
        <v>739</v>
      </c>
      <c r="E8062" t="str">
        <f t="shared" si="250"/>
        <v/>
      </c>
      <c r="F8062" t="str">
        <f t="shared" si="251"/>
        <v/>
      </c>
      <c r="H8062">
        <v>5.5</v>
      </c>
      <c r="J8062">
        <v>1</v>
      </c>
      <c r="Q8062">
        <v>4.5</v>
      </c>
    </row>
    <row r="8063" spans="1:17" x14ac:dyDescent="0.25">
      <c r="A8063" t="s">
        <v>908</v>
      </c>
      <c r="B8063">
        <v>7</v>
      </c>
      <c r="C8063" t="s">
        <v>341</v>
      </c>
      <c r="D8063" t="s">
        <v>634</v>
      </c>
      <c r="E8063" t="str">
        <f t="shared" si="250"/>
        <v/>
      </c>
      <c r="F8063" t="str">
        <f t="shared" si="251"/>
        <v/>
      </c>
      <c r="H8063">
        <v>6</v>
      </c>
      <c r="J8063">
        <v>1</v>
      </c>
      <c r="Q8063">
        <v>5</v>
      </c>
    </row>
    <row r="8064" spans="1:17" x14ac:dyDescent="0.25">
      <c r="A8064" t="s">
        <v>908</v>
      </c>
      <c r="B8064">
        <v>7</v>
      </c>
      <c r="C8064" t="s">
        <v>338</v>
      </c>
      <c r="D8064" t="s">
        <v>632</v>
      </c>
      <c r="E8064" t="str">
        <f t="shared" si="250"/>
        <v/>
      </c>
      <c r="F8064" t="str">
        <f t="shared" si="251"/>
        <v/>
      </c>
      <c r="H8064">
        <v>6.5</v>
      </c>
      <c r="Q8064">
        <v>6.5</v>
      </c>
    </row>
    <row r="8065" spans="1:17" x14ac:dyDescent="0.25">
      <c r="A8065" t="s">
        <v>908</v>
      </c>
      <c r="B8065">
        <v>7</v>
      </c>
      <c r="C8065" t="s">
        <v>340</v>
      </c>
      <c r="D8065" t="s">
        <v>752</v>
      </c>
      <c r="E8065" t="str">
        <f t="shared" si="250"/>
        <v/>
      </c>
      <c r="F8065" t="str">
        <f t="shared" si="251"/>
        <v/>
      </c>
      <c r="H8065">
        <v>6</v>
      </c>
      <c r="J8065">
        <v>1</v>
      </c>
      <c r="Q8065">
        <v>5</v>
      </c>
    </row>
    <row r="8066" spans="1:17" x14ac:dyDescent="0.25">
      <c r="A8066" t="s">
        <v>908</v>
      </c>
      <c r="B8066">
        <v>7</v>
      </c>
      <c r="C8066" t="s">
        <v>662</v>
      </c>
      <c r="D8066" t="s">
        <v>740</v>
      </c>
      <c r="E8066" t="str">
        <f t="shared" si="250"/>
        <v/>
      </c>
      <c r="F8066" t="str">
        <f t="shared" si="251"/>
        <v/>
      </c>
      <c r="H8066">
        <v>6.5</v>
      </c>
      <c r="J8066">
        <v>3</v>
      </c>
      <c r="O8066">
        <v>1</v>
      </c>
      <c r="Q8066">
        <v>3.5</v>
      </c>
    </row>
    <row r="8067" spans="1:17" x14ac:dyDescent="0.25">
      <c r="A8067" t="s">
        <v>908</v>
      </c>
      <c r="B8067">
        <v>7</v>
      </c>
      <c r="C8067" t="s">
        <v>330</v>
      </c>
      <c r="D8067" t="s">
        <v>742</v>
      </c>
      <c r="E8067" t="str">
        <f t="shared" ref="E8067:E8130" si="252">IF($G8067="Ammonito",1,"")</f>
        <v/>
      </c>
      <c r="F8067" t="str">
        <f t="shared" ref="F8067:F8130" si="253">IF($G8067="Espulsione",1,"")</f>
        <v/>
      </c>
      <c r="H8067">
        <v>6</v>
      </c>
      <c r="J8067">
        <v>2</v>
      </c>
      <c r="Q8067">
        <v>4</v>
      </c>
    </row>
    <row r="8068" spans="1:17" x14ac:dyDescent="0.25">
      <c r="A8068" t="s">
        <v>908</v>
      </c>
      <c r="B8068">
        <v>7</v>
      </c>
      <c r="C8068" t="s">
        <v>337</v>
      </c>
      <c r="D8068" t="s">
        <v>753</v>
      </c>
      <c r="E8068" t="str">
        <f t="shared" si="252"/>
        <v/>
      </c>
      <c r="F8068" t="str">
        <f t="shared" si="253"/>
        <v/>
      </c>
      <c r="H8068">
        <v>5.5</v>
      </c>
      <c r="Q8068">
        <v>5.5</v>
      </c>
    </row>
    <row r="8069" spans="1:17" x14ac:dyDescent="0.25">
      <c r="A8069" t="s">
        <v>908</v>
      </c>
      <c r="B8069">
        <v>7</v>
      </c>
      <c r="C8069" t="s">
        <v>327</v>
      </c>
      <c r="D8069" t="s">
        <v>750</v>
      </c>
      <c r="E8069" t="str">
        <f t="shared" si="252"/>
        <v/>
      </c>
      <c r="F8069" t="str">
        <f t="shared" si="253"/>
        <v/>
      </c>
      <c r="H8069">
        <v>4</v>
      </c>
      <c r="J8069">
        <v>4</v>
      </c>
      <c r="Q8069">
        <v>0</v>
      </c>
    </row>
    <row r="8070" spans="1:17" x14ac:dyDescent="0.25">
      <c r="A8070" t="s">
        <v>908</v>
      </c>
      <c r="B8070">
        <v>7</v>
      </c>
      <c r="C8070" t="s">
        <v>323</v>
      </c>
      <c r="D8070" t="s">
        <v>754</v>
      </c>
      <c r="E8070" t="str">
        <f t="shared" si="252"/>
        <v/>
      </c>
      <c r="F8070" t="str">
        <f t="shared" si="253"/>
        <v/>
      </c>
      <c r="H8070">
        <v>5.5</v>
      </c>
      <c r="J8070">
        <v>3</v>
      </c>
      <c r="Q8070">
        <v>2.5</v>
      </c>
    </row>
    <row r="8071" spans="1:17" x14ac:dyDescent="0.25">
      <c r="A8071" t="s">
        <v>908</v>
      </c>
      <c r="B8071">
        <v>7</v>
      </c>
      <c r="C8071" t="s">
        <v>343</v>
      </c>
      <c r="D8071" t="s">
        <v>748</v>
      </c>
      <c r="E8071" t="str">
        <f t="shared" si="252"/>
        <v/>
      </c>
      <c r="F8071" t="str">
        <f t="shared" si="253"/>
        <v/>
      </c>
      <c r="H8071">
        <v>6</v>
      </c>
      <c r="Q8071">
        <v>6</v>
      </c>
    </row>
    <row r="8072" spans="1:17" x14ac:dyDescent="0.25">
      <c r="A8072" t="s">
        <v>908</v>
      </c>
      <c r="B8072">
        <v>7</v>
      </c>
      <c r="C8072" t="s">
        <v>641</v>
      </c>
      <c r="D8072" t="s">
        <v>661</v>
      </c>
      <c r="E8072" t="str">
        <f t="shared" si="252"/>
        <v/>
      </c>
      <c r="F8072" t="str">
        <f t="shared" si="253"/>
        <v/>
      </c>
      <c r="H8072">
        <v>6</v>
      </c>
      <c r="J8072">
        <v>1</v>
      </c>
      <c r="O8072">
        <v>1</v>
      </c>
      <c r="Q8072">
        <v>5</v>
      </c>
    </row>
    <row r="8073" spans="1:17" x14ac:dyDescent="0.25">
      <c r="A8073" t="s">
        <v>908</v>
      </c>
      <c r="B8073">
        <v>7</v>
      </c>
      <c r="C8073" t="s">
        <v>663</v>
      </c>
      <c r="D8073" t="s">
        <v>661</v>
      </c>
      <c r="E8073" t="str">
        <f t="shared" si="252"/>
        <v/>
      </c>
      <c r="F8073">
        <f t="shared" si="253"/>
        <v>1</v>
      </c>
      <c r="G8073" t="s">
        <v>911</v>
      </c>
      <c r="H8073">
        <v>6</v>
      </c>
      <c r="Q8073">
        <v>5</v>
      </c>
    </row>
    <row r="8074" spans="1:17" x14ac:dyDescent="0.25">
      <c r="A8074" t="s">
        <v>908</v>
      </c>
      <c r="B8074">
        <v>7</v>
      </c>
      <c r="C8074" t="s">
        <v>334</v>
      </c>
      <c r="D8074" t="s">
        <v>631</v>
      </c>
      <c r="E8074">
        <f t="shared" si="252"/>
        <v>1</v>
      </c>
      <c r="F8074" t="str">
        <f t="shared" si="253"/>
        <v/>
      </c>
      <c r="G8074" t="s">
        <v>910</v>
      </c>
      <c r="H8074">
        <v>6.5</v>
      </c>
      <c r="Q8074">
        <v>6</v>
      </c>
    </row>
    <row r="8075" spans="1:17" x14ac:dyDescent="0.25">
      <c r="A8075" t="s">
        <v>908</v>
      </c>
      <c r="B8075">
        <v>7</v>
      </c>
      <c r="C8075" t="s">
        <v>333</v>
      </c>
      <c r="D8075" t="s">
        <v>745</v>
      </c>
      <c r="E8075" t="str">
        <f t="shared" si="252"/>
        <v/>
      </c>
      <c r="F8075" t="str">
        <f t="shared" si="253"/>
        <v/>
      </c>
      <c r="H8075">
        <v>6.5</v>
      </c>
      <c r="J8075">
        <v>2</v>
      </c>
      <c r="O8075">
        <v>1</v>
      </c>
      <c r="Q8075">
        <v>4.5</v>
      </c>
    </row>
    <row r="8076" spans="1:17" x14ac:dyDescent="0.25">
      <c r="A8076" t="s">
        <v>908</v>
      </c>
      <c r="B8076">
        <v>7</v>
      </c>
      <c r="C8076" t="s">
        <v>339</v>
      </c>
      <c r="D8076" t="s">
        <v>635</v>
      </c>
      <c r="E8076" t="str">
        <f t="shared" si="252"/>
        <v/>
      </c>
      <c r="F8076" t="str">
        <f t="shared" si="253"/>
        <v/>
      </c>
      <c r="H8076">
        <v>5.5</v>
      </c>
      <c r="J8076">
        <v>3</v>
      </c>
      <c r="Q8076">
        <v>2.5</v>
      </c>
    </row>
    <row r="8077" spans="1:17" x14ac:dyDescent="0.25">
      <c r="A8077" t="s">
        <v>908</v>
      </c>
      <c r="B8077">
        <v>7</v>
      </c>
      <c r="C8077" t="s">
        <v>664</v>
      </c>
      <c r="D8077" t="s">
        <v>747</v>
      </c>
      <c r="E8077" t="str">
        <f t="shared" si="252"/>
        <v/>
      </c>
      <c r="F8077" t="str">
        <f t="shared" si="253"/>
        <v/>
      </c>
      <c r="H8077">
        <v>6</v>
      </c>
      <c r="J8077">
        <v>2</v>
      </c>
      <c r="O8077">
        <v>1</v>
      </c>
      <c r="Q8077">
        <v>4</v>
      </c>
    </row>
    <row r="8078" spans="1:17" x14ac:dyDescent="0.25">
      <c r="A8078" t="s">
        <v>908</v>
      </c>
      <c r="B8078">
        <v>7</v>
      </c>
      <c r="C8078" t="s">
        <v>336</v>
      </c>
      <c r="D8078" t="s">
        <v>738</v>
      </c>
      <c r="E8078" t="str">
        <f t="shared" si="252"/>
        <v/>
      </c>
      <c r="F8078" t="str">
        <f t="shared" si="253"/>
        <v/>
      </c>
      <c r="H8078">
        <v>6.5</v>
      </c>
      <c r="Q8078">
        <v>6.5</v>
      </c>
    </row>
    <row r="8079" spans="1:17" x14ac:dyDescent="0.25">
      <c r="A8079" t="s">
        <v>908</v>
      </c>
      <c r="B8079">
        <v>7</v>
      </c>
      <c r="C8079" t="s">
        <v>342</v>
      </c>
      <c r="D8079" t="s">
        <v>761</v>
      </c>
      <c r="E8079" t="str">
        <f t="shared" si="252"/>
        <v/>
      </c>
      <c r="F8079" t="str">
        <f t="shared" si="253"/>
        <v/>
      </c>
      <c r="H8079">
        <v>6</v>
      </c>
      <c r="J8079">
        <v>1</v>
      </c>
      <c r="O8079">
        <v>1</v>
      </c>
      <c r="Q8079">
        <v>5</v>
      </c>
    </row>
    <row r="8080" spans="1:17" x14ac:dyDescent="0.25">
      <c r="A8080" t="s">
        <v>909</v>
      </c>
      <c r="B8080">
        <v>7</v>
      </c>
      <c r="C8080" t="s">
        <v>837</v>
      </c>
      <c r="D8080" t="s">
        <v>746</v>
      </c>
      <c r="E8080" t="str">
        <f t="shared" si="252"/>
        <v/>
      </c>
      <c r="F8080" t="str">
        <f t="shared" si="253"/>
        <v/>
      </c>
      <c r="H8080">
        <v>6</v>
      </c>
      <c r="Q8080">
        <v>6</v>
      </c>
    </row>
    <row r="8081" spans="1:17" x14ac:dyDescent="0.25">
      <c r="A8081" t="s">
        <v>909</v>
      </c>
      <c r="B8081">
        <v>7</v>
      </c>
      <c r="C8081" t="s">
        <v>371</v>
      </c>
      <c r="D8081" t="s">
        <v>746</v>
      </c>
      <c r="E8081" t="str">
        <f t="shared" si="252"/>
        <v/>
      </c>
      <c r="F8081" t="str">
        <f t="shared" si="253"/>
        <v/>
      </c>
      <c r="H8081">
        <v>6</v>
      </c>
      <c r="Q8081">
        <v>6</v>
      </c>
    </row>
    <row r="8082" spans="1:17" x14ac:dyDescent="0.25">
      <c r="A8082" t="s">
        <v>909</v>
      </c>
      <c r="B8082">
        <v>7</v>
      </c>
      <c r="C8082" t="s">
        <v>421</v>
      </c>
      <c r="D8082" t="s">
        <v>746</v>
      </c>
      <c r="E8082" t="str">
        <f t="shared" si="252"/>
        <v/>
      </c>
      <c r="F8082" t="str">
        <f t="shared" si="253"/>
        <v/>
      </c>
      <c r="H8082">
        <v>6</v>
      </c>
      <c r="Q8082">
        <v>6</v>
      </c>
    </row>
    <row r="8083" spans="1:17" x14ac:dyDescent="0.25">
      <c r="A8083" t="s">
        <v>909</v>
      </c>
      <c r="B8083">
        <v>7</v>
      </c>
      <c r="C8083" t="s">
        <v>456</v>
      </c>
      <c r="D8083" t="s">
        <v>746</v>
      </c>
      <c r="E8083">
        <f t="shared" si="252"/>
        <v>1</v>
      </c>
      <c r="F8083" t="str">
        <f t="shared" si="253"/>
        <v/>
      </c>
      <c r="G8083" t="s">
        <v>910</v>
      </c>
      <c r="H8083">
        <v>6.5</v>
      </c>
      <c r="L8083">
        <v>1</v>
      </c>
      <c r="Q8083">
        <v>7</v>
      </c>
    </row>
    <row r="8084" spans="1:17" x14ac:dyDescent="0.25">
      <c r="A8084" t="s">
        <v>909</v>
      </c>
      <c r="B8084">
        <v>7</v>
      </c>
      <c r="C8084" t="s">
        <v>473</v>
      </c>
      <c r="D8084" t="s">
        <v>746</v>
      </c>
      <c r="E8084" t="str">
        <f t="shared" si="252"/>
        <v/>
      </c>
      <c r="F8084" t="str">
        <f t="shared" si="253"/>
        <v/>
      </c>
      <c r="H8084">
        <v>6</v>
      </c>
      <c r="Q8084">
        <v>6</v>
      </c>
    </row>
    <row r="8085" spans="1:17" x14ac:dyDescent="0.25">
      <c r="A8085" t="s">
        <v>909</v>
      </c>
      <c r="B8085">
        <v>7</v>
      </c>
      <c r="C8085" t="s">
        <v>354</v>
      </c>
      <c r="D8085" t="s">
        <v>760</v>
      </c>
      <c r="E8085" t="str">
        <f t="shared" si="252"/>
        <v/>
      </c>
      <c r="F8085" t="str">
        <f t="shared" si="253"/>
        <v/>
      </c>
      <c r="H8085">
        <v>4.5</v>
      </c>
      <c r="Q8085">
        <v>4.5</v>
      </c>
    </row>
    <row r="8086" spans="1:17" x14ac:dyDescent="0.25">
      <c r="A8086" t="s">
        <v>909</v>
      </c>
      <c r="B8086">
        <v>7</v>
      </c>
      <c r="C8086" t="s">
        <v>404</v>
      </c>
      <c r="D8086" t="s">
        <v>760</v>
      </c>
      <c r="E8086" t="str">
        <f t="shared" si="252"/>
        <v/>
      </c>
      <c r="F8086" t="str">
        <f t="shared" si="253"/>
        <v/>
      </c>
      <c r="H8086">
        <v>5</v>
      </c>
      <c r="Q8086">
        <v>5</v>
      </c>
    </row>
    <row r="8087" spans="1:17" x14ac:dyDescent="0.25">
      <c r="A8087" t="s">
        <v>909</v>
      </c>
      <c r="B8087">
        <v>7</v>
      </c>
      <c r="C8087" t="s">
        <v>436</v>
      </c>
      <c r="D8087" t="s">
        <v>760</v>
      </c>
      <c r="E8087" t="str">
        <f t="shared" si="252"/>
        <v/>
      </c>
      <c r="F8087" t="str">
        <f t="shared" si="253"/>
        <v/>
      </c>
      <c r="H8087">
        <v>4</v>
      </c>
      <c r="Q8087">
        <v>4</v>
      </c>
    </row>
    <row r="8088" spans="1:17" x14ac:dyDescent="0.25">
      <c r="A8088" t="s">
        <v>909</v>
      </c>
      <c r="B8088">
        <v>7</v>
      </c>
      <c r="C8088" t="s">
        <v>471</v>
      </c>
      <c r="D8088" t="s">
        <v>760</v>
      </c>
      <c r="E8088" t="str">
        <f t="shared" si="252"/>
        <v/>
      </c>
      <c r="F8088" t="str">
        <f t="shared" si="253"/>
        <v/>
      </c>
      <c r="H8088">
        <v>4</v>
      </c>
      <c r="Q8088">
        <v>4</v>
      </c>
    </row>
    <row r="8089" spans="1:17" x14ac:dyDescent="0.25">
      <c r="A8089" t="s">
        <v>909</v>
      </c>
      <c r="B8089">
        <v>7</v>
      </c>
      <c r="C8089" t="s">
        <v>357</v>
      </c>
      <c r="D8089" t="s">
        <v>633</v>
      </c>
      <c r="E8089" t="str">
        <f t="shared" si="252"/>
        <v/>
      </c>
      <c r="F8089" t="str">
        <f t="shared" si="253"/>
        <v/>
      </c>
      <c r="H8089">
        <v>6</v>
      </c>
      <c r="Q8089">
        <v>6</v>
      </c>
    </row>
    <row r="8090" spans="1:17" x14ac:dyDescent="0.25">
      <c r="A8090" t="s">
        <v>909</v>
      </c>
      <c r="B8090">
        <v>7</v>
      </c>
      <c r="C8090" t="s">
        <v>438</v>
      </c>
      <c r="D8090" t="s">
        <v>633</v>
      </c>
      <c r="E8090" t="str">
        <f t="shared" si="252"/>
        <v/>
      </c>
      <c r="F8090" t="str">
        <f t="shared" si="253"/>
        <v/>
      </c>
      <c r="H8090">
        <v>6</v>
      </c>
      <c r="Q8090">
        <v>6</v>
      </c>
    </row>
    <row r="8091" spans="1:17" x14ac:dyDescent="0.25">
      <c r="A8091" t="s">
        <v>909</v>
      </c>
      <c r="B8091">
        <v>7</v>
      </c>
      <c r="C8091" t="s">
        <v>450</v>
      </c>
      <c r="D8091" t="s">
        <v>633</v>
      </c>
      <c r="E8091" t="str">
        <f t="shared" si="252"/>
        <v/>
      </c>
      <c r="F8091" t="str">
        <f t="shared" si="253"/>
        <v/>
      </c>
      <c r="H8091">
        <v>5.5</v>
      </c>
      <c r="Q8091">
        <v>5.5</v>
      </c>
    </row>
    <row r="8092" spans="1:17" x14ac:dyDescent="0.25">
      <c r="A8092" t="s">
        <v>909</v>
      </c>
      <c r="B8092">
        <v>7</v>
      </c>
      <c r="C8092" t="s">
        <v>875</v>
      </c>
      <c r="D8092" t="s">
        <v>633</v>
      </c>
      <c r="E8092" t="str">
        <f t="shared" si="252"/>
        <v/>
      </c>
      <c r="F8092" t="str">
        <f t="shared" si="253"/>
        <v/>
      </c>
      <c r="H8092">
        <v>6</v>
      </c>
      <c r="Q8092">
        <v>6</v>
      </c>
    </row>
    <row r="8093" spans="1:17" x14ac:dyDescent="0.25">
      <c r="A8093" t="s">
        <v>909</v>
      </c>
      <c r="B8093">
        <v>7</v>
      </c>
      <c r="C8093" t="s">
        <v>350</v>
      </c>
      <c r="D8093" t="s">
        <v>739</v>
      </c>
      <c r="E8093" t="str">
        <f t="shared" si="252"/>
        <v/>
      </c>
      <c r="F8093" t="str">
        <f t="shared" si="253"/>
        <v/>
      </c>
      <c r="H8093">
        <v>6</v>
      </c>
      <c r="Q8093">
        <v>6</v>
      </c>
    </row>
    <row r="8094" spans="1:17" x14ac:dyDescent="0.25">
      <c r="A8094" t="s">
        <v>909</v>
      </c>
      <c r="B8094">
        <v>7</v>
      </c>
      <c r="C8094" t="s">
        <v>362</v>
      </c>
      <c r="D8094" t="s">
        <v>739</v>
      </c>
      <c r="E8094" t="str">
        <f t="shared" si="252"/>
        <v/>
      </c>
      <c r="F8094" t="str">
        <f t="shared" si="253"/>
        <v/>
      </c>
      <c r="H8094">
        <v>6</v>
      </c>
      <c r="Q8094">
        <v>6</v>
      </c>
    </row>
    <row r="8095" spans="1:17" x14ac:dyDescent="0.25">
      <c r="A8095" t="s">
        <v>909</v>
      </c>
      <c r="B8095">
        <v>7</v>
      </c>
      <c r="C8095" t="s">
        <v>417</v>
      </c>
      <c r="D8095" t="s">
        <v>739</v>
      </c>
      <c r="E8095" t="str">
        <f t="shared" si="252"/>
        <v/>
      </c>
      <c r="F8095" t="str">
        <f t="shared" si="253"/>
        <v/>
      </c>
      <c r="H8095">
        <v>5.5</v>
      </c>
      <c r="K8095">
        <v>1</v>
      </c>
      <c r="Q8095">
        <v>3.5</v>
      </c>
    </row>
    <row r="8096" spans="1:17" x14ac:dyDescent="0.25">
      <c r="A8096" t="s">
        <v>909</v>
      </c>
      <c r="B8096">
        <v>7</v>
      </c>
      <c r="C8096" t="s">
        <v>367</v>
      </c>
      <c r="D8096" t="s">
        <v>739</v>
      </c>
      <c r="E8096" t="str">
        <f t="shared" si="252"/>
        <v/>
      </c>
      <c r="F8096" t="str">
        <f t="shared" si="253"/>
        <v/>
      </c>
      <c r="H8096">
        <v>5.5</v>
      </c>
      <c r="Q8096">
        <v>5.5</v>
      </c>
    </row>
    <row r="8097" spans="1:17" x14ac:dyDescent="0.25">
      <c r="A8097" t="s">
        <v>909</v>
      </c>
      <c r="B8097">
        <v>7</v>
      </c>
      <c r="C8097" t="s">
        <v>365</v>
      </c>
      <c r="D8097" t="s">
        <v>634</v>
      </c>
      <c r="E8097" t="str">
        <f t="shared" si="252"/>
        <v/>
      </c>
      <c r="F8097" t="str">
        <f t="shared" si="253"/>
        <v/>
      </c>
      <c r="H8097">
        <v>5</v>
      </c>
      <c r="Q8097">
        <v>5</v>
      </c>
    </row>
    <row r="8098" spans="1:17" x14ac:dyDescent="0.25">
      <c r="A8098" t="s">
        <v>909</v>
      </c>
      <c r="B8098">
        <v>7</v>
      </c>
      <c r="C8098" t="s">
        <v>382</v>
      </c>
      <c r="D8098" t="s">
        <v>634</v>
      </c>
      <c r="E8098">
        <f t="shared" si="252"/>
        <v>1</v>
      </c>
      <c r="F8098" t="str">
        <f t="shared" si="253"/>
        <v/>
      </c>
      <c r="G8098" t="s">
        <v>910</v>
      </c>
      <c r="H8098">
        <v>5.5</v>
      </c>
      <c r="Q8098">
        <v>5</v>
      </c>
    </row>
    <row r="8099" spans="1:17" x14ac:dyDescent="0.25">
      <c r="A8099" t="s">
        <v>909</v>
      </c>
      <c r="B8099">
        <v>7</v>
      </c>
      <c r="C8099" t="s">
        <v>398</v>
      </c>
      <c r="D8099" t="s">
        <v>634</v>
      </c>
      <c r="E8099" t="str">
        <f t="shared" si="252"/>
        <v/>
      </c>
      <c r="F8099" t="str">
        <f t="shared" si="253"/>
        <v/>
      </c>
      <c r="H8099">
        <v>5</v>
      </c>
      <c r="Q8099">
        <v>5</v>
      </c>
    </row>
    <row r="8100" spans="1:17" x14ac:dyDescent="0.25">
      <c r="A8100" t="s">
        <v>909</v>
      </c>
      <c r="B8100">
        <v>7</v>
      </c>
      <c r="C8100" t="s">
        <v>469</v>
      </c>
      <c r="D8100" t="s">
        <v>634</v>
      </c>
      <c r="E8100" t="str">
        <f t="shared" si="252"/>
        <v/>
      </c>
      <c r="F8100" t="str">
        <f t="shared" si="253"/>
        <v/>
      </c>
      <c r="H8100">
        <v>6</v>
      </c>
      <c r="Q8100">
        <v>6</v>
      </c>
    </row>
    <row r="8101" spans="1:17" x14ac:dyDescent="0.25">
      <c r="A8101" t="s">
        <v>909</v>
      </c>
      <c r="B8101">
        <v>7</v>
      </c>
      <c r="C8101" t="s">
        <v>847</v>
      </c>
      <c r="D8101" t="s">
        <v>634</v>
      </c>
      <c r="E8101" t="str">
        <f t="shared" si="252"/>
        <v/>
      </c>
      <c r="F8101" t="str">
        <f t="shared" si="253"/>
        <v/>
      </c>
      <c r="H8101">
        <v>5.5</v>
      </c>
      <c r="Q8101">
        <v>5.5</v>
      </c>
    </row>
    <row r="8102" spans="1:17" x14ac:dyDescent="0.25">
      <c r="A8102" t="s">
        <v>909</v>
      </c>
      <c r="B8102">
        <v>7</v>
      </c>
      <c r="C8102" t="s">
        <v>447</v>
      </c>
      <c r="D8102" t="s">
        <v>632</v>
      </c>
      <c r="E8102">
        <f t="shared" si="252"/>
        <v>1</v>
      </c>
      <c r="F8102" t="str">
        <f t="shared" si="253"/>
        <v/>
      </c>
      <c r="G8102" t="s">
        <v>910</v>
      </c>
      <c r="H8102">
        <v>6</v>
      </c>
      <c r="Q8102">
        <v>5.5</v>
      </c>
    </row>
    <row r="8103" spans="1:17" x14ac:dyDescent="0.25">
      <c r="A8103" t="s">
        <v>909</v>
      </c>
      <c r="B8103">
        <v>7</v>
      </c>
      <c r="C8103" t="s">
        <v>462</v>
      </c>
      <c r="D8103" t="s">
        <v>632</v>
      </c>
      <c r="E8103" t="str">
        <f t="shared" si="252"/>
        <v/>
      </c>
      <c r="F8103" t="str">
        <f t="shared" si="253"/>
        <v/>
      </c>
      <c r="H8103">
        <v>6.5</v>
      </c>
      <c r="Q8103">
        <v>6.5</v>
      </c>
    </row>
    <row r="8104" spans="1:17" x14ac:dyDescent="0.25">
      <c r="A8104" t="s">
        <v>909</v>
      </c>
      <c r="B8104">
        <v>7</v>
      </c>
      <c r="C8104" t="s">
        <v>470</v>
      </c>
      <c r="D8104" t="s">
        <v>632</v>
      </c>
      <c r="E8104" t="str">
        <f t="shared" si="252"/>
        <v/>
      </c>
      <c r="F8104" t="str">
        <f t="shared" si="253"/>
        <v/>
      </c>
      <c r="H8104">
        <v>6.5</v>
      </c>
      <c r="Q8104">
        <v>6.5</v>
      </c>
    </row>
    <row r="8105" spans="1:17" x14ac:dyDescent="0.25">
      <c r="A8105" t="s">
        <v>909</v>
      </c>
      <c r="B8105">
        <v>7</v>
      </c>
      <c r="C8105" t="s">
        <v>474</v>
      </c>
      <c r="D8105" t="s">
        <v>632</v>
      </c>
      <c r="E8105">
        <f t="shared" si="252"/>
        <v>1</v>
      </c>
      <c r="F8105" t="str">
        <f t="shared" si="253"/>
        <v/>
      </c>
      <c r="G8105" t="s">
        <v>910</v>
      </c>
      <c r="H8105">
        <v>5</v>
      </c>
      <c r="Q8105">
        <v>4.5</v>
      </c>
    </row>
    <row r="8106" spans="1:17" x14ac:dyDescent="0.25">
      <c r="A8106" t="s">
        <v>909</v>
      </c>
      <c r="B8106">
        <v>7</v>
      </c>
      <c r="C8106" t="s">
        <v>353</v>
      </c>
      <c r="D8106" t="s">
        <v>752</v>
      </c>
      <c r="E8106" t="str">
        <f t="shared" si="252"/>
        <v/>
      </c>
      <c r="F8106" t="str">
        <f t="shared" si="253"/>
        <v/>
      </c>
      <c r="H8106">
        <v>5</v>
      </c>
      <c r="Q8106">
        <v>5</v>
      </c>
    </row>
    <row r="8107" spans="1:17" x14ac:dyDescent="0.25">
      <c r="A8107" t="s">
        <v>909</v>
      </c>
      <c r="B8107">
        <v>7</v>
      </c>
      <c r="C8107" t="s">
        <v>426</v>
      </c>
      <c r="D8107" t="s">
        <v>752</v>
      </c>
      <c r="E8107">
        <f t="shared" si="252"/>
        <v>1</v>
      </c>
      <c r="F8107" t="str">
        <f t="shared" si="253"/>
        <v/>
      </c>
      <c r="G8107" t="s">
        <v>910</v>
      </c>
      <c r="H8107">
        <v>5.5</v>
      </c>
      <c r="Q8107">
        <v>5</v>
      </c>
    </row>
    <row r="8108" spans="1:17" x14ac:dyDescent="0.25">
      <c r="A8108" t="s">
        <v>909</v>
      </c>
      <c r="B8108">
        <v>7</v>
      </c>
      <c r="C8108" t="s">
        <v>454</v>
      </c>
      <c r="D8108" t="s">
        <v>752</v>
      </c>
      <c r="E8108" t="str">
        <f t="shared" si="252"/>
        <v/>
      </c>
      <c r="F8108" t="str">
        <f t="shared" si="253"/>
        <v/>
      </c>
      <c r="H8108">
        <v>6</v>
      </c>
      <c r="Q8108">
        <v>6</v>
      </c>
    </row>
    <row r="8109" spans="1:17" x14ac:dyDescent="0.25">
      <c r="A8109" t="s">
        <v>909</v>
      </c>
      <c r="B8109">
        <v>7</v>
      </c>
      <c r="C8109" t="s">
        <v>879</v>
      </c>
      <c r="D8109" t="s">
        <v>752</v>
      </c>
      <c r="E8109" t="str">
        <f t="shared" si="252"/>
        <v/>
      </c>
      <c r="F8109" t="str">
        <f t="shared" si="253"/>
        <v/>
      </c>
      <c r="H8109">
        <v>6</v>
      </c>
      <c r="Q8109">
        <v>6</v>
      </c>
    </row>
    <row r="8110" spans="1:17" x14ac:dyDescent="0.25">
      <c r="A8110" t="s">
        <v>909</v>
      </c>
      <c r="B8110">
        <v>7</v>
      </c>
      <c r="C8110" t="s">
        <v>477</v>
      </c>
      <c r="D8110" t="s">
        <v>752</v>
      </c>
      <c r="E8110" t="str">
        <f t="shared" si="252"/>
        <v/>
      </c>
      <c r="F8110" t="str">
        <f t="shared" si="253"/>
        <v/>
      </c>
      <c r="H8110">
        <v>6</v>
      </c>
      <c r="Q8110">
        <v>6</v>
      </c>
    </row>
    <row r="8111" spans="1:17" x14ac:dyDescent="0.25">
      <c r="A8111" t="s">
        <v>909</v>
      </c>
      <c r="B8111">
        <v>7</v>
      </c>
      <c r="C8111" t="s">
        <v>415</v>
      </c>
      <c r="D8111" t="s">
        <v>740</v>
      </c>
      <c r="E8111">
        <f t="shared" si="252"/>
        <v>1</v>
      </c>
      <c r="F8111" t="str">
        <f t="shared" si="253"/>
        <v/>
      </c>
      <c r="G8111" t="s">
        <v>910</v>
      </c>
      <c r="H8111">
        <v>5.5</v>
      </c>
      <c r="Q8111">
        <v>5</v>
      </c>
    </row>
    <row r="8112" spans="1:17" x14ac:dyDescent="0.25">
      <c r="A8112" t="s">
        <v>909</v>
      </c>
      <c r="B8112">
        <v>7</v>
      </c>
      <c r="C8112" t="s">
        <v>440</v>
      </c>
      <c r="D8112" t="s">
        <v>740</v>
      </c>
      <c r="E8112" t="str">
        <f t="shared" si="252"/>
        <v/>
      </c>
      <c r="F8112" t="str">
        <f t="shared" si="253"/>
        <v/>
      </c>
      <c r="H8112">
        <v>5</v>
      </c>
      <c r="Q8112">
        <v>5</v>
      </c>
    </row>
    <row r="8113" spans="1:17" x14ac:dyDescent="0.25">
      <c r="A8113" t="s">
        <v>909</v>
      </c>
      <c r="B8113">
        <v>7</v>
      </c>
      <c r="C8113" t="s">
        <v>870</v>
      </c>
      <c r="D8113" t="s">
        <v>740</v>
      </c>
      <c r="E8113">
        <f t="shared" si="252"/>
        <v>1</v>
      </c>
      <c r="F8113" t="str">
        <f t="shared" si="253"/>
        <v/>
      </c>
      <c r="G8113" t="s">
        <v>910</v>
      </c>
      <c r="H8113">
        <v>4.5</v>
      </c>
      <c r="Q8113">
        <v>4</v>
      </c>
    </row>
    <row r="8114" spans="1:17" x14ac:dyDescent="0.25">
      <c r="A8114" t="s">
        <v>909</v>
      </c>
      <c r="B8114">
        <v>7</v>
      </c>
      <c r="C8114" t="s">
        <v>458</v>
      </c>
      <c r="D8114" t="s">
        <v>740</v>
      </c>
      <c r="E8114" t="str">
        <f t="shared" si="252"/>
        <v/>
      </c>
      <c r="F8114" t="str">
        <f t="shared" si="253"/>
        <v/>
      </c>
      <c r="H8114">
        <v>4.5</v>
      </c>
      <c r="Q8114">
        <v>4.5</v>
      </c>
    </row>
    <row r="8115" spans="1:17" x14ac:dyDescent="0.25">
      <c r="A8115" t="s">
        <v>909</v>
      </c>
      <c r="B8115">
        <v>7</v>
      </c>
      <c r="C8115" t="s">
        <v>463</v>
      </c>
      <c r="D8115" t="s">
        <v>740</v>
      </c>
      <c r="E8115" t="str">
        <f t="shared" si="252"/>
        <v/>
      </c>
      <c r="F8115" t="str">
        <f t="shared" si="253"/>
        <v/>
      </c>
      <c r="H8115">
        <v>5</v>
      </c>
      <c r="Q8115">
        <v>5</v>
      </c>
    </row>
    <row r="8116" spans="1:17" x14ac:dyDescent="0.25">
      <c r="A8116" t="s">
        <v>909</v>
      </c>
      <c r="B8116">
        <v>7</v>
      </c>
      <c r="C8116" t="s">
        <v>360</v>
      </c>
      <c r="D8116" t="s">
        <v>742</v>
      </c>
      <c r="E8116" t="str">
        <f t="shared" si="252"/>
        <v/>
      </c>
      <c r="F8116" t="str">
        <f t="shared" si="253"/>
        <v/>
      </c>
      <c r="H8116">
        <v>7</v>
      </c>
      <c r="Q8116">
        <v>7</v>
      </c>
    </row>
    <row r="8117" spans="1:17" x14ac:dyDescent="0.25">
      <c r="A8117" t="s">
        <v>909</v>
      </c>
      <c r="B8117">
        <v>7</v>
      </c>
      <c r="C8117" t="s">
        <v>369</v>
      </c>
      <c r="D8117" t="s">
        <v>742</v>
      </c>
      <c r="E8117">
        <f t="shared" si="252"/>
        <v>1</v>
      </c>
      <c r="F8117" t="str">
        <f t="shared" si="253"/>
        <v/>
      </c>
      <c r="G8117" t="s">
        <v>910</v>
      </c>
      <c r="H8117">
        <v>6</v>
      </c>
      <c r="Q8117">
        <v>5.5</v>
      </c>
    </row>
    <row r="8118" spans="1:17" x14ac:dyDescent="0.25">
      <c r="A8118" t="s">
        <v>909</v>
      </c>
      <c r="B8118">
        <v>7</v>
      </c>
      <c r="C8118" t="s">
        <v>384</v>
      </c>
      <c r="D8118" t="s">
        <v>742</v>
      </c>
      <c r="E8118" t="str">
        <f t="shared" si="252"/>
        <v/>
      </c>
      <c r="F8118" t="str">
        <f t="shared" si="253"/>
        <v/>
      </c>
      <c r="H8118">
        <v>6.5</v>
      </c>
      <c r="I8118">
        <v>1</v>
      </c>
      <c r="Q8118">
        <v>9.5</v>
      </c>
    </row>
    <row r="8119" spans="1:17" x14ac:dyDescent="0.25">
      <c r="A8119" t="s">
        <v>909</v>
      </c>
      <c r="B8119">
        <v>7</v>
      </c>
      <c r="C8119" t="s">
        <v>375</v>
      </c>
      <c r="D8119" t="s">
        <v>753</v>
      </c>
      <c r="E8119">
        <f t="shared" si="252"/>
        <v>1</v>
      </c>
      <c r="F8119" t="str">
        <f t="shared" si="253"/>
        <v/>
      </c>
      <c r="G8119" t="s">
        <v>910</v>
      </c>
      <c r="H8119">
        <v>6</v>
      </c>
      <c r="Q8119">
        <v>5.5</v>
      </c>
    </row>
    <row r="8120" spans="1:17" x14ac:dyDescent="0.25">
      <c r="A8120" t="s">
        <v>909</v>
      </c>
      <c r="B8120">
        <v>7</v>
      </c>
      <c r="C8120" t="s">
        <v>379</v>
      </c>
      <c r="D8120" t="s">
        <v>753</v>
      </c>
      <c r="E8120" t="str">
        <f t="shared" si="252"/>
        <v/>
      </c>
      <c r="F8120" t="str">
        <f t="shared" si="253"/>
        <v/>
      </c>
      <c r="H8120">
        <v>6</v>
      </c>
      <c r="Q8120">
        <v>6</v>
      </c>
    </row>
    <row r="8121" spans="1:17" x14ac:dyDescent="0.25">
      <c r="A8121" t="s">
        <v>909</v>
      </c>
      <c r="B8121">
        <v>7</v>
      </c>
      <c r="C8121" t="s">
        <v>385</v>
      </c>
      <c r="D8121" t="s">
        <v>753</v>
      </c>
      <c r="E8121">
        <f t="shared" si="252"/>
        <v>1</v>
      </c>
      <c r="F8121" t="str">
        <f t="shared" si="253"/>
        <v/>
      </c>
      <c r="G8121" t="s">
        <v>910</v>
      </c>
      <c r="H8121">
        <v>6</v>
      </c>
      <c r="Q8121">
        <v>5.5</v>
      </c>
    </row>
    <row r="8122" spans="1:17" x14ac:dyDescent="0.25">
      <c r="A8122" t="s">
        <v>909</v>
      </c>
      <c r="B8122">
        <v>7</v>
      </c>
      <c r="C8122" t="s">
        <v>380</v>
      </c>
      <c r="D8122" t="s">
        <v>750</v>
      </c>
      <c r="E8122" t="str">
        <f t="shared" si="252"/>
        <v/>
      </c>
      <c r="F8122" t="str">
        <f t="shared" si="253"/>
        <v/>
      </c>
      <c r="H8122">
        <v>6</v>
      </c>
      <c r="Q8122">
        <v>6</v>
      </c>
    </row>
    <row r="8123" spans="1:17" x14ac:dyDescent="0.25">
      <c r="A8123" t="s">
        <v>909</v>
      </c>
      <c r="B8123">
        <v>7</v>
      </c>
      <c r="C8123" t="s">
        <v>386</v>
      </c>
      <c r="D8123" t="s">
        <v>750</v>
      </c>
      <c r="E8123" t="str">
        <f t="shared" si="252"/>
        <v/>
      </c>
      <c r="F8123" t="str">
        <f t="shared" si="253"/>
        <v/>
      </c>
      <c r="H8123">
        <v>5</v>
      </c>
      <c r="Q8123">
        <v>5</v>
      </c>
    </row>
    <row r="8124" spans="1:17" x14ac:dyDescent="0.25">
      <c r="A8124" t="s">
        <v>909</v>
      </c>
      <c r="B8124">
        <v>7</v>
      </c>
      <c r="C8124" t="s">
        <v>430</v>
      </c>
      <c r="D8124" t="s">
        <v>750</v>
      </c>
      <c r="E8124" t="str">
        <f t="shared" si="252"/>
        <v/>
      </c>
      <c r="F8124" t="str">
        <f t="shared" si="253"/>
        <v/>
      </c>
      <c r="H8124">
        <v>5.5</v>
      </c>
      <c r="Q8124">
        <v>5.5</v>
      </c>
    </row>
    <row r="8125" spans="1:17" x14ac:dyDescent="0.25">
      <c r="A8125" t="s">
        <v>909</v>
      </c>
      <c r="B8125">
        <v>7</v>
      </c>
      <c r="C8125" t="s">
        <v>452</v>
      </c>
      <c r="D8125" t="s">
        <v>750</v>
      </c>
      <c r="E8125" t="str">
        <f t="shared" si="252"/>
        <v/>
      </c>
      <c r="F8125" t="str">
        <f t="shared" si="253"/>
        <v/>
      </c>
      <c r="H8125">
        <v>5</v>
      </c>
      <c r="Q8125">
        <v>5</v>
      </c>
    </row>
    <row r="8126" spans="1:17" x14ac:dyDescent="0.25">
      <c r="A8126" t="s">
        <v>909</v>
      </c>
      <c r="B8126">
        <v>7</v>
      </c>
      <c r="C8126" t="s">
        <v>461</v>
      </c>
      <c r="D8126" t="s">
        <v>750</v>
      </c>
      <c r="E8126">
        <f t="shared" si="252"/>
        <v>1</v>
      </c>
      <c r="F8126" t="str">
        <f t="shared" si="253"/>
        <v/>
      </c>
      <c r="G8126" t="s">
        <v>910</v>
      </c>
      <c r="H8126">
        <v>5.5</v>
      </c>
      <c r="Q8126">
        <v>5</v>
      </c>
    </row>
    <row r="8127" spans="1:17" x14ac:dyDescent="0.25">
      <c r="A8127" t="s">
        <v>909</v>
      </c>
      <c r="B8127">
        <v>7</v>
      </c>
      <c r="C8127" t="s">
        <v>345</v>
      </c>
      <c r="D8127" t="s">
        <v>754</v>
      </c>
      <c r="E8127" t="str">
        <f t="shared" si="252"/>
        <v/>
      </c>
      <c r="F8127" t="str">
        <f t="shared" si="253"/>
        <v/>
      </c>
      <c r="H8127">
        <v>5.5</v>
      </c>
      <c r="Q8127">
        <v>5.5</v>
      </c>
    </row>
    <row r="8128" spans="1:17" x14ac:dyDescent="0.25">
      <c r="A8128" t="s">
        <v>909</v>
      </c>
      <c r="B8128">
        <v>7</v>
      </c>
      <c r="C8128" t="s">
        <v>849</v>
      </c>
      <c r="D8128" t="s">
        <v>754</v>
      </c>
      <c r="E8128">
        <f t="shared" si="252"/>
        <v>1</v>
      </c>
      <c r="F8128" t="str">
        <f t="shared" si="253"/>
        <v/>
      </c>
      <c r="G8128" t="s">
        <v>910</v>
      </c>
      <c r="H8128">
        <v>6</v>
      </c>
      <c r="Q8128">
        <v>5.5</v>
      </c>
    </row>
    <row r="8129" spans="1:17" x14ac:dyDescent="0.25">
      <c r="A8129" t="s">
        <v>909</v>
      </c>
      <c r="B8129">
        <v>7</v>
      </c>
      <c r="C8129" t="s">
        <v>433</v>
      </c>
      <c r="D8129" t="s">
        <v>754</v>
      </c>
      <c r="E8129" t="str">
        <f t="shared" si="252"/>
        <v/>
      </c>
      <c r="F8129">
        <f t="shared" si="253"/>
        <v>1</v>
      </c>
      <c r="G8129" t="s">
        <v>911</v>
      </c>
      <c r="H8129">
        <v>4</v>
      </c>
      <c r="Q8129">
        <v>3</v>
      </c>
    </row>
    <row r="8130" spans="1:17" x14ac:dyDescent="0.25">
      <c r="A8130" t="s">
        <v>909</v>
      </c>
      <c r="B8130">
        <v>7</v>
      </c>
      <c r="C8130" t="s">
        <v>888</v>
      </c>
      <c r="D8130" t="s">
        <v>754</v>
      </c>
      <c r="E8130" t="str">
        <f t="shared" si="252"/>
        <v/>
      </c>
      <c r="F8130" t="str">
        <f t="shared" si="253"/>
        <v/>
      </c>
      <c r="H8130">
        <v>6</v>
      </c>
      <c r="Q8130">
        <v>6</v>
      </c>
    </row>
    <row r="8131" spans="1:17" x14ac:dyDescent="0.25">
      <c r="A8131" t="s">
        <v>909</v>
      </c>
      <c r="B8131">
        <v>7</v>
      </c>
      <c r="C8131" t="s">
        <v>480</v>
      </c>
      <c r="D8131" t="s">
        <v>754</v>
      </c>
      <c r="E8131" t="str">
        <f t="shared" ref="E8131:E8194" si="254">IF($G8131="Ammonito",1,"")</f>
        <v/>
      </c>
      <c r="F8131" t="str">
        <f t="shared" ref="F8131:F8194" si="255">IF($G8131="Espulsione",1,"")</f>
        <v/>
      </c>
      <c r="H8131">
        <v>5.5</v>
      </c>
      <c r="Q8131">
        <v>5.5</v>
      </c>
    </row>
    <row r="8132" spans="1:17" x14ac:dyDescent="0.25">
      <c r="A8132" t="s">
        <v>909</v>
      </c>
      <c r="B8132">
        <v>7</v>
      </c>
      <c r="C8132" t="s">
        <v>356</v>
      </c>
      <c r="D8132" t="s">
        <v>748</v>
      </c>
      <c r="E8132" t="str">
        <f t="shared" si="254"/>
        <v/>
      </c>
      <c r="F8132" t="str">
        <f t="shared" si="255"/>
        <v/>
      </c>
      <c r="H8132">
        <v>5.5</v>
      </c>
      <c r="Q8132">
        <v>5.5</v>
      </c>
    </row>
    <row r="8133" spans="1:17" x14ac:dyDescent="0.25">
      <c r="A8133" t="s">
        <v>909</v>
      </c>
      <c r="B8133">
        <v>7</v>
      </c>
      <c r="C8133" t="s">
        <v>370</v>
      </c>
      <c r="D8133" t="s">
        <v>748</v>
      </c>
      <c r="E8133" t="str">
        <f t="shared" si="254"/>
        <v/>
      </c>
      <c r="F8133" t="str">
        <f t="shared" si="255"/>
        <v/>
      </c>
      <c r="H8133">
        <v>6</v>
      </c>
      <c r="Q8133">
        <v>6</v>
      </c>
    </row>
    <row r="8134" spans="1:17" x14ac:dyDescent="0.25">
      <c r="A8134" t="s">
        <v>909</v>
      </c>
      <c r="B8134">
        <v>7</v>
      </c>
      <c r="C8134" t="s">
        <v>401</v>
      </c>
      <c r="D8134" t="s">
        <v>748</v>
      </c>
      <c r="E8134" t="str">
        <f t="shared" si="254"/>
        <v/>
      </c>
      <c r="F8134" t="str">
        <f t="shared" si="255"/>
        <v/>
      </c>
      <c r="H8134">
        <v>6.5</v>
      </c>
      <c r="Q8134">
        <v>6.5</v>
      </c>
    </row>
    <row r="8135" spans="1:17" x14ac:dyDescent="0.25">
      <c r="A8135" t="s">
        <v>909</v>
      </c>
      <c r="B8135">
        <v>7</v>
      </c>
      <c r="C8135" t="s">
        <v>432</v>
      </c>
      <c r="D8135" t="s">
        <v>748</v>
      </c>
      <c r="E8135" t="str">
        <f t="shared" si="254"/>
        <v/>
      </c>
      <c r="F8135" t="str">
        <f t="shared" si="255"/>
        <v/>
      </c>
      <c r="H8135">
        <v>6</v>
      </c>
      <c r="Q8135">
        <v>6</v>
      </c>
    </row>
    <row r="8136" spans="1:17" x14ac:dyDescent="0.25">
      <c r="A8136" t="s">
        <v>909</v>
      </c>
      <c r="B8136">
        <v>7</v>
      </c>
      <c r="C8136" t="s">
        <v>845</v>
      </c>
      <c r="D8136" t="s">
        <v>661</v>
      </c>
      <c r="E8136" t="str">
        <f t="shared" si="254"/>
        <v/>
      </c>
      <c r="F8136" t="str">
        <f t="shared" si="255"/>
        <v/>
      </c>
      <c r="H8136">
        <v>6</v>
      </c>
      <c r="Q8136">
        <v>6</v>
      </c>
    </row>
    <row r="8137" spans="1:17" x14ac:dyDescent="0.25">
      <c r="A8137" t="s">
        <v>909</v>
      </c>
      <c r="B8137">
        <v>7</v>
      </c>
      <c r="C8137" t="s">
        <v>400</v>
      </c>
      <c r="D8137" t="s">
        <v>661</v>
      </c>
      <c r="E8137" t="str">
        <f t="shared" si="254"/>
        <v/>
      </c>
      <c r="F8137" t="str">
        <f t="shared" si="255"/>
        <v/>
      </c>
      <c r="H8137">
        <v>6</v>
      </c>
      <c r="Q8137">
        <v>6</v>
      </c>
    </row>
    <row r="8138" spans="1:17" x14ac:dyDescent="0.25">
      <c r="A8138" t="s">
        <v>909</v>
      </c>
      <c r="B8138">
        <v>7</v>
      </c>
      <c r="C8138" t="s">
        <v>409</v>
      </c>
      <c r="D8138" t="s">
        <v>661</v>
      </c>
      <c r="E8138" t="str">
        <f t="shared" si="254"/>
        <v/>
      </c>
      <c r="F8138" t="str">
        <f t="shared" si="255"/>
        <v/>
      </c>
      <c r="H8138">
        <v>5</v>
      </c>
      <c r="Q8138">
        <v>5</v>
      </c>
    </row>
    <row r="8139" spans="1:17" x14ac:dyDescent="0.25">
      <c r="A8139" t="s">
        <v>909</v>
      </c>
      <c r="B8139">
        <v>7</v>
      </c>
      <c r="C8139" t="s">
        <v>420</v>
      </c>
      <c r="D8139" t="s">
        <v>661</v>
      </c>
      <c r="E8139" t="str">
        <f t="shared" si="254"/>
        <v/>
      </c>
      <c r="F8139" t="str">
        <f t="shared" si="255"/>
        <v/>
      </c>
      <c r="H8139">
        <v>6</v>
      </c>
      <c r="Q8139">
        <v>6</v>
      </c>
    </row>
    <row r="8140" spans="1:17" x14ac:dyDescent="0.25">
      <c r="A8140" t="s">
        <v>909</v>
      </c>
      <c r="B8140">
        <v>7</v>
      </c>
      <c r="C8140" t="s">
        <v>467</v>
      </c>
      <c r="D8140" t="s">
        <v>661</v>
      </c>
      <c r="E8140">
        <f t="shared" si="254"/>
        <v>1</v>
      </c>
      <c r="F8140" t="str">
        <f t="shared" si="255"/>
        <v/>
      </c>
      <c r="G8140" t="s">
        <v>910</v>
      </c>
      <c r="H8140">
        <v>6.5</v>
      </c>
      <c r="I8140">
        <v>1</v>
      </c>
      <c r="Q8140">
        <v>9</v>
      </c>
    </row>
    <row r="8141" spans="1:17" x14ac:dyDescent="0.25">
      <c r="A8141" t="s">
        <v>909</v>
      </c>
      <c r="B8141">
        <v>7</v>
      </c>
      <c r="C8141" t="s">
        <v>359</v>
      </c>
      <c r="D8141" t="s">
        <v>631</v>
      </c>
      <c r="E8141" t="str">
        <f t="shared" si="254"/>
        <v/>
      </c>
      <c r="F8141">
        <f t="shared" si="255"/>
        <v>1</v>
      </c>
      <c r="G8141" t="s">
        <v>911</v>
      </c>
      <c r="H8141">
        <v>6</v>
      </c>
      <c r="Q8141">
        <v>5</v>
      </c>
    </row>
    <row r="8142" spans="1:17" x14ac:dyDescent="0.25">
      <c r="A8142" t="s">
        <v>909</v>
      </c>
      <c r="B8142">
        <v>7</v>
      </c>
      <c r="C8142" t="s">
        <v>364</v>
      </c>
      <c r="D8142" t="s">
        <v>631</v>
      </c>
      <c r="E8142">
        <f t="shared" si="254"/>
        <v>1</v>
      </c>
      <c r="F8142" t="str">
        <f t="shared" si="255"/>
        <v/>
      </c>
      <c r="G8142" t="s">
        <v>910</v>
      </c>
      <c r="H8142">
        <v>7</v>
      </c>
      <c r="Q8142">
        <v>6.5</v>
      </c>
    </row>
    <row r="8143" spans="1:17" x14ac:dyDescent="0.25">
      <c r="A8143" t="s">
        <v>909</v>
      </c>
      <c r="B8143">
        <v>7</v>
      </c>
      <c r="C8143" t="s">
        <v>846</v>
      </c>
      <c r="D8143" t="s">
        <v>631</v>
      </c>
      <c r="E8143">
        <f t="shared" si="254"/>
        <v>1</v>
      </c>
      <c r="F8143" t="str">
        <f t="shared" si="255"/>
        <v/>
      </c>
      <c r="G8143" t="s">
        <v>910</v>
      </c>
      <c r="H8143">
        <v>6.5</v>
      </c>
      <c r="Q8143">
        <v>6</v>
      </c>
    </row>
    <row r="8144" spans="1:17" x14ac:dyDescent="0.25">
      <c r="A8144" t="s">
        <v>909</v>
      </c>
      <c r="B8144">
        <v>7</v>
      </c>
      <c r="C8144" t="s">
        <v>475</v>
      </c>
      <c r="D8144" t="s">
        <v>631</v>
      </c>
      <c r="E8144" t="str">
        <f t="shared" si="254"/>
        <v/>
      </c>
      <c r="F8144" t="str">
        <f t="shared" si="255"/>
        <v/>
      </c>
      <c r="H8144">
        <v>6.5</v>
      </c>
      <c r="Q8144">
        <v>6.5</v>
      </c>
    </row>
    <row r="8145" spans="1:17" x14ac:dyDescent="0.25">
      <c r="A8145" t="s">
        <v>909</v>
      </c>
      <c r="B8145">
        <v>7</v>
      </c>
      <c r="C8145" t="s">
        <v>394</v>
      </c>
      <c r="D8145" t="s">
        <v>745</v>
      </c>
      <c r="E8145" t="str">
        <f t="shared" si="254"/>
        <v/>
      </c>
      <c r="F8145" t="str">
        <f t="shared" si="255"/>
        <v/>
      </c>
      <c r="H8145">
        <v>5.5</v>
      </c>
      <c r="Q8145">
        <v>5.5</v>
      </c>
    </row>
    <row r="8146" spans="1:17" x14ac:dyDescent="0.25">
      <c r="A8146" t="s">
        <v>909</v>
      </c>
      <c r="B8146">
        <v>7</v>
      </c>
      <c r="C8146" t="s">
        <v>405</v>
      </c>
      <c r="D8146" t="s">
        <v>745</v>
      </c>
      <c r="E8146" t="str">
        <f t="shared" si="254"/>
        <v/>
      </c>
      <c r="F8146" t="str">
        <f t="shared" si="255"/>
        <v/>
      </c>
      <c r="H8146">
        <v>6</v>
      </c>
      <c r="Q8146">
        <v>6</v>
      </c>
    </row>
    <row r="8147" spans="1:17" x14ac:dyDescent="0.25">
      <c r="A8147" t="s">
        <v>909</v>
      </c>
      <c r="B8147">
        <v>7</v>
      </c>
      <c r="C8147" t="s">
        <v>439</v>
      </c>
      <c r="D8147" t="s">
        <v>745</v>
      </c>
      <c r="E8147" t="str">
        <f t="shared" si="254"/>
        <v/>
      </c>
      <c r="F8147" t="str">
        <f t="shared" si="255"/>
        <v/>
      </c>
      <c r="H8147">
        <v>6.5</v>
      </c>
      <c r="Q8147">
        <v>6.5</v>
      </c>
    </row>
    <row r="8148" spans="1:17" x14ac:dyDescent="0.25">
      <c r="A8148" t="s">
        <v>909</v>
      </c>
      <c r="B8148">
        <v>7</v>
      </c>
      <c r="C8148" t="s">
        <v>446</v>
      </c>
      <c r="D8148" t="s">
        <v>745</v>
      </c>
      <c r="E8148" t="str">
        <f t="shared" si="254"/>
        <v/>
      </c>
      <c r="F8148" t="str">
        <f t="shared" si="255"/>
        <v/>
      </c>
      <c r="H8148">
        <v>6</v>
      </c>
      <c r="Q8148">
        <v>6</v>
      </c>
    </row>
    <row r="8149" spans="1:17" x14ac:dyDescent="0.25">
      <c r="A8149" t="s">
        <v>909</v>
      </c>
      <c r="B8149">
        <v>7</v>
      </c>
      <c r="C8149" t="s">
        <v>346</v>
      </c>
      <c r="D8149" t="s">
        <v>635</v>
      </c>
      <c r="E8149" t="str">
        <f t="shared" si="254"/>
        <v/>
      </c>
      <c r="F8149" t="str">
        <f t="shared" si="255"/>
        <v/>
      </c>
      <c r="H8149">
        <v>4.5</v>
      </c>
      <c r="Q8149">
        <v>4.5</v>
      </c>
    </row>
    <row r="8150" spans="1:17" x14ac:dyDescent="0.25">
      <c r="A8150" t="s">
        <v>909</v>
      </c>
      <c r="B8150">
        <v>7</v>
      </c>
      <c r="C8150" t="s">
        <v>366</v>
      </c>
      <c r="D8150" t="s">
        <v>635</v>
      </c>
      <c r="E8150" t="str">
        <f t="shared" si="254"/>
        <v/>
      </c>
      <c r="F8150" t="str">
        <f t="shared" si="255"/>
        <v/>
      </c>
      <c r="H8150">
        <v>5</v>
      </c>
      <c r="Q8150">
        <v>5</v>
      </c>
    </row>
    <row r="8151" spans="1:17" x14ac:dyDescent="0.25">
      <c r="A8151" t="s">
        <v>909</v>
      </c>
      <c r="B8151">
        <v>7</v>
      </c>
      <c r="C8151" t="s">
        <v>862</v>
      </c>
      <c r="D8151" t="s">
        <v>635</v>
      </c>
      <c r="E8151" t="str">
        <f t="shared" si="254"/>
        <v/>
      </c>
      <c r="F8151" t="str">
        <f t="shared" si="255"/>
        <v/>
      </c>
      <c r="H8151">
        <v>5</v>
      </c>
      <c r="Q8151">
        <v>5</v>
      </c>
    </row>
    <row r="8152" spans="1:17" x14ac:dyDescent="0.25">
      <c r="A8152" t="s">
        <v>909</v>
      </c>
      <c r="B8152">
        <v>7</v>
      </c>
      <c r="C8152" t="s">
        <v>481</v>
      </c>
      <c r="D8152" t="s">
        <v>635</v>
      </c>
      <c r="E8152" t="str">
        <f t="shared" si="254"/>
        <v/>
      </c>
      <c r="F8152" t="str">
        <f t="shared" si="255"/>
        <v/>
      </c>
      <c r="H8152">
        <v>5</v>
      </c>
      <c r="Q8152">
        <v>5</v>
      </c>
    </row>
    <row r="8153" spans="1:17" x14ac:dyDescent="0.25">
      <c r="A8153" t="s">
        <v>909</v>
      </c>
      <c r="B8153">
        <v>7</v>
      </c>
      <c r="C8153" t="s">
        <v>389</v>
      </c>
      <c r="D8153" t="s">
        <v>747</v>
      </c>
      <c r="E8153">
        <f t="shared" si="254"/>
        <v>1</v>
      </c>
      <c r="F8153" t="str">
        <f t="shared" si="255"/>
        <v/>
      </c>
      <c r="G8153" t="s">
        <v>910</v>
      </c>
      <c r="H8153">
        <v>6.5</v>
      </c>
      <c r="Q8153">
        <v>6</v>
      </c>
    </row>
    <row r="8154" spans="1:17" x14ac:dyDescent="0.25">
      <c r="A8154" t="s">
        <v>909</v>
      </c>
      <c r="B8154">
        <v>7</v>
      </c>
      <c r="C8154" t="s">
        <v>390</v>
      </c>
      <c r="D8154" t="s">
        <v>747</v>
      </c>
      <c r="E8154">
        <f t="shared" si="254"/>
        <v>1</v>
      </c>
      <c r="F8154" t="str">
        <f t="shared" si="255"/>
        <v/>
      </c>
      <c r="G8154" t="s">
        <v>910</v>
      </c>
      <c r="H8154">
        <v>5.5</v>
      </c>
      <c r="Q8154">
        <v>5</v>
      </c>
    </row>
    <row r="8155" spans="1:17" x14ac:dyDescent="0.25">
      <c r="A8155" t="s">
        <v>909</v>
      </c>
      <c r="B8155">
        <v>7</v>
      </c>
      <c r="C8155" t="s">
        <v>408</v>
      </c>
      <c r="D8155" t="s">
        <v>747</v>
      </c>
      <c r="E8155">
        <f t="shared" si="254"/>
        <v>1</v>
      </c>
      <c r="F8155" t="str">
        <f t="shared" si="255"/>
        <v/>
      </c>
      <c r="G8155" t="s">
        <v>910</v>
      </c>
      <c r="H8155">
        <v>6</v>
      </c>
      <c r="Q8155">
        <v>5.5</v>
      </c>
    </row>
    <row r="8156" spans="1:17" x14ac:dyDescent="0.25">
      <c r="A8156" t="s">
        <v>909</v>
      </c>
      <c r="B8156">
        <v>7</v>
      </c>
      <c r="C8156" t="s">
        <v>865</v>
      </c>
      <c r="D8156" t="s">
        <v>747</v>
      </c>
      <c r="E8156" t="str">
        <f t="shared" si="254"/>
        <v/>
      </c>
      <c r="F8156" t="str">
        <f t="shared" si="255"/>
        <v/>
      </c>
      <c r="H8156">
        <v>6</v>
      </c>
      <c r="Q8156">
        <v>6</v>
      </c>
    </row>
    <row r="8157" spans="1:17" x14ac:dyDescent="0.25">
      <c r="A8157" t="s">
        <v>909</v>
      </c>
      <c r="B8157">
        <v>7</v>
      </c>
      <c r="C8157" t="s">
        <v>448</v>
      </c>
      <c r="D8157" t="s">
        <v>747</v>
      </c>
      <c r="E8157" t="str">
        <f t="shared" si="254"/>
        <v/>
      </c>
      <c r="F8157" t="str">
        <f t="shared" si="255"/>
        <v/>
      </c>
      <c r="H8157">
        <v>6</v>
      </c>
      <c r="Q8157">
        <v>6</v>
      </c>
    </row>
    <row r="8158" spans="1:17" x14ac:dyDescent="0.25">
      <c r="A8158" t="s">
        <v>909</v>
      </c>
      <c r="B8158">
        <v>7</v>
      </c>
      <c r="C8158" t="s">
        <v>361</v>
      </c>
      <c r="D8158" t="s">
        <v>738</v>
      </c>
      <c r="E8158" t="str">
        <f t="shared" si="254"/>
        <v/>
      </c>
      <c r="F8158" t="str">
        <f t="shared" si="255"/>
        <v/>
      </c>
      <c r="H8158">
        <v>6</v>
      </c>
      <c r="Q8158">
        <v>6</v>
      </c>
    </row>
    <row r="8159" spans="1:17" x14ac:dyDescent="0.25">
      <c r="A8159" t="s">
        <v>909</v>
      </c>
      <c r="B8159">
        <v>7</v>
      </c>
      <c r="C8159" t="s">
        <v>851</v>
      </c>
      <c r="D8159" t="s">
        <v>738</v>
      </c>
      <c r="E8159" t="str">
        <f t="shared" si="254"/>
        <v/>
      </c>
      <c r="F8159" t="str">
        <f t="shared" si="255"/>
        <v/>
      </c>
      <c r="H8159">
        <v>6.5</v>
      </c>
      <c r="I8159">
        <v>1</v>
      </c>
      <c r="Q8159">
        <v>9.5</v>
      </c>
    </row>
    <row r="8160" spans="1:17" x14ac:dyDescent="0.25">
      <c r="A8160" t="s">
        <v>909</v>
      </c>
      <c r="B8160">
        <v>7</v>
      </c>
      <c r="C8160" t="s">
        <v>403</v>
      </c>
      <c r="D8160" t="s">
        <v>738</v>
      </c>
      <c r="E8160" t="str">
        <f t="shared" si="254"/>
        <v/>
      </c>
      <c r="F8160" t="str">
        <f t="shared" si="255"/>
        <v/>
      </c>
      <c r="H8160">
        <v>6.5</v>
      </c>
      <c r="Q8160">
        <v>6.5</v>
      </c>
    </row>
    <row r="8161" spans="1:17" x14ac:dyDescent="0.25">
      <c r="A8161" t="s">
        <v>909</v>
      </c>
      <c r="B8161">
        <v>7</v>
      </c>
      <c r="C8161" t="s">
        <v>413</v>
      </c>
      <c r="D8161" t="s">
        <v>738</v>
      </c>
      <c r="E8161" t="str">
        <f t="shared" si="254"/>
        <v/>
      </c>
      <c r="F8161" t="str">
        <f t="shared" si="255"/>
        <v/>
      </c>
      <c r="H8161">
        <v>6.5</v>
      </c>
      <c r="Q8161">
        <v>6.5</v>
      </c>
    </row>
    <row r="8162" spans="1:17" x14ac:dyDescent="0.25">
      <c r="A8162" t="s">
        <v>909</v>
      </c>
      <c r="B8162">
        <v>7</v>
      </c>
      <c r="C8162" t="s">
        <v>441</v>
      </c>
      <c r="D8162" t="s">
        <v>738</v>
      </c>
      <c r="E8162" t="str">
        <f t="shared" si="254"/>
        <v/>
      </c>
      <c r="F8162" t="str">
        <f t="shared" si="255"/>
        <v/>
      </c>
      <c r="H8162">
        <v>6.5</v>
      </c>
      <c r="Q8162">
        <v>6.5</v>
      </c>
    </row>
    <row r="8163" spans="1:17" x14ac:dyDescent="0.25">
      <c r="A8163" t="s">
        <v>909</v>
      </c>
      <c r="B8163">
        <v>7</v>
      </c>
      <c r="C8163" t="s">
        <v>347</v>
      </c>
      <c r="D8163" t="s">
        <v>761</v>
      </c>
      <c r="E8163" t="str">
        <f t="shared" si="254"/>
        <v/>
      </c>
      <c r="F8163" t="str">
        <f t="shared" si="255"/>
        <v/>
      </c>
      <c r="H8163">
        <v>6.5</v>
      </c>
      <c r="Q8163">
        <v>6.5</v>
      </c>
    </row>
    <row r="8164" spans="1:17" x14ac:dyDescent="0.25">
      <c r="A8164" t="s">
        <v>909</v>
      </c>
      <c r="B8164">
        <v>7</v>
      </c>
      <c r="C8164" t="s">
        <v>372</v>
      </c>
      <c r="D8164" t="s">
        <v>761</v>
      </c>
      <c r="E8164" t="str">
        <f t="shared" si="254"/>
        <v/>
      </c>
      <c r="F8164" t="str">
        <f t="shared" si="255"/>
        <v/>
      </c>
      <c r="H8164">
        <v>7</v>
      </c>
      <c r="I8164">
        <v>1</v>
      </c>
      <c r="Q8164">
        <v>10</v>
      </c>
    </row>
    <row r="8165" spans="1:17" x14ac:dyDescent="0.25">
      <c r="A8165" t="s">
        <v>909</v>
      </c>
      <c r="B8165">
        <v>7</v>
      </c>
      <c r="C8165" t="s">
        <v>410</v>
      </c>
      <c r="D8165" t="s">
        <v>761</v>
      </c>
      <c r="E8165">
        <f t="shared" si="254"/>
        <v>1</v>
      </c>
      <c r="F8165" t="str">
        <f t="shared" si="255"/>
        <v/>
      </c>
      <c r="G8165" t="s">
        <v>910</v>
      </c>
      <c r="H8165">
        <v>6</v>
      </c>
      <c r="Q8165">
        <v>5.5</v>
      </c>
    </row>
    <row r="8166" spans="1:17" x14ac:dyDescent="0.25">
      <c r="A8166" t="s">
        <v>909</v>
      </c>
      <c r="B8166">
        <v>7</v>
      </c>
      <c r="C8166" t="s">
        <v>424</v>
      </c>
      <c r="D8166" t="s">
        <v>761</v>
      </c>
      <c r="E8166" t="str">
        <f t="shared" si="254"/>
        <v/>
      </c>
      <c r="F8166" t="str">
        <f t="shared" si="255"/>
        <v/>
      </c>
      <c r="H8166">
        <v>6.5</v>
      </c>
      <c r="Q8166">
        <v>6.5</v>
      </c>
    </row>
    <row r="8167" spans="1:17" x14ac:dyDescent="0.25">
      <c r="A8167" t="s">
        <v>912</v>
      </c>
      <c r="B8167">
        <v>7</v>
      </c>
      <c r="C8167" t="s">
        <v>491</v>
      </c>
      <c r="D8167" t="s">
        <v>746</v>
      </c>
      <c r="E8167" t="str">
        <f t="shared" si="254"/>
        <v/>
      </c>
      <c r="F8167" t="str">
        <f t="shared" si="255"/>
        <v/>
      </c>
      <c r="H8167">
        <v>6</v>
      </c>
      <c r="Q8167">
        <v>6</v>
      </c>
    </row>
    <row r="8168" spans="1:17" x14ac:dyDescent="0.25">
      <c r="A8168" t="s">
        <v>912</v>
      </c>
      <c r="B8168">
        <v>7</v>
      </c>
      <c r="C8168" t="s">
        <v>624</v>
      </c>
      <c r="D8168" t="s">
        <v>746</v>
      </c>
      <c r="E8168" t="str">
        <f t="shared" si="254"/>
        <v/>
      </c>
      <c r="F8168" t="str">
        <f t="shared" si="255"/>
        <v/>
      </c>
      <c r="H8168">
        <v>6.5</v>
      </c>
      <c r="Q8168">
        <v>6.5</v>
      </c>
    </row>
    <row r="8169" spans="1:17" x14ac:dyDescent="0.25">
      <c r="A8169" t="s">
        <v>912</v>
      </c>
      <c r="B8169">
        <v>7</v>
      </c>
      <c r="C8169" t="s">
        <v>509</v>
      </c>
      <c r="D8169" t="s">
        <v>746</v>
      </c>
      <c r="E8169" t="str">
        <f t="shared" si="254"/>
        <v/>
      </c>
      <c r="F8169" t="str">
        <f t="shared" si="255"/>
        <v/>
      </c>
      <c r="H8169">
        <v>6.5</v>
      </c>
      <c r="Q8169">
        <v>6.5</v>
      </c>
    </row>
    <row r="8170" spans="1:17" x14ac:dyDescent="0.25">
      <c r="A8170" t="s">
        <v>912</v>
      </c>
      <c r="B8170">
        <v>7</v>
      </c>
      <c r="C8170" t="s">
        <v>515</v>
      </c>
      <c r="D8170" t="s">
        <v>746</v>
      </c>
      <c r="E8170" t="str">
        <f t="shared" si="254"/>
        <v/>
      </c>
      <c r="F8170" t="str">
        <f t="shared" si="255"/>
        <v/>
      </c>
      <c r="H8170">
        <v>7</v>
      </c>
      <c r="Q8170">
        <v>7</v>
      </c>
    </row>
    <row r="8171" spans="1:17" x14ac:dyDescent="0.25">
      <c r="A8171" t="s">
        <v>912</v>
      </c>
      <c r="B8171">
        <v>7</v>
      </c>
      <c r="C8171" t="s">
        <v>585</v>
      </c>
      <c r="D8171" t="s">
        <v>746</v>
      </c>
      <c r="E8171" t="str">
        <f t="shared" si="254"/>
        <v/>
      </c>
      <c r="F8171" t="str">
        <f t="shared" si="255"/>
        <v/>
      </c>
      <c r="H8171">
        <v>7</v>
      </c>
      <c r="I8171">
        <v>1</v>
      </c>
      <c r="Q8171">
        <v>10</v>
      </c>
    </row>
    <row r="8172" spans="1:17" x14ac:dyDescent="0.25">
      <c r="A8172" t="s">
        <v>912</v>
      </c>
      <c r="B8172">
        <v>7</v>
      </c>
      <c r="C8172" t="s">
        <v>763</v>
      </c>
      <c r="D8172" t="s">
        <v>760</v>
      </c>
      <c r="E8172" t="str">
        <f t="shared" si="254"/>
        <v/>
      </c>
      <c r="F8172" t="str">
        <f t="shared" si="255"/>
        <v/>
      </c>
      <c r="H8172">
        <v>5</v>
      </c>
      <c r="Q8172">
        <v>5</v>
      </c>
    </row>
    <row r="8173" spans="1:17" x14ac:dyDescent="0.25">
      <c r="A8173" t="s">
        <v>912</v>
      </c>
      <c r="B8173">
        <v>7</v>
      </c>
      <c r="C8173" t="s">
        <v>764</v>
      </c>
      <c r="D8173" t="s">
        <v>760</v>
      </c>
      <c r="E8173" t="str">
        <f t="shared" si="254"/>
        <v/>
      </c>
      <c r="F8173" t="str">
        <f t="shared" si="255"/>
        <v/>
      </c>
      <c r="H8173">
        <v>5.5</v>
      </c>
      <c r="I8173">
        <v>1</v>
      </c>
      <c r="M8173">
        <v>1</v>
      </c>
      <c r="Q8173">
        <v>8.5</v>
      </c>
    </row>
    <row r="8174" spans="1:17" x14ac:dyDescent="0.25">
      <c r="A8174" t="s">
        <v>912</v>
      </c>
      <c r="B8174">
        <v>7</v>
      </c>
      <c r="C8174" t="s">
        <v>558</v>
      </c>
      <c r="D8174" t="s">
        <v>760</v>
      </c>
      <c r="E8174">
        <f t="shared" si="254"/>
        <v>1</v>
      </c>
      <c r="F8174" t="str">
        <f t="shared" si="255"/>
        <v/>
      </c>
      <c r="G8174" t="s">
        <v>910</v>
      </c>
      <c r="H8174">
        <v>5</v>
      </c>
      <c r="Q8174">
        <v>4.5</v>
      </c>
    </row>
    <row r="8175" spans="1:17" x14ac:dyDescent="0.25">
      <c r="A8175" t="s">
        <v>912</v>
      </c>
      <c r="B8175">
        <v>7</v>
      </c>
      <c r="C8175" t="s">
        <v>565</v>
      </c>
      <c r="D8175" t="s">
        <v>760</v>
      </c>
      <c r="E8175" t="str">
        <f t="shared" si="254"/>
        <v/>
      </c>
      <c r="F8175" t="str">
        <f t="shared" si="255"/>
        <v/>
      </c>
      <c r="H8175">
        <v>6</v>
      </c>
      <c r="Q8175">
        <v>6</v>
      </c>
    </row>
    <row r="8176" spans="1:17" x14ac:dyDescent="0.25">
      <c r="A8176" t="s">
        <v>912</v>
      </c>
      <c r="B8176">
        <v>7</v>
      </c>
      <c r="C8176" t="s">
        <v>593</v>
      </c>
      <c r="D8176" t="s">
        <v>760</v>
      </c>
      <c r="E8176">
        <f t="shared" si="254"/>
        <v>1</v>
      </c>
      <c r="F8176" t="str">
        <f t="shared" si="255"/>
        <v/>
      </c>
      <c r="G8176" t="s">
        <v>910</v>
      </c>
      <c r="H8176">
        <v>4</v>
      </c>
      <c r="Q8176">
        <v>3.5</v>
      </c>
    </row>
    <row r="8177" spans="1:17" x14ac:dyDescent="0.25">
      <c r="A8177" t="s">
        <v>912</v>
      </c>
      <c r="B8177">
        <v>7</v>
      </c>
      <c r="C8177" t="s">
        <v>506</v>
      </c>
      <c r="D8177" t="s">
        <v>633</v>
      </c>
      <c r="E8177" t="str">
        <f t="shared" si="254"/>
        <v/>
      </c>
      <c r="F8177" t="str">
        <f t="shared" si="255"/>
        <v/>
      </c>
      <c r="H8177">
        <v>5.5</v>
      </c>
      <c r="Q8177">
        <v>5.5</v>
      </c>
    </row>
    <row r="8178" spans="1:17" x14ac:dyDescent="0.25">
      <c r="A8178" t="s">
        <v>912</v>
      </c>
      <c r="B8178">
        <v>7</v>
      </c>
      <c r="C8178" t="s">
        <v>523</v>
      </c>
      <c r="D8178" t="s">
        <v>633</v>
      </c>
      <c r="E8178">
        <f t="shared" si="254"/>
        <v>1</v>
      </c>
      <c r="F8178" t="str">
        <f t="shared" si="255"/>
        <v/>
      </c>
      <c r="G8178" t="s">
        <v>910</v>
      </c>
      <c r="H8178">
        <v>6</v>
      </c>
      <c r="Q8178">
        <v>5.5</v>
      </c>
    </row>
    <row r="8179" spans="1:17" x14ac:dyDescent="0.25">
      <c r="A8179" t="s">
        <v>912</v>
      </c>
      <c r="B8179">
        <v>7</v>
      </c>
      <c r="C8179" t="s">
        <v>532</v>
      </c>
      <c r="D8179" t="s">
        <v>633</v>
      </c>
      <c r="E8179" t="str">
        <f t="shared" si="254"/>
        <v/>
      </c>
      <c r="F8179" t="str">
        <f t="shared" si="255"/>
        <v/>
      </c>
      <c r="H8179">
        <v>5.5</v>
      </c>
      <c r="Q8179">
        <v>5.5</v>
      </c>
    </row>
    <row r="8180" spans="1:17" x14ac:dyDescent="0.25">
      <c r="A8180" t="s">
        <v>912</v>
      </c>
      <c r="B8180">
        <v>7</v>
      </c>
      <c r="C8180" t="s">
        <v>587</v>
      </c>
      <c r="D8180" t="s">
        <v>633</v>
      </c>
      <c r="E8180" t="str">
        <f t="shared" si="254"/>
        <v/>
      </c>
      <c r="F8180" t="str">
        <f t="shared" si="255"/>
        <v/>
      </c>
      <c r="H8180">
        <v>6.5</v>
      </c>
      <c r="Q8180">
        <v>6.5</v>
      </c>
    </row>
    <row r="8181" spans="1:17" x14ac:dyDescent="0.25">
      <c r="A8181" t="s">
        <v>912</v>
      </c>
      <c r="B8181">
        <v>7</v>
      </c>
      <c r="C8181" t="s">
        <v>775</v>
      </c>
      <c r="D8181" t="s">
        <v>633</v>
      </c>
      <c r="E8181" t="str">
        <f t="shared" si="254"/>
        <v/>
      </c>
      <c r="F8181" t="str">
        <f t="shared" si="255"/>
        <v/>
      </c>
      <c r="H8181">
        <v>5</v>
      </c>
      <c r="Q8181">
        <v>5</v>
      </c>
    </row>
    <row r="8182" spans="1:17" x14ac:dyDescent="0.25">
      <c r="A8182" t="s">
        <v>912</v>
      </c>
      <c r="B8182">
        <v>7</v>
      </c>
      <c r="C8182" t="s">
        <v>484</v>
      </c>
      <c r="D8182" t="s">
        <v>739</v>
      </c>
      <c r="E8182" t="str">
        <f t="shared" si="254"/>
        <v/>
      </c>
      <c r="F8182" t="str">
        <f t="shared" si="255"/>
        <v/>
      </c>
      <c r="H8182">
        <v>6</v>
      </c>
      <c r="Q8182">
        <v>6</v>
      </c>
    </row>
    <row r="8183" spans="1:17" x14ac:dyDescent="0.25">
      <c r="A8183" t="s">
        <v>912</v>
      </c>
      <c r="B8183">
        <v>7</v>
      </c>
      <c r="C8183" t="s">
        <v>490</v>
      </c>
      <c r="D8183" t="s">
        <v>739</v>
      </c>
      <c r="E8183">
        <f t="shared" si="254"/>
        <v>1</v>
      </c>
      <c r="F8183" t="str">
        <f t="shared" si="255"/>
        <v/>
      </c>
      <c r="G8183" t="s">
        <v>910</v>
      </c>
      <c r="H8183">
        <v>6.5</v>
      </c>
      <c r="I8183">
        <v>1</v>
      </c>
      <c r="Q8183">
        <v>9</v>
      </c>
    </row>
    <row r="8184" spans="1:17" x14ac:dyDescent="0.25">
      <c r="A8184" t="s">
        <v>912</v>
      </c>
      <c r="B8184">
        <v>7</v>
      </c>
      <c r="C8184" t="s">
        <v>510</v>
      </c>
      <c r="D8184" t="s">
        <v>739</v>
      </c>
      <c r="E8184">
        <f t="shared" si="254"/>
        <v>1</v>
      </c>
      <c r="F8184" t="str">
        <f t="shared" si="255"/>
        <v/>
      </c>
      <c r="G8184" t="s">
        <v>910</v>
      </c>
      <c r="H8184">
        <v>6</v>
      </c>
      <c r="Q8184">
        <v>5.5</v>
      </c>
    </row>
    <row r="8185" spans="1:17" x14ac:dyDescent="0.25">
      <c r="A8185" t="s">
        <v>912</v>
      </c>
      <c r="B8185">
        <v>7</v>
      </c>
      <c r="C8185" t="s">
        <v>553</v>
      </c>
      <c r="D8185" t="s">
        <v>739</v>
      </c>
      <c r="E8185" t="str">
        <f t="shared" si="254"/>
        <v/>
      </c>
      <c r="F8185" t="str">
        <f t="shared" si="255"/>
        <v/>
      </c>
      <c r="H8185">
        <v>6</v>
      </c>
      <c r="Q8185">
        <v>6</v>
      </c>
    </row>
    <row r="8186" spans="1:17" x14ac:dyDescent="0.25">
      <c r="A8186" t="s">
        <v>912</v>
      </c>
      <c r="B8186">
        <v>7</v>
      </c>
      <c r="C8186" t="s">
        <v>615</v>
      </c>
      <c r="D8186" t="s">
        <v>739</v>
      </c>
      <c r="E8186">
        <f t="shared" si="254"/>
        <v>1</v>
      </c>
      <c r="F8186" t="str">
        <f t="shared" si="255"/>
        <v/>
      </c>
      <c r="G8186" t="s">
        <v>910</v>
      </c>
      <c r="H8186">
        <v>5</v>
      </c>
      <c r="Q8186">
        <v>4.5</v>
      </c>
    </row>
    <row r="8187" spans="1:17" x14ac:dyDescent="0.25">
      <c r="A8187" t="s">
        <v>912</v>
      </c>
      <c r="B8187">
        <v>7</v>
      </c>
      <c r="C8187" t="s">
        <v>598</v>
      </c>
      <c r="D8187" t="s">
        <v>739</v>
      </c>
      <c r="E8187" t="str">
        <f t="shared" si="254"/>
        <v/>
      </c>
      <c r="F8187" t="str">
        <f t="shared" si="255"/>
        <v/>
      </c>
      <c r="H8187">
        <v>5.5</v>
      </c>
      <c r="Q8187">
        <v>5.5</v>
      </c>
    </row>
    <row r="8188" spans="1:17" x14ac:dyDescent="0.25">
      <c r="A8188" t="s">
        <v>912</v>
      </c>
      <c r="B8188">
        <v>7</v>
      </c>
      <c r="C8188" t="s">
        <v>496</v>
      </c>
      <c r="D8188" t="s">
        <v>634</v>
      </c>
      <c r="E8188">
        <f t="shared" si="254"/>
        <v>1</v>
      </c>
      <c r="F8188" t="str">
        <f t="shared" si="255"/>
        <v/>
      </c>
      <c r="G8188" t="s">
        <v>910</v>
      </c>
      <c r="H8188">
        <v>5.5</v>
      </c>
      <c r="Q8188">
        <v>5</v>
      </c>
    </row>
    <row r="8189" spans="1:17" x14ac:dyDescent="0.25">
      <c r="A8189" t="s">
        <v>912</v>
      </c>
      <c r="B8189">
        <v>7</v>
      </c>
      <c r="C8189" t="s">
        <v>548</v>
      </c>
      <c r="D8189" t="s">
        <v>634</v>
      </c>
      <c r="E8189" t="str">
        <f t="shared" si="254"/>
        <v/>
      </c>
      <c r="F8189" t="str">
        <f t="shared" si="255"/>
        <v/>
      </c>
      <c r="H8189">
        <v>6</v>
      </c>
      <c r="Q8189">
        <v>6</v>
      </c>
    </row>
    <row r="8190" spans="1:17" x14ac:dyDescent="0.25">
      <c r="A8190" t="s">
        <v>912</v>
      </c>
      <c r="B8190">
        <v>7</v>
      </c>
      <c r="C8190" t="s">
        <v>777</v>
      </c>
      <c r="D8190" t="s">
        <v>634</v>
      </c>
      <c r="E8190" t="str">
        <f t="shared" si="254"/>
        <v/>
      </c>
      <c r="F8190" t="str">
        <f t="shared" si="255"/>
        <v/>
      </c>
      <c r="H8190">
        <v>5.5</v>
      </c>
      <c r="Q8190">
        <v>5.5</v>
      </c>
    </row>
    <row r="8191" spans="1:17" x14ac:dyDescent="0.25">
      <c r="A8191" t="s">
        <v>912</v>
      </c>
      <c r="B8191">
        <v>7</v>
      </c>
      <c r="C8191" t="s">
        <v>602</v>
      </c>
      <c r="D8191" t="s">
        <v>634</v>
      </c>
      <c r="E8191" t="str">
        <f t="shared" si="254"/>
        <v/>
      </c>
      <c r="F8191" t="str">
        <f t="shared" si="255"/>
        <v/>
      </c>
      <c r="H8191">
        <v>6</v>
      </c>
      <c r="Q8191">
        <v>6</v>
      </c>
    </row>
    <row r="8192" spans="1:17" x14ac:dyDescent="0.25">
      <c r="A8192" t="s">
        <v>912</v>
      </c>
      <c r="B8192">
        <v>7</v>
      </c>
      <c r="C8192" t="s">
        <v>533</v>
      </c>
      <c r="D8192" t="s">
        <v>634</v>
      </c>
      <c r="E8192" t="str">
        <f t="shared" si="254"/>
        <v/>
      </c>
      <c r="F8192" t="str">
        <f t="shared" si="255"/>
        <v/>
      </c>
      <c r="H8192">
        <v>5</v>
      </c>
      <c r="Q8192">
        <v>5</v>
      </c>
    </row>
    <row r="8193" spans="1:17" x14ac:dyDescent="0.25">
      <c r="A8193" t="s">
        <v>912</v>
      </c>
      <c r="B8193">
        <v>7</v>
      </c>
      <c r="C8193" t="s">
        <v>486</v>
      </c>
      <c r="D8193" t="s">
        <v>632</v>
      </c>
      <c r="E8193">
        <f t="shared" si="254"/>
        <v>1</v>
      </c>
      <c r="F8193" t="str">
        <f t="shared" si="255"/>
        <v/>
      </c>
      <c r="G8193" t="s">
        <v>910</v>
      </c>
      <c r="H8193">
        <v>6</v>
      </c>
      <c r="Q8193">
        <v>5.5</v>
      </c>
    </row>
    <row r="8194" spans="1:17" x14ac:dyDescent="0.25">
      <c r="A8194" t="s">
        <v>912</v>
      </c>
      <c r="B8194">
        <v>7</v>
      </c>
      <c r="C8194" t="s">
        <v>487</v>
      </c>
      <c r="D8194" t="s">
        <v>632</v>
      </c>
      <c r="E8194" t="str">
        <f t="shared" si="254"/>
        <v/>
      </c>
      <c r="F8194" t="str">
        <f t="shared" si="255"/>
        <v/>
      </c>
      <c r="H8194">
        <v>5</v>
      </c>
      <c r="Q8194">
        <v>5</v>
      </c>
    </row>
    <row r="8195" spans="1:17" x14ac:dyDescent="0.25">
      <c r="A8195" t="s">
        <v>912</v>
      </c>
      <c r="B8195">
        <v>7</v>
      </c>
      <c r="C8195" t="s">
        <v>504</v>
      </c>
      <c r="D8195" t="s">
        <v>632</v>
      </c>
      <c r="E8195" t="str">
        <f t="shared" ref="E8195:E8258" si="256">IF($G8195="Ammonito",1,"")</f>
        <v/>
      </c>
      <c r="F8195" t="str">
        <f t="shared" ref="F8195:F8258" si="257">IF($G8195="Espulsione",1,"")</f>
        <v/>
      </c>
      <c r="H8195">
        <v>5.5</v>
      </c>
      <c r="Q8195">
        <v>5.5</v>
      </c>
    </row>
    <row r="8196" spans="1:17" x14ac:dyDescent="0.25">
      <c r="A8196" t="s">
        <v>912</v>
      </c>
      <c r="B8196">
        <v>7</v>
      </c>
      <c r="C8196" t="s">
        <v>520</v>
      </c>
      <c r="D8196" t="s">
        <v>632</v>
      </c>
      <c r="E8196" t="str">
        <f t="shared" si="256"/>
        <v/>
      </c>
      <c r="F8196" t="str">
        <f t="shared" si="257"/>
        <v/>
      </c>
      <c r="H8196">
        <v>5.5</v>
      </c>
      <c r="Q8196">
        <v>5.5</v>
      </c>
    </row>
    <row r="8197" spans="1:17" x14ac:dyDescent="0.25">
      <c r="A8197" t="s">
        <v>912</v>
      </c>
      <c r="B8197">
        <v>7</v>
      </c>
      <c r="C8197" t="s">
        <v>596</v>
      </c>
      <c r="D8197" t="s">
        <v>632</v>
      </c>
      <c r="E8197" t="str">
        <f t="shared" si="256"/>
        <v/>
      </c>
      <c r="F8197" t="str">
        <f t="shared" si="257"/>
        <v/>
      </c>
      <c r="H8197">
        <v>5.5</v>
      </c>
      <c r="Q8197">
        <v>5.5</v>
      </c>
    </row>
    <row r="8198" spans="1:17" x14ac:dyDescent="0.25">
      <c r="A8198" t="s">
        <v>912</v>
      </c>
      <c r="B8198">
        <v>7</v>
      </c>
      <c r="C8198" t="s">
        <v>618</v>
      </c>
      <c r="D8198" t="s">
        <v>632</v>
      </c>
      <c r="E8198" t="str">
        <f t="shared" si="256"/>
        <v/>
      </c>
      <c r="F8198" t="str">
        <f t="shared" si="257"/>
        <v/>
      </c>
      <c r="H8198">
        <v>5.5</v>
      </c>
      <c r="Q8198">
        <v>5.5</v>
      </c>
    </row>
    <row r="8199" spans="1:17" x14ac:dyDescent="0.25">
      <c r="A8199" t="s">
        <v>912</v>
      </c>
      <c r="B8199">
        <v>7</v>
      </c>
      <c r="C8199" t="s">
        <v>562</v>
      </c>
      <c r="D8199" t="s">
        <v>752</v>
      </c>
      <c r="E8199" t="str">
        <f t="shared" si="256"/>
        <v/>
      </c>
      <c r="F8199" t="str">
        <f t="shared" si="257"/>
        <v/>
      </c>
      <c r="H8199">
        <v>6</v>
      </c>
      <c r="Q8199">
        <v>6</v>
      </c>
    </row>
    <row r="8200" spans="1:17" x14ac:dyDescent="0.25">
      <c r="A8200" t="s">
        <v>912</v>
      </c>
      <c r="B8200">
        <v>7</v>
      </c>
      <c r="C8200" t="s">
        <v>570</v>
      </c>
      <c r="D8200" t="s">
        <v>752</v>
      </c>
      <c r="E8200">
        <f t="shared" si="256"/>
        <v>1</v>
      </c>
      <c r="F8200" t="str">
        <f t="shared" si="257"/>
        <v/>
      </c>
      <c r="G8200" t="s">
        <v>910</v>
      </c>
      <c r="H8200">
        <v>6.5</v>
      </c>
      <c r="Q8200">
        <v>6</v>
      </c>
    </row>
    <row r="8201" spans="1:17" x14ac:dyDescent="0.25">
      <c r="A8201" t="s">
        <v>912</v>
      </c>
      <c r="B8201">
        <v>7</v>
      </c>
      <c r="C8201" t="s">
        <v>792</v>
      </c>
      <c r="D8201" t="s">
        <v>752</v>
      </c>
      <c r="E8201" t="str">
        <f t="shared" si="256"/>
        <v/>
      </c>
      <c r="F8201" t="str">
        <f t="shared" si="257"/>
        <v/>
      </c>
      <c r="H8201">
        <v>6</v>
      </c>
      <c r="Q8201">
        <v>6</v>
      </c>
    </row>
    <row r="8202" spans="1:17" x14ac:dyDescent="0.25">
      <c r="A8202" t="s">
        <v>912</v>
      </c>
      <c r="B8202">
        <v>7</v>
      </c>
      <c r="C8202" t="s">
        <v>611</v>
      </c>
      <c r="D8202" t="s">
        <v>752</v>
      </c>
      <c r="E8202" t="str">
        <f t="shared" si="256"/>
        <v/>
      </c>
      <c r="F8202" t="str">
        <f t="shared" si="257"/>
        <v/>
      </c>
      <c r="H8202">
        <v>6</v>
      </c>
      <c r="Q8202">
        <v>6</v>
      </c>
    </row>
    <row r="8203" spans="1:17" x14ac:dyDescent="0.25">
      <c r="A8203" t="s">
        <v>912</v>
      </c>
      <c r="B8203">
        <v>7</v>
      </c>
      <c r="C8203" t="s">
        <v>580</v>
      </c>
      <c r="D8203" t="s">
        <v>752</v>
      </c>
      <c r="E8203">
        <f t="shared" si="256"/>
        <v>1</v>
      </c>
      <c r="F8203" t="str">
        <f t="shared" si="257"/>
        <v/>
      </c>
      <c r="G8203" t="s">
        <v>910</v>
      </c>
      <c r="H8203">
        <v>6</v>
      </c>
      <c r="Q8203">
        <v>5.5</v>
      </c>
    </row>
    <row r="8204" spans="1:17" x14ac:dyDescent="0.25">
      <c r="A8204" t="s">
        <v>912</v>
      </c>
      <c r="B8204">
        <v>7</v>
      </c>
      <c r="C8204" t="s">
        <v>538</v>
      </c>
      <c r="D8204" t="s">
        <v>752</v>
      </c>
      <c r="E8204" t="str">
        <f t="shared" si="256"/>
        <v/>
      </c>
      <c r="F8204" t="str">
        <f t="shared" si="257"/>
        <v/>
      </c>
      <c r="H8204">
        <v>6</v>
      </c>
      <c r="Q8204">
        <v>6</v>
      </c>
    </row>
    <row r="8205" spans="1:17" x14ac:dyDescent="0.25">
      <c r="A8205" t="s">
        <v>912</v>
      </c>
      <c r="B8205">
        <v>7</v>
      </c>
      <c r="C8205" t="s">
        <v>485</v>
      </c>
      <c r="D8205" t="s">
        <v>740</v>
      </c>
      <c r="E8205" t="str">
        <f t="shared" si="256"/>
        <v/>
      </c>
      <c r="F8205" t="str">
        <f t="shared" si="257"/>
        <v/>
      </c>
      <c r="H8205">
        <v>6.5</v>
      </c>
      <c r="Q8205">
        <v>6.5</v>
      </c>
    </row>
    <row r="8206" spans="1:17" x14ac:dyDescent="0.25">
      <c r="A8206" t="s">
        <v>912</v>
      </c>
      <c r="B8206">
        <v>7</v>
      </c>
      <c r="C8206" t="s">
        <v>507</v>
      </c>
      <c r="D8206" t="s">
        <v>740</v>
      </c>
      <c r="E8206" t="str">
        <f t="shared" si="256"/>
        <v/>
      </c>
      <c r="F8206" t="str">
        <f t="shared" si="257"/>
        <v/>
      </c>
      <c r="H8206">
        <v>5</v>
      </c>
      <c r="Q8206">
        <v>5</v>
      </c>
    </row>
    <row r="8207" spans="1:17" x14ac:dyDescent="0.25">
      <c r="A8207" t="s">
        <v>912</v>
      </c>
      <c r="B8207">
        <v>7</v>
      </c>
      <c r="C8207" t="s">
        <v>544</v>
      </c>
      <c r="D8207" t="s">
        <v>740</v>
      </c>
      <c r="E8207" t="str">
        <f t="shared" si="256"/>
        <v/>
      </c>
      <c r="F8207" t="str">
        <f t="shared" si="257"/>
        <v/>
      </c>
      <c r="H8207">
        <v>6</v>
      </c>
      <c r="Q8207">
        <v>6</v>
      </c>
    </row>
    <row r="8208" spans="1:17" x14ac:dyDescent="0.25">
      <c r="A8208" t="s">
        <v>912</v>
      </c>
      <c r="B8208">
        <v>7</v>
      </c>
      <c r="C8208" t="s">
        <v>559</v>
      </c>
      <c r="D8208" t="s">
        <v>740</v>
      </c>
      <c r="E8208" t="str">
        <f t="shared" si="256"/>
        <v/>
      </c>
      <c r="F8208" t="str">
        <f t="shared" si="257"/>
        <v/>
      </c>
      <c r="H8208">
        <v>5</v>
      </c>
      <c r="Q8208">
        <v>5</v>
      </c>
    </row>
    <row r="8209" spans="1:17" x14ac:dyDescent="0.25">
      <c r="A8209" t="s">
        <v>912</v>
      </c>
      <c r="B8209">
        <v>7</v>
      </c>
      <c r="C8209" t="s">
        <v>617</v>
      </c>
      <c r="D8209" t="s">
        <v>740</v>
      </c>
      <c r="E8209" t="str">
        <f t="shared" si="256"/>
        <v/>
      </c>
      <c r="F8209" t="str">
        <f t="shared" si="257"/>
        <v/>
      </c>
      <c r="H8209">
        <v>5</v>
      </c>
      <c r="Q8209">
        <v>5</v>
      </c>
    </row>
    <row r="8210" spans="1:17" x14ac:dyDescent="0.25">
      <c r="A8210" t="s">
        <v>912</v>
      </c>
      <c r="B8210">
        <v>7</v>
      </c>
      <c r="C8210" t="s">
        <v>488</v>
      </c>
      <c r="D8210" t="s">
        <v>742</v>
      </c>
      <c r="E8210" t="str">
        <f t="shared" si="256"/>
        <v/>
      </c>
      <c r="F8210" t="str">
        <f t="shared" si="257"/>
        <v/>
      </c>
      <c r="H8210">
        <v>6</v>
      </c>
      <c r="Q8210">
        <v>6</v>
      </c>
    </row>
    <row r="8211" spans="1:17" x14ac:dyDescent="0.25">
      <c r="A8211" t="s">
        <v>912</v>
      </c>
      <c r="B8211">
        <v>7</v>
      </c>
      <c r="C8211" t="s">
        <v>576</v>
      </c>
      <c r="D8211" t="s">
        <v>742</v>
      </c>
      <c r="E8211" t="str">
        <f t="shared" si="256"/>
        <v/>
      </c>
      <c r="F8211" t="str">
        <f t="shared" si="257"/>
        <v/>
      </c>
      <c r="H8211">
        <v>5.5</v>
      </c>
      <c r="Q8211">
        <v>5.5</v>
      </c>
    </row>
    <row r="8212" spans="1:17" x14ac:dyDescent="0.25">
      <c r="A8212" t="s">
        <v>912</v>
      </c>
      <c r="B8212">
        <v>7</v>
      </c>
      <c r="C8212" t="s">
        <v>590</v>
      </c>
      <c r="D8212" t="s">
        <v>742</v>
      </c>
      <c r="E8212" t="str">
        <f t="shared" si="256"/>
        <v/>
      </c>
      <c r="F8212" t="str">
        <f t="shared" si="257"/>
        <v/>
      </c>
      <c r="H8212">
        <v>5.5</v>
      </c>
      <c r="Q8212">
        <v>5.5</v>
      </c>
    </row>
    <row r="8213" spans="1:17" x14ac:dyDescent="0.25">
      <c r="A8213" t="s">
        <v>912</v>
      </c>
      <c r="B8213">
        <v>7</v>
      </c>
      <c r="C8213" t="s">
        <v>595</v>
      </c>
      <c r="D8213" t="s">
        <v>742</v>
      </c>
      <c r="E8213" t="str">
        <f t="shared" si="256"/>
        <v/>
      </c>
      <c r="F8213" t="str">
        <f t="shared" si="257"/>
        <v/>
      </c>
      <c r="H8213">
        <v>6.5</v>
      </c>
      <c r="I8213">
        <v>1</v>
      </c>
      <c r="Q8213">
        <v>9.5</v>
      </c>
    </row>
    <row r="8214" spans="1:17" x14ac:dyDescent="0.25">
      <c r="A8214" t="s">
        <v>912</v>
      </c>
      <c r="B8214">
        <v>7</v>
      </c>
      <c r="C8214" t="s">
        <v>790</v>
      </c>
      <c r="D8214" t="s">
        <v>742</v>
      </c>
      <c r="E8214" t="str">
        <f t="shared" si="256"/>
        <v/>
      </c>
      <c r="F8214" t="str">
        <f t="shared" si="257"/>
        <v/>
      </c>
      <c r="H8214">
        <v>6</v>
      </c>
      <c r="Q8214">
        <v>6</v>
      </c>
    </row>
    <row r="8215" spans="1:17" x14ac:dyDescent="0.25">
      <c r="A8215" t="s">
        <v>912</v>
      </c>
      <c r="B8215">
        <v>7</v>
      </c>
      <c r="C8215" t="s">
        <v>620</v>
      </c>
      <c r="D8215" t="s">
        <v>742</v>
      </c>
      <c r="E8215" t="str">
        <f t="shared" si="256"/>
        <v/>
      </c>
      <c r="F8215" t="str">
        <f t="shared" si="257"/>
        <v/>
      </c>
      <c r="H8215">
        <v>5.5</v>
      </c>
      <c r="Q8215">
        <v>5.5</v>
      </c>
    </row>
    <row r="8216" spans="1:17" x14ac:dyDescent="0.25">
      <c r="A8216" t="s">
        <v>912</v>
      </c>
      <c r="B8216">
        <v>7</v>
      </c>
      <c r="C8216" t="s">
        <v>500</v>
      </c>
      <c r="D8216" t="s">
        <v>753</v>
      </c>
      <c r="E8216" t="str">
        <f t="shared" si="256"/>
        <v/>
      </c>
      <c r="F8216" t="str">
        <f t="shared" si="257"/>
        <v/>
      </c>
      <c r="H8216">
        <v>6</v>
      </c>
      <c r="Q8216">
        <v>6</v>
      </c>
    </row>
    <row r="8217" spans="1:17" x14ac:dyDescent="0.25">
      <c r="A8217" t="s">
        <v>912</v>
      </c>
      <c r="B8217">
        <v>7</v>
      </c>
      <c r="C8217" t="s">
        <v>508</v>
      </c>
      <c r="D8217" t="s">
        <v>753</v>
      </c>
      <c r="E8217" t="str">
        <f t="shared" si="256"/>
        <v/>
      </c>
      <c r="F8217" t="str">
        <f t="shared" si="257"/>
        <v/>
      </c>
      <c r="H8217">
        <v>6</v>
      </c>
      <c r="Q8217">
        <v>6</v>
      </c>
    </row>
    <row r="8218" spans="1:17" x14ac:dyDescent="0.25">
      <c r="A8218" t="s">
        <v>912</v>
      </c>
      <c r="B8218">
        <v>7</v>
      </c>
      <c r="C8218" t="s">
        <v>535</v>
      </c>
      <c r="D8218" t="s">
        <v>753</v>
      </c>
      <c r="E8218" t="str">
        <f t="shared" si="256"/>
        <v/>
      </c>
      <c r="F8218" t="str">
        <f t="shared" si="257"/>
        <v/>
      </c>
      <c r="H8218">
        <v>5</v>
      </c>
      <c r="Q8218">
        <v>5</v>
      </c>
    </row>
    <row r="8219" spans="1:17" x14ac:dyDescent="0.25">
      <c r="A8219" t="s">
        <v>912</v>
      </c>
      <c r="B8219">
        <v>7</v>
      </c>
      <c r="C8219" t="s">
        <v>547</v>
      </c>
      <c r="D8219" t="s">
        <v>753</v>
      </c>
      <c r="E8219">
        <f t="shared" si="256"/>
        <v>1</v>
      </c>
      <c r="F8219" t="str">
        <f t="shared" si="257"/>
        <v/>
      </c>
      <c r="G8219" t="s">
        <v>910</v>
      </c>
      <c r="H8219">
        <v>6.5</v>
      </c>
      <c r="Q8219">
        <v>6</v>
      </c>
    </row>
    <row r="8220" spans="1:17" x14ac:dyDescent="0.25">
      <c r="A8220" t="s">
        <v>912</v>
      </c>
      <c r="B8220">
        <v>7</v>
      </c>
      <c r="C8220" t="s">
        <v>572</v>
      </c>
      <c r="D8220" t="s">
        <v>753</v>
      </c>
      <c r="E8220" t="str">
        <f t="shared" si="256"/>
        <v/>
      </c>
      <c r="F8220" t="str">
        <f t="shared" si="257"/>
        <v/>
      </c>
      <c r="H8220">
        <v>6</v>
      </c>
      <c r="Q8220">
        <v>6</v>
      </c>
    </row>
    <row r="8221" spans="1:17" x14ac:dyDescent="0.25">
      <c r="A8221" t="s">
        <v>912</v>
      </c>
      <c r="B8221">
        <v>7</v>
      </c>
      <c r="C8221" t="s">
        <v>589</v>
      </c>
      <c r="D8221" t="s">
        <v>753</v>
      </c>
      <c r="E8221" t="str">
        <f t="shared" si="256"/>
        <v/>
      </c>
      <c r="F8221" t="str">
        <f t="shared" si="257"/>
        <v/>
      </c>
      <c r="H8221">
        <v>6</v>
      </c>
      <c r="Q8221">
        <v>6</v>
      </c>
    </row>
    <row r="8222" spans="1:17" x14ac:dyDescent="0.25">
      <c r="A8222" t="s">
        <v>912</v>
      </c>
      <c r="B8222">
        <v>7</v>
      </c>
      <c r="C8222" t="s">
        <v>749</v>
      </c>
      <c r="D8222" t="s">
        <v>750</v>
      </c>
      <c r="E8222" t="str">
        <f t="shared" si="256"/>
        <v/>
      </c>
      <c r="F8222" t="str">
        <f t="shared" si="257"/>
        <v/>
      </c>
      <c r="H8222">
        <v>5</v>
      </c>
      <c r="Q8222">
        <v>5</v>
      </c>
    </row>
    <row r="8223" spans="1:17" x14ac:dyDescent="0.25">
      <c r="A8223" t="s">
        <v>912</v>
      </c>
      <c r="B8223">
        <v>7</v>
      </c>
      <c r="C8223" t="s">
        <v>542</v>
      </c>
      <c r="D8223" t="s">
        <v>750</v>
      </c>
      <c r="E8223" t="str">
        <f t="shared" si="256"/>
        <v/>
      </c>
      <c r="F8223" t="str">
        <f t="shared" si="257"/>
        <v/>
      </c>
      <c r="H8223">
        <v>5</v>
      </c>
      <c r="Q8223">
        <v>5</v>
      </c>
    </row>
    <row r="8224" spans="1:17" x14ac:dyDescent="0.25">
      <c r="A8224" t="s">
        <v>912</v>
      </c>
      <c r="B8224">
        <v>7</v>
      </c>
      <c r="C8224" t="s">
        <v>571</v>
      </c>
      <c r="D8224" t="s">
        <v>750</v>
      </c>
      <c r="E8224">
        <f t="shared" si="256"/>
        <v>1</v>
      </c>
      <c r="F8224" t="str">
        <f t="shared" si="257"/>
        <v/>
      </c>
      <c r="G8224" t="s">
        <v>910</v>
      </c>
      <c r="H8224">
        <v>4</v>
      </c>
      <c r="Q8224">
        <v>3.5</v>
      </c>
    </row>
    <row r="8225" spans="1:17" x14ac:dyDescent="0.25">
      <c r="A8225" t="s">
        <v>912</v>
      </c>
      <c r="B8225">
        <v>7</v>
      </c>
      <c r="C8225" t="s">
        <v>607</v>
      </c>
      <c r="D8225" t="s">
        <v>750</v>
      </c>
      <c r="E8225" t="str">
        <f t="shared" si="256"/>
        <v/>
      </c>
      <c r="F8225" t="str">
        <f t="shared" si="257"/>
        <v/>
      </c>
      <c r="H8225">
        <v>6</v>
      </c>
      <c r="Q8225">
        <v>6</v>
      </c>
    </row>
    <row r="8226" spans="1:17" x14ac:dyDescent="0.25">
      <c r="A8226" t="s">
        <v>912</v>
      </c>
      <c r="B8226">
        <v>7</v>
      </c>
      <c r="C8226" t="s">
        <v>526</v>
      </c>
      <c r="D8226" t="s">
        <v>750</v>
      </c>
      <c r="E8226" t="str">
        <f t="shared" si="256"/>
        <v/>
      </c>
      <c r="F8226" t="str">
        <f t="shared" si="257"/>
        <v/>
      </c>
      <c r="H8226">
        <v>6.5</v>
      </c>
      <c r="Q8226">
        <v>6.5</v>
      </c>
    </row>
    <row r="8227" spans="1:17" x14ac:dyDescent="0.25">
      <c r="A8227" t="s">
        <v>912</v>
      </c>
      <c r="B8227">
        <v>7</v>
      </c>
      <c r="C8227" t="s">
        <v>521</v>
      </c>
      <c r="D8227" t="s">
        <v>754</v>
      </c>
      <c r="E8227">
        <f t="shared" si="256"/>
        <v>1</v>
      </c>
      <c r="F8227" t="str">
        <f t="shared" si="257"/>
        <v/>
      </c>
      <c r="G8227" t="s">
        <v>910</v>
      </c>
      <c r="H8227">
        <v>6.5</v>
      </c>
      <c r="Q8227">
        <v>6</v>
      </c>
    </row>
    <row r="8228" spans="1:17" x14ac:dyDescent="0.25">
      <c r="A8228" t="s">
        <v>912</v>
      </c>
      <c r="B8228">
        <v>7</v>
      </c>
      <c r="C8228" t="s">
        <v>584</v>
      </c>
      <c r="D8228" t="s">
        <v>754</v>
      </c>
      <c r="E8228" t="str">
        <f t="shared" si="256"/>
        <v/>
      </c>
      <c r="F8228" t="str">
        <f t="shared" si="257"/>
        <v/>
      </c>
      <c r="H8228">
        <v>5.5</v>
      </c>
      <c r="Q8228">
        <v>5.5</v>
      </c>
    </row>
    <row r="8229" spans="1:17" x14ac:dyDescent="0.25">
      <c r="A8229" t="s">
        <v>912</v>
      </c>
      <c r="B8229">
        <v>7</v>
      </c>
      <c r="C8229" t="s">
        <v>586</v>
      </c>
      <c r="D8229" t="s">
        <v>754</v>
      </c>
      <c r="E8229">
        <f t="shared" si="256"/>
        <v>1</v>
      </c>
      <c r="F8229" t="str">
        <f t="shared" si="257"/>
        <v/>
      </c>
      <c r="G8229" t="s">
        <v>910</v>
      </c>
      <c r="H8229">
        <v>6.5</v>
      </c>
      <c r="I8229">
        <v>2</v>
      </c>
      <c r="Q8229">
        <v>12</v>
      </c>
    </row>
    <row r="8230" spans="1:17" x14ac:dyDescent="0.25">
      <c r="A8230" t="s">
        <v>912</v>
      </c>
      <c r="B8230">
        <v>7</v>
      </c>
      <c r="C8230" t="s">
        <v>787</v>
      </c>
      <c r="D8230" t="s">
        <v>754</v>
      </c>
      <c r="E8230" t="str">
        <f t="shared" si="256"/>
        <v/>
      </c>
      <c r="F8230" t="str">
        <f t="shared" si="257"/>
        <v/>
      </c>
      <c r="H8230">
        <v>5.5</v>
      </c>
      <c r="Q8230">
        <v>5.5</v>
      </c>
    </row>
    <row r="8231" spans="1:17" x14ac:dyDescent="0.25">
      <c r="A8231" t="s">
        <v>912</v>
      </c>
      <c r="B8231">
        <v>7</v>
      </c>
      <c r="C8231" t="s">
        <v>494</v>
      </c>
      <c r="D8231" t="s">
        <v>748</v>
      </c>
      <c r="E8231" t="str">
        <f t="shared" si="256"/>
        <v/>
      </c>
      <c r="F8231" t="str">
        <f t="shared" si="257"/>
        <v/>
      </c>
      <c r="H8231">
        <v>6.5</v>
      </c>
      <c r="Q8231">
        <v>6.5</v>
      </c>
    </row>
    <row r="8232" spans="1:17" x14ac:dyDescent="0.25">
      <c r="A8232" t="s">
        <v>912</v>
      </c>
      <c r="B8232">
        <v>7</v>
      </c>
      <c r="C8232" t="s">
        <v>546</v>
      </c>
      <c r="D8232" t="s">
        <v>748</v>
      </c>
      <c r="E8232" t="str">
        <f t="shared" si="256"/>
        <v/>
      </c>
      <c r="F8232" t="str">
        <f t="shared" si="257"/>
        <v/>
      </c>
      <c r="H8232">
        <v>7</v>
      </c>
      <c r="I8232">
        <v>1</v>
      </c>
      <c r="Q8232">
        <v>10</v>
      </c>
    </row>
    <row r="8233" spans="1:17" x14ac:dyDescent="0.25">
      <c r="A8233" t="s">
        <v>912</v>
      </c>
      <c r="B8233">
        <v>7</v>
      </c>
      <c r="C8233" t="s">
        <v>551</v>
      </c>
      <c r="D8233" t="s">
        <v>748</v>
      </c>
      <c r="E8233" t="str">
        <f t="shared" si="256"/>
        <v/>
      </c>
      <c r="F8233" t="str">
        <f t="shared" si="257"/>
        <v/>
      </c>
      <c r="H8233">
        <v>7</v>
      </c>
      <c r="I8233">
        <v>1</v>
      </c>
      <c r="Q8233">
        <v>10</v>
      </c>
    </row>
    <row r="8234" spans="1:17" x14ac:dyDescent="0.25">
      <c r="A8234" t="s">
        <v>912</v>
      </c>
      <c r="B8234">
        <v>7</v>
      </c>
      <c r="C8234" t="s">
        <v>540</v>
      </c>
      <c r="D8234" t="s">
        <v>661</v>
      </c>
      <c r="E8234">
        <f t="shared" si="256"/>
        <v>1</v>
      </c>
      <c r="F8234" t="str">
        <f t="shared" si="257"/>
        <v/>
      </c>
      <c r="G8234" t="s">
        <v>910</v>
      </c>
      <c r="H8234">
        <v>6.5</v>
      </c>
      <c r="L8234">
        <v>1</v>
      </c>
      <c r="Q8234">
        <v>7</v>
      </c>
    </row>
    <row r="8235" spans="1:17" x14ac:dyDescent="0.25">
      <c r="A8235" t="s">
        <v>912</v>
      </c>
      <c r="B8235">
        <v>7</v>
      </c>
      <c r="C8235" t="s">
        <v>789</v>
      </c>
      <c r="D8235" t="s">
        <v>661</v>
      </c>
      <c r="E8235" t="str">
        <f t="shared" si="256"/>
        <v/>
      </c>
      <c r="F8235" t="str">
        <f t="shared" si="257"/>
        <v/>
      </c>
      <c r="H8235">
        <v>6</v>
      </c>
      <c r="Q8235">
        <v>6</v>
      </c>
    </row>
    <row r="8236" spans="1:17" x14ac:dyDescent="0.25">
      <c r="A8236" t="s">
        <v>912</v>
      </c>
      <c r="B8236">
        <v>7</v>
      </c>
      <c r="C8236" t="s">
        <v>795</v>
      </c>
      <c r="D8236" t="s">
        <v>661</v>
      </c>
      <c r="E8236" t="str">
        <f t="shared" si="256"/>
        <v/>
      </c>
      <c r="F8236" t="str">
        <f t="shared" si="257"/>
        <v/>
      </c>
      <c r="H8236">
        <v>6.5</v>
      </c>
      <c r="Q8236">
        <v>6.5</v>
      </c>
    </row>
    <row r="8237" spans="1:17" x14ac:dyDescent="0.25">
      <c r="A8237" t="s">
        <v>912</v>
      </c>
      <c r="B8237">
        <v>7</v>
      </c>
      <c r="C8237" t="s">
        <v>522</v>
      </c>
      <c r="D8237" t="s">
        <v>631</v>
      </c>
      <c r="E8237" t="str">
        <f t="shared" si="256"/>
        <v/>
      </c>
      <c r="F8237" t="str">
        <f t="shared" si="257"/>
        <v/>
      </c>
      <c r="H8237">
        <v>6.5</v>
      </c>
      <c r="Q8237">
        <v>6.5</v>
      </c>
    </row>
    <row r="8238" spans="1:17" x14ac:dyDescent="0.25">
      <c r="A8238" t="s">
        <v>912</v>
      </c>
      <c r="B8238">
        <v>7</v>
      </c>
      <c r="C8238" t="s">
        <v>539</v>
      </c>
      <c r="D8238" t="s">
        <v>631</v>
      </c>
      <c r="E8238" t="str">
        <f t="shared" si="256"/>
        <v/>
      </c>
      <c r="F8238" t="str">
        <f t="shared" si="257"/>
        <v/>
      </c>
      <c r="H8238">
        <v>7.5</v>
      </c>
      <c r="I8238">
        <v>1</v>
      </c>
      <c r="Q8238">
        <v>10.5</v>
      </c>
    </row>
    <row r="8239" spans="1:17" x14ac:dyDescent="0.25">
      <c r="A8239" t="s">
        <v>912</v>
      </c>
      <c r="B8239">
        <v>7</v>
      </c>
      <c r="C8239" t="s">
        <v>597</v>
      </c>
      <c r="D8239" t="s">
        <v>631</v>
      </c>
      <c r="E8239">
        <f t="shared" si="256"/>
        <v>1</v>
      </c>
      <c r="F8239" t="str">
        <f t="shared" si="257"/>
        <v/>
      </c>
      <c r="G8239" t="s">
        <v>910</v>
      </c>
      <c r="H8239">
        <v>6.5</v>
      </c>
      <c r="Q8239">
        <v>6</v>
      </c>
    </row>
    <row r="8240" spans="1:17" x14ac:dyDescent="0.25">
      <c r="A8240" t="s">
        <v>912</v>
      </c>
      <c r="B8240">
        <v>7</v>
      </c>
      <c r="C8240" t="s">
        <v>612</v>
      </c>
      <c r="D8240" t="s">
        <v>631</v>
      </c>
      <c r="E8240" t="str">
        <f t="shared" si="256"/>
        <v/>
      </c>
      <c r="F8240" t="str">
        <f t="shared" si="257"/>
        <v/>
      </c>
      <c r="H8240">
        <v>7.5</v>
      </c>
      <c r="L8240">
        <v>1</v>
      </c>
      <c r="Q8240">
        <v>8.5</v>
      </c>
    </row>
    <row r="8241" spans="1:17" x14ac:dyDescent="0.25">
      <c r="A8241" t="s">
        <v>912</v>
      </c>
      <c r="B8241">
        <v>7</v>
      </c>
      <c r="C8241" t="s">
        <v>616</v>
      </c>
      <c r="D8241" t="s">
        <v>631</v>
      </c>
      <c r="E8241">
        <f t="shared" si="256"/>
        <v>1</v>
      </c>
      <c r="F8241" t="str">
        <f t="shared" si="257"/>
        <v/>
      </c>
      <c r="G8241" t="s">
        <v>910</v>
      </c>
      <c r="H8241">
        <v>6</v>
      </c>
      <c r="Q8241">
        <v>5.5</v>
      </c>
    </row>
    <row r="8242" spans="1:17" x14ac:dyDescent="0.25">
      <c r="A8242" t="s">
        <v>912</v>
      </c>
      <c r="B8242">
        <v>7</v>
      </c>
      <c r="C8242" t="s">
        <v>770</v>
      </c>
      <c r="D8242" t="s">
        <v>745</v>
      </c>
      <c r="E8242" t="str">
        <f t="shared" si="256"/>
        <v/>
      </c>
      <c r="F8242" t="str">
        <f t="shared" si="257"/>
        <v/>
      </c>
      <c r="H8242">
        <v>6</v>
      </c>
      <c r="Q8242">
        <v>6</v>
      </c>
    </row>
    <row r="8243" spans="1:17" x14ac:dyDescent="0.25">
      <c r="A8243" t="s">
        <v>912</v>
      </c>
      <c r="B8243">
        <v>7</v>
      </c>
      <c r="C8243" t="s">
        <v>772</v>
      </c>
      <c r="D8243" t="s">
        <v>745</v>
      </c>
      <c r="E8243" t="str">
        <f t="shared" si="256"/>
        <v/>
      </c>
      <c r="F8243" t="str">
        <f t="shared" si="257"/>
        <v/>
      </c>
      <c r="H8243">
        <v>5</v>
      </c>
      <c r="Q8243">
        <v>5</v>
      </c>
    </row>
    <row r="8244" spans="1:17" x14ac:dyDescent="0.25">
      <c r="A8244" t="s">
        <v>912</v>
      </c>
      <c r="B8244">
        <v>7</v>
      </c>
      <c r="C8244" t="s">
        <v>588</v>
      </c>
      <c r="D8244" t="s">
        <v>745</v>
      </c>
      <c r="E8244" t="str">
        <f t="shared" si="256"/>
        <v/>
      </c>
      <c r="F8244" t="str">
        <f t="shared" si="257"/>
        <v/>
      </c>
      <c r="H8244">
        <v>5.5</v>
      </c>
      <c r="Q8244">
        <v>5.5</v>
      </c>
    </row>
    <row r="8245" spans="1:17" x14ac:dyDescent="0.25">
      <c r="A8245" t="s">
        <v>912</v>
      </c>
      <c r="B8245">
        <v>7</v>
      </c>
      <c r="C8245" t="s">
        <v>623</v>
      </c>
      <c r="D8245" t="s">
        <v>745</v>
      </c>
      <c r="E8245" t="str">
        <f t="shared" si="256"/>
        <v/>
      </c>
      <c r="F8245" t="str">
        <f t="shared" si="257"/>
        <v/>
      </c>
      <c r="H8245">
        <v>6</v>
      </c>
      <c r="Q8245">
        <v>6</v>
      </c>
    </row>
    <row r="8246" spans="1:17" x14ac:dyDescent="0.25">
      <c r="A8246" t="s">
        <v>912</v>
      </c>
      <c r="B8246">
        <v>7</v>
      </c>
      <c r="C8246" t="s">
        <v>563</v>
      </c>
      <c r="D8246" t="s">
        <v>635</v>
      </c>
      <c r="E8246">
        <f t="shared" si="256"/>
        <v>1</v>
      </c>
      <c r="F8246" t="str">
        <f t="shared" si="257"/>
        <v/>
      </c>
      <c r="G8246" t="s">
        <v>910</v>
      </c>
      <c r="H8246">
        <v>5.5</v>
      </c>
      <c r="Q8246">
        <v>5</v>
      </c>
    </row>
    <row r="8247" spans="1:17" x14ac:dyDescent="0.25">
      <c r="A8247" t="s">
        <v>912</v>
      </c>
      <c r="B8247">
        <v>7</v>
      </c>
      <c r="C8247" t="s">
        <v>782</v>
      </c>
      <c r="D8247" t="s">
        <v>635</v>
      </c>
      <c r="E8247" t="str">
        <f t="shared" si="256"/>
        <v/>
      </c>
      <c r="F8247" t="str">
        <f t="shared" si="257"/>
        <v/>
      </c>
      <c r="H8247">
        <v>6</v>
      </c>
      <c r="Q8247">
        <v>6</v>
      </c>
    </row>
    <row r="8248" spans="1:17" x14ac:dyDescent="0.25">
      <c r="A8248" t="s">
        <v>912</v>
      </c>
      <c r="B8248">
        <v>7</v>
      </c>
      <c r="C8248" t="s">
        <v>573</v>
      </c>
      <c r="D8248" t="s">
        <v>635</v>
      </c>
      <c r="E8248" t="str">
        <f t="shared" si="256"/>
        <v/>
      </c>
      <c r="F8248">
        <f t="shared" si="257"/>
        <v>1</v>
      </c>
      <c r="G8248" t="s">
        <v>911</v>
      </c>
      <c r="H8248">
        <v>5</v>
      </c>
      <c r="Q8248">
        <v>4</v>
      </c>
    </row>
    <row r="8249" spans="1:17" x14ac:dyDescent="0.25">
      <c r="A8249" t="s">
        <v>912</v>
      </c>
      <c r="B8249">
        <v>7</v>
      </c>
      <c r="C8249" t="s">
        <v>583</v>
      </c>
      <c r="D8249" t="s">
        <v>635</v>
      </c>
      <c r="E8249" t="str">
        <f t="shared" si="256"/>
        <v/>
      </c>
      <c r="F8249" t="str">
        <f t="shared" si="257"/>
        <v/>
      </c>
      <c r="H8249">
        <v>5</v>
      </c>
      <c r="Q8249">
        <v>5</v>
      </c>
    </row>
    <row r="8250" spans="1:17" x14ac:dyDescent="0.25">
      <c r="A8250" t="s">
        <v>912</v>
      </c>
      <c r="B8250">
        <v>7</v>
      </c>
      <c r="C8250" t="s">
        <v>606</v>
      </c>
      <c r="D8250" t="s">
        <v>635</v>
      </c>
      <c r="E8250" t="str">
        <f t="shared" si="256"/>
        <v/>
      </c>
      <c r="F8250" t="str">
        <f t="shared" si="257"/>
        <v/>
      </c>
      <c r="H8250">
        <v>6</v>
      </c>
      <c r="Q8250">
        <v>6</v>
      </c>
    </row>
    <row r="8251" spans="1:17" x14ac:dyDescent="0.25">
      <c r="A8251" t="s">
        <v>912</v>
      </c>
      <c r="B8251">
        <v>7</v>
      </c>
      <c r="C8251" t="s">
        <v>757</v>
      </c>
      <c r="D8251" t="s">
        <v>747</v>
      </c>
      <c r="E8251">
        <f t="shared" si="256"/>
        <v>1</v>
      </c>
      <c r="F8251" t="str">
        <f t="shared" si="257"/>
        <v/>
      </c>
      <c r="G8251" t="s">
        <v>910</v>
      </c>
      <c r="H8251">
        <v>5</v>
      </c>
      <c r="Q8251">
        <v>4.5</v>
      </c>
    </row>
    <row r="8252" spans="1:17" x14ac:dyDescent="0.25">
      <c r="A8252" t="s">
        <v>912</v>
      </c>
      <c r="B8252">
        <v>7</v>
      </c>
      <c r="C8252" t="s">
        <v>512</v>
      </c>
      <c r="D8252" t="s">
        <v>747</v>
      </c>
      <c r="E8252" t="str">
        <f t="shared" si="256"/>
        <v/>
      </c>
      <c r="F8252" t="str">
        <f t="shared" si="257"/>
        <v/>
      </c>
      <c r="H8252">
        <v>6.5</v>
      </c>
      <c r="I8252">
        <v>1</v>
      </c>
      <c r="M8252">
        <v>1</v>
      </c>
      <c r="Q8252">
        <v>9.5</v>
      </c>
    </row>
    <row r="8253" spans="1:17" x14ac:dyDescent="0.25">
      <c r="A8253" t="s">
        <v>912</v>
      </c>
      <c r="B8253">
        <v>7</v>
      </c>
      <c r="C8253" t="s">
        <v>530</v>
      </c>
      <c r="D8253" t="s">
        <v>747</v>
      </c>
      <c r="E8253" t="str">
        <f t="shared" si="256"/>
        <v/>
      </c>
      <c r="F8253" t="str">
        <f t="shared" si="257"/>
        <v/>
      </c>
      <c r="H8253">
        <v>5.5</v>
      </c>
      <c r="Q8253">
        <v>5.5</v>
      </c>
    </row>
    <row r="8254" spans="1:17" x14ac:dyDescent="0.25">
      <c r="A8254" t="s">
        <v>912</v>
      </c>
      <c r="B8254">
        <v>7</v>
      </c>
      <c r="C8254" t="s">
        <v>621</v>
      </c>
      <c r="D8254" t="s">
        <v>747</v>
      </c>
      <c r="E8254">
        <f t="shared" si="256"/>
        <v>1</v>
      </c>
      <c r="F8254" t="str">
        <f t="shared" si="257"/>
        <v/>
      </c>
      <c r="G8254" t="s">
        <v>910</v>
      </c>
      <c r="H8254">
        <v>6</v>
      </c>
      <c r="Q8254">
        <v>5.5</v>
      </c>
    </row>
    <row r="8255" spans="1:17" x14ac:dyDescent="0.25">
      <c r="A8255" t="s">
        <v>912</v>
      </c>
      <c r="B8255">
        <v>7</v>
      </c>
      <c r="C8255" t="s">
        <v>483</v>
      </c>
      <c r="D8255" t="s">
        <v>738</v>
      </c>
      <c r="E8255" t="str">
        <f t="shared" si="256"/>
        <v/>
      </c>
      <c r="F8255" t="str">
        <f t="shared" si="257"/>
        <v/>
      </c>
      <c r="H8255">
        <v>6</v>
      </c>
      <c r="Q8255">
        <v>6</v>
      </c>
    </row>
    <row r="8256" spans="1:17" x14ac:dyDescent="0.25">
      <c r="A8256" t="s">
        <v>912</v>
      </c>
      <c r="B8256">
        <v>7</v>
      </c>
      <c r="C8256" t="s">
        <v>489</v>
      </c>
      <c r="D8256" t="s">
        <v>738</v>
      </c>
      <c r="E8256" t="str">
        <f t="shared" si="256"/>
        <v/>
      </c>
      <c r="F8256" t="str">
        <f t="shared" si="257"/>
        <v/>
      </c>
      <c r="H8256">
        <v>6</v>
      </c>
      <c r="Q8256">
        <v>6</v>
      </c>
    </row>
    <row r="8257" spans="1:17" x14ac:dyDescent="0.25">
      <c r="A8257" t="s">
        <v>912</v>
      </c>
      <c r="B8257">
        <v>7</v>
      </c>
      <c r="C8257" t="s">
        <v>567</v>
      </c>
      <c r="D8257" t="s">
        <v>738</v>
      </c>
      <c r="E8257" t="str">
        <f t="shared" si="256"/>
        <v/>
      </c>
      <c r="F8257" t="str">
        <f t="shared" si="257"/>
        <v/>
      </c>
      <c r="H8257">
        <v>6</v>
      </c>
      <c r="Q8257">
        <v>6</v>
      </c>
    </row>
    <row r="8258" spans="1:17" x14ac:dyDescent="0.25">
      <c r="A8258" t="s">
        <v>912</v>
      </c>
      <c r="B8258">
        <v>7</v>
      </c>
      <c r="C8258" t="s">
        <v>574</v>
      </c>
      <c r="D8258" t="s">
        <v>738</v>
      </c>
      <c r="E8258" t="str">
        <f t="shared" si="256"/>
        <v/>
      </c>
      <c r="F8258" t="str">
        <f t="shared" si="257"/>
        <v/>
      </c>
      <c r="H8258">
        <v>6.5</v>
      </c>
      <c r="Q8258">
        <v>6.5</v>
      </c>
    </row>
    <row r="8259" spans="1:17" x14ac:dyDescent="0.25">
      <c r="A8259" t="s">
        <v>912</v>
      </c>
      <c r="B8259">
        <v>7</v>
      </c>
      <c r="C8259" t="s">
        <v>594</v>
      </c>
      <c r="D8259" t="s">
        <v>738</v>
      </c>
      <c r="E8259">
        <f t="shared" ref="E8259:E8322" si="258">IF($G8259="Ammonito",1,"")</f>
        <v>1</v>
      </c>
      <c r="F8259" t="str">
        <f t="shared" ref="F8259:F8322" si="259">IF($G8259="Espulsione",1,"")</f>
        <v/>
      </c>
      <c r="G8259" t="s">
        <v>910</v>
      </c>
      <c r="H8259">
        <v>6.5</v>
      </c>
      <c r="Q8259">
        <v>6</v>
      </c>
    </row>
    <row r="8260" spans="1:17" x14ac:dyDescent="0.25">
      <c r="A8260" t="s">
        <v>912</v>
      </c>
      <c r="B8260">
        <v>7</v>
      </c>
      <c r="C8260" t="s">
        <v>525</v>
      </c>
      <c r="D8260" t="s">
        <v>761</v>
      </c>
      <c r="E8260">
        <f t="shared" si="258"/>
        <v>1</v>
      </c>
      <c r="F8260" t="str">
        <f t="shared" si="259"/>
        <v/>
      </c>
      <c r="G8260" t="s">
        <v>910</v>
      </c>
      <c r="H8260">
        <v>6.5</v>
      </c>
      <c r="Q8260">
        <v>6</v>
      </c>
    </row>
    <row r="8261" spans="1:17" x14ac:dyDescent="0.25">
      <c r="A8261" t="s">
        <v>912</v>
      </c>
      <c r="B8261">
        <v>7</v>
      </c>
      <c r="C8261" t="s">
        <v>556</v>
      </c>
      <c r="D8261" t="s">
        <v>761</v>
      </c>
      <c r="E8261" t="str">
        <f t="shared" si="258"/>
        <v/>
      </c>
      <c r="F8261" t="str">
        <f t="shared" si="259"/>
        <v/>
      </c>
      <c r="H8261">
        <v>7</v>
      </c>
      <c r="I8261">
        <v>1</v>
      </c>
      <c r="Q8261">
        <v>10</v>
      </c>
    </row>
    <row r="8262" spans="1:17" x14ac:dyDescent="0.25">
      <c r="A8262" t="s">
        <v>912</v>
      </c>
      <c r="B8262">
        <v>7</v>
      </c>
      <c r="C8262" t="s">
        <v>579</v>
      </c>
      <c r="D8262" t="s">
        <v>761</v>
      </c>
      <c r="E8262" t="str">
        <f t="shared" si="258"/>
        <v/>
      </c>
      <c r="F8262" t="str">
        <f t="shared" si="259"/>
        <v/>
      </c>
      <c r="H8262">
        <v>6</v>
      </c>
      <c r="Q8262">
        <v>6</v>
      </c>
    </row>
    <row r="8263" spans="1:17" x14ac:dyDescent="0.25">
      <c r="A8263" t="s">
        <v>912</v>
      </c>
      <c r="B8263">
        <v>7</v>
      </c>
      <c r="C8263" t="s">
        <v>604</v>
      </c>
      <c r="D8263" t="s">
        <v>761</v>
      </c>
      <c r="E8263" t="str">
        <f t="shared" si="258"/>
        <v/>
      </c>
      <c r="F8263" t="str">
        <f t="shared" si="259"/>
        <v/>
      </c>
      <c r="H8263">
        <v>7</v>
      </c>
      <c r="L8263">
        <v>1</v>
      </c>
      <c r="Q8263">
        <v>8</v>
      </c>
    </row>
    <row r="8264" spans="1:17" x14ac:dyDescent="0.25">
      <c r="A8264" t="s">
        <v>913</v>
      </c>
      <c r="B8264">
        <v>7</v>
      </c>
      <c r="C8264" t="s">
        <v>263</v>
      </c>
      <c r="D8264" t="s">
        <v>746</v>
      </c>
      <c r="E8264" t="str">
        <f t="shared" si="258"/>
        <v/>
      </c>
      <c r="F8264" t="str">
        <f t="shared" si="259"/>
        <v/>
      </c>
      <c r="H8264">
        <v>6</v>
      </c>
      <c r="Q8264">
        <v>6</v>
      </c>
    </row>
    <row r="8265" spans="1:17" x14ac:dyDescent="0.25">
      <c r="A8265" t="s">
        <v>913</v>
      </c>
      <c r="B8265">
        <v>7</v>
      </c>
      <c r="C8265" t="s">
        <v>250</v>
      </c>
      <c r="D8265" t="s">
        <v>760</v>
      </c>
      <c r="E8265" t="str">
        <f t="shared" si="258"/>
        <v/>
      </c>
      <c r="F8265" t="str">
        <f t="shared" si="259"/>
        <v/>
      </c>
      <c r="H8265">
        <v>5</v>
      </c>
      <c r="Q8265">
        <v>5</v>
      </c>
    </row>
    <row r="8266" spans="1:17" x14ac:dyDescent="0.25">
      <c r="A8266" t="s">
        <v>913</v>
      </c>
      <c r="B8266">
        <v>7</v>
      </c>
      <c r="C8266" t="s">
        <v>257</v>
      </c>
      <c r="D8266" t="s">
        <v>760</v>
      </c>
      <c r="E8266" t="str">
        <f t="shared" si="258"/>
        <v/>
      </c>
      <c r="F8266" t="str">
        <f t="shared" si="259"/>
        <v/>
      </c>
      <c r="H8266">
        <v>4</v>
      </c>
      <c r="Q8266">
        <v>4</v>
      </c>
    </row>
    <row r="8267" spans="1:17" x14ac:dyDescent="0.25">
      <c r="A8267" t="s">
        <v>913</v>
      </c>
      <c r="B8267">
        <v>7</v>
      </c>
      <c r="C8267" t="s">
        <v>294</v>
      </c>
      <c r="D8267" t="s">
        <v>760</v>
      </c>
      <c r="E8267" t="str">
        <f t="shared" si="258"/>
        <v/>
      </c>
      <c r="F8267" t="str">
        <f t="shared" si="259"/>
        <v/>
      </c>
      <c r="H8267">
        <v>5.5</v>
      </c>
      <c r="Q8267">
        <v>5.5</v>
      </c>
    </row>
    <row r="8268" spans="1:17" x14ac:dyDescent="0.25">
      <c r="A8268" t="s">
        <v>913</v>
      </c>
      <c r="B8268">
        <v>7</v>
      </c>
      <c r="C8268" t="s">
        <v>261</v>
      </c>
      <c r="D8268" t="s">
        <v>760</v>
      </c>
      <c r="E8268" t="str">
        <f t="shared" si="258"/>
        <v/>
      </c>
      <c r="F8268" t="str">
        <f t="shared" si="259"/>
        <v/>
      </c>
      <c r="H8268">
        <v>5</v>
      </c>
      <c r="Q8268">
        <v>5</v>
      </c>
    </row>
    <row r="8269" spans="1:17" x14ac:dyDescent="0.25">
      <c r="A8269" t="s">
        <v>913</v>
      </c>
      <c r="B8269">
        <v>7</v>
      </c>
      <c r="C8269" t="s">
        <v>275</v>
      </c>
      <c r="D8269" t="s">
        <v>633</v>
      </c>
      <c r="E8269" t="str">
        <f t="shared" si="258"/>
        <v/>
      </c>
      <c r="F8269" t="str">
        <f t="shared" si="259"/>
        <v/>
      </c>
      <c r="H8269">
        <v>6</v>
      </c>
      <c r="Q8269">
        <v>6</v>
      </c>
    </row>
    <row r="8270" spans="1:17" x14ac:dyDescent="0.25">
      <c r="A8270" t="s">
        <v>913</v>
      </c>
      <c r="B8270">
        <v>7</v>
      </c>
      <c r="C8270" t="s">
        <v>308</v>
      </c>
      <c r="D8270" t="s">
        <v>633</v>
      </c>
      <c r="E8270" t="str">
        <f t="shared" si="258"/>
        <v/>
      </c>
      <c r="F8270" t="str">
        <f t="shared" si="259"/>
        <v/>
      </c>
      <c r="H8270">
        <v>4.5</v>
      </c>
      <c r="Q8270">
        <v>4.5</v>
      </c>
    </row>
    <row r="8271" spans="1:17" x14ac:dyDescent="0.25">
      <c r="A8271" t="s">
        <v>913</v>
      </c>
      <c r="B8271">
        <v>7</v>
      </c>
      <c r="C8271" t="s">
        <v>315</v>
      </c>
      <c r="D8271" t="s">
        <v>633</v>
      </c>
      <c r="E8271" t="str">
        <f t="shared" si="258"/>
        <v/>
      </c>
      <c r="F8271" t="str">
        <f t="shared" si="259"/>
        <v/>
      </c>
      <c r="H8271">
        <v>5</v>
      </c>
      <c r="Q8271">
        <v>5</v>
      </c>
    </row>
    <row r="8272" spans="1:17" x14ac:dyDescent="0.25">
      <c r="A8272" t="s">
        <v>913</v>
      </c>
      <c r="B8272">
        <v>7</v>
      </c>
      <c r="C8272" t="s">
        <v>256</v>
      </c>
      <c r="D8272" t="s">
        <v>739</v>
      </c>
      <c r="E8272" t="str">
        <f t="shared" si="258"/>
        <v/>
      </c>
      <c r="F8272" t="str">
        <f t="shared" si="259"/>
        <v/>
      </c>
      <c r="H8272">
        <v>5.5</v>
      </c>
      <c r="Q8272">
        <v>5.5</v>
      </c>
    </row>
    <row r="8273" spans="1:17" x14ac:dyDescent="0.25">
      <c r="A8273" t="s">
        <v>913</v>
      </c>
      <c r="B8273">
        <v>7</v>
      </c>
      <c r="C8273" t="s">
        <v>284</v>
      </c>
      <c r="D8273" t="s">
        <v>739</v>
      </c>
      <c r="E8273" t="str">
        <f t="shared" si="258"/>
        <v/>
      </c>
      <c r="F8273" t="str">
        <f t="shared" si="259"/>
        <v/>
      </c>
      <c r="H8273">
        <v>5.5</v>
      </c>
      <c r="Q8273">
        <v>5.5</v>
      </c>
    </row>
    <row r="8274" spans="1:17" x14ac:dyDescent="0.25">
      <c r="A8274" t="s">
        <v>913</v>
      </c>
      <c r="B8274">
        <v>7</v>
      </c>
      <c r="C8274" t="s">
        <v>302</v>
      </c>
      <c r="D8274" t="s">
        <v>634</v>
      </c>
      <c r="E8274" t="str">
        <f t="shared" si="258"/>
        <v/>
      </c>
      <c r="F8274" t="str">
        <f t="shared" si="259"/>
        <v/>
      </c>
      <c r="H8274">
        <v>5.5</v>
      </c>
      <c r="Q8274">
        <v>5.5</v>
      </c>
    </row>
    <row r="8275" spans="1:17" x14ac:dyDescent="0.25">
      <c r="A8275" t="s">
        <v>913</v>
      </c>
      <c r="B8275">
        <v>7</v>
      </c>
      <c r="C8275" t="s">
        <v>306</v>
      </c>
      <c r="D8275" t="s">
        <v>634</v>
      </c>
      <c r="E8275" t="str">
        <f t="shared" si="258"/>
        <v/>
      </c>
      <c r="F8275" t="str">
        <f t="shared" si="259"/>
        <v/>
      </c>
      <c r="H8275">
        <v>6</v>
      </c>
      <c r="Q8275">
        <v>6</v>
      </c>
    </row>
    <row r="8276" spans="1:17" x14ac:dyDescent="0.25">
      <c r="A8276" t="s">
        <v>913</v>
      </c>
      <c r="B8276">
        <v>7</v>
      </c>
      <c r="C8276" t="s">
        <v>318</v>
      </c>
      <c r="D8276" t="s">
        <v>634</v>
      </c>
      <c r="E8276" t="str">
        <f t="shared" si="258"/>
        <v/>
      </c>
      <c r="F8276" t="str">
        <f t="shared" si="259"/>
        <v/>
      </c>
      <c r="H8276">
        <v>6</v>
      </c>
      <c r="Q8276">
        <v>6</v>
      </c>
    </row>
    <row r="8277" spans="1:17" x14ac:dyDescent="0.25">
      <c r="A8277" t="s">
        <v>913</v>
      </c>
      <c r="B8277">
        <v>7</v>
      </c>
      <c r="C8277" t="s">
        <v>312</v>
      </c>
      <c r="D8277" t="s">
        <v>632</v>
      </c>
      <c r="E8277">
        <f t="shared" si="258"/>
        <v>1</v>
      </c>
      <c r="F8277" t="str">
        <f t="shared" si="259"/>
        <v/>
      </c>
      <c r="G8277" t="s">
        <v>910</v>
      </c>
      <c r="H8277">
        <v>6</v>
      </c>
      <c r="Q8277">
        <v>5.5</v>
      </c>
    </row>
    <row r="8278" spans="1:17" x14ac:dyDescent="0.25">
      <c r="A8278" t="s">
        <v>913</v>
      </c>
      <c r="B8278">
        <v>7</v>
      </c>
      <c r="C8278" t="s">
        <v>288</v>
      </c>
      <c r="D8278" t="s">
        <v>632</v>
      </c>
      <c r="E8278" t="str">
        <f t="shared" si="258"/>
        <v/>
      </c>
      <c r="F8278" t="str">
        <f t="shared" si="259"/>
        <v/>
      </c>
      <c r="H8278">
        <v>5</v>
      </c>
      <c r="Q8278">
        <v>5</v>
      </c>
    </row>
    <row r="8279" spans="1:17" x14ac:dyDescent="0.25">
      <c r="A8279" t="s">
        <v>913</v>
      </c>
      <c r="B8279">
        <v>7</v>
      </c>
      <c r="C8279" t="s">
        <v>272</v>
      </c>
      <c r="D8279" t="s">
        <v>752</v>
      </c>
      <c r="E8279" t="str">
        <f t="shared" si="258"/>
        <v/>
      </c>
      <c r="F8279" t="str">
        <f t="shared" si="259"/>
        <v/>
      </c>
      <c r="H8279">
        <v>5.5</v>
      </c>
      <c r="Q8279">
        <v>5.5</v>
      </c>
    </row>
    <row r="8280" spans="1:17" x14ac:dyDescent="0.25">
      <c r="A8280" t="s">
        <v>913</v>
      </c>
      <c r="B8280">
        <v>7</v>
      </c>
      <c r="C8280" t="s">
        <v>276</v>
      </c>
      <c r="D8280" t="s">
        <v>740</v>
      </c>
      <c r="E8280" t="str">
        <f t="shared" si="258"/>
        <v/>
      </c>
      <c r="F8280" t="str">
        <f t="shared" si="259"/>
        <v/>
      </c>
      <c r="H8280">
        <v>5.5</v>
      </c>
      <c r="Q8280">
        <v>5.5</v>
      </c>
    </row>
    <row r="8281" spans="1:17" x14ac:dyDescent="0.25">
      <c r="A8281" t="s">
        <v>913</v>
      </c>
      <c r="B8281">
        <v>7</v>
      </c>
      <c r="C8281" t="s">
        <v>293</v>
      </c>
      <c r="D8281" t="s">
        <v>740</v>
      </c>
      <c r="E8281" t="str">
        <f t="shared" si="258"/>
        <v/>
      </c>
      <c r="F8281" t="str">
        <f t="shared" si="259"/>
        <v/>
      </c>
      <c r="H8281">
        <v>5.5</v>
      </c>
      <c r="Q8281">
        <v>5.5</v>
      </c>
    </row>
    <row r="8282" spans="1:17" x14ac:dyDescent="0.25">
      <c r="A8282" t="s">
        <v>913</v>
      </c>
      <c r="B8282">
        <v>7</v>
      </c>
      <c r="C8282" t="s">
        <v>300</v>
      </c>
      <c r="D8282" t="s">
        <v>740</v>
      </c>
      <c r="E8282" t="str">
        <f t="shared" si="258"/>
        <v/>
      </c>
      <c r="F8282" t="str">
        <f t="shared" si="259"/>
        <v/>
      </c>
      <c r="H8282">
        <v>5</v>
      </c>
      <c r="Q8282">
        <v>5</v>
      </c>
    </row>
    <row r="8283" spans="1:17" x14ac:dyDescent="0.25">
      <c r="A8283" t="s">
        <v>913</v>
      </c>
      <c r="B8283">
        <v>7</v>
      </c>
      <c r="C8283" t="s">
        <v>273</v>
      </c>
      <c r="D8283" t="s">
        <v>742</v>
      </c>
      <c r="E8283" t="str">
        <f t="shared" si="258"/>
        <v/>
      </c>
      <c r="F8283" t="str">
        <f t="shared" si="259"/>
        <v/>
      </c>
      <c r="H8283">
        <v>7</v>
      </c>
      <c r="I8283">
        <v>1</v>
      </c>
      <c r="Q8283">
        <v>10</v>
      </c>
    </row>
    <row r="8284" spans="1:17" x14ac:dyDescent="0.25">
      <c r="A8284" t="s">
        <v>913</v>
      </c>
      <c r="B8284">
        <v>7</v>
      </c>
      <c r="C8284" t="s">
        <v>310</v>
      </c>
      <c r="D8284" t="s">
        <v>742</v>
      </c>
      <c r="E8284" t="str">
        <f t="shared" si="258"/>
        <v/>
      </c>
      <c r="F8284" t="str">
        <f t="shared" si="259"/>
        <v/>
      </c>
      <c r="H8284">
        <v>5</v>
      </c>
      <c r="Q8284">
        <v>5</v>
      </c>
    </row>
    <row r="8285" spans="1:17" x14ac:dyDescent="0.25">
      <c r="A8285" t="s">
        <v>913</v>
      </c>
      <c r="B8285">
        <v>7</v>
      </c>
      <c r="C8285" t="s">
        <v>317</v>
      </c>
      <c r="D8285" t="s">
        <v>742</v>
      </c>
      <c r="E8285" t="str">
        <f t="shared" si="258"/>
        <v/>
      </c>
      <c r="F8285" t="str">
        <f t="shared" si="259"/>
        <v/>
      </c>
      <c r="H8285">
        <v>6</v>
      </c>
      <c r="Q8285">
        <v>6</v>
      </c>
    </row>
    <row r="8286" spans="1:17" x14ac:dyDescent="0.25">
      <c r="A8286" t="s">
        <v>913</v>
      </c>
      <c r="B8286">
        <v>7</v>
      </c>
      <c r="C8286" t="s">
        <v>268</v>
      </c>
      <c r="D8286" t="s">
        <v>753</v>
      </c>
      <c r="E8286" t="str">
        <f t="shared" si="258"/>
        <v/>
      </c>
      <c r="F8286" t="str">
        <f t="shared" si="259"/>
        <v/>
      </c>
      <c r="H8286">
        <v>6</v>
      </c>
      <c r="Q8286">
        <v>6</v>
      </c>
    </row>
    <row r="8287" spans="1:17" x14ac:dyDescent="0.25">
      <c r="A8287" t="s">
        <v>913</v>
      </c>
      <c r="B8287">
        <v>7</v>
      </c>
      <c r="C8287" t="s">
        <v>307</v>
      </c>
      <c r="D8287" t="s">
        <v>753</v>
      </c>
      <c r="E8287">
        <f t="shared" si="258"/>
        <v>1</v>
      </c>
      <c r="F8287" t="str">
        <f t="shared" si="259"/>
        <v/>
      </c>
      <c r="G8287" t="s">
        <v>910</v>
      </c>
      <c r="H8287">
        <v>6</v>
      </c>
      <c r="Q8287">
        <v>5.5</v>
      </c>
    </row>
    <row r="8288" spans="1:17" x14ac:dyDescent="0.25">
      <c r="A8288" t="s">
        <v>913</v>
      </c>
      <c r="B8288">
        <v>7</v>
      </c>
      <c r="C8288" t="s">
        <v>304</v>
      </c>
      <c r="D8288" t="s">
        <v>750</v>
      </c>
      <c r="E8288" t="str">
        <f t="shared" si="258"/>
        <v/>
      </c>
      <c r="F8288" t="str">
        <f t="shared" si="259"/>
        <v/>
      </c>
      <c r="H8288">
        <v>5.5</v>
      </c>
      <c r="Q8288">
        <v>5.5</v>
      </c>
    </row>
    <row r="8289" spans="1:17" x14ac:dyDescent="0.25">
      <c r="A8289" t="s">
        <v>913</v>
      </c>
      <c r="B8289">
        <v>7</v>
      </c>
      <c r="C8289" t="s">
        <v>316</v>
      </c>
      <c r="D8289" t="s">
        <v>750</v>
      </c>
      <c r="E8289" t="str">
        <f t="shared" si="258"/>
        <v/>
      </c>
      <c r="F8289" t="str">
        <f t="shared" si="259"/>
        <v/>
      </c>
      <c r="H8289">
        <v>6</v>
      </c>
      <c r="Q8289">
        <v>6</v>
      </c>
    </row>
    <row r="8290" spans="1:17" x14ac:dyDescent="0.25">
      <c r="A8290" t="s">
        <v>913</v>
      </c>
      <c r="B8290">
        <v>7</v>
      </c>
      <c r="C8290" t="s">
        <v>267</v>
      </c>
      <c r="D8290" t="s">
        <v>750</v>
      </c>
      <c r="E8290" t="str">
        <f t="shared" si="258"/>
        <v/>
      </c>
      <c r="F8290" t="str">
        <f t="shared" si="259"/>
        <v/>
      </c>
      <c r="H8290">
        <v>6</v>
      </c>
      <c r="Q8290">
        <v>6</v>
      </c>
    </row>
    <row r="8291" spans="1:17" x14ac:dyDescent="0.25">
      <c r="A8291" t="s">
        <v>913</v>
      </c>
      <c r="B8291">
        <v>7</v>
      </c>
      <c r="C8291" t="s">
        <v>289</v>
      </c>
      <c r="D8291" t="s">
        <v>754</v>
      </c>
      <c r="E8291" t="str">
        <f t="shared" si="258"/>
        <v/>
      </c>
      <c r="F8291" t="str">
        <f t="shared" si="259"/>
        <v/>
      </c>
      <c r="H8291">
        <v>5</v>
      </c>
      <c r="Q8291">
        <v>5</v>
      </c>
    </row>
    <row r="8292" spans="1:17" x14ac:dyDescent="0.25">
      <c r="A8292" t="s">
        <v>913</v>
      </c>
      <c r="B8292">
        <v>7</v>
      </c>
      <c r="C8292" t="s">
        <v>819</v>
      </c>
      <c r="D8292" t="s">
        <v>754</v>
      </c>
      <c r="E8292" t="str">
        <f t="shared" si="258"/>
        <v/>
      </c>
      <c r="F8292" t="str">
        <f t="shared" si="259"/>
        <v/>
      </c>
      <c r="H8292">
        <v>6</v>
      </c>
      <c r="Q8292">
        <v>6</v>
      </c>
    </row>
    <row r="8293" spans="1:17" x14ac:dyDescent="0.25">
      <c r="A8293" t="s">
        <v>913</v>
      </c>
      <c r="B8293">
        <v>7</v>
      </c>
      <c r="C8293" t="s">
        <v>311</v>
      </c>
      <c r="D8293" t="s">
        <v>754</v>
      </c>
      <c r="E8293" t="str">
        <f t="shared" si="258"/>
        <v/>
      </c>
      <c r="F8293" t="str">
        <f t="shared" si="259"/>
        <v/>
      </c>
      <c r="H8293">
        <v>5</v>
      </c>
      <c r="Q8293">
        <v>5</v>
      </c>
    </row>
    <row r="8294" spans="1:17" x14ac:dyDescent="0.25">
      <c r="A8294" t="s">
        <v>913</v>
      </c>
      <c r="B8294">
        <v>7</v>
      </c>
      <c r="C8294" t="s">
        <v>259</v>
      </c>
      <c r="D8294" t="s">
        <v>748</v>
      </c>
      <c r="E8294" t="str">
        <f t="shared" si="258"/>
        <v/>
      </c>
      <c r="F8294" t="str">
        <f t="shared" si="259"/>
        <v/>
      </c>
      <c r="H8294">
        <v>6.5</v>
      </c>
      <c r="I8294">
        <v>1</v>
      </c>
      <c r="Q8294">
        <v>9.5</v>
      </c>
    </row>
    <row r="8295" spans="1:17" x14ac:dyDescent="0.25">
      <c r="A8295" t="s">
        <v>913</v>
      </c>
      <c r="B8295">
        <v>7</v>
      </c>
      <c r="C8295" t="s">
        <v>278</v>
      </c>
      <c r="D8295" t="s">
        <v>748</v>
      </c>
      <c r="E8295" t="str">
        <f t="shared" si="258"/>
        <v/>
      </c>
      <c r="F8295" t="str">
        <f t="shared" si="259"/>
        <v/>
      </c>
      <c r="H8295">
        <v>6</v>
      </c>
      <c r="Q8295">
        <v>6</v>
      </c>
    </row>
    <row r="8296" spans="1:17" x14ac:dyDescent="0.25">
      <c r="A8296" t="s">
        <v>913</v>
      </c>
      <c r="B8296">
        <v>7</v>
      </c>
      <c r="C8296" t="s">
        <v>292</v>
      </c>
      <c r="D8296" t="s">
        <v>748</v>
      </c>
      <c r="E8296" t="str">
        <f t="shared" si="258"/>
        <v/>
      </c>
      <c r="F8296" t="str">
        <f t="shared" si="259"/>
        <v/>
      </c>
      <c r="H8296">
        <v>7</v>
      </c>
      <c r="L8296">
        <v>1</v>
      </c>
      <c r="Q8296">
        <v>8</v>
      </c>
    </row>
    <row r="8297" spans="1:17" x14ac:dyDescent="0.25">
      <c r="A8297" t="s">
        <v>913</v>
      </c>
      <c r="B8297">
        <v>7</v>
      </c>
      <c r="C8297" t="s">
        <v>303</v>
      </c>
      <c r="D8297" t="s">
        <v>748</v>
      </c>
      <c r="E8297" t="str">
        <f t="shared" si="258"/>
        <v/>
      </c>
      <c r="F8297" t="str">
        <f t="shared" si="259"/>
        <v/>
      </c>
      <c r="H8297">
        <v>7.5</v>
      </c>
      <c r="I8297">
        <v>1</v>
      </c>
      <c r="L8297">
        <v>1</v>
      </c>
      <c r="Q8297">
        <v>11.5</v>
      </c>
    </row>
    <row r="8298" spans="1:17" x14ac:dyDescent="0.25">
      <c r="A8298" t="s">
        <v>913</v>
      </c>
      <c r="B8298">
        <v>7</v>
      </c>
      <c r="C8298" t="s">
        <v>321</v>
      </c>
      <c r="D8298" t="s">
        <v>748</v>
      </c>
      <c r="E8298" t="str">
        <f t="shared" si="258"/>
        <v/>
      </c>
      <c r="F8298" t="str">
        <f t="shared" si="259"/>
        <v/>
      </c>
      <c r="H8298">
        <v>6</v>
      </c>
      <c r="Q8298">
        <v>6</v>
      </c>
    </row>
    <row r="8299" spans="1:17" x14ac:dyDescent="0.25">
      <c r="A8299" t="s">
        <v>913</v>
      </c>
      <c r="B8299">
        <v>7</v>
      </c>
      <c r="C8299" t="s">
        <v>260</v>
      </c>
      <c r="D8299" t="s">
        <v>661</v>
      </c>
      <c r="E8299" t="str">
        <f t="shared" si="258"/>
        <v/>
      </c>
      <c r="F8299" t="str">
        <f t="shared" si="259"/>
        <v/>
      </c>
      <c r="H8299">
        <v>8</v>
      </c>
      <c r="I8299">
        <v>1</v>
      </c>
      <c r="L8299">
        <v>2</v>
      </c>
      <c r="Q8299">
        <v>13</v>
      </c>
    </row>
    <row r="8300" spans="1:17" x14ac:dyDescent="0.25">
      <c r="A8300" t="s">
        <v>913</v>
      </c>
      <c r="B8300">
        <v>7</v>
      </c>
      <c r="C8300" t="s">
        <v>301</v>
      </c>
      <c r="D8300" t="s">
        <v>661</v>
      </c>
      <c r="E8300" t="str">
        <f t="shared" si="258"/>
        <v/>
      </c>
      <c r="F8300" t="str">
        <f t="shared" si="259"/>
        <v/>
      </c>
      <c r="H8300">
        <v>6.5</v>
      </c>
      <c r="I8300">
        <v>1</v>
      </c>
      <c r="Q8300">
        <v>9.5</v>
      </c>
    </row>
    <row r="8301" spans="1:17" x14ac:dyDescent="0.25">
      <c r="A8301" t="s">
        <v>913</v>
      </c>
      <c r="B8301">
        <v>7</v>
      </c>
      <c r="C8301" t="s">
        <v>320</v>
      </c>
      <c r="D8301" t="s">
        <v>631</v>
      </c>
      <c r="E8301" t="str">
        <f t="shared" si="258"/>
        <v/>
      </c>
      <c r="F8301" t="str">
        <f t="shared" si="259"/>
        <v/>
      </c>
      <c r="H8301">
        <v>8.5</v>
      </c>
      <c r="I8301">
        <v>2</v>
      </c>
      <c r="M8301">
        <v>1</v>
      </c>
      <c r="Q8301">
        <v>14.5</v>
      </c>
    </row>
    <row r="8302" spans="1:17" x14ac:dyDescent="0.25">
      <c r="A8302" t="s">
        <v>913</v>
      </c>
      <c r="B8302">
        <v>7</v>
      </c>
      <c r="C8302" t="s">
        <v>271</v>
      </c>
      <c r="D8302" t="s">
        <v>631</v>
      </c>
      <c r="E8302" t="str">
        <f t="shared" si="258"/>
        <v/>
      </c>
      <c r="F8302" t="str">
        <f t="shared" si="259"/>
        <v/>
      </c>
      <c r="H8302">
        <v>8</v>
      </c>
      <c r="L8302">
        <v>1</v>
      </c>
      <c r="Q8302">
        <v>9</v>
      </c>
    </row>
    <row r="8303" spans="1:17" x14ac:dyDescent="0.25">
      <c r="A8303" t="s">
        <v>913</v>
      </c>
      <c r="B8303">
        <v>7</v>
      </c>
      <c r="C8303" t="s">
        <v>266</v>
      </c>
      <c r="D8303" t="s">
        <v>745</v>
      </c>
      <c r="E8303" t="str">
        <f t="shared" si="258"/>
        <v/>
      </c>
      <c r="F8303" t="str">
        <f t="shared" si="259"/>
        <v/>
      </c>
      <c r="H8303">
        <v>6.5</v>
      </c>
      <c r="I8303">
        <v>1</v>
      </c>
      <c r="M8303">
        <v>1</v>
      </c>
      <c r="Q8303">
        <v>9.5</v>
      </c>
    </row>
    <row r="8304" spans="1:17" x14ac:dyDescent="0.25">
      <c r="A8304" t="s">
        <v>913</v>
      </c>
      <c r="B8304">
        <v>7</v>
      </c>
      <c r="C8304" t="s">
        <v>270</v>
      </c>
      <c r="D8304" t="s">
        <v>745</v>
      </c>
      <c r="E8304">
        <f t="shared" si="258"/>
        <v>1</v>
      </c>
      <c r="F8304" t="str">
        <f t="shared" si="259"/>
        <v/>
      </c>
      <c r="G8304" t="s">
        <v>910</v>
      </c>
      <c r="H8304">
        <v>5</v>
      </c>
      <c r="Q8304">
        <v>4.5</v>
      </c>
    </row>
    <row r="8305" spans="1:17" x14ac:dyDescent="0.25">
      <c r="A8305" t="s">
        <v>913</v>
      </c>
      <c r="B8305">
        <v>7</v>
      </c>
      <c r="C8305" t="s">
        <v>309</v>
      </c>
      <c r="D8305" t="s">
        <v>745</v>
      </c>
      <c r="E8305">
        <f t="shared" si="258"/>
        <v>1</v>
      </c>
      <c r="F8305" t="str">
        <f t="shared" si="259"/>
        <v/>
      </c>
      <c r="G8305" t="s">
        <v>910</v>
      </c>
      <c r="H8305">
        <v>6.5</v>
      </c>
      <c r="Q8305">
        <v>6</v>
      </c>
    </row>
    <row r="8306" spans="1:17" x14ac:dyDescent="0.25">
      <c r="A8306" t="s">
        <v>913</v>
      </c>
      <c r="B8306">
        <v>7</v>
      </c>
      <c r="C8306" t="s">
        <v>313</v>
      </c>
      <c r="D8306" t="s">
        <v>745</v>
      </c>
      <c r="E8306">
        <f t="shared" si="258"/>
        <v>1</v>
      </c>
      <c r="F8306" t="str">
        <f t="shared" si="259"/>
        <v/>
      </c>
      <c r="G8306" t="s">
        <v>910</v>
      </c>
      <c r="H8306">
        <v>6.5</v>
      </c>
      <c r="I8306">
        <v>1</v>
      </c>
      <c r="Q8306">
        <v>9</v>
      </c>
    </row>
    <row r="8307" spans="1:17" x14ac:dyDescent="0.25">
      <c r="A8307" t="s">
        <v>913</v>
      </c>
      <c r="B8307">
        <v>7</v>
      </c>
      <c r="C8307" t="s">
        <v>801</v>
      </c>
      <c r="D8307" t="s">
        <v>635</v>
      </c>
      <c r="E8307" t="str">
        <f t="shared" si="258"/>
        <v/>
      </c>
      <c r="F8307" t="str">
        <f t="shared" si="259"/>
        <v/>
      </c>
      <c r="H8307">
        <v>6</v>
      </c>
      <c r="Q8307">
        <v>6</v>
      </c>
    </row>
    <row r="8308" spans="1:17" x14ac:dyDescent="0.25">
      <c r="A8308" t="s">
        <v>913</v>
      </c>
      <c r="B8308">
        <v>7</v>
      </c>
      <c r="C8308" t="s">
        <v>255</v>
      </c>
      <c r="D8308" t="s">
        <v>635</v>
      </c>
      <c r="E8308">
        <f t="shared" si="258"/>
        <v>1</v>
      </c>
      <c r="F8308" t="str">
        <f t="shared" si="259"/>
        <v/>
      </c>
      <c r="G8308" t="s">
        <v>910</v>
      </c>
      <c r="H8308">
        <v>7</v>
      </c>
      <c r="I8308">
        <v>1</v>
      </c>
      <c r="M8308">
        <v>1</v>
      </c>
      <c r="Q8308">
        <v>9.5</v>
      </c>
    </row>
    <row r="8309" spans="1:17" x14ac:dyDescent="0.25">
      <c r="A8309" t="s">
        <v>913</v>
      </c>
      <c r="B8309">
        <v>7</v>
      </c>
      <c r="C8309" t="s">
        <v>269</v>
      </c>
      <c r="D8309" t="s">
        <v>635</v>
      </c>
      <c r="E8309" t="str">
        <f t="shared" si="258"/>
        <v/>
      </c>
      <c r="F8309" t="str">
        <f t="shared" si="259"/>
        <v/>
      </c>
      <c r="H8309">
        <v>7</v>
      </c>
      <c r="Q8309">
        <v>7</v>
      </c>
    </row>
    <row r="8310" spans="1:17" x14ac:dyDescent="0.25">
      <c r="A8310" t="s">
        <v>913</v>
      </c>
      <c r="B8310">
        <v>7</v>
      </c>
      <c r="C8310" t="s">
        <v>322</v>
      </c>
      <c r="D8310" t="s">
        <v>635</v>
      </c>
      <c r="E8310" t="str">
        <f t="shared" si="258"/>
        <v/>
      </c>
      <c r="F8310" t="str">
        <f t="shared" si="259"/>
        <v/>
      </c>
      <c r="H8310">
        <v>5</v>
      </c>
      <c r="Q8310">
        <v>5</v>
      </c>
    </row>
    <row r="8311" spans="1:17" x14ac:dyDescent="0.25">
      <c r="A8311" t="s">
        <v>913</v>
      </c>
      <c r="B8311">
        <v>7</v>
      </c>
      <c r="C8311" t="s">
        <v>277</v>
      </c>
      <c r="D8311" t="s">
        <v>747</v>
      </c>
      <c r="E8311">
        <f t="shared" si="258"/>
        <v>1</v>
      </c>
      <c r="F8311" t="str">
        <f t="shared" si="259"/>
        <v/>
      </c>
      <c r="G8311" t="s">
        <v>910</v>
      </c>
      <c r="H8311">
        <v>6</v>
      </c>
      <c r="I8311">
        <v>1</v>
      </c>
      <c r="Q8311">
        <v>8.5</v>
      </c>
    </row>
    <row r="8312" spans="1:17" x14ac:dyDescent="0.25">
      <c r="A8312" t="s">
        <v>913</v>
      </c>
      <c r="B8312">
        <v>7</v>
      </c>
      <c r="C8312" t="s">
        <v>291</v>
      </c>
      <c r="D8312" t="s">
        <v>747</v>
      </c>
      <c r="E8312" t="str">
        <f t="shared" si="258"/>
        <v/>
      </c>
      <c r="F8312" t="str">
        <f t="shared" si="259"/>
        <v/>
      </c>
      <c r="H8312">
        <v>6</v>
      </c>
      <c r="Q8312">
        <v>6</v>
      </c>
    </row>
    <row r="8313" spans="1:17" x14ac:dyDescent="0.25">
      <c r="A8313" t="s">
        <v>913</v>
      </c>
      <c r="B8313">
        <v>7</v>
      </c>
      <c r="C8313" t="s">
        <v>265</v>
      </c>
      <c r="D8313" t="s">
        <v>738</v>
      </c>
      <c r="E8313" t="str">
        <f t="shared" si="258"/>
        <v/>
      </c>
      <c r="F8313" t="str">
        <f t="shared" si="259"/>
        <v/>
      </c>
      <c r="H8313">
        <v>7</v>
      </c>
      <c r="I8313">
        <v>1</v>
      </c>
      <c r="Q8313">
        <v>10</v>
      </c>
    </row>
    <row r="8314" spans="1:17" x14ac:dyDescent="0.25">
      <c r="A8314" t="s">
        <v>913</v>
      </c>
      <c r="B8314">
        <v>7</v>
      </c>
      <c r="C8314" t="s">
        <v>297</v>
      </c>
      <c r="D8314" t="s">
        <v>738</v>
      </c>
      <c r="E8314" t="str">
        <f t="shared" si="258"/>
        <v/>
      </c>
      <c r="F8314" t="str">
        <f t="shared" si="259"/>
        <v/>
      </c>
      <c r="H8314">
        <v>6</v>
      </c>
      <c r="Q8314">
        <v>6</v>
      </c>
    </row>
    <row r="8315" spans="1:17" x14ac:dyDescent="0.25">
      <c r="A8315" t="s">
        <v>913</v>
      </c>
      <c r="B8315">
        <v>7</v>
      </c>
      <c r="C8315" t="s">
        <v>253</v>
      </c>
      <c r="D8315" t="s">
        <v>761</v>
      </c>
      <c r="E8315" t="str">
        <f t="shared" si="258"/>
        <v/>
      </c>
      <c r="F8315" t="str">
        <f t="shared" si="259"/>
        <v/>
      </c>
      <c r="H8315">
        <v>6.5</v>
      </c>
      <c r="L8315">
        <v>1</v>
      </c>
      <c r="Q8315">
        <v>7.5</v>
      </c>
    </row>
    <row r="8316" spans="1:17" x14ac:dyDescent="0.25">
      <c r="A8316" t="s">
        <v>913</v>
      </c>
      <c r="B8316">
        <v>7</v>
      </c>
      <c r="C8316" t="s">
        <v>319</v>
      </c>
      <c r="D8316" t="s">
        <v>761</v>
      </c>
      <c r="E8316" t="str">
        <f t="shared" si="258"/>
        <v/>
      </c>
      <c r="F8316" t="str">
        <f t="shared" si="259"/>
        <v/>
      </c>
      <c r="H8316">
        <v>7</v>
      </c>
      <c r="I8316">
        <v>1</v>
      </c>
      <c r="Q8316">
        <v>10</v>
      </c>
    </row>
    <row r="8317" spans="1:17" x14ac:dyDescent="0.25">
      <c r="A8317" t="s">
        <v>913</v>
      </c>
      <c r="B8317">
        <v>7</v>
      </c>
      <c r="C8317" t="s">
        <v>279</v>
      </c>
      <c r="D8317" t="s">
        <v>761</v>
      </c>
      <c r="E8317" t="str">
        <f t="shared" si="258"/>
        <v/>
      </c>
      <c r="F8317" t="str">
        <f t="shared" si="259"/>
        <v/>
      </c>
      <c r="H8317">
        <v>8</v>
      </c>
      <c r="I8317">
        <v>1</v>
      </c>
      <c r="L8317">
        <v>1</v>
      </c>
      <c r="Q8317">
        <v>12</v>
      </c>
    </row>
    <row r="8318" spans="1:17" x14ac:dyDescent="0.25">
      <c r="A8318" t="s">
        <v>908</v>
      </c>
      <c r="B8318">
        <v>6</v>
      </c>
      <c r="C8318" t="s">
        <v>331</v>
      </c>
      <c r="D8318" t="s">
        <v>746</v>
      </c>
      <c r="E8318" t="str">
        <f t="shared" si="258"/>
        <v/>
      </c>
      <c r="F8318" t="str">
        <f t="shared" si="259"/>
        <v/>
      </c>
      <c r="H8318">
        <v>6</v>
      </c>
      <c r="Q8318">
        <v>6</v>
      </c>
    </row>
    <row r="8319" spans="1:17" x14ac:dyDescent="0.25">
      <c r="A8319" t="s">
        <v>908</v>
      </c>
      <c r="B8319">
        <v>6</v>
      </c>
      <c r="C8319" t="s">
        <v>332</v>
      </c>
      <c r="D8319" t="s">
        <v>760</v>
      </c>
      <c r="E8319" t="str">
        <f t="shared" si="258"/>
        <v/>
      </c>
      <c r="F8319" t="str">
        <f t="shared" si="259"/>
        <v/>
      </c>
      <c r="H8319">
        <v>4.5</v>
      </c>
      <c r="J8319">
        <v>5</v>
      </c>
      <c r="Q8319">
        <v>-0.5</v>
      </c>
    </row>
    <row r="8320" spans="1:17" x14ac:dyDescent="0.25">
      <c r="A8320" t="s">
        <v>908</v>
      </c>
      <c r="B8320">
        <v>6</v>
      </c>
      <c r="C8320" t="s">
        <v>324</v>
      </c>
      <c r="D8320" t="s">
        <v>633</v>
      </c>
      <c r="E8320" t="str">
        <f t="shared" si="258"/>
        <v/>
      </c>
      <c r="F8320" t="str">
        <f t="shared" si="259"/>
        <v/>
      </c>
      <c r="H8320">
        <v>7</v>
      </c>
      <c r="J8320">
        <v>1</v>
      </c>
      <c r="Q8320">
        <v>6</v>
      </c>
    </row>
    <row r="8321" spans="1:17" x14ac:dyDescent="0.25">
      <c r="A8321" t="s">
        <v>908</v>
      </c>
      <c r="B8321">
        <v>6</v>
      </c>
      <c r="C8321" t="s">
        <v>325</v>
      </c>
      <c r="D8321" t="s">
        <v>739</v>
      </c>
      <c r="E8321" t="str">
        <f t="shared" si="258"/>
        <v/>
      </c>
      <c r="F8321" t="str">
        <f t="shared" si="259"/>
        <v/>
      </c>
      <c r="H8321">
        <v>6</v>
      </c>
      <c r="Q8321">
        <v>6</v>
      </c>
    </row>
    <row r="8322" spans="1:17" x14ac:dyDescent="0.25">
      <c r="A8322" t="s">
        <v>908</v>
      </c>
      <c r="B8322">
        <v>6</v>
      </c>
      <c r="C8322" t="s">
        <v>341</v>
      </c>
      <c r="D8322" t="s">
        <v>634</v>
      </c>
      <c r="E8322" t="str">
        <f t="shared" si="258"/>
        <v/>
      </c>
      <c r="F8322" t="str">
        <f t="shared" si="259"/>
        <v/>
      </c>
      <c r="H8322">
        <v>6</v>
      </c>
      <c r="J8322">
        <v>2</v>
      </c>
      <c r="Q8322">
        <v>4</v>
      </c>
    </row>
    <row r="8323" spans="1:17" x14ac:dyDescent="0.25">
      <c r="A8323" t="s">
        <v>908</v>
      </c>
      <c r="B8323">
        <v>6</v>
      </c>
      <c r="C8323" t="s">
        <v>338</v>
      </c>
      <c r="D8323" t="s">
        <v>632</v>
      </c>
      <c r="E8323" t="str">
        <f t="shared" ref="E8323:E8386" si="260">IF($G8323="Ammonito",1,"")</f>
        <v/>
      </c>
      <c r="F8323" t="str">
        <f t="shared" ref="F8323:F8386" si="261">IF($G8323="Espulsione",1,"")</f>
        <v/>
      </c>
      <c r="H8323">
        <v>5</v>
      </c>
      <c r="J8323">
        <v>2</v>
      </c>
      <c r="Q8323">
        <v>3</v>
      </c>
    </row>
    <row r="8324" spans="1:17" x14ac:dyDescent="0.25">
      <c r="A8324" t="s">
        <v>908</v>
      </c>
      <c r="B8324">
        <v>6</v>
      </c>
      <c r="C8324" t="s">
        <v>340</v>
      </c>
      <c r="D8324" t="s">
        <v>752</v>
      </c>
      <c r="E8324" t="str">
        <f t="shared" si="260"/>
        <v/>
      </c>
      <c r="F8324" t="str">
        <f t="shared" si="261"/>
        <v/>
      </c>
      <c r="H8324">
        <v>6</v>
      </c>
      <c r="J8324">
        <v>2</v>
      </c>
      <c r="Q8324">
        <v>4</v>
      </c>
    </row>
    <row r="8325" spans="1:17" x14ac:dyDescent="0.25">
      <c r="A8325" t="s">
        <v>908</v>
      </c>
      <c r="B8325">
        <v>6</v>
      </c>
      <c r="C8325" t="s">
        <v>662</v>
      </c>
      <c r="D8325" t="s">
        <v>740</v>
      </c>
      <c r="E8325" t="str">
        <f t="shared" si="260"/>
        <v/>
      </c>
      <c r="F8325" t="str">
        <f t="shared" si="261"/>
        <v/>
      </c>
      <c r="H8325">
        <v>6</v>
      </c>
      <c r="J8325">
        <v>1</v>
      </c>
      <c r="Q8325">
        <v>5</v>
      </c>
    </row>
    <row r="8326" spans="1:17" x14ac:dyDescent="0.25">
      <c r="A8326" t="s">
        <v>908</v>
      </c>
      <c r="B8326">
        <v>6</v>
      </c>
      <c r="C8326" t="s">
        <v>330</v>
      </c>
      <c r="D8326" t="s">
        <v>742</v>
      </c>
      <c r="E8326" t="str">
        <f t="shared" si="260"/>
        <v/>
      </c>
      <c r="F8326" t="str">
        <f t="shared" si="261"/>
        <v/>
      </c>
      <c r="H8326">
        <v>6</v>
      </c>
      <c r="Q8326">
        <v>6</v>
      </c>
    </row>
    <row r="8327" spans="1:17" x14ac:dyDescent="0.25">
      <c r="A8327" t="s">
        <v>908</v>
      </c>
      <c r="B8327">
        <v>6</v>
      </c>
      <c r="C8327" t="s">
        <v>337</v>
      </c>
      <c r="D8327" t="s">
        <v>753</v>
      </c>
      <c r="E8327" t="str">
        <f t="shared" si="260"/>
        <v/>
      </c>
      <c r="F8327" t="str">
        <f t="shared" si="261"/>
        <v/>
      </c>
      <c r="H8327">
        <v>5.5</v>
      </c>
      <c r="J8327">
        <v>2</v>
      </c>
      <c r="Q8327">
        <v>3.5</v>
      </c>
    </row>
    <row r="8328" spans="1:17" x14ac:dyDescent="0.25">
      <c r="A8328" t="s">
        <v>908</v>
      </c>
      <c r="B8328">
        <v>6</v>
      </c>
      <c r="C8328" t="s">
        <v>327</v>
      </c>
      <c r="D8328" t="s">
        <v>750</v>
      </c>
      <c r="E8328" t="str">
        <f t="shared" si="260"/>
        <v/>
      </c>
      <c r="F8328" t="str">
        <f t="shared" si="261"/>
        <v/>
      </c>
      <c r="H8328">
        <v>6</v>
      </c>
      <c r="J8328">
        <v>2</v>
      </c>
      <c r="Q8328">
        <v>4</v>
      </c>
    </row>
    <row r="8329" spans="1:17" x14ac:dyDescent="0.25">
      <c r="A8329" t="s">
        <v>908</v>
      </c>
      <c r="B8329">
        <v>6</v>
      </c>
      <c r="C8329" t="s">
        <v>323</v>
      </c>
      <c r="D8329" t="s">
        <v>754</v>
      </c>
      <c r="E8329" t="str">
        <f t="shared" si="260"/>
        <v/>
      </c>
      <c r="F8329" t="str">
        <f t="shared" si="261"/>
        <v/>
      </c>
      <c r="H8329">
        <v>6</v>
      </c>
      <c r="Q8329">
        <v>6</v>
      </c>
    </row>
    <row r="8330" spans="1:17" x14ac:dyDescent="0.25">
      <c r="A8330" t="s">
        <v>908</v>
      </c>
      <c r="B8330">
        <v>6</v>
      </c>
      <c r="C8330" t="s">
        <v>343</v>
      </c>
      <c r="D8330" t="s">
        <v>748</v>
      </c>
      <c r="E8330" t="str">
        <f t="shared" si="260"/>
        <v/>
      </c>
      <c r="F8330" t="str">
        <f t="shared" si="261"/>
        <v/>
      </c>
      <c r="H8330">
        <v>6.5</v>
      </c>
      <c r="Q8330">
        <v>6.5</v>
      </c>
    </row>
    <row r="8331" spans="1:17" x14ac:dyDescent="0.25">
      <c r="A8331" t="s">
        <v>908</v>
      </c>
      <c r="B8331">
        <v>6</v>
      </c>
      <c r="C8331" t="s">
        <v>663</v>
      </c>
      <c r="D8331" t="s">
        <v>661</v>
      </c>
      <c r="E8331" t="str">
        <f t="shared" si="260"/>
        <v/>
      </c>
      <c r="F8331" t="str">
        <f t="shared" si="261"/>
        <v/>
      </c>
      <c r="H8331">
        <v>6</v>
      </c>
      <c r="J8331">
        <v>2</v>
      </c>
      <c r="Q8331">
        <v>4</v>
      </c>
    </row>
    <row r="8332" spans="1:17" x14ac:dyDescent="0.25">
      <c r="A8332" t="s">
        <v>908</v>
      </c>
      <c r="B8332">
        <v>6</v>
      </c>
      <c r="C8332" t="s">
        <v>334</v>
      </c>
      <c r="D8332" t="s">
        <v>631</v>
      </c>
      <c r="E8332" t="str">
        <f t="shared" si="260"/>
        <v/>
      </c>
      <c r="F8332" t="str">
        <f t="shared" si="261"/>
        <v/>
      </c>
      <c r="H8332">
        <v>6.5</v>
      </c>
      <c r="Q8332">
        <v>6.5</v>
      </c>
    </row>
    <row r="8333" spans="1:17" x14ac:dyDescent="0.25">
      <c r="A8333" t="s">
        <v>908</v>
      </c>
      <c r="B8333">
        <v>6</v>
      </c>
      <c r="C8333" t="s">
        <v>333</v>
      </c>
      <c r="D8333" t="s">
        <v>745</v>
      </c>
      <c r="E8333" t="str">
        <f t="shared" si="260"/>
        <v/>
      </c>
      <c r="F8333" t="str">
        <f t="shared" si="261"/>
        <v/>
      </c>
      <c r="H8333">
        <v>6</v>
      </c>
      <c r="J8333">
        <v>1</v>
      </c>
      <c r="Q8333">
        <v>5</v>
      </c>
    </row>
    <row r="8334" spans="1:17" x14ac:dyDescent="0.25">
      <c r="A8334" t="s">
        <v>908</v>
      </c>
      <c r="B8334">
        <v>6</v>
      </c>
      <c r="C8334" t="s">
        <v>339</v>
      </c>
      <c r="D8334" t="s">
        <v>635</v>
      </c>
      <c r="E8334" t="str">
        <f t="shared" si="260"/>
        <v/>
      </c>
      <c r="F8334" t="str">
        <f t="shared" si="261"/>
        <v/>
      </c>
      <c r="H8334">
        <v>6</v>
      </c>
      <c r="J8334">
        <v>2</v>
      </c>
      <c r="Q8334">
        <v>4</v>
      </c>
    </row>
    <row r="8335" spans="1:17" x14ac:dyDescent="0.25">
      <c r="A8335" t="s">
        <v>908</v>
      </c>
      <c r="B8335">
        <v>6</v>
      </c>
      <c r="C8335" t="s">
        <v>664</v>
      </c>
      <c r="D8335" t="s">
        <v>747</v>
      </c>
      <c r="E8335" t="str">
        <f t="shared" si="260"/>
        <v/>
      </c>
      <c r="F8335" t="str">
        <f t="shared" si="261"/>
        <v/>
      </c>
      <c r="H8335">
        <v>6</v>
      </c>
      <c r="J8335">
        <v>1</v>
      </c>
      <c r="Q8335">
        <v>5</v>
      </c>
    </row>
    <row r="8336" spans="1:17" x14ac:dyDescent="0.25">
      <c r="A8336" t="s">
        <v>908</v>
      </c>
      <c r="B8336">
        <v>6</v>
      </c>
      <c r="C8336" t="s">
        <v>336</v>
      </c>
      <c r="D8336" t="s">
        <v>738</v>
      </c>
      <c r="E8336" t="str">
        <f t="shared" si="260"/>
        <v/>
      </c>
      <c r="F8336" t="str">
        <f t="shared" si="261"/>
        <v/>
      </c>
      <c r="H8336">
        <v>7</v>
      </c>
      <c r="J8336">
        <v>2</v>
      </c>
      <c r="Q8336">
        <v>5</v>
      </c>
    </row>
    <row r="8337" spans="1:17" x14ac:dyDescent="0.25">
      <c r="A8337" t="s">
        <v>908</v>
      </c>
      <c r="B8337">
        <v>6</v>
      </c>
      <c r="C8337" t="s">
        <v>342</v>
      </c>
      <c r="D8337" t="s">
        <v>761</v>
      </c>
      <c r="E8337" t="str">
        <f t="shared" si="260"/>
        <v/>
      </c>
      <c r="F8337" t="str">
        <f t="shared" si="261"/>
        <v/>
      </c>
      <c r="H8337">
        <v>7</v>
      </c>
      <c r="J8337">
        <v>1</v>
      </c>
      <c r="Q8337">
        <v>6</v>
      </c>
    </row>
    <row r="8338" spans="1:17" x14ac:dyDescent="0.25">
      <c r="A8338" t="s">
        <v>909</v>
      </c>
      <c r="B8338">
        <v>6</v>
      </c>
      <c r="C8338" t="s">
        <v>837</v>
      </c>
      <c r="D8338" t="s">
        <v>746</v>
      </c>
      <c r="E8338" t="str">
        <f t="shared" si="260"/>
        <v/>
      </c>
      <c r="F8338" t="str">
        <f t="shared" si="261"/>
        <v/>
      </c>
      <c r="H8338">
        <v>6.5</v>
      </c>
      <c r="Q8338">
        <v>6.5</v>
      </c>
    </row>
    <row r="8339" spans="1:17" x14ac:dyDescent="0.25">
      <c r="A8339" t="s">
        <v>909</v>
      </c>
      <c r="B8339">
        <v>6</v>
      </c>
      <c r="C8339" t="s">
        <v>890</v>
      </c>
      <c r="D8339" t="s">
        <v>746</v>
      </c>
      <c r="E8339" t="str">
        <f t="shared" si="260"/>
        <v/>
      </c>
      <c r="F8339" t="str">
        <f t="shared" si="261"/>
        <v/>
      </c>
      <c r="H8339">
        <v>6</v>
      </c>
      <c r="Q8339">
        <v>6</v>
      </c>
    </row>
    <row r="8340" spans="1:17" x14ac:dyDescent="0.25">
      <c r="A8340" t="s">
        <v>909</v>
      </c>
      <c r="B8340">
        <v>6</v>
      </c>
      <c r="C8340" t="s">
        <v>421</v>
      </c>
      <c r="D8340" t="s">
        <v>746</v>
      </c>
      <c r="E8340" t="str">
        <f t="shared" si="260"/>
        <v/>
      </c>
      <c r="F8340" t="str">
        <f t="shared" si="261"/>
        <v/>
      </c>
      <c r="H8340">
        <v>6</v>
      </c>
      <c r="Q8340">
        <v>6</v>
      </c>
    </row>
    <row r="8341" spans="1:17" x14ac:dyDescent="0.25">
      <c r="A8341" t="s">
        <v>909</v>
      </c>
      <c r="B8341">
        <v>6</v>
      </c>
      <c r="C8341" t="s">
        <v>456</v>
      </c>
      <c r="D8341" t="s">
        <v>746</v>
      </c>
      <c r="E8341" t="str">
        <f t="shared" si="260"/>
        <v/>
      </c>
      <c r="F8341" t="str">
        <f t="shared" si="261"/>
        <v/>
      </c>
      <c r="H8341">
        <v>6.5</v>
      </c>
      <c r="Q8341">
        <v>6.5</v>
      </c>
    </row>
    <row r="8342" spans="1:17" x14ac:dyDescent="0.25">
      <c r="A8342" t="s">
        <v>909</v>
      </c>
      <c r="B8342">
        <v>6</v>
      </c>
      <c r="C8342" t="s">
        <v>473</v>
      </c>
      <c r="D8342" t="s">
        <v>746</v>
      </c>
      <c r="E8342">
        <f t="shared" si="260"/>
        <v>1</v>
      </c>
      <c r="F8342" t="str">
        <f t="shared" si="261"/>
        <v/>
      </c>
      <c r="G8342" t="s">
        <v>910</v>
      </c>
      <c r="H8342">
        <v>6</v>
      </c>
      <c r="Q8342">
        <v>5.5</v>
      </c>
    </row>
    <row r="8343" spans="1:17" x14ac:dyDescent="0.25">
      <c r="A8343" t="s">
        <v>909</v>
      </c>
      <c r="B8343">
        <v>6</v>
      </c>
      <c r="C8343" t="s">
        <v>354</v>
      </c>
      <c r="D8343" t="s">
        <v>760</v>
      </c>
      <c r="E8343" t="str">
        <f t="shared" si="260"/>
        <v/>
      </c>
      <c r="F8343" t="str">
        <f t="shared" si="261"/>
        <v/>
      </c>
      <c r="H8343">
        <v>4</v>
      </c>
      <c r="Q8343">
        <v>4</v>
      </c>
    </row>
    <row r="8344" spans="1:17" x14ac:dyDescent="0.25">
      <c r="A8344" t="s">
        <v>909</v>
      </c>
      <c r="B8344">
        <v>6</v>
      </c>
      <c r="C8344" t="s">
        <v>404</v>
      </c>
      <c r="D8344" t="s">
        <v>760</v>
      </c>
      <c r="E8344" t="str">
        <f t="shared" si="260"/>
        <v/>
      </c>
      <c r="F8344" t="str">
        <f t="shared" si="261"/>
        <v/>
      </c>
      <c r="H8344">
        <v>5</v>
      </c>
      <c r="Q8344">
        <v>5</v>
      </c>
    </row>
    <row r="8345" spans="1:17" x14ac:dyDescent="0.25">
      <c r="A8345" t="s">
        <v>909</v>
      </c>
      <c r="B8345">
        <v>6</v>
      </c>
      <c r="C8345" t="s">
        <v>436</v>
      </c>
      <c r="D8345" t="s">
        <v>760</v>
      </c>
      <c r="E8345">
        <f t="shared" si="260"/>
        <v>1</v>
      </c>
      <c r="F8345" t="str">
        <f t="shared" si="261"/>
        <v/>
      </c>
      <c r="G8345" t="s">
        <v>910</v>
      </c>
      <c r="H8345">
        <v>5</v>
      </c>
      <c r="Q8345">
        <v>4.5</v>
      </c>
    </row>
    <row r="8346" spans="1:17" x14ac:dyDescent="0.25">
      <c r="A8346" t="s">
        <v>909</v>
      </c>
      <c r="B8346">
        <v>6</v>
      </c>
      <c r="C8346" t="s">
        <v>914</v>
      </c>
      <c r="D8346" t="s">
        <v>760</v>
      </c>
      <c r="E8346" t="str">
        <f t="shared" si="260"/>
        <v/>
      </c>
      <c r="F8346" t="str">
        <f t="shared" si="261"/>
        <v/>
      </c>
      <c r="H8346">
        <v>5</v>
      </c>
      <c r="Q8346">
        <v>5</v>
      </c>
    </row>
    <row r="8347" spans="1:17" x14ac:dyDescent="0.25">
      <c r="A8347" t="s">
        <v>909</v>
      </c>
      <c r="B8347">
        <v>6</v>
      </c>
      <c r="C8347" t="s">
        <v>357</v>
      </c>
      <c r="D8347" t="s">
        <v>633</v>
      </c>
      <c r="E8347" t="str">
        <f t="shared" si="260"/>
        <v/>
      </c>
      <c r="F8347" t="str">
        <f t="shared" si="261"/>
        <v/>
      </c>
      <c r="H8347">
        <v>6</v>
      </c>
      <c r="Q8347">
        <v>6</v>
      </c>
    </row>
    <row r="8348" spans="1:17" x14ac:dyDescent="0.25">
      <c r="A8348" t="s">
        <v>909</v>
      </c>
      <c r="B8348">
        <v>6</v>
      </c>
      <c r="C8348" t="s">
        <v>358</v>
      </c>
      <c r="D8348" t="s">
        <v>633</v>
      </c>
      <c r="E8348" t="str">
        <f t="shared" si="260"/>
        <v/>
      </c>
      <c r="F8348" t="str">
        <f t="shared" si="261"/>
        <v/>
      </c>
      <c r="H8348">
        <v>5.5</v>
      </c>
      <c r="Q8348">
        <v>5.5</v>
      </c>
    </row>
    <row r="8349" spans="1:17" x14ac:dyDescent="0.25">
      <c r="A8349" t="s">
        <v>909</v>
      </c>
      <c r="B8349">
        <v>6</v>
      </c>
      <c r="C8349" t="s">
        <v>450</v>
      </c>
      <c r="D8349" t="s">
        <v>633</v>
      </c>
      <c r="E8349" t="str">
        <f t="shared" si="260"/>
        <v/>
      </c>
      <c r="F8349" t="str">
        <f t="shared" si="261"/>
        <v/>
      </c>
      <c r="H8349">
        <v>5.5</v>
      </c>
      <c r="Q8349">
        <v>5.5</v>
      </c>
    </row>
    <row r="8350" spans="1:17" x14ac:dyDescent="0.25">
      <c r="A8350" t="s">
        <v>909</v>
      </c>
      <c r="B8350">
        <v>6</v>
      </c>
      <c r="C8350" t="s">
        <v>875</v>
      </c>
      <c r="D8350" t="s">
        <v>633</v>
      </c>
      <c r="E8350">
        <f t="shared" si="260"/>
        <v>1</v>
      </c>
      <c r="F8350" t="str">
        <f t="shared" si="261"/>
        <v/>
      </c>
      <c r="G8350" t="s">
        <v>910</v>
      </c>
      <c r="H8350">
        <v>6</v>
      </c>
      <c r="Q8350">
        <v>5.5</v>
      </c>
    </row>
    <row r="8351" spans="1:17" x14ac:dyDescent="0.25">
      <c r="A8351" t="s">
        <v>909</v>
      </c>
      <c r="B8351">
        <v>6</v>
      </c>
      <c r="C8351" t="s">
        <v>417</v>
      </c>
      <c r="D8351" t="s">
        <v>739</v>
      </c>
      <c r="E8351">
        <f t="shared" si="260"/>
        <v>1</v>
      </c>
      <c r="F8351" t="str">
        <f t="shared" si="261"/>
        <v/>
      </c>
      <c r="G8351" t="s">
        <v>910</v>
      </c>
      <c r="H8351">
        <v>7</v>
      </c>
      <c r="Q8351">
        <v>6.5</v>
      </c>
    </row>
    <row r="8352" spans="1:17" x14ac:dyDescent="0.25">
      <c r="A8352" t="s">
        <v>909</v>
      </c>
      <c r="B8352">
        <v>6</v>
      </c>
      <c r="C8352" t="s">
        <v>464</v>
      </c>
      <c r="D8352" t="s">
        <v>739</v>
      </c>
      <c r="E8352" t="str">
        <f t="shared" si="260"/>
        <v/>
      </c>
      <c r="F8352" t="str">
        <f t="shared" si="261"/>
        <v/>
      </c>
      <c r="H8352">
        <v>6.5</v>
      </c>
      <c r="Q8352">
        <v>6.5</v>
      </c>
    </row>
    <row r="8353" spans="1:17" x14ac:dyDescent="0.25">
      <c r="A8353" t="s">
        <v>909</v>
      </c>
      <c r="B8353">
        <v>6</v>
      </c>
      <c r="C8353" t="s">
        <v>367</v>
      </c>
      <c r="D8353" t="s">
        <v>739</v>
      </c>
      <c r="E8353" t="str">
        <f t="shared" si="260"/>
        <v/>
      </c>
      <c r="F8353" t="str">
        <f t="shared" si="261"/>
        <v/>
      </c>
      <c r="H8353">
        <v>6</v>
      </c>
      <c r="Q8353">
        <v>6</v>
      </c>
    </row>
    <row r="8354" spans="1:17" x14ac:dyDescent="0.25">
      <c r="A8354" t="s">
        <v>909</v>
      </c>
      <c r="B8354">
        <v>6</v>
      </c>
      <c r="C8354" t="s">
        <v>365</v>
      </c>
      <c r="D8354" t="s">
        <v>634</v>
      </c>
      <c r="E8354" t="str">
        <f t="shared" si="260"/>
        <v/>
      </c>
      <c r="F8354" t="str">
        <f t="shared" si="261"/>
        <v/>
      </c>
      <c r="H8354">
        <v>5.5</v>
      </c>
      <c r="Q8354">
        <v>5.5</v>
      </c>
    </row>
    <row r="8355" spans="1:17" x14ac:dyDescent="0.25">
      <c r="A8355" t="s">
        <v>909</v>
      </c>
      <c r="B8355">
        <v>6</v>
      </c>
      <c r="C8355" t="s">
        <v>382</v>
      </c>
      <c r="D8355" t="s">
        <v>634</v>
      </c>
      <c r="E8355" t="str">
        <f t="shared" si="260"/>
        <v/>
      </c>
      <c r="F8355" t="str">
        <f t="shared" si="261"/>
        <v/>
      </c>
      <c r="H8355">
        <v>5.5</v>
      </c>
      <c r="Q8355">
        <v>5.5</v>
      </c>
    </row>
    <row r="8356" spans="1:17" x14ac:dyDescent="0.25">
      <c r="A8356" t="s">
        <v>909</v>
      </c>
      <c r="B8356">
        <v>6</v>
      </c>
      <c r="C8356" t="s">
        <v>398</v>
      </c>
      <c r="D8356" t="s">
        <v>634</v>
      </c>
      <c r="E8356">
        <f t="shared" si="260"/>
        <v>1</v>
      </c>
      <c r="F8356" t="str">
        <f t="shared" si="261"/>
        <v/>
      </c>
      <c r="G8356" t="s">
        <v>910</v>
      </c>
      <c r="H8356">
        <v>5</v>
      </c>
      <c r="Q8356">
        <v>4.5</v>
      </c>
    </row>
    <row r="8357" spans="1:17" x14ac:dyDescent="0.25">
      <c r="A8357" t="s">
        <v>909</v>
      </c>
      <c r="B8357">
        <v>6</v>
      </c>
      <c r="C8357" t="s">
        <v>469</v>
      </c>
      <c r="D8357" t="s">
        <v>634</v>
      </c>
      <c r="E8357" t="str">
        <f t="shared" si="260"/>
        <v/>
      </c>
      <c r="F8357" t="str">
        <f t="shared" si="261"/>
        <v/>
      </c>
      <c r="H8357">
        <v>5.5</v>
      </c>
      <c r="Q8357">
        <v>5.5</v>
      </c>
    </row>
    <row r="8358" spans="1:17" x14ac:dyDescent="0.25">
      <c r="A8358" t="s">
        <v>909</v>
      </c>
      <c r="B8358">
        <v>6</v>
      </c>
      <c r="C8358" t="s">
        <v>402</v>
      </c>
      <c r="D8358" t="s">
        <v>634</v>
      </c>
      <c r="E8358" t="str">
        <f t="shared" si="260"/>
        <v/>
      </c>
      <c r="F8358" t="str">
        <f t="shared" si="261"/>
        <v/>
      </c>
      <c r="H8358">
        <v>5.5</v>
      </c>
      <c r="Q8358">
        <v>5.5</v>
      </c>
    </row>
    <row r="8359" spans="1:17" x14ac:dyDescent="0.25">
      <c r="A8359" t="s">
        <v>909</v>
      </c>
      <c r="B8359">
        <v>6</v>
      </c>
      <c r="C8359" t="s">
        <v>834</v>
      </c>
      <c r="D8359" t="s">
        <v>632</v>
      </c>
      <c r="E8359" t="str">
        <f t="shared" si="260"/>
        <v/>
      </c>
      <c r="F8359" t="str">
        <f t="shared" si="261"/>
        <v/>
      </c>
      <c r="H8359">
        <v>5.5</v>
      </c>
      <c r="Q8359">
        <v>5.5</v>
      </c>
    </row>
    <row r="8360" spans="1:17" x14ac:dyDescent="0.25">
      <c r="A8360" t="s">
        <v>909</v>
      </c>
      <c r="B8360">
        <v>6</v>
      </c>
      <c r="C8360" t="s">
        <v>462</v>
      </c>
      <c r="D8360" t="s">
        <v>632</v>
      </c>
      <c r="E8360">
        <f t="shared" si="260"/>
        <v>1</v>
      </c>
      <c r="F8360" t="str">
        <f t="shared" si="261"/>
        <v/>
      </c>
      <c r="G8360" t="s">
        <v>910</v>
      </c>
      <c r="H8360">
        <v>6</v>
      </c>
      <c r="I8360">
        <v>1</v>
      </c>
      <c r="Q8360">
        <v>8.5</v>
      </c>
    </row>
    <row r="8361" spans="1:17" x14ac:dyDescent="0.25">
      <c r="A8361" t="s">
        <v>909</v>
      </c>
      <c r="B8361">
        <v>6</v>
      </c>
      <c r="C8361" t="s">
        <v>466</v>
      </c>
      <c r="D8361" t="s">
        <v>632</v>
      </c>
      <c r="E8361" t="str">
        <f t="shared" si="260"/>
        <v/>
      </c>
      <c r="F8361" t="str">
        <f t="shared" si="261"/>
        <v/>
      </c>
      <c r="H8361">
        <v>5.5</v>
      </c>
      <c r="Q8361">
        <v>5.5</v>
      </c>
    </row>
    <row r="8362" spans="1:17" x14ac:dyDescent="0.25">
      <c r="A8362" t="s">
        <v>909</v>
      </c>
      <c r="B8362">
        <v>6</v>
      </c>
      <c r="C8362" t="s">
        <v>470</v>
      </c>
      <c r="D8362" t="s">
        <v>632</v>
      </c>
      <c r="E8362" t="str">
        <f t="shared" si="260"/>
        <v/>
      </c>
      <c r="F8362" t="str">
        <f t="shared" si="261"/>
        <v/>
      </c>
      <c r="H8362">
        <v>5.5</v>
      </c>
      <c r="Q8362">
        <v>5.5</v>
      </c>
    </row>
    <row r="8363" spans="1:17" x14ac:dyDescent="0.25">
      <c r="A8363" t="s">
        <v>909</v>
      </c>
      <c r="B8363">
        <v>6</v>
      </c>
      <c r="C8363" t="s">
        <v>353</v>
      </c>
      <c r="D8363" t="s">
        <v>752</v>
      </c>
      <c r="E8363" t="str">
        <f t="shared" si="260"/>
        <v/>
      </c>
      <c r="F8363" t="str">
        <f t="shared" si="261"/>
        <v/>
      </c>
      <c r="H8363">
        <v>5</v>
      </c>
      <c r="Q8363">
        <v>5</v>
      </c>
    </row>
    <row r="8364" spans="1:17" x14ac:dyDescent="0.25">
      <c r="A8364" t="s">
        <v>909</v>
      </c>
      <c r="B8364">
        <v>6</v>
      </c>
      <c r="C8364" t="s">
        <v>392</v>
      </c>
      <c r="D8364" t="s">
        <v>752</v>
      </c>
      <c r="E8364" t="str">
        <f t="shared" si="260"/>
        <v/>
      </c>
      <c r="F8364" t="str">
        <f t="shared" si="261"/>
        <v/>
      </c>
      <c r="H8364">
        <v>5.5</v>
      </c>
      <c r="Q8364">
        <v>5.5</v>
      </c>
    </row>
    <row r="8365" spans="1:17" x14ac:dyDescent="0.25">
      <c r="A8365" t="s">
        <v>909</v>
      </c>
      <c r="B8365">
        <v>6</v>
      </c>
      <c r="C8365" t="s">
        <v>856</v>
      </c>
      <c r="D8365" t="s">
        <v>752</v>
      </c>
      <c r="E8365" t="str">
        <f t="shared" si="260"/>
        <v/>
      </c>
      <c r="F8365" t="str">
        <f t="shared" si="261"/>
        <v/>
      </c>
      <c r="H8365">
        <v>5</v>
      </c>
      <c r="Q8365">
        <v>5</v>
      </c>
    </row>
    <row r="8366" spans="1:17" x14ac:dyDescent="0.25">
      <c r="A8366" t="s">
        <v>909</v>
      </c>
      <c r="B8366">
        <v>6</v>
      </c>
      <c r="C8366" t="s">
        <v>454</v>
      </c>
      <c r="D8366" t="s">
        <v>752</v>
      </c>
      <c r="E8366" t="str">
        <f t="shared" si="260"/>
        <v/>
      </c>
      <c r="F8366" t="str">
        <f t="shared" si="261"/>
        <v/>
      </c>
      <c r="H8366">
        <v>5</v>
      </c>
      <c r="Q8366">
        <v>5</v>
      </c>
    </row>
    <row r="8367" spans="1:17" x14ac:dyDescent="0.25">
      <c r="A8367" t="s">
        <v>909</v>
      </c>
      <c r="B8367">
        <v>6</v>
      </c>
      <c r="C8367" t="s">
        <v>477</v>
      </c>
      <c r="D8367" t="s">
        <v>752</v>
      </c>
      <c r="E8367" t="str">
        <f t="shared" si="260"/>
        <v/>
      </c>
      <c r="F8367" t="str">
        <f t="shared" si="261"/>
        <v/>
      </c>
      <c r="H8367">
        <v>5.5</v>
      </c>
      <c r="Q8367">
        <v>5.5</v>
      </c>
    </row>
    <row r="8368" spans="1:17" x14ac:dyDescent="0.25">
      <c r="A8368" t="s">
        <v>909</v>
      </c>
      <c r="B8368">
        <v>6</v>
      </c>
      <c r="C8368" t="s">
        <v>415</v>
      </c>
      <c r="D8368" t="s">
        <v>740</v>
      </c>
      <c r="E8368">
        <f t="shared" si="260"/>
        <v>1</v>
      </c>
      <c r="F8368" t="str">
        <f t="shared" si="261"/>
        <v/>
      </c>
      <c r="G8368" t="s">
        <v>910</v>
      </c>
      <c r="H8368">
        <v>6</v>
      </c>
      <c r="Q8368">
        <v>5.5</v>
      </c>
    </row>
    <row r="8369" spans="1:17" x14ac:dyDescent="0.25">
      <c r="A8369" t="s">
        <v>909</v>
      </c>
      <c r="B8369">
        <v>6</v>
      </c>
      <c r="C8369" t="s">
        <v>440</v>
      </c>
      <c r="D8369" t="s">
        <v>740</v>
      </c>
      <c r="E8369">
        <f t="shared" si="260"/>
        <v>1</v>
      </c>
      <c r="F8369" t="str">
        <f t="shared" si="261"/>
        <v/>
      </c>
      <c r="G8369" t="s">
        <v>910</v>
      </c>
      <c r="H8369">
        <v>7</v>
      </c>
      <c r="L8369">
        <v>1</v>
      </c>
      <c r="Q8369">
        <v>7.5</v>
      </c>
    </row>
    <row r="8370" spans="1:17" x14ac:dyDescent="0.25">
      <c r="A8370" t="s">
        <v>909</v>
      </c>
      <c r="B8370">
        <v>6</v>
      </c>
      <c r="C8370" t="s">
        <v>870</v>
      </c>
      <c r="D8370" t="s">
        <v>740</v>
      </c>
      <c r="E8370" t="str">
        <f t="shared" si="260"/>
        <v/>
      </c>
      <c r="F8370" t="str">
        <f t="shared" si="261"/>
        <v/>
      </c>
      <c r="H8370">
        <v>5.5</v>
      </c>
      <c r="Q8370">
        <v>5.5</v>
      </c>
    </row>
    <row r="8371" spans="1:17" x14ac:dyDescent="0.25">
      <c r="A8371" t="s">
        <v>909</v>
      </c>
      <c r="B8371">
        <v>6</v>
      </c>
      <c r="C8371" t="s">
        <v>458</v>
      </c>
      <c r="D8371" t="s">
        <v>740</v>
      </c>
      <c r="E8371" t="str">
        <f t="shared" si="260"/>
        <v/>
      </c>
      <c r="F8371" t="str">
        <f t="shared" si="261"/>
        <v/>
      </c>
      <c r="H8371">
        <v>6.5</v>
      </c>
      <c r="Q8371">
        <v>6.5</v>
      </c>
    </row>
    <row r="8372" spans="1:17" x14ac:dyDescent="0.25">
      <c r="A8372" t="s">
        <v>909</v>
      </c>
      <c r="B8372">
        <v>6</v>
      </c>
      <c r="C8372" t="s">
        <v>463</v>
      </c>
      <c r="D8372" t="s">
        <v>740</v>
      </c>
      <c r="E8372" t="str">
        <f t="shared" si="260"/>
        <v/>
      </c>
      <c r="F8372" t="str">
        <f t="shared" si="261"/>
        <v/>
      </c>
      <c r="H8372">
        <v>6</v>
      </c>
      <c r="Q8372">
        <v>6</v>
      </c>
    </row>
    <row r="8373" spans="1:17" x14ac:dyDescent="0.25">
      <c r="A8373" t="s">
        <v>909</v>
      </c>
      <c r="B8373">
        <v>6</v>
      </c>
      <c r="C8373" t="s">
        <v>360</v>
      </c>
      <c r="D8373" t="s">
        <v>742</v>
      </c>
      <c r="E8373" t="str">
        <f t="shared" si="260"/>
        <v/>
      </c>
      <c r="F8373" t="str">
        <f t="shared" si="261"/>
        <v/>
      </c>
      <c r="H8373">
        <v>6</v>
      </c>
      <c r="Q8373">
        <v>6</v>
      </c>
    </row>
    <row r="8374" spans="1:17" x14ac:dyDescent="0.25">
      <c r="A8374" t="s">
        <v>909</v>
      </c>
      <c r="B8374">
        <v>6</v>
      </c>
      <c r="C8374" t="s">
        <v>369</v>
      </c>
      <c r="D8374" t="s">
        <v>742</v>
      </c>
      <c r="E8374" t="str">
        <f t="shared" si="260"/>
        <v/>
      </c>
      <c r="F8374" t="str">
        <f t="shared" si="261"/>
        <v/>
      </c>
      <c r="H8374">
        <v>6</v>
      </c>
      <c r="Q8374">
        <v>6</v>
      </c>
    </row>
    <row r="8375" spans="1:17" x14ac:dyDescent="0.25">
      <c r="A8375" t="s">
        <v>909</v>
      </c>
      <c r="B8375">
        <v>6</v>
      </c>
      <c r="C8375" t="s">
        <v>384</v>
      </c>
      <c r="D8375" t="s">
        <v>742</v>
      </c>
      <c r="E8375" t="str">
        <f t="shared" si="260"/>
        <v/>
      </c>
      <c r="F8375" t="str">
        <f t="shared" si="261"/>
        <v/>
      </c>
      <c r="H8375">
        <v>6</v>
      </c>
      <c r="Q8375">
        <v>6</v>
      </c>
    </row>
    <row r="8376" spans="1:17" x14ac:dyDescent="0.25">
      <c r="A8376" t="s">
        <v>909</v>
      </c>
      <c r="B8376">
        <v>6</v>
      </c>
      <c r="C8376" t="s">
        <v>418</v>
      </c>
      <c r="D8376" t="s">
        <v>742</v>
      </c>
      <c r="E8376" t="str">
        <f t="shared" si="260"/>
        <v/>
      </c>
      <c r="F8376" t="str">
        <f t="shared" si="261"/>
        <v/>
      </c>
      <c r="H8376">
        <v>5.5</v>
      </c>
      <c r="Q8376">
        <v>5.5</v>
      </c>
    </row>
    <row r="8377" spans="1:17" x14ac:dyDescent="0.25">
      <c r="A8377" t="s">
        <v>909</v>
      </c>
      <c r="B8377">
        <v>6</v>
      </c>
      <c r="C8377" t="s">
        <v>375</v>
      </c>
      <c r="D8377" t="s">
        <v>753</v>
      </c>
      <c r="E8377" t="str">
        <f t="shared" si="260"/>
        <v/>
      </c>
      <c r="F8377" t="str">
        <f t="shared" si="261"/>
        <v/>
      </c>
      <c r="H8377">
        <v>6</v>
      </c>
      <c r="Q8377">
        <v>6</v>
      </c>
    </row>
    <row r="8378" spans="1:17" x14ac:dyDescent="0.25">
      <c r="A8378" t="s">
        <v>909</v>
      </c>
      <c r="B8378">
        <v>6</v>
      </c>
      <c r="C8378" t="s">
        <v>379</v>
      </c>
      <c r="D8378" t="s">
        <v>753</v>
      </c>
      <c r="E8378" t="str">
        <f t="shared" si="260"/>
        <v/>
      </c>
      <c r="F8378" t="str">
        <f t="shared" si="261"/>
        <v/>
      </c>
      <c r="H8378">
        <v>5.5</v>
      </c>
      <c r="Q8378">
        <v>5.5</v>
      </c>
    </row>
    <row r="8379" spans="1:17" x14ac:dyDescent="0.25">
      <c r="A8379" t="s">
        <v>909</v>
      </c>
      <c r="B8379">
        <v>6</v>
      </c>
      <c r="C8379" t="s">
        <v>385</v>
      </c>
      <c r="D8379" t="s">
        <v>753</v>
      </c>
      <c r="E8379" t="str">
        <f t="shared" si="260"/>
        <v/>
      </c>
      <c r="F8379" t="str">
        <f t="shared" si="261"/>
        <v/>
      </c>
      <c r="H8379">
        <v>6</v>
      </c>
      <c r="Q8379">
        <v>6</v>
      </c>
    </row>
    <row r="8380" spans="1:17" x14ac:dyDescent="0.25">
      <c r="A8380" t="s">
        <v>909</v>
      </c>
      <c r="B8380">
        <v>6</v>
      </c>
      <c r="C8380" t="s">
        <v>395</v>
      </c>
      <c r="D8380" t="s">
        <v>753</v>
      </c>
      <c r="E8380" t="str">
        <f t="shared" si="260"/>
        <v/>
      </c>
      <c r="F8380" t="str">
        <f t="shared" si="261"/>
        <v/>
      </c>
      <c r="H8380">
        <v>6.5</v>
      </c>
      <c r="I8380">
        <v>1</v>
      </c>
      <c r="Q8380">
        <v>9.5</v>
      </c>
    </row>
    <row r="8381" spans="1:17" x14ac:dyDescent="0.25">
      <c r="A8381" t="s">
        <v>909</v>
      </c>
      <c r="B8381">
        <v>6</v>
      </c>
      <c r="C8381" t="s">
        <v>871</v>
      </c>
      <c r="D8381" t="s">
        <v>753</v>
      </c>
      <c r="E8381">
        <f t="shared" si="260"/>
        <v>1</v>
      </c>
      <c r="F8381" t="str">
        <f t="shared" si="261"/>
        <v/>
      </c>
      <c r="G8381" t="s">
        <v>910</v>
      </c>
      <c r="H8381">
        <v>5.5</v>
      </c>
      <c r="Q8381">
        <v>5</v>
      </c>
    </row>
    <row r="8382" spans="1:17" x14ac:dyDescent="0.25">
      <c r="A8382" t="s">
        <v>909</v>
      </c>
      <c r="B8382">
        <v>6</v>
      </c>
      <c r="C8382" t="s">
        <v>380</v>
      </c>
      <c r="D8382" t="s">
        <v>750</v>
      </c>
      <c r="E8382" t="str">
        <f t="shared" si="260"/>
        <v/>
      </c>
      <c r="F8382" t="str">
        <f t="shared" si="261"/>
        <v/>
      </c>
      <c r="H8382">
        <v>6</v>
      </c>
      <c r="Q8382">
        <v>6</v>
      </c>
    </row>
    <row r="8383" spans="1:17" x14ac:dyDescent="0.25">
      <c r="A8383" t="s">
        <v>909</v>
      </c>
      <c r="B8383">
        <v>6</v>
      </c>
      <c r="C8383" t="s">
        <v>386</v>
      </c>
      <c r="D8383" t="s">
        <v>750</v>
      </c>
      <c r="E8383" t="str">
        <f t="shared" si="260"/>
        <v/>
      </c>
      <c r="F8383" t="str">
        <f t="shared" si="261"/>
        <v/>
      </c>
      <c r="H8383">
        <v>6</v>
      </c>
      <c r="Q8383">
        <v>6</v>
      </c>
    </row>
    <row r="8384" spans="1:17" x14ac:dyDescent="0.25">
      <c r="A8384" t="s">
        <v>909</v>
      </c>
      <c r="B8384">
        <v>6</v>
      </c>
      <c r="C8384" t="s">
        <v>399</v>
      </c>
      <c r="D8384" t="s">
        <v>750</v>
      </c>
      <c r="E8384" t="str">
        <f t="shared" si="260"/>
        <v/>
      </c>
      <c r="F8384" t="str">
        <f t="shared" si="261"/>
        <v/>
      </c>
      <c r="H8384">
        <v>5.5</v>
      </c>
      <c r="Q8384">
        <v>5.5</v>
      </c>
    </row>
    <row r="8385" spans="1:17" x14ac:dyDescent="0.25">
      <c r="A8385" t="s">
        <v>909</v>
      </c>
      <c r="B8385">
        <v>6</v>
      </c>
      <c r="C8385" t="s">
        <v>861</v>
      </c>
      <c r="D8385" t="s">
        <v>750</v>
      </c>
      <c r="E8385" t="str">
        <f t="shared" si="260"/>
        <v/>
      </c>
      <c r="F8385" t="str">
        <f t="shared" si="261"/>
        <v/>
      </c>
      <c r="H8385">
        <v>5.5</v>
      </c>
      <c r="Q8385">
        <v>5.5</v>
      </c>
    </row>
    <row r="8386" spans="1:17" x14ac:dyDescent="0.25">
      <c r="A8386" t="s">
        <v>909</v>
      </c>
      <c r="B8386">
        <v>6</v>
      </c>
      <c r="C8386" t="s">
        <v>461</v>
      </c>
      <c r="D8386" t="s">
        <v>750</v>
      </c>
      <c r="E8386">
        <f t="shared" si="260"/>
        <v>1</v>
      </c>
      <c r="F8386" t="str">
        <f t="shared" si="261"/>
        <v/>
      </c>
      <c r="G8386" t="s">
        <v>910</v>
      </c>
      <c r="H8386">
        <v>7</v>
      </c>
      <c r="I8386">
        <v>1</v>
      </c>
      <c r="Q8386">
        <v>9.5</v>
      </c>
    </row>
    <row r="8387" spans="1:17" x14ac:dyDescent="0.25">
      <c r="A8387" t="s">
        <v>909</v>
      </c>
      <c r="B8387">
        <v>6</v>
      </c>
      <c r="C8387" t="s">
        <v>849</v>
      </c>
      <c r="D8387" t="s">
        <v>754</v>
      </c>
      <c r="E8387" t="str">
        <f t="shared" ref="E8387:E8450" si="262">IF($G8387="Ammonito",1,"")</f>
        <v/>
      </c>
      <c r="F8387" t="str">
        <f t="shared" ref="F8387:F8450" si="263">IF($G8387="Espulsione",1,"")</f>
        <v/>
      </c>
      <c r="H8387">
        <v>5.5</v>
      </c>
      <c r="Q8387">
        <v>5.5</v>
      </c>
    </row>
    <row r="8388" spans="1:17" x14ac:dyDescent="0.25">
      <c r="A8388" t="s">
        <v>909</v>
      </c>
      <c r="B8388">
        <v>6</v>
      </c>
      <c r="C8388" t="s">
        <v>433</v>
      </c>
      <c r="D8388" t="s">
        <v>754</v>
      </c>
      <c r="E8388" t="str">
        <f t="shared" si="262"/>
        <v/>
      </c>
      <c r="F8388" t="str">
        <f t="shared" si="263"/>
        <v/>
      </c>
      <c r="H8388">
        <v>6</v>
      </c>
      <c r="Q8388">
        <v>6</v>
      </c>
    </row>
    <row r="8389" spans="1:17" x14ac:dyDescent="0.25">
      <c r="A8389" t="s">
        <v>909</v>
      </c>
      <c r="B8389">
        <v>6</v>
      </c>
      <c r="C8389" t="s">
        <v>888</v>
      </c>
      <c r="D8389" t="s">
        <v>754</v>
      </c>
      <c r="E8389" t="str">
        <f t="shared" si="262"/>
        <v/>
      </c>
      <c r="F8389" t="str">
        <f t="shared" si="263"/>
        <v/>
      </c>
      <c r="H8389">
        <v>5.5</v>
      </c>
      <c r="Q8389">
        <v>5.5</v>
      </c>
    </row>
    <row r="8390" spans="1:17" x14ac:dyDescent="0.25">
      <c r="A8390" t="s">
        <v>909</v>
      </c>
      <c r="B8390">
        <v>6</v>
      </c>
      <c r="C8390" t="s">
        <v>480</v>
      </c>
      <c r="D8390" t="s">
        <v>754</v>
      </c>
      <c r="E8390" t="str">
        <f t="shared" si="262"/>
        <v/>
      </c>
      <c r="F8390" t="str">
        <f t="shared" si="263"/>
        <v/>
      </c>
      <c r="H8390">
        <v>5.5</v>
      </c>
      <c r="Q8390">
        <v>5.5</v>
      </c>
    </row>
    <row r="8391" spans="1:17" x14ac:dyDescent="0.25">
      <c r="A8391" t="s">
        <v>909</v>
      </c>
      <c r="B8391">
        <v>6</v>
      </c>
      <c r="C8391" t="s">
        <v>349</v>
      </c>
      <c r="D8391" t="s">
        <v>748</v>
      </c>
      <c r="E8391" t="str">
        <f t="shared" si="262"/>
        <v/>
      </c>
      <c r="F8391" t="str">
        <f t="shared" si="263"/>
        <v/>
      </c>
      <c r="H8391">
        <v>6.5</v>
      </c>
      <c r="Q8391">
        <v>6.5</v>
      </c>
    </row>
    <row r="8392" spans="1:17" x14ac:dyDescent="0.25">
      <c r="A8392" t="s">
        <v>909</v>
      </c>
      <c r="B8392">
        <v>6</v>
      </c>
      <c r="C8392" t="s">
        <v>370</v>
      </c>
      <c r="D8392" t="s">
        <v>748</v>
      </c>
      <c r="E8392" t="str">
        <f t="shared" si="262"/>
        <v/>
      </c>
      <c r="F8392" t="str">
        <f t="shared" si="263"/>
        <v/>
      </c>
      <c r="H8392">
        <v>6.5</v>
      </c>
      <c r="Q8392">
        <v>6.5</v>
      </c>
    </row>
    <row r="8393" spans="1:17" x14ac:dyDescent="0.25">
      <c r="A8393" t="s">
        <v>909</v>
      </c>
      <c r="B8393">
        <v>6</v>
      </c>
      <c r="C8393" t="s">
        <v>377</v>
      </c>
      <c r="D8393" t="s">
        <v>748</v>
      </c>
      <c r="E8393" t="str">
        <f t="shared" si="262"/>
        <v/>
      </c>
      <c r="F8393" t="str">
        <f t="shared" si="263"/>
        <v/>
      </c>
      <c r="H8393">
        <v>5.5</v>
      </c>
      <c r="Q8393">
        <v>5.5</v>
      </c>
    </row>
    <row r="8394" spans="1:17" x14ac:dyDescent="0.25">
      <c r="A8394" t="s">
        <v>909</v>
      </c>
      <c r="B8394">
        <v>6</v>
      </c>
      <c r="C8394" t="s">
        <v>432</v>
      </c>
      <c r="D8394" t="s">
        <v>748</v>
      </c>
      <c r="E8394">
        <f t="shared" si="262"/>
        <v>1</v>
      </c>
      <c r="F8394" t="str">
        <f t="shared" si="263"/>
        <v/>
      </c>
      <c r="G8394" t="s">
        <v>910</v>
      </c>
      <c r="H8394">
        <v>6</v>
      </c>
      <c r="Q8394">
        <v>5.5</v>
      </c>
    </row>
    <row r="8395" spans="1:17" x14ac:dyDescent="0.25">
      <c r="A8395" t="s">
        <v>909</v>
      </c>
      <c r="B8395">
        <v>6</v>
      </c>
      <c r="C8395" t="s">
        <v>889</v>
      </c>
      <c r="D8395" t="s">
        <v>748</v>
      </c>
      <c r="E8395" t="str">
        <f t="shared" si="262"/>
        <v/>
      </c>
      <c r="F8395" t="str">
        <f t="shared" si="263"/>
        <v/>
      </c>
      <c r="H8395">
        <v>6</v>
      </c>
      <c r="Q8395">
        <v>6</v>
      </c>
    </row>
    <row r="8396" spans="1:17" x14ac:dyDescent="0.25">
      <c r="A8396" t="s">
        <v>909</v>
      </c>
      <c r="B8396">
        <v>6</v>
      </c>
      <c r="C8396" t="s">
        <v>845</v>
      </c>
      <c r="D8396" t="s">
        <v>661</v>
      </c>
      <c r="E8396" t="str">
        <f t="shared" si="262"/>
        <v/>
      </c>
      <c r="F8396" t="str">
        <f t="shared" si="263"/>
        <v/>
      </c>
      <c r="H8396">
        <v>5.5</v>
      </c>
      <c r="Q8396">
        <v>5.5</v>
      </c>
    </row>
    <row r="8397" spans="1:17" x14ac:dyDescent="0.25">
      <c r="A8397" t="s">
        <v>909</v>
      </c>
      <c r="B8397">
        <v>6</v>
      </c>
      <c r="C8397" t="s">
        <v>400</v>
      </c>
      <c r="D8397" t="s">
        <v>661</v>
      </c>
      <c r="E8397" t="str">
        <f t="shared" si="262"/>
        <v/>
      </c>
      <c r="F8397" t="str">
        <f t="shared" si="263"/>
        <v/>
      </c>
      <c r="H8397">
        <v>5.5</v>
      </c>
      <c r="Q8397">
        <v>5.5</v>
      </c>
    </row>
    <row r="8398" spans="1:17" x14ac:dyDescent="0.25">
      <c r="A8398" t="s">
        <v>909</v>
      </c>
      <c r="B8398">
        <v>6</v>
      </c>
      <c r="C8398" t="s">
        <v>409</v>
      </c>
      <c r="D8398" t="s">
        <v>661</v>
      </c>
      <c r="E8398" t="str">
        <f t="shared" si="262"/>
        <v/>
      </c>
      <c r="F8398" t="str">
        <f t="shared" si="263"/>
        <v/>
      </c>
      <c r="H8398">
        <v>7</v>
      </c>
      <c r="I8398">
        <v>1</v>
      </c>
      <c r="Q8398">
        <v>10</v>
      </c>
    </row>
    <row r="8399" spans="1:17" x14ac:dyDescent="0.25">
      <c r="A8399" t="s">
        <v>909</v>
      </c>
      <c r="B8399">
        <v>6</v>
      </c>
      <c r="C8399" t="s">
        <v>420</v>
      </c>
      <c r="D8399" t="s">
        <v>661</v>
      </c>
      <c r="E8399">
        <f t="shared" si="262"/>
        <v>1</v>
      </c>
      <c r="F8399" t="str">
        <f t="shared" si="263"/>
        <v/>
      </c>
      <c r="G8399" t="s">
        <v>910</v>
      </c>
      <c r="H8399">
        <v>6</v>
      </c>
      <c r="Q8399">
        <v>5.5</v>
      </c>
    </row>
    <row r="8400" spans="1:17" x14ac:dyDescent="0.25">
      <c r="A8400" t="s">
        <v>909</v>
      </c>
      <c r="B8400">
        <v>6</v>
      </c>
      <c r="C8400" t="s">
        <v>467</v>
      </c>
      <c r="D8400" t="s">
        <v>661</v>
      </c>
      <c r="E8400" t="str">
        <f t="shared" si="262"/>
        <v/>
      </c>
      <c r="F8400" t="str">
        <f t="shared" si="263"/>
        <v/>
      </c>
      <c r="H8400">
        <v>6</v>
      </c>
      <c r="Q8400">
        <v>6</v>
      </c>
    </row>
    <row r="8401" spans="1:17" x14ac:dyDescent="0.25">
      <c r="A8401" t="s">
        <v>909</v>
      </c>
      <c r="B8401">
        <v>6</v>
      </c>
      <c r="C8401" t="s">
        <v>359</v>
      </c>
      <c r="D8401" t="s">
        <v>631</v>
      </c>
      <c r="E8401" t="str">
        <f t="shared" si="262"/>
        <v/>
      </c>
      <c r="F8401" t="str">
        <f t="shared" si="263"/>
        <v/>
      </c>
      <c r="H8401">
        <v>7</v>
      </c>
      <c r="Q8401">
        <v>7</v>
      </c>
    </row>
    <row r="8402" spans="1:17" x14ac:dyDescent="0.25">
      <c r="A8402" t="s">
        <v>909</v>
      </c>
      <c r="B8402">
        <v>6</v>
      </c>
      <c r="C8402" t="s">
        <v>364</v>
      </c>
      <c r="D8402" t="s">
        <v>631</v>
      </c>
      <c r="E8402" t="str">
        <f t="shared" si="262"/>
        <v/>
      </c>
      <c r="F8402" t="str">
        <f t="shared" si="263"/>
        <v/>
      </c>
      <c r="H8402">
        <v>7</v>
      </c>
      <c r="I8402">
        <v>1</v>
      </c>
      <c r="Q8402">
        <v>10</v>
      </c>
    </row>
    <row r="8403" spans="1:17" x14ac:dyDescent="0.25">
      <c r="A8403" t="s">
        <v>909</v>
      </c>
      <c r="B8403">
        <v>6</v>
      </c>
      <c r="C8403" t="s">
        <v>846</v>
      </c>
      <c r="D8403" t="s">
        <v>631</v>
      </c>
      <c r="E8403" t="str">
        <f t="shared" si="262"/>
        <v/>
      </c>
      <c r="F8403" t="str">
        <f t="shared" si="263"/>
        <v/>
      </c>
      <c r="H8403">
        <v>6.5</v>
      </c>
      <c r="Q8403">
        <v>6.5</v>
      </c>
    </row>
    <row r="8404" spans="1:17" x14ac:dyDescent="0.25">
      <c r="A8404" t="s">
        <v>909</v>
      </c>
      <c r="B8404">
        <v>6</v>
      </c>
      <c r="C8404" t="s">
        <v>475</v>
      </c>
      <c r="D8404" t="s">
        <v>631</v>
      </c>
      <c r="E8404" t="str">
        <f t="shared" si="262"/>
        <v/>
      </c>
      <c r="F8404" t="str">
        <f t="shared" si="263"/>
        <v/>
      </c>
      <c r="H8404">
        <v>6.5</v>
      </c>
      <c r="Q8404">
        <v>6.5</v>
      </c>
    </row>
    <row r="8405" spans="1:17" x14ac:dyDescent="0.25">
      <c r="A8405" t="s">
        <v>909</v>
      </c>
      <c r="B8405">
        <v>6</v>
      </c>
      <c r="C8405" t="s">
        <v>387</v>
      </c>
      <c r="D8405" t="s">
        <v>745</v>
      </c>
      <c r="E8405">
        <f t="shared" si="262"/>
        <v>1</v>
      </c>
      <c r="F8405" t="str">
        <f t="shared" si="263"/>
        <v/>
      </c>
      <c r="G8405" t="s">
        <v>910</v>
      </c>
      <c r="H8405">
        <v>6</v>
      </c>
      <c r="Q8405">
        <v>5.5</v>
      </c>
    </row>
    <row r="8406" spans="1:17" x14ac:dyDescent="0.25">
      <c r="A8406" t="s">
        <v>909</v>
      </c>
      <c r="B8406">
        <v>6</v>
      </c>
      <c r="C8406" t="s">
        <v>394</v>
      </c>
      <c r="D8406" t="s">
        <v>745</v>
      </c>
      <c r="E8406" t="str">
        <f t="shared" si="262"/>
        <v/>
      </c>
      <c r="F8406" t="str">
        <f t="shared" si="263"/>
        <v/>
      </c>
      <c r="H8406">
        <v>6</v>
      </c>
      <c r="Q8406">
        <v>6</v>
      </c>
    </row>
    <row r="8407" spans="1:17" x14ac:dyDescent="0.25">
      <c r="A8407" t="s">
        <v>909</v>
      </c>
      <c r="B8407">
        <v>6</v>
      </c>
      <c r="C8407" t="s">
        <v>439</v>
      </c>
      <c r="D8407" t="s">
        <v>745</v>
      </c>
      <c r="E8407" t="str">
        <f t="shared" si="262"/>
        <v/>
      </c>
      <c r="F8407" t="str">
        <f t="shared" si="263"/>
        <v/>
      </c>
      <c r="H8407">
        <v>6.5</v>
      </c>
      <c r="Q8407">
        <v>6.5</v>
      </c>
    </row>
    <row r="8408" spans="1:17" x14ac:dyDescent="0.25">
      <c r="A8408" t="s">
        <v>909</v>
      </c>
      <c r="B8408">
        <v>6</v>
      </c>
      <c r="C8408" t="s">
        <v>446</v>
      </c>
      <c r="D8408" t="s">
        <v>745</v>
      </c>
      <c r="E8408" t="str">
        <f t="shared" si="262"/>
        <v/>
      </c>
      <c r="F8408" t="str">
        <f t="shared" si="263"/>
        <v/>
      </c>
      <c r="H8408">
        <v>5</v>
      </c>
      <c r="Q8408">
        <v>5</v>
      </c>
    </row>
    <row r="8409" spans="1:17" x14ac:dyDescent="0.25">
      <c r="A8409" t="s">
        <v>909</v>
      </c>
      <c r="B8409">
        <v>6</v>
      </c>
      <c r="C8409" t="s">
        <v>459</v>
      </c>
      <c r="D8409" t="s">
        <v>745</v>
      </c>
      <c r="E8409" t="str">
        <f t="shared" si="262"/>
        <v/>
      </c>
      <c r="F8409" t="str">
        <f t="shared" si="263"/>
        <v/>
      </c>
      <c r="H8409">
        <v>5.5</v>
      </c>
      <c r="Q8409">
        <v>5.5</v>
      </c>
    </row>
    <row r="8410" spans="1:17" x14ac:dyDescent="0.25">
      <c r="A8410" t="s">
        <v>909</v>
      </c>
      <c r="B8410">
        <v>6</v>
      </c>
      <c r="C8410" t="s">
        <v>346</v>
      </c>
      <c r="D8410" t="s">
        <v>635</v>
      </c>
      <c r="E8410" t="str">
        <f t="shared" si="262"/>
        <v/>
      </c>
      <c r="F8410" t="str">
        <f t="shared" si="263"/>
        <v/>
      </c>
      <c r="H8410">
        <v>6.5</v>
      </c>
      <c r="Q8410">
        <v>6.5</v>
      </c>
    </row>
    <row r="8411" spans="1:17" x14ac:dyDescent="0.25">
      <c r="A8411" t="s">
        <v>909</v>
      </c>
      <c r="B8411">
        <v>6</v>
      </c>
      <c r="C8411" t="s">
        <v>366</v>
      </c>
      <c r="D8411" t="s">
        <v>635</v>
      </c>
      <c r="E8411" t="str">
        <f t="shared" si="262"/>
        <v/>
      </c>
      <c r="F8411" t="str">
        <f t="shared" si="263"/>
        <v/>
      </c>
      <c r="H8411">
        <v>6</v>
      </c>
      <c r="Q8411">
        <v>6</v>
      </c>
    </row>
    <row r="8412" spans="1:17" x14ac:dyDescent="0.25">
      <c r="A8412" t="s">
        <v>909</v>
      </c>
      <c r="B8412">
        <v>6</v>
      </c>
      <c r="C8412" t="s">
        <v>862</v>
      </c>
      <c r="D8412" t="s">
        <v>635</v>
      </c>
      <c r="E8412" t="str">
        <f t="shared" si="262"/>
        <v/>
      </c>
      <c r="F8412" t="str">
        <f t="shared" si="263"/>
        <v/>
      </c>
      <c r="H8412">
        <v>6</v>
      </c>
      <c r="Q8412">
        <v>6</v>
      </c>
    </row>
    <row r="8413" spans="1:17" x14ac:dyDescent="0.25">
      <c r="A8413" t="s">
        <v>909</v>
      </c>
      <c r="B8413">
        <v>6</v>
      </c>
      <c r="C8413" t="s">
        <v>481</v>
      </c>
      <c r="D8413" t="s">
        <v>635</v>
      </c>
      <c r="E8413" t="str">
        <f t="shared" si="262"/>
        <v/>
      </c>
      <c r="F8413" t="str">
        <f t="shared" si="263"/>
        <v/>
      </c>
      <c r="H8413">
        <v>6</v>
      </c>
      <c r="Q8413">
        <v>6</v>
      </c>
    </row>
    <row r="8414" spans="1:17" x14ac:dyDescent="0.25">
      <c r="A8414" t="s">
        <v>909</v>
      </c>
      <c r="B8414">
        <v>6</v>
      </c>
      <c r="C8414" t="s">
        <v>389</v>
      </c>
      <c r="D8414" t="s">
        <v>747</v>
      </c>
      <c r="E8414" t="str">
        <f t="shared" si="262"/>
        <v/>
      </c>
      <c r="F8414" t="str">
        <f t="shared" si="263"/>
        <v/>
      </c>
      <c r="H8414">
        <v>5.5</v>
      </c>
      <c r="Q8414">
        <v>5.5</v>
      </c>
    </row>
    <row r="8415" spans="1:17" x14ac:dyDescent="0.25">
      <c r="A8415" t="s">
        <v>909</v>
      </c>
      <c r="B8415">
        <v>6</v>
      </c>
      <c r="C8415" t="s">
        <v>390</v>
      </c>
      <c r="D8415" t="s">
        <v>747</v>
      </c>
      <c r="E8415" t="str">
        <f t="shared" si="262"/>
        <v/>
      </c>
      <c r="F8415" t="str">
        <f t="shared" si="263"/>
        <v/>
      </c>
      <c r="H8415">
        <v>5.5</v>
      </c>
      <c r="Q8415">
        <v>5.5</v>
      </c>
    </row>
    <row r="8416" spans="1:17" x14ac:dyDescent="0.25">
      <c r="A8416" t="s">
        <v>909</v>
      </c>
      <c r="B8416">
        <v>6</v>
      </c>
      <c r="C8416" t="s">
        <v>408</v>
      </c>
      <c r="D8416" t="s">
        <v>747</v>
      </c>
      <c r="E8416" t="str">
        <f t="shared" si="262"/>
        <v/>
      </c>
      <c r="F8416" t="str">
        <f t="shared" si="263"/>
        <v/>
      </c>
      <c r="H8416">
        <v>5.5</v>
      </c>
      <c r="Q8416">
        <v>5.5</v>
      </c>
    </row>
    <row r="8417" spans="1:17" x14ac:dyDescent="0.25">
      <c r="A8417" t="s">
        <v>909</v>
      </c>
      <c r="B8417">
        <v>6</v>
      </c>
      <c r="C8417" t="s">
        <v>863</v>
      </c>
      <c r="D8417" t="s">
        <v>747</v>
      </c>
      <c r="E8417" t="str">
        <f t="shared" si="262"/>
        <v/>
      </c>
      <c r="F8417" t="str">
        <f t="shared" si="263"/>
        <v/>
      </c>
      <c r="H8417">
        <v>5.5</v>
      </c>
      <c r="Q8417">
        <v>5.5</v>
      </c>
    </row>
    <row r="8418" spans="1:17" x14ac:dyDescent="0.25">
      <c r="A8418" t="s">
        <v>909</v>
      </c>
      <c r="B8418">
        <v>6</v>
      </c>
      <c r="C8418" t="s">
        <v>865</v>
      </c>
      <c r="D8418" t="s">
        <v>747</v>
      </c>
      <c r="E8418">
        <f t="shared" si="262"/>
        <v>1</v>
      </c>
      <c r="F8418" t="str">
        <f t="shared" si="263"/>
        <v/>
      </c>
      <c r="G8418" t="s">
        <v>910</v>
      </c>
      <c r="H8418">
        <v>6</v>
      </c>
      <c r="Q8418">
        <v>5.5</v>
      </c>
    </row>
    <row r="8419" spans="1:17" x14ac:dyDescent="0.25">
      <c r="A8419" t="s">
        <v>909</v>
      </c>
      <c r="B8419">
        <v>6</v>
      </c>
      <c r="C8419" t="s">
        <v>874</v>
      </c>
      <c r="D8419" t="s">
        <v>747</v>
      </c>
      <c r="E8419" t="str">
        <f t="shared" si="262"/>
        <v/>
      </c>
      <c r="F8419" t="str">
        <f t="shared" si="263"/>
        <v/>
      </c>
      <c r="H8419">
        <v>6</v>
      </c>
      <c r="Q8419">
        <v>6</v>
      </c>
    </row>
    <row r="8420" spans="1:17" x14ac:dyDescent="0.25">
      <c r="A8420" t="s">
        <v>909</v>
      </c>
      <c r="B8420">
        <v>6</v>
      </c>
      <c r="C8420" t="s">
        <v>361</v>
      </c>
      <c r="D8420" t="s">
        <v>738</v>
      </c>
      <c r="E8420" t="str">
        <f t="shared" si="262"/>
        <v/>
      </c>
      <c r="F8420" t="str">
        <f t="shared" si="263"/>
        <v/>
      </c>
      <c r="H8420">
        <v>5.5</v>
      </c>
      <c r="Q8420">
        <v>5.5</v>
      </c>
    </row>
    <row r="8421" spans="1:17" x14ac:dyDescent="0.25">
      <c r="A8421" t="s">
        <v>909</v>
      </c>
      <c r="B8421">
        <v>6</v>
      </c>
      <c r="C8421" t="s">
        <v>851</v>
      </c>
      <c r="D8421" t="s">
        <v>738</v>
      </c>
      <c r="E8421">
        <f t="shared" si="262"/>
        <v>1</v>
      </c>
      <c r="F8421" t="str">
        <f t="shared" si="263"/>
        <v/>
      </c>
      <c r="G8421" t="s">
        <v>910</v>
      </c>
      <c r="H8421">
        <v>5</v>
      </c>
      <c r="Q8421">
        <v>4.5</v>
      </c>
    </row>
    <row r="8422" spans="1:17" x14ac:dyDescent="0.25">
      <c r="A8422" t="s">
        <v>909</v>
      </c>
      <c r="B8422">
        <v>6</v>
      </c>
      <c r="C8422" t="s">
        <v>403</v>
      </c>
      <c r="D8422" t="s">
        <v>738</v>
      </c>
      <c r="E8422">
        <f t="shared" si="262"/>
        <v>1</v>
      </c>
      <c r="F8422" t="str">
        <f t="shared" si="263"/>
        <v/>
      </c>
      <c r="G8422" t="s">
        <v>910</v>
      </c>
      <c r="H8422">
        <v>4.5</v>
      </c>
      <c r="Q8422">
        <v>4</v>
      </c>
    </row>
    <row r="8423" spans="1:17" x14ac:dyDescent="0.25">
      <c r="A8423" t="s">
        <v>909</v>
      </c>
      <c r="B8423">
        <v>6</v>
      </c>
      <c r="C8423" t="s">
        <v>413</v>
      </c>
      <c r="D8423" t="s">
        <v>738</v>
      </c>
      <c r="E8423" t="str">
        <f t="shared" si="262"/>
        <v/>
      </c>
      <c r="F8423" t="str">
        <f t="shared" si="263"/>
        <v/>
      </c>
      <c r="H8423">
        <v>5.5</v>
      </c>
      <c r="Q8423">
        <v>5.5</v>
      </c>
    </row>
    <row r="8424" spans="1:17" x14ac:dyDescent="0.25">
      <c r="A8424" t="s">
        <v>909</v>
      </c>
      <c r="B8424">
        <v>6</v>
      </c>
      <c r="C8424" t="s">
        <v>441</v>
      </c>
      <c r="D8424" t="s">
        <v>738</v>
      </c>
      <c r="E8424" t="str">
        <f t="shared" si="262"/>
        <v/>
      </c>
      <c r="F8424" t="str">
        <f t="shared" si="263"/>
        <v/>
      </c>
      <c r="H8424">
        <v>5.5</v>
      </c>
      <c r="Q8424">
        <v>5.5</v>
      </c>
    </row>
    <row r="8425" spans="1:17" x14ac:dyDescent="0.25">
      <c r="A8425" t="s">
        <v>909</v>
      </c>
      <c r="B8425">
        <v>6</v>
      </c>
      <c r="C8425" t="s">
        <v>347</v>
      </c>
      <c r="D8425" t="s">
        <v>761</v>
      </c>
      <c r="E8425" t="str">
        <f t="shared" si="262"/>
        <v/>
      </c>
      <c r="F8425" t="str">
        <f t="shared" si="263"/>
        <v/>
      </c>
      <c r="H8425">
        <v>6</v>
      </c>
      <c r="Q8425">
        <v>6</v>
      </c>
    </row>
    <row r="8426" spans="1:17" x14ac:dyDescent="0.25">
      <c r="A8426" t="s">
        <v>909</v>
      </c>
      <c r="B8426">
        <v>6</v>
      </c>
      <c r="C8426" t="s">
        <v>839</v>
      </c>
      <c r="D8426" t="s">
        <v>761</v>
      </c>
      <c r="E8426" t="str">
        <f t="shared" si="262"/>
        <v/>
      </c>
      <c r="F8426" t="str">
        <f t="shared" si="263"/>
        <v/>
      </c>
      <c r="H8426">
        <v>5.5</v>
      </c>
      <c r="Q8426">
        <v>5.5</v>
      </c>
    </row>
    <row r="8427" spans="1:17" x14ac:dyDescent="0.25">
      <c r="A8427" t="s">
        <v>909</v>
      </c>
      <c r="B8427">
        <v>6</v>
      </c>
      <c r="C8427" t="s">
        <v>372</v>
      </c>
      <c r="D8427" t="s">
        <v>761</v>
      </c>
      <c r="E8427" t="str">
        <f t="shared" si="262"/>
        <v/>
      </c>
      <c r="F8427" t="str">
        <f t="shared" si="263"/>
        <v/>
      </c>
      <c r="H8427">
        <v>6</v>
      </c>
      <c r="Q8427">
        <v>6</v>
      </c>
    </row>
    <row r="8428" spans="1:17" x14ac:dyDescent="0.25">
      <c r="A8428" t="s">
        <v>909</v>
      </c>
      <c r="B8428">
        <v>6</v>
      </c>
      <c r="C8428" t="s">
        <v>410</v>
      </c>
      <c r="D8428" t="s">
        <v>761</v>
      </c>
      <c r="E8428" t="str">
        <f t="shared" si="262"/>
        <v/>
      </c>
      <c r="F8428" t="str">
        <f t="shared" si="263"/>
        <v/>
      </c>
      <c r="H8428">
        <v>6</v>
      </c>
      <c r="Q8428">
        <v>6</v>
      </c>
    </row>
    <row r="8429" spans="1:17" x14ac:dyDescent="0.25">
      <c r="A8429" t="s">
        <v>909</v>
      </c>
      <c r="B8429">
        <v>6</v>
      </c>
      <c r="C8429" t="s">
        <v>435</v>
      </c>
      <c r="D8429" t="s">
        <v>761</v>
      </c>
      <c r="E8429" t="str">
        <f t="shared" si="262"/>
        <v/>
      </c>
      <c r="F8429" t="str">
        <f t="shared" si="263"/>
        <v/>
      </c>
      <c r="H8429">
        <v>6</v>
      </c>
      <c r="Q8429">
        <v>6</v>
      </c>
    </row>
    <row r="8430" spans="1:17" x14ac:dyDescent="0.25">
      <c r="A8430" t="s">
        <v>912</v>
      </c>
      <c r="B8430">
        <v>6</v>
      </c>
      <c r="C8430" t="s">
        <v>624</v>
      </c>
      <c r="D8430" t="s">
        <v>746</v>
      </c>
      <c r="E8430" t="str">
        <f t="shared" si="262"/>
        <v/>
      </c>
      <c r="F8430" t="str">
        <f t="shared" si="263"/>
        <v/>
      </c>
      <c r="H8430">
        <v>6.5</v>
      </c>
      <c r="Q8430">
        <v>6.5</v>
      </c>
    </row>
    <row r="8431" spans="1:17" x14ac:dyDescent="0.25">
      <c r="A8431" t="s">
        <v>912</v>
      </c>
      <c r="B8431">
        <v>6</v>
      </c>
      <c r="C8431" t="s">
        <v>509</v>
      </c>
      <c r="D8431" t="s">
        <v>746</v>
      </c>
      <c r="E8431" t="str">
        <f t="shared" si="262"/>
        <v/>
      </c>
      <c r="F8431" t="str">
        <f t="shared" si="263"/>
        <v/>
      </c>
      <c r="H8431">
        <v>6</v>
      </c>
      <c r="Q8431">
        <v>6</v>
      </c>
    </row>
    <row r="8432" spans="1:17" x14ac:dyDescent="0.25">
      <c r="A8432" t="s">
        <v>912</v>
      </c>
      <c r="B8432">
        <v>6</v>
      </c>
      <c r="C8432" t="s">
        <v>515</v>
      </c>
      <c r="D8432" t="s">
        <v>746</v>
      </c>
      <c r="E8432" t="str">
        <f t="shared" si="262"/>
        <v/>
      </c>
      <c r="F8432" t="str">
        <f t="shared" si="263"/>
        <v/>
      </c>
      <c r="H8432">
        <v>7</v>
      </c>
      <c r="L8432">
        <v>1</v>
      </c>
      <c r="Q8432">
        <v>8</v>
      </c>
    </row>
    <row r="8433" spans="1:17" x14ac:dyDescent="0.25">
      <c r="A8433" t="s">
        <v>912</v>
      </c>
      <c r="B8433">
        <v>6</v>
      </c>
      <c r="C8433" t="s">
        <v>585</v>
      </c>
      <c r="D8433" t="s">
        <v>746</v>
      </c>
      <c r="E8433" t="str">
        <f t="shared" si="262"/>
        <v/>
      </c>
      <c r="F8433" t="str">
        <f t="shared" si="263"/>
        <v/>
      </c>
      <c r="H8433">
        <v>6.5</v>
      </c>
      <c r="Q8433">
        <v>6.5</v>
      </c>
    </row>
    <row r="8434" spans="1:17" x14ac:dyDescent="0.25">
      <c r="A8434" t="s">
        <v>912</v>
      </c>
      <c r="B8434">
        <v>6</v>
      </c>
      <c r="C8434" t="s">
        <v>514</v>
      </c>
      <c r="D8434" t="s">
        <v>760</v>
      </c>
      <c r="E8434" t="str">
        <f t="shared" si="262"/>
        <v/>
      </c>
      <c r="F8434" t="str">
        <f t="shared" si="263"/>
        <v/>
      </c>
      <c r="H8434">
        <v>5</v>
      </c>
      <c r="Q8434">
        <v>5</v>
      </c>
    </row>
    <row r="8435" spans="1:17" x14ac:dyDescent="0.25">
      <c r="A8435" t="s">
        <v>912</v>
      </c>
      <c r="B8435">
        <v>6</v>
      </c>
      <c r="C8435" t="s">
        <v>764</v>
      </c>
      <c r="D8435" t="s">
        <v>760</v>
      </c>
      <c r="E8435">
        <f t="shared" si="262"/>
        <v>1</v>
      </c>
      <c r="F8435" t="str">
        <f t="shared" si="263"/>
        <v/>
      </c>
      <c r="G8435" t="s">
        <v>910</v>
      </c>
      <c r="H8435">
        <v>6.5</v>
      </c>
      <c r="Q8435">
        <v>6</v>
      </c>
    </row>
    <row r="8436" spans="1:17" x14ac:dyDescent="0.25">
      <c r="A8436" t="s">
        <v>912</v>
      </c>
      <c r="B8436">
        <v>6</v>
      </c>
      <c r="C8436" t="s">
        <v>558</v>
      </c>
      <c r="D8436" t="s">
        <v>760</v>
      </c>
      <c r="E8436" t="str">
        <f t="shared" si="262"/>
        <v/>
      </c>
      <c r="F8436" t="str">
        <f t="shared" si="263"/>
        <v/>
      </c>
      <c r="H8436">
        <v>5.5</v>
      </c>
      <c r="Q8436">
        <v>5.5</v>
      </c>
    </row>
    <row r="8437" spans="1:17" x14ac:dyDescent="0.25">
      <c r="A8437" t="s">
        <v>912</v>
      </c>
      <c r="B8437">
        <v>6</v>
      </c>
      <c r="C8437" t="s">
        <v>560</v>
      </c>
      <c r="D8437" t="s">
        <v>760</v>
      </c>
      <c r="E8437" t="str">
        <f t="shared" si="262"/>
        <v/>
      </c>
      <c r="F8437" t="str">
        <f t="shared" si="263"/>
        <v/>
      </c>
      <c r="H8437">
        <v>5.5</v>
      </c>
      <c r="Q8437">
        <v>5.5</v>
      </c>
    </row>
    <row r="8438" spans="1:17" x14ac:dyDescent="0.25">
      <c r="A8438" t="s">
        <v>912</v>
      </c>
      <c r="B8438">
        <v>6</v>
      </c>
      <c r="C8438" t="s">
        <v>565</v>
      </c>
      <c r="D8438" t="s">
        <v>760</v>
      </c>
      <c r="E8438" t="str">
        <f t="shared" si="262"/>
        <v/>
      </c>
      <c r="F8438" t="str">
        <f t="shared" si="263"/>
        <v/>
      </c>
      <c r="H8438">
        <v>6</v>
      </c>
      <c r="Q8438">
        <v>6</v>
      </c>
    </row>
    <row r="8439" spans="1:17" x14ac:dyDescent="0.25">
      <c r="A8439" t="s">
        <v>912</v>
      </c>
      <c r="B8439">
        <v>6</v>
      </c>
      <c r="C8439" t="s">
        <v>591</v>
      </c>
      <c r="D8439" t="s">
        <v>760</v>
      </c>
      <c r="E8439" t="str">
        <f t="shared" si="262"/>
        <v/>
      </c>
      <c r="F8439" t="str">
        <f t="shared" si="263"/>
        <v/>
      </c>
      <c r="H8439">
        <v>5</v>
      </c>
      <c r="Q8439">
        <v>5</v>
      </c>
    </row>
    <row r="8440" spans="1:17" x14ac:dyDescent="0.25">
      <c r="A8440" t="s">
        <v>912</v>
      </c>
      <c r="B8440">
        <v>6</v>
      </c>
      <c r="C8440" t="s">
        <v>593</v>
      </c>
      <c r="D8440" t="s">
        <v>760</v>
      </c>
      <c r="E8440">
        <f t="shared" si="262"/>
        <v>1</v>
      </c>
      <c r="F8440" t="str">
        <f t="shared" si="263"/>
        <v/>
      </c>
      <c r="G8440" t="s">
        <v>910</v>
      </c>
      <c r="H8440">
        <v>5</v>
      </c>
      <c r="Q8440">
        <v>4.5</v>
      </c>
    </row>
    <row r="8441" spans="1:17" x14ac:dyDescent="0.25">
      <c r="A8441" t="s">
        <v>912</v>
      </c>
      <c r="B8441">
        <v>6</v>
      </c>
      <c r="C8441" t="s">
        <v>506</v>
      </c>
      <c r="D8441" t="s">
        <v>633</v>
      </c>
      <c r="E8441" t="str">
        <f t="shared" si="262"/>
        <v/>
      </c>
      <c r="F8441" t="str">
        <f t="shared" si="263"/>
        <v/>
      </c>
      <c r="H8441">
        <v>5.5</v>
      </c>
      <c r="Q8441">
        <v>5.5</v>
      </c>
    </row>
    <row r="8442" spans="1:17" x14ac:dyDescent="0.25">
      <c r="A8442" t="s">
        <v>912</v>
      </c>
      <c r="B8442">
        <v>6</v>
      </c>
      <c r="C8442" t="s">
        <v>518</v>
      </c>
      <c r="D8442" t="s">
        <v>633</v>
      </c>
      <c r="E8442">
        <f t="shared" si="262"/>
        <v>1</v>
      </c>
      <c r="F8442" t="str">
        <f t="shared" si="263"/>
        <v/>
      </c>
      <c r="G8442" t="s">
        <v>910</v>
      </c>
      <c r="H8442">
        <v>6</v>
      </c>
      <c r="Q8442">
        <v>5.5</v>
      </c>
    </row>
    <row r="8443" spans="1:17" x14ac:dyDescent="0.25">
      <c r="A8443" t="s">
        <v>912</v>
      </c>
      <c r="B8443">
        <v>6</v>
      </c>
      <c r="C8443" t="s">
        <v>523</v>
      </c>
      <c r="D8443" t="s">
        <v>633</v>
      </c>
      <c r="E8443" t="str">
        <f t="shared" si="262"/>
        <v/>
      </c>
      <c r="F8443" t="str">
        <f t="shared" si="263"/>
        <v/>
      </c>
      <c r="H8443">
        <v>6</v>
      </c>
      <c r="Q8443">
        <v>6</v>
      </c>
    </row>
    <row r="8444" spans="1:17" x14ac:dyDescent="0.25">
      <c r="A8444" t="s">
        <v>912</v>
      </c>
      <c r="B8444">
        <v>6</v>
      </c>
      <c r="C8444" t="s">
        <v>587</v>
      </c>
      <c r="D8444" t="s">
        <v>633</v>
      </c>
      <c r="E8444">
        <f t="shared" si="262"/>
        <v>1</v>
      </c>
      <c r="F8444" t="str">
        <f t="shared" si="263"/>
        <v/>
      </c>
      <c r="G8444" t="s">
        <v>910</v>
      </c>
      <c r="H8444">
        <v>7</v>
      </c>
      <c r="I8444">
        <v>1</v>
      </c>
      <c r="Q8444">
        <v>9.5</v>
      </c>
    </row>
    <row r="8445" spans="1:17" x14ac:dyDescent="0.25">
      <c r="A8445" t="s">
        <v>912</v>
      </c>
      <c r="B8445">
        <v>6</v>
      </c>
      <c r="C8445" t="s">
        <v>775</v>
      </c>
      <c r="D8445" t="s">
        <v>633</v>
      </c>
      <c r="E8445" t="str">
        <f t="shared" si="262"/>
        <v/>
      </c>
      <c r="F8445" t="str">
        <f t="shared" si="263"/>
        <v/>
      </c>
      <c r="H8445">
        <v>6</v>
      </c>
      <c r="Q8445">
        <v>6</v>
      </c>
    </row>
    <row r="8446" spans="1:17" x14ac:dyDescent="0.25">
      <c r="A8446" t="s">
        <v>912</v>
      </c>
      <c r="B8446">
        <v>6</v>
      </c>
      <c r="C8446" t="s">
        <v>484</v>
      </c>
      <c r="D8446" t="s">
        <v>739</v>
      </c>
      <c r="E8446" t="str">
        <f t="shared" si="262"/>
        <v/>
      </c>
      <c r="F8446" t="str">
        <f t="shared" si="263"/>
        <v/>
      </c>
      <c r="H8446">
        <v>6</v>
      </c>
      <c r="Q8446">
        <v>6</v>
      </c>
    </row>
    <row r="8447" spans="1:17" x14ac:dyDescent="0.25">
      <c r="A8447" t="s">
        <v>912</v>
      </c>
      <c r="B8447">
        <v>6</v>
      </c>
      <c r="C8447" t="s">
        <v>490</v>
      </c>
      <c r="D8447" t="s">
        <v>739</v>
      </c>
      <c r="E8447" t="str">
        <f t="shared" si="262"/>
        <v/>
      </c>
      <c r="F8447" t="str">
        <f t="shared" si="263"/>
        <v/>
      </c>
      <c r="H8447">
        <v>6.5</v>
      </c>
      <c r="Q8447">
        <v>6.5</v>
      </c>
    </row>
    <row r="8448" spans="1:17" x14ac:dyDescent="0.25">
      <c r="A8448" t="s">
        <v>912</v>
      </c>
      <c r="B8448">
        <v>6</v>
      </c>
      <c r="C8448" t="s">
        <v>510</v>
      </c>
      <c r="D8448" t="s">
        <v>739</v>
      </c>
      <c r="E8448" t="str">
        <f t="shared" si="262"/>
        <v/>
      </c>
      <c r="F8448" t="str">
        <f t="shared" si="263"/>
        <v/>
      </c>
      <c r="H8448">
        <v>7</v>
      </c>
      <c r="I8448">
        <v>1</v>
      </c>
      <c r="Q8448">
        <v>10</v>
      </c>
    </row>
    <row r="8449" spans="1:17" x14ac:dyDescent="0.25">
      <c r="A8449" t="s">
        <v>912</v>
      </c>
      <c r="B8449">
        <v>6</v>
      </c>
      <c r="C8449" t="s">
        <v>553</v>
      </c>
      <c r="D8449" t="s">
        <v>739</v>
      </c>
      <c r="E8449" t="str">
        <f t="shared" si="262"/>
        <v/>
      </c>
      <c r="F8449" t="str">
        <f t="shared" si="263"/>
        <v/>
      </c>
      <c r="H8449">
        <v>6.5</v>
      </c>
      <c r="Q8449">
        <v>6.5</v>
      </c>
    </row>
    <row r="8450" spans="1:17" x14ac:dyDescent="0.25">
      <c r="A8450" t="s">
        <v>912</v>
      </c>
      <c r="B8450">
        <v>6</v>
      </c>
      <c r="C8450" t="s">
        <v>615</v>
      </c>
      <c r="D8450" t="s">
        <v>739</v>
      </c>
      <c r="E8450">
        <f t="shared" si="262"/>
        <v>1</v>
      </c>
      <c r="F8450" t="str">
        <f t="shared" si="263"/>
        <v/>
      </c>
      <c r="G8450" t="s">
        <v>910</v>
      </c>
      <c r="H8450">
        <v>5.5</v>
      </c>
      <c r="Q8450">
        <v>5</v>
      </c>
    </row>
    <row r="8451" spans="1:17" x14ac:dyDescent="0.25">
      <c r="A8451" t="s">
        <v>912</v>
      </c>
      <c r="B8451">
        <v>6</v>
      </c>
      <c r="C8451" t="s">
        <v>543</v>
      </c>
      <c r="D8451" t="s">
        <v>739</v>
      </c>
      <c r="E8451" t="str">
        <f t="shared" ref="E8451:E8514" si="264">IF($G8451="Ammonito",1,"")</f>
        <v/>
      </c>
      <c r="F8451" t="str">
        <f t="shared" ref="F8451:F8514" si="265">IF($G8451="Espulsione",1,"")</f>
        <v/>
      </c>
      <c r="H8451">
        <v>6</v>
      </c>
      <c r="Q8451">
        <v>6</v>
      </c>
    </row>
    <row r="8452" spans="1:17" x14ac:dyDescent="0.25">
      <c r="A8452" t="s">
        <v>912</v>
      </c>
      <c r="B8452">
        <v>6</v>
      </c>
      <c r="C8452" t="s">
        <v>598</v>
      </c>
      <c r="D8452" t="s">
        <v>739</v>
      </c>
      <c r="E8452" t="str">
        <f t="shared" si="264"/>
        <v/>
      </c>
      <c r="F8452" t="str">
        <f t="shared" si="265"/>
        <v/>
      </c>
      <c r="H8452">
        <v>6.5</v>
      </c>
      <c r="I8452">
        <v>1</v>
      </c>
      <c r="Q8452">
        <v>9.5</v>
      </c>
    </row>
    <row r="8453" spans="1:17" x14ac:dyDescent="0.25">
      <c r="A8453" t="s">
        <v>912</v>
      </c>
      <c r="B8453">
        <v>6</v>
      </c>
      <c r="C8453" t="s">
        <v>777</v>
      </c>
      <c r="D8453" t="s">
        <v>634</v>
      </c>
      <c r="E8453" t="str">
        <f t="shared" si="264"/>
        <v/>
      </c>
      <c r="F8453" t="str">
        <f t="shared" si="265"/>
        <v/>
      </c>
      <c r="H8453">
        <v>5.5</v>
      </c>
      <c r="Q8453">
        <v>5.5</v>
      </c>
    </row>
    <row r="8454" spans="1:17" x14ac:dyDescent="0.25">
      <c r="A8454" t="s">
        <v>912</v>
      </c>
      <c r="B8454">
        <v>6</v>
      </c>
      <c r="C8454" t="s">
        <v>566</v>
      </c>
      <c r="D8454" t="s">
        <v>634</v>
      </c>
      <c r="E8454" t="str">
        <f t="shared" si="264"/>
        <v/>
      </c>
      <c r="F8454" t="str">
        <f t="shared" si="265"/>
        <v/>
      </c>
      <c r="H8454">
        <v>5.5</v>
      </c>
      <c r="Q8454">
        <v>5.5</v>
      </c>
    </row>
    <row r="8455" spans="1:17" x14ac:dyDescent="0.25">
      <c r="A8455" t="s">
        <v>912</v>
      </c>
      <c r="B8455">
        <v>6</v>
      </c>
      <c r="C8455" t="s">
        <v>600</v>
      </c>
      <c r="D8455" t="s">
        <v>634</v>
      </c>
      <c r="E8455">
        <f t="shared" si="264"/>
        <v>1</v>
      </c>
      <c r="F8455" t="str">
        <f t="shared" si="265"/>
        <v/>
      </c>
      <c r="G8455" t="s">
        <v>910</v>
      </c>
      <c r="H8455">
        <v>6.5</v>
      </c>
      <c r="Q8455">
        <v>6</v>
      </c>
    </row>
    <row r="8456" spans="1:17" x14ac:dyDescent="0.25">
      <c r="A8456" t="s">
        <v>912</v>
      </c>
      <c r="B8456">
        <v>6</v>
      </c>
      <c r="C8456" t="s">
        <v>602</v>
      </c>
      <c r="D8456" t="s">
        <v>634</v>
      </c>
      <c r="E8456">
        <f t="shared" si="264"/>
        <v>1</v>
      </c>
      <c r="F8456" t="str">
        <f t="shared" si="265"/>
        <v/>
      </c>
      <c r="G8456" t="s">
        <v>910</v>
      </c>
      <c r="H8456">
        <v>5.5</v>
      </c>
      <c r="Q8456">
        <v>5</v>
      </c>
    </row>
    <row r="8457" spans="1:17" x14ac:dyDescent="0.25">
      <c r="A8457" t="s">
        <v>912</v>
      </c>
      <c r="B8457">
        <v>6</v>
      </c>
      <c r="C8457" t="s">
        <v>609</v>
      </c>
      <c r="D8457" t="s">
        <v>634</v>
      </c>
      <c r="E8457" t="str">
        <f t="shared" si="264"/>
        <v/>
      </c>
      <c r="F8457" t="str">
        <f t="shared" si="265"/>
        <v/>
      </c>
      <c r="H8457">
        <v>5</v>
      </c>
      <c r="Q8457">
        <v>5</v>
      </c>
    </row>
    <row r="8458" spans="1:17" x14ac:dyDescent="0.25">
      <c r="A8458" t="s">
        <v>912</v>
      </c>
      <c r="B8458">
        <v>6</v>
      </c>
      <c r="C8458" t="s">
        <v>533</v>
      </c>
      <c r="D8458" t="s">
        <v>634</v>
      </c>
      <c r="E8458" t="str">
        <f t="shared" si="264"/>
        <v/>
      </c>
      <c r="F8458" t="str">
        <f t="shared" si="265"/>
        <v/>
      </c>
      <c r="H8458">
        <v>5.5</v>
      </c>
      <c r="Q8458">
        <v>5.5</v>
      </c>
    </row>
    <row r="8459" spans="1:17" x14ac:dyDescent="0.25">
      <c r="A8459" t="s">
        <v>912</v>
      </c>
      <c r="B8459">
        <v>6</v>
      </c>
      <c r="C8459" t="s">
        <v>487</v>
      </c>
      <c r="D8459" t="s">
        <v>632</v>
      </c>
      <c r="E8459">
        <f t="shared" si="264"/>
        <v>1</v>
      </c>
      <c r="F8459" t="str">
        <f t="shared" si="265"/>
        <v/>
      </c>
      <c r="G8459" t="s">
        <v>910</v>
      </c>
      <c r="H8459">
        <v>5</v>
      </c>
      <c r="Q8459">
        <v>4.5</v>
      </c>
    </row>
    <row r="8460" spans="1:17" x14ac:dyDescent="0.25">
      <c r="A8460" t="s">
        <v>912</v>
      </c>
      <c r="B8460">
        <v>6</v>
      </c>
      <c r="C8460" t="s">
        <v>504</v>
      </c>
      <c r="D8460" t="s">
        <v>632</v>
      </c>
      <c r="E8460" t="str">
        <f t="shared" si="264"/>
        <v/>
      </c>
      <c r="F8460" t="str">
        <f t="shared" si="265"/>
        <v/>
      </c>
      <c r="H8460">
        <v>5.5</v>
      </c>
      <c r="L8460">
        <v>1</v>
      </c>
      <c r="Q8460">
        <v>6.5</v>
      </c>
    </row>
    <row r="8461" spans="1:17" x14ac:dyDescent="0.25">
      <c r="A8461" t="s">
        <v>912</v>
      </c>
      <c r="B8461">
        <v>6</v>
      </c>
      <c r="C8461" t="s">
        <v>520</v>
      </c>
      <c r="D8461" t="s">
        <v>632</v>
      </c>
      <c r="E8461" t="str">
        <f t="shared" si="264"/>
        <v/>
      </c>
      <c r="F8461" t="str">
        <f t="shared" si="265"/>
        <v/>
      </c>
      <c r="H8461">
        <v>5.5</v>
      </c>
      <c r="Q8461">
        <v>5.5</v>
      </c>
    </row>
    <row r="8462" spans="1:17" x14ac:dyDescent="0.25">
      <c r="A8462" t="s">
        <v>912</v>
      </c>
      <c r="B8462">
        <v>6</v>
      </c>
      <c r="C8462" t="s">
        <v>555</v>
      </c>
      <c r="D8462" t="s">
        <v>632</v>
      </c>
      <c r="E8462" t="str">
        <f t="shared" si="264"/>
        <v/>
      </c>
      <c r="F8462" t="str">
        <f t="shared" si="265"/>
        <v/>
      </c>
      <c r="H8462">
        <v>5.5</v>
      </c>
      <c r="Q8462">
        <v>5.5</v>
      </c>
    </row>
    <row r="8463" spans="1:17" x14ac:dyDescent="0.25">
      <c r="A8463" t="s">
        <v>912</v>
      </c>
      <c r="B8463">
        <v>6</v>
      </c>
      <c r="C8463" t="s">
        <v>596</v>
      </c>
      <c r="D8463" t="s">
        <v>632</v>
      </c>
      <c r="E8463">
        <f t="shared" si="264"/>
        <v>1</v>
      </c>
      <c r="F8463" t="str">
        <f t="shared" si="265"/>
        <v/>
      </c>
      <c r="G8463" t="s">
        <v>910</v>
      </c>
      <c r="H8463">
        <v>5.5</v>
      </c>
      <c r="Q8463">
        <v>5</v>
      </c>
    </row>
    <row r="8464" spans="1:17" x14ac:dyDescent="0.25">
      <c r="A8464" t="s">
        <v>912</v>
      </c>
      <c r="B8464">
        <v>6</v>
      </c>
      <c r="C8464" t="s">
        <v>618</v>
      </c>
      <c r="D8464" t="s">
        <v>632</v>
      </c>
      <c r="E8464" t="str">
        <f t="shared" si="264"/>
        <v/>
      </c>
      <c r="F8464" t="str">
        <f t="shared" si="265"/>
        <v/>
      </c>
      <c r="H8464">
        <v>7</v>
      </c>
      <c r="I8464">
        <v>1</v>
      </c>
      <c r="Q8464">
        <v>10</v>
      </c>
    </row>
    <row r="8465" spans="1:17" x14ac:dyDescent="0.25">
      <c r="A8465" t="s">
        <v>912</v>
      </c>
      <c r="B8465">
        <v>6</v>
      </c>
      <c r="C8465" t="s">
        <v>622</v>
      </c>
      <c r="D8465" t="s">
        <v>632</v>
      </c>
      <c r="E8465" t="str">
        <f t="shared" si="264"/>
        <v/>
      </c>
      <c r="F8465" t="str">
        <f t="shared" si="265"/>
        <v/>
      </c>
      <c r="H8465">
        <v>5</v>
      </c>
      <c r="Q8465">
        <v>5</v>
      </c>
    </row>
    <row r="8466" spans="1:17" x14ac:dyDescent="0.25">
      <c r="A8466" t="s">
        <v>912</v>
      </c>
      <c r="B8466">
        <v>6</v>
      </c>
      <c r="C8466" t="s">
        <v>501</v>
      </c>
      <c r="D8466" t="s">
        <v>752</v>
      </c>
      <c r="E8466" t="str">
        <f t="shared" si="264"/>
        <v/>
      </c>
      <c r="F8466" t="str">
        <f t="shared" si="265"/>
        <v/>
      </c>
      <c r="H8466">
        <v>5</v>
      </c>
      <c r="Q8466">
        <v>5</v>
      </c>
    </row>
    <row r="8467" spans="1:17" x14ac:dyDescent="0.25">
      <c r="A8467" t="s">
        <v>912</v>
      </c>
      <c r="B8467">
        <v>6</v>
      </c>
      <c r="C8467" t="s">
        <v>562</v>
      </c>
      <c r="D8467" t="s">
        <v>752</v>
      </c>
      <c r="E8467">
        <f t="shared" si="264"/>
        <v>1</v>
      </c>
      <c r="F8467" t="str">
        <f t="shared" si="265"/>
        <v/>
      </c>
      <c r="G8467" t="s">
        <v>910</v>
      </c>
      <c r="H8467">
        <v>5.5</v>
      </c>
      <c r="Q8467">
        <v>5</v>
      </c>
    </row>
    <row r="8468" spans="1:17" x14ac:dyDescent="0.25">
      <c r="A8468" t="s">
        <v>912</v>
      </c>
      <c r="B8468">
        <v>6</v>
      </c>
      <c r="C8468" t="s">
        <v>792</v>
      </c>
      <c r="D8468" t="s">
        <v>752</v>
      </c>
      <c r="E8468" t="str">
        <f t="shared" si="264"/>
        <v/>
      </c>
      <c r="F8468" t="str">
        <f t="shared" si="265"/>
        <v/>
      </c>
      <c r="H8468">
        <v>6.5</v>
      </c>
      <c r="Q8468">
        <v>6.5</v>
      </c>
    </row>
    <row r="8469" spans="1:17" x14ac:dyDescent="0.25">
      <c r="A8469" t="s">
        <v>912</v>
      </c>
      <c r="B8469">
        <v>6</v>
      </c>
      <c r="C8469" t="s">
        <v>611</v>
      </c>
      <c r="D8469" t="s">
        <v>752</v>
      </c>
      <c r="E8469" t="str">
        <f t="shared" si="264"/>
        <v/>
      </c>
      <c r="F8469" t="str">
        <f t="shared" si="265"/>
        <v/>
      </c>
      <c r="H8469">
        <v>6</v>
      </c>
      <c r="Q8469">
        <v>6</v>
      </c>
    </row>
    <row r="8470" spans="1:17" x14ac:dyDescent="0.25">
      <c r="A8470" t="s">
        <v>912</v>
      </c>
      <c r="B8470">
        <v>6</v>
      </c>
      <c r="C8470" t="s">
        <v>580</v>
      </c>
      <c r="D8470" t="s">
        <v>752</v>
      </c>
      <c r="E8470">
        <f t="shared" si="264"/>
        <v>1</v>
      </c>
      <c r="F8470" t="str">
        <f t="shared" si="265"/>
        <v/>
      </c>
      <c r="G8470" t="s">
        <v>910</v>
      </c>
      <c r="H8470">
        <v>5.5</v>
      </c>
      <c r="Q8470">
        <v>5</v>
      </c>
    </row>
    <row r="8471" spans="1:17" x14ac:dyDescent="0.25">
      <c r="A8471" t="s">
        <v>912</v>
      </c>
      <c r="B8471">
        <v>6</v>
      </c>
      <c r="C8471" t="s">
        <v>538</v>
      </c>
      <c r="D8471" t="s">
        <v>752</v>
      </c>
      <c r="E8471" t="str">
        <f t="shared" si="264"/>
        <v/>
      </c>
      <c r="F8471" t="str">
        <f t="shared" si="265"/>
        <v/>
      </c>
      <c r="H8471">
        <v>6.5</v>
      </c>
      <c r="Q8471">
        <v>6.5</v>
      </c>
    </row>
    <row r="8472" spans="1:17" x14ac:dyDescent="0.25">
      <c r="A8472" t="s">
        <v>912</v>
      </c>
      <c r="B8472">
        <v>6</v>
      </c>
      <c r="C8472" t="s">
        <v>485</v>
      </c>
      <c r="D8472" t="s">
        <v>740</v>
      </c>
      <c r="E8472" t="str">
        <f t="shared" si="264"/>
        <v/>
      </c>
      <c r="F8472" t="str">
        <f t="shared" si="265"/>
        <v/>
      </c>
      <c r="H8472">
        <v>5</v>
      </c>
      <c r="Q8472">
        <v>5</v>
      </c>
    </row>
    <row r="8473" spans="1:17" x14ac:dyDescent="0.25">
      <c r="A8473" t="s">
        <v>912</v>
      </c>
      <c r="B8473">
        <v>6</v>
      </c>
      <c r="C8473" t="s">
        <v>507</v>
      </c>
      <c r="D8473" t="s">
        <v>740</v>
      </c>
      <c r="E8473" t="str">
        <f t="shared" si="264"/>
        <v/>
      </c>
      <c r="F8473" t="str">
        <f t="shared" si="265"/>
        <v/>
      </c>
      <c r="H8473">
        <v>6</v>
      </c>
      <c r="Q8473">
        <v>6</v>
      </c>
    </row>
    <row r="8474" spans="1:17" x14ac:dyDescent="0.25">
      <c r="A8474" t="s">
        <v>912</v>
      </c>
      <c r="B8474">
        <v>6</v>
      </c>
      <c r="C8474" t="s">
        <v>544</v>
      </c>
      <c r="D8474" t="s">
        <v>740</v>
      </c>
      <c r="E8474" t="str">
        <f t="shared" si="264"/>
        <v/>
      </c>
      <c r="F8474" t="str">
        <f t="shared" si="265"/>
        <v/>
      </c>
      <c r="H8474">
        <v>5.5</v>
      </c>
      <c r="Q8474">
        <v>5.5</v>
      </c>
    </row>
    <row r="8475" spans="1:17" x14ac:dyDescent="0.25">
      <c r="A8475" t="s">
        <v>912</v>
      </c>
      <c r="B8475">
        <v>6</v>
      </c>
      <c r="C8475" t="s">
        <v>559</v>
      </c>
      <c r="D8475" t="s">
        <v>740</v>
      </c>
      <c r="E8475" t="str">
        <f t="shared" si="264"/>
        <v/>
      </c>
      <c r="F8475" t="str">
        <f t="shared" si="265"/>
        <v/>
      </c>
      <c r="H8475">
        <v>6.5</v>
      </c>
      <c r="Q8475">
        <v>6.5</v>
      </c>
    </row>
    <row r="8476" spans="1:17" x14ac:dyDescent="0.25">
      <c r="A8476" t="s">
        <v>912</v>
      </c>
      <c r="B8476">
        <v>6</v>
      </c>
      <c r="C8476" t="s">
        <v>488</v>
      </c>
      <c r="D8476" t="s">
        <v>742</v>
      </c>
      <c r="E8476">
        <f t="shared" si="264"/>
        <v>1</v>
      </c>
      <c r="F8476" t="str">
        <f t="shared" si="265"/>
        <v/>
      </c>
      <c r="G8476" t="s">
        <v>910</v>
      </c>
      <c r="H8476">
        <v>5.5</v>
      </c>
      <c r="Q8476">
        <v>5</v>
      </c>
    </row>
    <row r="8477" spans="1:17" x14ac:dyDescent="0.25">
      <c r="A8477" t="s">
        <v>912</v>
      </c>
      <c r="B8477">
        <v>6</v>
      </c>
      <c r="C8477" t="s">
        <v>576</v>
      </c>
      <c r="D8477" t="s">
        <v>742</v>
      </c>
      <c r="E8477">
        <f t="shared" si="264"/>
        <v>1</v>
      </c>
      <c r="F8477" t="str">
        <f t="shared" si="265"/>
        <v/>
      </c>
      <c r="G8477" t="s">
        <v>910</v>
      </c>
      <c r="H8477">
        <v>5.5</v>
      </c>
      <c r="Q8477">
        <v>5</v>
      </c>
    </row>
    <row r="8478" spans="1:17" x14ac:dyDescent="0.25">
      <c r="A8478" t="s">
        <v>912</v>
      </c>
      <c r="B8478">
        <v>6</v>
      </c>
      <c r="C8478" t="s">
        <v>590</v>
      </c>
      <c r="D8478" t="s">
        <v>742</v>
      </c>
      <c r="E8478" t="str">
        <f t="shared" si="264"/>
        <v/>
      </c>
      <c r="F8478" t="str">
        <f t="shared" si="265"/>
        <v/>
      </c>
      <c r="H8478">
        <v>6</v>
      </c>
      <c r="Q8478">
        <v>6</v>
      </c>
    </row>
    <row r="8479" spans="1:17" x14ac:dyDescent="0.25">
      <c r="A8479" t="s">
        <v>912</v>
      </c>
      <c r="B8479">
        <v>6</v>
      </c>
      <c r="C8479" t="s">
        <v>790</v>
      </c>
      <c r="D8479" t="s">
        <v>742</v>
      </c>
      <c r="E8479">
        <f t="shared" si="264"/>
        <v>1</v>
      </c>
      <c r="F8479" t="str">
        <f t="shared" si="265"/>
        <v/>
      </c>
      <c r="G8479" t="s">
        <v>910</v>
      </c>
      <c r="H8479">
        <v>6.5</v>
      </c>
      <c r="I8479">
        <v>1</v>
      </c>
      <c r="Q8479">
        <v>9</v>
      </c>
    </row>
    <row r="8480" spans="1:17" x14ac:dyDescent="0.25">
      <c r="A8480" t="s">
        <v>912</v>
      </c>
      <c r="B8480">
        <v>6</v>
      </c>
      <c r="C8480" t="s">
        <v>620</v>
      </c>
      <c r="D8480" t="s">
        <v>742</v>
      </c>
      <c r="E8480" t="str">
        <f t="shared" si="264"/>
        <v/>
      </c>
      <c r="F8480" t="str">
        <f t="shared" si="265"/>
        <v/>
      </c>
      <c r="H8480">
        <v>5.5</v>
      </c>
      <c r="Q8480">
        <v>5.5</v>
      </c>
    </row>
    <row r="8481" spans="1:17" x14ac:dyDescent="0.25">
      <c r="A8481" t="s">
        <v>912</v>
      </c>
      <c r="B8481">
        <v>6</v>
      </c>
      <c r="C8481" t="s">
        <v>500</v>
      </c>
      <c r="D8481" t="s">
        <v>753</v>
      </c>
      <c r="E8481" t="str">
        <f t="shared" si="264"/>
        <v/>
      </c>
      <c r="F8481" t="str">
        <f t="shared" si="265"/>
        <v/>
      </c>
      <c r="H8481">
        <v>6</v>
      </c>
      <c r="Q8481">
        <v>6</v>
      </c>
    </row>
    <row r="8482" spans="1:17" x14ac:dyDescent="0.25">
      <c r="A8482" t="s">
        <v>912</v>
      </c>
      <c r="B8482">
        <v>6</v>
      </c>
      <c r="C8482" t="s">
        <v>508</v>
      </c>
      <c r="D8482" t="s">
        <v>753</v>
      </c>
      <c r="E8482" t="str">
        <f t="shared" si="264"/>
        <v/>
      </c>
      <c r="F8482" t="str">
        <f t="shared" si="265"/>
        <v/>
      </c>
      <c r="H8482">
        <v>7</v>
      </c>
      <c r="I8482">
        <v>1</v>
      </c>
      <c r="L8482">
        <v>1</v>
      </c>
      <c r="Q8482">
        <v>11</v>
      </c>
    </row>
    <row r="8483" spans="1:17" x14ac:dyDescent="0.25">
      <c r="A8483" t="s">
        <v>912</v>
      </c>
      <c r="B8483">
        <v>6</v>
      </c>
      <c r="C8483" t="s">
        <v>528</v>
      </c>
      <c r="D8483" t="s">
        <v>753</v>
      </c>
      <c r="E8483" t="str">
        <f t="shared" si="264"/>
        <v/>
      </c>
      <c r="F8483" t="str">
        <f t="shared" si="265"/>
        <v/>
      </c>
      <c r="H8483">
        <v>4.5</v>
      </c>
      <c r="Q8483">
        <v>4.5</v>
      </c>
    </row>
    <row r="8484" spans="1:17" x14ac:dyDescent="0.25">
      <c r="A8484" t="s">
        <v>912</v>
      </c>
      <c r="B8484">
        <v>6</v>
      </c>
      <c r="C8484" t="s">
        <v>541</v>
      </c>
      <c r="D8484" t="s">
        <v>753</v>
      </c>
      <c r="E8484" t="str">
        <f t="shared" si="264"/>
        <v/>
      </c>
      <c r="F8484" t="str">
        <f t="shared" si="265"/>
        <v/>
      </c>
      <c r="H8484">
        <v>6</v>
      </c>
      <c r="Q8484">
        <v>6</v>
      </c>
    </row>
    <row r="8485" spans="1:17" x14ac:dyDescent="0.25">
      <c r="A8485" t="s">
        <v>912</v>
      </c>
      <c r="B8485">
        <v>6</v>
      </c>
      <c r="C8485" t="s">
        <v>547</v>
      </c>
      <c r="D8485" t="s">
        <v>753</v>
      </c>
      <c r="E8485" t="str">
        <f t="shared" si="264"/>
        <v/>
      </c>
      <c r="F8485" t="str">
        <f t="shared" si="265"/>
        <v/>
      </c>
      <c r="H8485">
        <v>5</v>
      </c>
      <c r="Q8485">
        <v>5</v>
      </c>
    </row>
    <row r="8486" spans="1:17" x14ac:dyDescent="0.25">
      <c r="A8486" t="s">
        <v>912</v>
      </c>
      <c r="B8486">
        <v>6</v>
      </c>
      <c r="C8486" t="s">
        <v>568</v>
      </c>
      <c r="D8486" t="s">
        <v>753</v>
      </c>
      <c r="E8486" t="str">
        <f t="shared" si="264"/>
        <v/>
      </c>
      <c r="F8486" t="str">
        <f t="shared" si="265"/>
        <v/>
      </c>
      <c r="H8486">
        <v>5.5</v>
      </c>
      <c r="Q8486">
        <v>5.5</v>
      </c>
    </row>
    <row r="8487" spans="1:17" x14ac:dyDescent="0.25">
      <c r="A8487" t="s">
        <v>912</v>
      </c>
      <c r="B8487">
        <v>6</v>
      </c>
      <c r="C8487" t="s">
        <v>589</v>
      </c>
      <c r="D8487" t="s">
        <v>753</v>
      </c>
      <c r="E8487" t="str">
        <f t="shared" si="264"/>
        <v/>
      </c>
      <c r="F8487" t="str">
        <f t="shared" si="265"/>
        <v/>
      </c>
      <c r="H8487">
        <v>6</v>
      </c>
      <c r="Q8487">
        <v>6</v>
      </c>
    </row>
    <row r="8488" spans="1:17" x14ac:dyDescent="0.25">
      <c r="A8488" t="s">
        <v>912</v>
      </c>
      <c r="B8488">
        <v>6</v>
      </c>
      <c r="C8488" t="s">
        <v>542</v>
      </c>
      <c r="D8488" t="s">
        <v>750</v>
      </c>
      <c r="E8488" t="str">
        <f t="shared" si="264"/>
        <v/>
      </c>
      <c r="F8488" t="str">
        <f t="shared" si="265"/>
        <v/>
      </c>
      <c r="H8488">
        <v>6</v>
      </c>
      <c r="L8488">
        <v>1</v>
      </c>
      <c r="Q8488">
        <v>7</v>
      </c>
    </row>
    <row r="8489" spans="1:17" x14ac:dyDescent="0.25">
      <c r="A8489" t="s">
        <v>912</v>
      </c>
      <c r="B8489">
        <v>6</v>
      </c>
      <c r="C8489" t="s">
        <v>571</v>
      </c>
      <c r="D8489" t="s">
        <v>750</v>
      </c>
      <c r="E8489" t="str">
        <f t="shared" si="264"/>
        <v/>
      </c>
      <c r="F8489" t="str">
        <f t="shared" si="265"/>
        <v/>
      </c>
      <c r="H8489">
        <v>6</v>
      </c>
      <c r="Q8489">
        <v>6</v>
      </c>
    </row>
    <row r="8490" spans="1:17" x14ac:dyDescent="0.25">
      <c r="A8490" t="s">
        <v>912</v>
      </c>
      <c r="B8490">
        <v>6</v>
      </c>
      <c r="C8490" t="s">
        <v>607</v>
      </c>
      <c r="D8490" t="s">
        <v>750</v>
      </c>
      <c r="E8490">
        <f t="shared" si="264"/>
        <v>1</v>
      </c>
      <c r="F8490" t="str">
        <f t="shared" si="265"/>
        <v/>
      </c>
      <c r="G8490" t="s">
        <v>910</v>
      </c>
      <c r="H8490">
        <v>6.5</v>
      </c>
      <c r="Q8490">
        <v>6</v>
      </c>
    </row>
    <row r="8491" spans="1:17" x14ac:dyDescent="0.25">
      <c r="A8491" t="s">
        <v>912</v>
      </c>
      <c r="B8491">
        <v>6</v>
      </c>
      <c r="C8491" t="s">
        <v>526</v>
      </c>
      <c r="D8491" t="s">
        <v>750</v>
      </c>
      <c r="E8491" t="str">
        <f t="shared" si="264"/>
        <v/>
      </c>
      <c r="F8491" t="str">
        <f t="shared" si="265"/>
        <v/>
      </c>
      <c r="H8491">
        <v>5.5</v>
      </c>
      <c r="Q8491">
        <v>5.5</v>
      </c>
    </row>
    <row r="8492" spans="1:17" x14ac:dyDescent="0.25">
      <c r="A8492" t="s">
        <v>912</v>
      </c>
      <c r="B8492">
        <v>6</v>
      </c>
      <c r="C8492" t="s">
        <v>502</v>
      </c>
      <c r="D8492" t="s">
        <v>754</v>
      </c>
      <c r="E8492" t="str">
        <f t="shared" si="264"/>
        <v/>
      </c>
      <c r="F8492" t="str">
        <f t="shared" si="265"/>
        <v/>
      </c>
      <c r="H8492">
        <v>6.5</v>
      </c>
      <c r="I8492">
        <v>1</v>
      </c>
      <c r="Q8492">
        <v>9.5</v>
      </c>
    </row>
    <row r="8493" spans="1:17" x14ac:dyDescent="0.25">
      <c r="A8493" t="s">
        <v>912</v>
      </c>
      <c r="B8493">
        <v>6</v>
      </c>
      <c r="C8493" t="s">
        <v>521</v>
      </c>
      <c r="D8493" t="s">
        <v>754</v>
      </c>
      <c r="E8493" t="str">
        <f t="shared" si="264"/>
        <v/>
      </c>
      <c r="F8493" t="str">
        <f t="shared" si="265"/>
        <v/>
      </c>
      <c r="H8493">
        <v>6.5</v>
      </c>
      <c r="Q8493">
        <v>6.5</v>
      </c>
    </row>
    <row r="8494" spans="1:17" x14ac:dyDescent="0.25">
      <c r="A8494" t="s">
        <v>912</v>
      </c>
      <c r="B8494">
        <v>6</v>
      </c>
      <c r="C8494" t="s">
        <v>531</v>
      </c>
      <c r="D8494" t="s">
        <v>754</v>
      </c>
      <c r="E8494" t="str">
        <f t="shared" si="264"/>
        <v/>
      </c>
      <c r="F8494" t="str">
        <f t="shared" si="265"/>
        <v/>
      </c>
      <c r="H8494">
        <v>6</v>
      </c>
      <c r="Q8494">
        <v>6</v>
      </c>
    </row>
    <row r="8495" spans="1:17" x14ac:dyDescent="0.25">
      <c r="A8495" t="s">
        <v>912</v>
      </c>
      <c r="B8495">
        <v>6</v>
      </c>
      <c r="C8495" t="s">
        <v>586</v>
      </c>
      <c r="D8495" t="s">
        <v>754</v>
      </c>
      <c r="E8495" t="str">
        <f t="shared" si="264"/>
        <v/>
      </c>
      <c r="F8495" t="str">
        <f t="shared" si="265"/>
        <v/>
      </c>
      <c r="H8495">
        <v>5</v>
      </c>
      <c r="Q8495">
        <v>5</v>
      </c>
    </row>
    <row r="8496" spans="1:17" x14ac:dyDescent="0.25">
      <c r="A8496" t="s">
        <v>912</v>
      </c>
      <c r="B8496">
        <v>6</v>
      </c>
      <c r="C8496" t="s">
        <v>787</v>
      </c>
      <c r="D8496" t="s">
        <v>754</v>
      </c>
      <c r="E8496" t="str">
        <f t="shared" si="264"/>
        <v/>
      </c>
      <c r="F8496" t="str">
        <f t="shared" si="265"/>
        <v/>
      </c>
      <c r="H8496">
        <v>6</v>
      </c>
      <c r="Q8496">
        <v>6</v>
      </c>
    </row>
    <row r="8497" spans="1:17" x14ac:dyDescent="0.25">
      <c r="A8497" t="s">
        <v>912</v>
      </c>
      <c r="B8497">
        <v>6</v>
      </c>
      <c r="C8497" t="s">
        <v>599</v>
      </c>
      <c r="D8497" t="s">
        <v>754</v>
      </c>
      <c r="E8497" t="str">
        <f t="shared" si="264"/>
        <v/>
      </c>
      <c r="F8497" t="str">
        <f t="shared" si="265"/>
        <v/>
      </c>
      <c r="H8497">
        <v>5</v>
      </c>
      <c r="Q8497">
        <v>5</v>
      </c>
    </row>
    <row r="8498" spans="1:17" x14ac:dyDescent="0.25">
      <c r="A8498" t="s">
        <v>912</v>
      </c>
      <c r="B8498">
        <v>6</v>
      </c>
      <c r="C8498" t="s">
        <v>494</v>
      </c>
      <c r="D8498" t="s">
        <v>748</v>
      </c>
      <c r="E8498" t="str">
        <f t="shared" si="264"/>
        <v/>
      </c>
      <c r="F8498" t="str">
        <f t="shared" si="265"/>
        <v/>
      </c>
      <c r="H8498">
        <v>7</v>
      </c>
      <c r="Q8498">
        <v>7</v>
      </c>
    </row>
    <row r="8499" spans="1:17" x14ac:dyDescent="0.25">
      <c r="A8499" t="s">
        <v>912</v>
      </c>
      <c r="B8499">
        <v>6</v>
      </c>
      <c r="C8499" t="s">
        <v>551</v>
      </c>
      <c r="D8499" t="s">
        <v>748</v>
      </c>
      <c r="E8499" t="str">
        <f t="shared" si="264"/>
        <v/>
      </c>
      <c r="F8499" t="str">
        <f t="shared" si="265"/>
        <v/>
      </c>
      <c r="H8499">
        <v>7</v>
      </c>
      <c r="Q8499">
        <v>7</v>
      </c>
    </row>
    <row r="8500" spans="1:17" x14ac:dyDescent="0.25">
      <c r="A8500" t="s">
        <v>912</v>
      </c>
      <c r="B8500">
        <v>6</v>
      </c>
      <c r="C8500" t="s">
        <v>498</v>
      </c>
      <c r="D8500" t="s">
        <v>661</v>
      </c>
      <c r="E8500" t="str">
        <f t="shared" si="264"/>
        <v/>
      </c>
      <c r="F8500" t="str">
        <f t="shared" si="265"/>
        <v/>
      </c>
      <c r="H8500">
        <v>6.5</v>
      </c>
      <c r="L8500">
        <v>1</v>
      </c>
      <c r="Q8500">
        <v>7.5</v>
      </c>
    </row>
    <row r="8501" spans="1:17" x14ac:dyDescent="0.25">
      <c r="A8501" t="s">
        <v>912</v>
      </c>
      <c r="B8501">
        <v>6</v>
      </c>
      <c r="C8501" t="s">
        <v>540</v>
      </c>
      <c r="D8501" t="s">
        <v>661</v>
      </c>
      <c r="E8501" t="str">
        <f t="shared" si="264"/>
        <v/>
      </c>
      <c r="F8501" t="str">
        <f t="shared" si="265"/>
        <v/>
      </c>
      <c r="H8501">
        <v>6</v>
      </c>
      <c r="I8501">
        <v>1</v>
      </c>
      <c r="Q8501">
        <v>9</v>
      </c>
    </row>
    <row r="8502" spans="1:17" x14ac:dyDescent="0.25">
      <c r="A8502" t="s">
        <v>912</v>
      </c>
      <c r="B8502">
        <v>6</v>
      </c>
      <c r="C8502" t="s">
        <v>575</v>
      </c>
      <c r="D8502" t="s">
        <v>661</v>
      </c>
      <c r="E8502">
        <f t="shared" si="264"/>
        <v>1</v>
      </c>
      <c r="F8502" t="str">
        <f t="shared" si="265"/>
        <v/>
      </c>
      <c r="G8502" t="s">
        <v>910</v>
      </c>
      <c r="H8502">
        <v>6</v>
      </c>
      <c r="Q8502">
        <v>5.5</v>
      </c>
    </row>
    <row r="8503" spans="1:17" x14ac:dyDescent="0.25">
      <c r="A8503" t="s">
        <v>912</v>
      </c>
      <c r="B8503">
        <v>6</v>
      </c>
      <c r="C8503" t="s">
        <v>789</v>
      </c>
      <c r="D8503" t="s">
        <v>661</v>
      </c>
      <c r="E8503" t="str">
        <f t="shared" si="264"/>
        <v/>
      </c>
      <c r="F8503" t="str">
        <f t="shared" si="265"/>
        <v/>
      </c>
      <c r="H8503">
        <v>6</v>
      </c>
      <c r="Q8503">
        <v>6</v>
      </c>
    </row>
    <row r="8504" spans="1:17" x14ac:dyDescent="0.25">
      <c r="A8504" t="s">
        <v>912</v>
      </c>
      <c r="B8504">
        <v>6</v>
      </c>
      <c r="C8504" t="s">
        <v>522</v>
      </c>
      <c r="D8504" t="s">
        <v>631</v>
      </c>
      <c r="E8504">
        <f t="shared" si="264"/>
        <v>1</v>
      </c>
      <c r="F8504" t="str">
        <f t="shared" si="265"/>
        <v/>
      </c>
      <c r="G8504" t="s">
        <v>910</v>
      </c>
      <c r="H8504">
        <v>7</v>
      </c>
      <c r="Q8504">
        <v>6.5</v>
      </c>
    </row>
    <row r="8505" spans="1:17" x14ac:dyDescent="0.25">
      <c r="A8505" t="s">
        <v>912</v>
      </c>
      <c r="B8505">
        <v>6</v>
      </c>
      <c r="C8505" t="s">
        <v>539</v>
      </c>
      <c r="D8505" t="s">
        <v>631</v>
      </c>
      <c r="E8505" t="str">
        <f t="shared" si="264"/>
        <v/>
      </c>
      <c r="F8505" t="str">
        <f t="shared" si="265"/>
        <v/>
      </c>
      <c r="H8505">
        <v>7</v>
      </c>
      <c r="I8505">
        <v>1</v>
      </c>
      <c r="Q8505">
        <v>10</v>
      </c>
    </row>
    <row r="8506" spans="1:17" x14ac:dyDescent="0.25">
      <c r="A8506" t="s">
        <v>912</v>
      </c>
      <c r="B8506">
        <v>6</v>
      </c>
      <c r="C8506" t="s">
        <v>569</v>
      </c>
      <c r="D8506" t="s">
        <v>631</v>
      </c>
      <c r="E8506" t="str">
        <f t="shared" si="264"/>
        <v/>
      </c>
      <c r="F8506" t="str">
        <f t="shared" si="265"/>
        <v/>
      </c>
      <c r="H8506">
        <v>6.5</v>
      </c>
      <c r="I8506">
        <v>1</v>
      </c>
      <c r="Q8506">
        <v>9.5</v>
      </c>
    </row>
    <row r="8507" spans="1:17" x14ac:dyDescent="0.25">
      <c r="A8507" t="s">
        <v>912</v>
      </c>
      <c r="B8507">
        <v>6</v>
      </c>
      <c r="C8507" t="s">
        <v>597</v>
      </c>
      <c r="D8507" t="s">
        <v>631</v>
      </c>
      <c r="E8507" t="str">
        <f t="shared" si="264"/>
        <v/>
      </c>
      <c r="F8507" t="str">
        <f t="shared" si="265"/>
        <v/>
      </c>
      <c r="H8507">
        <v>6.5</v>
      </c>
      <c r="Q8507">
        <v>6.5</v>
      </c>
    </row>
    <row r="8508" spans="1:17" x14ac:dyDescent="0.25">
      <c r="A8508" t="s">
        <v>912</v>
      </c>
      <c r="B8508">
        <v>6</v>
      </c>
      <c r="C8508" t="s">
        <v>612</v>
      </c>
      <c r="D8508" t="s">
        <v>631</v>
      </c>
      <c r="E8508" t="str">
        <f t="shared" si="264"/>
        <v/>
      </c>
      <c r="F8508" t="str">
        <f t="shared" si="265"/>
        <v/>
      </c>
      <c r="H8508">
        <v>7</v>
      </c>
      <c r="Q8508">
        <v>7</v>
      </c>
    </row>
    <row r="8509" spans="1:17" x14ac:dyDescent="0.25">
      <c r="A8509" t="s">
        <v>912</v>
      </c>
      <c r="B8509">
        <v>6</v>
      </c>
      <c r="C8509" t="s">
        <v>616</v>
      </c>
      <c r="D8509" t="s">
        <v>631</v>
      </c>
      <c r="E8509" t="str">
        <f t="shared" si="264"/>
        <v/>
      </c>
      <c r="F8509" t="str">
        <f t="shared" si="265"/>
        <v/>
      </c>
      <c r="H8509">
        <v>6</v>
      </c>
      <c r="Q8509">
        <v>6</v>
      </c>
    </row>
    <row r="8510" spans="1:17" x14ac:dyDescent="0.25">
      <c r="A8510" t="s">
        <v>912</v>
      </c>
      <c r="B8510">
        <v>6</v>
      </c>
      <c r="C8510" t="s">
        <v>770</v>
      </c>
      <c r="D8510" t="s">
        <v>745</v>
      </c>
      <c r="E8510">
        <f t="shared" si="264"/>
        <v>1</v>
      </c>
      <c r="F8510" t="str">
        <f t="shared" si="265"/>
        <v/>
      </c>
      <c r="G8510" t="s">
        <v>910</v>
      </c>
      <c r="H8510">
        <v>5</v>
      </c>
      <c r="Q8510">
        <v>4.5</v>
      </c>
    </row>
    <row r="8511" spans="1:17" x14ac:dyDescent="0.25">
      <c r="A8511" t="s">
        <v>912</v>
      </c>
      <c r="B8511">
        <v>6</v>
      </c>
      <c r="C8511" t="s">
        <v>561</v>
      </c>
      <c r="D8511" t="s">
        <v>745</v>
      </c>
      <c r="E8511">
        <f t="shared" si="264"/>
        <v>1</v>
      </c>
      <c r="F8511" t="str">
        <f t="shared" si="265"/>
        <v/>
      </c>
      <c r="G8511" t="s">
        <v>910</v>
      </c>
      <c r="H8511">
        <v>5.5</v>
      </c>
      <c r="Q8511">
        <v>5</v>
      </c>
    </row>
    <row r="8512" spans="1:17" x14ac:dyDescent="0.25">
      <c r="A8512" t="s">
        <v>912</v>
      </c>
      <c r="B8512">
        <v>6</v>
      </c>
      <c r="C8512" t="s">
        <v>588</v>
      </c>
      <c r="D8512" t="s">
        <v>745</v>
      </c>
      <c r="E8512" t="str">
        <f t="shared" si="264"/>
        <v/>
      </c>
      <c r="F8512" t="str">
        <f t="shared" si="265"/>
        <v/>
      </c>
      <c r="H8512">
        <v>6.5</v>
      </c>
      <c r="Q8512">
        <v>6.5</v>
      </c>
    </row>
    <row r="8513" spans="1:17" x14ac:dyDescent="0.25">
      <c r="A8513" t="s">
        <v>912</v>
      </c>
      <c r="B8513">
        <v>6</v>
      </c>
      <c r="C8513" t="s">
        <v>610</v>
      </c>
      <c r="D8513" t="s">
        <v>745</v>
      </c>
      <c r="E8513" t="str">
        <f t="shared" si="264"/>
        <v/>
      </c>
      <c r="F8513" t="str">
        <f t="shared" si="265"/>
        <v/>
      </c>
      <c r="H8513">
        <v>5.5</v>
      </c>
      <c r="Q8513">
        <v>5.5</v>
      </c>
    </row>
    <row r="8514" spans="1:17" x14ac:dyDescent="0.25">
      <c r="A8514" t="s">
        <v>912</v>
      </c>
      <c r="B8514">
        <v>6</v>
      </c>
      <c r="C8514" t="s">
        <v>623</v>
      </c>
      <c r="D8514" t="s">
        <v>745</v>
      </c>
      <c r="E8514" t="str">
        <f t="shared" si="264"/>
        <v/>
      </c>
      <c r="F8514" t="str">
        <f t="shared" si="265"/>
        <v/>
      </c>
      <c r="H8514">
        <v>5</v>
      </c>
      <c r="Q8514">
        <v>5</v>
      </c>
    </row>
    <row r="8515" spans="1:17" x14ac:dyDescent="0.25">
      <c r="A8515" t="s">
        <v>912</v>
      </c>
      <c r="B8515">
        <v>6</v>
      </c>
      <c r="C8515" t="s">
        <v>563</v>
      </c>
      <c r="D8515" t="s">
        <v>635</v>
      </c>
      <c r="E8515" t="str">
        <f t="shared" ref="E8515:E8578" si="266">IF($G8515="Ammonito",1,"")</f>
        <v/>
      </c>
      <c r="F8515" t="str">
        <f t="shared" ref="F8515:F8578" si="267">IF($G8515="Espulsione",1,"")</f>
        <v/>
      </c>
      <c r="H8515">
        <v>6.5</v>
      </c>
      <c r="L8515">
        <v>1</v>
      </c>
      <c r="Q8515">
        <v>7.5</v>
      </c>
    </row>
    <row r="8516" spans="1:17" x14ac:dyDescent="0.25">
      <c r="A8516" t="s">
        <v>912</v>
      </c>
      <c r="B8516">
        <v>6</v>
      </c>
      <c r="C8516" t="s">
        <v>782</v>
      </c>
      <c r="D8516" t="s">
        <v>635</v>
      </c>
      <c r="E8516" t="str">
        <f t="shared" si="266"/>
        <v/>
      </c>
      <c r="F8516" t="str">
        <f t="shared" si="267"/>
        <v/>
      </c>
      <c r="H8516">
        <v>6</v>
      </c>
      <c r="Q8516">
        <v>6</v>
      </c>
    </row>
    <row r="8517" spans="1:17" x14ac:dyDescent="0.25">
      <c r="A8517" t="s">
        <v>912</v>
      </c>
      <c r="B8517">
        <v>6</v>
      </c>
      <c r="C8517" t="s">
        <v>573</v>
      </c>
      <c r="D8517" t="s">
        <v>635</v>
      </c>
      <c r="E8517" t="str">
        <f t="shared" si="266"/>
        <v/>
      </c>
      <c r="F8517" t="str">
        <f t="shared" si="267"/>
        <v/>
      </c>
      <c r="H8517">
        <v>6.5</v>
      </c>
      <c r="Q8517">
        <v>6.5</v>
      </c>
    </row>
    <row r="8518" spans="1:17" x14ac:dyDescent="0.25">
      <c r="A8518" t="s">
        <v>912</v>
      </c>
      <c r="B8518">
        <v>6</v>
      </c>
      <c r="C8518" t="s">
        <v>583</v>
      </c>
      <c r="D8518" t="s">
        <v>635</v>
      </c>
      <c r="E8518" t="str">
        <f t="shared" si="266"/>
        <v/>
      </c>
      <c r="F8518" t="str">
        <f t="shared" si="267"/>
        <v/>
      </c>
      <c r="H8518">
        <v>6.5</v>
      </c>
      <c r="Q8518">
        <v>6.5</v>
      </c>
    </row>
    <row r="8519" spans="1:17" x14ac:dyDescent="0.25">
      <c r="A8519" t="s">
        <v>912</v>
      </c>
      <c r="B8519">
        <v>6</v>
      </c>
      <c r="C8519" t="s">
        <v>606</v>
      </c>
      <c r="D8519" t="s">
        <v>635</v>
      </c>
      <c r="E8519">
        <f t="shared" si="266"/>
        <v>1</v>
      </c>
      <c r="F8519" t="str">
        <f t="shared" si="267"/>
        <v/>
      </c>
      <c r="G8519" t="s">
        <v>910</v>
      </c>
      <c r="H8519">
        <v>6.5</v>
      </c>
      <c r="I8519">
        <v>1</v>
      </c>
      <c r="Q8519">
        <v>9</v>
      </c>
    </row>
    <row r="8520" spans="1:17" x14ac:dyDescent="0.25">
      <c r="A8520" t="s">
        <v>912</v>
      </c>
      <c r="B8520">
        <v>6</v>
      </c>
      <c r="C8520" t="s">
        <v>757</v>
      </c>
      <c r="D8520" t="s">
        <v>747</v>
      </c>
      <c r="E8520" t="str">
        <f t="shared" si="266"/>
        <v/>
      </c>
      <c r="F8520" t="str">
        <f t="shared" si="267"/>
        <v/>
      </c>
      <c r="H8520">
        <v>5</v>
      </c>
      <c r="Q8520">
        <v>5</v>
      </c>
    </row>
    <row r="8521" spans="1:17" x14ac:dyDescent="0.25">
      <c r="A8521" t="s">
        <v>912</v>
      </c>
      <c r="B8521">
        <v>6</v>
      </c>
      <c r="C8521" t="s">
        <v>512</v>
      </c>
      <c r="D8521" t="s">
        <v>747</v>
      </c>
      <c r="E8521" t="str">
        <f t="shared" si="266"/>
        <v/>
      </c>
      <c r="F8521" t="str">
        <f t="shared" si="267"/>
        <v/>
      </c>
      <c r="H8521">
        <v>6.5</v>
      </c>
      <c r="Q8521">
        <v>6.5</v>
      </c>
    </row>
    <row r="8522" spans="1:17" x14ac:dyDescent="0.25">
      <c r="A8522" t="s">
        <v>912</v>
      </c>
      <c r="B8522">
        <v>6</v>
      </c>
      <c r="C8522" t="s">
        <v>530</v>
      </c>
      <c r="D8522" t="s">
        <v>747</v>
      </c>
      <c r="E8522" t="str">
        <f t="shared" si="266"/>
        <v/>
      </c>
      <c r="F8522" t="str">
        <f t="shared" si="267"/>
        <v/>
      </c>
      <c r="H8522">
        <v>5.5</v>
      </c>
      <c r="Q8522">
        <v>5.5</v>
      </c>
    </row>
    <row r="8523" spans="1:17" x14ac:dyDescent="0.25">
      <c r="A8523" t="s">
        <v>912</v>
      </c>
      <c r="B8523">
        <v>6</v>
      </c>
      <c r="C8523" t="s">
        <v>621</v>
      </c>
      <c r="D8523" t="s">
        <v>747</v>
      </c>
      <c r="E8523">
        <f t="shared" si="266"/>
        <v>1</v>
      </c>
      <c r="F8523" t="str">
        <f t="shared" si="267"/>
        <v/>
      </c>
      <c r="G8523" t="s">
        <v>910</v>
      </c>
      <c r="H8523">
        <v>5</v>
      </c>
      <c r="Q8523">
        <v>4.5</v>
      </c>
    </row>
    <row r="8524" spans="1:17" x14ac:dyDescent="0.25">
      <c r="A8524" t="s">
        <v>912</v>
      </c>
      <c r="B8524">
        <v>6</v>
      </c>
      <c r="C8524" t="s">
        <v>483</v>
      </c>
      <c r="D8524" t="s">
        <v>738</v>
      </c>
      <c r="E8524" t="str">
        <f t="shared" si="266"/>
        <v/>
      </c>
      <c r="F8524" t="str">
        <f t="shared" si="267"/>
        <v/>
      </c>
      <c r="H8524">
        <v>5.5</v>
      </c>
      <c r="Q8524">
        <v>5.5</v>
      </c>
    </row>
    <row r="8525" spans="1:17" x14ac:dyDescent="0.25">
      <c r="A8525" t="s">
        <v>912</v>
      </c>
      <c r="B8525">
        <v>6</v>
      </c>
      <c r="C8525" t="s">
        <v>489</v>
      </c>
      <c r="D8525" t="s">
        <v>738</v>
      </c>
      <c r="E8525">
        <f t="shared" si="266"/>
        <v>1</v>
      </c>
      <c r="F8525" t="str">
        <f t="shared" si="267"/>
        <v/>
      </c>
      <c r="G8525" t="s">
        <v>910</v>
      </c>
      <c r="H8525">
        <v>5</v>
      </c>
      <c r="Q8525">
        <v>4.5</v>
      </c>
    </row>
    <row r="8526" spans="1:17" x14ac:dyDescent="0.25">
      <c r="A8526" t="s">
        <v>912</v>
      </c>
      <c r="B8526">
        <v>6</v>
      </c>
      <c r="C8526" t="s">
        <v>567</v>
      </c>
      <c r="D8526" t="s">
        <v>738</v>
      </c>
      <c r="E8526">
        <f t="shared" si="266"/>
        <v>1</v>
      </c>
      <c r="F8526" t="str">
        <f t="shared" si="267"/>
        <v/>
      </c>
      <c r="G8526" t="s">
        <v>910</v>
      </c>
      <c r="H8526">
        <v>5.5</v>
      </c>
      <c r="Q8526">
        <v>5</v>
      </c>
    </row>
    <row r="8527" spans="1:17" x14ac:dyDescent="0.25">
      <c r="A8527" t="s">
        <v>912</v>
      </c>
      <c r="B8527">
        <v>6</v>
      </c>
      <c r="C8527" t="s">
        <v>574</v>
      </c>
      <c r="D8527" t="s">
        <v>738</v>
      </c>
      <c r="E8527" t="str">
        <f t="shared" si="266"/>
        <v/>
      </c>
      <c r="F8527" t="str">
        <f t="shared" si="267"/>
        <v/>
      </c>
      <c r="H8527">
        <v>6</v>
      </c>
      <c r="Q8527">
        <v>6</v>
      </c>
    </row>
    <row r="8528" spans="1:17" x14ac:dyDescent="0.25">
      <c r="A8528" t="s">
        <v>912</v>
      </c>
      <c r="B8528">
        <v>6</v>
      </c>
      <c r="C8528" t="s">
        <v>592</v>
      </c>
      <c r="D8528" t="s">
        <v>738</v>
      </c>
      <c r="E8528" t="str">
        <f t="shared" si="266"/>
        <v/>
      </c>
      <c r="F8528" t="str">
        <f t="shared" si="267"/>
        <v/>
      </c>
      <c r="H8528">
        <v>5</v>
      </c>
      <c r="Q8528">
        <v>5</v>
      </c>
    </row>
    <row r="8529" spans="1:17" x14ac:dyDescent="0.25">
      <c r="A8529" t="s">
        <v>912</v>
      </c>
      <c r="B8529">
        <v>6</v>
      </c>
      <c r="C8529" t="s">
        <v>525</v>
      </c>
      <c r="D8529" t="s">
        <v>761</v>
      </c>
      <c r="E8529" t="str">
        <f t="shared" si="266"/>
        <v/>
      </c>
      <c r="F8529" t="str">
        <f t="shared" si="267"/>
        <v/>
      </c>
      <c r="H8529">
        <v>6.5</v>
      </c>
      <c r="Q8529">
        <v>6.5</v>
      </c>
    </row>
    <row r="8530" spans="1:17" x14ac:dyDescent="0.25">
      <c r="A8530" t="s">
        <v>912</v>
      </c>
      <c r="B8530">
        <v>6</v>
      </c>
      <c r="C8530" t="s">
        <v>545</v>
      </c>
      <c r="D8530" t="s">
        <v>761</v>
      </c>
      <c r="E8530">
        <f t="shared" si="266"/>
        <v>1</v>
      </c>
      <c r="F8530" t="str">
        <f t="shared" si="267"/>
        <v/>
      </c>
      <c r="G8530" t="s">
        <v>910</v>
      </c>
      <c r="H8530">
        <v>5</v>
      </c>
      <c r="Q8530">
        <v>4.5</v>
      </c>
    </row>
    <row r="8531" spans="1:17" x14ac:dyDescent="0.25">
      <c r="A8531" t="s">
        <v>912</v>
      </c>
      <c r="B8531">
        <v>6</v>
      </c>
      <c r="C8531" t="s">
        <v>556</v>
      </c>
      <c r="D8531" t="s">
        <v>761</v>
      </c>
      <c r="E8531">
        <f t="shared" si="266"/>
        <v>1</v>
      </c>
      <c r="F8531" t="str">
        <f t="shared" si="267"/>
        <v/>
      </c>
      <c r="G8531" t="s">
        <v>910</v>
      </c>
      <c r="H8531">
        <v>6.5</v>
      </c>
      <c r="I8531">
        <v>1</v>
      </c>
      <c r="M8531">
        <v>1</v>
      </c>
      <c r="Q8531">
        <v>9</v>
      </c>
    </row>
    <row r="8532" spans="1:17" x14ac:dyDescent="0.25">
      <c r="A8532" t="s">
        <v>912</v>
      </c>
      <c r="B8532">
        <v>6</v>
      </c>
      <c r="C8532" t="s">
        <v>604</v>
      </c>
      <c r="D8532" t="s">
        <v>761</v>
      </c>
      <c r="E8532" t="str">
        <f t="shared" si="266"/>
        <v/>
      </c>
      <c r="F8532" t="str">
        <f t="shared" si="267"/>
        <v/>
      </c>
      <c r="H8532">
        <v>6</v>
      </c>
      <c r="Q8532">
        <v>6</v>
      </c>
    </row>
    <row r="8533" spans="1:17" x14ac:dyDescent="0.25">
      <c r="A8533" t="s">
        <v>913</v>
      </c>
      <c r="B8533">
        <v>6</v>
      </c>
      <c r="C8533" t="s">
        <v>263</v>
      </c>
      <c r="D8533" t="s">
        <v>746</v>
      </c>
      <c r="E8533">
        <f t="shared" si="266"/>
        <v>1</v>
      </c>
      <c r="F8533" t="str">
        <f t="shared" si="267"/>
        <v/>
      </c>
      <c r="G8533" t="s">
        <v>910</v>
      </c>
      <c r="H8533">
        <v>7.5</v>
      </c>
      <c r="I8533">
        <v>2</v>
      </c>
      <c r="Q8533">
        <v>13</v>
      </c>
    </row>
    <row r="8534" spans="1:17" x14ac:dyDescent="0.25">
      <c r="A8534" t="s">
        <v>913</v>
      </c>
      <c r="B8534">
        <v>6</v>
      </c>
      <c r="C8534" t="s">
        <v>261</v>
      </c>
      <c r="D8534" t="s">
        <v>760</v>
      </c>
      <c r="E8534" t="str">
        <f t="shared" si="266"/>
        <v/>
      </c>
      <c r="F8534" t="str">
        <f t="shared" si="267"/>
        <v/>
      </c>
      <c r="H8534">
        <v>5.5</v>
      </c>
      <c r="Q8534">
        <v>5.5</v>
      </c>
    </row>
    <row r="8535" spans="1:17" x14ac:dyDescent="0.25">
      <c r="A8535" t="s">
        <v>913</v>
      </c>
      <c r="B8535">
        <v>6</v>
      </c>
      <c r="C8535" t="s">
        <v>275</v>
      </c>
      <c r="D8535" t="s">
        <v>633</v>
      </c>
      <c r="E8535" t="str">
        <f t="shared" si="266"/>
        <v/>
      </c>
      <c r="F8535" t="str">
        <f t="shared" si="267"/>
        <v/>
      </c>
      <c r="H8535">
        <v>6</v>
      </c>
      <c r="Q8535">
        <v>6</v>
      </c>
    </row>
    <row r="8536" spans="1:17" x14ac:dyDescent="0.25">
      <c r="A8536" t="s">
        <v>913</v>
      </c>
      <c r="B8536">
        <v>6</v>
      </c>
      <c r="C8536" t="s">
        <v>308</v>
      </c>
      <c r="D8536" t="s">
        <v>633</v>
      </c>
      <c r="E8536">
        <f t="shared" si="266"/>
        <v>1</v>
      </c>
      <c r="F8536" t="str">
        <f t="shared" si="267"/>
        <v/>
      </c>
      <c r="G8536" t="s">
        <v>910</v>
      </c>
      <c r="H8536">
        <v>5.5</v>
      </c>
      <c r="Q8536">
        <v>5</v>
      </c>
    </row>
    <row r="8537" spans="1:17" x14ac:dyDescent="0.25">
      <c r="A8537" t="s">
        <v>913</v>
      </c>
      <c r="B8537">
        <v>6</v>
      </c>
      <c r="C8537" t="s">
        <v>315</v>
      </c>
      <c r="D8537" t="s">
        <v>633</v>
      </c>
      <c r="E8537" t="str">
        <f t="shared" si="266"/>
        <v/>
      </c>
      <c r="F8537" t="str">
        <f t="shared" si="267"/>
        <v/>
      </c>
      <c r="H8537">
        <v>6</v>
      </c>
      <c r="Q8537">
        <v>6</v>
      </c>
    </row>
    <row r="8538" spans="1:17" x14ac:dyDescent="0.25">
      <c r="A8538" t="s">
        <v>913</v>
      </c>
      <c r="B8538">
        <v>6</v>
      </c>
      <c r="C8538" t="s">
        <v>256</v>
      </c>
      <c r="D8538" t="s">
        <v>739</v>
      </c>
      <c r="E8538" t="str">
        <f t="shared" si="266"/>
        <v/>
      </c>
      <c r="F8538" t="str">
        <f t="shared" si="267"/>
        <v/>
      </c>
      <c r="H8538">
        <v>6.5</v>
      </c>
      <c r="Q8538">
        <v>6.5</v>
      </c>
    </row>
    <row r="8539" spans="1:17" x14ac:dyDescent="0.25">
      <c r="A8539" t="s">
        <v>913</v>
      </c>
      <c r="B8539">
        <v>6</v>
      </c>
      <c r="C8539" t="s">
        <v>290</v>
      </c>
      <c r="D8539" t="s">
        <v>739</v>
      </c>
      <c r="E8539" t="str">
        <f t="shared" si="266"/>
        <v/>
      </c>
      <c r="F8539" t="str">
        <f t="shared" si="267"/>
        <v/>
      </c>
      <c r="H8539">
        <v>5.5</v>
      </c>
      <c r="Q8539">
        <v>5.5</v>
      </c>
    </row>
    <row r="8540" spans="1:17" x14ac:dyDescent="0.25">
      <c r="A8540" t="s">
        <v>913</v>
      </c>
      <c r="B8540">
        <v>6</v>
      </c>
      <c r="C8540" t="s">
        <v>306</v>
      </c>
      <c r="D8540" t="s">
        <v>634</v>
      </c>
      <c r="E8540" t="str">
        <f t="shared" si="266"/>
        <v/>
      </c>
      <c r="F8540" t="str">
        <f t="shared" si="267"/>
        <v/>
      </c>
      <c r="H8540">
        <v>5</v>
      </c>
      <c r="Q8540">
        <v>5</v>
      </c>
    </row>
    <row r="8541" spans="1:17" x14ac:dyDescent="0.25">
      <c r="A8541" t="s">
        <v>913</v>
      </c>
      <c r="B8541">
        <v>6</v>
      </c>
      <c r="C8541" t="s">
        <v>318</v>
      </c>
      <c r="D8541" t="s">
        <v>634</v>
      </c>
      <c r="E8541" t="str">
        <f t="shared" si="266"/>
        <v/>
      </c>
      <c r="F8541" t="str">
        <f t="shared" si="267"/>
        <v/>
      </c>
      <c r="H8541">
        <v>6</v>
      </c>
      <c r="Q8541">
        <v>6</v>
      </c>
    </row>
    <row r="8542" spans="1:17" x14ac:dyDescent="0.25">
      <c r="A8542" t="s">
        <v>913</v>
      </c>
      <c r="B8542">
        <v>6</v>
      </c>
      <c r="C8542" t="s">
        <v>312</v>
      </c>
      <c r="D8542" t="s">
        <v>632</v>
      </c>
      <c r="E8542" t="str">
        <f t="shared" si="266"/>
        <v/>
      </c>
      <c r="F8542" t="str">
        <f t="shared" si="267"/>
        <v/>
      </c>
      <c r="H8542">
        <v>6</v>
      </c>
      <c r="Q8542">
        <v>6</v>
      </c>
    </row>
    <row r="8543" spans="1:17" x14ac:dyDescent="0.25">
      <c r="A8543" t="s">
        <v>913</v>
      </c>
      <c r="B8543">
        <v>6</v>
      </c>
      <c r="C8543" t="s">
        <v>828</v>
      </c>
      <c r="D8543" t="s">
        <v>632</v>
      </c>
      <c r="E8543" t="str">
        <f t="shared" si="266"/>
        <v/>
      </c>
      <c r="F8543" t="str">
        <f t="shared" si="267"/>
        <v/>
      </c>
      <c r="H8543">
        <v>5.5</v>
      </c>
      <c r="Q8543">
        <v>5.5</v>
      </c>
    </row>
    <row r="8544" spans="1:17" x14ac:dyDescent="0.25">
      <c r="A8544" t="s">
        <v>913</v>
      </c>
      <c r="B8544">
        <v>6</v>
      </c>
      <c r="C8544" t="s">
        <v>258</v>
      </c>
      <c r="D8544" t="s">
        <v>752</v>
      </c>
      <c r="E8544" t="str">
        <f t="shared" si="266"/>
        <v/>
      </c>
      <c r="F8544" t="str">
        <f t="shared" si="267"/>
        <v/>
      </c>
      <c r="H8544">
        <v>4.5</v>
      </c>
      <c r="Q8544">
        <v>4.5</v>
      </c>
    </row>
    <row r="8545" spans="1:17" x14ac:dyDescent="0.25">
      <c r="A8545" t="s">
        <v>913</v>
      </c>
      <c r="B8545">
        <v>6</v>
      </c>
      <c r="C8545" t="s">
        <v>272</v>
      </c>
      <c r="D8545" t="s">
        <v>752</v>
      </c>
      <c r="E8545" t="str">
        <f t="shared" si="266"/>
        <v/>
      </c>
      <c r="F8545" t="str">
        <f t="shared" si="267"/>
        <v/>
      </c>
      <c r="H8545">
        <v>6</v>
      </c>
      <c r="Q8545">
        <v>6</v>
      </c>
    </row>
    <row r="8546" spans="1:17" x14ac:dyDescent="0.25">
      <c r="A8546" t="s">
        <v>913</v>
      </c>
      <c r="B8546">
        <v>6</v>
      </c>
      <c r="C8546" t="s">
        <v>254</v>
      </c>
      <c r="D8546" t="s">
        <v>740</v>
      </c>
      <c r="E8546" t="str">
        <f t="shared" si="266"/>
        <v/>
      </c>
      <c r="F8546" t="str">
        <f t="shared" si="267"/>
        <v/>
      </c>
      <c r="H8546">
        <v>5.5</v>
      </c>
      <c r="Q8546">
        <v>5.5</v>
      </c>
    </row>
    <row r="8547" spans="1:17" x14ac:dyDescent="0.25">
      <c r="A8547" t="s">
        <v>913</v>
      </c>
      <c r="B8547">
        <v>6</v>
      </c>
      <c r="C8547" t="s">
        <v>276</v>
      </c>
      <c r="D8547" t="s">
        <v>740</v>
      </c>
      <c r="E8547" t="str">
        <f t="shared" si="266"/>
        <v/>
      </c>
      <c r="F8547" t="str">
        <f t="shared" si="267"/>
        <v/>
      </c>
      <c r="H8547">
        <v>6.5</v>
      </c>
      <c r="I8547">
        <v>1</v>
      </c>
      <c r="Q8547">
        <v>9.5</v>
      </c>
    </row>
    <row r="8548" spans="1:17" x14ac:dyDescent="0.25">
      <c r="A8548" t="s">
        <v>913</v>
      </c>
      <c r="B8548">
        <v>6</v>
      </c>
      <c r="C8548" t="s">
        <v>300</v>
      </c>
      <c r="D8548" t="s">
        <v>740</v>
      </c>
      <c r="E8548" t="str">
        <f t="shared" si="266"/>
        <v/>
      </c>
      <c r="F8548" t="str">
        <f t="shared" si="267"/>
        <v/>
      </c>
      <c r="H8548">
        <v>6.5</v>
      </c>
      <c r="Q8548">
        <v>6.5</v>
      </c>
    </row>
    <row r="8549" spans="1:17" x14ac:dyDescent="0.25">
      <c r="A8549" t="s">
        <v>913</v>
      </c>
      <c r="B8549">
        <v>6</v>
      </c>
      <c r="C8549" t="s">
        <v>273</v>
      </c>
      <c r="D8549" t="s">
        <v>742</v>
      </c>
      <c r="E8549" t="str">
        <f t="shared" si="266"/>
        <v/>
      </c>
      <c r="F8549" t="str">
        <f t="shared" si="267"/>
        <v/>
      </c>
      <c r="H8549">
        <v>6</v>
      </c>
      <c r="Q8549">
        <v>6</v>
      </c>
    </row>
    <row r="8550" spans="1:17" x14ac:dyDescent="0.25">
      <c r="A8550" t="s">
        <v>913</v>
      </c>
      <c r="B8550">
        <v>6</v>
      </c>
      <c r="C8550" t="s">
        <v>317</v>
      </c>
      <c r="D8550" t="s">
        <v>742</v>
      </c>
      <c r="E8550" t="str">
        <f t="shared" si="266"/>
        <v/>
      </c>
      <c r="F8550" t="str">
        <f t="shared" si="267"/>
        <v/>
      </c>
      <c r="H8550">
        <v>7</v>
      </c>
      <c r="Q8550">
        <v>7</v>
      </c>
    </row>
    <row r="8551" spans="1:17" x14ac:dyDescent="0.25">
      <c r="A8551" t="s">
        <v>913</v>
      </c>
      <c r="B8551">
        <v>6</v>
      </c>
      <c r="C8551" t="s">
        <v>831</v>
      </c>
      <c r="D8551" t="s">
        <v>742</v>
      </c>
      <c r="E8551" t="str">
        <f t="shared" si="266"/>
        <v/>
      </c>
      <c r="F8551" t="str">
        <f t="shared" si="267"/>
        <v/>
      </c>
      <c r="H8551">
        <v>6</v>
      </c>
      <c r="Q8551">
        <v>6</v>
      </c>
    </row>
    <row r="8552" spans="1:17" x14ac:dyDescent="0.25">
      <c r="A8552" t="s">
        <v>913</v>
      </c>
      <c r="B8552">
        <v>6</v>
      </c>
      <c r="C8552" t="s">
        <v>268</v>
      </c>
      <c r="D8552" t="s">
        <v>753</v>
      </c>
      <c r="E8552" t="str">
        <f t="shared" si="266"/>
        <v/>
      </c>
      <c r="F8552" t="str">
        <f t="shared" si="267"/>
        <v/>
      </c>
      <c r="H8552">
        <v>5.5</v>
      </c>
      <c r="Q8552">
        <v>5.5</v>
      </c>
    </row>
    <row r="8553" spans="1:17" x14ac:dyDescent="0.25">
      <c r="A8553" t="s">
        <v>913</v>
      </c>
      <c r="B8553">
        <v>6</v>
      </c>
      <c r="C8553" t="s">
        <v>304</v>
      </c>
      <c r="D8553" t="s">
        <v>750</v>
      </c>
      <c r="E8553" t="str">
        <f t="shared" si="266"/>
        <v/>
      </c>
      <c r="F8553" t="str">
        <f t="shared" si="267"/>
        <v/>
      </c>
      <c r="H8553">
        <v>6.5</v>
      </c>
      <c r="Q8553">
        <v>6.5</v>
      </c>
    </row>
    <row r="8554" spans="1:17" x14ac:dyDescent="0.25">
      <c r="A8554" t="s">
        <v>913</v>
      </c>
      <c r="B8554">
        <v>6</v>
      </c>
      <c r="C8554" t="s">
        <v>316</v>
      </c>
      <c r="D8554" t="s">
        <v>750</v>
      </c>
      <c r="E8554" t="str">
        <f t="shared" si="266"/>
        <v/>
      </c>
      <c r="F8554" t="str">
        <f t="shared" si="267"/>
        <v/>
      </c>
      <c r="H8554">
        <v>6</v>
      </c>
      <c r="Q8554">
        <v>6</v>
      </c>
    </row>
    <row r="8555" spans="1:17" x14ac:dyDescent="0.25">
      <c r="A8555" t="s">
        <v>913</v>
      </c>
      <c r="B8555">
        <v>6</v>
      </c>
      <c r="C8555" t="s">
        <v>267</v>
      </c>
      <c r="D8555" t="s">
        <v>750</v>
      </c>
      <c r="E8555" t="str">
        <f t="shared" si="266"/>
        <v/>
      </c>
      <c r="F8555" t="str">
        <f t="shared" si="267"/>
        <v/>
      </c>
      <c r="H8555">
        <v>6</v>
      </c>
      <c r="Q8555">
        <v>6</v>
      </c>
    </row>
    <row r="8556" spans="1:17" x14ac:dyDescent="0.25">
      <c r="A8556" t="s">
        <v>913</v>
      </c>
      <c r="B8556">
        <v>6</v>
      </c>
      <c r="C8556" t="s">
        <v>289</v>
      </c>
      <c r="D8556" t="s">
        <v>754</v>
      </c>
      <c r="E8556" t="str">
        <f t="shared" si="266"/>
        <v/>
      </c>
      <c r="F8556" t="str">
        <f t="shared" si="267"/>
        <v/>
      </c>
      <c r="H8556">
        <v>4.5</v>
      </c>
      <c r="Q8556">
        <v>4.5</v>
      </c>
    </row>
    <row r="8557" spans="1:17" x14ac:dyDescent="0.25">
      <c r="A8557" t="s">
        <v>913</v>
      </c>
      <c r="B8557">
        <v>6</v>
      </c>
      <c r="C8557" t="s">
        <v>819</v>
      </c>
      <c r="D8557" t="s">
        <v>754</v>
      </c>
      <c r="E8557" t="str">
        <f t="shared" si="266"/>
        <v/>
      </c>
      <c r="F8557" t="str">
        <f t="shared" si="267"/>
        <v/>
      </c>
      <c r="H8557">
        <v>6</v>
      </c>
      <c r="Q8557">
        <v>6</v>
      </c>
    </row>
    <row r="8558" spans="1:17" x14ac:dyDescent="0.25">
      <c r="A8558" t="s">
        <v>913</v>
      </c>
      <c r="B8558">
        <v>6</v>
      </c>
      <c r="C8558" t="s">
        <v>311</v>
      </c>
      <c r="D8558" t="s">
        <v>754</v>
      </c>
      <c r="E8558" t="str">
        <f t="shared" si="266"/>
        <v/>
      </c>
      <c r="F8558" t="str">
        <f t="shared" si="267"/>
        <v/>
      </c>
      <c r="H8558">
        <v>5</v>
      </c>
      <c r="L8558">
        <v>1</v>
      </c>
      <c r="Q8558">
        <v>6</v>
      </c>
    </row>
    <row r="8559" spans="1:17" x14ac:dyDescent="0.25">
      <c r="A8559" t="s">
        <v>913</v>
      </c>
      <c r="B8559">
        <v>6</v>
      </c>
      <c r="C8559" t="s">
        <v>259</v>
      </c>
      <c r="D8559" t="s">
        <v>748</v>
      </c>
      <c r="E8559" t="str">
        <f t="shared" si="266"/>
        <v/>
      </c>
      <c r="F8559" t="str">
        <f t="shared" si="267"/>
        <v/>
      </c>
      <c r="H8559">
        <v>7</v>
      </c>
      <c r="Q8559">
        <v>7</v>
      </c>
    </row>
    <row r="8560" spans="1:17" x14ac:dyDescent="0.25">
      <c r="A8560" t="s">
        <v>913</v>
      </c>
      <c r="B8560">
        <v>6</v>
      </c>
      <c r="C8560" t="s">
        <v>274</v>
      </c>
      <c r="D8560" t="s">
        <v>748</v>
      </c>
      <c r="E8560">
        <f t="shared" si="266"/>
        <v>1</v>
      </c>
      <c r="F8560" t="str">
        <f t="shared" si="267"/>
        <v/>
      </c>
      <c r="G8560" t="s">
        <v>910</v>
      </c>
      <c r="H8560">
        <v>6.5</v>
      </c>
      <c r="Q8560">
        <v>6</v>
      </c>
    </row>
    <row r="8561" spans="1:17" x14ac:dyDescent="0.25">
      <c r="A8561" t="s">
        <v>913</v>
      </c>
      <c r="B8561">
        <v>6</v>
      </c>
      <c r="C8561" t="s">
        <v>278</v>
      </c>
      <c r="D8561" t="s">
        <v>748</v>
      </c>
      <c r="E8561" t="str">
        <f t="shared" si="266"/>
        <v/>
      </c>
      <c r="F8561" t="str">
        <f t="shared" si="267"/>
        <v/>
      </c>
      <c r="H8561">
        <v>6.5</v>
      </c>
      <c r="Q8561">
        <v>6.5</v>
      </c>
    </row>
    <row r="8562" spans="1:17" x14ac:dyDescent="0.25">
      <c r="A8562" t="s">
        <v>913</v>
      </c>
      <c r="B8562">
        <v>6</v>
      </c>
      <c r="C8562" t="s">
        <v>303</v>
      </c>
      <c r="D8562" t="s">
        <v>748</v>
      </c>
      <c r="E8562" t="str">
        <f t="shared" si="266"/>
        <v/>
      </c>
      <c r="F8562" t="str">
        <f t="shared" si="267"/>
        <v/>
      </c>
      <c r="H8562">
        <v>7.5</v>
      </c>
      <c r="I8562">
        <v>2</v>
      </c>
      <c r="Q8562">
        <v>13.5</v>
      </c>
    </row>
    <row r="8563" spans="1:17" x14ac:dyDescent="0.25">
      <c r="A8563" t="s">
        <v>913</v>
      </c>
      <c r="B8563">
        <v>6</v>
      </c>
      <c r="C8563" t="s">
        <v>321</v>
      </c>
      <c r="D8563" t="s">
        <v>748</v>
      </c>
      <c r="E8563" t="str">
        <f t="shared" si="266"/>
        <v/>
      </c>
      <c r="F8563" t="str">
        <f t="shared" si="267"/>
        <v/>
      </c>
      <c r="H8563">
        <v>6.5</v>
      </c>
      <c r="Q8563">
        <v>6.5</v>
      </c>
    </row>
    <row r="8564" spans="1:17" x14ac:dyDescent="0.25">
      <c r="A8564" t="s">
        <v>913</v>
      </c>
      <c r="B8564">
        <v>6</v>
      </c>
      <c r="C8564" t="s">
        <v>260</v>
      </c>
      <c r="D8564" t="s">
        <v>661</v>
      </c>
      <c r="E8564" t="str">
        <f t="shared" si="266"/>
        <v/>
      </c>
      <c r="F8564" t="str">
        <f t="shared" si="267"/>
        <v/>
      </c>
      <c r="H8564">
        <v>6.5</v>
      </c>
      <c r="Q8564">
        <v>6.5</v>
      </c>
    </row>
    <row r="8565" spans="1:17" x14ac:dyDescent="0.25">
      <c r="A8565" t="s">
        <v>913</v>
      </c>
      <c r="B8565">
        <v>6</v>
      </c>
      <c r="C8565" t="s">
        <v>298</v>
      </c>
      <c r="D8565" t="s">
        <v>661</v>
      </c>
      <c r="E8565" t="str">
        <f t="shared" si="266"/>
        <v/>
      </c>
      <c r="F8565" t="str">
        <f t="shared" si="267"/>
        <v/>
      </c>
      <c r="H8565">
        <v>6.5</v>
      </c>
      <c r="Q8565">
        <v>6.5</v>
      </c>
    </row>
    <row r="8566" spans="1:17" x14ac:dyDescent="0.25">
      <c r="A8566" t="s">
        <v>913</v>
      </c>
      <c r="B8566">
        <v>6</v>
      </c>
      <c r="C8566" t="s">
        <v>301</v>
      </c>
      <c r="D8566" t="s">
        <v>661</v>
      </c>
      <c r="E8566" t="str">
        <f t="shared" si="266"/>
        <v/>
      </c>
      <c r="F8566" t="str">
        <f t="shared" si="267"/>
        <v/>
      </c>
      <c r="H8566">
        <v>6</v>
      </c>
      <c r="Q8566">
        <v>6</v>
      </c>
    </row>
    <row r="8567" spans="1:17" x14ac:dyDescent="0.25">
      <c r="A8567" t="s">
        <v>913</v>
      </c>
      <c r="B8567">
        <v>6</v>
      </c>
      <c r="C8567" t="s">
        <v>314</v>
      </c>
      <c r="D8567" t="s">
        <v>661</v>
      </c>
      <c r="E8567" t="str">
        <f t="shared" si="266"/>
        <v/>
      </c>
      <c r="F8567" t="str">
        <f t="shared" si="267"/>
        <v/>
      </c>
      <c r="H8567">
        <v>6</v>
      </c>
      <c r="Q8567">
        <v>6</v>
      </c>
    </row>
    <row r="8568" spans="1:17" x14ac:dyDescent="0.25">
      <c r="A8568" t="s">
        <v>913</v>
      </c>
      <c r="B8568">
        <v>6</v>
      </c>
      <c r="C8568" t="s">
        <v>320</v>
      </c>
      <c r="D8568" t="s">
        <v>631</v>
      </c>
      <c r="E8568" t="str">
        <f t="shared" si="266"/>
        <v/>
      </c>
      <c r="F8568" t="str">
        <f t="shared" si="267"/>
        <v/>
      </c>
      <c r="H8568">
        <v>7</v>
      </c>
      <c r="L8568">
        <v>1</v>
      </c>
      <c r="Q8568">
        <v>8</v>
      </c>
    </row>
    <row r="8569" spans="1:17" x14ac:dyDescent="0.25">
      <c r="A8569" t="s">
        <v>913</v>
      </c>
      <c r="B8569">
        <v>6</v>
      </c>
      <c r="C8569" t="s">
        <v>271</v>
      </c>
      <c r="D8569" t="s">
        <v>631</v>
      </c>
      <c r="E8569" t="str">
        <f t="shared" si="266"/>
        <v/>
      </c>
      <c r="F8569" t="str">
        <f t="shared" si="267"/>
        <v/>
      </c>
      <c r="H8569">
        <v>8</v>
      </c>
      <c r="I8569">
        <v>2</v>
      </c>
      <c r="Q8569">
        <v>14</v>
      </c>
    </row>
    <row r="8570" spans="1:17" x14ac:dyDescent="0.25">
      <c r="A8570" t="s">
        <v>913</v>
      </c>
      <c r="B8570">
        <v>6</v>
      </c>
      <c r="C8570" t="s">
        <v>270</v>
      </c>
      <c r="D8570" t="s">
        <v>745</v>
      </c>
      <c r="E8570" t="str">
        <f t="shared" si="266"/>
        <v/>
      </c>
      <c r="F8570" t="str">
        <f t="shared" si="267"/>
        <v/>
      </c>
      <c r="H8570">
        <v>5</v>
      </c>
      <c r="Q8570">
        <v>5</v>
      </c>
    </row>
    <row r="8571" spans="1:17" x14ac:dyDescent="0.25">
      <c r="A8571" t="s">
        <v>913</v>
      </c>
      <c r="B8571">
        <v>6</v>
      </c>
      <c r="C8571" t="s">
        <v>823</v>
      </c>
      <c r="D8571" t="s">
        <v>745</v>
      </c>
      <c r="E8571" t="str">
        <f t="shared" si="266"/>
        <v/>
      </c>
      <c r="F8571" t="str">
        <f t="shared" si="267"/>
        <v/>
      </c>
      <c r="H8571">
        <v>5</v>
      </c>
      <c r="Q8571">
        <v>5</v>
      </c>
    </row>
    <row r="8572" spans="1:17" x14ac:dyDescent="0.25">
      <c r="A8572" t="s">
        <v>913</v>
      </c>
      <c r="B8572">
        <v>6</v>
      </c>
      <c r="C8572" t="s">
        <v>313</v>
      </c>
      <c r="D8572" t="s">
        <v>745</v>
      </c>
      <c r="E8572" t="str">
        <f t="shared" si="266"/>
        <v/>
      </c>
      <c r="F8572" t="str">
        <f t="shared" si="267"/>
        <v/>
      </c>
      <c r="H8572">
        <v>5</v>
      </c>
      <c r="Q8572">
        <v>5</v>
      </c>
    </row>
    <row r="8573" spans="1:17" x14ac:dyDescent="0.25">
      <c r="A8573" t="s">
        <v>913</v>
      </c>
      <c r="B8573">
        <v>6</v>
      </c>
      <c r="C8573" t="s">
        <v>255</v>
      </c>
      <c r="D8573" t="s">
        <v>635</v>
      </c>
      <c r="E8573" t="str">
        <f t="shared" si="266"/>
        <v/>
      </c>
      <c r="F8573" t="str">
        <f t="shared" si="267"/>
        <v/>
      </c>
      <c r="H8573">
        <v>7</v>
      </c>
      <c r="Q8573">
        <v>7</v>
      </c>
    </row>
    <row r="8574" spans="1:17" x14ac:dyDescent="0.25">
      <c r="A8574" t="s">
        <v>913</v>
      </c>
      <c r="B8574">
        <v>6</v>
      </c>
      <c r="C8574" t="s">
        <v>269</v>
      </c>
      <c r="D8574" t="s">
        <v>635</v>
      </c>
      <c r="E8574">
        <f t="shared" si="266"/>
        <v>1</v>
      </c>
      <c r="F8574" t="str">
        <f t="shared" si="267"/>
        <v/>
      </c>
      <c r="G8574" t="s">
        <v>910</v>
      </c>
      <c r="H8574">
        <v>6.5</v>
      </c>
      <c r="I8574">
        <v>1</v>
      </c>
      <c r="Q8574">
        <v>9</v>
      </c>
    </row>
    <row r="8575" spans="1:17" x14ac:dyDescent="0.25">
      <c r="A8575" t="s">
        <v>913</v>
      </c>
      <c r="B8575">
        <v>6</v>
      </c>
      <c r="C8575" t="s">
        <v>322</v>
      </c>
      <c r="D8575" t="s">
        <v>635</v>
      </c>
      <c r="E8575">
        <f t="shared" si="266"/>
        <v>1</v>
      </c>
      <c r="F8575" t="str">
        <f t="shared" si="267"/>
        <v/>
      </c>
      <c r="G8575" t="s">
        <v>910</v>
      </c>
      <c r="H8575">
        <v>6.5</v>
      </c>
      <c r="Q8575">
        <v>6</v>
      </c>
    </row>
    <row r="8576" spans="1:17" x14ac:dyDescent="0.25">
      <c r="A8576" t="s">
        <v>913</v>
      </c>
      <c r="B8576">
        <v>6</v>
      </c>
      <c r="C8576" t="s">
        <v>277</v>
      </c>
      <c r="D8576" t="s">
        <v>747</v>
      </c>
      <c r="E8576">
        <f t="shared" si="266"/>
        <v>1</v>
      </c>
      <c r="F8576" t="str">
        <f t="shared" si="267"/>
        <v/>
      </c>
      <c r="G8576" t="s">
        <v>910</v>
      </c>
      <c r="H8576">
        <v>4.5</v>
      </c>
      <c r="Q8576">
        <v>4</v>
      </c>
    </row>
    <row r="8577" spans="1:17" x14ac:dyDescent="0.25">
      <c r="A8577" t="s">
        <v>913</v>
      </c>
      <c r="B8577">
        <v>6</v>
      </c>
      <c r="C8577" t="s">
        <v>291</v>
      </c>
      <c r="D8577" t="s">
        <v>747</v>
      </c>
      <c r="E8577" t="str">
        <f t="shared" si="266"/>
        <v/>
      </c>
      <c r="F8577" t="str">
        <f t="shared" si="267"/>
        <v/>
      </c>
      <c r="H8577">
        <v>5</v>
      </c>
      <c r="Q8577">
        <v>5</v>
      </c>
    </row>
    <row r="8578" spans="1:17" x14ac:dyDescent="0.25">
      <c r="A8578" t="s">
        <v>913</v>
      </c>
      <c r="B8578">
        <v>6</v>
      </c>
      <c r="C8578" t="s">
        <v>265</v>
      </c>
      <c r="D8578" t="s">
        <v>738</v>
      </c>
      <c r="E8578" t="str">
        <f t="shared" si="266"/>
        <v/>
      </c>
      <c r="F8578" t="str">
        <f t="shared" si="267"/>
        <v/>
      </c>
      <c r="H8578">
        <v>4.5</v>
      </c>
      <c r="Q8578">
        <v>4.5</v>
      </c>
    </row>
    <row r="8579" spans="1:17" x14ac:dyDescent="0.25">
      <c r="A8579" t="s">
        <v>913</v>
      </c>
      <c r="B8579">
        <v>6</v>
      </c>
      <c r="C8579" t="s">
        <v>297</v>
      </c>
      <c r="D8579" t="s">
        <v>738</v>
      </c>
      <c r="E8579" t="str">
        <f t="shared" ref="E8579:E8642" si="268">IF($G8579="Ammonito",1,"")</f>
        <v/>
      </c>
      <c r="F8579" t="str">
        <f t="shared" ref="F8579:F8642" si="269">IF($G8579="Espulsione",1,"")</f>
        <v/>
      </c>
      <c r="H8579">
        <v>6</v>
      </c>
      <c r="Q8579">
        <v>6</v>
      </c>
    </row>
    <row r="8580" spans="1:17" x14ac:dyDescent="0.25">
      <c r="A8580" t="s">
        <v>913</v>
      </c>
      <c r="B8580">
        <v>6</v>
      </c>
      <c r="C8580" t="s">
        <v>253</v>
      </c>
      <c r="D8580" t="s">
        <v>761</v>
      </c>
      <c r="E8580" t="str">
        <f t="shared" si="268"/>
        <v/>
      </c>
      <c r="F8580" t="str">
        <f t="shared" si="269"/>
        <v/>
      </c>
      <c r="H8580">
        <v>6</v>
      </c>
      <c r="Q8580">
        <v>6</v>
      </c>
    </row>
    <row r="8581" spans="1:17" x14ac:dyDescent="0.25">
      <c r="A8581" t="s">
        <v>913</v>
      </c>
      <c r="B8581">
        <v>6</v>
      </c>
      <c r="C8581" t="s">
        <v>319</v>
      </c>
      <c r="D8581" t="s">
        <v>761</v>
      </c>
      <c r="E8581" t="str">
        <f t="shared" si="268"/>
        <v/>
      </c>
      <c r="F8581" t="str">
        <f t="shared" si="269"/>
        <v/>
      </c>
      <c r="H8581">
        <v>6.5</v>
      </c>
      <c r="Q8581">
        <v>6.5</v>
      </c>
    </row>
    <row r="8582" spans="1:17" x14ac:dyDescent="0.25">
      <c r="A8582" t="s">
        <v>913</v>
      </c>
      <c r="B8582">
        <v>6</v>
      </c>
      <c r="C8582" t="s">
        <v>279</v>
      </c>
      <c r="D8582" t="s">
        <v>761</v>
      </c>
      <c r="E8582">
        <f t="shared" si="268"/>
        <v>1</v>
      </c>
      <c r="F8582" t="str">
        <f t="shared" si="269"/>
        <v/>
      </c>
      <c r="G8582" t="s">
        <v>910</v>
      </c>
      <c r="H8582">
        <v>7.5</v>
      </c>
      <c r="I8582">
        <v>1</v>
      </c>
      <c r="Q8582">
        <v>10</v>
      </c>
    </row>
    <row r="8583" spans="1:17" x14ac:dyDescent="0.25">
      <c r="A8583" t="s">
        <v>908</v>
      </c>
      <c r="B8583">
        <v>5</v>
      </c>
      <c r="C8583" t="s">
        <v>331</v>
      </c>
      <c r="D8583" t="s">
        <v>746</v>
      </c>
      <c r="E8583" t="str">
        <f t="shared" si="268"/>
        <v/>
      </c>
      <c r="F8583" t="str">
        <f t="shared" si="269"/>
        <v/>
      </c>
      <c r="H8583">
        <v>6</v>
      </c>
      <c r="J8583">
        <v>4</v>
      </c>
      <c r="Q8583">
        <v>2</v>
      </c>
    </row>
    <row r="8584" spans="1:17" x14ac:dyDescent="0.25">
      <c r="A8584" t="s">
        <v>908</v>
      </c>
      <c r="B8584">
        <v>5</v>
      </c>
      <c r="C8584" t="s">
        <v>332</v>
      </c>
      <c r="D8584" t="s">
        <v>760</v>
      </c>
      <c r="E8584" t="str">
        <f t="shared" si="268"/>
        <v/>
      </c>
      <c r="F8584" t="str">
        <f t="shared" si="269"/>
        <v/>
      </c>
      <c r="H8584">
        <v>6.5</v>
      </c>
      <c r="J8584">
        <v>3</v>
      </c>
      <c r="Q8584">
        <v>3.5</v>
      </c>
    </row>
    <row r="8585" spans="1:17" x14ac:dyDescent="0.25">
      <c r="A8585" t="s">
        <v>908</v>
      </c>
      <c r="B8585">
        <v>5</v>
      </c>
      <c r="C8585" t="s">
        <v>324</v>
      </c>
      <c r="D8585" t="s">
        <v>633</v>
      </c>
      <c r="E8585" t="str">
        <f t="shared" si="268"/>
        <v/>
      </c>
      <c r="F8585" t="str">
        <f t="shared" si="269"/>
        <v/>
      </c>
      <c r="H8585">
        <v>6</v>
      </c>
      <c r="J8585">
        <v>1</v>
      </c>
      <c r="Q8585">
        <v>5</v>
      </c>
    </row>
    <row r="8586" spans="1:17" x14ac:dyDescent="0.25">
      <c r="A8586" t="s">
        <v>908</v>
      </c>
      <c r="B8586">
        <v>5</v>
      </c>
      <c r="C8586" t="s">
        <v>325</v>
      </c>
      <c r="D8586" t="s">
        <v>739</v>
      </c>
      <c r="E8586" t="str">
        <f t="shared" si="268"/>
        <v/>
      </c>
      <c r="F8586" t="str">
        <f t="shared" si="269"/>
        <v/>
      </c>
      <c r="H8586">
        <v>6.5</v>
      </c>
      <c r="J8586">
        <v>3</v>
      </c>
      <c r="Q8586">
        <v>3.5</v>
      </c>
    </row>
    <row r="8587" spans="1:17" x14ac:dyDescent="0.25">
      <c r="A8587" t="s">
        <v>908</v>
      </c>
      <c r="B8587">
        <v>5</v>
      </c>
      <c r="C8587" t="s">
        <v>341</v>
      </c>
      <c r="D8587" t="s">
        <v>634</v>
      </c>
      <c r="E8587" t="str">
        <f t="shared" si="268"/>
        <v/>
      </c>
      <c r="F8587" t="str">
        <f t="shared" si="269"/>
        <v/>
      </c>
      <c r="H8587">
        <v>7</v>
      </c>
      <c r="J8587">
        <v>2</v>
      </c>
      <c r="Q8587">
        <v>5</v>
      </c>
    </row>
    <row r="8588" spans="1:17" x14ac:dyDescent="0.25">
      <c r="A8588" t="s">
        <v>908</v>
      </c>
      <c r="B8588">
        <v>5</v>
      </c>
      <c r="C8588" t="s">
        <v>338</v>
      </c>
      <c r="D8588" t="s">
        <v>632</v>
      </c>
      <c r="E8588" t="str">
        <f t="shared" si="268"/>
        <v/>
      </c>
      <c r="F8588" t="str">
        <f t="shared" si="269"/>
        <v/>
      </c>
      <c r="H8588">
        <v>5.5</v>
      </c>
      <c r="J8588">
        <v>2</v>
      </c>
      <c r="Q8588">
        <v>3.5</v>
      </c>
    </row>
    <row r="8589" spans="1:17" x14ac:dyDescent="0.25">
      <c r="A8589" t="s">
        <v>908</v>
      </c>
      <c r="B8589">
        <v>5</v>
      </c>
      <c r="C8589" t="s">
        <v>340</v>
      </c>
      <c r="D8589" t="s">
        <v>752</v>
      </c>
      <c r="E8589" t="str">
        <f t="shared" si="268"/>
        <v/>
      </c>
      <c r="F8589" t="str">
        <f t="shared" si="269"/>
        <v/>
      </c>
      <c r="H8589">
        <v>6</v>
      </c>
      <c r="J8589">
        <v>1</v>
      </c>
      <c r="Q8589">
        <v>5</v>
      </c>
    </row>
    <row r="8590" spans="1:17" x14ac:dyDescent="0.25">
      <c r="A8590" t="s">
        <v>908</v>
      </c>
      <c r="B8590">
        <v>5</v>
      </c>
      <c r="C8590" t="s">
        <v>662</v>
      </c>
      <c r="D8590" t="s">
        <v>740</v>
      </c>
      <c r="E8590" t="str">
        <f t="shared" si="268"/>
        <v/>
      </c>
      <c r="F8590" t="str">
        <f t="shared" si="269"/>
        <v/>
      </c>
      <c r="H8590">
        <v>7</v>
      </c>
      <c r="J8590">
        <v>1</v>
      </c>
      <c r="O8590">
        <v>1</v>
      </c>
      <c r="Q8590">
        <v>6</v>
      </c>
    </row>
    <row r="8591" spans="1:17" x14ac:dyDescent="0.25">
      <c r="A8591" t="s">
        <v>908</v>
      </c>
      <c r="B8591">
        <v>5</v>
      </c>
      <c r="C8591" t="s">
        <v>330</v>
      </c>
      <c r="D8591" t="s">
        <v>742</v>
      </c>
      <c r="E8591" t="str">
        <f t="shared" si="268"/>
        <v/>
      </c>
      <c r="F8591" t="str">
        <f t="shared" si="269"/>
        <v/>
      </c>
      <c r="H8591">
        <v>5</v>
      </c>
      <c r="J8591">
        <v>1</v>
      </c>
      <c r="Q8591">
        <v>4</v>
      </c>
    </row>
    <row r="8592" spans="1:17" x14ac:dyDescent="0.25">
      <c r="A8592" t="s">
        <v>908</v>
      </c>
      <c r="B8592">
        <v>5</v>
      </c>
      <c r="C8592" t="s">
        <v>337</v>
      </c>
      <c r="D8592" t="s">
        <v>753</v>
      </c>
      <c r="E8592" t="str">
        <f t="shared" si="268"/>
        <v/>
      </c>
      <c r="F8592" t="str">
        <f t="shared" si="269"/>
        <v/>
      </c>
      <c r="H8592">
        <v>6</v>
      </c>
      <c r="J8592">
        <v>1</v>
      </c>
      <c r="Q8592">
        <v>5</v>
      </c>
    </row>
    <row r="8593" spans="1:17" x14ac:dyDescent="0.25">
      <c r="A8593" t="s">
        <v>908</v>
      </c>
      <c r="B8593">
        <v>5</v>
      </c>
      <c r="C8593" t="s">
        <v>327</v>
      </c>
      <c r="D8593" t="s">
        <v>750</v>
      </c>
      <c r="E8593" t="str">
        <f t="shared" si="268"/>
        <v/>
      </c>
      <c r="F8593" t="str">
        <f t="shared" si="269"/>
        <v/>
      </c>
      <c r="H8593">
        <v>7</v>
      </c>
      <c r="J8593">
        <v>1</v>
      </c>
      <c r="Q8593">
        <v>6</v>
      </c>
    </row>
    <row r="8594" spans="1:17" x14ac:dyDescent="0.25">
      <c r="A8594" t="s">
        <v>908</v>
      </c>
      <c r="B8594">
        <v>5</v>
      </c>
      <c r="C8594" t="s">
        <v>323</v>
      </c>
      <c r="D8594" t="s">
        <v>754</v>
      </c>
      <c r="E8594" t="str">
        <f t="shared" si="268"/>
        <v/>
      </c>
      <c r="F8594" t="str">
        <f t="shared" si="269"/>
        <v/>
      </c>
      <c r="H8594">
        <v>6</v>
      </c>
      <c r="J8594">
        <v>3</v>
      </c>
      <c r="Q8594">
        <v>3</v>
      </c>
    </row>
    <row r="8595" spans="1:17" x14ac:dyDescent="0.25">
      <c r="A8595" t="s">
        <v>908</v>
      </c>
      <c r="B8595">
        <v>5</v>
      </c>
      <c r="C8595" t="s">
        <v>343</v>
      </c>
      <c r="D8595" t="s">
        <v>748</v>
      </c>
      <c r="E8595" t="str">
        <f t="shared" si="268"/>
        <v/>
      </c>
      <c r="F8595" t="str">
        <f t="shared" si="269"/>
        <v/>
      </c>
      <c r="H8595">
        <v>7</v>
      </c>
      <c r="J8595">
        <v>1</v>
      </c>
      <c r="Q8595">
        <v>6</v>
      </c>
    </row>
    <row r="8596" spans="1:17" x14ac:dyDescent="0.25">
      <c r="A8596" t="s">
        <v>908</v>
      </c>
      <c r="B8596">
        <v>5</v>
      </c>
      <c r="C8596" t="s">
        <v>663</v>
      </c>
      <c r="D8596" t="s">
        <v>661</v>
      </c>
      <c r="E8596" t="str">
        <f t="shared" si="268"/>
        <v/>
      </c>
      <c r="F8596" t="str">
        <f t="shared" si="269"/>
        <v/>
      </c>
      <c r="H8596">
        <v>5.5</v>
      </c>
      <c r="J8596">
        <v>3</v>
      </c>
      <c r="Q8596">
        <v>2.5</v>
      </c>
    </row>
    <row r="8597" spans="1:17" x14ac:dyDescent="0.25">
      <c r="A8597" t="s">
        <v>908</v>
      </c>
      <c r="B8597">
        <v>5</v>
      </c>
      <c r="C8597" t="s">
        <v>334</v>
      </c>
      <c r="D8597" t="s">
        <v>631</v>
      </c>
      <c r="E8597" t="str">
        <f t="shared" si="268"/>
        <v/>
      </c>
      <c r="F8597" t="str">
        <f t="shared" si="269"/>
        <v/>
      </c>
      <c r="H8597">
        <v>6.5</v>
      </c>
      <c r="Q8597">
        <v>6.5</v>
      </c>
    </row>
    <row r="8598" spans="1:17" x14ac:dyDescent="0.25">
      <c r="A8598" t="s">
        <v>908</v>
      </c>
      <c r="B8598">
        <v>5</v>
      </c>
      <c r="C8598" t="s">
        <v>333</v>
      </c>
      <c r="D8598" t="s">
        <v>745</v>
      </c>
      <c r="E8598" t="str">
        <f t="shared" si="268"/>
        <v/>
      </c>
      <c r="F8598" t="str">
        <f t="shared" si="269"/>
        <v/>
      </c>
      <c r="H8598">
        <v>6</v>
      </c>
      <c r="J8598">
        <v>2</v>
      </c>
      <c r="Q8598">
        <v>4</v>
      </c>
    </row>
    <row r="8599" spans="1:17" x14ac:dyDescent="0.25">
      <c r="A8599" t="s">
        <v>908</v>
      </c>
      <c r="B8599">
        <v>5</v>
      </c>
      <c r="C8599" t="s">
        <v>339</v>
      </c>
      <c r="D8599" t="s">
        <v>635</v>
      </c>
      <c r="E8599" t="str">
        <f t="shared" si="268"/>
        <v/>
      </c>
      <c r="F8599" t="str">
        <f t="shared" si="269"/>
        <v/>
      </c>
      <c r="H8599">
        <v>6.5</v>
      </c>
      <c r="J8599">
        <v>1</v>
      </c>
      <c r="Q8599">
        <v>5.5</v>
      </c>
    </row>
    <row r="8600" spans="1:17" x14ac:dyDescent="0.25">
      <c r="A8600" t="s">
        <v>908</v>
      </c>
      <c r="B8600">
        <v>5</v>
      </c>
      <c r="C8600" t="s">
        <v>664</v>
      </c>
      <c r="D8600" t="s">
        <v>747</v>
      </c>
      <c r="E8600" t="str">
        <f t="shared" si="268"/>
        <v/>
      </c>
      <c r="F8600" t="str">
        <f t="shared" si="269"/>
        <v/>
      </c>
      <c r="H8600">
        <v>6</v>
      </c>
      <c r="J8600">
        <v>2</v>
      </c>
      <c r="O8600">
        <v>1</v>
      </c>
      <c r="Q8600">
        <v>4</v>
      </c>
    </row>
    <row r="8601" spans="1:17" x14ac:dyDescent="0.25">
      <c r="A8601" t="s">
        <v>908</v>
      </c>
      <c r="B8601">
        <v>5</v>
      </c>
      <c r="C8601" t="s">
        <v>336</v>
      </c>
      <c r="D8601" t="s">
        <v>738</v>
      </c>
      <c r="E8601" t="str">
        <f t="shared" si="268"/>
        <v/>
      </c>
      <c r="F8601" t="str">
        <f t="shared" si="269"/>
        <v/>
      </c>
      <c r="H8601">
        <v>6</v>
      </c>
      <c r="Q8601">
        <v>6</v>
      </c>
    </row>
    <row r="8602" spans="1:17" x14ac:dyDescent="0.25">
      <c r="A8602" t="s">
        <v>908</v>
      </c>
      <c r="B8602">
        <v>5</v>
      </c>
      <c r="C8602" t="s">
        <v>342</v>
      </c>
      <c r="D8602" t="s">
        <v>761</v>
      </c>
      <c r="E8602" t="str">
        <f t="shared" si="268"/>
        <v/>
      </c>
      <c r="F8602" t="str">
        <f t="shared" si="269"/>
        <v/>
      </c>
      <c r="H8602">
        <v>5.5</v>
      </c>
      <c r="J8602">
        <v>2</v>
      </c>
      <c r="O8602">
        <v>1</v>
      </c>
      <c r="Q8602">
        <v>3.5</v>
      </c>
    </row>
    <row r="8603" spans="1:17" x14ac:dyDescent="0.25">
      <c r="A8603" t="s">
        <v>909</v>
      </c>
      <c r="B8603">
        <v>5</v>
      </c>
      <c r="C8603" t="s">
        <v>376</v>
      </c>
      <c r="D8603" t="s">
        <v>746</v>
      </c>
      <c r="E8603" t="str">
        <f t="shared" si="268"/>
        <v/>
      </c>
      <c r="F8603" t="str">
        <f t="shared" si="269"/>
        <v/>
      </c>
      <c r="H8603">
        <v>5.5</v>
      </c>
      <c r="Q8603">
        <v>5.5</v>
      </c>
    </row>
    <row r="8604" spans="1:17" x14ac:dyDescent="0.25">
      <c r="A8604" t="s">
        <v>909</v>
      </c>
      <c r="B8604">
        <v>5</v>
      </c>
      <c r="C8604" t="s">
        <v>890</v>
      </c>
      <c r="D8604" t="s">
        <v>746</v>
      </c>
      <c r="E8604">
        <f t="shared" si="268"/>
        <v>1</v>
      </c>
      <c r="F8604" t="str">
        <f t="shared" si="269"/>
        <v/>
      </c>
      <c r="G8604" t="s">
        <v>910</v>
      </c>
      <c r="H8604">
        <v>5</v>
      </c>
      <c r="Q8604">
        <v>4.5</v>
      </c>
    </row>
    <row r="8605" spans="1:17" x14ac:dyDescent="0.25">
      <c r="A8605" t="s">
        <v>909</v>
      </c>
      <c r="B8605">
        <v>5</v>
      </c>
      <c r="C8605" t="s">
        <v>456</v>
      </c>
      <c r="D8605" t="s">
        <v>746</v>
      </c>
      <c r="E8605">
        <f t="shared" si="268"/>
        <v>1</v>
      </c>
      <c r="F8605" t="str">
        <f t="shared" si="269"/>
        <v/>
      </c>
      <c r="G8605" t="s">
        <v>910</v>
      </c>
      <c r="H8605">
        <v>5.5</v>
      </c>
      <c r="Q8605">
        <v>5</v>
      </c>
    </row>
    <row r="8606" spans="1:17" x14ac:dyDescent="0.25">
      <c r="A8606" t="s">
        <v>909</v>
      </c>
      <c r="B8606">
        <v>5</v>
      </c>
      <c r="C8606" t="s">
        <v>473</v>
      </c>
      <c r="D8606" t="s">
        <v>746</v>
      </c>
      <c r="E8606">
        <f t="shared" si="268"/>
        <v>1</v>
      </c>
      <c r="F8606" t="str">
        <f t="shared" si="269"/>
        <v/>
      </c>
      <c r="G8606" t="s">
        <v>910</v>
      </c>
      <c r="H8606">
        <v>5.5</v>
      </c>
      <c r="Q8606">
        <v>5</v>
      </c>
    </row>
    <row r="8607" spans="1:17" x14ac:dyDescent="0.25">
      <c r="A8607" t="s">
        <v>909</v>
      </c>
      <c r="B8607">
        <v>5</v>
      </c>
      <c r="C8607" t="s">
        <v>479</v>
      </c>
      <c r="D8607" t="s">
        <v>746</v>
      </c>
      <c r="E8607">
        <f t="shared" si="268"/>
        <v>1</v>
      </c>
      <c r="F8607" t="str">
        <f t="shared" si="269"/>
        <v/>
      </c>
      <c r="G8607" t="s">
        <v>910</v>
      </c>
      <c r="H8607">
        <v>5</v>
      </c>
      <c r="Q8607">
        <v>4.5</v>
      </c>
    </row>
    <row r="8608" spans="1:17" x14ac:dyDescent="0.25">
      <c r="A8608" t="s">
        <v>909</v>
      </c>
      <c r="B8608">
        <v>5</v>
      </c>
      <c r="C8608" t="s">
        <v>354</v>
      </c>
      <c r="D8608" t="s">
        <v>760</v>
      </c>
      <c r="E8608" t="str">
        <f t="shared" si="268"/>
        <v/>
      </c>
      <c r="F8608" t="str">
        <f t="shared" si="269"/>
        <v/>
      </c>
      <c r="H8608">
        <v>5.5</v>
      </c>
      <c r="Q8608">
        <v>5.5</v>
      </c>
    </row>
    <row r="8609" spans="1:17" x14ac:dyDescent="0.25">
      <c r="A8609" t="s">
        <v>909</v>
      </c>
      <c r="B8609">
        <v>5</v>
      </c>
      <c r="C8609" t="s">
        <v>404</v>
      </c>
      <c r="D8609" t="s">
        <v>760</v>
      </c>
      <c r="E8609" t="str">
        <f t="shared" si="268"/>
        <v/>
      </c>
      <c r="F8609" t="str">
        <f t="shared" si="269"/>
        <v/>
      </c>
      <c r="H8609">
        <v>6.5</v>
      </c>
      <c r="Q8609">
        <v>6.5</v>
      </c>
    </row>
    <row r="8610" spans="1:17" x14ac:dyDescent="0.25">
      <c r="A8610" t="s">
        <v>909</v>
      </c>
      <c r="B8610">
        <v>5</v>
      </c>
      <c r="C8610" t="s">
        <v>436</v>
      </c>
      <c r="D8610" t="s">
        <v>760</v>
      </c>
      <c r="E8610" t="str">
        <f t="shared" si="268"/>
        <v/>
      </c>
      <c r="F8610" t="str">
        <f t="shared" si="269"/>
        <v/>
      </c>
      <c r="H8610">
        <v>6</v>
      </c>
      <c r="Q8610">
        <v>6</v>
      </c>
    </row>
    <row r="8611" spans="1:17" x14ac:dyDescent="0.25">
      <c r="A8611" t="s">
        <v>909</v>
      </c>
      <c r="B8611">
        <v>5</v>
      </c>
      <c r="C8611" t="s">
        <v>471</v>
      </c>
      <c r="D8611" t="s">
        <v>760</v>
      </c>
      <c r="E8611" t="str">
        <f t="shared" si="268"/>
        <v/>
      </c>
      <c r="F8611" t="str">
        <f t="shared" si="269"/>
        <v/>
      </c>
      <c r="H8611">
        <v>4.5</v>
      </c>
      <c r="Q8611">
        <v>4.5</v>
      </c>
    </row>
    <row r="8612" spans="1:17" x14ac:dyDescent="0.25">
      <c r="A8612" t="s">
        <v>909</v>
      </c>
      <c r="B8612">
        <v>5</v>
      </c>
      <c r="C8612" t="s">
        <v>914</v>
      </c>
      <c r="D8612" t="s">
        <v>760</v>
      </c>
      <c r="E8612">
        <f t="shared" si="268"/>
        <v>1</v>
      </c>
      <c r="F8612" t="str">
        <f t="shared" si="269"/>
        <v/>
      </c>
      <c r="G8612" t="s">
        <v>910</v>
      </c>
      <c r="H8612">
        <v>5.5</v>
      </c>
      <c r="Q8612">
        <v>5</v>
      </c>
    </row>
    <row r="8613" spans="1:17" x14ac:dyDescent="0.25">
      <c r="A8613" t="s">
        <v>909</v>
      </c>
      <c r="B8613">
        <v>5</v>
      </c>
      <c r="C8613" t="s">
        <v>357</v>
      </c>
      <c r="D8613" t="s">
        <v>633</v>
      </c>
      <c r="E8613" t="str">
        <f t="shared" si="268"/>
        <v/>
      </c>
      <c r="F8613" t="str">
        <f t="shared" si="269"/>
        <v/>
      </c>
      <c r="H8613">
        <v>5.5</v>
      </c>
      <c r="Q8613">
        <v>5.5</v>
      </c>
    </row>
    <row r="8614" spans="1:17" x14ac:dyDescent="0.25">
      <c r="A8614" t="s">
        <v>909</v>
      </c>
      <c r="B8614">
        <v>5</v>
      </c>
      <c r="C8614" t="s">
        <v>358</v>
      </c>
      <c r="D8614" t="s">
        <v>633</v>
      </c>
      <c r="E8614" t="str">
        <f t="shared" si="268"/>
        <v/>
      </c>
      <c r="F8614" t="str">
        <f t="shared" si="269"/>
        <v/>
      </c>
      <c r="H8614">
        <v>6</v>
      </c>
      <c r="Q8614">
        <v>6</v>
      </c>
    </row>
    <row r="8615" spans="1:17" x14ac:dyDescent="0.25">
      <c r="A8615" t="s">
        <v>909</v>
      </c>
      <c r="B8615">
        <v>5</v>
      </c>
      <c r="C8615" t="s">
        <v>450</v>
      </c>
      <c r="D8615" t="s">
        <v>633</v>
      </c>
      <c r="E8615">
        <f t="shared" si="268"/>
        <v>1</v>
      </c>
      <c r="F8615" t="str">
        <f t="shared" si="269"/>
        <v/>
      </c>
      <c r="G8615" t="s">
        <v>910</v>
      </c>
      <c r="H8615">
        <v>6</v>
      </c>
      <c r="Q8615">
        <v>5.5</v>
      </c>
    </row>
    <row r="8616" spans="1:17" x14ac:dyDescent="0.25">
      <c r="A8616" t="s">
        <v>909</v>
      </c>
      <c r="B8616">
        <v>5</v>
      </c>
      <c r="C8616" t="s">
        <v>875</v>
      </c>
      <c r="D8616" t="s">
        <v>633</v>
      </c>
      <c r="E8616">
        <f t="shared" si="268"/>
        <v>1</v>
      </c>
      <c r="F8616" t="str">
        <f t="shared" si="269"/>
        <v/>
      </c>
      <c r="G8616" t="s">
        <v>910</v>
      </c>
      <c r="H8616">
        <v>6</v>
      </c>
      <c r="Q8616">
        <v>5.5</v>
      </c>
    </row>
    <row r="8617" spans="1:17" x14ac:dyDescent="0.25">
      <c r="A8617" t="s">
        <v>909</v>
      </c>
      <c r="B8617">
        <v>5</v>
      </c>
      <c r="C8617" t="s">
        <v>350</v>
      </c>
      <c r="D8617" t="s">
        <v>739</v>
      </c>
      <c r="E8617">
        <f t="shared" si="268"/>
        <v>1</v>
      </c>
      <c r="F8617" t="str">
        <f t="shared" si="269"/>
        <v/>
      </c>
      <c r="G8617" t="s">
        <v>910</v>
      </c>
      <c r="H8617">
        <v>5</v>
      </c>
      <c r="Q8617">
        <v>4.5</v>
      </c>
    </row>
    <row r="8618" spans="1:17" x14ac:dyDescent="0.25">
      <c r="A8618" t="s">
        <v>909</v>
      </c>
      <c r="B8618">
        <v>5</v>
      </c>
      <c r="C8618" t="s">
        <v>362</v>
      </c>
      <c r="D8618" t="s">
        <v>739</v>
      </c>
      <c r="E8618" t="str">
        <f t="shared" si="268"/>
        <v/>
      </c>
      <c r="F8618">
        <f t="shared" si="269"/>
        <v>1</v>
      </c>
      <c r="G8618" t="s">
        <v>911</v>
      </c>
      <c r="H8618">
        <v>5</v>
      </c>
      <c r="Q8618">
        <v>4</v>
      </c>
    </row>
    <row r="8619" spans="1:17" x14ac:dyDescent="0.25">
      <c r="A8619" t="s">
        <v>909</v>
      </c>
      <c r="B8619">
        <v>5</v>
      </c>
      <c r="C8619" t="s">
        <v>864</v>
      </c>
      <c r="D8619" t="s">
        <v>739</v>
      </c>
      <c r="E8619" t="str">
        <f t="shared" si="268"/>
        <v/>
      </c>
      <c r="F8619" t="str">
        <f t="shared" si="269"/>
        <v/>
      </c>
      <c r="H8619">
        <v>5.5</v>
      </c>
      <c r="Q8619">
        <v>5.5</v>
      </c>
    </row>
    <row r="8620" spans="1:17" x14ac:dyDescent="0.25">
      <c r="A8620" t="s">
        <v>909</v>
      </c>
      <c r="B8620">
        <v>5</v>
      </c>
      <c r="C8620" t="s">
        <v>472</v>
      </c>
      <c r="D8620" t="s">
        <v>739</v>
      </c>
      <c r="E8620" t="str">
        <f t="shared" si="268"/>
        <v/>
      </c>
      <c r="F8620" t="str">
        <f t="shared" si="269"/>
        <v/>
      </c>
      <c r="H8620">
        <v>5.5</v>
      </c>
      <c r="Q8620">
        <v>5.5</v>
      </c>
    </row>
    <row r="8621" spans="1:17" x14ac:dyDescent="0.25">
      <c r="A8621" t="s">
        <v>909</v>
      </c>
      <c r="B8621">
        <v>5</v>
      </c>
      <c r="C8621" t="s">
        <v>367</v>
      </c>
      <c r="D8621" t="s">
        <v>739</v>
      </c>
      <c r="E8621" t="str">
        <f t="shared" si="268"/>
        <v/>
      </c>
      <c r="F8621" t="str">
        <f t="shared" si="269"/>
        <v/>
      </c>
      <c r="H8621">
        <v>6</v>
      </c>
      <c r="Q8621">
        <v>6</v>
      </c>
    </row>
    <row r="8622" spans="1:17" x14ac:dyDescent="0.25">
      <c r="A8622" t="s">
        <v>909</v>
      </c>
      <c r="B8622">
        <v>5</v>
      </c>
      <c r="C8622" t="s">
        <v>365</v>
      </c>
      <c r="D8622" t="s">
        <v>634</v>
      </c>
      <c r="E8622" t="str">
        <f t="shared" si="268"/>
        <v/>
      </c>
      <c r="F8622" t="str">
        <f t="shared" si="269"/>
        <v/>
      </c>
      <c r="H8622">
        <v>5</v>
      </c>
      <c r="K8622">
        <v>1</v>
      </c>
      <c r="Q8622">
        <v>3</v>
      </c>
    </row>
    <row r="8623" spans="1:17" x14ac:dyDescent="0.25">
      <c r="A8623" t="s">
        <v>909</v>
      </c>
      <c r="B8623">
        <v>5</v>
      </c>
      <c r="C8623" t="s">
        <v>382</v>
      </c>
      <c r="D8623" t="s">
        <v>634</v>
      </c>
      <c r="E8623" t="str">
        <f t="shared" si="268"/>
        <v/>
      </c>
      <c r="F8623" t="str">
        <f t="shared" si="269"/>
        <v/>
      </c>
      <c r="H8623">
        <v>6</v>
      </c>
      <c r="Q8623">
        <v>6</v>
      </c>
    </row>
    <row r="8624" spans="1:17" x14ac:dyDescent="0.25">
      <c r="A8624" t="s">
        <v>909</v>
      </c>
      <c r="B8624">
        <v>5</v>
      </c>
      <c r="C8624" t="s">
        <v>398</v>
      </c>
      <c r="D8624" t="s">
        <v>634</v>
      </c>
      <c r="E8624">
        <f t="shared" si="268"/>
        <v>1</v>
      </c>
      <c r="F8624" t="str">
        <f t="shared" si="269"/>
        <v/>
      </c>
      <c r="G8624" t="s">
        <v>910</v>
      </c>
      <c r="H8624">
        <v>5</v>
      </c>
      <c r="Q8624">
        <v>4.5</v>
      </c>
    </row>
    <row r="8625" spans="1:17" x14ac:dyDescent="0.25">
      <c r="A8625" t="s">
        <v>909</v>
      </c>
      <c r="B8625">
        <v>5</v>
      </c>
      <c r="C8625" t="s">
        <v>469</v>
      </c>
      <c r="D8625" t="s">
        <v>634</v>
      </c>
      <c r="E8625">
        <f t="shared" si="268"/>
        <v>1</v>
      </c>
      <c r="F8625" t="str">
        <f t="shared" si="269"/>
        <v/>
      </c>
      <c r="G8625" t="s">
        <v>910</v>
      </c>
      <c r="H8625">
        <v>6</v>
      </c>
      <c r="L8625">
        <v>1</v>
      </c>
      <c r="Q8625">
        <v>6.5</v>
      </c>
    </row>
    <row r="8626" spans="1:17" x14ac:dyDescent="0.25">
      <c r="A8626" t="s">
        <v>909</v>
      </c>
      <c r="B8626">
        <v>5</v>
      </c>
      <c r="C8626" t="s">
        <v>847</v>
      </c>
      <c r="D8626" t="s">
        <v>634</v>
      </c>
      <c r="E8626" t="str">
        <f t="shared" si="268"/>
        <v/>
      </c>
      <c r="F8626" t="str">
        <f t="shared" si="269"/>
        <v/>
      </c>
      <c r="H8626">
        <v>5.5</v>
      </c>
      <c r="Q8626">
        <v>5.5</v>
      </c>
    </row>
    <row r="8627" spans="1:17" x14ac:dyDescent="0.25">
      <c r="A8627" t="s">
        <v>909</v>
      </c>
      <c r="B8627">
        <v>5</v>
      </c>
      <c r="C8627" t="s">
        <v>834</v>
      </c>
      <c r="D8627" t="s">
        <v>632</v>
      </c>
      <c r="E8627" t="str">
        <f t="shared" si="268"/>
        <v/>
      </c>
      <c r="F8627" t="str">
        <f t="shared" si="269"/>
        <v/>
      </c>
      <c r="H8627">
        <v>6</v>
      </c>
      <c r="Q8627">
        <v>6</v>
      </c>
    </row>
    <row r="8628" spans="1:17" x14ac:dyDescent="0.25">
      <c r="A8628" t="s">
        <v>909</v>
      </c>
      <c r="B8628">
        <v>5</v>
      </c>
      <c r="C8628" t="s">
        <v>447</v>
      </c>
      <c r="D8628" t="s">
        <v>632</v>
      </c>
      <c r="E8628" t="str">
        <f t="shared" si="268"/>
        <v/>
      </c>
      <c r="F8628" t="str">
        <f t="shared" si="269"/>
        <v/>
      </c>
      <c r="H8628">
        <v>6</v>
      </c>
      <c r="Q8628">
        <v>6</v>
      </c>
    </row>
    <row r="8629" spans="1:17" x14ac:dyDescent="0.25">
      <c r="A8629" t="s">
        <v>909</v>
      </c>
      <c r="B8629">
        <v>5</v>
      </c>
      <c r="C8629" t="s">
        <v>462</v>
      </c>
      <c r="D8629" t="s">
        <v>632</v>
      </c>
      <c r="E8629" t="str">
        <f t="shared" si="268"/>
        <v/>
      </c>
      <c r="F8629" t="str">
        <f t="shared" si="269"/>
        <v/>
      </c>
      <c r="H8629">
        <v>6.5</v>
      </c>
      <c r="Q8629">
        <v>6.5</v>
      </c>
    </row>
    <row r="8630" spans="1:17" x14ac:dyDescent="0.25">
      <c r="A8630" t="s">
        <v>909</v>
      </c>
      <c r="B8630">
        <v>5</v>
      </c>
      <c r="C8630" t="s">
        <v>470</v>
      </c>
      <c r="D8630" t="s">
        <v>632</v>
      </c>
      <c r="E8630" t="str">
        <f t="shared" si="268"/>
        <v/>
      </c>
      <c r="F8630" t="str">
        <f t="shared" si="269"/>
        <v/>
      </c>
      <c r="H8630">
        <v>6</v>
      </c>
      <c r="Q8630">
        <v>6</v>
      </c>
    </row>
    <row r="8631" spans="1:17" x14ac:dyDescent="0.25">
      <c r="A8631" t="s">
        <v>909</v>
      </c>
      <c r="B8631">
        <v>5</v>
      </c>
      <c r="C8631" t="s">
        <v>474</v>
      </c>
      <c r="D8631" t="s">
        <v>632</v>
      </c>
      <c r="E8631" t="str">
        <f t="shared" si="268"/>
        <v/>
      </c>
      <c r="F8631" t="str">
        <f t="shared" si="269"/>
        <v/>
      </c>
      <c r="H8631">
        <v>6</v>
      </c>
      <c r="Q8631">
        <v>6</v>
      </c>
    </row>
    <row r="8632" spans="1:17" x14ac:dyDescent="0.25">
      <c r="A8632" t="s">
        <v>909</v>
      </c>
      <c r="B8632">
        <v>5</v>
      </c>
      <c r="C8632" t="s">
        <v>353</v>
      </c>
      <c r="D8632" t="s">
        <v>752</v>
      </c>
      <c r="E8632">
        <f t="shared" si="268"/>
        <v>1</v>
      </c>
      <c r="F8632" t="str">
        <f t="shared" si="269"/>
        <v/>
      </c>
      <c r="G8632" t="s">
        <v>910</v>
      </c>
      <c r="H8632">
        <v>5.5</v>
      </c>
      <c r="Q8632">
        <v>5</v>
      </c>
    </row>
    <row r="8633" spans="1:17" x14ac:dyDescent="0.25">
      <c r="A8633" t="s">
        <v>909</v>
      </c>
      <c r="B8633">
        <v>5</v>
      </c>
      <c r="C8633" t="s">
        <v>392</v>
      </c>
      <c r="D8633" t="s">
        <v>752</v>
      </c>
      <c r="E8633" t="str">
        <f t="shared" si="268"/>
        <v/>
      </c>
      <c r="F8633" t="str">
        <f t="shared" si="269"/>
        <v/>
      </c>
      <c r="H8633">
        <v>6</v>
      </c>
      <c r="Q8633">
        <v>6</v>
      </c>
    </row>
    <row r="8634" spans="1:17" x14ac:dyDescent="0.25">
      <c r="A8634" t="s">
        <v>909</v>
      </c>
      <c r="B8634">
        <v>5</v>
      </c>
      <c r="C8634" t="s">
        <v>856</v>
      </c>
      <c r="D8634" t="s">
        <v>752</v>
      </c>
      <c r="E8634" t="str">
        <f t="shared" si="268"/>
        <v/>
      </c>
      <c r="F8634" t="str">
        <f t="shared" si="269"/>
        <v/>
      </c>
      <c r="H8634">
        <v>6</v>
      </c>
      <c r="Q8634">
        <v>6</v>
      </c>
    </row>
    <row r="8635" spans="1:17" x14ac:dyDescent="0.25">
      <c r="A8635" t="s">
        <v>909</v>
      </c>
      <c r="B8635">
        <v>5</v>
      </c>
      <c r="C8635" t="s">
        <v>454</v>
      </c>
      <c r="D8635" t="s">
        <v>752</v>
      </c>
      <c r="E8635">
        <f t="shared" si="268"/>
        <v>1</v>
      </c>
      <c r="F8635" t="str">
        <f t="shared" si="269"/>
        <v/>
      </c>
      <c r="G8635" t="s">
        <v>910</v>
      </c>
      <c r="H8635">
        <v>6</v>
      </c>
      <c r="Q8635">
        <v>5.5</v>
      </c>
    </row>
    <row r="8636" spans="1:17" x14ac:dyDescent="0.25">
      <c r="A8636" t="s">
        <v>909</v>
      </c>
      <c r="B8636">
        <v>5</v>
      </c>
      <c r="C8636" t="s">
        <v>477</v>
      </c>
      <c r="D8636" t="s">
        <v>752</v>
      </c>
      <c r="E8636" t="str">
        <f t="shared" si="268"/>
        <v/>
      </c>
      <c r="F8636" t="str">
        <f t="shared" si="269"/>
        <v/>
      </c>
      <c r="H8636">
        <v>6.5</v>
      </c>
      <c r="Q8636">
        <v>6.5</v>
      </c>
    </row>
    <row r="8637" spans="1:17" x14ac:dyDescent="0.25">
      <c r="A8637" t="s">
        <v>909</v>
      </c>
      <c r="B8637">
        <v>5</v>
      </c>
      <c r="C8637" t="s">
        <v>374</v>
      </c>
      <c r="D8637" t="s">
        <v>740</v>
      </c>
      <c r="E8637">
        <f t="shared" si="268"/>
        <v>1</v>
      </c>
      <c r="F8637" t="str">
        <f t="shared" si="269"/>
        <v/>
      </c>
      <c r="G8637" t="s">
        <v>910</v>
      </c>
      <c r="H8637">
        <v>6.5</v>
      </c>
      <c r="L8637">
        <v>1</v>
      </c>
      <c r="Q8637">
        <v>7</v>
      </c>
    </row>
    <row r="8638" spans="1:17" x14ac:dyDescent="0.25">
      <c r="A8638" t="s">
        <v>909</v>
      </c>
      <c r="B8638">
        <v>5</v>
      </c>
      <c r="C8638" t="s">
        <v>414</v>
      </c>
      <c r="D8638" t="s">
        <v>740</v>
      </c>
      <c r="E8638" t="str">
        <f t="shared" si="268"/>
        <v/>
      </c>
      <c r="F8638" t="str">
        <f t="shared" si="269"/>
        <v/>
      </c>
      <c r="H8638">
        <v>7</v>
      </c>
      <c r="I8638">
        <v>1</v>
      </c>
      <c r="Q8638">
        <v>10</v>
      </c>
    </row>
    <row r="8639" spans="1:17" x14ac:dyDescent="0.25">
      <c r="A8639" t="s">
        <v>909</v>
      </c>
      <c r="B8639">
        <v>5</v>
      </c>
      <c r="C8639" t="s">
        <v>415</v>
      </c>
      <c r="D8639" t="s">
        <v>740</v>
      </c>
      <c r="E8639">
        <f t="shared" si="268"/>
        <v>1</v>
      </c>
      <c r="F8639" t="str">
        <f t="shared" si="269"/>
        <v/>
      </c>
      <c r="G8639" t="s">
        <v>910</v>
      </c>
      <c r="H8639">
        <v>5</v>
      </c>
      <c r="Q8639">
        <v>4.5</v>
      </c>
    </row>
    <row r="8640" spans="1:17" x14ac:dyDescent="0.25">
      <c r="A8640" t="s">
        <v>909</v>
      </c>
      <c r="B8640">
        <v>5</v>
      </c>
      <c r="C8640" t="s">
        <v>440</v>
      </c>
      <c r="D8640" t="s">
        <v>740</v>
      </c>
      <c r="E8640">
        <f t="shared" si="268"/>
        <v>1</v>
      </c>
      <c r="F8640" t="str">
        <f t="shared" si="269"/>
        <v/>
      </c>
      <c r="G8640" t="s">
        <v>910</v>
      </c>
      <c r="H8640">
        <v>6</v>
      </c>
      <c r="Q8640">
        <v>5.5</v>
      </c>
    </row>
    <row r="8641" spans="1:17" x14ac:dyDescent="0.25">
      <c r="A8641" t="s">
        <v>909</v>
      </c>
      <c r="B8641">
        <v>5</v>
      </c>
      <c r="C8641" t="s">
        <v>458</v>
      </c>
      <c r="D8641" t="s">
        <v>740</v>
      </c>
      <c r="E8641">
        <f t="shared" si="268"/>
        <v>1</v>
      </c>
      <c r="F8641" t="str">
        <f t="shared" si="269"/>
        <v/>
      </c>
      <c r="G8641" t="s">
        <v>910</v>
      </c>
      <c r="H8641">
        <v>6.5</v>
      </c>
      <c r="Q8641">
        <v>6</v>
      </c>
    </row>
    <row r="8642" spans="1:17" x14ac:dyDescent="0.25">
      <c r="A8642" t="s">
        <v>909</v>
      </c>
      <c r="B8642">
        <v>5</v>
      </c>
      <c r="C8642" t="s">
        <v>360</v>
      </c>
      <c r="D8642" t="s">
        <v>742</v>
      </c>
      <c r="E8642" t="str">
        <f t="shared" si="268"/>
        <v/>
      </c>
      <c r="F8642" t="str">
        <f t="shared" si="269"/>
        <v/>
      </c>
      <c r="H8642">
        <v>6</v>
      </c>
      <c r="Q8642">
        <v>6</v>
      </c>
    </row>
    <row r="8643" spans="1:17" x14ac:dyDescent="0.25">
      <c r="A8643" t="s">
        <v>909</v>
      </c>
      <c r="B8643">
        <v>5</v>
      </c>
      <c r="C8643" t="s">
        <v>384</v>
      </c>
      <c r="D8643" t="s">
        <v>742</v>
      </c>
      <c r="E8643" t="str">
        <f t="shared" ref="E8643:E8706" si="270">IF($G8643="Ammonito",1,"")</f>
        <v/>
      </c>
      <c r="F8643" t="str">
        <f t="shared" ref="F8643:F8706" si="271">IF($G8643="Espulsione",1,"")</f>
        <v/>
      </c>
      <c r="H8643">
        <v>6</v>
      </c>
      <c r="Q8643">
        <v>6</v>
      </c>
    </row>
    <row r="8644" spans="1:17" x14ac:dyDescent="0.25">
      <c r="A8644" t="s">
        <v>909</v>
      </c>
      <c r="B8644">
        <v>5</v>
      </c>
      <c r="C8644" t="s">
        <v>418</v>
      </c>
      <c r="D8644" t="s">
        <v>742</v>
      </c>
      <c r="E8644" t="str">
        <f t="shared" si="270"/>
        <v/>
      </c>
      <c r="F8644" t="str">
        <f t="shared" si="271"/>
        <v/>
      </c>
      <c r="H8644">
        <v>6</v>
      </c>
      <c r="Q8644">
        <v>6</v>
      </c>
    </row>
    <row r="8645" spans="1:17" x14ac:dyDescent="0.25">
      <c r="A8645" t="s">
        <v>909</v>
      </c>
      <c r="B8645">
        <v>5</v>
      </c>
      <c r="C8645" t="s">
        <v>444</v>
      </c>
      <c r="D8645" t="s">
        <v>742</v>
      </c>
      <c r="E8645" t="str">
        <f t="shared" si="270"/>
        <v/>
      </c>
      <c r="F8645" t="str">
        <f t="shared" si="271"/>
        <v/>
      </c>
      <c r="H8645">
        <v>5.5</v>
      </c>
      <c r="Q8645">
        <v>5.5</v>
      </c>
    </row>
    <row r="8646" spans="1:17" x14ac:dyDescent="0.25">
      <c r="A8646" t="s">
        <v>909</v>
      </c>
      <c r="B8646">
        <v>5</v>
      </c>
      <c r="C8646" t="s">
        <v>869</v>
      </c>
      <c r="D8646" t="s">
        <v>742</v>
      </c>
      <c r="E8646" t="str">
        <f t="shared" si="270"/>
        <v/>
      </c>
      <c r="F8646" t="str">
        <f t="shared" si="271"/>
        <v/>
      </c>
      <c r="H8646">
        <v>5.5</v>
      </c>
      <c r="Q8646">
        <v>5.5</v>
      </c>
    </row>
    <row r="8647" spans="1:17" x14ac:dyDescent="0.25">
      <c r="A8647" t="s">
        <v>909</v>
      </c>
      <c r="B8647">
        <v>5</v>
      </c>
      <c r="C8647" t="s">
        <v>375</v>
      </c>
      <c r="D8647" t="s">
        <v>753</v>
      </c>
      <c r="E8647">
        <f t="shared" si="270"/>
        <v>1</v>
      </c>
      <c r="F8647" t="str">
        <f t="shared" si="271"/>
        <v/>
      </c>
      <c r="G8647" t="s">
        <v>910</v>
      </c>
      <c r="H8647">
        <v>5</v>
      </c>
      <c r="Q8647">
        <v>4.5</v>
      </c>
    </row>
    <row r="8648" spans="1:17" x14ac:dyDescent="0.25">
      <c r="A8648" t="s">
        <v>909</v>
      </c>
      <c r="B8648">
        <v>5</v>
      </c>
      <c r="C8648" t="s">
        <v>379</v>
      </c>
      <c r="D8648" t="s">
        <v>753</v>
      </c>
      <c r="E8648" t="str">
        <f t="shared" si="270"/>
        <v/>
      </c>
      <c r="F8648" t="str">
        <f t="shared" si="271"/>
        <v/>
      </c>
      <c r="H8648">
        <v>6</v>
      </c>
      <c r="Q8648">
        <v>6</v>
      </c>
    </row>
    <row r="8649" spans="1:17" x14ac:dyDescent="0.25">
      <c r="A8649" t="s">
        <v>909</v>
      </c>
      <c r="B8649">
        <v>5</v>
      </c>
      <c r="C8649" t="s">
        <v>385</v>
      </c>
      <c r="D8649" t="s">
        <v>753</v>
      </c>
      <c r="E8649" t="str">
        <f t="shared" si="270"/>
        <v/>
      </c>
      <c r="F8649" t="str">
        <f t="shared" si="271"/>
        <v/>
      </c>
      <c r="H8649">
        <v>6</v>
      </c>
      <c r="Q8649">
        <v>6</v>
      </c>
    </row>
    <row r="8650" spans="1:17" x14ac:dyDescent="0.25">
      <c r="A8650" t="s">
        <v>909</v>
      </c>
      <c r="B8650">
        <v>5</v>
      </c>
      <c r="C8650" t="s">
        <v>871</v>
      </c>
      <c r="D8650" t="s">
        <v>753</v>
      </c>
      <c r="E8650" t="str">
        <f t="shared" si="270"/>
        <v/>
      </c>
      <c r="F8650" t="str">
        <f t="shared" si="271"/>
        <v/>
      </c>
      <c r="H8650">
        <v>6.5</v>
      </c>
      <c r="L8650">
        <v>1</v>
      </c>
      <c r="Q8650">
        <v>7.5</v>
      </c>
    </row>
    <row r="8651" spans="1:17" x14ac:dyDescent="0.25">
      <c r="A8651" t="s">
        <v>909</v>
      </c>
      <c r="B8651">
        <v>5</v>
      </c>
      <c r="C8651" t="s">
        <v>380</v>
      </c>
      <c r="D8651" t="s">
        <v>750</v>
      </c>
      <c r="E8651" t="str">
        <f t="shared" si="270"/>
        <v/>
      </c>
      <c r="F8651" t="str">
        <f t="shared" si="271"/>
        <v/>
      </c>
      <c r="H8651">
        <v>5.5</v>
      </c>
      <c r="Q8651">
        <v>5.5</v>
      </c>
    </row>
    <row r="8652" spans="1:17" x14ac:dyDescent="0.25">
      <c r="A8652" t="s">
        <v>909</v>
      </c>
      <c r="B8652">
        <v>5</v>
      </c>
      <c r="C8652" t="s">
        <v>386</v>
      </c>
      <c r="D8652" t="s">
        <v>750</v>
      </c>
      <c r="E8652" t="str">
        <f t="shared" si="270"/>
        <v/>
      </c>
      <c r="F8652" t="str">
        <f t="shared" si="271"/>
        <v/>
      </c>
      <c r="H8652">
        <v>5.5</v>
      </c>
      <c r="Q8652">
        <v>5.5</v>
      </c>
    </row>
    <row r="8653" spans="1:17" x14ac:dyDescent="0.25">
      <c r="A8653" t="s">
        <v>909</v>
      </c>
      <c r="B8653">
        <v>5</v>
      </c>
      <c r="C8653" t="s">
        <v>399</v>
      </c>
      <c r="D8653" t="s">
        <v>750</v>
      </c>
      <c r="E8653" t="str">
        <f t="shared" si="270"/>
        <v/>
      </c>
      <c r="F8653" t="str">
        <f t="shared" si="271"/>
        <v/>
      </c>
      <c r="H8653">
        <v>6.5</v>
      </c>
      <c r="Q8653">
        <v>6.5</v>
      </c>
    </row>
    <row r="8654" spans="1:17" x14ac:dyDescent="0.25">
      <c r="A8654" t="s">
        <v>909</v>
      </c>
      <c r="B8654">
        <v>5</v>
      </c>
      <c r="C8654" t="s">
        <v>430</v>
      </c>
      <c r="D8654" t="s">
        <v>750</v>
      </c>
      <c r="E8654" t="str">
        <f t="shared" si="270"/>
        <v/>
      </c>
      <c r="F8654" t="str">
        <f t="shared" si="271"/>
        <v/>
      </c>
      <c r="H8654">
        <v>5</v>
      </c>
      <c r="Q8654">
        <v>5</v>
      </c>
    </row>
    <row r="8655" spans="1:17" x14ac:dyDescent="0.25">
      <c r="A8655" t="s">
        <v>909</v>
      </c>
      <c r="B8655">
        <v>5</v>
      </c>
      <c r="C8655" t="s">
        <v>345</v>
      </c>
      <c r="D8655" t="s">
        <v>754</v>
      </c>
      <c r="E8655" t="str">
        <f t="shared" si="270"/>
        <v/>
      </c>
      <c r="F8655" t="str">
        <f t="shared" si="271"/>
        <v/>
      </c>
      <c r="H8655">
        <v>5.5</v>
      </c>
      <c r="I8655">
        <v>1</v>
      </c>
      <c r="Q8655">
        <v>8.5</v>
      </c>
    </row>
    <row r="8656" spans="1:17" x14ac:dyDescent="0.25">
      <c r="A8656" t="s">
        <v>909</v>
      </c>
      <c r="B8656">
        <v>5</v>
      </c>
      <c r="C8656" t="s">
        <v>849</v>
      </c>
      <c r="D8656" t="s">
        <v>754</v>
      </c>
      <c r="E8656" t="str">
        <f t="shared" si="270"/>
        <v/>
      </c>
      <c r="F8656" t="str">
        <f t="shared" si="271"/>
        <v/>
      </c>
      <c r="H8656">
        <v>4.5</v>
      </c>
      <c r="Q8656">
        <v>4.5</v>
      </c>
    </row>
    <row r="8657" spans="1:17" x14ac:dyDescent="0.25">
      <c r="A8657" t="s">
        <v>909</v>
      </c>
      <c r="B8657">
        <v>5</v>
      </c>
      <c r="C8657" t="s">
        <v>433</v>
      </c>
      <c r="D8657" t="s">
        <v>754</v>
      </c>
      <c r="E8657" t="str">
        <f t="shared" si="270"/>
        <v/>
      </c>
      <c r="F8657" t="str">
        <f t="shared" si="271"/>
        <v/>
      </c>
      <c r="H8657">
        <v>4.5</v>
      </c>
      <c r="Q8657">
        <v>4.5</v>
      </c>
    </row>
    <row r="8658" spans="1:17" x14ac:dyDescent="0.25">
      <c r="A8658" t="s">
        <v>909</v>
      </c>
      <c r="B8658">
        <v>5</v>
      </c>
      <c r="C8658" t="s">
        <v>480</v>
      </c>
      <c r="D8658" t="s">
        <v>754</v>
      </c>
      <c r="E8658" t="str">
        <f t="shared" si="270"/>
        <v/>
      </c>
      <c r="F8658" t="str">
        <f t="shared" si="271"/>
        <v/>
      </c>
      <c r="H8658">
        <v>4</v>
      </c>
      <c r="Q8658">
        <v>4</v>
      </c>
    </row>
    <row r="8659" spans="1:17" x14ac:dyDescent="0.25">
      <c r="A8659" t="s">
        <v>909</v>
      </c>
      <c r="B8659">
        <v>5</v>
      </c>
      <c r="C8659" t="s">
        <v>356</v>
      </c>
      <c r="D8659" t="s">
        <v>748</v>
      </c>
      <c r="E8659" t="str">
        <f t="shared" si="270"/>
        <v/>
      </c>
      <c r="F8659" t="str">
        <f t="shared" si="271"/>
        <v/>
      </c>
      <c r="H8659">
        <v>4.5</v>
      </c>
      <c r="Q8659">
        <v>4.5</v>
      </c>
    </row>
    <row r="8660" spans="1:17" x14ac:dyDescent="0.25">
      <c r="A8660" t="s">
        <v>909</v>
      </c>
      <c r="B8660">
        <v>5</v>
      </c>
      <c r="C8660" t="s">
        <v>377</v>
      </c>
      <c r="D8660" t="s">
        <v>748</v>
      </c>
      <c r="E8660" t="str">
        <f t="shared" si="270"/>
        <v/>
      </c>
      <c r="F8660" t="str">
        <f t="shared" si="271"/>
        <v/>
      </c>
      <c r="H8660">
        <v>5</v>
      </c>
      <c r="Q8660">
        <v>5</v>
      </c>
    </row>
    <row r="8661" spans="1:17" x14ac:dyDescent="0.25">
      <c r="A8661" t="s">
        <v>909</v>
      </c>
      <c r="B8661">
        <v>5</v>
      </c>
      <c r="C8661" t="s">
        <v>401</v>
      </c>
      <c r="D8661" t="s">
        <v>748</v>
      </c>
      <c r="E8661">
        <f t="shared" si="270"/>
        <v>1</v>
      </c>
      <c r="F8661" t="str">
        <f t="shared" si="271"/>
        <v/>
      </c>
      <c r="G8661" t="s">
        <v>910</v>
      </c>
      <c r="H8661">
        <v>5</v>
      </c>
      <c r="Q8661">
        <v>4.5</v>
      </c>
    </row>
    <row r="8662" spans="1:17" x14ac:dyDescent="0.25">
      <c r="A8662" t="s">
        <v>909</v>
      </c>
      <c r="B8662">
        <v>5</v>
      </c>
      <c r="C8662" t="s">
        <v>432</v>
      </c>
      <c r="D8662" t="s">
        <v>748</v>
      </c>
      <c r="E8662" t="str">
        <f t="shared" si="270"/>
        <v/>
      </c>
      <c r="F8662" t="str">
        <f t="shared" si="271"/>
        <v/>
      </c>
      <c r="H8662">
        <v>5.5</v>
      </c>
      <c r="Q8662">
        <v>5.5</v>
      </c>
    </row>
    <row r="8663" spans="1:17" x14ac:dyDescent="0.25">
      <c r="A8663" t="s">
        <v>909</v>
      </c>
      <c r="B8663">
        <v>5</v>
      </c>
      <c r="C8663" t="s">
        <v>363</v>
      </c>
      <c r="D8663" t="s">
        <v>661</v>
      </c>
      <c r="E8663">
        <f t="shared" si="270"/>
        <v>1</v>
      </c>
      <c r="F8663" t="str">
        <f t="shared" si="271"/>
        <v/>
      </c>
      <c r="G8663" t="s">
        <v>910</v>
      </c>
      <c r="H8663">
        <v>6</v>
      </c>
      <c r="Q8663">
        <v>5.5</v>
      </c>
    </row>
    <row r="8664" spans="1:17" x14ac:dyDescent="0.25">
      <c r="A8664" t="s">
        <v>909</v>
      </c>
      <c r="B8664">
        <v>5</v>
      </c>
      <c r="C8664" t="s">
        <v>420</v>
      </c>
      <c r="D8664" t="s">
        <v>661</v>
      </c>
      <c r="E8664" t="str">
        <f t="shared" si="270"/>
        <v/>
      </c>
      <c r="F8664" t="str">
        <f t="shared" si="271"/>
        <v/>
      </c>
      <c r="H8664">
        <v>6</v>
      </c>
      <c r="Q8664">
        <v>6</v>
      </c>
    </row>
    <row r="8665" spans="1:17" x14ac:dyDescent="0.25">
      <c r="A8665" t="s">
        <v>909</v>
      </c>
      <c r="B8665">
        <v>5</v>
      </c>
      <c r="C8665" t="s">
        <v>431</v>
      </c>
      <c r="D8665" t="s">
        <v>661</v>
      </c>
      <c r="E8665">
        <f t="shared" si="270"/>
        <v>1</v>
      </c>
      <c r="F8665" t="str">
        <f t="shared" si="271"/>
        <v/>
      </c>
      <c r="G8665" t="s">
        <v>910</v>
      </c>
      <c r="H8665">
        <v>6.5</v>
      </c>
      <c r="I8665">
        <v>1</v>
      </c>
      <c r="Q8665">
        <v>9</v>
      </c>
    </row>
    <row r="8666" spans="1:17" x14ac:dyDescent="0.25">
      <c r="A8666" t="s">
        <v>909</v>
      </c>
      <c r="B8666">
        <v>5</v>
      </c>
      <c r="C8666" t="s">
        <v>449</v>
      </c>
      <c r="D8666" t="s">
        <v>661</v>
      </c>
      <c r="E8666" t="str">
        <f t="shared" si="270"/>
        <v/>
      </c>
      <c r="F8666" t="str">
        <f t="shared" si="271"/>
        <v/>
      </c>
      <c r="H8666">
        <v>5.5</v>
      </c>
      <c r="Q8666">
        <v>5.5</v>
      </c>
    </row>
    <row r="8667" spans="1:17" x14ac:dyDescent="0.25">
      <c r="A8667" t="s">
        <v>909</v>
      </c>
      <c r="B8667">
        <v>5</v>
      </c>
      <c r="C8667" t="s">
        <v>467</v>
      </c>
      <c r="D8667" t="s">
        <v>661</v>
      </c>
      <c r="E8667" t="str">
        <f t="shared" si="270"/>
        <v/>
      </c>
      <c r="F8667" t="str">
        <f t="shared" si="271"/>
        <v/>
      </c>
      <c r="H8667">
        <v>6.5</v>
      </c>
      <c r="I8667">
        <v>1</v>
      </c>
      <c r="Q8667">
        <v>9.5</v>
      </c>
    </row>
    <row r="8668" spans="1:17" x14ac:dyDescent="0.25">
      <c r="A8668" t="s">
        <v>909</v>
      </c>
      <c r="B8668">
        <v>5</v>
      </c>
      <c r="C8668" t="s">
        <v>359</v>
      </c>
      <c r="D8668" t="s">
        <v>631</v>
      </c>
      <c r="E8668" t="str">
        <f t="shared" si="270"/>
        <v/>
      </c>
      <c r="F8668" t="str">
        <f t="shared" si="271"/>
        <v/>
      </c>
      <c r="H8668">
        <v>6.5</v>
      </c>
      <c r="Q8668">
        <v>6.5</v>
      </c>
    </row>
    <row r="8669" spans="1:17" x14ac:dyDescent="0.25">
      <c r="A8669" t="s">
        <v>909</v>
      </c>
      <c r="B8669">
        <v>5</v>
      </c>
      <c r="C8669" t="s">
        <v>364</v>
      </c>
      <c r="D8669" t="s">
        <v>631</v>
      </c>
      <c r="E8669" t="str">
        <f t="shared" si="270"/>
        <v/>
      </c>
      <c r="F8669" t="str">
        <f t="shared" si="271"/>
        <v/>
      </c>
      <c r="H8669">
        <v>7.5</v>
      </c>
      <c r="I8669">
        <v>1</v>
      </c>
      <c r="Q8669">
        <v>10.5</v>
      </c>
    </row>
    <row r="8670" spans="1:17" x14ac:dyDescent="0.25">
      <c r="A8670" t="s">
        <v>909</v>
      </c>
      <c r="B8670">
        <v>5</v>
      </c>
      <c r="C8670" t="s">
        <v>846</v>
      </c>
      <c r="D8670" t="s">
        <v>631</v>
      </c>
      <c r="E8670">
        <f t="shared" si="270"/>
        <v>1</v>
      </c>
      <c r="F8670" t="str">
        <f t="shared" si="271"/>
        <v/>
      </c>
      <c r="G8670" t="s">
        <v>910</v>
      </c>
      <c r="H8670">
        <v>6</v>
      </c>
      <c r="Q8670">
        <v>5.5</v>
      </c>
    </row>
    <row r="8671" spans="1:17" x14ac:dyDescent="0.25">
      <c r="A8671" t="s">
        <v>909</v>
      </c>
      <c r="B8671">
        <v>5</v>
      </c>
      <c r="C8671" t="s">
        <v>396</v>
      </c>
      <c r="D8671" t="s">
        <v>631</v>
      </c>
      <c r="E8671" t="str">
        <f t="shared" si="270"/>
        <v/>
      </c>
      <c r="F8671" t="str">
        <f t="shared" si="271"/>
        <v/>
      </c>
      <c r="H8671">
        <v>6.5</v>
      </c>
      <c r="Q8671">
        <v>6.5</v>
      </c>
    </row>
    <row r="8672" spans="1:17" x14ac:dyDescent="0.25">
      <c r="A8672" t="s">
        <v>909</v>
      </c>
      <c r="B8672">
        <v>5</v>
      </c>
      <c r="C8672" t="s">
        <v>423</v>
      </c>
      <c r="D8672" t="s">
        <v>631</v>
      </c>
      <c r="E8672" t="str">
        <f t="shared" si="270"/>
        <v/>
      </c>
      <c r="F8672" t="str">
        <f t="shared" si="271"/>
        <v/>
      </c>
      <c r="H8672">
        <v>6</v>
      </c>
      <c r="Q8672">
        <v>6</v>
      </c>
    </row>
    <row r="8673" spans="1:17" x14ac:dyDescent="0.25">
      <c r="A8673" t="s">
        <v>909</v>
      </c>
      <c r="B8673">
        <v>5</v>
      </c>
      <c r="C8673" t="s">
        <v>387</v>
      </c>
      <c r="D8673" t="s">
        <v>745</v>
      </c>
      <c r="E8673">
        <f t="shared" si="270"/>
        <v>1</v>
      </c>
      <c r="F8673" t="str">
        <f t="shared" si="271"/>
        <v/>
      </c>
      <c r="G8673" t="s">
        <v>910</v>
      </c>
      <c r="H8673">
        <v>6</v>
      </c>
      <c r="Q8673">
        <v>5.5</v>
      </c>
    </row>
    <row r="8674" spans="1:17" x14ac:dyDescent="0.25">
      <c r="A8674" t="s">
        <v>909</v>
      </c>
      <c r="B8674">
        <v>5</v>
      </c>
      <c r="C8674" t="s">
        <v>394</v>
      </c>
      <c r="D8674" t="s">
        <v>745</v>
      </c>
      <c r="E8674" t="str">
        <f t="shared" si="270"/>
        <v/>
      </c>
      <c r="F8674" t="str">
        <f t="shared" si="271"/>
        <v/>
      </c>
      <c r="H8674">
        <v>6</v>
      </c>
      <c r="Q8674">
        <v>6</v>
      </c>
    </row>
    <row r="8675" spans="1:17" x14ac:dyDescent="0.25">
      <c r="A8675" t="s">
        <v>909</v>
      </c>
      <c r="B8675">
        <v>5</v>
      </c>
      <c r="C8675" t="s">
        <v>405</v>
      </c>
      <c r="D8675" t="s">
        <v>745</v>
      </c>
      <c r="E8675" t="str">
        <f t="shared" si="270"/>
        <v/>
      </c>
      <c r="F8675" t="str">
        <f t="shared" si="271"/>
        <v/>
      </c>
      <c r="H8675">
        <v>5.5</v>
      </c>
      <c r="Q8675">
        <v>5.5</v>
      </c>
    </row>
    <row r="8676" spans="1:17" x14ac:dyDescent="0.25">
      <c r="A8676" t="s">
        <v>909</v>
      </c>
      <c r="B8676">
        <v>5</v>
      </c>
      <c r="C8676" t="s">
        <v>439</v>
      </c>
      <c r="D8676" t="s">
        <v>745</v>
      </c>
      <c r="E8676" t="str">
        <f t="shared" si="270"/>
        <v/>
      </c>
      <c r="F8676" t="str">
        <f t="shared" si="271"/>
        <v/>
      </c>
      <c r="H8676">
        <v>6.5</v>
      </c>
      <c r="Q8676">
        <v>6.5</v>
      </c>
    </row>
    <row r="8677" spans="1:17" x14ac:dyDescent="0.25">
      <c r="A8677" t="s">
        <v>909</v>
      </c>
      <c r="B8677">
        <v>5</v>
      </c>
      <c r="C8677" t="s">
        <v>346</v>
      </c>
      <c r="D8677" t="s">
        <v>635</v>
      </c>
      <c r="E8677" t="str">
        <f t="shared" si="270"/>
        <v/>
      </c>
      <c r="F8677" t="str">
        <f t="shared" si="271"/>
        <v/>
      </c>
      <c r="H8677">
        <v>6.5</v>
      </c>
      <c r="Q8677">
        <v>6.5</v>
      </c>
    </row>
    <row r="8678" spans="1:17" x14ac:dyDescent="0.25">
      <c r="A8678" t="s">
        <v>909</v>
      </c>
      <c r="B8678">
        <v>5</v>
      </c>
      <c r="C8678" t="s">
        <v>351</v>
      </c>
      <c r="D8678" t="s">
        <v>635</v>
      </c>
      <c r="E8678" t="str">
        <f t="shared" si="270"/>
        <v/>
      </c>
      <c r="F8678" t="str">
        <f t="shared" si="271"/>
        <v/>
      </c>
      <c r="H8678">
        <v>5.5</v>
      </c>
      <c r="Q8678">
        <v>5.5</v>
      </c>
    </row>
    <row r="8679" spans="1:17" x14ac:dyDescent="0.25">
      <c r="A8679" t="s">
        <v>909</v>
      </c>
      <c r="B8679">
        <v>5</v>
      </c>
      <c r="C8679" t="s">
        <v>366</v>
      </c>
      <c r="D8679" t="s">
        <v>635</v>
      </c>
      <c r="E8679" t="str">
        <f t="shared" si="270"/>
        <v/>
      </c>
      <c r="F8679" t="str">
        <f t="shared" si="271"/>
        <v/>
      </c>
      <c r="H8679">
        <v>6</v>
      </c>
      <c r="Q8679">
        <v>6</v>
      </c>
    </row>
    <row r="8680" spans="1:17" x14ac:dyDescent="0.25">
      <c r="A8680" t="s">
        <v>909</v>
      </c>
      <c r="B8680">
        <v>5</v>
      </c>
      <c r="C8680" t="s">
        <v>419</v>
      </c>
      <c r="D8680" t="s">
        <v>635</v>
      </c>
      <c r="E8680" t="str">
        <f t="shared" si="270"/>
        <v/>
      </c>
      <c r="F8680" t="str">
        <f t="shared" si="271"/>
        <v/>
      </c>
      <c r="H8680">
        <v>6</v>
      </c>
      <c r="Q8680">
        <v>6</v>
      </c>
    </row>
    <row r="8681" spans="1:17" x14ac:dyDescent="0.25">
      <c r="A8681" t="s">
        <v>909</v>
      </c>
      <c r="B8681">
        <v>5</v>
      </c>
      <c r="C8681" t="s">
        <v>862</v>
      </c>
      <c r="D8681" t="s">
        <v>635</v>
      </c>
      <c r="E8681">
        <f t="shared" si="270"/>
        <v>1</v>
      </c>
      <c r="F8681" t="str">
        <f t="shared" si="271"/>
        <v/>
      </c>
      <c r="G8681" t="s">
        <v>910</v>
      </c>
      <c r="H8681">
        <v>6</v>
      </c>
      <c r="Q8681">
        <v>5.5</v>
      </c>
    </row>
    <row r="8682" spans="1:17" x14ac:dyDescent="0.25">
      <c r="A8682" t="s">
        <v>909</v>
      </c>
      <c r="B8682">
        <v>5</v>
      </c>
      <c r="C8682" t="s">
        <v>876</v>
      </c>
      <c r="D8682" t="s">
        <v>635</v>
      </c>
      <c r="E8682" t="str">
        <f t="shared" si="270"/>
        <v/>
      </c>
      <c r="F8682" t="str">
        <f t="shared" si="271"/>
        <v/>
      </c>
      <c r="H8682">
        <v>6</v>
      </c>
      <c r="Q8682">
        <v>6</v>
      </c>
    </row>
    <row r="8683" spans="1:17" x14ac:dyDescent="0.25">
      <c r="A8683" t="s">
        <v>909</v>
      </c>
      <c r="B8683">
        <v>5</v>
      </c>
      <c r="C8683" t="s">
        <v>841</v>
      </c>
      <c r="D8683" t="s">
        <v>747</v>
      </c>
      <c r="E8683" t="str">
        <f t="shared" si="270"/>
        <v/>
      </c>
      <c r="F8683" t="str">
        <f t="shared" si="271"/>
        <v/>
      </c>
      <c r="H8683">
        <v>6</v>
      </c>
      <c r="Q8683">
        <v>6</v>
      </c>
    </row>
    <row r="8684" spans="1:17" x14ac:dyDescent="0.25">
      <c r="A8684" t="s">
        <v>909</v>
      </c>
      <c r="B8684">
        <v>5</v>
      </c>
      <c r="C8684" t="s">
        <v>389</v>
      </c>
      <c r="D8684" t="s">
        <v>747</v>
      </c>
      <c r="E8684" t="str">
        <f t="shared" si="270"/>
        <v/>
      </c>
      <c r="F8684" t="str">
        <f t="shared" si="271"/>
        <v/>
      </c>
      <c r="H8684">
        <v>5.5</v>
      </c>
      <c r="Q8684">
        <v>5.5</v>
      </c>
    </row>
    <row r="8685" spans="1:17" x14ac:dyDescent="0.25">
      <c r="A8685" t="s">
        <v>909</v>
      </c>
      <c r="B8685">
        <v>5</v>
      </c>
      <c r="C8685" t="s">
        <v>390</v>
      </c>
      <c r="D8685" t="s">
        <v>747</v>
      </c>
      <c r="E8685" t="str">
        <f t="shared" si="270"/>
        <v/>
      </c>
      <c r="F8685" t="str">
        <f t="shared" si="271"/>
        <v/>
      </c>
      <c r="H8685">
        <v>6</v>
      </c>
      <c r="Q8685">
        <v>6</v>
      </c>
    </row>
    <row r="8686" spans="1:17" x14ac:dyDescent="0.25">
      <c r="A8686" t="s">
        <v>909</v>
      </c>
      <c r="B8686">
        <v>5</v>
      </c>
      <c r="C8686" t="s">
        <v>865</v>
      </c>
      <c r="D8686" t="s">
        <v>747</v>
      </c>
      <c r="E8686" t="str">
        <f t="shared" si="270"/>
        <v/>
      </c>
      <c r="F8686" t="str">
        <f t="shared" si="271"/>
        <v/>
      </c>
      <c r="H8686">
        <v>6.5</v>
      </c>
      <c r="Q8686">
        <v>6.5</v>
      </c>
    </row>
    <row r="8687" spans="1:17" x14ac:dyDescent="0.25">
      <c r="A8687" t="s">
        <v>909</v>
      </c>
      <c r="B8687">
        <v>5</v>
      </c>
      <c r="C8687" t="s">
        <v>874</v>
      </c>
      <c r="D8687" t="s">
        <v>747</v>
      </c>
      <c r="E8687" t="str">
        <f t="shared" si="270"/>
        <v/>
      </c>
      <c r="F8687" t="str">
        <f t="shared" si="271"/>
        <v/>
      </c>
      <c r="H8687">
        <v>5</v>
      </c>
      <c r="Q8687">
        <v>5</v>
      </c>
    </row>
    <row r="8688" spans="1:17" x14ac:dyDescent="0.25">
      <c r="A8688" t="s">
        <v>909</v>
      </c>
      <c r="B8688">
        <v>5</v>
      </c>
      <c r="C8688" t="s">
        <v>361</v>
      </c>
      <c r="D8688" t="s">
        <v>738</v>
      </c>
      <c r="E8688" t="str">
        <f t="shared" si="270"/>
        <v/>
      </c>
      <c r="F8688" t="str">
        <f t="shared" si="271"/>
        <v/>
      </c>
      <c r="H8688">
        <v>6</v>
      </c>
      <c r="Q8688">
        <v>6</v>
      </c>
    </row>
    <row r="8689" spans="1:17" x14ac:dyDescent="0.25">
      <c r="A8689" t="s">
        <v>909</v>
      </c>
      <c r="B8689">
        <v>5</v>
      </c>
      <c r="C8689" t="s">
        <v>851</v>
      </c>
      <c r="D8689" t="s">
        <v>738</v>
      </c>
      <c r="E8689" t="str">
        <f t="shared" si="270"/>
        <v/>
      </c>
      <c r="F8689" t="str">
        <f t="shared" si="271"/>
        <v/>
      </c>
      <c r="H8689">
        <v>6</v>
      </c>
      <c r="Q8689">
        <v>6</v>
      </c>
    </row>
    <row r="8690" spans="1:17" x14ac:dyDescent="0.25">
      <c r="A8690" t="s">
        <v>909</v>
      </c>
      <c r="B8690">
        <v>5</v>
      </c>
      <c r="C8690" t="s">
        <v>403</v>
      </c>
      <c r="D8690" t="s">
        <v>738</v>
      </c>
      <c r="E8690" t="str">
        <f t="shared" si="270"/>
        <v/>
      </c>
      <c r="F8690" t="str">
        <f t="shared" si="271"/>
        <v/>
      </c>
      <c r="H8690">
        <v>6</v>
      </c>
      <c r="Q8690">
        <v>6</v>
      </c>
    </row>
    <row r="8691" spans="1:17" x14ac:dyDescent="0.25">
      <c r="A8691" t="s">
        <v>909</v>
      </c>
      <c r="B8691">
        <v>5</v>
      </c>
      <c r="C8691" t="s">
        <v>413</v>
      </c>
      <c r="D8691" t="s">
        <v>738</v>
      </c>
      <c r="E8691" t="str">
        <f t="shared" si="270"/>
        <v/>
      </c>
      <c r="F8691" t="str">
        <f t="shared" si="271"/>
        <v/>
      </c>
      <c r="H8691">
        <v>6.5</v>
      </c>
      <c r="Q8691">
        <v>6.5</v>
      </c>
    </row>
    <row r="8692" spans="1:17" x14ac:dyDescent="0.25">
      <c r="A8692" t="s">
        <v>909</v>
      </c>
      <c r="B8692">
        <v>5</v>
      </c>
      <c r="C8692" t="s">
        <v>441</v>
      </c>
      <c r="D8692" t="s">
        <v>738</v>
      </c>
      <c r="E8692" t="str">
        <f t="shared" si="270"/>
        <v/>
      </c>
      <c r="F8692" t="str">
        <f t="shared" si="271"/>
        <v/>
      </c>
      <c r="H8692">
        <v>6.5</v>
      </c>
      <c r="Q8692">
        <v>6.5</v>
      </c>
    </row>
    <row r="8693" spans="1:17" x14ac:dyDescent="0.25">
      <c r="A8693" t="s">
        <v>909</v>
      </c>
      <c r="B8693">
        <v>5</v>
      </c>
      <c r="C8693" t="s">
        <v>348</v>
      </c>
      <c r="D8693" t="s">
        <v>761</v>
      </c>
      <c r="E8693" t="str">
        <f t="shared" si="270"/>
        <v/>
      </c>
      <c r="F8693" t="str">
        <f t="shared" si="271"/>
        <v/>
      </c>
      <c r="H8693">
        <v>5.5</v>
      </c>
      <c r="Q8693">
        <v>5.5</v>
      </c>
    </row>
    <row r="8694" spans="1:17" x14ac:dyDescent="0.25">
      <c r="A8694" t="s">
        <v>909</v>
      </c>
      <c r="B8694">
        <v>5</v>
      </c>
      <c r="C8694" t="s">
        <v>372</v>
      </c>
      <c r="D8694" t="s">
        <v>761</v>
      </c>
      <c r="E8694" t="str">
        <f t="shared" si="270"/>
        <v/>
      </c>
      <c r="F8694" t="str">
        <f t="shared" si="271"/>
        <v/>
      </c>
      <c r="H8694">
        <v>6</v>
      </c>
      <c r="Q8694">
        <v>6</v>
      </c>
    </row>
    <row r="8695" spans="1:17" x14ac:dyDescent="0.25">
      <c r="A8695" t="s">
        <v>909</v>
      </c>
      <c r="B8695">
        <v>5</v>
      </c>
      <c r="C8695" t="s">
        <v>410</v>
      </c>
      <c r="D8695" t="s">
        <v>761</v>
      </c>
      <c r="E8695" t="str">
        <f t="shared" si="270"/>
        <v/>
      </c>
      <c r="F8695" t="str">
        <f t="shared" si="271"/>
        <v/>
      </c>
      <c r="H8695">
        <v>5</v>
      </c>
      <c r="Q8695">
        <v>5</v>
      </c>
    </row>
    <row r="8696" spans="1:17" x14ac:dyDescent="0.25">
      <c r="A8696" t="s">
        <v>909</v>
      </c>
      <c r="B8696">
        <v>5</v>
      </c>
      <c r="C8696" t="s">
        <v>435</v>
      </c>
      <c r="D8696" t="s">
        <v>761</v>
      </c>
      <c r="E8696" t="str">
        <f t="shared" si="270"/>
        <v/>
      </c>
      <c r="F8696" t="str">
        <f t="shared" si="271"/>
        <v/>
      </c>
      <c r="H8696">
        <v>5.5</v>
      </c>
      <c r="Q8696">
        <v>5.5</v>
      </c>
    </row>
    <row r="8697" spans="1:17" x14ac:dyDescent="0.25">
      <c r="A8697" t="s">
        <v>912</v>
      </c>
      <c r="B8697">
        <v>5</v>
      </c>
      <c r="C8697" t="s">
        <v>624</v>
      </c>
      <c r="D8697" t="s">
        <v>746</v>
      </c>
      <c r="E8697" t="str">
        <f t="shared" si="270"/>
        <v/>
      </c>
      <c r="F8697" t="str">
        <f t="shared" si="271"/>
        <v/>
      </c>
      <c r="H8697">
        <v>7</v>
      </c>
      <c r="I8697">
        <v>1</v>
      </c>
      <c r="L8697">
        <v>1</v>
      </c>
      <c r="Q8697">
        <v>11</v>
      </c>
    </row>
    <row r="8698" spans="1:17" x14ac:dyDescent="0.25">
      <c r="A8698" t="s">
        <v>912</v>
      </c>
      <c r="B8698">
        <v>5</v>
      </c>
      <c r="C8698" t="s">
        <v>505</v>
      </c>
      <c r="D8698" t="s">
        <v>746</v>
      </c>
      <c r="E8698" t="str">
        <f t="shared" si="270"/>
        <v/>
      </c>
      <c r="F8698" t="str">
        <f t="shared" si="271"/>
        <v/>
      </c>
      <c r="H8698">
        <v>6</v>
      </c>
      <c r="Q8698">
        <v>6</v>
      </c>
    </row>
    <row r="8699" spans="1:17" x14ac:dyDescent="0.25">
      <c r="A8699" t="s">
        <v>912</v>
      </c>
      <c r="B8699">
        <v>5</v>
      </c>
      <c r="C8699" t="s">
        <v>509</v>
      </c>
      <c r="D8699" t="s">
        <v>746</v>
      </c>
      <c r="E8699" t="str">
        <f t="shared" si="270"/>
        <v/>
      </c>
      <c r="F8699" t="str">
        <f t="shared" si="271"/>
        <v/>
      </c>
      <c r="H8699">
        <v>5</v>
      </c>
      <c r="Q8699">
        <v>5</v>
      </c>
    </row>
    <row r="8700" spans="1:17" x14ac:dyDescent="0.25">
      <c r="A8700" t="s">
        <v>912</v>
      </c>
      <c r="B8700">
        <v>5</v>
      </c>
      <c r="C8700" t="s">
        <v>515</v>
      </c>
      <c r="D8700" t="s">
        <v>746</v>
      </c>
      <c r="E8700" t="str">
        <f t="shared" si="270"/>
        <v/>
      </c>
      <c r="F8700" t="str">
        <f t="shared" si="271"/>
        <v/>
      </c>
      <c r="H8700">
        <v>6.5</v>
      </c>
      <c r="L8700">
        <v>1</v>
      </c>
      <c r="Q8700">
        <v>7.5</v>
      </c>
    </row>
    <row r="8701" spans="1:17" x14ac:dyDescent="0.25">
      <c r="A8701" t="s">
        <v>912</v>
      </c>
      <c r="B8701">
        <v>5</v>
      </c>
      <c r="C8701" t="s">
        <v>585</v>
      </c>
      <c r="D8701" t="s">
        <v>746</v>
      </c>
      <c r="E8701" t="str">
        <f t="shared" si="270"/>
        <v/>
      </c>
      <c r="F8701" t="str">
        <f t="shared" si="271"/>
        <v/>
      </c>
      <c r="H8701">
        <v>6</v>
      </c>
      <c r="Q8701">
        <v>6</v>
      </c>
    </row>
    <row r="8702" spans="1:17" x14ac:dyDescent="0.25">
      <c r="A8702" t="s">
        <v>912</v>
      </c>
      <c r="B8702">
        <v>5</v>
      </c>
      <c r="C8702" t="s">
        <v>514</v>
      </c>
      <c r="D8702" t="s">
        <v>760</v>
      </c>
      <c r="E8702">
        <f t="shared" si="270"/>
        <v>1</v>
      </c>
      <c r="F8702" t="str">
        <f t="shared" si="271"/>
        <v/>
      </c>
      <c r="G8702" t="s">
        <v>910</v>
      </c>
      <c r="H8702">
        <v>7</v>
      </c>
      <c r="L8702">
        <v>1</v>
      </c>
      <c r="Q8702">
        <v>7.5</v>
      </c>
    </row>
    <row r="8703" spans="1:17" x14ac:dyDescent="0.25">
      <c r="A8703" t="s">
        <v>912</v>
      </c>
      <c r="B8703">
        <v>5</v>
      </c>
      <c r="C8703" t="s">
        <v>763</v>
      </c>
      <c r="D8703" t="s">
        <v>760</v>
      </c>
      <c r="E8703" t="str">
        <f t="shared" si="270"/>
        <v/>
      </c>
      <c r="F8703" t="str">
        <f t="shared" si="271"/>
        <v/>
      </c>
      <c r="H8703">
        <v>6</v>
      </c>
      <c r="Q8703">
        <v>6</v>
      </c>
    </row>
    <row r="8704" spans="1:17" x14ac:dyDescent="0.25">
      <c r="A8704" t="s">
        <v>912</v>
      </c>
      <c r="B8704">
        <v>5</v>
      </c>
      <c r="C8704" t="s">
        <v>764</v>
      </c>
      <c r="D8704" t="s">
        <v>760</v>
      </c>
      <c r="E8704">
        <f t="shared" si="270"/>
        <v>1</v>
      </c>
      <c r="F8704" t="str">
        <f t="shared" si="271"/>
        <v/>
      </c>
      <c r="G8704" t="s">
        <v>910</v>
      </c>
      <c r="H8704">
        <v>6.5</v>
      </c>
      <c r="L8704">
        <v>1</v>
      </c>
      <c r="Q8704">
        <v>7</v>
      </c>
    </row>
    <row r="8705" spans="1:17" x14ac:dyDescent="0.25">
      <c r="A8705" t="s">
        <v>912</v>
      </c>
      <c r="B8705">
        <v>5</v>
      </c>
      <c r="C8705" t="s">
        <v>565</v>
      </c>
      <c r="D8705" t="s">
        <v>760</v>
      </c>
      <c r="E8705" t="str">
        <f t="shared" si="270"/>
        <v/>
      </c>
      <c r="F8705" t="str">
        <f t="shared" si="271"/>
        <v/>
      </c>
      <c r="H8705">
        <v>8</v>
      </c>
      <c r="I8705">
        <v>2</v>
      </c>
      <c r="Q8705">
        <v>14</v>
      </c>
    </row>
    <row r="8706" spans="1:17" x14ac:dyDescent="0.25">
      <c r="A8706" t="s">
        <v>912</v>
      </c>
      <c r="B8706">
        <v>5</v>
      </c>
      <c r="C8706" t="s">
        <v>591</v>
      </c>
      <c r="D8706" t="s">
        <v>760</v>
      </c>
      <c r="E8706">
        <f t="shared" si="270"/>
        <v>1</v>
      </c>
      <c r="F8706" t="str">
        <f t="shared" si="271"/>
        <v/>
      </c>
      <c r="G8706" t="s">
        <v>910</v>
      </c>
      <c r="H8706">
        <v>6</v>
      </c>
      <c r="Q8706">
        <v>5.5</v>
      </c>
    </row>
    <row r="8707" spans="1:17" x14ac:dyDescent="0.25">
      <c r="A8707" t="s">
        <v>912</v>
      </c>
      <c r="B8707">
        <v>5</v>
      </c>
      <c r="C8707" t="s">
        <v>593</v>
      </c>
      <c r="D8707" t="s">
        <v>760</v>
      </c>
      <c r="E8707" t="str">
        <f t="shared" ref="E8707:E8770" si="272">IF($G8707="Ammonito",1,"")</f>
        <v/>
      </c>
      <c r="F8707" t="str">
        <f t="shared" ref="F8707:F8770" si="273">IF($G8707="Espulsione",1,"")</f>
        <v/>
      </c>
      <c r="H8707">
        <v>6</v>
      </c>
      <c r="Q8707">
        <v>6</v>
      </c>
    </row>
    <row r="8708" spans="1:17" x14ac:dyDescent="0.25">
      <c r="A8708" t="s">
        <v>912</v>
      </c>
      <c r="B8708">
        <v>5</v>
      </c>
      <c r="C8708" t="s">
        <v>506</v>
      </c>
      <c r="D8708" t="s">
        <v>633</v>
      </c>
      <c r="E8708" t="str">
        <f t="shared" si="272"/>
        <v/>
      </c>
      <c r="F8708" t="str">
        <f t="shared" si="273"/>
        <v/>
      </c>
      <c r="H8708">
        <v>6</v>
      </c>
      <c r="Q8708">
        <v>6</v>
      </c>
    </row>
    <row r="8709" spans="1:17" x14ac:dyDescent="0.25">
      <c r="A8709" t="s">
        <v>912</v>
      </c>
      <c r="B8709">
        <v>5</v>
      </c>
      <c r="C8709" t="s">
        <v>518</v>
      </c>
      <c r="D8709" t="s">
        <v>633</v>
      </c>
      <c r="E8709" t="str">
        <f t="shared" si="272"/>
        <v/>
      </c>
      <c r="F8709" t="str">
        <f t="shared" si="273"/>
        <v/>
      </c>
      <c r="H8709">
        <v>5.5</v>
      </c>
      <c r="Q8709">
        <v>5.5</v>
      </c>
    </row>
    <row r="8710" spans="1:17" x14ac:dyDescent="0.25">
      <c r="A8710" t="s">
        <v>912</v>
      </c>
      <c r="B8710">
        <v>5</v>
      </c>
      <c r="C8710" t="s">
        <v>523</v>
      </c>
      <c r="D8710" t="s">
        <v>633</v>
      </c>
      <c r="E8710">
        <f t="shared" si="272"/>
        <v>1</v>
      </c>
      <c r="F8710" t="str">
        <f t="shared" si="273"/>
        <v/>
      </c>
      <c r="G8710" t="s">
        <v>910</v>
      </c>
      <c r="H8710">
        <v>6.5</v>
      </c>
      <c r="Q8710">
        <v>6</v>
      </c>
    </row>
    <row r="8711" spans="1:17" x14ac:dyDescent="0.25">
      <c r="A8711" t="s">
        <v>912</v>
      </c>
      <c r="B8711">
        <v>5</v>
      </c>
      <c r="C8711" t="s">
        <v>529</v>
      </c>
      <c r="D8711" t="s">
        <v>633</v>
      </c>
      <c r="E8711" t="str">
        <f t="shared" si="272"/>
        <v/>
      </c>
      <c r="F8711" t="str">
        <f t="shared" si="273"/>
        <v/>
      </c>
      <c r="H8711">
        <v>6</v>
      </c>
      <c r="Q8711">
        <v>6</v>
      </c>
    </row>
    <row r="8712" spans="1:17" x14ac:dyDescent="0.25">
      <c r="A8712" t="s">
        <v>912</v>
      </c>
      <c r="B8712">
        <v>5</v>
      </c>
      <c r="C8712" t="s">
        <v>587</v>
      </c>
      <c r="D8712" t="s">
        <v>633</v>
      </c>
      <c r="E8712" t="str">
        <f t="shared" si="272"/>
        <v/>
      </c>
      <c r="F8712" t="str">
        <f t="shared" si="273"/>
        <v/>
      </c>
      <c r="H8712">
        <v>6.5</v>
      </c>
      <c r="Q8712">
        <v>6.5</v>
      </c>
    </row>
    <row r="8713" spans="1:17" x14ac:dyDescent="0.25">
      <c r="A8713" t="s">
        <v>912</v>
      </c>
      <c r="B8713">
        <v>5</v>
      </c>
      <c r="C8713" t="s">
        <v>484</v>
      </c>
      <c r="D8713" t="s">
        <v>739</v>
      </c>
      <c r="E8713" t="str">
        <f t="shared" si="272"/>
        <v/>
      </c>
      <c r="F8713" t="str">
        <f t="shared" si="273"/>
        <v/>
      </c>
      <c r="H8713">
        <v>6</v>
      </c>
      <c r="Q8713">
        <v>6</v>
      </c>
    </row>
    <row r="8714" spans="1:17" x14ac:dyDescent="0.25">
      <c r="A8714" t="s">
        <v>912</v>
      </c>
      <c r="B8714">
        <v>5</v>
      </c>
      <c r="C8714" t="s">
        <v>490</v>
      </c>
      <c r="D8714" t="s">
        <v>739</v>
      </c>
      <c r="E8714">
        <f t="shared" si="272"/>
        <v>1</v>
      </c>
      <c r="F8714" t="str">
        <f t="shared" si="273"/>
        <v/>
      </c>
      <c r="G8714" t="s">
        <v>910</v>
      </c>
      <c r="H8714">
        <v>6</v>
      </c>
      <c r="I8714">
        <v>1</v>
      </c>
      <c r="Q8714">
        <v>8.5</v>
      </c>
    </row>
    <row r="8715" spans="1:17" x14ac:dyDescent="0.25">
      <c r="A8715" t="s">
        <v>912</v>
      </c>
      <c r="B8715">
        <v>5</v>
      </c>
      <c r="C8715" t="s">
        <v>543</v>
      </c>
      <c r="D8715" t="s">
        <v>739</v>
      </c>
      <c r="E8715" t="str">
        <f t="shared" si="272"/>
        <v/>
      </c>
      <c r="F8715" t="str">
        <f t="shared" si="273"/>
        <v/>
      </c>
      <c r="H8715">
        <v>4.5</v>
      </c>
      <c r="Q8715">
        <v>4.5</v>
      </c>
    </row>
    <row r="8716" spans="1:17" x14ac:dyDescent="0.25">
      <c r="A8716" t="s">
        <v>912</v>
      </c>
      <c r="B8716">
        <v>5</v>
      </c>
      <c r="C8716" t="s">
        <v>598</v>
      </c>
      <c r="D8716" t="s">
        <v>739</v>
      </c>
      <c r="E8716" t="str">
        <f t="shared" si="272"/>
        <v/>
      </c>
      <c r="F8716" t="str">
        <f t="shared" si="273"/>
        <v/>
      </c>
      <c r="H8716">
        <v>5</v>
      </c>
      <c r="Q8716">
        <v>5</v>
      </c>
    </row>
    <row r="8717" spans="1:17" x14ac:dyDescent="0.25">
      <c r="A8717" t="s">
        <v>912</v>
      </c>
      <c r="B8717">
        <v>5</v>
      </c>
      <c r="C8717" t="s">
        <v>496</v>
      </c>
      <c r="D8717" t="s">
        <v>634</v>
      </c>
      <c r="E8717">
        <f t="shared" si="272"/>
        <v>1</v>
      </c>
      <c r="F8717" t="str">
        <f t="shared" si="273"/>
        <v/>
      </c>
      <c r="G8717" t="s">
        <v>910</v>
      </c>
      <c r="H8717">
        <v>6</v>
      </c>
      <c r="Q8717">
        <v>5.5</v>
      </c>
    </row>
    <row r="8718" spans="1:17" x14ac:dyDescent="0.25">
      <c r="A8718" t="s">
        <v>912</v>
      </c>
      <c r="B8718">
        <v>5</v>
      </c>
      <c r="C8718" t="s">
        <v>600</v>
      </c>
      <c r="D8718" t="s">
        <v>634</v>
      </c>
      <c r="E8718" t="str">
        <f t="shared" si="272"/>
        <v/>
      </c>
      <c r="F8718" t="str">
        <f t="shared" si="273"/>
        <v/>
      </c>
      <c r="H8718">
        <v>5.5</v>
      </c>
      <c r="Q8718">
        <v>5.5</v>
      </c>
    </row>
    <row r="8719" spans="1:17" x14ac:dyDescent="0.25">
      <c r="A8719" t="s">
        <v>912</v>
      </c>
      <c r="B8719">
        <v>5</v>
      </c>
      <c r="C8719" t="s">
        <v>602</v>
      </c>
      <c r="D8719" t="s">
        <v>634</v>
      </c>
      <c r="E8719" t="str">
        <f t="shared" si="272"/>
        <v/>
      </c>
      <c r="F8719" t="str">
        <f t="shared" si="273"/>
        <v/>
      </c>
      <c r="H8719">
        <v>6</v>
      </c>
      <c r="Q8719">
        <v>6</v>
      </c>
    </row>
    <row r="8720" spans="1:17" x14ac:dyDescent="0.25">
      <c r="A8720" t="s">
        <v>912</v>
      </c>
      <c r="B8720">
        <v>5</v>
      </c>
      <c r="C8720" t="s">
        <v>533</v>
      </c>
      <c r="D8720" t="s">
        <v>634</v>
      </c>
      <c r="E8720" t="str">
        <f t="shared" si="272"/>
        <v/>
      </c>
      <c r="F8720" t="str">
        <f t="shared" si="273"/>
        <v/>
      </c>
      <c r="H8720">
        <v>5.5</v>
      </c>
      <c r="Q8720">
        <v>5.5</v>
      </c>
    </row>
    <row r="8721" spans="1:17" x14ac:dyDescent="0.25">
      <c r="A8721" t="s">
        <v>912</v>
      </c>
      <c r="B8721">
        <v>5</v>
      </c>
      <c r="C8721" t="s">
        <v>486</v>
      </c>
      <c r="D8721" t="s">
        <v>632</v>
      </c>
      <c r="E8721">
        <f t="shared" si="272"/>
        <v>1</v>
      </c>
      <c r="F8721" t="str">
        <f t="shared" si="273"/>
        <v/>
      </c>
      <c r="G8721" t="s">
        <v>910</v>
      </c>
      <c r="H8721">
        <v>6</v>
      </c>
      <c r="Q8721">
        <v>5.5</v>
      </c>
    </row>
    <row r="8722" spans="1:17" x14ac:dyDescent="0.25">
      <c r="A8722" t="s">
        <v>912</v>
      </c>
      <c r="B8722">
        <v>5</v>
      </c>
      <c r="C8722" t="s">
        <v>487</v>
      </c>
      <c r="D8722" t="s">
        <v>632</v>
      </c>
      <c r="E8722" t="str">
        <f t="shared" si="272"/>
        <v/>
      </c>
      <c r="F8722" t="str">
        <f t="shared" si="273"/>
        <v/>
      </c>
      <c r="H8722">
        <v>6</v>
      </c>
      <c r="Q8722">
        <v>6</v>
      </c>
    </row>
    <row r="8723" spans="1:17" x14ac:dyDescent="0.25">
      <c r="A8723" t="s">
        <v>912</v>
      </c>
      <c r="B8723">
        <v>5</v>
      </c>
      <c r="C8723" t="s">
        <v>504</v>
      </c>
      <c r="D8723" t="s">
        <v>632</v>
      </c>
      <c r="E8723" t="str">
        <f t="shared" si="272"/>
        <v/>
      </c>
      <c r="F8723" t="str">
        <f t="shared" si="273"/>
        <v/>
      </c>
      <c r="H8723">
        <v>6</v>
      </c>
      <c r="Q8723">
        <v>6</v>
      </c>
    </row>
    <row r="8724" spans="1:17" x14ac:dyDescent="0.25">
      <c r="A8724" t="s">
        <v>912</v>
      </c>
      <c r="B8724">
        <v>5</v>
      </c>
      <c r="C8724" t="s">
        <v>537</v>
      </c>
      <c r="D8724" t="s">
        <v>632</v>
      </c>
      <c r="E8724" t="str">
        <f t="shared" si="272"/>
        <v/>
      </c>
      <c r="F8724" t="str">
        <f t="shared" si="273"/>
        <v/>
      </c>
      <c r="H8724">
        <v>6</v>
      </c>
      <c r="Q8724">
        <v>6</v>
      </c>
    </row>
    <row r="8725" spans="1:17" x14ac:dyDescent="0.25">
      <c r="A8725" t="s">
        <v>912</v>
      </c>
      <c r="B8725">
        <v>5</v>
      </c>
      <c r="C8725" t="s">
        <v>550</v>
      </c>
      <c r="D8725" t="s">
        <v>632</v>
      </c>
      <c r="E8725" t="str">
        <f t="shared" si="272"/>
        <v/>
      </c>
      <c r="F8725" t="str">
        <f t="shared" si="273"/>
        <v/>
      </c>
      <c r="H8725">
        <v>5.5</v>
      </c>
      <c r="Q8725">
        <v>5.5</v>
      </c>
    </row>
    <row r="8726" spans="1:17" x14ac:dyDescent="0.25">
      <c r="A8726" t="s">
        <v>912</v>
      </c>
      <c r="B8726">
        <v>5</v>
      </c>
      <c r="C8726" t="s">
        <v>555</v>
      </c>
      <c r="D8726" t="s">
        <v>632</v>
      </c>
      <c r="E8726" t="str">
        <f t="shared" si="272"/>
        <v/>
      </c>
      <c r="F8726" t="str">
        <f t="shared" si="273"/>
        <v/>
      </c>
      <c r="H8726">
        <v>7</v>
      </c>
      <c r="Q8726">
        <v>7</v>
      </c>
    </row>
    <row r="8727" spans="1:17" x14ac:dyDescent="0.25">
      <c r="A8727" t="s">
        <v>912</v>
      </c>
      <c r="B8727">
        <v>5</v>
      </c>
      <c r="C8727" t="s">
        <v>497</v>
      </c>
      <c r="D8727" t="s">
        <v>752</v>
      </c>
      <c r="E8727" t="str">
        <f t="shared" si="272"/>
        <v/>
      </c>
      <c r="F8727" t="str">
        <f t="shared" si="273"/>
        <v/>
      </c>
      <c r="H8727">
        <v>5.5</v>
      </c>
      <c r="Q8727">
        <v>5.5</v>
      </c>
    </row>
    <row r="8728" spans="1:17" x14ac:dyDescent="0.25">
      <c r="A8728" t="s">
        <v>912</v>
      </c>
      <c r="B8728">
        <v>5</v>
      </c>
      <c r="C8728" t="s">
        <v>501</v>
      </c>
      <c r="D8728" t="s">
        <v>752</v>
      </c>
      <c r="E8728" t="str">
        <f t="shared" si="272"/>
        <v/>
      </c>
      <c r="F8728" t="str">
        <f t="shared" si="273"/>
        <v/>
      </c>
      <c r="H8728">
        <v>5.5</v>
      </c>
      <c r="Q8728">
        <v>5.5</v>
      </c>
    </row>
    <row r="8729" spans="1:17" x14ac:dyDescent="0.25">
      <c r="A8729" t="s">
        <v>912</v>
      </c>
      <c r="B8729">
        <v>5</v>
      </c>
      <c r="C8729" t="s">
        <v>517</v>
      </c>
      <c r="D8729" t="s">
        <v>752</v>
      </c>
      <c r="E8729" t="str">
        <f t="shared" si="272"/>
        <v/>
      </c>
      <c r="F8729" t="str">
        <f t="shared" si="273"/>
        <v/>
      </c>
      <c r="H8729">
        <v>6</v>
      </c>
      <c r="Q8729">
        <v>6</v>
      </c>
    </row>
    <row r="8730" spans="1:17" x14ac:dyDescent="0.25">
      <c r="A8730" t="s">
        <v>912</v>
      </c>
      <c r="B8730">
        <v>5</v>
      </c>
      <c r="C8730" t="s">
        <v>570</v>
      </c>
      <c r="D8730" t="s">
        <v>752</v>
      </c>
      <c r="E8730">
        <f t="shared" si="272"/>
        <v>1</v>
      </c>
      <c r="F8730" t="str">
        <f t="shared" si="273"/>
        <v/>
      </c>
      <c r="G8730" t="s">
        <v>910</v>
      </c>
      <c r="H8730">
        <v>5.5</v>
      </c>
      <c r="Q8730">
        <v>5</v>
      </c>
    </row>
    <row r="8731" spans="1:17" x14ac:dyDescent="0.25">
      <c r="A8731" t="s">
        <v>912</v>
      </c>
      <c r="B8731">
        <v>5</v>
      </c>
      <c r="C8731" t="s">
        <v>485</v>
      </c>
      <c r="D8731" t="s">
        <v>740</v>
      </c>
      <c r="E8731" t="str">
        <f t="shared" si="272"/>
        <v/>
      </c>
      <c r="F8731" t="str">
        <f t="shared" si="273"/>
        <v/>
      </c>
      <c r="H8731">
        <v>7</v>
      </c>
      <c r="Q8731">
        <v>7</v>
      </c>
    </row>
    <row r="8732" spans="1:17" x14ac:dyDescent="0.25">
      <c r="A8732" t="s">
        <v>912</v>
      </c>
      <c r="B8732">
        <v>5</v>
      </c>
      <c r="C8732" t="s">
        <v>507</v>
      </c>
      <c r="D8732" t="s">
        <v>740</v>
      </c>
      <c r="E8732" t="str">
        <f t="shared" si="272"/>
        <v/>
      </c>
      <c r="F8732" t="str">
        <f t="shared" si="273"/>
        <v/>
      </c>
      <c r="H8732">
        <v>7</v>
      </c>
      <c r="I8732">
        <v>1</v>
      </c>
      <c r="Q8732">
        <v>10</v>
      </c>
    </row>
    <row r="8733" spans="1:17" x14ac:dyDescent="0.25">
      <c r="A8733" t="s">
        <v>912</v>
      </c>
      <c r="B8733">
        <v>5</v>
      </c>
      <c r="C8733" t="s">
        <v>544</v>
      </c>
      <c r="D8733" t="s">
        <v>740</v>
      </c>
      <c r="E8733" t="str">
        <f t="shared" si="272"/>
        <v/>
      </c>
      <c r="F8733" t="str">
        <f t="shared" si="273"/>
        <v/>
      </c>
      <c r="H8733">
        <v>5</v>
      </c>
      <c r="Q8733">
        <v>5</v>
      </c>
    </row>
    <row r="8734" spans="1:17" x14ac:dyDescent="0.25">
      <c r="A8734" t="s">
        <v>912</v>
      </c>
      <c r="B8734">
        <v>5</v>
      </c>
      <c r="C8734" t="s">
        <v>559</v>
      </c>
      <c r="D8734" t="s">
        <v>740</v>
      </c>
      <c r="E8734" t="str">
        <f t="shared" si="272"/>
        <v/>
      </c>
      <c r="F8734" t="str">
        <f t="shared" si="273"/>
        <v/>
      </c>
      <c r="H8734">
        <v>6</v>
      </c>
      <c r="Q8734">
        <v>6</v>
      </c>
    </row>
    <row r="8735" spans="1:17" x14ac:dyDescent="0.25">
      <c r="A8735" t="s">
        <v>912</v>
      </c>
      <c r="B8735">
        <v>5</v>
      </c>
      <c r="C8735" t="s">
        <v>617</v>
      </c>
      <c r="D8735" t="s">
        <v>740</v>
      </c>
      <c r="E8735" t="str">
        <f t="shared" si="272"/>
        <v/>
      </c>
      <c r="F8735" t="str">
        <f t="shared" si="273"/>
        <v/>
      </c>
      <c r="H8735">
        <v>5.5</v>
      </c>
      <c r="Q8735">
        <v>5.5</v>
      </c>
    </row>
    <row r="8736" spans="1:17" x14ac:dyDescent="0.25">
      <c r="A8736" t="s">
        <v>912</v>
      </c>
      <c r="B8736">
        <v>5</v>
      </c>
      <c r="C8736" t="s">
        <v>552</v>
      </c>
      <c r="D8736" t="s">
        <v>742</v>
      </c>
      <c r="E8736" t="str">
        <f t="shared" si="272"/>
        <v/>
      </c>
      <c r="F8736" t="str">
        <f t="shared" si="273"/>
        <v/>
      </c>
      <c r="H8736">
        <v>5</v>
      </c>
      <c r="Q8736">
        <v>5</v>
      </c>
    </row>
    <row r="8737" spans="1:17" x14ac:dyDescent="0.25">
      <c r="A8737" t="s">
        <v>912</v>
      </c>
      <c r="B8737">
        <v>5</v>
      </c>
      <c r="C8737" t="s">
        <v>576</v>
      </c>
      <c r="D8737" t="s">
        <v>742</v>
      </c>
      <c r="E8737" t="str">
        <f t="shared" si="272"/>
        <v/>
      </c>
      <c r="F8737" t="str">
        <f t="shared" si="273"/>
        <v/>
      </c>
      <c r="H8737">
        <v>5.5</v>
      </c>
      <c r="Q8737">
        <v>5.5</v>
      </c>
    </row>
    <row r="8738" spans="1:17" x14ac:dyDescent="0.25">
      <c r="A8738" t="s">
        <v>912</v>
      </c>
      <c r="B8738">
        <v>5</v>
      </c>
      <c r="C8738" t="s">
        <v>595</v>
      </c>
      <c r="D8738" t="s">
        <v>742</v>
      </c>
      <c r="E8738" t="str">
        <f t="shared" si="272"/>
        <v/>
      </c>
      <c r="F8738" t="str">
        <f t="shared" si="273"/>
        <v/>
      </c>
      <c r="H8738">
        <v>5.5</v>
      </c>
      <c r="Q8738">
        <v>5.5</v>
      </c>
    </row>
    <row r="8739" spans="1:17" x14ac:dyDescent="0.25">
      <c r="A8739" t="s">
        <v>912</v>
      </c>
      <c r="B8739">
        <v>5</v>
      </c>
      <c r="C8739" t="s">
        <v>790</v>
      </c>
      <c r="D8739" t="s">
        <v>742</v>
      </c>
      <c r="E8739" t="str">
        <f t="shared" si="272"/>
        <v/>
      </c>
      <c r="F8739" t="str">
        <f t="shared" si="273"/>
        <v/>
      </c>
      <c r="H8739">
        <v>7</v>
      </c>
      <c r="Q8739">
        <v>7</v>
      </c>
    </row>
    <row r="8740" spans="1:17" x14ac:dyDescent="0.25">
      <c r="A8740" t="s">
        <v>912</v>
      </c>
      <c r="B8740">
        <v>5</v>
      </c>
      <c r="C8740" t="s">
        <v>508</v>
      </c>
      <c r="D8740" t="s">
        <v>753</v>
      </c>
      <c r="E8740" t="str">
        <f t="shared" si="272"/>
        <v/>
      </c>
      <c r="F8740" t="str">
        <f t="shared" si="273"/>
        <v/>
      </c>
      <c r="H8740">
        <v>6</v>
      </c>
      <c r="Q8740">
        <v>6</v>
      </c>
    </row>
    <row r="8741" spans="1:17" x14ac:dyDescent="0.25">
      <c r="A8741" t="s">
        <v>912</v>
      </c>
      <c r="B8741">
        <v>5</v>
      </c>
      <c r="C8741" t="s">
        <v>528</v>
      </c>
      <c r="D8741" t="s">
        <v>753</v>
      </c>
      <c r="E8741" t="str">
        <f t="shared" si="272"/>
        <v/>
      </c>
      <c r="F8741" t="str">
        <f t="shared" si="273"/>
        <v/>
      </c>
      <c r="H8741">
        <v>6.5</v>
      </c>
      <c r="I8741">
        <v>1</v>
      </c>
      <c r="Q8741">
        <v>9.5</v>
      </c>
    </row>
    <row r="8742" spans="1:17" x14ac:dyDescent="0.25">
      <c r="A8742" t="s">
        <v>912</v>
      </c>
      <c r="B8742">
        <v>5</v>
      </c>
      <c r="C8742" t="s">
        <v>547</v>
      </c>
      <c r="D8742" t="s">
        <v>753</v>
      </c>
      <c r="E8742" t="str">
        <f t="shared" si="272"/>
        <v/>
      </c>
      <c r="F8742" t="str">
        <f t="shared" si="273"/>
        <v/>
      </c>
      <c r="H8742">
        <v>6.5</v>
      </c>
      <c r="I8742">
        <v>1</v>
      </c>
      <c r="Q8742">
        <v>9.5</v>
      </c>
    </row>
    <row r="8743" spans="1:17" x14ac:dyDescent="0.25">
      <c r="A8743" t="s">
        <v>912</v>
      </c>
      <c r="B8743">
        <v>5</v>
      </c>
      <c r="C8743" t="s">
        <v>568</v>
      </c>
      <c r="D8743" t="s">
        <v>753</v>
      </c>
      <c r="E8743" t="str">
        <f t="shared" si="272"/>
        <v/>
      </c>
      <c r="F8743" t="str">
        <f t="shared" si="273"/>
        <v/>
      </c>
      <c r="H8743">
        <v>6</v>
      </c>
      <c r="Q8743">
        <v>6</v>
      </c>
    </row>
    <row r="8744" spans="1:17" x14ac:dyDescent="0.25">
      <c r="A8744" t="s">
        <v>912</v>
      </c>
      <c r="B8744">
        <v>5</v>
      </c>
      <c r="C8744" t="s">
        <v>572</v>
      </c>
      <c r="D8744" t="s">
        <v>753</v>
      </c>
      <c r="E8744" t="str">
        <f t="shared" si="272"/>
        <v/>
      </c>
      <c r="F8744" t="str">
        <f t="shared" si="273"/>
        <v/>
      </c>
      <c r="H8744">
        <v>6.5</v>
      </c>
      <c r="I8744">
        <v>1</v>
      </c>
      <c r="Q8744">
        <v>9.5</v>
      </c>
    </row>
    <row r="8745" spans="1:17" x14ac:dyDescent="0.25">
      <c r="A8745" t="s">
        <v>912</v>
      </c>
      <c r="B8745">
        <v>5</v>
      </c>
      <c r="C8745" t="s">
        <v>589</v>
      </c>
      <c r="D8745" t="s">
        <v>753</v>
      </c>
      <c r="E8745">
        <f t="shared" si="272"/>
        <v>1</v>
      </c>
      <c r="F8745" t="str">
        <f t="shared" si="273"/>
        <v/>
      </c>
      <c r="G8745" t="s">
        <v>910</v>
      </c>
      <c r="H8745">
        <v>6.5</v>
      </c>
      <c r="Q8745">
        <v>6</v>
      </c>
    </row>
    <row r="8746" spans="1:17" x14ac:dyDescent="0.25">
      <c r="A8746" t="s">
        <v>912</v>
      </c>
      <c r="B8746">
        <v>5</v>
      </c>
      <c r="C8746" t="s">
        <v>749</v>
      </c>
      <c r="D8746" t="s">
        <v>750</v>
      </c>
      <c r="E8746" t="str">
        <f t="shared" si="272"/>
        <v/>
      </c>
      <c r="F8746" t="str">
        <f t="shared" si="273"/>
        <v/>
      </c>
      <c r="H8746">
        <v>5.5</v>
      </c>
      <c r="Q8746">
        <v>5.5</v>
      </c>
    </row>
    <row r="8747" spans="1:17" x14ac:dyDescent="0.25">
      <c r="A8747" t="s">
        <v>912</v>
      </c>
      <c r="B8747">
        <v>5</v>
      </c>
      <c r="C8747" t="s">
        <v>542</v>
      </c>
      <c r="D8747" t="s">
        <v>750</v>
      </c>
      <c r="E8747" t="str">
        <f t="shared" si="272"/>
        <v/>
      </c>
      <c r="F8747" t="str">
        <f t="shared" si="273"/>
        <v/>
      </c>
      <c r="H8747">
        <v>6</v>
      </c>
      <c r="Q8747">
        <v>6</v>
      </c>
    </row>
    <row r="8748" spans="1:17" x14ac:dyDescent="0.25">
      <c r="A8748" t="s">
        <v>912</v>
      </c>
      <c r="B8748">
        <v>5</v>
      </c>
      <c r="C8748" t="s">
        <v>571</v>
      </c>
      <c r="D8748" t="s">
        <v>750</v>
      </c>
      <c r="E8748">
        <f t="shared" si="272"/>
        <v>1</v>
      </c>
      <c r="F8748" t="str">
        <f t="shared" si="273"/>
        <v/>
      </c>
      <c r="G8748" t="s">
        <v>910</v>
      </c>
      <c r="H8748">
        <v>6.5</v>
      </c>
      <c r="I8748">
        <v>1</v>
      </c>
      <c r="Q8748">
        <v>9</v>
      </c>
    </row>
    <row r="8749" spans="1:17" x14ac:dyDescent="0.25">
      <c r="A8749" t="s">
        <v>912</v>
      </c>
      <c r="B8749">
        <v>5</v>
      </c>
      <c r="C8749" t="s">
        <v>607</v>
      </c>
      <c r="D8749" t="s">
        <v>750</v>
      </c>
      <c r="E8749" t="str">
        <f t="shared" si="272"/>
        <v/>
      </c>
      <c r="F8749" t="str">
        <f t="shared" si="273"/>
        <v/>
      </c>
      <c r="H8749">
        <v>6.5</v>
      </c>
      <c r="Q8749">
        <v>6.5</v>
      </c>
    </row>
    <row r="8750" spans="1:17" x14ac:dyDescent="0.25">
      <c r="A8750" t="s">
        <v>912</v>
      </c>
      <c r="B8750">
        <v>5</v>
      </c>
      <c r="C8750" t="s">
        <v>526</v>
      </c>
      <c r="D8750" t="s">
        <v>750</v>
      </c>
      <c r="E8750">
        <f t="shared" si="272"/>
        <v>1</v>
      </c>
      <c r="F8750" t="str">
        <f t="shared" si="273"/>
        <v/>
      </c>
      <c r="G8750" t="s">
        <v>910</v>
      </c>
      <c r="H8750">
        <v>5.5</v>
      </c>
      <c r="Q8750">
        <v>5</v>
      </c>
    </row>
    <row r="8751" spans="1:17" x14ac:dyDescent="0.25">
      <c r="A8751" t="s">
        <v>912</v>
      </c>
      <c r="B8751">
        <v>5</v>
      </c>
      <c r="C8751" t="s">
        <v>502</v>
      </c>
      <c r="D8751" t="s">
        <v>754</v>
      </c>
      <c r="E8751" t="str">
        <f t="shared" si="272"/>
        <v/>
      </c>
      <c r="F8751" t="str">
        <f t="shared" si="273"/>
        <v/>
      </c>
      <c r="H8751">
        <v>6</v>
      </c>
      <c r="Q8751">
        <v>6</v>
      </c>
    </row>
    <row r="8752" spans="1:17" x14ac:dyDescent="0.25">
      <c r="A8752" t="s">
        <v>912</v>
      </c>
      <c r="B8752">
        <v>5</v>
      </c>
      <c r="C8752" t="s">
        <v>521</v>
      </c>
      <c r="D8752" t="s">
        <v>754</v>
      </c>
      <c r="E8752">
        <f t="shared" si="272"/>
        <v>1</v>
      </c>
      <c r="F8752" t="str">
        <f t="shared" si="273"/>
        <v/>
      </c>
      <c r="G8752" t="s">
        <v>910</v>
      </c>
      <c r="H8752">
        <v>6</v>
      </c>
      <c r="Q8752">
        <v>5.5</v>
      </c>
    </row>
    <row r="8753" spans="1:17" x14ac:dyDescent="0.25">
      <c r="A8753" t="s">
        <v>912</v>
      </c>
      <c r="B8753">
        <v>5</v>
      </c>
      <c r="C8753" t="s">
        <v>586</v>
      </c>
      <c r="D8753" t="s">
        <v>754</v>
      </c>
      <c r="E8753" t="str">
        <f t="shared" si="272"/>
        <v/>
      </c>
      <c r="F8753" t="str">
        <f t="shared" si="273"/>
        <v/>
      </c>
      <c r="H8753">
        <v>6</v>
      </c>
      <c r="Q8753">
        <v>6</v>
      </c>
    </row>
    <row r="8754" spans="1:17" x14ac:dyDescent="0.25">
      <c r="A8754" t="s">
        <v>912</v>
      </c>
      <c r="B8754">
        <v>5</v>
      </c>
      <c r="C8754" t="s">
        <v>787</v>
      </c>
      <c r="D8754" t="s">
        <v>754</v>
      </c>
      <c r="E8754" t="str">
        <f t="shared" si="272"/>
        <v/>
      </c>
      <c r="F8754" t="str">
        <f t="shared" si="273"/>
        <v/>
      </c>
      <c r="H8754">
        <v>5</v>
      </c>
      <c r="Q8754">
        <v>5</v>
      </c>
    </row>
    <row r="8755" spans="1:17" x14ac:dyDescent="0.25">
      <c r="A8755" t="s">
        <v>912</v>
      </c>
      <c r="B8755">
        <v>5</v>
      </c>
      <c r="C8755" t="s">
        <v>599</v>
      </c>
      <c r="D8755" t="s">
        <v>754</v>
      </c>
      <c r="E8755" t="str">
        <f t="shared" si="272"/>
        <v/>
      </c>
      <c r="F8755" t="str">
        <f t="shared" si="273"/>
        <v/>
      </c>
      <c r="H8755">
        <v>6.5</v>
      </c>
      <c r="I8755">
        <v>1</v>
      </c>
      <c r="Q8755">
        <v>9.5</v>
      </c>
    </row>
    <row r="8756" spans="1:17" x14ac:dyDescent="0.25">
      <c r="A8756" t="s">
        <v>912</v>
      </c>
      <c r="B8756">
        <v>5</v>
      </c>
      <c r="C8756" t="s">
        <v>527</v>
      </c>
      <c r="D8756" t="s">
        <v>748</v>
      </c>
      <c r="E8756" t="str">
        <f t="shared" si="272"/>
        <v/>
      </c>
      <c r="F8756" t="str">
        <f t="shared" si="273"/>
        <v/>
      </c>
      <c r="H8756">
        <v>6.5</v>
      </c>
      <c r="I8756">
        <v>1</v>
      </c>
      <c r="Q8756">
        <v>9.5</v>
      </c>
    </row>
    <row r="8757" spans="1:17" x14ac:dyDescent="0.25">
      <c r="A8757" t="s">
        <v>912</v>
      </c>
      <c r="B8757">
        <v>5</v>
      </c>
      <c r="C8757" t="s">
        <v>546</v>
      </c>
      <c r="D8757" t="s">
        <v>748</v>
      </c>
      <c r="E8757" t="str">
        <f t="shared" si="272"/>
        <v/>
      </c>
      <c r="F8757" t="str">
        <f t="shared" si="273"/>
        <v/>
      </c>
      <c r="H8757">
        <v>5</v>
      </c>
      <c r="Q8757">
        <v>5</v>
      </c>
    </row>
    <row r="8758" spans="1:17" x14ac:dyDescent="0.25">
      <c r="A8758" t="s">
        <v>912</v>
      </c>
      <c r="B8758">
        <v>5</v>
      </c>
      <c r="C8758" t="s">
        <v>551</v>
      </c>
      <c r="D8758" t="s">
        <v>748</v>
      </c>
      <c r="E8758">
        <f t="shared" si="272"/>
        <v>1</v>
      </c>
      <c r="F8758" t="str">
        <f t="shared" si="273"/>
        <v/>
      </c>
      <c r="G8758" t="s">
        <v>910</v>
      </c>
      <c r="H8758">
        <v>6</v>
      </c>
      <c r="Q8758">
        <v>5.5</v>
      </c>
    </row>
    <row r="8759" spans="1:17" x14ac:dyDescent="0.25">
      <c r="A8759" t="s">
        <v>912</v>
      </c>
      <c r="B8759">
        <v>5</v>
      </c>
      <c r="C8759" t="s">
        <v>540</v>
      </c>
      <c r="D8759" t="s">
        <v>661</v>
      </c>
      <c r="E8759" t="str">
        <f t="shared" si="272"/>
        <v/>
      </c>
      <c r="F8759" t="str">
        <f t="shared" si="273"/>
        <v/>
      </c>
      <c r="H8759">
        <v>6</v>
      </c>
      <c r="Q8759">
        <v>6</v>
      </c>
    </row>
    <row r="8760" spans="1:17" x14ac:dyDescent="0.25">
      <c r="A8760" t="s">
        <v>912</v>
      </c>
      <c r="B8760">
        <v>5</v>
      </c>
      <c r="C8760" t="s">
        <v>575</v>
      </c>
      <c r="D8760" t="s">
        <v>661</v>
      </c>
      <c r="E8760">
        <f t="shared" si="272"/>
        <v>1</v>
      </c>
      <c r="F8760" t="str">
        <f t="shared" si="273"/>
        <v/>
      </c>
      <c r="G8760" t="s">
        <v>910</v>
      </c>
      <c r="H8760">
        <v>6.5</v>
      </c>
      <c r="Q8760">
        <v>6</v>
      </c>
    </row>
    <row r="8761" spans="1:17" x14ac:dyDescent="0.25">
      <c r="A8761" t="s">
        <v>912</v>
      </c>
      <c r="B8761">
        <v>5</v>
      </c>
      <c r="C8761" t="s">
        <v>789</v>
      </c>
      <c r="D8761" t="s">
        <v>661</v>
      </c>
      <c r="E8761" t="str">
        <f t="shared" si="272"/>
        <v/>
      </c>
      <c r="F8761" t="str">
        <f t="shared" si="273"/>
        <v/>
      </c>
      <c r="H8761">
        <v>8</v>
      </c>
      <c r="I8761">
        <v>2</v>
      </c>
      <c r="Q8761">
        <v>14</v>
      </c>
    </row>
    <row r="8762" spans="1:17" x14ac:dyDescent="0.25">
      <c r="A8762" t="s">
        <v>912</v>
      </c>
      <c r="B8762">
        <v>5</v>
      </c>
      <c r="C8762" t="s">
        <v>522</v>
      </c>
      <c r="D8762" t="s">
        <v>631</v>
      </c>
      <c r="E8762" t="str">
        <f t="shared" si="272"/>
        <v/>
      </c>
      <c r="F8762" t="str">
        <f t="shared" si="273"/>
        <v/>
      </c>
      <c r="H8762">
        <v>6.5</v>
      </c>
      <c r="Q8762">
        <v>6.5</v>
      </c>
    </row>
    <row r="8763" spans="1:17" x14ac:dyDescent="0.25">
      <c r="A8763" t="s">
        <v>912</v>
      </c>
      <c r="B8763">
        <v>5</v>
      </c>
      <c r="C8763" t="s">
        <v>577</v>
      </c>
      <c r="D8763" t="s">
        <v>631</v>
      </c>
      <c r="E8763" t="str">
        <f t="shared" si="272"/>
        <v/>
      </c>
      <c r="F8763" t="str">
        <f t="shared" si="273"/>
        <v/>
      </c>
      <c r="H8763">
        <v>5</v>
      </c>
      <c r="Q8763">
        <v>5</v>
      </c>
    </row>
    <row r="8764" spans="1:17" x14ac:dyDescent="0.25">
      <c r="A8764" t="s">
        <v>912</v>
      </c>
      <c r="B8764">
        <v>5</v>
      </c>
      <c r="C8764" t="s">
        <v>597</v>
      </c>
      <c r="D8764" t="s">
        <v>631</v>
      </c>
      <c r="E8764" t="str">
        <f t="shared" si="272"/>
        <v/>
      </c>
      <c r="F8764" t="str">
        <f t="shared" si="273"/>
        <v/>
      </c>
      <c r="H8764">
        <v>7</v>
      </c>
      <c r="Q8764">
        <v>7</v>
      </c>
    </row>
    <row r="8765" spans="1:17" x14ac:dyDescent="0.25">
      <c r="A8765" t="s">
        <v>912</v>
      </c>
      <c r="B8765">
        <v>5</v>
      </c>
      <c r="C8765" t="s">
        <v>612</v>
      </c>
      <c r="D8765" t="s">
        <v>631</v>
      </c>
      <c r="E8765">
        <f t="shared" si="272"/>
        <v>1</v>
      </c>
      <c r="F8765" t="str">
        <f t="shared" si="273"/>
        <v/>
      </c>
      <c r="G8765" t="s">
        <v>910</v>
      </c>
      <c r="H8765">
        <v>6</v>
      </c>
      <c r="Q8765">
        <v>5.5</v>
      </c>
    </row>
    <row r="8766" spans="1:17" x14ac:dyDescent="0.25">
      <c r="A8766" t="s">
        <v>912</v>
      </c>
      <c r="B8766">
        <v>5</v>
      </c>
      <c r="C8766" t="s">
        <v>770</v>
      </c>
      <c r="D8766" t="s">
        <v>745</v>
      </c>
      <c r="E8766" t="str">
        <f t="shared" si="272"/>
        <v/>
      </c>
      <c r="F8766" t="str">
        <f t="shared" si="273"/>
        <v/>
      </c>
      <c r="H8766">
        <v>6.5</v>
      </c>
      <c r="Q8766">
        <v>6.5</v>
      </c>
    </row>
    <row r="8767" spans="1:17" x14ac:dyDescent="0.25">
      <c r="A8767" t="s">
        <v>912</v>
      </c>
      <c r="B8767">
        <v>5</v>
      </c>
      <c r="C8767" t="s">
        <v>561</v>
      </c>
      <c r="D8767" t="s">
        <v>745</v>
      </c>
      <c r="E8767">
        <f t="shared" si="272"/>
        <v>1</v>
      </c>
      <c r="F8767" t="str">
        <f t="shared" si="273"/>
        <v/>
      </c>
      <c r="G8767" t="s">
        <v>910</v>
      </c>
      <c r="H8767">
        <v>5.5</v>
      </c>
      <c r="Q8767">
        <v>5</v>
      </c>
    </row>
    <row r="8768" spans="1:17" x14ac:dyDescent="0.25">
      <c r="A8768" t="s">
        <v>912</v>
      </c>
      <c r="B8768">
        <v>5</v>
      </c>
      <c r="C8768" t="s">
        <v>588</v>
      </c>
      <c r="D8768" t="s">
        <v>745</v>
      </c>
      <c r="E8768" t="str">
        <f t="shared" si="272"/>
        <v/>
      </c>
      <c r="F8768" t="str">
        <f t="shared" si="273"/>
        <v/>
      </c>
      <c r="H8768">
        <v>6</v>
      </c>
      <c r="Q8768">
        <v>6</v>
      </c>
    </row>
    <row r="8769" spans="1:17" x14ac:dyDescent="0.25">
      <c r="A8769" t="s">
        <v>912</v>
      </c>
      <c r="B8769">
        <v>5</v>
      </c>
      <c r="C8769" t="s">
        <v>623</v>
      </c>
      <c r="D8769" t="s">
        <v>745</v>
      </c>
      <c r="E8769" t="str">
        <f t="shared" si="272"/>
        <v/>
      </c>
      <c r="F8769" t="str">
        <f t="shared" si="273"/>
        <v/>
      </c>
      <c r="H8769">
        <v>6</v>
      </c>
      <c r="Q8769">
        <v>6</v>
      </c>
    </row>
    <row r="8770" spans="1:17" x14ac:dyDescent="0.25">
      <c r="A8770" t="s">
        <v>912</v>
      </c>
      <c r="B8770">
        <v>5</v>
      </c>
      <c r="C8770" t="s">
        <v>744</v>
      </c>
      <c r="D8770" t="s">
        <v>745</v>
      </c>
      <c r="E8770" t="str">
        <f t="shared" si="272"/>
        <v/>
      </c>
      <c r="F8770">
        <f t="shared" si="273"/>
        <v>1</v>
      </c>
      <c r="G8770" t="s">
        <v>911</v>
      </c>
      <c r="H8770">
        <v>5</v>
      </c>
      <c r="Q8770">
        <v>4</v>
      </c>
    </row>
    <row r="8771" spans="1:17" x14ac:dyDescent="0.25">
      <c r="A8771" t="s">
        <v>912</v>
      </c>
      <c r="B8771">
        <v>5</v>
      </c>
      <c r="C8771" t="s">
        <v>503</v>
      </c>
      <c r="D8771" t="s">
        <v>745</v>
      </c>
      <c r="E8771" t="str">
        <f t="shared" ref="E8771:E8834" si="274">IF($G8771="Ammonito",1,"")</f>
        <v/>
      </c>
      <c r="F8771" t="str">
        <f t="shared" ref="F8771:F8834" si="275">IF($G8771="Espulsione",1,"")</f>
        <v/>
      </c>
      <c r="H8771">
        <v>5.5</v>
      </c>
      <c r="Q8771">
        <v>5.5</v>
      </c>
    </row>
    <row r="8772" spans="1:17" x14ac:dyDescent="0.25">
      <c r="A8772" t="s">
        <v>912</v>
      </c>
      <c r="B8772">
        <v>5</v>
      </c>
      <c r="C8772" t="s">
        <v>563</v>
      </c>
      <c r="D8772" t="s">
        <v>635</v>
      </c>
      <c r="E8772" t="str">
        <f t="shared" si="274"/>
        <v/>
      </c>
      <c r="F8772" t="str">
        <f t="shared" si="275"/>
        <v/>
      </c>
      <c r="H8772">
        <v>6.5</v>
      </c>
      <c r="L8772">
        <v>1</v>
      </c>
      <c r="Q8772">
        <v>7.5</v>
      </c>
    </row>
    <row r="8773" spans="1:17" x14ac:dyDescent="0.25">
      <c r="A8773" t="s">
        <v>912</v>
      </c>
      <c r="B8773">
        <v>5</v>
      </c>
      <c r="C8773" t="s">
        <v>782</v>
      </c>
      <c r="D8773" t="s">
        <v>635</v>
      </c>
      <c r="E8773">
        <f t="shared" si="274"/>
        <v>1</v>
      </c>
      <c r="F8773" t="str">
        <f t="shared" si="275"/>
        <v/>
      </c>
      <c r="G8773" t="s">
        <v>910</v>
      </c>
      <c r="H8773">
        <v>6.5</v>
      </c>
      <c r="Q8773">
        <v>6</v>
      </c>
    </row>
    <row r="8774" spans="1:17" x14ac:dyDescent="0.25">
      <c r="A8774" t="s">
        <v>912</v>
      </c>
      <c r="B8774">
        <v>5</v>
      </c>
      <c r="C8774" t="s">
        <v>573</v>
      </c>
      <c r="D8774" t="s">
        <v>635</v>
      </c>
      <c r="E8774" t="str">
        <f t="shared" si="274"/>
        <v/>
      </c>
      <c r="F8774" t="str">
        <f t="shared" si="275"/>
        <v/>
      </c>
      <c r="H8774">
        <v>6</v>
      </c>
      <c r="Q8774">
        <v>6</v>
      </c>
    </row>
    <row r="8775" spans="1:17" x14ac:dyDescent="0.25">
      <c r="A8775" t="s">
        <v>912</v>
      </c>
      <c r="B8775">
        <v>5</v>
      </c>
      <c r="C8775" t="s">
        <v>583</v>
      </c>
      <c r="D8775" t="s">
        <v>635</v>
      </c>
      <c r="E8775" t="str">
        <f t="shared" si="274"/>
        <v/>
      </c>
      <c r="F8775" t="str">
        <f t="shared" si="275"/>
        <v/>
      </c>
      <c r="H8775">
        <v>6</v>
      </c>
      <c r="Q8775">
        <v>6</v>
      </c>
    </row>
    <row r="8776" spans="1:17" x14ac:dyDescent="0.25">
      <c r="A8776" t="s">
        <v>912</v>
      </c>
      <c r="B8776">
        <v>5</v>
      </c>
      <c r="C8776" t="s">
        <v>606</v>
      </c>
      <c r="D8776" t="s">
        <v>635</v>
      </c>
      <c r="E8776" t="str">
        <f t="shared" si="274"/>
        <v/>
      </c>
      <c r="F8776" t="str">
        <f t="shared" si="275"/>
        <v/>
      </c>
      <c r="H8776">
        <v>6</v>
      </c>
      <c r="Q8776">
        <v>6</v>
      </c>
    </row>
    <row r="8777" spans="1:17" x14ac:dyDescent="0.25">
      <c r="A8777" t="s">
        <v>912</v>
      </c>
      <c r="B8777">
        <v>5</v>
      </c>
      <c r="C8777" t="s">
        <v>492</v>
      </c>
      <c r="D8777" t="s">
        <v>747</v>
      </c>
      <c r="E8777" t="str">
        <f t="shared" si="274"/>
        <v/>
      </c>
      <c r="F8777" t="str">
        <f t="shared" si="275"/>
        <v/>
      </c>
      <c r="H8777">
        <v>6</v>
      </c>
      <c r="Q8777">
        <v>6</v>
      </c>
    </row>
    <row r="8778" spans="1:17" x14ac:dyDescent="0.25">
      <c r="A8778" t="s">
        <v>912</v>
      </c>
      <c r="B8778">
        <v>5</v>
      </c>
      <c r="C8778" t="s">
        <v>751</v>
      </c>
      <c r="D8778" t="s">
        <v>747</v>
      </c>
      <c r="E8778" t="str">
        <f t="shared" si="274"/>
        <v/>
      </c>
      <c r="F8778" t="str">
        <f t="shared" si="275"/>
        <v/>
      </c>
      <c r="H8778">
        <v>5.5</v>
      </c>
      <c r="Q8778">
        <v>5.5</v>
      </c>
    </row>
    <row r="8779" spans="1:17" x14ac:dyDescent="0.25">
      <c r="A8779" t="s">
        <v>912</v>
      </c>
      <c r="B8779">
        <v>5</v>
      </c>
      <c r="C8779" t="s">
        <v>512</v>
      </c>
      <c r="D8779" t="s">
        <v>747</v>
      </c>
      <c r="E8779">
        <f t="shared" si="274"/>
        <v>1</v>
      </c>
      <c r="F8779" t="str">
        <f t="shared" si="275"/>
        <v/>
      </c>
      <c r="G8779" t="s">
        <v>910</v>
      </c>
      <c r="H8779">
        <v>7.5</v>
      </c>
      <c r="I8779">
        <v>2</v>
      </c>
      <c r="M8779">
        <v>1</v>
      </c>
      <c r="Q8779">
        <v>13</v>
      </c>
    </row>
    <row r="8780" spans="1:17" x14ac:dyDescent="0.25">
      <c r="A8780" t="s">
        <v>912</v>
      </c>
      <c r="B8780">
        <v>5</v>
      </c>
      <c r="C8780" t="s">
        <v>530</v>
      </c>
      <c r="D8780" t="s">
        <v>747</v>
      </c>
      <c r="E8780" t="str">
        <f t="shared" si="274"/>
        <v/>
      </c>
      <c r="F8780" t="str">
        <f t="shared" si="275"/>
        <v/>
      </c>
      <c r="H8780">
        <v>5.5</v>
      </c>
      <c r="Q8780">
        <v>5.5</v>
      </c>
    </row>
    <row r="8781" spans="1:17" x14ac:dyDescent="0.25">
      <c r="A8781" t="s">
        <v>912</v>
      </c>
      <c r="B8781">
        <v>5</v>
      </c>
      <c r="C8781" t="s">
        <v>534</v>
      </c>
      <c r="D8781" t="s">
        <v>747</v>
      </c>
      <c r="E8781" t="str">
        <f t="shared" si="274"/>
        <v/>
      </c>
      <c r="F8781" t="str">
        <f t="shared" si="275"/>
        <v/>
      </c>
      <c r="H8781">
        <v>5.5</v>
      </c>
      <c r="Q8781">
        <v>5.5</v>
      </c>
    </row>
    <row r="8782" spans="1:17" x14ac:dyDescent="0.25">
      <c r="A8782" t="s">
        <v>912</v>
      </c>
      <c r="B8782">
        <v>5</v>
      </c>
      <c r="C8782" t="s">
        <v>483</v>
      </c>
      <c r="D8782" t="s">
        <v>738</v>
      </c>
      <c r="E8782" t="str">
        <f t="shared" si="274"/>
        <v/>
      </c>
      <c r="F8782" t="str">
        <f t="shared" si="275"/>
        <v/>
      </c>
      <c r="H8782">
        <v>6</v>
      </c>
      <c r="Q8782">
        <v>6</v>
      </c>
    </row>
    <row r="8783" spans="1:17" x14ac:dyDescent="0.25">
      <c r="A8783" t="s">
        <v>912</v>
      </c>
      <c r="B8783">
        <v>5</v>
      </c>
      <c r="C8783" t="s">
        <v>489</v>
      </c>
      <c r="D8783" t="s">
        <v>738</v>
      </c>
      <c r="E8783" t="str">
        <f t="shared" si="274"/>
        <v/>
      </c>
      <c r="F8783" t="str">
        <f t="shared" si="275"/>
        <v/>
      </c>
      <c r="H8783">
        <v>6</v>
      </c>
      <c r="Q8783">
        <v>6</v>
      </c>
    </row>
    <row r="8784" spans="1:17" x14ac:dyDescent="0.25">
      <c r="A8784" t="s">
        <v>912</v>
      </c>
      <c r="B8784">
        <v>5</v>
      </c>
      <c r="C8784" t="s">
        <v>574</v>
      </c>
      <c r="D8784" t="s">
        <v>738</v>
      </c>
      <c r="E8784" t="str">
        <f t="shared" si="274"/>
        <v/>
      </c>
      <c r="F8784" t="str">
        <f t="shared" si="275"/>
        <v/>
      </c>
      <c r="H8784">
        <v>6.5</v>
      </c>
      <c r="Q8784">
        <v>6.5</v>
      </c>
    </row>
    <row r="8785" spans="1:17" x14ac:dyDescent="0.25">
      <c r="A8785" t="s">
        <v>912</v>
      </c>
      <c r="B8785">
        <v>5</v>
      </c>
      <c r="C8785" t="s">
        <v>592</v>
      </c>
      <c r="D8785" t="s">
        <v>738</v>
      </c>
      <c r="E8785" t="str">
        <f t="shared" si="274"/>
        <v/>
      </c>
      <c r="F8785" t="str">
        <f t="shared" si="275"/>
        <v/>
      </c>
      <c r="H8785">
        <v>6</v>
      </c>
      <c r="Q8785">
        <v>6</v>
      </c>
    </row>
    <row r="8786" spans="1:17" x14ac:dyDescent="0.25">
      <c r="A8786" t="s">
        <v>912</v>
      </c>
      <c r="B8786">
        <v>5</v>
      </c>
      <c r="C8786" t="s">
        <v>516</v>
      </c>
      <c r="D8786" t="s">
        <v>761</v>
      </c>
      <c r="E8786" t="str">
        <f t="shared" si="274"/>
        <v/>
      </c>
      <c r="F8786" t="str">
        <f t="shared" si="275"/>
        <v/>
      </c>
      <c r="H8786">
        <v>6</v>
      </c>
      <c r="Q8786">
        <v>6</v>
      </c>
    </row>
    <row r="8787" spans="1:17" x14ac:dyDescent="0.25">
      <c r="A8787" t="s">
        <v>912</v>
      </c>
      <c r="B8787">
        <v>5</v>
      </c>
      <c r="C8787" t="s">
        <v>545</v>
      </c>
      <c r="D8787" t="s">
        <v>761</v>
      </c>
      <c r="E8787" t="str">
        <f t="shared" si="274"/>
        <v/>
      </c>
      <c r="F8787" t="str">
        <f t="shared" si="275"/>
        <v/>
      </c>
      <c r="H8787">
        <v>5</v>
      </c>
      <c r="Q8787">
        <v>5</v>
      </c>
    </row>
    <row r="8788" spans="1:17" x14ac:dyDescent="0.25">
      <c r="A8788" t="s">
        <v>912</v>
      </c>
      <c r="B8788">
        <v>5</v>
      </c>
      <c r="C8788" t="s">
        <v>554</v>
      </c>
      <c r="D8788" t="s">
        <v>761</v>
      </c>
      <c r="E8788" t="str">
        <f t="shared" si="274"/>
        <v/>
      </c>
      <c r="F8788" t="str">
        <f t="shared" si="275"/>
        <v/>
      </c>
      <c r="H8788">
        <v>5.5</v>
      </c>
      <c r="Q8788">
        <v>5.5</v>
      </c>
    </row>
    <row r="8789" spans="1:17" x14ac:dyDescent="0.25">
      <c r="A8789" t="s">
        <v>912</v>
      </c>
      <c r="B8789">
        <v>5</v>
      </c>
      <c r="C8789" t="s">
        <v>556</v>
      </c>
      <c r="D8789" t="s">
        <v>761</v>
      </c>
      <c r="E8789" t="str">
        <f t="shared" si="274"/>
        <v/>
      </c>
      <c r="F8789" t="str">
        <f t="shared" si="275"/>
        <v/>
      </c>
      <c r="H8789">
        <v>6.5</v>
      </c>
      <c r="I8789">
        <v>1</v>
      </c>
      <c r="M8789">
        <v>1</v>
      </c>
      <c r="Q8789">
        <v>9.5</v>
      </c>
    </row>
    <row r="8790" spans="1:17" x14ac:dyDescent="0.25">
      <c r="A8790" t="s">
        <v>912</v>
      </c>
      <c r="B8790">
        <v>5</v>
      </c>
      <c r="C8790" t="s">
        <v>604</v>
      </c>
      <c r="D8790" t="s">
        <v>761</v>
      </c>
      <c r="E8790" t="str">
        <f t="shared" si="274"/>
        <v/>
      </c>
      <c r="F8790" t="str">
        <f t="shared" si="275"/>
        <v/>
      </c>
      <c r="H8790">
        <v>6</v>
      </c>
      <c r="Q8790">
        <v>6</v>
      </c>
    </row>
    <row r="8791" spans="1:17" x14ac:dyDescent="0.25">
      <c r="A8791" t="s">
        <v>913</v>
      </c>
      <c r="B8791">
        <v>5</v>
      </c>
      <c r="C8791" t="s">
        <v>263</v>
      </c>
      <c r="D8791" t="s">
        <v>746</v>
      </c>
      <c r="E8791" t="str">
        <f t="shared" si="274"/>
        <v/>
      </c>
      <c r="F8791" t="str">
        <f t="shared" si="275"/>
        <v/>
      </c>
      <c r="H8791">
        <v>6.5</v>
      </c>
      <c r="I8791">
        <v>1</v>
      </c>
      <c r="L8791">
        <v>1</v>
      </c>
      <c r="Q8791">
        <v>10.5</v>
      </c>
    </row>
    <row r="8792" spans="1:17" x14ac:dyDescent="0.25">
      <c r="A8792" t="s">
        <v>913</v>
      </c>
      <c r="B8792">
        <v>5</v>
      </c>
      <c r="C8792" t="s">
        <v>285</v>
      </c>
      <c r="D8792" t="s">
        <v>746</v>
      </c>
      <c r="E8792" t="str">
        <f t="shared" si="274"/>
        <v/>
      </c>
      <c r="F8792" t="str">
        <f t="shared" si="275"/>
        <v/>
      </c>
      <c r="H8792">
        <v>6.5</v>
      </c>
      <c r="I8792">
        <v>1</v>
      </c>
      <c r="Q8792">
        <v>9.5</v>
      </c>
    </row>
    <row r="8793" spans="1:17" x14ac:dyDescent="0.25">
      <c r="A8793" t="s">
        <v>913</v>
      </c>
      <c r="B8793">
        <v>5</v>
      </c>
      <c r="C8793" t="s">
        <v>817</v>
      </c>
      <c r="D8793" t="s">
        <v>746</v>
      </c>
      <c r="E8793" t="str">
        <f t="shared" si="274"/>
        <v/>
      </c>
      <c r="F8793" t="str">
        <f t="shared" si="275"/>
        <v/>
      </c>
      <c r="H8793">
        <v>5.5</v>
      </c>
      <c r="Q8793">
        <v>5.5</v>
      </c>
    </row>
    <row r="8794" spans="1:17" x14ac:dyDescent="0.25">
      <c r="A8794" t="s">
        <v>913</v>
      </c>
      <c r="B8794">
        <v>5</v>
      </c>
      <c r="C8794" t="s">
        <v>261</v>
      </c>
      <c r="D8794" t="s">
        <v>760</v>
      </c>
      <c r="E8794" t="str">
        <f t="shared" si="274"/>
        <v/>
      </c>
      <c r="F8794" t="str">
        <f t="shared" si="275"/>
        <v/>
      </c>
      <c r="H8794">
        <v>7</v>
      </c>
      <c r="I8794">
        <v>1</v>
      </c>
      <c r="L8794">
        <v>1</v>
      </c>
      <c r="Q8794">
        <v>11</v>
      </c>
    </row>
    <row r="8795" spans="1:17" x14ac:dyDescent="0.25">
      <c r="A8795" t="s">
        <v>913</v>
      </c>
      <c r="B8795">
        <v>5</v>
      </c>
      <c r="C8795" t="s">
        <v>275</v>
      </c>
      <c r="D8795" t="s">
        <v>633</v>
      </c>
      <c r="E8795">
        <f t="shared" si="274"/>
        <v>1</v>
      </c>
      <c r="F8795" t="str">
        <f t="shared" si="275"/>
        <v/>
      </c>
      <c r="G8795" t="s">
        <v>910</v>
      </c>
      <c r="H8795">
        <v>7</v>
      </c>
      <c r="I8795">
        <v>1</v>
      </c>
      <c r="Q8795">
        <v>9.5</v>
      </c>
    </row>
    <row r="8796" spans="1:17" x14ac:dyDescent="0.25">
      <c r="A8796" t="s">
        <v>913</v>
      </c>
      <c r="B8796">
        <v>5</v>
      </c>
      <c r="C8796" t="s">
        <v>296</v>
      </c>
      <c r="D8796" t="s">
        <v>633</v>
      </c>
      <c r="E8796" t="str">
        <f t="shared" si="274"/>
        <v/>
      </c>
      <c r="F8796" t="str">
        <f t="shared" si="275"/>
        <v/>
      </c>
      <c r="H8796">
        <v>6.5</v>
      </c>
      <c r="Q8796">
        <v>6.5</v>
      </c>
    </row>
    <row r="8797" spans="1:17" x14ac:dyDescent="0.25">
      <c r="A8797" t="s">
        <v>913</v>
      </c>
      <c r="B8797">
        <v>5</v>
      </c>
      <c r="C8797" t="s">
        <v>308</v>
      </c>
      <c r="D8797" t="s">
        <v>633</v>
      </c>
      <c r="E8797" t="str">
        <f t="shared" si="274"/>
        <v/>
      </c>
      <c r="F8797" t="str">
        <f t="shared" si="275"/>
        <v/>
      </c>
      <c r="H8797">
        <v>6.5</v>
      </c>
      <c r="Q8797">
        <v>6.5</v>
      </c>
    </row>
    <row r="8798" spans="1:17" x14ac:dyDescent="0.25">
      <c r="A8798" t="s">
        <v>913</v>
      </c>
      <c r="B8798">
        <v>5</v>
      </c>
      <c r="C8798" t="s">
        <v>284</v>
      </c>
      <c r="D8798" t="s">
        <v>739</v>
      </c>
      <c r="E8798" t="str">
        <f t="shared" si="274"/>
        <v/>
      </c>
      <c r="F8798" t="str">
        <f t="shared" si="275"/>
        <v/>
      </c>
      <c r="H8798">
        <v>5</v>
      </c>
      <c r="Q8798">
        <v>5</v>
      </c>
    </row>
    <row r="8799" spans="1:17" x14ac:dyDescent="0.25">
      <c r="A8799" t="s">
        <v>913</v>
      </c>
      <c r="B8799">
        <v>5</v>
      </c>
      <c r="C8799" t="s">
        <v>824</v>
      </c>
      <c r="D8799" t="s">
        <v>739</v>
      </c>
      <c r="E8799" t="str">
        <f t="shared" si="274"/>
        <v/>
      </c>
      <c r="F8799" t="str">
        <f t="shared" si="275"/>
        <v/>
      </c>
      <c r="H8799">
        <v>6</v>
      </c>
      <c r="Q8799">
        <v>6</v>
      </c>
    </row>
    <row r="8800" spans="1:17" x14ac:dyDescent="0.25">
      <c r="A8800" t="s">
        <v>913</v>
      </c>
      <c r="B8800">
        <v>5</v>
      </c>
      <c r="C8800" t="s">
        <v>800</v>
      </c>
      <c r="D8800" t="s">
        <v>739</v>
      </c>
      <c r="E8800" t="str">
        <f t="shared" si="274"/>
        <v/>
      </c>
      <c r="F8800" t="str">
        <f t="shared" si="275"/>
        <v/>
      </c>
      <c r="H8800">
        <v>6</v>
      </c>
      <c r="Q8800">
        <v>6</v>
      </c>
    </row>
    <row r="8801" spans="1:17" x14ac:dyDescent="0.25">
      <c r="A8801" t="s">
        <v>913</v>
      </c>
      <c r="B8801">
        <v>5</v>
      </c>
      <c r="C8801" t="s">
        <v>802</v>
      </c>
      <c r="D8801" t="s">
        <v>634</v>
      </c>
      <c r="E8801" t="str">
        <f t="shared" si="274"/>
        <v/>
      </c>
      <c r="F8801" t="str">
        <f t="shared" si="275"/>
        <v/>
      </c>
      <c r="H8801">
        <v>5.5</v>
      </c>
      <c r="Q8801">
        <v>5.5</v>
      </c>
    </row>
    <row r="8802" spans="1:17" x14ac:dyDescent="0.25">
      <c r="A8802" t="s">
        <v>913</v>
      </c>
      <c r="B8802">
        <v>5</v>
      </c>
      <c r="C8802" t="s">
        <v>302</v>
      </c>
      <c r="D8802" t="s">
        <v>634</v>
      </c>
      <c r="E8802" t="str">
        <f t="shared" si="274"/>
        <v/>
      </c>
      <c r="F8802" t="str">
        <f t="shared" si="275"/>
        <v/>
      </c>
      <c r="H8802">
        <v>6.5</v>
      </c>
      <c r="Q8802">
        <v>6.5</v>
      </c>
    </row>
    <row r="8803" spans="1:17" x14ac:dyDescent="0.25">
      <c r="A8803" t="s">
        <v>913</v>
      </c>
      <c r="B8803">
        <v>5</v>
      </c>
      <c r="C8803" t="s">
        <v>318</v>
      </c>
      <c r="D8803" t="s">
        <v>634</v>
      </c>
      <c r="E8803" t="str">
        <f t="shared" si="274"/>
        <v/>
      </c>
      <c r="F8803" t="str">
        <f t="shared" si="275"/>
        <v/>
      </c>
      <c r="H8803">
        <v>6.5</v>
      </c>
      <c r="I8803">
        <v>1</v>
      </c>
      <c r="Q8803">
        <v>9.5</v>
      </c>
    </row>
    <row r="8804" spans="1:17" x14ac:dyDescent="0.25">
      <c r="A8804" t="s">
        <v>913</v>
      </c>
      <c r="B8804">
        <v>5</v>
      </c>
      <c r="C8804" t="s">
        <v>312</v>
      </c>
      <c r="D8804" t="s">
        <v>632</v>
      </c>
      <c r="E8804" t="str">
        <f t="shared" si="274"/>
        <v/>
      </c>
      <c r="F8804" t="str">
        <f t="shared" si="275"/>
        <v/>
      </c>
      <c r="H8804">
        <v>7</v>
      </c>
      <c r="I8804">
        <v>1</v>
      </c>
      <c r="M8804">
        <v>1</v>
      </c>
      <c r="Q8804">
        <v>10</v>
      </c>
    </row>
    <row r="8805" spans="1:17" x14ac:dyDescent="0.25">
      <c r="A8805" t="s">
        <v>913</v>
      </c>
      <c r="B8805">
        <v>5</v>
      </c>
      <c r="C8805" t="s">
        <v>258</v>
      </c>
      <c r="D8805" t="s">
        <v>752</v>
      </c>
      <c r="E8805" t="str">
        <f t="shared" si="274"/>
        <v/>
      </c>
      <c r="F8805" t="str">
        <f t="shared" si="275"/>
        <v/>
      </c>
      <c r="H8805">
        <v>5</v>
      </c>
      <c r="K8805">
        <v>1</v>
      </c>
      <c r="Q8805">
        <v>3</v>
      </c>
    </row>
    <row r="8806" spans="1:17" x14ac:dyDescent="0.25">
      <c r="A8806" t="s">
        <v>913</v>
      </c>
      <c r="B8806">
        <v>5</v>
      </c>
      <c r="C8806" t="s">
        <v>272</v>
      </c>
      <c r="D8806" t="s">
        <v>752</v>
      </c>
      <c r="E8806" t="str">
        <f t="shared" si="274"/>
        <v/>
      </c>
      <c r="F8806" t="str">
        <f t="shared" si="275"/>
        <v/>
      </c>
      <c r="H8806">
        <v>5</v>
      </c>
      <c r="Q8806">
        <v>5</v>
      </c>
    </row>
    <row r="8807" spans="1:17" x14ac:dyDescent="0.25">
      <c r="A8807" t="s">
        <v>913</v>
      </c>
      <c r="B8807">
        <v>5</v>
      </c>
      <c r="C8807" t="s">
        <v>283</v>
      </c>
      <c r="D8807" t="s">
        <v>752</v>
      </c>
      <c r="E8807" t="str">
        <f t="shared" si="274"/>
        <v/>
      </c>
      <c r="F8807" t="str">
        <f t="shared" si="275"/>
        <v/>
      </c>
      <c r="H8807">
        <v>5.5</v>
      </c>
      <c r="Q8807">
        <v>5.5</v>
      </c>
    </row>
    <row r="8808" spans="1:17" x14ac:dyDescent="0.25">
      <c r="A8808" t="s">
        <v>913</v>
      </c>
      <c r="B8808">
        <v>5</v>
      </c>
      <c r="C8808" t="s">
        <v>276</v>
      </c>
      <c r="D8808" t="s">
        <v>740</v>
      </c>
      <c r="E8808" t="str">
        <f t="shared" si="274"/>
        <v/>
      </c>
      <c r="F8808" t="str">
        <f t="shared" si="275"/>
        <v/>
      </c>
      <c r="H8808">
        <v>6</v>
      </c>
      <c r="Q8808">
        <v>6</v>
      </c>
    </row>
    <row r="8809" spans="1:17" x14ac:dyDescent="0.25">
      <c r="A8809" t="s">
        <v>913</v>
      </c>
      <c r="B8809">
        <v>5</v>
      </c>
      <c r="C8809" t="s">
        <v>300</v>
      </c>
      <c r="D8809" t="s">
        <v>740</v>
      </c>
      <c r="E8809" t="str">
        <f t="shared" si="274"/>
        <v/>
      </c>
      <c r="F8809" t="str">
        <f t="shared" si="275"/>
        <v/>
      </c>
      <c r="H8809">
        <v>6</v>
      </c>
      <c r="Q8809">
        <v>6</v>
      </c>
    </row>
    <row r="8810" spans="1:17" x14ac:dyDescent="0.25">
      <c r="A8810" t="s">
        <v>913</v>
      </c>
      <c r="B8810">
        <v>5</v>
      </c>
      <c r="C8810" t="s">
        <v>286</v>
      </c>
      <c r="D8810" t="s">
        <v>742</v>
      </c>
      <c r="E8810" t="str">
        <f t="shared" si="274"/>
        <v/>
      </c>
      <c r="F8810" t="str">
        <f t="shared" si="275"/>
        <v/>
      </c>
      <c r="H8810">
        <v>5.5</v>
      </c>
      <c r="Q8810">
        <v>5.5</v>
      </c>
    </row>
    <row r="8811" spans="1:17" x14ac:dyDescent="0.25">
      <c r="A8811" t="s">
        <v>913</v>
      </c>
      <c r="B8811">
        <v>5</v>
      </c>
      <c r="C8811" t="s">
        <v>310</v>
      </c>
      <c r="D8811" t="s">
        <v>742</v>
      </c>
      <c r="E8811" t="str">
        <f t="shared" si="274"/>
        <v/>
      </c>
      <c r="F8811" t="str">
        <f t="shared" si="275"/>
        <v/>
      </c>
      <c r="H8811">
        <v>6.5</v>
      </c>
      <c r="I8811">
        <v>1</v>
      </c>
      <c r="Q8811">
        <v>9.5</v>
      </c>
    </row>
    <row r="8812" spans="1:17" x14ac:dyDescent="0.25">
      <c r="A8812" t="s">
        <v>913</v>
      </c>
      <c r="B8812">
        <v>5</v>
      </c>
      <c r="C8812" t="s">
        <v>317</v>
      </c>
      <c r="D8812" t="s">
        <v>742</v>
      </c>
      <c r="E8812" t="str">
        <f t="shared" si="274"/>
        <v/>
      </c>
      <c r="F8812" t="str">
        <f t="shared" si="275"/>
        <v/>
      </c>
      <c r="H8812">
        <v>6</v>
      </c>
      <c r="Q8812">
        <v>6</v>
      </c>
    </row>
    <row r="8813" spans="1:17" x14ac:dyDescent="0.25">
      <c r="A8813" t="s">
        <v>913</v>
      </c>
      <c r="B8813">
        <v>5</v>
      </c>
      <c r="C8813" t="s">
        <v>268</v>
      </c>
      <c r="D8813" t="s">
        <v>753</v>
      </c>
      <c r="E8813" t="str">
        <f t="shared" si="274"/>
        <v/>
      </c>
      <c r="F8813" t="str">
        <f t="shared" si="275"/>
        <v/>
      </c>
      <c r="H8813">
        <v>5.5</v>
      </c>
      <c r="Q8813">
        <v>5.5</v>
      </c>
    </row>
    <row r="8814" spans="1:17" x14ac:dyDescent="0.25">
      <c r="A8814" t="s">
        <v>913</v>
      </c>
      <c r="B8814">
        <v>5</v>
      </c>
      <c r="C8814" t="s">
        <v>307</v>
      </c>
      <c r="D8814" t="s">
        <v>753</v>
      </c>
      <c r="E8814" t="str">
        <f t="shared" si="274"/>
        <v/>
      </c>
      <c r="F8814" t="str">
        <f t="shared" si="275"/>
        <v/>
      </c>
      <c r="H8814">
        <v>6</v>
      </c>
      <c r="Q8814">
        <v>6</v>
      </c>
    </row>
    <row r="8815" spans="1:17" x14ac:dyDescent="0.25">
      <c r="A8815" t="s">
        <v>913</v>
      </c>
      <c r="B8815">
        <v>5</v>
      </c>
      <c r="C8815" t="s">
        <v>304</v>
      </c>
      <c r="D8815" t="s">
        <v>750</v>
      </c>
      <c r="E8815" t="str">
        <f t="shared" si="274"/>
        <v/>
      </c>
      <c r="F8815" t="str">
        <f t="shared" si="275"/>
        <v/>
      </c>
      <c r="H8815">
        <v>5</v>
      </c>
      <c r="Q8815">
        <v>5</v>
      </c>
    </row>
    <row r="8816" spans="1:17" x14ac:dyDescent="0.25">
      <c r="A8816" t="s">
        <v>913</v>
      </c>
      <c r="B8816">
        <v>5</v>
      </c>
      <c r="C8816" t="s">
        <v>267</v>
      </c>
      <c r="D8816" t="s">
        <v>750</v>
      </c>
      <c r="E8816" t="str">
        <f t="shared" si="274"/>
        <v/>
      </c>
      <c r="F8816" t="str">
        <f t="shared" si="275"/>
        <v/>
      </c>
      <c r="H8816">
        <v>5.5</v>
      </c>
      <c r="Q8816">
        <v>5.5</v>
      </c>
    </row>
    <row r="8817" spans="1:17" x14ac:dyDescent="0.25">
      <c r="A8817" t="s">
        <v>913</v>
      </c>
      <c r="B8817">
        <v>5</v>
      </c>
      <c r="C8817" t="s">
        <v>289</v>
      </c>
      <c r="D8817" t="s">
        <v>754</v>
      </c>
      <c r="E8817" t="str">
        <f t="shared" si="274"/>
        <v/>
      </c>
      <c r="F8817" t="str">
        <f t="shared" si="275"/>
        <v/>
      </c>
      <c r="H8817">
        <v>4</v>
      </c>
      <c r="Q8817">
        <v>4</v>
      </c>
    </row>
    <row r="8818" spans="1:17" x14ac:dyDescent="0.25">
      <c r="A8818" t="s">
        <v>913</v>
      </c>
      <c r="B8818">
        <v>5</v>
      </c>
      <c r="C8818" t="s">
        <v>819</v>
      </c>
      <c r="D8818" t="s">
        <v>754</v>
      </c>
      <c r="E8818">
        <f t="shared" si="274"/>
        <v>1</v>
      </c>
      <c r="F8818" t="str">
        <f t="shared" si="275"/>
        <v/>
      </c>
      <c r="G8818" t="s">
        <v>910</v>
      </c>
      <c r="H8818">
        <v>6</v>
      </c>
      <c r="Q8818">
        <v>5.5</v>
      </c>
    </row>
    <row r="8819" spans="1:17" x14ac:dyDescent="0.25">
      <c r="A8819" t="s">
        <v>913</v>
      </c>
      <c r="B8819">
        <v>5</v>
      </c>
      <c r="C8819" t="s">
        <v>311</v>
      </c>
      <c r="D8819" t="s">
        <v>754</v>
      </c>
      <c r="E8819" t="str">
        <f t="shared" si="274"/>
        <v/>
      </c>
      <c r="F8819" t="str">
        <f t="shared" si="275"/>
        <v/>
      </c>
      <c r="H8819">
        <v>6.5</v>
      </c>
      <c r="I8819">
        <v>1</v>
      </c>
      <c r="L8819">
        <v>1</v>
      </c>
      <c r="Q8819">
        <v>10.5</v>
      </c>
    </row>
    <row r="8820" spans="1:17" x14ac:dyDescent="0.25">
      <c r="A8820" t="s">
        <v>913</v>
      </c>
      <c r="B8820">
        <v>5</v>
      </c>
      <c r="C8820" t="s">
        <v>259</v>
      </c>
      <c r="D8820" t="s">
        <v>748</v>
      </c>
      <c r="E8820" t="str">
        <f t="shared" si="274"/>
        <v/>
      </c>
      <c r="F8820" t="str">
        <f t="shared" si="275"/>
        <v/>
      </c>
      <c r="H8820">
        <v>5</v>
      </c>
      <c r="Q8820">
        <v>5</v>
      </c>
    </row>
    <row r="8821" spans="1:17" x14ac:dyDescent="0.25">
      <c r="A8821" t="s">
        <v>913</v>
      </c>
      <c r="B8821">
        <v>5</v>
      </c>
      <c r="C8821" t="s">
        <v>274</v>
      </c>
      <c r="D8821" t="s">
        <v>748</v>
      </c>
      <c r="E8821" t="str">
        <f t="shared" si="274"/>
        <v/>
      </c>
      <c r="F8821" t="str">
        <f t="shared" si="275"/>
        <v/>
      </c>
      <c r="H8821">
        <v>5</v>
      </c>
      <c r="Q8821">
        <v>5</v>
      </c>
    </row>
    <row r="8822" spans="1:17" x14ac:dyDescent="0.25">
      <c r="A8822" t="s">
        <v>913</v>
      </c>
      <c r="B8822">
        <v>5</v>
      </c>
      <c r="C8822" t="s">
        <v>278</v>
      </c>
      <c r="D8822" t="s">
        <v>748</v>
      </c>
      <c r="E8822" t="str">
        <f t="shared" si="274"/>
        <v/>
      </c>
      <c r="F8822" t="str">
        <f t="shared" si="275"/>
        <v/>
      </c>
      <c r="H8822">
        <v>5</v>
      </c>
      <c r="Q8822">
        <v>5</v>
      </c>
    </row>
    <row r="8823" spans="1:17" x14ac:dyDescent="0.25">
      <c r="A8823" t="s">
        <v>913</v>
      </c>
      <c r="B8823">
        <v>5</v>
      </c>
      <c r="C8823" t="s">
        <v>292</v>
      </c>
      <c r="D8823" t="s">
        <v>748</v>
      </c>
      <c r="E8823" t="str">
        <f t="shared" si="274"/>
        <v/>
      </c>
      <c r="F8823" t="str">
        <f t="shared" si="275"/>
        <v/>
      </c>
      <c r="H8823">
        <v>6</v>
      </c>
      <c r="Q8823">
        <v>6</v>
      </c>
    </row>
    <row r="8824" spans="1:17" x14ac:dyDescent="0.25">
      <c r="A8824" t="s">
        <v>913</v>
      </c>
      <c r="B8824">
        <v>5</v>
      </c>
      <c r="C8824" t="s">
        <v>303</v>
      </c>
      <c r="D8824" t="s">
        <v>748</v>
      </c>
      <c r="E8824" t="str">
        <f t="shared" si="274"/>
        <v/>
      </c>
      <c r="F8824" t="str">
        <f t="shared" si="275"/>
        <v/>
      </c>
      <c r="H8824">
        <v>5</v>
      </c>
      <c r="Q8824">
        <v>5</v>
      </c>
    </row>
    <row r="8825" spans="1:17" x14ac:dyDescent="0.25">
      <c r="A8825" t="s">
        <v>913</v>
      </c>
      <c r="B8825">
        <v>5</v>
      </c>
      <c r="C8825" t="s">
        <v>251</v>
      </c>
      <c r="D8825" t="s">
        <v>661</v>
      </c>
      <c r="E8825" t="str">
        <f t="shared" si="274"/>
        <v/>
      </c>
      <c r="F8825">
        <f t="shared" si="275"/>
        <v>1</v>
      </c>
      <c r="G8825" t="s">
        <v>911</v>
      </c>
      <c r="H8825">
        <v>4.5</v>
      </c>
      <c r="Q8825">
        <v>3.5</v>
      </c>
    </row>
    <row r="8826" spans="1:17" x14ac:dyDescent="0.25">
      <c r="A8826" t="s">
        <v>913</v>
      </c>
      <c r="B8826">
        <v>5</v>
      </c>
      <c r="C8826" t="s">
        <v>260</v>
      </c>
      <c r="D8826" t="s">
        <v>661</v>
      </c>
      <c r="E8826" t="str">
        <f t="shared" si="274"/>
        <v/>
      </c>
      <c r="F8826" t="str">
        <f t="shared" si="275"/>
        <v/>
      </c>
      <c r="H8826">
        <v>7.5</v>
      </c>
      <c r="L8826">
        <v>1</v>
      </c>
      <c r="Q8826">
        <v>8.5</v>
      </c>
    </row>
    <row r="8827" spans="1:17" x14ac:dyDescent="0.25">
      <c r="A8827" t="s">
        <v>913</v>
      </c>
      <c r="B8827">
        <v>5</v>
      </c>
      <c r="C8827" t="s">
        <v>314</v>
      </c>
      <c r="D8827" t="s">
        <v>661</v>
      </c>
      <c r="E8827" t="str">
        <f t="shared" si="274"/>
        <v/>
      </c>
      <c r="F8827" t="str">
        <f t="shared" si="275"/>
        <v/>
      </c>
      <c r="H8827">
        <v>5</v>
      </c>
      <c r="Q8827">
        <v>5</v>
      </c>
    </row>
    <row r="8828" spans="1:17" x14ac:dyDescent="0.25">
      <c r="A8828" t="s">
        <v>913</v>
      </c>
      <c r="B8828">
        <v>5</v>
      </c>
      <c r="C8828" t="s">
        <v>804</v>
      </c>
      <c r="D8828" t="s">
        <v>631</v>
      </c>
      <c r="E8828">
        <f t="shared" si="274"/>
        <v>1</v>
      </c>
      <c r="F8828" t="str">
        <f t="shared" si="275"/>
        <v/>
      </c>
      <c r="G8828" t="s">
        <v>910</v>
      </c>
      <c r="H8828">
        <v>5.5</v>
      </c>
      <c r="Q8828">
        <v>5</v>
      </c>
    </row>
    <row r="8829" spans="1:17" x14ac:dyDescent="0.25">
      <c r="A8829" t="s">
        <v>913</v>
      </c>
      <c r="B8829">
        <v>5</v>
      </c>
      <c r="C8829" t="s">
        <v>320</v>
      </c>
      <c r="D8829" t="s">
        <v>631</v>
      </c>
      <c r="E8829" t="str">
        <f t="shared" si="274"/>
        <v/>
      </c>
      <c r="F8829" t="str">
        <f t="shared" si="275"/>
        <v/>
      </c>
      <c r="H8829">
        <v>6.5</v>
      </c>
      <c r="L8829">
        <v>1</v>
      </c>
      <c r="Q8829">
        <v>7.5</v>
      </c>
    </row>
    <row r="8830" spans="1:17" x14ac:dyDescent="0.25">
      <c r="A8830" t="s">
        <v>913</v>
      </c>
      <c r="B8830">
        <v>5</v>
      </c>
      <c r="C8830" t="s">
        <v>271</v>
      </c>
      <c r="D8830" t="s">
        <v>631</v>
      </c>
      <c r="E8830" t="str">
        <f t="shared" si="274"/>
        <v/>
      </c>
      <c r="F8830" t="str">
        <f t="shared" si="275"/>
        <v/>
      </c>
      <c r="H8830">
        <v>7</v>
      </c>
      <c r="I8830">
        <v>1</v>
      </c>
      <c r="Q8830">
        <v>10</v>
      </c>
    </row>
    <row r="8831" spans="1:17" x14ac:dyDescent="0.25">
      <c r="A8831" t="s">
        <v>913</v>
      </c>
      <c r="B8831">
        <v>5</v>
      </c>
      <c r="C8831" t="s">
        <v>270</v>
      </c>
      <c r="D8831" t="s">
        <v>745</v>
      </c>
      <c r="E8831" t="str">
        <f t="shared" si="274"/>
        <v/>
      </c>
      <c r="F8831" t="str">
        <f t="shared" si="275"/>
        <v/>
      </c>
      <c r="H8831">
        <v>6.5</v>
      </c>
      <c r="Q8831">
        <v>6.5</v>
      </c>
    </row>
    <row r="8832" spans="1:17" x14ac:dyDescent="0.25">
      <c r="A8832" t="s">
        <v>913</v>
      </c>
      <c r="B8832">
        <v>5</v>
      </c>
      <c r="C8832" t="s">
        <v>309</v>
      </c>
      <c r="D8832" t="s">
        <v>745</v>
      </c>
      <c r="E8832" t="str">
        <f t="shared" si="274"/>
        <v/>
      </c>
      <c r="F8832" t="str">
        <f t="shared" si="275"/>
        <v/>
      </c>
      <c r="H8832">
        <v>5.5</v>
      </c>
      <c r="Q8832">
        <v>5.5</v>
      </c>
    </row>
    <row r="8833" spans="1:17" x14ac:dyDescent="0.25">
      <c r="A8833" t="s">
        <v>913</v>
      </c>
      <c r="B8833">
        <v>5</v>
      </c>
      <c r="C8833" t="s">
        <v>313</v>
      </c>
      <c r="D8833" t="s">
        <v>745</v>
      </c>
      <c r="E8833" t="str">
        <f t="shared" si="274"/>
        <v/>
      </c>
      <c r="F8833" t="str">
        <f t="shared" si="275"/>
        <v/>
      </c>
      <c r="H8833">
        <v>5.5</v>
      </c>
      <c r="Q8833">
        <v>5.5</v>
      </c>
    </row>
    <row r="8834" spans="1:17" x14ac:dyDescent="0.25">
      <c r="A8834" t="s">
        <v>913</v>
      </c>
      <c r="B8834">
        <v>5</v>
      </c>
      <c r="C8834" t="s">
        <v>255</v>
      </c>
      <c r="D8834" t="s">
        <v>635</v>
      </c>
      <c r="E8834" t="str">
        <f t="shared" si="274"/>
        <v/>
      </c>
      <c r="F8834" t="str">
        <f t="shared" si="275"/>
        <v/>
      </c>
      <c r="H8834">
        <v>6</v>
      </c>
      <c r="Q8834">
        <v>6</v>
      </c>
    </row>
    <row r="8835" spans="1:17" x14ac:dyDescent="0.25">
      <c r="A8835" t="s">
        <v>913</v>
      </c>
      <c r="B8835">
        <v>5</v>
      </c>
      <c r="C8835" t="s">
        <v>322</v>
      </c>
      <c r="D8835" t="s">
        <v>635</v>
      </c>
      <c r="E8835" t="str">
        <f t="shared" ref="E8835:E8898" si="276">IF($G8835="Ammonito",1,"")</f>
        <v/>
      </c>
      <c r="F8835" t="str">
        <f t="shared" ref="F8835:F8898" si="277">IF($G8835="Espulsione",1,"")</f>
        <v/>
      </c>
      <c r="H8835">
        <v>7</v>
      </c>
      <c r="I8835">
        <v>1</v>
      </c>
      <c r="Q8835">
        <v>10</v>
      </c>
    </row>
    <row r="8836" spans="1:17" x14ac:dyDescent="0.25">
      <c r="A8836" t="s">
        <v>913</v>
      </c>
      <c r="B8836">
        <v>5</v>
      </c>
      <c r="C8836" t="s">
        <v>277</v>
      </c>
      <c r="D8836" t="s">
        <v>747</v>
      </c>
      <c r="E8836" t="str">
        <f t="shared" si="276"/>
        <v/>
      </c>
      <c r="F8836" t="str">
        <f t="shared" si="277"/>
        <v/>
      </c>
      <c r="H8836">
        <v>6</v>
      </c>
      <c r="Q8836">
        <v>6</v>
      </c>
    </row>
    <row r="8837" spans="1:17" x14ac:dyDescent="0.25">
      <c r="A8837" t="s">
        <v>913</v>
      </c>
      <c r="B8837">
        <v>5</v>
      </c>
      <c r="C8837" t="s">
        <v>291</v>
      </c>
      <c r="D8837" t="s">
        <v>747</v>
      </c>
      <c r="E8837" t="str">
        <f t="shared" si="276"/>
        <v/>
      </c>
      <c r="F8837" t="str">
        <f t="shared" si="277"/>
        <v/>
      </c>
      <c r="H8837">
        <v>6</v>
      </c>
      <c r="Q8837">
        <v>6</v>
      </c>
    </row>
    <row r="8838" spans="1:17" x14ac:dyDescent="0.25">
      <c r="A8838" t="s">
        <v>913</v>
      </c>
      <c r="B8838">
        <v>5</v>
      </c>
      <c r="C8838" t="s">
        <v>265</v>
      </c>
      <c r="D8838" t="s">
        <v>738</v>
      </c>
      <c r="E8838">
        <f t="shared" si="276"/>
        <v>1</v>
      </c>
      <c r="F8838" t="str">
        <f t="shared" si="277"/>
        <v/>
      </c>
      <c r="G8838" t="s">
        <v>910</v>
      </c>
      <c r="H8838">
        <v>6.5</v>
      </c>
      <c r="Q8838">
        <v>6</v>
      </c>
    </row>
    <row r="8839" spans="1:17" x14ac:dyDescent="0.25">
      <c r="A8839" t="s">
        <v>913</v>
      </c>
      <c r="B8839">
        <v>5</v>
      </c>
      <c r="C8839" t="s">
        <v>295</v>
      </c>
      <c r="D8839" t="s">
        <v>738</v>
      </c>
      <c r="E8839" t="str">
        <f t="shared" si="276"/>
        <v/>
      </c>
      <c r="F8839" t="str">
        <f t="shared" si="277"/>
        <v/>
      </c>
      <c r="H8839">
        <v>6</v>
      </c>
      <c r="Q8839">
        <v>6</v>
      </c>
    </row>
    <row r="8840" spans="1:17" x14ac:dyDescent="0.25">
      <c r="A8840" t="s">
        <v>913</v>
      </c>
      <c r="B8840">
        <v>5</v>
      </c>
      <c r="C8840" t="s">
        <v>253</v>
      </c>
      <c r="D8840" t="s">
        <v>761</v>
      </c>
      <c r="E8840" t="str">
        <f t="shared" si="276"/>
        <v/>
      </c>
      <c r="F8840" t="str">
        <f t="shared" si="277"/>
        <v/>
      </c>
      <c r="H8840">
        <v>6.5</v>
      </c>
      <c r="I8840">
        <v>1</v>
      </c>
      <c r="Q8840">
        <v>9.5</v>
      </c>
    </row>
    <row r="8841" spans="1:17" x14ac:dyDescent="0.25">
      <c r="A8841" t="s">
        <v>913</v>
      </c>
      <c r="B8841">
        <v>5</v>
      </c>
      <c r="C8841" t="s">
        <v>319</v>
      </c>
      <c r="D8841" t="s">
        <v>761</v>
      </c>
      <c r="E8841" t="str">
        <f t="shared" si="276"/>
        <v/>
      </c>
      <c r="F8841" t="str">
        <f t="shared" si="277"/>
        <v/>
      </c>
      <c r="H8841">
        <v>7</v>
      </c>
      <c r="L8841">
        <v>1</v>
      </c>
      <c r="Q8841">
        <v>8</v>
      </c>
    </row>
    <row r="8842" spans="1:17" x14ac:dyDescent="0.25">
      <c r="A8842" t="s">
        <v>908</v>
      </c>
      <c r="B8842">
        <v>4</v>
      </c>
      <c r="C8842" t="s">
        <v>331</v>
      </c>
      <c r="D8842" t="s">
        <v>746</v>
      </c>
      <c r="E8842" t="str">
        <f t="shared" si="276"/>
        <v/>
      </c>
      <c r="F8842" t="str">
        <f t="shared" si="277"/>
        <v/>
      </c>
      <c r="H8842">
        <v>5.5</v>
      </c>
      <c r="J8842">
        <v>2</v>
      </c>
      <c r="Q8842">
        <v>3.5</v>
      </c>
    </row>
    <row r="8843" spans="1:17" x14ac:dyDescent="0.25">
      <c r="A8843" t="s">
        <v>908</v>
      </c>
      <c r="B8843">
        <v>4</v>
      </c>
      <c r="C8843" t="s">
        <v>332</v>
      </c>
      <c r="D8843" t="s">
        <v>760</v>
      </c>
      <c r="E8843" t="str">
        <f t="shared" si="276"/>
        <v/>
      </c>
      <c r="F8843" t="str">
        <f t="shared" si="277"/>
        <v/>
      </c>
      <c r="H8843">
        <v>6</v>
      </c>
      <c r="J8843">
        <v>2</v>
      </c>
      <c r="O8843">
        <v>1</v>
      </c>
      <c r="Q8843">
        <v>4</v>
      </c>
    </row>
    <row r="8844" spans="1:17" x14ac:dyDescent="0.25">
      <c r="A8844" t="s">
        <v>908</v>
      </c>
      <c r="B8844">
        <v>4</v>
      </c>
      <c r="C8844" t="s">
        <v>324</v>
      </c>
      <c r="D8844" t="s">
        <v>633</v>
      </c>
      <c r="E8844" t="str">
        <f t="shared" si="276"/>
        <v/>
      </c>
      <c r="F8844" t="str">
        <f t="shared" si="277"/>
        <v/>
      </c>
      <c r="H8844">
        <v>4.5</v>
      </c>
      <c r="J8844">
        <v>2</v>
      </c>
      <c r="Q8844">
        <v>2.5</v>
      </c>
    </row>
    <row r="8845" spans="1:17" x14ac:dyDescent="0.25">
      <c r="A8845" t="s">
        <v>908</v>
      </c>
      <c r="B8845">
        <v>4</v>
      </c>
      <c r="C8845" t="s">
        <v>325</v>
      </c>
      <c r="D8845" t="s">
        <v>739</v>
      </c>
      <c r="E8845" t="str">
        <f t="shared" si="276"/>
        <v/>
      </c>
      <c r="F8845" t="str">
        <f t="shared" si="277"/>
        <v/>
      </c>
      <c r="H8845">
        <v>6</v>
      </c>
      <c r="Q8845">
        <v>6</v>
      </c>
    </row>
    <row r="8846" spans="1:17" x14ac:dyDescent="0.25">
      <c r="A8846" t="s">
        <v>908</v>
      </c>
      <c r="B8846">
        <v>4</v>
      </c>
      <c r="C8846" t="s">
        <v>341</v>
      </c>
      <c r="D8846" t="s">
        <v>634</v>
      </c>
      <c r="E8846" t="str">
        <f t="shared" si="276"/>
        <v/>
      </c>
      <c r="F8846" t="str">
        <f t="shared" si="277"/>
        <v/>
      </c>
      <c r="H8846">
        <v>6</v>
      </c>
      <c r="J8846">
        <v>1</v>
      </c>
      <c r="Q8846">
        <v>5</v>
      </c>
    </row>
    <row r="8847" spans="1:17" x14ac:dyDescent="0.25">
      <c r="A8847" t="s">
        <v>908</v>
      </c>
      <c r="B8847">
        <v>4</v>
      </c>
      <c r="C8847" t="s">
        <v>338</v>
      </c>
      <c r="D8847" t="s">
        <v>632</v>
      </c>
      <c r="E8847" t="str">
        <f t="shared" si="276"/>
        <v/>
      </c>
      <c r="F8847" t="str">
        <f t="shared" si="277"/>
        <v/>
      </c>
      <c r="H8847">
        <v>6.5</v>
      </c>
      <c r="Q8847">
        <v>6.5</v>
      </c>
    </row>
    <row r="8848" spans="1:17" x14ac:dyDescent="0.25">
      <c r="A8848" t="s">
        <v>908</v>
      </c>
      <c r="B8848">
        <v>4</v>
      </c>
      <c r="C8848" t="s">
        <v>340</v>
      </c>
      <c r="D8848" t="s">
        <v>752</v>
      </c>
      <c r="E8848" t="str">
        <f t="shared" si="276"/>
        <v/>
      </c>
      <c r="F8848" t="str">
        <f t="shared" si="277"/>
        <v/>
      </c>
      <c r="H8848">
        <v>6</v>
      </c>
      <c r="Q8848">
        <v>6</v>
      </c>
    </row>
    <row r="8849" spans="1:17" x14ac:dyDescent="0.25">
      <c r="A8849" t="s">
        <v>908</v>
      </c>
      <c r="B8849">
        <v>4</v>
      </c>
      <c r="C8849" t="s">
        <v>662</v>
      </c>
      <c r="D8849" t="s">
        <v>740</v>
      </c>
      <c r="E8849" t="str">
        <f t="shared" si="276"/>
        <v/>
      </c>
      <c r="F8849" t="str">
        <f t="shared" si="277"/>
        <v/>
      </c>
      <c r="H8849">
        <v>6.5</v>
      </c>
      <c r="Q8849">
        <v>6.5</v>
      </c>
    </row>
    <row r="8850" spans="1:17" x14ac:dyDescent="0.25">
      <c r="A8850" t="s">
        <v>908</v>
      </c>
      <c r="B8850">
        <v>4</v>
      </c>
      <c r="C8850" t="s">
        <v>660</v>
      </c>
      <c r="D8850" t="s">
        <v>742</v>
      </c>
      <c r="E8850" t="str">
        <f t="shared" si="276"/>
        <v/>
      </c>
      <c r="F8850" t="str">
        <f t="shared" si="277"/>
        <v/>
      </c>
      <c r="H8850">
        <v>6</v>
      </c>
      <c r="J8850">
        <v>1</v>
      </c>
      <c r="Q8850">
        <v>5</v>
      </c>
    </row>
    <row r="8851" spans="1:17" x14ac:dyDescent="0.25">
      <c r="A8851" t="s">
        <v>908</v>
      </c>
      <c r="B8851">
        <v>4</v>
      </c>
      <c r="C8851" t="s">
        <v>337</v>
      </c>
      <c r="D8851" t="s">
        <v>753</v>
      </c>
      <c r="E8851" t="str">
        <f t="shared" si="276"/>
        <v/>
      </c>
      <c r="F8851" t="str">
        <f t="shared" si="277"/>
        <v/>
      </c>
      <c r="H8851">
        <v>6.5</v>
      </c>
      <c r="J8851">
        <v>2</v>
      </c>
      <c r="O8851">
        <v>1</v>
      </c>
      <c r="Q8851">
        <v>4.5</v>
      </c>
    </row>
    <row r="8852" spans="1:17" x14ac:dyDescent="0.25">
      <c r="A8852" t="s">
        <v>908</v>
      </c>
      <c r="B8852">
        <v>4</v>
      </c>
      <c r="C8852" t="s">
        <v>327</v>
      </c>
      <c r="D8852" t="s">
        <v>750</v>
      </c>
      <c r="E8852" t="str">
        <f t="shared" si="276"/>
        <v/>
      </c>
      <c r="F8852" t="str">
        <f t="shared" si="277"/>
        <v/>
      </c>
      <c r="H8852">
        <v>7</v>
      </c>
      <c r="Q8852">
        <v>7</v>
      </c>
    </row>
    <row r="8853" spans="1:17" x14ac:dyDescent="0.25">
      <c r="A8853" t="s">
        <v>908</v>
      </c>
      <c r="B8853">
        <v>4</v>
      </c>
      <c r="C8853" t="s">
        <v>323</v>
      </c>
      <c r="D8853" t="s">
        <v>754</v>
      </c>
      <c r="E8853" t="str">
        <f t="shared" si="276"/>
        <v/>
      </c>
      <c r="F8853" t="str">
        <f t="shared" si="277"/>
        <v/>
      </c>
      <c r="H8853">
        <v>5</v>
      </c>
      <c r="J8853">
        <v>2</v>
      </c>
      <c r="Q8853">
        <v>3</v>
      </c>
    </row>
    <row r="8854" spans="1:17" x14ac:dyDescent="0.25">
      <c r="A8854" t="s">
        <v>908</v>
      </c>
      <c r="B8854">
        <v>4</v>
      </c>
      <c r="C8854" t="s">
        <v>343</v>
      </c>
      <c r="D8854" t="s">
        <v>748</v>
      </c>
      <c r="E8854" t="str">
        <f t="shared" si="276"/>
        <v/>
      </c>
      <c r="F8854" t="str">
        <f t="shared" si="277"/>
        <v/>
      </c>
      <c r="H8854">
        <v>7.5</v>
      </c>
      <c r="J8854">
        <v>1</v>
      </c>
      <c r="P8854">
        <v>1</v>
      </c>
      <c r="Q8854">
        <v>9.5</v>
      </c>
    </row>
    <row r="8855" spans="1:17" x14ac:dyDescent="0.25">
      <c r="A8855" t="s">
        <v>908</v>
      </c>
      <c r="B8855">
        <v>4</v>
      </c>
      <c r="C8855" t="s">
        <v>663</v>
      </c>
      <c r="D8855" t="s">
        <v>661</v>
      </c>
      <c r="E8855" t="str">
        <f t="shared" si="276"/>
        <v/>
      </c>
      <c r="F8855" t="str">
        <f t="shared" si="277"/>
        <v/>
      </c>
      <c r="H8855">
        <v>6</v>
      </c>
      <c r="Q8855">
        <v>6</v>
      </c>
    </row>
    <row r="8856" spans="1:17" x14ac:dyDescent="0.25">
      <c r="A8856" t="s">
        <v>908</v>
      </c>
      <c r="B8856">
        <v>4</v>
      </c>
      <c r="C8856" t="s">
        <v>334</v>
      </c>
      <c r="D8856" t="s">
        <v>631</v>
      </c>
      <c r="E8856" t="str">
        <f t="shared" si="276"/>
        <v/>
      </c>
      <c r="F8856" t="str">
        <f t="shared" si="277"/>
        <v/>
      </c>
      <c r="H8856">
        <v>6</v>
      </c>
      <c r="Q8856">
        <v>6</v>
      </c>
    </row>
    <row r="8857" spans="1:17" x14ac:dyDescent="0.25">
      <c r="A8857" t="s">
        <v>908</v>
      </c>
      <c r="B8857">
        <v>4</v>
      </c>
      <c r="C8857" t="s">
        <v>333</v>
      </c>
      <c r="D8857" t="s">
        <v>745</v>
      </c>
      <c r="E8857" t="str">
        <f t="shared" si="276"/>
        <v/>
      </c>
      <c r="F8857" t="str">
        <f t="shared" si="277"/>
        <v/>
      </c>
      <c r="H8857">
        <v>6</v>
      </c>
      <c r="J8857">
        <v>2</v>
      </c>
      <c r="Q8857">
        <v>4</v>
      </c>
    </row>
    <row r="8858" spans="1:17" x14ac:dyDescent="0.25">
      <c r="A8858" t="s">
        <v>908</v>
      </c>
      <c r="B8858">
        <v>4</v>
      </c>
      <c r="C8858" t="s">
        <v>651</v>
      </c>
      <c r="D8858" t="s">
        <v>635</v>
      </c>
      <c r="E8858" t="str">
        <f t="shared" si="276"/>
        <v/>
      </c>
      <c r="F8858" t="str">
        <f t="shared" si="277"/>
        <v/>
      </c>
      <c r="H8858">
        <v>5</v>
      </c>
      <c r="J8858">
        <v>7</v>
      </c>
      <c r="Q8858">
        <v>-2</v>
      </c>
    </row>
    <row r="8859" spans="1:17" x14ac:dyDescent="0.25">
      <c r="A8859" t="s">
        <v>908</v>
      </c>
      <c r="B8859">
        <v>4</v>
      </c>
      <c r="C8859" t="s">
        <v>664</v>
      </c>
      <c r="D8859" t="s">
        <v>747</v>
      </c>
      <c r="E8859">
        <f t="shared" si="276"/>
        <v>1</v>
      </c>
      <c r="F8859" t="str">
        <f t="shared" si="277"/>
        <v/>
      </c>
      <c r="G8859" t="s">
        <v>910</v>
      </c>
      <c r="H8859">
        <v>6</v>
      </c>
      <c r="J8859">
        <v>1</v>
      </c>
      <c r="Q8859">
        <v>4.5</v>
      </c>
    </row>
    <row r="8860" spans="1:17" x14ac:dyDescent="0.25">
      <c r="A8860" t="s">
        <v>908</v>
      </c>
      <c r="B8860">
        <v>4</v>
      </c>
      <c r="C8860" t="s">
        <v>336</v>
      </c>
      <c r="D8860" t="s">
        <v>738</v>
      </c>
      <c r="E8860" t="str">
        <f t="shared" si="276"/>
        <v/>
      </c>
      <c r="F8860" t="str">
        <f t="shared" si="277"/>
        <v/>
      </c>
      <c r="H8860">
        <v>6.5</v>
      </c>
      <c r="J8860">
        <v>2</v>
      </c>
      <c r="Q8860">
        <v>4.5</v>
      </c>
    </row>
    <row r="8861" spans="1:17" x14ac:dyDescent="0.25">
      <c r="A8861" t="s">
        <v>908</v>
      </c>
      <c r="B8861">
        <v>4</v>
      </c>
      <c r="C8861" t="s">
        <v>342</v>
      </c>
      <c r="D8861" t="s">
        <v>761</v>
      </c>
      <c r="E8861" t="str">
        <f t="shared" si="276"/>
        <v/>
      </c>
      <c r="F8861" t="str">
        <f t="shared" si="277"/>
        <v/>
      </c>
      <c r="H8861">
        <v>6</v>
      </c>
      <c r="J8861">
        <v>2</v>
      </c>
      <c r="Q8861">
        <v>4</v>
      </c>
    </row>
    <row r="8862" spans="1:17" x14ac:dyDescent="0.25">
      <c r="A8862" t="s">
        <v>909</v>
      </c>
      <c r="B8862">
        <v>4</v>
      </c>
      <c r="C8862" t="s">
        <v>371</v>
      </c>
      <c r="D8862" t="s">
        <v>746</v>
      </c>
      <c r="E8862" t="str">
        <f t="shared" si="276"/>
        <v/>
      </c>
      <c r="F8862" t="str">
        <f t="shared" si="277"/>
        <v/>
      </c>
      <c r="H8862">
        <v>5</v>
      </c>
      <c r="Q8862">
        <v>5</v>
      </c>
    </row>
    <row r="8863" spans="1:17" x14ac:dyDescent="0.25">
      <c r="A8863" t="s">
        <v>909</v>
      </c>
      <c r="B8863">
        <v>4</v>
      </c>
      <c r="C8863" t="s">
        <v>421</v>
      </c>
      <c r="D8863" t="s">
        <v>746</v>
      </c>
      <c r="E8863">
        <f t="shared" si="276"/>
        <v>1</v>
      </c>
      <c r="F8863" t="str">
        <f t="shared" si="277"/>
        <v/>
      </c>
      <c r="G8863" t="s">
        <v>910</v>
      </c>
      <c r="H8863">
        <v>5.5</v>
      </c>
      <c r="Q8863">
        <v>5</v>
      </c>
    </row>
    <row r="8864" spans="1:17" x14ac:dyDescent="0.25">
      <c r="A8864" t="s">
        <v>909</v>
      </c>
      <c r="B8864">
        <v>4</v>
      </c>
      <c r="C8864" t="s">
        <v>456</v>
      </c>
      <c r="D8864" t="s">
        <v>746</v>
      </c>
      <c r="E8864" t="str">
        <f t="shared" si="276"/>
        <v/>
      </c>
      <c r="F8864" t="str">
        <f t="shared" si="277"/>
        <v/>
      </c>
      <c r="H8864">
        <v>6.5</v>
      </c>
      <c r="Q8864">
        <v>6.5</v>
      </c>
    </row>
    <row r="8865" spans="1:17" x14ac:dyDescent="0.25">
      <c r="A8865" t="s">
        <v>909</v>
      </c>
      <c r="B8865">
        <v>4</v>
      </c>
      <c r="C8865" t="s">
        <v>473</v>
      </c>
      <c r="D8865" t="s">
        <v>746</v>
      </c>
      <c r="E8865" t="str">
        <f t="shared" si="276"/>
        <v/>
      </c>
      <c r="F8865" t="str">
        <f t="shared" si="277"/>
        <v/>
      </c>
      <c r="H8865">
        <v>6</v>
      </c>
      <c r="Q8865">
        <v>6</v>
      </c>
    </row>
    <row r="8866" spans="1:17" x14ac:dyDescent="0.25">
      <c r="A8866" t="s">
        <v>909</v>
      </c>
      <c r="B8866">
        <v>4</v>
      </c>
      <c r="C8866" t="s">
        <v>479</v>
      </c>
      <c r="D8866" t="s">
        <v>746</v>
      </c>
      <c r="E8866">
        <f t="shared" si="276"/>
        <v>1</v>
      </c>
      <c r="F8866" t="str">
        <f t="shared" si="277"/>
        <v/>
      </c>
      <c r="G8866" t="s">
        <v>910</v>
      </c>
      <c r="H8866">
        <v>6</v>
      </c>
      <c r="Q8866">
        <v>5.5</v>
      </c>
    </row>
    <row r="8867" spans="1:17" x14ac:dyDescent="0.25">
      <c r="A8867" t="s">
        <v>909</v>
      </c>
      <c r="B8867">
        <v>4</v>
      </c>
      <c r="C8867" t="s">
        <v>354</v>
      </c>
      <c r="D8867" t="s">
        <v>760</v>
      </c>
      <c r="E8867" t="str">
        <f t="shared" si="276"/>
        <v/>
      </c>
      <c r="F8867" t="str">
        <f t="shared" si="277"/>
        <v/>
      </c>
      <c r="H8867">
        <v>6</v>
      </c>
      <c r="Q8867">
        <v>6</v>
      </c>
    </row>
    <row r="8868" spans="1:17" x14ac:dyDescent="0.25">
      <c r="A8868" t="s">
        <v>909</v>
      </c>
      <c r="B8868">
        <v>4</v>
      </c>
      <c r="C8868" t="s">
        <v>404</v>
      </c>
      <c r="D8868" t="s">
        <v>760</v>
      </c>
      <c r="E8868" t="str">
        <f t="shared" si="276"/>
        <v/>
      </c>
      <c r="F8868" t="str">
        <f t="shared" si="277"/>
        <v/>
      </c>
      <c r="H8868">
        <v>5</v>
      </c>
      <c r="Q8868">
        <v>5</v>
      </c>
    </row>
    <row r="8869" spans="1:17" x14ac:dyDescent="0.25">
      <c r="A8869" t="s">
        <v>909</v>
      </c>
      <c r="B8869">
        <v>4</v>
      </c>
      <c r="C8869" t="s">
        <v>442</v>
      </c>
      <c r="D8869" t="s">
        <v>760</v>
      </c>
      <c r="E8869" t="str">
        <f t="shared" si="276"/>
        <v/>
      </c>
      <c r="F8869">
        <f t="shared" si="277"/>
        <v>1</v>
      </c>
      <c r="G8869" t="s">
        <v>911</v>
      </c>
      <c r="H8869">
        <v>5</v>
      </c>
      <c r="I8869">
        <v>1</v>
      </c>
      <c r="Q8869">
        <v>7</v>
      </c>
    </row>
    <row r="8870" spans="1:17" x14ac:dyDescent="0.25">
      <c r="A8870" t="s">
        <v>909</v>
      </c>
      <c r="B8870">
        <v>4</v>
      </c>
      <c r="C8870" t="s">
        <v>381</v>
      </c>
      <c r="D8870" t="s">
        <v>760</v>
      </c>
      <c r="E8870" t="str">
        <f t="shared" si="276"/>
        <v/>
      </c>
      <c r="F8870" t="str">
        <f t="shared" si="277"/>
        <v/>
      </c>
      <c r="H8870">
        <v>5.5</v>
      </c>
      <c r="Q8870">
        <v>5.5</v>
      </c>
    </row>
    <row r="8871" spans="1:17" x14ac:dyDescent="0.25">
      <c r="A8871" t="s">
        <v>909</v>
      </c>
      <c r="B8871">
        <v>4</v>
      </c>
      <c r="C8871" t="s">
        <v>914</v>
      </c>
      <c r="D8871" t="s">
        <v>760</v>
      </c>
      <c r="E8871" t="str">
        <f t="shared" si="276"/>
        <v/>
      </c>
      <c r="F8871" t="str">
        <f t="shared" si="277"/>
        <v/>
      </c>
      <c r="H8871">
        <v>6</v>
      </c>
      <c r="Q8871">
        <v>6</v>
      </c>
    </row>
    <row r="8872" spans="1:17" x14ac:dyDescent="0.25">
      <c r="A8872" t="s">
        <v>909</v>
      </c>
      <c r="B8872">
        <v>4</v>
      </c>
      <c r="C8872" t="s">
        <v>357</v>
      </c>
      <c r="D8872" t="s">
        <v>633</v>
      </c>
      <c r="E8872" t="str">
        <f t="shared" si="276"/>
        <v/>
      </c>
      <c r="F8872" t="str">
        <f t="shared" si="277"/>
        <v/>
      </c>
      <c r="H8872">
        <v>5.5</v>
      </c>
      <c r="Q8872">
        <v>5.5</v>
      </c>
    </row>
    <row r="8873" spans="1:17" x14ac:dyDescent="0.25">
      <c r="A8873" t="s">
        <v>909</v>
      </c>
      <c r="B8873">
        <v>4</v>
      </c>
      <c r="C8873" t="s">
        <v>438</v>
      </c>
      <c r="D8873" t="s">
        <v>633</v>
      </c>
      <c r="E8873" t="str">
        <f t="shared" si="276"/>
        <v/>
      </c>
      <c r="F8873" t="str">
        <f t="shared" si="277"/>
        <v/>
      </c>
      <c r="H8873">
        <v>6.5</v>
      </c>
      <c r="Q8873">
        <v>6.5</v>
      </c>
    </row>
    <row r="8874" spans="1:17" x14ac:dyDescent="0.25">
      <c r="A8874" t="s">
        <v>909</v>
      </c>
      <c r="B8874">
        <v>4</v>
      </c>
      <c r="C8874" t="s">
        <v>450</v>
      </c>
      <c r="D8874" t="s">
        <v>633</v>
      </c>
      <c r="E8874" t="str">
        <f t="shared" si="276"/>
        <v/>
      </c>
      <c r="F8874" t="str">
        <f t="shared" si="277"/>
        <v/>
      </c>
      <c r="H8874">
        <v>6</v>
      </c>
      <c r="Q8874">
        <v>6</v>
      </c>
    </row>
    <row r="8875" spans="1:17" x14ac:dyDescent="0.25">
      <c r="A8875" t="s">
        <v>909</v>
      </c>
      <c r="B8875">
        <v>4</v>
      </c>
      <c r="C8875" t="s">
        <v>875</v>
      </c>
      <c r="D8875" t="s">
        <v>633</v>
      </c>
      <c r="E8875">
        <f t="shared" si="276"/>
        <v>1</v>
      </c>
      <c r="F8875" t="str">
        <f t="shared" si="277"/>
        <v/>
      </c>
      <c r="G8875" t="s">
        <v>910</v>
      </c>
      <c r="H8875">
        <v>5.5</v>
      </c>
      <c r="Q8875">
        <v>5</v>
      </c>
    </row>
    <row r="8876" spans="1:17" x14ac:dyDescent="0.25">
      <c r="A8876" t="s">
        <v>909</v>
      </c>
      <c r="B8876">
        <v>4</v>
      </c>
      <c r="C8876" t="s">
        <v>350</v>
      </c>
      <c r="D8876" t="s">
        <v>739</v>
      </c>
      <c r="E8876" t="str">
        <f t="shared" si="276"/>
        <v/>
      </c>
      <c r="F8876" t="str">
        <f t="shared" si="277"/>
        <v/>
      </c>
      <c r="H8876">
        <v>6</v>
      </c>
      <c r="Q8876">
        <v>6</v>
      </c>
    </row>
    <row r="8877" spans="1:17" x14ac:dyDescent="0.25">
      <c r="A8877" t="s">
        <v>909</v>
      </c>
      <c r="B8877">
        <v>4</v>
      </c>
      <c r="C8877" t="s">
        <v>362</v>
      </c>
      <c r="D8877" t="s">
        <v>739</v>
      </c>
      <c r="E8877" t="str">
        <f t="shared" si="276"/>
        <v/>
      </c>
      <c r="F8877" t="str">
        <f t="shared" si="277"/>
        <v/>
      </c>
      <c r="H8877">
        <v>6</v>
      </c>
      <c r="Q8877">
        <v>6</v>
      </c>
    </row>
    <row r="8878" spans="1:17" x14ac:dyDescent="0.25">
      <c r="A8878" t="s">
        <v>909</v>
      </c>
      <c r="B8878">
        <v>4</v>
      </c>
      <c r="C8878" t="s">
        <v>417</v>
      </c>
      <c r="D8878" t="s">
        <v>739</v>
      </c>
      <c r="E8878" t="str">
        <f t="shared" si="276"/>
        <v/>
      </c>
      <c r="F8878" t="str">
        <f t="shared" si="277"/>
        <v/>
      </c>
      <c r="H8878">
        <v>6.5</v>
      </c>
      <c r="Q8878">
        <v>6.5</v>
      </c>
    </row>
    <row r="8879" spans="1:17" x14ac:dyDescent="0.25">
      <c r="A8879" t="s">
        <v>909</v>
      </c>
      <c r="B8879">
        <v>4</v>
      </c>
      <c r="C8879" t="s">
        <v>864</v>
      </c>
      <c r="D8879" t="s">
        <v>739</v>
      </c>
      <c r="E8879" t="str">
        <f t="shared" si="276"/>
        <v/>
      </c>
      <c r="F8879" t="str">
        <f t="shared" si="277"/>
        <v/>
      </c>
      <c r="H8879">
        <v>5.5</v>
      </c>
      <c r="Q8879">
        <v>5.5</v>
      </c>
    </row>
    <row r="8880" spans="1:17" x14ac:dyDescent="0.25">
      <c r="A8880" t="s">
        <v>909</v>
      </c>
      <c r="B8880">
        <v>4</v>
      </c>
      <c r="C8880" t="s">
        <v>472</v>
      </c>
      <c r="D8880" t="s">
        <v>739</v>
      </c>
      <c r="E8880" t="str">
        <f t="shared" si="276"/>
        <v/>
      </c>
      <c r="F8880" t="str">
        <f t="shared" si="277"/>
        <v/>
      </c>
      <c r="H8880">
        <v>6.5</v>
      </c>
      <c r="Q8880">
        <v>6.5</v>
      </c>
    </row>
    <row r="8881" spans="1:17" x14ac:dyDescent="0.25">
      <c r="A8881" t="s">
        <v>909</v>
      </c>
      <c r="B8881">
        <v>4</v>
      </c>
      <c r="C8881" t="s">
        <v>365</v>
      </c>
      <c r="D8881" t="s">
        <v>634</v>
      </c>
      <c r="E8881" t="str">
        <f t="shared" si="276"/>
        <v/>
      </c>
      <c r="F8881" t="str">
        <f t="shared" si="277"/>
        <v/>
      </c>
      <c r="H8881">
        <v>4.5</v>
      </c>
      <c r="Q8881">
        <v>4.5</v>
      </c>
    </row>
    <row r="8882" spans="1:17" x14ac:dyDescent="0.25">
      <c r="A8882" t="s">
        <v>909</v>
      </c>
      <c r="B8882">
        <v>4</v>
      </c>
      <c r="C8882" t="s">
        <v>382</v>
      </c>
      <c r="D8882" t="s">
        <v>634</v>
      </c>
      <c r="E8882">
        <f t="shared" si="276"/>
        <v>1</v>
      </c>
      <c r="F8882" t="str">
        <f t="shared" si="277"/>
        <v/>
      </c>
      <c r="G8882" t="s">
        <v>910</v>
      </c>
      <c r="H8882">
        <v>5</v>
      </c>
      <c r="Q8882">
        <v>4.5</v>
      </c>
    </row>
    <row r="8883" spans="1:17" x14ac:dyDescent="0.25">
      <c r="A8883" t="s">
        <v>909</v>
      </c>
      <c r="B8883">
        <v>4</v>
      </c>
      <c r="C8883" t="s">
        <v>398</v>
      </c>
      <c r="D8883" t="s">
        <v>634</v>
      </c>
      <c r="E8883" t="str">
        <f t="shared" si="276"/>
        <v/>
      </c>
      <c r="F8883" t="str">
        <f t="shared" si="277"/>
        <v/>
      </c>
      <c r="H8883">
        <v>6.5</v>
      </c>
      <c r="Q8883">
        <v>6.5</v>
      </c>
    </row>
    <row r="8884" spans="1:17" x14ac:dyDescent="0.25">
      <c r="A8884" t="s">
        <v>909</v>
      </c>
      <c r="B8884">
        <v>4</v>
      </c>
      <c r="C8884" t="s">
        <v>402</v>
      </c>
      <c r="D8884" t="s">
        <v>634</v>
      </c>
      <c r="E8884">
        <f t="shared" si="276"/>
        <v>1</v>
      </c>
      <c r="F8884" t="str">
        <f t="shared" si="277"/>
        <v/>
      </c>
      <c r="G8884" t="s">
        <v>910</v>
      </c>
      <c r="H8884">
        <v>6.5</v>
      </c>
      <c r="L8884">
        <v>1</v>
      </c>
      <c r="Q8884">
        <v>7</v>
      </c>
    </row>
    <row r="8885" spans="1:17" x14ac:dyDescent="0.25">
      <c r="A8885" t="s">
        <v>909</v>
      </c>
      <c r="B8885">
        <v>4</v>
      </c>
      <c r="C8885" t="s">
        <v>447</v>
      </c>
      <c r="D8885" t="s">
        <v>632</v>
      </c>
      <c r="E8885" t="str">
        <f t="shared" si="276"/>
        <v/>
      </c>
      <c r="F8885" t="str">
        <f t="shared" si="277"/>
        <v/>
      </c>
      <c r="H8885">
        <v>6</v>
      </c>
      <c r="Q8885">
        <v>6</v>
      </c>
    </row>
    <row r="8886" spans="1:17" x14ac:dyDescent="0.25">
      <c r="A8886" t="s">
        <v>909</v>
      </c>
      <c r="B8886">
        <v>4</v>
      </c>
      <c r="C8886" t="s">
        <v>462</v>
      </c>
      <c r="D8886" t="s">
        <v>632</v>
      </c>
      <c r="E8886" t="str">
        <f t="shared" si="276"/>
        <v/>
      </c>
      <c r="F8886" t="str">
        <f t="shared" si="277"/>
        <v/>
      </c>
      <c r="H8886">
        <v>6.5</v>
      </c>
      <c r="L8886">
        <v>1</v>
      </c>
      <c r="Q8886">
        <v>7.5</v>
      </c>
    </row>
    <row r="8887" spans="1:17" x14ac:dyDescent="0.25">
      <c r="A8887" t="s">
        <v>909</v>
      </c>
      <c r="B8887">
        <v>4</v>
      </c>
      <c r="C8887" t="s">
        <v>470</v>
      </c>
      <c r="D8887" t="s">
        <v>632</v>
      </c>
      <c r="E8887" t="str">
        <f t="shared" si="276"/>
        <v/>
      </c>
      <c r="F8887" t="str">
        <f t="shared" si="277"/>
        <v/>
      </c>
      <c r="H8887">
        <v>6.5</v>
      </c>
      <c r="Q8887">
        <v>6.5</v>
      </c>
    </row>
    <row r="8888" spans="1:17" x14ac:dyDescent="0.25">
      <c r="A8888" t="s">
        <v>909</v>
      </c>
      <c r="B8888">
        <v>4</v>
      </c>
      <c r="C8888" t="s">
        <v>474</v>
      </c>
      <c r="D8888" t="s">
        <v>632</v>
      </c>
      <c r="E8888" t="str">
        <f t="shared" si="276"/>
        <v/>
      </c>
      <c r="F8888" t="str">
        <f t="shared" si="277"/>
        <v/>
      </c>
      <c r="H8888">
        <v>6</v>
      </c>
      <c r="Q8888">
        <v>6</v>
      </c>
    </row>
    <row r="8889" spans="1:17" x14ac:dyDescent="0.25">
      <c r="A8889" t="s">
        <v>909</v>
      </c>
      <c r="B8889">
        <v>4</v>
      </c>
      <c r="C8889" t="s">
        <v>353</v>
      </c>
      <c r="D8889" t="s">
        <v>752</v>
      </c>
      <c r="E8889" t="str">
        <f t="shared" si="276"/>
        <v/>
      </c>
      <c r="F8889" t="str">
        <f t="shared" si="277"/>
        <v/>
      </c>
      <c r="H8889">
        <v>6</v>
      </c>
      <c r="Q8889">
        <v>6</v>
      </c>
    </row>
    <row r="8890" spans="1:17" x14ac:dyDescent="0.25">
      <c r="A8890" t="s">
        <v>909</v>
      </c>
      <c r="B8890">
        <v>4</v>
      </c>
      <c r="C8890" t="s">
        <v>856</v>
      </c>
      <c r="D8890" t="s">
        <v>752</v>
      </c>
      <c r="E8890" t="str">
        <f t="shared" si="276"/>
        <v/>
      </c>
      <c r="F8890" t="str">
        <f t="shared" si="277"/>
        <v/>
      </c>
      <c r="H8890">
        <v>6</v>
      </c>
      <c r="Q8890">
        <v>6</v>
      </c>
    </row>
    <row r="8891" spans="1:17" x14ac:dyDescent="0.25">
      <c r="A8891" t="s">
        <v>909</v>
      </c>
      <c r="B8891">
        <v>4</v>
      </c>
      <c r="C8891" t="s">
        <v>426</v>
      </c>
      <c r="D8891" t="s">
        <v>752</v>
      </c>
      <c r="E8891">
        <f t="shared" si="276"/>
        <v>1</v>
      </c>
      <c r="F8891" t="str">
        <f t="shared" si="277"/>
        <v/>
      </c>
      <c r="G8891" t="s">
        <v>910</v>
      </c>
      <c r="H8891">
        <v>6.5</v>
      </c>
      <c r="Q8891">
        <v>6</v>
      </c>
    </row>
    <row r="8892" spans="1:17" x14ac:dyDescent="0.25">
      <c r="A8892" t="s">
        <v>909</v>
      </c>
      <c r="B8892">
        <v>4</v>
      </c>
      <c r="C8892" t="s">
        <v>454</v>
      </c>
      <c r="D8892" t="s">
        <v>752</v>
      </c>
      <c r="E8892" t="str">
        <f t="shared" si="276"/>
        <v/>
      </c>
      <c r="F8892" t="str">
        <f t="shared" si="277"/>
        <v/>
      </c>
      <c r="H8892">
        <v>6</v>
      </c>
      <c r="Q8892">
        <v>6</v>
      </c>
    </row>
    <row r="8893" spans="1:17" x14ac:dyDescent="0.25">
      <c r="A8893" t="s">
        <v>909</v>
      </c>
      <c r="B8893">
        <v>4</v>
      </c>
      <c r="C8893" t="s">
        <v>477</v>
      </c>
      <c r="D8893" t="s">
        <v>752</v>
      </c>
      <c r="E8893" t="str">
        <f t="shared" si="276"/>
        <v/>
      </c>
      <c r="F8893" t="str">
        <f t="shared" si="277"/>
        <v/>
      </c>
      <c r="H8893">
        <v>6.5</v>
      </c>
      <c r="Q8893">
        <v>6.5</v>
      </c>
    </row>
    <row r="8894" spans="1:17" x14ac:dyDescent="0.25">
      <c r="A8894" t="s">
        <v>909</v>
      </c>
      <c r="B8894">
        <v>4</v>
      </c>
      <c r="C8894" t="s">
        <v>374</v>
      </c>
      <c r="D8894" t="s">
        <v>740</v>
      </c>
      <c r="E8894" t="str">
        <f t="shared" si="276"/>
        <v/>
      </c>
      <c r="F8894" t="str">
        <f t="shared" si="277"/>
        <v/>
      </c>
      <c r="H8894">
        <v>6.5</v>
      </c>
      <c r="Q8894">
        <v>6.5</v>
      </c>
    </row>
    <row r="8895" spans="1:17" x14ac:dyDescent="0.25">
      <c r="A8895" t="s">
        <v>909</v>
      </c>
      <c r="B8895">
        <v>4</v>
      </c>
      <c r="C8895" t="s">
        <v>414</v>
      </c>
      <c r="D8895" t="s">
        <v>740</v>
      </c>
      <c r="E8895" t="str">
        <f t="shared" si="276"/>
        <v/>
      </c>
      <c r="F8895" t="str">
        <f t="shared" si="277"/>
        <v/>
      </c>
      <c r="H8895">
        <v>6</v>
      </c>
      <c r="Q8895">
        <v>6</v>
      </c>
    </row>
    <row r="8896" spans="1:17" x14ac:dyDescent="0.25">
      <c r="A8896" t="s">
        <v>909</v>
      </c>
      <c r="B8896">
        <v>4</v>
      </c>
      <c r="C8896" t="s">
        <v>415</v>
      </c>
      <c r="D8896" t="s">
        <v>740</v>
      </c>
      <c r="E8896" t="str">
        <f t="shared" si="276"/>
        <v/>
      </c>
      <c r="F8896" t="str">
        <f t="shared" si="277"/>
        <v/>
      </c>
      <c r="H8896">
        <v>7</v>
      </c>
      <c r="Q8896">
        <v>7</v>
      </c>
    </row>
    <row r="8897" spans="1:17" x14ac:dyDescent="0.25">
      <c r="A8897" t="s">
        <v>909</v>
      </c>
      <c r="B8897">
        <v>4</v>
      </c>
      <c r="C8897" t="s">
        <v>440</v>
      </c>
      <c r="D8897" t="s">
        <v>740</v>
      </c>
      <c r="E8897" t="str">
        <f t="shared" si="276"/>
        <v/>
      </c>
      <c r="F8897" t="str">
        <f t="shared" si="277"/>
        <v/>
      </c>
      <c r="H8897">
        <v>7</v>
      </c>
      <c r="L8897">
        <v>1</v>
      </c>
      <c r="Q8897">
        <v>8</v>
      </c>
    </row>
    <row r="8898" spans="1:17" x14ac:dyDescent="0.25">
      <c r="A8898" t="s">
        <v>909</v>
      </c>
      <c r="B8898">
        <v>4</v>
      </c>
      <c r="C8898" t="s">
        <v>458</v>
      </c>
      <c r="D8898" t="s">
        <v>740</v>
      </c>
      <c r="E8898" t="str">
        <f t="shared" si="276"/>
        <v/>
      </c>
      <c r="F8898" t="str">
        <f t="shared" si="277"/>
        <v/>
      </c>
      <c r="H8898">
        <v>6.5</v>
      </c>
      <c r="Q8898">
        <v>6.5</v>
      </c>
    </row>
    <row r="8899" spans="1:17" x14ac:dyDescent="0.25">
      <c r="A8899" t="s">
        <v>909</v>
      </c>
      <c r="B8899">
        <v>4</v>
      </c>
      <c r="C8899" t="s">
        <v>887</v>
      </c>
      <c r="D8899" t="s">
        <v>740</v>
      </c>
      <c r="E8899" t="str">
        <f t="shared" ref="E8899:E8962" si="278">IF($G8899="Ammonito",1,"")</f>
        <v/>
      </c>
      <c r="F8899" t="str">
        <f t="shared" ref="F8899:F8962" si="279">IF($G8899="Espulsione",1,"")</f>
        <v/>
      </c>
      <c r="H8899">
        <v>6</v>
      </c>
      <c r="Q8899">
        <v>6</v>
      </c>
    </row>
    <row r="8900" spans="1:17" x14ac:dyDescent="0.25">
      <c r="A8900" t="s">
        <v>909</v>
      </c>
      <c r="B8900">
        <v>4</v>
      </c>
      <c r="C8900" t="s">
        <v>360</v>
      </c>
      <c r="D8900" t="s">
        <v>742</v>
      </c>
      <c r="E8900" t="str">
        <f t="shared" si="278"/>
        <v/>
      </c>
      <c r="F8900" t="str">
        <f t="shared" si="279"/>
        <v/>
      </c>
      <c r="H8900">
        <v>7</v>
      </c>
      <c r="Q8900">
        <v>7</v>
      </c>
    </row>
    <row r="8901" spans="1:17" x14ac:dyDescent="0.25">
      <c r="A8901" t="s">
        <v>909</v>
      </c>
      <c r="B8901">
        <v>4</v>
      </c>
      <c r="C8901" t="s">
        <v>369</v>
      </c>
      <c r="D8901" t="s">
        <v>742</v>
      </c>
      <c r="E8901" t="str">
        <f t="shared" si="278"/>
        <v/>
      </c>
      <c r="F8901" t="str">
        <f t="shared" si="279"/>
        <v/>
      </c>
      <c r="H8901">
        <v>7</v>
      </c>
      <c r="L8901">
        <v>1</v>
      </c>
      <c r="Q8901">
        <v>8</v>
      </c>
    </row>
    <row r="8902" spans="1:17" x14ac:dyDescent="0.25">
      <c r="A8902" t="s">
        <v>909</v>
      </c>
      <c r="B8902">
        <v>4</v>
      </c>
      <c r="C8902" t="s">
        <v>444</v>
      </c>
      <c r="D8902" t="s">
        <v>742</v>
      </c>
      <c r="E8902">
        <f t="shared" si="278"/>
        <v>1</v>
      </c>
      <c r="F8902" t="str">
        <f t="shared" si="279"/>
        <v/>
      </c>
      <c r="G8902" t="s">
        <v>910</v>
      </c>
      <c r="H8902">
        <v>5.5</v>
      </c>
      <c r="Q8902">
        <v>5</v>
      </c>
    </row>
    <row r="8903" spans="1:17" x14ac:dyDescent="0.25">
      <c r="A8903" t="s">
        <v>909</v>
      </c>
      <c r="B8903">
        <v>4</v>
      </c>
      <c r="C8903" t="s">
        <v>375</v>
      </c>
      <c r="D8903" t="s">
        <v>753</v>
      </c>
      <c r="E8903">
        <f t="shared" si="278"/>
        <v>1</v>
      </c>
      <c r="F8903" t="str">
        <f t="shared" si="279"/>
        <v/>
      </c>
      <c r="G8903" t="s">
        <v>910</v>
      </c>
      <c r="H8903">
        <v>6.5</v>
      </c>
      <c r="Q8903">
        <v>6</v>
      </c>
    </row>
    <row r="8904" spans="1:17" x14ac:dyDescent="0.25">
      <c r="A8904" t="s">
        <v>909</v>
      </c>
      <c r="B8904">
        <v>4</v>
      </c>
      <c r="C8904" t="s">
        <v>379</v>
      </c>
      <c r="D8904" t="s">
        <v>753</v>
      </c>
      <c r="E8904">
        <f t="shared" si="278"/>
        <v>1</v>
      </c>
      <c r="F8904" t="str">
        <f t="shared" si="279"/>
        <v/>
      </c>
      <c r="G8904" t="s">
        <v>910</v>
      </c>
      <c r="H8904">
        <v>5.5</v>
      </c>
      <c r="Q8904">
        <v>5</v>
      </c>
    </row>
    <row r="8905" spans="1:17" x14ac:dyDescent="0.25">
      <c r="A8905" t="s">
        <v>909</v>
      </c>
      <c r="B8905">
        <v>4</v>
      </c>
      <c r="C8905" t="s">
        <v>385</v>
      </c>
      <c r="D8905" t="s">
        <v>753</v>
      </c>
      <c r="E8905" t="str">
        <f t="shared" si="278"/>
        <v/>
      </c>
      <c r="F8905" t="str">
        <f t="shared" si="279"/>
        <v/>
      </c>
      <c r="H8905">
        <v>6</v>
      </c>
      <c r="Q8905">
        <v>6</v>
      </c>
    </row>
    <row r="8906" spans="1:17" x14ac:dyDescent="0.25">
      <c r="A8906" t="s">
        <v>909</v>
      </c>
      <c r="B8906">
        <v>4</v>
      </c>
      <c r="C8906" t="s">
        <v>395</v>
      </c>
      <c r="D8906" t="s">
        <v>753</v>
      </c>
      <c r="E8906" t="str">
        <f t="shared" si="278"/>
        <v/>
      </c>
      <c r="F8906">
        <f t="shared" si="279"/>
        <v>1</v>
      </c>
      <c r="G8906" t="s">
        <v>911</v>
      </c>
      <c r="H8906">
        <v>5</v>
      </c>
      <c r="Q8906">
        <v>4</v>
      </c>
    </row>
    <row r="8907" spans="1:17" x14ac:dyDescent="0.25">
      <c r="A8907" t="s">
        <v>909</v>
      </c>
      <c r="B8907">
        <v>4</v>
      </c>
      <c r="C8907" t="s">
        <v>416</v>
      </c>
      <c r="D8907" t="s">
        <v>753</v>
      </c>
      <c r="E8907" t="str">
        <f t="shared" si="278"/>
        <v/>
      </c>
      <c r="F8907" t="str">
        <f t="shared" si="279"/>
        <v/>
      </c>
      <c r="H8907">
        <v>6</v>
      </c>
      <c r="Q8907">
        <v>6</v>
      </c>
    </row>
    <row r="8908" spans="1:17" x14ac:dyDescent="0.25">
      <c r="A8908" t="s">
        <v>909</v>
      </c>
      <c r="B8908">
        <v>4</v>
      </c>
      <c r="C8908" t="s">
        <v>380</v>
      </c>
      <c r="D8908" t="s">
        <v>750</v>
      </c>
      <c r="E8908" t="str">
        <f t="shared" si="278"/>
        <v/>
      </c>
      <c r="F8908" t="str">
        <f t="shared" si="279"/>
        <v/>
      </c>
      <c r="H8908">
        <v>5.5</v>
      </c>
      <c r="Q8908">
        <v>5.5</v>
      </c>
    </row>
    <row r="8909" spans="1:17" x14ac:dyDescent="0.25">
      <c r="A8909" t="s">
        <v>909</v>
      </c>
      <c r="B8909">
        <v>4</v>
      </c>
      <c r="C8909" t="s">
        <v>386</v>
      </c>
      <c r="D8909" t="s">
        <v>750</v>
      </c>
      <c r="E8909" t="str">
        <f t="shared" si="278"/>
        <v/>
      </c>
      <c r="F8909" t="str">
        <f t="shared" si="279"/>
        <v/>
      </c>
      <c r="H8909">
        <v>6.5</v>
      </c>
      <c r="Q8909">
        <v>6.5</v>
      </c>
    </row>
    <row r="8910" spans="1:17" x14ac:dyDescent="0.25">
      <c r="A8910" t="s">
        <v>909</v>
      </c>
      <c r="B8910">
        <v>4</v>
      </c>
      <c r="C8910" t="s">
        <v>430</v>
      </c>
      <c r="D8910" t="s">
        <v>750</v>
      </c>
      <c r="E8910" t="str">
        <f t="shared" si="278"/>
        <v/>
      </c>
      <c r="F8910" t="str">
        <f t="shared" si="279"/>
        <v/>
      </c>
      <c r="H8910">
        <v>5.5</v>
      </c>
      <c r="Q8910">
        <v>5.5</v>
      </c>
    </row>
    <row r="8911" spans="1:17" x14ac:dyDescent="0.25">
      <c r="A8911" t="s">
        <v>909</v>
      </c>
      <c r="B8911">
        <v>4</v>
      </c>
      <c r="C8911" t="s">
        <v>461</v>
      </c>
      <c r="D8911" t="s">
        <v>750</v>
      </c>
      <c r="E8911" t="str">
        <f t="shared" si="278"/>
        <v/>
      </c>
      <c r="F8911" t="str">
        <f t="shared" si="279"/>
        <v/>
      </c>
      <c r="H8911">
        <v>6</v>
      </c>
      <c r="Q8911">
        <v>6</v>
      </c>
    </row>
    <row r="8912" spans="1:17" x14ac:dyDescent="0.25">
      <c r="A8912" t="s">
        <v>909</v>
      </c>
      <c r="B8912">
        <v>4</v>
      </c>
      <c r="C8912" t="s">
        <v>345</v>
      </c>
      <c r="D8912" t="s">
        <v>754</v>
      </c>
      <c r="E8912" t="str">
        <f t="shared" si="278"/>
        <v/>
      </c>
      <c r="F8912" t="str">
        <f t="shared" si="279"/>
        <v/>
      </c>
      <c r="H8912">
        <v>5</v>
      </c>
      <c r="Q8912">
        <v>5</v>
      </c>
    </row>
    <row r="8913" spans="1:17" x14ac:dyDescent="0.25">
      <c r="A8913" t="s">
        <v>909</v>
      </c>
      <c r="B8913">
        <v>4</v>
      </c>
      <c r="C8913" t="s">
        <v>433</v>
      </c>
      <c r="D8913" t="s">
        <v>754</v>
      </c>
      <c r="E8913" t="str">
        <f t="shared" si="278"/>
        <v/>
      </c>
      <c r="F8913" t="str">
        <f t="shared" si="279"/>
        <v/>
      </c>
      <c r="H8913">
        <v>5</v>
      </c>
      <c r="Q8913">
        <v>5</v>
      </c>
    </row>
    <row r="8914" spans="1:17" x14ac:dyDescent="0.25">
      <c r="A8914" t="s">
        <v>909</v>
      </c>
      <c r="B8914">
        <v>4</v>
      </c>
      <c r="C8914" t="s">
        <v>480</v>
      </c>
      <c r="D8914" t="s">
        <v>754</v>
      </c>
      <c r="E8914" t="str">
        <f t="shared" si="278"/>
        <v/>
      </c>
      <c r="F8914" t="str">
        <f t="shared" si="279"/>
        <v/>
      </c>
      <c r="H8914">
        <v>5</v>
      </c>
      <c r="Q8914">
        <v>5</v>
      </c>
    </row>
    <row r="8915" spans="1:17" x14ac:dyDescent="0.25">
      <c r="A8915" t="s">
        <v>909</v>
      </c>
      <c r="B8915">
        <v>4</v>
      </c>
      <c r="C8915" t="s">
        <v>349</v>
      </c>
      <c r="D8915" t="s">
        <v>748</v>
      </c>
      <c r="E8915" t="str">
        <f t="shared" si="278"/>
        <v/>
      </c>
      <c r="F8915" t="str">
        <f t="shared" si="279"/>
        <v/>
      </c>
      <c r="H8915">
        <v>6.5</v>
      </c>
      <c r="L8915">
        <v>1</v>
      </c>
      <c r="Q8915">
        <v>7.5</v>
      </c>
    </row>
    <row r="8916" spans="1:17" x14ac:dyDescent="0.25">
      <c r="A8916" t="s">
        <v>909</v>
      </c>
      <c r="B8916">
        <v>4</v>
      </c>
      <c r="C8916" t="s">
        <v>370</v>
      </c>
      <c r="D8916" t="s">
        <v>748</v>
      </c>
      <c r="E8916">
        <f t="shared" si="278"/>
        <v>1</v>
      </c>
      <c r="F8916" t="str">
        <f t="shared" si="279"/>
        <v/>
      </c>
      <c r="G8916" t="s">
        <v>910</v>
      </c>
      <c r="H8916">
        <v>7</v>
      </c>
      <c r="I8916">
        <v>1</v>
      </c>
      <c r="Q8916">
        <v>9.5</v>
      </c>
    </row>
    <row r="8917" spans="1:17" x14ac:dyDescent="0.25">
      <c r="A8917" t="s">
        <v>909</v>
      </c>
      <c r="B8917">
        <v>4</v>
      </c>
      <c r="C8917" t="s">
        <v>432</v>
      </c>
      <c r="D8917" t="s">
        <v>748</v>
      </c>
      <c r="E8917" t="str">
        <f t="shared" si="278"/>
        <v/>
      </c>
      <c r="F8917" t="str">
        <f t="shared" si="279"/>
        <v/>
      </c>
      <c r="H8917">
        <v>6.5</v>
      </c>
      <c r="Q8917">
        <v>6.5</v>
      </c>
    </row>
    <row r="8918" spans="1:17" x14ac:dyDescent="0.25">
      <c r="A8918" t="s">
        <v>909</v>
      </c>
      <c r="B8918">
        <v>4</v>
      </c>
      <c r="C8918" t="s">
        <v>889</v>
      </c>
      <c r="D8918" t="s">
        <v>748</v>
      </c>
      <c r="E8918" t="str">
        <f t="shared" si="278"/>
        <v/>
      </c>
      <c r="F8918" t="str">
        <f t="shared" si="279"/>
        <v/>
      </c>
      <c r="H8918">
        <v>6</v>
      </c>
      <c r="Q8918">
        <v>6</v>
      </c>
    </row>
    <row r="8919" spans="1:17" x14ac:dyDescent="0.25">
      <c r="A8919" t="s">
        <v>909</v>
      </c>
      <c r="B8919">
        <v>4</v>
      </c>
      <c r="C8919" t="s">
        <v>845</v>
      </c>
      <c r="D8919" t="s">
        <v>661</v>
      </c>
      <c r="E8919">
        <f t="shared" si="278"/>
        <v>1</v>
      </c>
      <c r="F8919" t="str">
        <f t="shared" si="279"/>
        <v/>
      </c>
      <c r="G8919" t="s">
        <v>910</v>
      </c>
      <c r="H8919">
        <v>6</v>
      </c>
      <c r="Q8919">
        <v>5.5</v>
      </c>
    </row>
    <row r="8920" spans="1:17" x14ac:dyDescent="0.25">
      <c r="A8920" t="s">
        <v>909</v>
      </c>
      <c r="B8920">
        <v>4</v>
      </c>
      <c r="C8920" t="s">
        <v>400</v>
      </c>
      <c r="D8920" t="s">
        <v>661</v>
      </c>
      <c r="E8920">
        <f t="shared" si="278"/>
        <v>1</v>
      </c>
      <c r="F8920" t="str">
        <f t="shared" si="279"/>
        <v/>
      </c>
      <c r="G8920" t="s">
        <v>910</v>
      </c>
      <c r="H8920">
        <v>6</v>
      </c>
      <c r="Q8920">
        <v>5.5</v>
      </c>
    </row>
    <row r="8921" spans="1:17" x14ac:dyDescent="0.25">
      <c r="A8921" t="s">
        <v>909</v>
      </c>
      <c r="B8921">
        <v>4</v>
      </c>
      <c r="C8921" t="s">
        <v>409</v>
      </c>
      <c r="D8921" t="s">
        <v>661</v>
      </c>
      <c r="E8921" t="str">
        <f t="shared" si="278"/>
        <v/>
      </c>
      <c r="F8921" t="str">
        <f t="shared" si="279"/>
        <v/>
      </c>
      <c r="H8921">
        <v>5.5</v>
      </c>
      <c r="Q8921">
        <v>5.5</v>
      </c>
    </row>
    <row r="8922" spans="1:17" x14ac:dyDescent="0.25">
      <c r="A8922" t="s">
        <v>909</v>
      </c>
      <c r="B8922">
        <v>4</v>
      </c>
      <c r="C8922" t="s">
        <v>420</v>
      </c>
      <c r="D8922" t="s">
        <v>661</v>
      </c>
      <c r="E8922" t="str">
        <f t="shared" si="278"/>
        <v/>
      </c>
      <c r="F8922" t="str">
        <f t="shared" si="279"/>
        <v/>
      </c>
      <c r="H8922">
        <v>6.5</v>
      </c>
      <c r="Q8922">
        <v>6.5</v>
      </c>
    </row>
    <row r="8923" spans="1:17" x14ac:dyDescent="0.25">
      <c r="A8923" t="s">
        <v>909</v>
      </c>
      <c r="B8923">
        <v>4</v>
      </c>
      <c r="C8923" t="s">
        <v>359</v>
      </c>
      <c r="D8923" t="s">
        <v>631</v>
      </c>
      <c r="E8923" t="str">
        <f t="shared" si="278"/>
        <v/>
      </c>
      <c r="F8923" t="str">
        <f t="shared" si="279"/>
        <v/>
      </c>
      <c r="H8923">
        <v>7</v>
      </c>
      <c r="I8923">
        <v>1</v>
      </c>
      <c r="Q8923">
        <v>10</v>
      </c>
    </row>
    <row r="8924" spans="1:17" x14ac:dyDescent="0.25">
      <c r="A8924" t="s">
        <v>909</v>
      </c>
      <c r="B8924">
        <v>4</v>
      </c>
      <c r="C8924" t="s">
        <v>364</v>
      </c>
      <c r="D8924" t="s">
        <v>631</v>
      </c>
      <c r="E8924" t="str">
        <f t="shared" si="278"/>
        <v/>
      </c>
      <c r="F8924" t="str">
        <f t="shared" si="279"/>
        <v/>
      </c>
      <c r="H8924">
        <v>7</v>
      </c>
      <c r="Q8924">
        <v>7</v>
      </c>
    </row>
    <row r="8925" spans="1:17" x14ac:dyDescent="0.25">
      <c r="A8925" t="s">
        <v>909</v>
      </c>
      <c r="B8925">
        <v>4</v>
      </c>
      <c r="C8925" t="s">
        <v>846</v>
      </c>
      <c r="D8925" t="s">
        <v>631</v>
      </c>
      <c r="E8925" t="str">
        <f t="shared" si="278"/>
        <v/>
      </c>
      <c r="F8925" t="str">
        <f t="shared" si="279"/>
        <v/>
      </c>
      <c r="H8925">
        <v>6</v>
      </c>
      <c r="Q8925">
        <v>6</v>
      </c>
    </row>
    <row r="8926" spans="1:17" x14ac:dyDescent="0.25">
      <c r="A8926" t="s">
        <v>909</v>
      </c>
      <c r="B8926">
        <v>4</v>
      </c>
      <c r="C8926" t="s">
        <v>423</v>
      </c>
      <c r="D8926" t="s">
        <v>631</v>
      </c>
      <c r="E8926">
        <f t="shared" si="278"/>
        <v>1</v>
      </c>
      <c r="F8926" t="str">
        <f t="shared" si="279"/>
        <v/>
      </c>
      <c r="G8926" t="s">
        <v>910</v>
      </c>
      <c r="H8926">
        <v>6</v>
      </c>
      <c r="Q8926">
        <v>5.5</v>
      </c>
    </row>
    <row r="8927" spans="1:17" x14ac:dyDescent="0.25">
      <c r="A8927" t="s">
        <v>909</v>
      </c>
      <c r="B8927">
        <v>4</v>
      </c>
      <c r="C8927" t="s">
        <v>387</v>
      </c>
      <c r="D8927" t="s">
        <v>745</v>
      </c>
      <c r="E8927" t="str">
        <f t="shared" si="278"/>
        <v/>
      </c>
      <c r="F8927" t="str">
        <f t="shared" si="279"/>
        <v/>
      </c>
      <c r="H8927">
        <v>5.5</v>
      </c>
      <c r="Q8927">
        <v>5.5</v>
      </c>
    </row>
    <row r="8928" spans="1:17" x14ac:dyDescent="0.25">
      <c r="A8928" t="s">
        <v>909</v>
      </c>
      <c r="B8928">
        <v>4</v>
      </c>
      <c r="C8928" t="s">
        <v>394</v>
      </c>
      <c r="D8928" t="s">
        <v>745</v>
      </c>
      <c r="E8928" t="str">
        <f t="shared" si="278"/>
        <v/>
      </c>
      <c r="F8928" t="str">
        <f t="shared" si="279"/>
        <v/>
      </c>
      <c r="H8928">
        <v>6.5</v>
      </c>
      <c r="Q8928">
        <v>6.5</v>
      </c>
    </row>
    <row r="8929" spans="1:17" x14ac:dyDescent="0.25">
      <c r="A8929" t="s">
        <v>909</v>
      </c>
      <c r="B8929">
        <v>4</v>
      </c>
      <c r="C8929" t="s">
        <v>405</v>
      </c>
      <c r="D8929" t="s">
        <v>745</v>
      </c>
      <c r="E8929">
        <f t="shared" si="278"/>
        <v>1</v>
      </c>
      <c r="F8929" t="str">
        <f t="shared" si="279"/>
        <v/>
      </c>
      <c r="G8929" t="s">
        <v>910</v>
      </c>
      <c r="H8929">
        <v>5</v>
      </c>
      <c r="Q8929">
        <v>4.5</v>
      </c>
    </row>
    <row r="8930" spans="1:17" x14ac:dyDescent="0.25">
      <c r="A8930" t="s">
        <v>909</v>
      </c>
      <c r="B8930">
        <v>4</v>
      </c>
      <c r="C8930" t="s">
        <v>446</v>
      </c>
      <c r="D8930" t="s">
        <v>745</v>
      </c>
      <c r="E8930" t="str">
        <f t="shared" si="278"/>
        <v/>
      </c>
      <c r="F8930" t="str">
        <f t="shared" si="279"/>
        <v/>
      </c>
      <c r="H8930">
        <v>6</v>
      </c>
      <c r="Q8930">
        <v>6</v>
      </c>
    </row>
    <row r="8931" spans="1:17" x14ac:dyDescent="0.25">
      <c r="A8931" t="s">
        <v>909</v>
      </c>
      <c r="B8931">
        <v>4</v>
      </c>
      <c r="C8931" t="s">
        <v>346</v>
      </c>
      <c r="D8931" t="s">
        <v>635</v>
      </c>
      <c r="E8931" t="str">
        <f t="shared" si="278"/>
        <v/>
      </c>
      <c r="F8931" t="str">
        <f t="shared" si="279"/>
        <v/>
      </c>
      <c r="H8931">
        <v>4.5</v>
      </c>
      <c r="Q8931">
        <v>4.5</v>
      </c>
    </row>
    <row r="8932" spans="1:17" x14ac:dyDescent="0.25">
      <c r="A8932" t="s">
        <v>909</v>
      </c>
      <c r="B8932">
        <v>4</v>
      </c>
      <c r="C8932" t="s">
        <v>366</v>
      </c>
      <c r="D8932" t="s">
        <v>635</v>
      </c>
      <c r="E8932">
        <f t="shared" si="278"/>
        <v>1</v>
      </c>
      <c r="F8932" t="str">
        <f t="shared" si="279"/>
        <v/>
      </c>
      <c r="G8932" t="s">
        <v>910</v>
      </c>
      <c r="H8932">
        <v>4.5</v>
      </c>
      <c r="Q8932">
        <v>4</v>
      </c>
    </row>
    <row r="8933" spans="1:17" x14ac:dyDescent="0.25">
      <c r="A8933" t="s">
        <v>909</v>
      </c>
      <c r="B8933">
        <v>4</v>
      </c>
      <c r="C8933" t="s">
        <v>406</v>
      </c>
      <c r="D8933" t="s">
        <v>635</v>
      </c>
      <c r="E8933" t="str">
        <f t="shared" si="278"/>
        <v/>
      </c>
      <c r="F8933" t="str">
        <f t="shared" si="279"/>
        <v/>
      </c>
      <c r="H8933">
        <v>5</v>
      </c>
      <c r="Q8933">
        <v>5</v>
      </c>
    </row>
    <row r="8934" spans="1:17" x14ac:dyDescent="0.25">
      <c r="A8934" t="s">
        <v>909</v>
      </c>
      <c r="B8934">
        <v>4</v>
      </c>
      <c r="C8934" t="s">
        <v>876</v>
      </c>
      <c r="D8934" t="s">
        <v>635</v>
      </c>
      <c r="E8934" t="str">
        <f t="shared" si="278"/>
        <v/>
      </c>
      <c r="F8934" t="str">
        <f t="shared" si="279"/>
        <v/>
      </c>
      <c r="H8934">
        <v>4</v>
      </c>
      <c r="Q8934">
        <v>4</v>
      </c>
    </row>
    <row r="8935" spans="1:17" x14ac:dyDescent="0.25">
      <c r="A8935" t="s">
        <v>909</v>
      </c>
      <c r="B8935">
        <v>4</v>
      </c>
      <c r="C8935" t="s">
        <v>481</v>
      </c>
      <c r="D8935" t="s">
        <v>635</v>
      </c>
      <c r="E8935" t="str">
        <f t="shared" si="278"/>
        <v/>
      </c>
      <c r="F8935" t="str">
        <f t="shared" si="279"/>
        <v/>
      </c>
      <c r="H8935">
        <v>5</v>
      </c>
      <c r="Q8935">
        <v>5</v>
      </c>
    </row>
    <row r="8936" spans="1:17" x14ac:dyDescent="0.25">
      <c r="A8936" t="s">
        <v>909</v>
      </c>
      <c r="B8936">
        <v>4</v>
      </c>
      <c r="C8936" t="s">
        <v>873</v>
      </c>
      <c r="D8936" t="s">
        <v>635</v>
      </c>
      <c r="E8936" t="str">
        <f t="shared" si="278"/>
        <v/>
      </c>
      <c r="F8936" t="str">
        <f t="shared" si="279"/>
        <v/>
      </c>
      <c r="H8936">
        <v>4</v>
      </c>
      <c r="K8936">
        <v>1</v>
      </c>
      <c r="Q8936">
        <v>2</v>
      </c>
    </row>
    <row r="8937" spans="1:17" x14ac:dyDescent="0.25">
      <c r="A8937" t="s">
        <v>909</v>
      </c>
      <c r="B8937">
        <v>4</v>
      </c>
      <c r="C8937" t="s">
        <v>841</v>
      </c>
      <c r="D8937" t="s">
        <v>747</v>
      </c>
      <c r="E8937">
        <f t="shared" si="278"/>
        <v>1</v>
      </c>
      <c r="F8937" t="str">
        <f t="shared" si="279"/>
        <v/>
      </c>
      <c r="G8937" t="s">
        <v>910</v>
      </c>
      <c r="H8937">
        <v>6</v>
      </c>
      <c r="Q8937">
        <v>5.5</v>
      </c>
    </row>
    <row r="8938" spans="1:17" x14ac:dyDescent="0.25">
      <c r="A8938" t="s">
        <v>909</v>
      </c>
      <c r="B8938">
        <v>4</v>
      </c>
      <c r="C8938" t="s">
        <v>389</v>
      </c>
      <c r="D8938" t="s">
        <v>747</v>
      </c>
      <c r="E8938" t="str">
        <f t="shared" si="278"/>
        <v/>
      </c>
      <c r="F8938" t="str">
        <f t="shared" si="279"/>
        <v/>
      </c>
      <c r="H8938">
        <v>7</v>
      </c>
      <c r="I8938">
        <v>1</v>
      </c>
      <c r="Q8938">
        <v>10</v>
      </c>
    </row>
    <row r="8939" spans="1:17" x14ac:dyDescent="0.25">
      <c r="A8939" t="s">
        <v>909</v>
      </c>
      <c r="B8939">
        <v>4</v>
      </c>
      <c r="C8939" t="s">
        <v>390</v>
      </c>
      <c r="D8939" t="s">
        <v>747</v>
      </c>
      <c r="E8939" t="str">
        <f t="shared" si="278"/>
        <v/>
      </c>
      <c r="F8939" t="str">
        <f t="shared" si="279"/>
        <v/>
      </c>
      <c r="H8939">
        <v>6</v>
      </c>
      <c r="Q8939">
        <v>6</v>
      </c>
    </row>
    <row r="8940" spans="1:17" x14ac:dyDescent="0.25">
      <c r="A8940" t="s">
        <v>909</v>
      </c>
      <c r="B8940">
        <v>4</v>
      </c>
      <c r="C8940" t="s">
        <v>408</v>
      </c>
      <c r="D8940" t="s">
        <v>747</v>
      </c>
      <c r="E8940">
        <f t="shared" si="278"/>
        <v>1</v>
      </c>
      <c r="F8940" t="str">
        <f t="shared" si="279"/>
        <v/>
      </c>
      <c r="G8940" t="s">
        <v>910</v>
      </c>
      <c r="H8940">
        <v>6.5</v>
      </c>
      <c r="Q8940">
        <v>6</v>
      </c>
    </row>
    <row r="8941" spans="1:17" x14ac:dyDescent="0.25">
      <c r="A8941" t="s">
        <v>909</v>
      </c>
      <c r="B8941">
        <v>4</v>
      </c>
      <c r="C8941" t="s">
        <v>865</v>
      </c>
      <c r="D8941" t="s">
        <v>747</v>
      </c>
      <c r="E8941" t="str">
        <f t="shared" si="278"/>
        <v/>
      </c>
      <c r="F8941" t="str">
        <f t="shared" si="279"/>
        <v/>
      </c>
      <c r="H8941">
        <v>6</v>
      </c>
      <c r="Q8941">
        <v>6</v>
      </c>
    </row>
    <row r="8942" spans="1:17" x14ac:dyDescent="0.25">
      <c r="A8942" t="s">
        <v>909</v>
      </c>
      <c r="B8942">
        <v>4</v>
      </c>
      <c r="C8942" t="s">
        <v>361</v>
      </c>
      <c r="D8942" t="s">
        <v>738</v>
      </c>
      <c r="E8942">
        <f t="shared" si="278"/>
        <v>1</v>
      </c>
      <c r="F8942" t="str">
        <f t="shared" si="279"/>
        <v/>
      </c>
      <c r="G8942" t="s">
        <v>910</v>
      </c>
      <c r="H8942">
        <v>6</v>
      </c>
      <c r="Q8942">
        <v>5.5</v>
      </c>
    </row>
    <row r="8943" spans="1:17" x14ac:dyDescent="0.25">
      <c r="A8943" t="s">
        <v>909</v>
      </c>
      <c r="B8943">
        <v>4</v>
      </c>
      <c r="C8943" t="s">
        <v>842</v>
      </c>
      <c r="D8943" t="s">
        <v>738</v>
      </c>
      <c r="E8943" t="str">
        <f t="shared" si="278"/>
        <v/>
      </c>
      <c r="F8943" t="str">
        <f t="shared" si="279"/>
        <v/>
      </c>
      <c r="H8943">
        <v>6</v>
      </c>
      <c r="Q8943">
        <v>6</v>
      </c>
    </row>
    <row r="8944" spans="1:17" x14ac:dyDescent="0.25">
      <c r="A8944" t="s">
        <v>909</v>
      </c>
      <c r="B8944">
        <v>4</v>
      </c>
      <c r="C8944" t="s">
        <v>851</v>
      </c>
      <c r="D8944" t="s">
        <v>738</v>
      </c>
      <c r="E8944">
        <f t="shared" si="278"/>
        <v>1</v>
      </c>
      <c r="F8944" t="str">
        <f t="shared" si="279"/>
        <v/>
      </c>
      <c r="G8944" t="s">
        <v>910</v>
      </c>
      <c r="H8944">
        <v>5.5</v>
      </c>
      <c r="Q8944">
        <v>5</v>
      </c>
    </row>
    <row r="8945" spans="1:17" x14ac:dyDescent="0.25">
      <c r="A8945" t="s">
        <v>909</v>
      </c>
      <c r="B8945">
        <v>4</v>
      </c>
      <c r="C8945" t="s">
        <v>403</v>
      </c>
      <c r="D8945" t="s">
        <v>738</v>
      </c>
      <c r="E8945">
        <f t="shared" si="278"/>
        <v>1</v>
      </c>
      <c r="F8945" t="str">
        <f t="shared" si="279"/>
        <v/>
      </c>
      <c r="G8945" t="s">
        <v>910</v>
      </c>
      <c r="H8945">
        <v>5.5</v>
      </c>
      <c r="Q8945">
        <v>5</v>
      </c>
    </row>
    <row r="8946" spans="1:17" x14ac:dyDescent="0.25">
      <c r="A8946" t="s">
        <v>909</v>
      </c>
      <c r="B8946">
        <v>4</v>
      </c>
      <c r="C8946" t="s">
        <v>413</v>
      </c>
      <c r="D8946" t="s">
        <v>738</v>
      </c>
      <c r="E8946" t="str">
        <f t="shared" si="278"/>
        <v/>
      </c>
      <c r="F8946" t="str">
        <f t="shared" si="279"/>
        <v/>
      </c>
      <c r="H8946">
        <v>6</v>
      </c>
      <c r="Q8946">
        <v>6</v>
      </c>
    </row>
    <row r="8947" spans="1:17" x14ac:dyDescent="0.25">
      <c r="A8947" t="s">
        <v>909</v>
      </c>
      <c r="B8947">
        <v>4</v>
      </c>
      <c r="C8947" t="s">
        <v>347</v>
      </c>
      <c r="D8947" t="s">
        <v>761</v>
      </c>
      <c r="E8947" t="str">
        <f t="shared" si="278"/>
        <v/>
      </c>
      <c r="F8947" t="str">
        <f t="shared" si="279"/>
        <v/>
      </c>
      <c r="H8947">
        <v>6</v>
      </c>
      <c r="Q8947">
        <v>6</v>
      </c>
    </row>
    <row r="8948" spans="1:17" x14ac:dyDescent="0.25">
      <c r="A8948" t="s">
        <v>909</v>
      </c>
      <c r="B8948">
        <v>4</v>
      </c>
      <c r="C8948" t="s">
        <v>839</v>
      </c>
      <c r="D8948" t="s">
        <v>761</v>
      </c>
      <c r="E8948" t="str">
        <f t="shared" si="278"/>
        <v/>
      </c>
      <c r="F8948" t="str">
        <f t="shared" si="279"/>
        <v/>
      </c>
      <c r="H8948">
        <v>5</v>
      </c>
      <c r="Q8948">
        <v>5</v>
      </c>
    </row>
    <row r="8949" spans="1:17" x14ac:dyDescent="0.25">
      <c r="A8949" t="s">
        <v>909</v>
      </c>
      <c r="B8949">
        <v>4</v>
      </c>
      <c r="C8949" t="s">
        <v>372</v>
      </c>
      <c r="D8949" t="s">
        <v>761</v>
      </c>
      <c r="E8949" t="str">
        <f t="shared" si="278"/>
        <v/>
      </c>
      <c r="F8949" t="str">
        <f t="shared" si="279"/>
        <v/>
      </c>
      <c r="H8949">
        <v>6.5</v>
      </c>
      <c r="I8949">
        <v>1</v>
      </c>
      <c r="Q8949">
        <v>9.5</v>
      </c>
    </row>
    <row r="8950" spans="1:17" x14ac:dyDescent="0.25">
      <c r="A8950" t="s">
        <v>909</v>
      </c>
      <c r="B8950">
        <v>4</v>
      </c>
      <c r="C8950" t="s">
        <v>410</v>
      </c>
      <c r="D8950" t="s">
        <v>761</v>
      </c>
      <c r="E8950" t="str">
        <f t="shared" si="278"/>
        <v/>
      </c>
      <c r="F8950" t="str">
        <f t="shared" si="279"/>
        <v/>
      </c>
      <c r="H8950">
        <v>6</v>
      </c>
      <c r="Q8950">
        <v>6</v>
      </c>
    </row>
    <row r="8951" spans="1:17" x14ac:dyDescent="0.25">
      <c r="A8951" t="s">
        <v>909</v>
      </c>
      <c r="B8951">
        <v>4</v>
      </c>
      <c r="C8951" t="s">
        <v>435</v>
      </c>
      <c r="D8951" t="s">
        <v>761</v>
      </c>
      <c r="E8951" t="str">
        <f t="shared" si="278"/>
        <v/>
      </c>
      <c r="F8951" t="str">
        <f t="shared" si="279"/>
        <v/>
      </c>
      <c r="H8951">
        <v>6.5</v>
      </c>
      <c r="L8951">
        <v>1</v>
      </c>
      <c r="Q8951">
        <v>7.5</v>
      </c>
    </row>
    <row r="8952" spans="1:17" x14ac:dyDescent="0.25">
      <c r="A8952" t="s">
        <v>912</v>
      </c>
      <c r="B8952">
        <v>4</v>
      </c>
      <c r="C8952" t="s">
        <v>491</v>
      </c>
      <c r="D8952" t="s">
        <v>746</v>
      </c>
      <c r="E8952" t="str">
        <f t="shared" si="278"/>
        <v/>
      </c>
      <c r="F8952" t="str">
        <f t="shared" si="279"/>
        <v/>
      </c>
      <c r="H8952">
        <v>5.5</v>
      </c>
      <c r="Q8952">
        <v>5.5</v>
      </c>
    </row>
    <row r="8953" spans="1:17" x14ac:dyDescent="0.25">
      <c r="A8953" t="s">
        <v>912</v>
      </c>
      <c r="B8953">
        <v>4</v>
      </c>
      <c r="C8953" t="s">
        <v>624</v>
      </c>
      <c r="D8953" t="s">
        <v>746</v>
      </c>
      <c r="E8953" t="str">
        <f t="shared" si="278"/>
        <v/>
      </c>
      <c r="F8953" t="str">
        <f t="shared" si="279"/>
        <v/>
      </c>
      <c r="H8953">
        <v>6</v>
      </c>
      <c r="Q8953">
        <v>6</v>
      </c>
    </row>
    <row r="8954" spans="1:17" x14ac:dyDescent="0.25">
      <c r="A8954" t="s">
        <v>912</v>
      </c>
      <c r="B8954">
        <v>4</v>
      </c>
      <c r="C8954" t="s">
        <v>505</v>
      </c>
      <c r="D8954" t="s">
        <v>746</v>
      </c>
      <c r="E8954" t="str">
        <f t="shared" si="278"/>
        <v/>
      </c>
      <c r="F8954" t="str">
        <f t="shared" si="279"/>
        <v/>
      </c>
      <c r="H8954">
        <v>5.5</v>
      </c>
      <c r="Q8954">
        <v>5.5</v>
      </c>
    </row>
    <row r="8955" spans="1:17" x14ac:dyDescent="0.25">
      <c r="A8955" t="s">
        <v>912</v>
      </c>
      <c r="B8955">
        <v>4</v>
      </c>
      <c r="C8955" t="s">
        <v>509</v>
      </c>
      <c r="D8955" t="s">
        <v>746</v>
      </c>
      <c r="E8955">
        <f t="shared" si="278"/>
        <v>1</v>
      </c>
      <c r="F8955" t="str">
        <f t="shared" si="279"/>
        <v/>
      </c>
      <c r="G8955" t="s">
        <v>910</v>
      </c>
      <c r="H8955">
        <v>6</v>
      </c>
      <c r="Q8955">
        <v>5.5</v>
      </c>
    </row>
    <row r="8956" spans="1:17" x14ac:dyDescent="0.25">
      <c r="A8956" t="s">
        <v>912</v>
      </c>
      <c r="B8956">
        <v>4</v>
      </c>
      <c r="C8956" t="s">
        <v>582</v>
      </c>
      <c r="D8956" t="s">
        <v>746</v>
      </c>
      <c r="E8956" t="str">
        <f t="shared" si="278"/>
        <v/>
      </c>
      <c r="F8956" t="str">
        <f t="shared" si="279"/>
        <v/>
      </c>
      <c r="H8956">
        <v>5.5</v>
      </c>
      <c r="Q8956">
        <v>5.5</v>
      </c>
    </row>
    <row r="8957" spans="1:17" x14ac:dyDescent="0.25">
      <c r="A8957" t="s">
        <v>912</v>
      </c>
      <c r="B8957">
        <v>4</v>
      </c>
      <c r="C8957" t="s">
        <v>585</v>
      </c>
      <c r="D8957" t="s">
        <v>746</v>
      </c>
      <c r="E8957" t="str">
        <f t="shared" si="278"/>
        <v/>
      </c>
      <c r="F8957" t="str">
        <f t="shared" si="279"/>
        <v/>
      </c>
      <c r="H8957">
        <v>6</v>
      </c>
      <c r="Q8957">
        <v>6</v>
      </c>
    </row>
    <row r="8958" spans="1:17" x14ac:dyDescent="0.25">
      <c r="A8958" t="s">
        <v>912</v>
      </c>
      <c r="B8958">
        <v>4</v>
      </c>
      <c r="C8958" t="s">
        <v>763</v>
      </c>
      <c r="D8958" t="s">
        <v>760</v>
      </c>
      <c r="E8958">
        <f t="shared" si="278"/>
        <v>1</v>
      </c>
      <c r="F8958" t="str">
        <f t="shared" si="279"/>
        <v/>
      </c>
      <c r="G8958" t="s">
        <v>910</v>
      </c>
      <c r="H8958">
        <v>5</v>
      </c>
      <c r="Q8958">
        <v>4.5</v>
      </c>
    </row>
    <row r="8959" spans="1:17" x14ac:dyDescent="0.25">
      <c r="A8959" t="s">
        <v>912</v>
      </c>
      <c r="B8959">
        <v>4</v>
      </c>
      <c r="C8959" t="s">
        <v>764</v>
      </c>
      <c r="D8959" t="s">
        <v>760</v>
      </c>
      <c r="E8959">
        <f t="shared" si="278"/>
        <v>1</v>
      </c>
      <c r="F8959" t="str">
        <f t="shared" si="279"/>
        <v/>
      </c>
      <c r="G8959" t="s">
        <v>910</v>
      </c>
      <c r="H8959">
        <v>6</v>
      </c>
      <c r="Q8959">
        <v>5.5</v>
      </c>
    </row>
    <row r="8960" spans="1:17" x14ac:dyDescent="0.25">
      <c r="A8960" t="s">
        <v>912</v>
      </c>
      <c r="B8960">
        <v>4</v>
      </c>
      <c r="C8960" t="s">
        <v>558</v>
      </c>
      <c r="D8960" t="s">
        <v>760</v>
      </c>
      <c r="E8960">
        <f t="shared" si="278"/>
        <v>1</v>
      </c>
      <c r="F8960" t="str">
        <f t="shared" si="279"/>
        <v/>
      </c>
      <c r="G8960" t="s">
        <v>910</v>
      </c>
      <c r="H8960">
        <v>6</v>
      </c>
      <c r="Q8960">
        <v>5.5</v>
      </c>
    </row>
    <row r="8961" spans="1:17" x14ac:dyDescent="0.25">
      <c r="A8961" t="s">
        <v>912</v>
      </c>
      <c r="B8961">
        <v>4</v>
      </c>
      <c r="C8961" t="s">
        <v>591</v>
      </c>
      <c r="D8961" t="s">
        <v>760</v>
      </c>
      <c r="E8961">
        <f t="shared" si="278"/>
        <v>1</v>
      </c>
      <c r="F8961" t="str">
        <f t="shared" si="279"/>
        <v/>
      </c>
      <c r="G8961" t="s">
        <v>910</v>
      </c>
      <c r="H8961">
        <v>5</v>
      </c>
      <c r="Q8961">
        <v>4.5</v>
      </c>
    </row>
    <row r="8962" spans="1:17" x14ac:dyDescent="0.25">
      <c r="A8962" t="s">
        <v>912</v>
      </c>
      <c r="B8962">
        <v>4</v>
      </c>
      <c r="C8962" t="s">
        <v>593</v>
      </c>
      <c r="D8962" t="s">
        <v>760</v>
      </c>
      <c r="E8962">
        <f t="shared" si="278"/>
        <v>1</v>
      </c>
      <c r="F8962" t="str">
        <f t="shared" si="279"/>
        <v/>
      </c>
      <c r="G8962" t="s">
        <v>910</v>
      </c>
      <c r="H8962">
        <v>5.5</v>
      </c>
      <c r="Q8962">
        <v>5</v>
      </c>
    </row>
    <row r="8963" spans="1:17" x14ac:dyDescent="0.25">
      <c r="A8963" t="s">
        <v>912</v>
      </c>
      <c r="B8963">
        <v>4</v>
      </c>
      <c r="C8963" t="s">
        <v>518</v>
      </c>
      <c r="D8963" t="s">
        <v>633</v>
      </c>
      <c r="E8963">
        <f t="shared" ref="E8963:E9026" si="280">IF($G8963="Ammonito",1,"")</f>
        <v>1</v>
      </c>
      <c r="F8963" t="str">
        <f t="shared" ref="F8963:F9026" si="281">IF($G8963="Espulsione",1,"")</f>
        <v/>
      </c>
      <c r="G8963" t="s">
        <v>910</v>
      </c>
      <c r="H8963">
        <v>7</v>
      </c>
      <c r="I8963">
        <v>1</v>
      </c>
      <c r="Q8963">
        <v>9.5</v>
      </c>
    </row>
    <row r="8964" spans="1:17" x14ac:dyDescent="0.25">
      <c r="A8964" t="s">
        <v>912</v>
      </c>
      <c r="B8964">
        <v>4</v>
      </c>
      <c r="C8964" t="s">
        <v>519</v>
      </c>
      <c r="D8964" t="s">
        <v>633</v>
      </c>
      <c r="E8964" t="str">
        <f t="shared" si="280"/>
        <v/>
      </c>
      <c r="F8964" t="str">
        <f t="shared" si="281"/>
        <v/>
      </c>
      <c r="H8964">
        <v>6</v>
      </c>
      <c r="Q8964">
        <v>6</v>
      </c>
    </row>
    <row r="8965" spans="1:17" x14ac:dyDescent="0.25">
      <c r="A8965" t="s">
        <v>912</v>
      </c>
      <c r="B8965">
        <v>4</v>
      </c>
      <c r="C8965" t="s">
        <v>529</v>
      </c>
      <c r="D8965" t="s">
        <v>633</v>
      </c>
      <c r="E8965">
        <f t="shared" si="280"/>
        <v>1</v>
      </c>
      <c r="F8965" t="str">
        <f t="shared" si="281"/>
        <v/>
      </c>
      <c r="G8965" t="s">
        <v>910</v>
      </c>
      <c r="H8965">
        <v>7</v>
      </c>
      <c r="I8965">
        <v>1</v>
      </c>
      <c r="Q8965">
        <v>9.5</v>
      </c>
    </row>
    <row r="8966" spans="1:17" x14ac:dyDescent="0.25">
      <c r="A8966" t="s">
        <v>912</v>
      </c>
      <c r="B8966">
        <v>4</v>
      </c>
      <c r="C8966" t="s">
        <v>587</v>
      </c>
      <c r="D8966" t="s">
        <v>633</v>
      </c>
      <c r="E8966" t="str">
        <f t="shared" si="280"/>
        <v/>
      </c>
      <c r="F8966" t="str">
        <f t="shared" si="281"/>
        <v/>
      </c>
      <c r="H8966">
        <v>6.5</v>
      </c>
      <c r="Q8966">
        <v>6.5</v>
      </c>
    </row>
    <row r="8967" spans="1:17" x14ac:dyDescent="0.25">
      <c r="A8967" t="s">
        <v>912</v>
      </c>
      <c r="B8967">
        <v>4</v>
      </c>
      <c r="C8967" t="s">
        <v>775</v>
      </c>
      <c r="D8967" t="s">
        <v>633</v>
      </c>
      <c r="E8967" t="str">
        <f t="shared" si="280"/>
        <v/>
      </c>
      <c r="F8967" t="str">
        <f t="shared" si="281"/>
        <v/>
      </c>
      <c r="H8967">
        <v>5</v>
      </c>
      <c r="Q8967">
        <v>5</v>
      </c>
    </row>
    <row r="8968" spans="1:17" x14ac:dyDescent="0.25">
      <c r="A8968" t="s">
        <v>912</v>
      </c>
      <c r="B8968">
        <v>4</v>
      </c>
      <c r="C8968" t="s">
        <v>484</v>
      </c>
      <c r="D8968" t="s">
        <v>739</v>
      </c>
      <c r="E8968" t="str">
        <f t="shared" si="280"/>
        <v/>
      </c>
      <c r="F8968" t="str">
        <f t="shared" si="281"/>
        <v/>
      </c>
      <c r="H8968">
        <v>6</v>
      </c>
      <c r="Q8968">
        <v>6</v>
      </c>
    </row>
    <row r="8969" spans="1:17" x14ac:dyDescent="0.25">
      <c r="A8969" t="s">
        <v>912</v>
      </c>
      <c r="B8969">
        <v>4</v>
      </c>
      <c r="C8969" t="s">
        <v>490</v>
      </c>
      <c r="D8969" t="s">
        <v>739</v>
      </c>
      <c r="E8969" t="str">
        <f t="shared" si="280"/>
        <v/>
      </c>
      <c r="F8969" t="str">
        <f t="shared" si="281"/>
        <v/>
      </c>
      <c r="H8969">
        <v>5.5</v>
      </c>
      <c r="Q8969">
        <v>5.5</v>
      </c>
    </row>
    <row r="8970" spans="1:17" x14ac:dyDescent="0.25">
      <c r="A8970" t="s">
        <v>912</v>
      </c>
      <c r="B8970">
        <v>4</v>
      </c>
      <c r="C8970" t="s">
        <v>543</v>
      </c>
      <c r="D8970" t="s">
        <v>739</v>
      </c>
      <c r="E8970" t="str">
        <f t="shared" si="280"/>
        <v/>
      </c>
      <c r="F8970" t="str">
        <f t="shared" si="281"/>
        <v/>
      </c>
      <c r="H8970">
        <v>5.5</v>
      </c>
      <c r="Q8970">
        <v>5.5</v>
      </c>
    </row>
    <row r="8971" spans="1:17" x14ac:dyDescent="0.25">
      <c r="A8971" t="s">
        <v>912</v>
      </c>
      <c r="B8971">
        <v>4</v>
      </c>
      <c r="C8971" t="s">
        <v>598</v>
      </c>
      <c r="D8971" t="s">
        <v>739</v>
      </c>
      <c r="E8971" t="str">
        <f t="shared" si="280"/>
        <v/>
      </c>
      <c r="F8971" t="str">
        <f t="shared" si="281"/>
        <v/>
      </c>
      <c r="H8971">
        <v>6.5</v>
      </c>
      <c r="Q8971">
        <v>6.5</v>
      </c>
    </row>
    <row r="8972" spans="1:17" x14ac:dyDescent="0.25">
      <c r="A8972" t="s">
        <v>912</v>
      </c>
      <c r="B8972">
        <v>4</v>
      </c>
      <c r="C8972" t="s">
        <v>548</v>
      </c>
      <c r="D8972" t="s">
        <v>634</v>
      </c>
      <c r="E8972" t="str">
        <f t="shared" si="280"/>
        <v/>
      </c>
      <c r="F8972" t="str">
        <f t="shared" si="281"/>
        <v/>
      </c>
      <c r="H8972">
        <v>6</v>
      </c>
      <c r="Q8972">
        <v>6</v>
      </c>
    </row>
    <row r="8973" spans="1:17" x14ac:dyDescent="0.25">
      <c r="A8973" t="s">
        <v>912</v>
      </c>
      <c r="B8973">
        <v>4</v>
      </c>
      <c r="C8973" t="s">
        <v>600</v>
      </c>
      <c r="D8973" t="s">
        <v>634</v>
      </c>
      <c r="E8973" t="str">
        <f t="shared" si="280"/>
        <v/>
      </c>
      <c r="F8973" t="str">
        <f t="shared" si="281"/>
        <v/>
      </c>
      <c r="H8973">
        <v>6.5</v>
      </c>
      <c r="Q8973">
        <v>6.5</v>
      </c>
    </row>
    <row r="8974" spans="1:17" x14ac:dyDescent="0.25">
      <c r="A8974" t="s">
        <v>912</v>
      </c>
      <c r="B8974">
        <v>4</v>
      </c>
      <c r="C8974" t="s">
        <v>602</v>
      </c>
      <c r="D8974" t="s">
        <v>634</v>
      </c>
      <c r="E8974" t="str">
        <f t="shared" si="280"/>
        <v/>
      </c>
      <c r="F8974" t="str">
        <f t="shared" si="281"/>
        <v/>
      </c>
      <c r="H8974">
        <v>7</v>
      </c>
      <c r="I8974">
        <v>1</v>
      </c>
      <c r="Q8974">
        <v>10</v>
      </c>
    </row>
    <row r="8975" spans="1:17" x14ac:dyDescent="0.25">
      <c r="A8975" t="s">
        <v>912</v>
      </c>
      <c r="B8975">
        <v>4</v>
      </c>
      <c r="C8975" t="s">
        <v>609</v>
      </c>
      <c r="D8975" t="s">
        <v>634</v>
      </c>
      <c r="E8975">
        <f t="shared" si="280"/>
        <v>1</v>
      </c>
      <c r="F8975" t="str">
        <f t="shared" si="281"/>
        <v/>
      </c>
      <c r="G8975" t="s">
        <v>910</v>
      </c>
      <c r="H8975">
        <v>5.5</v>
      </c>
      <c r="Q8975">
        <v>5</v>
      </c>
    </row>
    <row r="8976" spans="1:17" x14ac:dyDescent="0.25">
      <c r="A8976" t="s">
        <v>912</v>
      </c>
      <c r="B8976">
        <v>4</v>
      </c>
      <c r="C8976" t="s">
        <v>533</v>
      </c>
      <c r="D8976" t="s">
        <v>634</v>
      </c>
      <c r="E8976">
        <f t="shared" si="280"/>
        <v>1</v>
      </c>
      <c r="F8976" t="str">
        <f t="shared" si="281"/>
        <v/>
      </c>
      <c r="G8976" t="s">
        <v>910</v>
      </c>
      <c r="H8976">
        <v>6</v>
      </c>
      <c r="Q8976">
        <v>5.5</v>
      </c>
    </row>
    <row r="8977" spans="1:17" x14ac:dyDescent="0.25">
      <c r="A8977" t="s">
        <v>912</v>
      </c>
      <c r="B8977">
        <v>4</v>
      </c>
      <c r="C8977" t="s">
        <v>486</v>
      </c>
      <c r="D8977" t="s">
        <v>632</v>
      </c>
      <c r="E8977" t="str">
        <f t="shared" si="280"/>
        <v/>
      </c>
      <c r="F8977" t="str">
        <f t="shared" si="281"/>
        <v/>
      </c>
      <c r="H8977">
        <v>6.5</v>
      </c>
      <c r="Q8977">
        <v>6.5</v>
      </c>
    </row>
    <row r="8978" spans="1:17" x14ac:dyDescent="0.25">
      <c r="A8978" t="s">
        <v>912</v>
      </c>
      <c r="B8978">
        <v>4</v>
      </c>
      <c r="C8978" t="s">
        <v>487</v>
      </c>
      <c r="D8978" t="s">
        <v>632</v>
      </c>
      <c r="E8978" t="str">
        <f t="shared" si="280"/>
        <v/>
      </c>
      <c r="F8978" t="str">
        <f t="shared" si="281"/>
        <v/>
      </c>
      <c r="H8978">
        <v>6.5</v>
      </c>
      <c r="Q8978">
        <v>6.5</v>
      </c>
    </row>
    <row r="8979" spans="1:17" x14ac:dyDescent="0.25">
      <c r="A8979" t="s">
        <v>912</v>
      </c>
      <c r="B8979">
        <v>4</v>
      </c>
      <c r="C8979" t="s">
        <v>743</v>
      </c>
      <c r="D8979" t="s">
        <v>632</v>
      </c>
      <c r="E8979" t="str">
        <f t="shared" si="280"/>
        <v/>
      </c>
      <c r="F8979" t="str">
        <f t="shared" si="281"/>
        <v/>
      </c>
      <c r="H8979">
        <v>6</v>
      </c>
      <c r="Q8979">
        <v>6</v>
      </c>
    </row>
    <row r="8980" spans="1:17" x14ac:dyDescent="0.25">
      <c r="A8980" t="s">
        <v>912</v>
      </c>
      <c r="B8980">
        <v>4</v>
      </c>
      <c r="C8980" t="s">
        <v>504</v>
      </c>
      <c r="D8980" t="s">
        <v>632</v>
      </c>
      <c r="E8980" t="str">
        <f t="shared" si="280"/>
        <v/>
      </c>
      <c r="F8980" t="str">
        <f t="shared" si="281"/>
        <v/>
      </c>
      <c r="H8980">
        <v>7</v>
      </c>
      <c r="Q8980">
        <v>7</v>
      </c>
    </row>
    <row r="8981" spans="1:17" x14ac:dyDescent="0.25">
      <c r="A8981" t="s">
        <v>912</v>
      </c>
      <c r="B8981">
        <v>4</v>
      </c>
      <c r="C8981" t="s">
        <v>537</v>
      </c>
      <c r="D8981" t="s">
        <v>632</v>
      </c>
      <c r="E8981" t="str">
        <f t="shared" si="280"/>
        <v/>
      </c>
      <c r="F8981" t="str">
        <f t="shared" si="281"/>
        <v/>
      </c>
      <c r="H8981">
        <v>7</v>
      </c>
      <c r="I8981">
        <v>1</v>
      </c>
      <c r="Q8981">
        <v>10</v>
      </c>
    </row>
    <row r="8982" spans="1:17" x14ac:dyDescent="0.25">
      <c r="A8982" t="s">
        <v>912</v>
      </c>
      <c r="B8982">
        <v>4</v>
      </c>
      <c r="C8982" t="s">
        <v>555</v>
      </c>
      <c r="D8982" t="s">
        <v>632</v>
      </c>
      <c r="E8982" t="str">
        <f t="shared" si="280"/>
        <v/>
      </c>
      <c r="F8982" t="str">
        <f t="shared" si="281"/>
        <v/>
      </c>
      <c r="H8982">
        <v>6.5</v>
      </c>
      <c r="Q8982">
        <v>6.5</v>
      </c>
    </row>
    <row r="8983" spans="1:17" x14ac:dyDescent="0.25">
      <c r="A8983" t="s">
        <v>912</v>
      </c>
      <c r="B8983">
        <v>4</v>
      </c>
      <c r="C8983" t="s">
        <v>622</v>
      </c>
      <c r="D8983" t="s">
        <v>632</v>
      </c>
      <c r="E8983">
        <f t="shared" si="280"/>
        <v>1</v>
      </c>
      <c r="F8983" t="str">
        <f t="shared" si="281"/>
        <v/>
      </c>
      <c r="G8983" t="s">
        <v>910</v>
      </c>
      <c r="H8983">
        <v>7</v>
      </c>
      <c r="Q8983">
        <v>6.5</v>
      </c>
    </row>
    <row r="8984" spans="1:17" x14ac:dyDescent="0.25">
      <c r="A8984" t="s">
        <v>912</v>
      </c>
      <c r="B8984">
        <v>4</v>
      </c>
      <c r="C8984" t="s">
        <v>501</v>
      </c>
      <c r="D8984" t="s">
        <v>752</v>
      </c>
      <c r="E8984" t="str">
        <f t="shared" si="280"/>
        <v/>
      </c>
      <c r="F8984" t="str">
        <f t="shared" si="281"/>
        <v/>
      </c>
      <c r="H8984">
        <v>6</v>
      </c>
      <c r="Q8984">
        <v>6</v>
      </c>
    </row>
    <row r="8985" spans="1:17" x14ac:dyDescent="0.25">
      <c r="A8985" t="s">
        <v>912</v>
      </c>
      <c r="B8985">
        <v>4</v>
      </c>
      <c r="C8985" t="s">
        <v>517</v>
      </c>
      <c r="D8985" t="s">
        <v>752</v>
      </c>
      <c r="E8985" t="str">
        <f t="shared" si="280"/>
        <v/>
      </c>
      <c r="F8985" t="str">
        <f t="shared" si="281"/>
        <v/>
      </c>
      <c r="H8985">
        <v>6.5</v>
      </c>
      <c r="Q8985">
        <v>6.5</v>
      </c>
    </row>
    <row r="8986" spans="1:17" x14ac:dyDescent="0.25">
      <c r="A8986" t="s">
        <v>912</v>
      </c>
      <c r="B8986">
        <v>4</v>
      </c>
      <c r="C8986" t="s">
        <v>570</v>
      </c>
      <c r="D8986" t="s">
        <v>752</v>
      </c>
      <c r="E8986">
        <f t="shared" si="280"/>
        <v>1</v>
      </c>
      <c r="F8986" t="str">
        <f t="shared" si="281"/>
        <v/>
      </c>
      <c r="G8986" t="s">
        <v>910</v>
      </c>
      <c r="H8986">
        <v>5</v>
      </c>
      <c r="Q8986">
        <v>4.5</v>
      </c>
    </row>
    <row r="8987" spans="1:17" x14ac:dyDescent="0.25">
      <c r="A8987" t="s">
        <v>912</v>
      </c>
      <c r="B8987">
        <v>4</v>
      </c>
      <c r="C8987" t="s">
        <v>611</v>
      </c>
      <c r="D8987" t="s">
        <v>752</v>
      </c>
      <c r="E8987">
        <f t="shared" si="280"/>
        <v>1</v>
      </c>
      <c r="F8987" t="str">
        <f t="shared" si="281"/>
        <v/>
      </c>
      <c r="G8987" t="s">
        <v>910</v>
      </c>
      <c r="H8987">
        <v>6.5</v>
      </c>
      <c r="Q8987">
        <v>6</v>
      </c>
    </row>
    <row r="8988" spans="1:17" x14ac:dyDescent="0.25">
      <c r="A8988" t="s">
        <v>912</v>
      </c>
      <c r="B8988">
        <v>4</v>
      </c>
      <c r="C8988" t="s">
        <v>580</v>
      </c>
      <c r="D8988" t="s">
        <v>752</v>
      </c>
      <c r="E8988" t="str">
        <f t="shared" si="280"/>
        <v/>
      </c>
      <c r="F8988" t="str">
        <f t="shared" si="281"/>
        <v/>
      </c>
      <c r="H8988">
        <v>5.5</v>
      </c>
      <c r="Q8988">
        <v>5.5</v>
      </c>
    </row>
    <row r="8989" spans="1:17" x14ac:dyDescent="0.25">
      <c r="A8989" t="s">
        <v>912</v>
      </c>
      <c r="B8989">
        <v>4</v>
      </c>
      <c r="C8989" t="s">
        <v>485</v>
      </c>
      <c r="D8989" t="s">
        <v>740</v>
      </c>
      <c r="E8989" t="str">
        <f t="shared" si="280"/>
        <v/>
      </c>
      <c r="F8989" t="str">
        <f t="shared" si="281"/>
        <v/>
      </c>
      <c r="H8989">
        <v>7</v>
      </c>
      <c r="I8989">
        <v>1</v>
      </c>
      <c r="L8989">
        <v>1</v>
      </c>
      <c r="Q8989">
        <v>11</v>
      </c>
    </row>
    <row r="8990" spans="1:17" x14ac:dyDescent="0.25">
      <c r="A8990" t="s">
        <v>912</v>
      </c>
      <c r="B8990">
        <v>4</v>
      </c>
      <c r="C8990" t="s">
        <v>507</v>
      </c>
      <c r="D8990" t="s">
        <v>740</v>
      </c>
      <c r="E8990" t="str">
        <f t="shared" si="280"/>
        <v/>
      </c>
      <c r="F8990" t="str">
        <f t="shared" si="281"/>
        <v/>
      </c>
      <c r="H8990">
        <v>6.5</v>
      </c>
      <c r="I8990">
        <v>1</v>
      </c>
      <c r="Q8990">
        <v>9.5</v>
      </c>
    </row>
    <row r="8991" spans="1:17" x14ac:dyDescent="0.25">
      <c r="A8991" t="s">
        <v>912</v>
      </c>
      <c r="B8991">
        <v>4</v>
      </c>
      <c r="C8991" t="s">
        <v>544</v>
      </c>
      <c r="D8991" t="s">
        <v>740</v>
      </c>
      <c r="E8991" t="str">
        <f t="shared" si="280"/>
        <v/>
      </c>
      <c r="F8991" t="str">
        <f t="shared" si="281"/>
        <v/>
      </c>
      <c r="H8991">
        <v>6.5</v>
      </c>
      <c r="L8991">
        <v>1</v>
      </c>
      <c r="Q8991">
        <v>7.5</v>
      </c>
    </row>
    <row r="8992" spans="1:17" x14ac:dyDescent="0.25">
      <c r="A8992" t="s">
        <v>912</v>
      </c>
      <c r="B8992">
        <v>4</v>
      </c>
      <c r="C8992" t="s">
        <v>559</v>
      </c>
      <c r="D8992" t="s">
        <v>740</v>
      </c>
      <c r="E8992" t="str">
        <f t="shared" si="280"/>
        <v/>
      </c>
      <c r="F8992" t="str">
        <f t="shared" si="281"/>
        <v/>
      </c>
      <c r="H8992">
        <v>6</v>
      </c>
      <c r="Q8992">
        <v>6</v>
      </c>
    </row>
    <row r="8993" spans="1:17" x14ac:dyDescent="0.25">
      <c r="A8993" t="s">
        <v>912</v>
      </c>
      <c r="B8993">
        <v>4</v>
      </c>
      <c r="C8993" t="s">
        <v>617</v>
      </c>
      <c r="D8993" t="s">
        <v>740</v>
      </c>
      <c r="E8993">
        <f t="shared" si="280"/>
        <v>1</v>
      </c>
      <c r="F8993" t="str">
        <f t="shared" si="281"/>
        <v/>
      </c>
      <c r="G8993" t="s">
        <v>910</v>
      </c>
      <c r="H8993">
        <v>7</v>
      </c>
      <c r="I8993">
        <v>1</v>
      </c>
      <c r="Q8993">
        <v>9.5</v>
      </c>
    </row>
    <row r="8994" spans="1:17" x14ac:dyDescent="0.25">
      <c r="A8994" t="s">
        <v>912</v>
      </c>
      <c r="B8994">
        <v>4</v>
      </c>
      <c r="C8994" t="s">
        <v>488</v>
      </c>
      <c r="D8994" t="s">
        <v>742</v>
      </c>
      <c r="E8994">
        <f t="shared" si="280"/>
        <v>1</v>
      </c>
      <c r="F8994" t="str">
        <f t="shared" si="281"/>
        <v/>
      </c>
      <c r="G8994" t="s">
        <v>910</v>
      </c>
      <c r="H8994">
        <v>5.5</v>
      </c>
      <c r="Q8994">
        <v>5</v>
      </c>
    </row>
    <row r="8995" spans="1:17" x14ac:dyDescent="0.25">
      <c r="A8995" t="s">
        <v>912</v>
      </c>
      <c r="B8995">
        <v>4</v>
      </c>
      <c r="C8995" t="s">
        <v>552</v>
      </c>
      <c r="D8995" t="s">
        <v>742</v>
      </c>
      <c r="E8995" t="str">
        <f t="shared" si="280"/>
        <v/>
      </c>
      <c r="F8995" t="str">
        <f t="shared" si="281"/>
        <v/>
      </c>
      <c r="H8995">
        <v>6</v>
      </c>
      <c r="Q8995">
        <v>6</v>
      </c>
    </row>
    <row r="8996" spans="1:17" x14ac:dyDescent="0.25">
      <c r="A8996" t="s">
        <v>912</v>
      </c>
      <c r="B8996">
        <v>4</v>
      </c>
      <c r="C8996" t="s">
        <v>576</v>
      </c>
      <c r="D8996" t="s">
        <v>742</v>
      </c>
      <c r="E8996">
        <f t="shared" si="280"/>
        <v>1</v>
      </c>
      <c r="F8996" t="str">
        <f t="shared" si="281"/>
        <v/>
      </c>
      <c r="G8996" t="s">
        <v>910</v>
      </c>
      <c r="H8996">
        <v>5.5</v>
      </c>
      <c r="Q8996">
        <v>5</v>
      </c>
    </row>
    <row r="8997" spans="1:17" x14ac:dyDescent="0.25">
      <c r="A8997" t="s">
        <v>912</v>
      </c>
      <c r="B8997">
        <v>4</v>
      </c>
      <c r="C8997" t="s">
        <v>595</v>
      </c>
      <c r="D8997" t="s">
        <v>742</v>
      </c>
      <c r="E8997" t="str">
        <f t="shared" si="280"/>
        <v/>
      </c>
      <c r="F8997" t="str">
        <f t="shared" si="281"/>
        <v/>
      </c>
      <c r="H8997">
        <v>5.5</v>
      </c>
      <c r="Q8997">
        <v>5.5</v>
      </c>
    </row>
    <row r="8998" spans="1:17" x14ac:dyDescent="0.25">
      <c r="A8998" t="s">
        <v>912</v>
      </c>
      <c r="B8998">
        <v>4</v>
      </c>
      <c r="C8998" t="s">
        <v>790</v>
      </c>
      <c r="D8998" t="s">
        <v>742</v>
      </c>
      <c r="E8998" t="str">
        <f t="shared" si="280"/>
        <v/>
      </c>
      <c r="F8998" t="str">
        <f t="shared" si="281"/>
        <v/>
      </c>
      <c r="H8998">
        <v>6.5</v>
      </c>
      <c r="Q8998">
        <v>6.5</v>
      </c>
    </row>
    <row r="8999" spans="1:17" x14ac:dyDescent="0.25">
      <c r="A8999" t="s">
        <v>912</v>
      </c>
      <c r="B8999">
        <v>4</v>
      </c>
      <c r="C8999" t="s">
        <v>620</v>
      </c>
      <c r="D8999" t="s">
        <v>742</v>
      </c>
      <c r="E8999" t="str">
        <f t="shared" si="280"/>
        <v/>
      </c>
      <c r="F8999" t="str">
        <f t="shared" si="281"/>
        <v/>
      </c>
      <c r="H8999">
        <v>6.5</v>
      </c>
      <c r="L8999">
        <v>1</v>
      </c>
      <c r="Q8999">
        <v>7.5</v>
      </c>
    </row>
    <row r="9000" spans="1:17" x14ac:dyDescent="0.25">
      <c r="A9000" t="s">
        <v>912</v>
      </c>
      <c r="B9000">
        <v>4</v>
      </c>
      <c r="C9000" t="s">
        <v>508</v>
      </c>
      <c r="D9000" t="s">
        <v>753</v>
      </c>
      <c r="E9000" t="str">
        <f t="shared" si="280"/>
        <v/>
      </c>
      <c r="F9000" t="str">
        <f t="shared" si="281"/>
        <v/>
      </c>
      <c r="H9000">
        <v>6.5</v>
      </c>
      <c r="Q9000">
        <v>6.5</v>
      </c>
    </row>
    <row r="9001" spans="1:17" x14ac:dyDescent="0.25">
      <c r="A9001" t="s">
        <v>912</v>
      </c>
      <c r="B9001">
        <v>4</v>
      </c>
      <c r="C9001" t="s">
        <v>541</v>
      </c>
      <c r="D9001" t="s">
        <v>753</v>
      </c>
      <c r="E9001" t="str">
        <f t="shared" si="280"/>
        <v/>
      </c>
      <c r="F9001" t="str">
        <f t="shared" si="281"/>
        <v/>
      </c>
      <c r="H9001">
        <v>6</v>
      </c>
      <c r="Q9001">
        <v>6</v>
      </c>
    </row>
    <row r="9002" spans="1:17" x14ac:dyDescent="0.25">
      <c r="A9002" t="s">
        <v>912</v>
      </c>
      <c r="B9002">
        <v>4</v>
      </c>
      <c r="C9002" t="s">
        <v>547</v>
      </c>
      <c r="D9002" t="s">
        <v>753</v>
      </c>
      <c r="E9002" t="str">
        <f t="shared" si="280"/>
        <v/>
      </c>
      <c r="F9002" t="str">
        <f t="shared" si="281"/>
        <v/>
      </c>
      <c r="H9002">
        <v>4</v>
      </c>
      <c r="Q9002">
        <v>4</v>
      </c>
    </row>
    <row r="9003" spans="1:17" x14ac:dyDescent="0.25">
      <c r="A9003" t="s">
        <v>912</v>
      </c>
      <c r="B9003">
        <v>4</v>
      </c>
      <c r="C9003" t="s">
        <v>568</v>
      </c>
      <c r="D9003" t="s">
        <v>753</v>
      </c>
      <c r="E9003" t="str">
        <f t="shared" si="280"/>
        <v/>
      </c>
      <c r="F9003" t="str">
        <f t="shared" si="281"/>
        <v/>
      </c>
      <c r="H9003">
        <v>6</v>
      </c>
      <c r="Q9003">
        <v>6</v>
      </c>
    </row>
    <row r="9004" spans="1:17" x14ac:dyDescent="0.25">
      <c r="A9004" t="s">
        <v>912</v>
      </c>
      <c r="B9004">
        <v>4</v>
      </c>
      <c r="C9004" t="s">
        <v>572</v>
      </c>
      <c r="D9004" t="s">
        <v>753</v>
      </c>
      <c r="E9004">
        <f t="shared" si="280"/>
        <v>1</v>
      </c>
      <c r="F9004" t="str">
        <f t="shared" si="281"/>
        <v/>
      </c>
      <c r="G9004" t="s">
        <v>910</v>
      </c>
      <c r="H9004">
        <v>6</v>
      </c>
      <c r="Q9004">
        <v>5.5</v>
      </c>
    </row>
    <row r="9005" spans="1:17" x14ac:dyDescent="0.25">
      <c r="A9005" t="s">
        <v>912</v>
      </c>
      <c r="B9005">
        <v>4</v>
      </c>
      <c r="C9005" t="s">
        <v>499</v>
      </c>
      <c r="D9005" t="s">
        <v>750</v>
      </c>
      <c r="E9005" t="str">
        <f t="shared" si="280"/>
        <v/>
      </c>
      <c r="F9005" t="str">
        <f t="shared" si="281"/>
        <v/>
      </c>
      <c r="H9005">
        <v>6</v>
      </c>
      <c r="Q9005">
        <v>6</v>
      </c>
    </row>
    <row r="9006" spans="1:17" x14ac:dyDescent="0.25">
      <c r="A9006" t="s">
        <v>912</v>
      </c>
      <c r="B9006">
        <v>4</v>
      </c>
      <c r="C9006" t="s">
        <v>542</v>
      </c>
      <c r="D9006" t="s">
        <v>750</v>
      </c>
      <c r="E9006" t="str">
        <f t="shared" si="280"/>
        <v/>
      </c>
      <c r="F9006" t="str">
        <f t="shared" si="281"/>
        <v/>
      </c>
      <c r="H9006">
        <v>6</v>
      </c>
      <c r="Q9006">
        <v>6</v>
      </c>
    </row>
    <row r="9007" spans="1:17" x14ac:dyDescent="0.25">
      <c r="A9007" t="s">
        <v>912</v>
      </c>
      <c r="B9007">
        <v>4</v>
      </c>
      <c r="C9007" t="s">
        <v>571</v>
      </c>
      <c r="D9007" t="s">
        <v>750</v>
      </c>
      <c r="E9007" t="str">
        <f t="shared" si="280"/>
        <v/>
      </c>
      <c r="F9007" t="str">
        <f t="shared" si="281"/>
        <v/>
      </c>
      <c r="H9007">
        <v>6.5</v>
      </c>
      <c r="Q9007">
        <v>6.5</v>
      </c>
    </row>
    <row r="9008" spans="1:17" x14ac:dyDescent="0.25">
      <c r="A9008" t="s">
        <v>912</v>
      </c>
      <c r="B9008">
        <v>4</v>
      </c>
      <c r="C9008" t="s">
        <v>607</v>
      </c>
      <c r="D9008" t="s">
        <v>750</v>
      </c>
      <c r="E9008" t="str">
        <f t="shared" si="280"/>
        <v/>
      </c>
      <c r="F9008" t="str">
        <f t="shared" si="281"/>
        <v/>
      </c>
      <c r="H9008">
        <v>6</v>
      </c>
      <c r="Q9008">
        <v>6</v>
      </c>
    </row>
    <row r="9009" spans="1:17" x14ac:dyDescent="0.25">
      <c r="A9009" t="s">
        <v>912</v>
      </c>
      <c r="B9009">
        <v>4</v>
      </c>
      <c r="C9009" t="s">
        <v>526</v>
      </c>
      <c r="D9009" t="s">
        <v>750</v>
      </c>
      <c r="E9009" t="str">
        <f t="shared" si="280"/>
        <v/>
      </c>
      <c r="F9009" t="str">
        <f t="shared" si="281"/>
        <v/>
      </c>
      <c r="H9009">
        <v>6.5</v>
      </c>
      <c r="Q9009">
        <v>6.5</v>
      </c>
    </row>
    <row r="9010" spans="1:17" x14ac:dyDescent="0.25">
      <c r="A9010" t="s">
        <v>912</v>
      </c>
      <c r="B9010">
        <v>4</v>
      </c>
      <c r="C9010" t="s">
        <v>502</v>
      </c>
      <c r="D9010" t="s">
        <v>754</v>
      </c>
      <c r="E9010" t="str">
        <f t="shared" si="280"/>
        <v/>
      </c>
      <c r="F9010" t="str">
        <f t="shared" si="281"/>
        <v/>
      </c>
      <c r="H9010">
        <v>6</v>
      </c>
      <c r="Q9010">
        <v>6</v>
      </c>
    </row>
    <row r="9011" spans="1:17" x14ac:dyDescent="0.25">
      <c r="A9011" t="s">
        <v>912</v>
      </c>
      <c r="B9011">
        <v>4</v>
      </c>
      <c r="C9011" t="s">
        <v>521</v>
      </c>
      <c r="D9011" t="s">
        <v>754</v>
      </c>
      <c r="E9011">
        <f t="shared" si="280"/>
        <v>1</v>
      </c>
      <c r="F9011" t="str">
        <f t="shared" si="281"/>
        <v/>
      </c>
      <c r="G9011" t="s">
        <v>910</v>
      </c>
      <c r="H9011">
        <v>6.5</v>
      </c>
      <c r="Q9011">
        <v>6</v>
      </c>
    </row>
    <row r="9012" spans="1:17" x14ac:dyDescent="0.25">
      <c r="A9012" t="s">
        <v>912</v>
      </c>
      <c r="B9012">
        <v>4</v>
      </c>
      <c r="C9012" t="s">
        <v>531</v>
      </c>
      <c r="D9012" t="s">
        <v>754</v>
      </c>
      <c r="E9012" t="str">
        <f t="shared" si="280"/>
        <v/>
      </c>
      <c r="F9012" t="str">
        <f t="shared" si="281"/>
        <v/>
      </c>
      <c r="H9012">
        <v>4.5</v>
      </c>
      <c r="Q9012">
        <v>4.5</v>
      </c>
    </row>
    <row r="9013" spans="1:17" x14ac:dyDescent="0.25">
      <c r="A9013" t="s">
        <v>912</v>
      </c>
      <c r="B9013">
        <v>4</v>
      </c>
      <c r="C9013" t="s">
        <v>586</v>
      </c>
      <c r="D9013" t="s">
        <v>754</v>
      </c>
      <c r="E9013" t="str">
        <f t="shared" si="280"/>
        <v/>
      </c>
      <c r="F9013" t="str">
        <f t="shared" si="281"/>
        <v/>
      </c>
      <c r="H9013">
        <v>5</v>
      </c>
      <c r="Q9013">
        <v>5</v>
      </c>
    </row>
    <row r="9014" spans="1:17" x14ac:dyDescent="0.25">
      <c r="A9014" t="s">
        <v>912</v>
      </c>
      <c r="B9014">
        <v>4</v>
      </c>
      <c r="C9014" t="s">
        <v>599</v>
      </c>
      <c r="D9014" t="s">
        <v>754</v>
      </c>
      <c r="E9014">
        <f t="shared" si="280"/>
        <v>1</v>
      </c>
      <c r="F9014" t="str">
        <f t="shared" si="281"/>
        <v/>
      </c>
      <c r="G9014" t="s">
        <v>910</v>
      </c>
      <c r="H9014">
        <v>6.5</v>
      </c>
      <c r="Q9014">
        <v>6</v>
      </c>
    </row>
    <row r="9015" spans="1:17" x14ac:dyDescent="0.25">
      <c r="A9015" t="s">
        <v>912</v>
      </c>
      <c r="B9015">
        <v>4</v>
      </c>
      <c r="C9015" t="s">
        <v>494</v>
      </c>
      <c r="D9015" t="s">
        <v>748</v>
      </c>
      <c r="E9015" t="str">
        <f t="shared" si="280"/>
        <v/>
      </c>
      <c r="F9015" t="str">
        <f t="shared" si="281"/>
        <v/>
      </c>
      <c r="H9015">
        <v>7.5</v>
      </c>
      <c r="Q9015">
        <v>7.5</v>
      </c>
    </row>
    <row r="9016" spans="1:17" x14ac:dyDescent="0.25">
      <c r="A9016" t="s">
        <v>912</v>
      </c>
      <c r="B9016">
        <v>4</v>
      </c>
      <c r="C9016" t="s">
        <v>527</v>
      </c>
      <c r="D9016" t="s">
        <v>748</v>
      </c>
      <c r="E9016" t="str">
        <f t="shared" si="280"/>
        <v/>
      </c>
      <c r="F9016" t="str">
        <f t="shared" si="281"/>
        <v/>
      </c>
      <c r="H9016">
        <v>6</v>
      </c>
      <c r="Q9016">
        <v>6</v>
      </c>
    </row>
    <row r="9017" spans="1:17" x14ac:dyDescent="0.25">
      <c r="A9017" t="s">
        <v>912</v>
      </c>
      <c r="B9017">
        <v>4</v>
      </c>
      <c r="C9017" t="s">
        <v>546</v>
      </c>
      <c r="D9017" t="s">
        <v>748</v>
      </c>
      <c r="E9017" t="str">
        <f t="shared" si="280"/>
        <v/>
      </c>
      <c r="F9017" t="str">
        <f t="shared" si="281"/>
        <v/>
      </c>
      <c r="H9017">
        <v>6</v>
      </c>
      <c r="Q9017">
        <v>6</v>
      </c>
    </row>
    <row r="9018" spans="1:17" x14ac:dyDescent="0.25">
      <c r="A9018" t="s">
        <v>912</v>
      </c>
      <c r="B9018">
        <v>4</v>
      </c>
      <c r="C9018" t="s">
        <v>482</v>
      </c>
      <c r="D9018" t="s">
        <v>661</v>
      </c>
      <c r="E9018" t="str">
        <f t="shared" si="280"/>
        <v/>
      </c>
      <c r="F9018" t="str">
        <f t="shared" si="281"/>
        <v/>
      </c>
      <c r="H9018">
        <v>6</v>
      </c>
      <c r="Q9018">
        <v>6</v>
      </c>
    </row>
    <row r="9019" spans="1:17" x14ac:dyDescent="0.25">
      <c r="A9019" t="s">
        <v>912</v>
      </c>
      <c r="B9019">
        <v>4</v>
      </c>
      <c r="C9019" t="s">
        <v>498</v>
      </c>
      <c r="D9019" t="s">
        <v>661</v>
      </c>
      <c r="E9019" t="str">
        <f t="shared" si="280"/>
        <v/>
      </c>
      <c r="F9019" t="str">
        <f t="shared" si="281"/>
        <v/>
      </c>
      <c r="H9019">
        <v>5.5</v>
      </c>
      <c r="Q9019">
        <v>5.5</v>
      </c>
    </row>
    <row r="9020" spans="1:17" x14ac:dyDescent="0.25">
      <c r="A9020" t="s">
        <v>912</v>
      </c>
      <c r="B9020">
        <v>4</v>
      </c>
      <c r="C9020" t="s">
        <v>575</v>
      </c>
      <c r="D9020" t="s">
        <v>661</v>
      </c>
      <c r="E9020">
        <f t="shared" si="280"/>
        <v>1</v>
      </c>
      <c r="F9020" t="str">
        <f t="shared" si="281"/>
        <v/>
      </c>
      <c r="G9020" t="s">
        <v>910</v>
      </c>
      <c r="H9020">
        <v>6.5</v>
      </c>
      <c r="Q9020">
        <v>6</v>
      </c>
    </row>
    <row r="9021" spans="1:17" x14ac:dyDescent="0.25">
      <c r="A9021" t="s">
        <v>912</v>
      </c>
      <c r="B9021">
        <v>4</v>
      </c>
      <c r="C9021" t="s">
        <v>788</v>
      </c>
      <c r="D9021" t="s">
        <v>661</v>
      </c>
      <c r="E9021" t="str">
        <f t="shared" si="280"/>
        <v/>
      </c>
      <c r="F9021" t="str">
        <f t="shared" si="281"/>
        <v/>
      </c>
      <c r="H9021">
        <v>5.5</v>
      </c>
      <c r="Q9021">
        <v>5.5</v>
      </c>
    </row>
    <row r="9022" spans="1:17" x14ac:dyDescent="0.25">
      <c r="A9022" t="s">
        <v>912</v>
      </c>
      <c r="B9022">
        <v>4</v>
      </c>
      <c r="C9022" t="s">
        <v>789</v>
      </c>
      <c r="D9022" t="s">
        <v>661</v>
      </c>
      <c r="E9022" t="str">
        <f t="shared" si="280"/>
        <v/>
      </c>
      <c r="F9022" t="str">
        <f t="shared" si="281"/>
        <v/>
      </c>
      <c r="H9022">
        <v>5</v>
      </c>
      <c r="Q9022">
        <v>5</v>
      </c>
    </row>
    <row r="9023" spans="1:17" x14ac:dyDescent="0.25">
      <c r="A9023" t="s">
        <v>912</v>
      </c>
      <c r="B9023">
        <v>4</v>
      </c>
      <c r="C9023" t="s">
        <v>522</v>
      </c>
      <c r="D9023" t="s">
        <v>631</v>
      </c>
      <c r="E9023">
        <f t="shared" si="280"/>
        <v>1</v>
      </c>
      <c r="F9023" t="str">
        <f t="shared" si="281"/>
        <v/>
      </c>
      <c r="G9023" t="s">
        <v>910</v>
      </c>
      <c r="H9023">
        <v>7</v>
      </c>
      <c r="Q9023">
        <v>6.5</v>
      </c>
    </row>
    <row r="9024" spans="1:17" x14ac:dyDescent="0.25">
      <c r="A9024" t="s">
        <v>912</v>
      </c>
      <c r="B9024">
        <v>4</v>
      </c>
      <c r="C9024" t="s">
        <v>539</v>
      </c>
      <c r="D9024" t="s">
        <v>631</v>
      </c>
      <c r="E9024">
        <f t="shared" si="280"/>
        <v>1</v>
      </c>
      <c r="F9024" t="str">
        <f t="shared" si="281"/>
        <v/>
      </c>
      <c r="G9024" t="s">
        <v>910</v>
      </c>
      <c r="H9024">
        <v>5.5</v>
      </c>
      <c r="Q9024">
        <v>5</v>
      </c>
    </row>
    <row r="9025" spans="1:17" x14ac:dyDescent="0.25">
      <c r="A9025" t="s">
        <v>912</v>
      </c>
      <c r="B9025">
        <v>4</v>
      </c>
      <c r="C9025" t="s">
        <v>569</v>
      </c>
      <c r="D9025" t="s">
        <v>631</v>
      </c>
      <c r="E9025" t="str">
        <f t="shared" si="280"/>
        <v/>
      </c>
      <c r="F9025" t="str">
        <f t="shared" si="281"/>
        <v/>
      </c>
      <c r="H9025">
        <v>7</v>
      </c>
      <c r="I9025">
        <v>1</v>
      </c>
      <c r="M9025">
        <v>1</v>
      </c>
      <c r="Q9025">
        <v>10</v>
      </c>
    </row>
    <row r="9026" spans="1:17" x14ac:dyDescent="0.25">
      <c r="A9026" t="s">
        <v>912</v>
      </c>
      <c r="B9026">
        <v>4</v>
      </c>
      <c r="C9026" t="s">
        <v>597</v>
      </c>
      <c r="D9026" t="s">
        <v>631</v>
      </c>
      <c r="E9026" t="str">
        <f t="shared" si="280"/>
        <v/>
      </c>
      <c r="F9026" t="str">
        <f t="shared" si="281"/>
        <v/>
      </c>
      <c r="H9026">
        <v>6</v>
      </c>
      <c r="Q9026">
        <v>6</v>
      </c>
    </row>
    <row r="9027" spans="1:17" x14ac:dyDescent="0.25">
      <c r="A9027" t="s">
        <v>912</v>
      </c>
      <c r="B9027">
        <v>4</v>
      </c>
      <c r="C9027" t="s">
        <v>612</v>
      </c>
      <c r="D9027" t="s">
        <v>631</v>
      </c>
      <c r="E9027">
        <f t="shared" ref="E9027:E9090" si="282">IF($G9027="Ammonito",1,"")</f>
        <v>1</v>
      </c>
      <c r="F9027" t="str">
        <f t="shared" ref="F9027:F9090" si="283">IF($G9027="Espulsione",1,"")</f>
        <v/>
      </c>
      <c r="G9027" t="s">
        <v>910</v>
      </c>
      <c r="H9027">
        <v>6.5</v>
      </c>
      <c r="Q9027">
        <v>6</v>
      </c>
    </row>
    <row r="9028" spans="1:17" x14ac:dyDescent="0.25">
      <c r="A9028" t="s">
        <v>912</v>
      </c>
      <c r="B9028">
        <v>4</v>
      </c>
      <c r="C9028" t="s">
        <v>770</v>
      </c>
      <c r="D9028" t="s">
        <v>745</v>
      </c>
      <c r="E9028" t="str">
        <f t="shared" si="282"/>
        <v/>
      </c>
      <c r="F9028" t="str">
        <f t="shared" si="283"/>
        <v/>
      </c>
      <c r="H9028">
        <v>6</v>
      </c>
      <c r="Q9028">
        <v>6</v>
      </c>
    </row>
    <row r="9029" spans="1:17" x14ac:dyDescent="0.25">
      <c r="A9029" t="s">
        <v>912</v>
      </c>
      <c r="B9029">
        <v>4</v>
      </c>
      <c r="C9029" t="s">
        <v>561</v>
      </c>
      <c r="D9029" t="s">
        <v>745</v>
      </c>
      <c r="E9029" t="str">
        <f t="shared" si="282"/>
        <v/>
      </c>
      <c r="F9029" t="str">
        <f t="shared" si="283"/>
        <v/>
      </c>
      <c r="H9029">
        <v>5.5</v>
      </c>
      <c r="Q9029">
        <v>5.5</v>
      </c>
    </row>
    <row r="9030" spans="1:17" x14ac:dyDescent="0.25">
      <c r="A9030" t="s">
        <v>912</v>
      </c>
      <c r="B9030">
        <v>4</v>
      </c>
      <c r="C9030" t="s">
        <v>588</v>
      </c>
      <c r="D9030" t="s">
        <v>745</v>
      </c>
      <c r="E9030">
        <f t="shared" si="282"/>
        <v>1</v>
      </c>
      <c r="F9030" t="str">
        <f t="shared" si="283"/>
        <v/>
      </c>
      <c r="G9030" t="s">
        <v>910</v>
      </c>
      <c r="H9030">
        <v>6</v>
      </c>
      <c r="Q9030">
        <v>5.5</v>
      </c>
    </row>
    <row r="9031" spans="1:17" x14ac:dyDescent="0.25">
      <c r="A9031" t="s">
        <v>912</v>
      </c>
      <c r="B9031">
        <v>4</v>
      </c>
      <c r="C9031" t="s">
        <v>623</v>
      </c>
      <c r="D9031" t="s">
        <v>745</v>
      </c>
      <c r="E9031">
        <f t="shared" si="282"/>
        <v>1</v>
      </c>
      <c r="F9031" t="str">
        <f t="shared" si="283"/>
        <v/>
      </c>
      <c r="G9031" t="s">
        <v>910</v>
      </c>
      <c r="H9031">
        <v>5.5</v>
      </c>
      <c r="Q9031">
        <v>5</v>
      </c>
    </row>
    <row r="9032" spans="1:17" x14ac:dyDescent="0.25">
      <c r="A9032" t="s">
        <v>912</v>
      </c>
      <c r="B9032">
        <v>4</v>
      </c>
      <c r="C9032" t="s">
        <v>744</v>
      </c>
      <c r="D9032" t="s">
        <v>745</v>
      </c>
      <c r="E9032" t="str">
        <f t="shared" si="282"/>
        <v/>
      </c>
      <c r="F9032" t="str">
        <f t="shared" si="283"/>
        <v/>
      </c>
      <c r="H9032">
        <v>5</v>
      </c>
      <c r="Q9032">
        <v>5</v>
      </c>
    </row>
    <row r="9033" spans="1:17" x14ac:dyDescent="0.25">
      <c r="A9033" t="s">
        <v>912</v>
      </c>
      <c r="B9033">
        <v>4</v>
      </c>
      <c r="C9033" t="s">
        <v>503</v>
      </c>
      <c r="D9033" t="s">
        <v>745</v>
      </c>
      <c r="E9033" t="str">
        <f t="shared" si="282"/>
        <v/>
      </c>
      <c r="F9033" t="str">
        <f t="shared" si="283"/>
        <v/>
      </c>
      <c r="H9033">
        <v>5</v>
      </c>
      <c r="Q9033">
        <v>5</v>
      </c>
    </row>
    <row r="9034" spans="1:17" x14ac:dyDescent="0.25">
      <c r="A9034" t="s">
        <v>912</v>
      </c>
      <c r="B9034">
        <v>4</v>
      </c>
      <c r="C9034" t="s">
        <v>513</v>
      </c>
      <c r="D9034" t="s">
        <v>635</v>
      </c>
      <c r="E9034" t="str">
        <f t="shared" si="282"/>
        <v/>
      </c>
      <c r="F9034" t="str">
        <f t="shared" si="283"/>
        <v/>
      </c>
      <c r="H9034">
        <v>4</v>
      </c>
      <c r="Q9034">
        <v>4</v>
      </c>
    </row>
    <row r="9035" spans="1:17" x14ac:dyDescent="0.25">
      <c r="A9035" t="s">
        <v>912</v>
      </c>
      <c r="B9035">
        <v>4</v>
      </c>
      <c r="C9035" t="s">
        <v>563</v>
      </c>
      <c r="D9035" t="s">
        <v>635</v>
      </c>
      <c r="E9035" t="str">
        <f t="shared" si="282"/>
        <v/>
      </c>
      <c r="F9035" t="str">
        <f t="shared" si="283"/>
        <v/>
      </c>
      <c r="H9035">
        <v>6</v>
      </c>
      <c r="Q9035">
        <v>6</v>
      </c>
    </row>
    <row r="9036" spans="1:17" x14ac:dyDescent="0.25">
      <c r="A9036" t="s">
        <v>912</v>
      </c>
      <c r="B9036">
        <v>4</v>
      </c>
      <c r="C9036" t="s">
        <v>573</v>
      </c>
      <c r="D9036" t="s">
        <v>635</v>
      </c>
      <c r="E9036">
        <f t="shared" si="282"/>
        <v>1</v>
      </c>
      <c r="F9036" t="str">
        <f t="shared" si="283"/>
        <v/>
      </c>
      <c r="G9036" t="s">
        <v>910</v>
      </c>
      <c r="H9036">
        <v>4.5</v>
      </c>
      <c r="Q9036">
        <v>4</v>
      </c>
    </row>
    <row r="9037" spans="1:17" x14ac:dyDescent="0.25">
      <c r="A9037" t="s">
        <v>912</v>
      </c>
      <c r="B9037">
        <v>4</v>
      </c>
      <c r="C9037" t="s">
        <v>583</v>
      </c>
      <c r="D9037" t="s">
        <v>635</v>
      </c>
      <c r="E9037">
        <f t="shared" si="282"/>
        <v>1</v>
      </c>
      <c r="F9037" t="str">
        <f t="shared" si="283"/>
        <v/>
      </c>
      <c r="G9037" t="s">
        <v>910</v>
      </c>
      <c r="H9037">
        <v>5</v>
      </c>
      <c r="Q9037">
        <v>4.5</v>
      </c>
    </row>
    <row r="9038" spans="1:17" x14ac:dyDescent="0.25">
      <c r="A9038" t="s">
        <v>912</v>
      </c>
      <c r="B9038">
        <v>4</v>
      </c>
      <c r="C9038" t="s">
        <v>606</v>
      </c>
      <c r="D9038" t="s">
        <v>635</v>
      </c>
      <c r="E9038" t="str">
        <f t="shared" si="282"/>
        <v/>
      </c>
      <c r="F9038" t="str">
        <f t="shared" si="283"/>
        <v/>
      </c>
      <c r="H9038">
        <v>4.5</v>
      </c>
      <c r="Q9038">
        <v>4.5</v>
      </c>
    </row>
    <row r="9039" spans="1:17" x14ac:dyDescent="0.25">
      <c r="A9039" t="s">
        <v>912</v>
      </c>
      <c r="B9039">
        <v>4</v>
      </c>
      <c r="C9039" t="s">
        <v>757</v>
      </c>
      <c r="D9039" t="s">
        <v>747</v>
      </c>
      <c r="E9039" t="str">
        <f t="shared" si="282"/>
        <v/>
      </c>
      <c r="F9039" t="str">
        <f t="shared" si="283"/>
        <v/>
      </c>
      <c r="H9039">
        <v>6</v>
      </c>
      <c r="Q9039">
        <v>6</v>
      </c>
    </row>
    <row r="9040" spans="1:17" x14ac:dyDescent="0.25">
      <c r="A9040" t="s">
        <v>912</v>
      </c>
      <c r="B9040">
        <v>4</v>
      </c>
      <c r="C9040" t="s">
        <v>512</v>
      </c>
      <c r="D9040" t="s">
        <v>747</v>
      </c>
      <c r="E9040" t="str">
        <f t="shared" si="282"/>
        <v/>
      </c>
      <c r="F9040" t="str">
        <f t="shared" si="283"/>
        <v/>
      </c>
      <c r="H9040">
        <v>6.5</v>
      </c>
      <c r="I9040">
        <v>1</v>
      </c>
      <c r="M9040">
        <v>1</v>
      </c>
      <c r="Q9040">
        <v>9.5</v>
      </c>
    </row>
    <row r="9041" spans="1:17" x14ac:dyDescent="0.25">
      <c r="A9041" t="s">
        <v>912</v>
      </c>
      <c r="B9041">
        <v>4</v>
      </c>
      <c r="C9041" t="s">
        <v>530</v>
      </c>
      <c r="D9041" t="s">
        <v>747</v>
      </c>
      <c r="E9041" t="str">
        <f t="shared" si="282"/>
        <v/>
      </c>
      <c r="F9041" t="str">
        <f t="shared" si="283"/>
        <v/>
      </c>
      <c r="H9041">
        <v>5.5</v>
      </c>
      <c r="Q9041">
        <v>5.5</v>
      </c>
    </row>
    <row r="9042" spans="1:17" x14ac:dyDescent="0.25">
      <c r="A9042" t="s">
        <v>912</v>
      </c>
      <c r="B9042">
        <v>4</v>
      </c>
      <c r="C9042" t="s">
        <v>534</v>
      </c>
      <c r="D9042" t="s">
        <v>747</v>
      </c>
      <c r="E9042">
        <f t="shared" si="282"/>
        <v>1</v>
      </c>
      <c r="F9042" t="str">
        <f t="shared" si="283"/>
        <v/>
      </c>
      <c r="G9042" t="s">
        <v>910</v>
      </c>
      <c r="H9042">
        <v>5.5</v>
      </c>
      <c r="Q9042">
        <v>5</v>
      </c>
    </row>
    <row r="9043" spans="1:17" x14ac:dyDescent="0.25">
      <c r="A9043" t="s">
        <v>912</v>
      </c>
      <c r="B9043">
        <v>4</v>
      </c>
      <c r="C9043" t="s">
        <v>621</v>
      </c>
      <c r="D9043" t="s">
        <v>747</v>
      </c>
      <c r="E9043">
        <f t="shared" si="282"/>
        <v>1</v>
      </c>
      <c r="F9043" t="str">
        <f t="shared" si="283"/>
        <v/>
      </c>
      <c r="G9043" t="s">
        <v>910</v>
      </c>
      <c r="H9043">
        <v>6</v>
      </c>
      <c r="Q9043">
        <v>5.5</v>
      </c>
    </row>
    <row r="9044" spans="1:17" x14ac:dyDescent="0.25">
      <c r="A9044" t="s">
        <v>912</v>
      </c>
      <c r="B9044">
        <v>4</v>
      </c>
      <c r="C9044" t="s">
        <v>483</v>
      </c>
      <c r="D9044" t="s">
        <v>738</v>
      </c>
      <c r="E9044" t="str">
        <f t="shared" si="282"/>
        <v/>
      </c>
      <c r="F9044" t="str">
        <f t="shared" si="283"/>
        <v/>
      </c>
      <c r="H9044">
        <v>5</v>
      </c>
      <c r="Q9044">
        <v>5</v>
      </c>
    </row>
    <row r="9045" spans="1:17" x14ac:dyDescent="0.25">
      <c r="A9045" t="s">
        <v>912</v>
      </c>
      <c r="B9045">
        <v>4</v>
      </c>
      <c r="C9045" t="s">
        <v>489</v>
      </c>
      <c r="D9045" t="s">
        <v>738</v>
      </c>
      <c r="E9045" t="str">
        <f t="shared" si="282"/>
        <v/>
      </c>
      <c r="F9045" t="str">
        <f t="shared" si="283"/>
        <v/>
      </c>
      <c r="H9045">
        <v>6</v>
      </c>
      <c r="Q9045">
        <v>6</v>
      </c>
    </row>
    <row r="9046" spans="1:17" x14ac:dyDescent="0.25">
      <c r="A9046" t="s">
        <v>912</v>
      </c>
      <c r="B9046">
        <v>4</v>
      </c>
      <c r="C9046" t="s">
        <v>567</v>
      </c>
      <c r="D9046" t="s">
        <v>738</v>
      </c>
      <c r="E9046" t="str">
        <f t="shared" si="282"/>
        <v/>
      </c>
      <c r="F9046" t="str">
        <f t="shared" si="283"/>
        <v/>
      </c>
      <c r="H9046">
        <v>5</v>
      </c>
      <c r="Q9046">
        <v>5</v>
      </c>
    </row>
    <row r="9047" spans="1:17" x14ac:dyDescent="0.25">
      <c r="A9047" t="s">
        <v>912</v>
      </c>
      <c r="B9047">
        <v>4</v>
      </c>
      <c r="C9047" t="s">
        <v>574</v>
      </c>
      <c r="D9047" t="s">
        <v>738</v>
      </c>
      <c r="E9047" t="str">
        <f t="shared" si="282"/>
        <v/>
      </c>
      <c r="F9047" t="str">
        <f t="shared" si="283"/>
        <v/>
      </c>
      <c r="H9047">
        <v>6.5</v>
      </c>
      <c r="I9047">
        <v>1</v>
      </c>
      <c r="Q9047">
        <v>9.5</v>
      </c>
    </row>
    <row r="9048" spans="1:17" x14ac:dyDescent="0.25">
      <c r="A9048" t="s">
        <v>912</v>
      </c>
      <c r="B9048">
        <v>4</v>
      </c>
      <c r="C9048" t="s">
        <v>592</v>
      </c>
      <c r="D9048" t="s">
        <v>738</v>
      </c>
      <c r="E9048" t="str">
        <f t="shared" si="282"/>
        <v/>
      </c>
      <c r="F9048" t="str">
        <f t="shared" si="283"/>
        <v/>
      </c>
      <c r="H9048">
        <v>5.5</v>
      </c>
      <c r="Q9048">
        <v>5.5</v>
      </c>
    </row>
    <row r="9049" spans="1:17" x14ac:dyDescent="0.25">
      <c r="A9049" t="s">
        <v>912</v>
      </c>
      <c r="B9049">
        <v>4</v>
      </c>
      <c r="C9049" t="s">
        <v>525</v>
      </c>
      <c r="D9049" t="s">
        <v>761</v>
      </c>
      <c r="E9049" t="str">
        <f t="shared" si="282"/>
        <v/>
      </c>
      <c r="F9049" t="str">
        <f t="shared" si="283"/>
        <v/>
      </c>
      <c r="H9049">
        <v>5.5</v>
      </c>
      <c r="Q9049">
        <v>5.5</v>
      </c>
    </row>
    <row r="9050" spans="1:17" x14ac:dyDescent="0.25">
      <c r="A9050" t="s">
        <v>912</v>
      </c>
      <c r="B9050">
        <v>4</v>
      </c>
      <c r="C9050" t="s">
        <v>545</v>
      </c>
      <c r="D9050" t="s">
        <v>761</v>
      </c>
      <c r="E9050" t="str">
        <f t="shared" si="282"/>
        <v/>
      </c>
      <c r="F9050" t="str">
        <f t="shared" si="283"/>
        <v/>
      </c>
      <c r="H9050">
        <v>6</v>
      </c>
      <c r="Q9050">
        <v>6</v>
      </c>
    </row>
    <row r="9051" spans="1:17" x14ac:dyDescent="0.25">
      <c r="A9051" t="s">
        <v>912</v>
      </c>
      <c r="B9051">
        <v>4</v>
      </c>
      <c r="C9051" t="s">
        <v>556</v>
      </c>
      <c r="D9051" t="s">
        <v>761</v>
      </c>
      <c r="E9051" t="str">
        <f t="shared" si="282"/>
        <v/>
      </c>
      <c r="F9051" t="str">
        <f t="shared" si="283"/>
        <v/>
      </c>
      <c r="H9051">
        <v>6.5</v>
      </c>
      <c r="Q9051">
        <v>6.5</v>
      </c>
    </row>
    <row r="9052" spans="1:17" x14ac:dyDescent="0.25">
      <c r="A9052" t="s">
        <v>912</v>
      </c>
      <c r="B9052">
        <v>4</v>
      </c>
      <c r="C9052" t="s">
        <v>604</v>
      </c>
      <c r="D9052" t="s">
        <v>761</v>
      </c>
      <c r="E9052" t="str">
        <f t="shared" si="282"/>
        <v/>
      </c>
      <c r="F9052" t="str">
        <f t="shared" si="283"/>
        <v/>
      </c>
      <c r="H9052">
        <v>6</v>
      </c>
      <c r="Q9052">
        <v>6</v>
      </c>
    </row>
    <row r="9053" spans="1:17" x14ac:dyDescent="0.25">
      <c r="A9053" t="s">
        <v>913</v>
      </c>
      <c r="B9053">
        <v>4</v>
      </c>
      <c r="C9053" t="s">
        <v>263</v>
      </c>
      <c r="D9053" t="s">
        <v>746</v>
      </c>
      <c r="E9053" t="str">
        <f t="shared" si="282"/>
        <v/>
      </c>
      <c r="F9053" t="str">
        <f t="shared" si="283"/>
        <v/>
      </c>
      <c r="H9053">
        <v>5</v>
      </c>
      <c r="Q9053">
        <v>5</v>
      </c>
    </row>
    <row r="9054" spans="1:17" x14ac:dyDescent="0.25">
      <c r="A9054" t="s">
        <v>913</v>
      </c>
      <c r="B9054">
        <v>4</v>
      </c>
      <c r="C9054" t="s">
        <v>285</v>
      </c>
      <c r="D9054" t="s">
        <v>746</v>
      </c>
      <c r="E9054" t="str">
        <f t="shared" si="282"/>
        <v/>
      </c>
      <c r="F9054" t="str">
        <f t="shared" si="283"/>
        <v/>
      </c>
      <c r="H9054">
        <v>5.5</v>
      </c>
      <c r="Q9054">
        <v>5.5</v>
      </c>
    </row>
    <row r="9055" spans="1:17" x14ac:dyDescent="0.25">
      <c r="A9055" t="s">
        <v>913</v>
      </c>
      <c r="B9055">
        <v>4</v>
      </c>
      <c r="C9055" t="s">
        <v>257</v>
      </c>
      <c r="D9055" t="s">
        <v>760</v>
      </c>
      <c r="E9055" t="str">
        <f t="shared" si="282"/>
        <v/>
      </c>
      <c r="F9055" t="str">
        <f t="shared" si="283"/>
        <v/>
      </c>
      <c r="H9055">
        <v>4.5</v>
      </c>
      <c r="Q9055">
        <v>4.5</v>
      </c>
    </row>
    <row r="9056" spans="1:17" x14ac:dyDescent="0.25">
      <c r="A9056" t="s">
        <v>913</v>
      </c>
      <c r="B9056">
        <v>4</v>
      </c>
      <c r="C9056" t="s">
        <v>294</v>
      </c>
      <c r="D9056" t="s">
        <v>760</v>
      </c>
      <c r="E9056" t="str">
        <f t="shared" si="282"/>
        <v/>
      </c>
      <c r="F9056" t="str">
        <f t="shared" si="283"/>
        <v/>
      </c>
      <c r="H9056">
        <v>5.5</v>
      </c>
      <c r="Q9056">
        <v>5.5</v>
      </c>
    </row>
    <row r="9057" spans="1:17" x14ac:dyDescent="0.25">
      <c r="A9057" t="s">
        <v>913</v>
      </c>
      <c r="B9057">
        <v>4</v>
      </c>
      <c r="C9057" t="s">
        <v>275</v>
      </c>
      <c r="D9057" t="s">
        <v>633</v>
      </c>
      <c r="E9057" t="str">
        <f t="shared" si="282"/>
        <v/>
      </c>
      <c r="F9057" t="str">
        <f t="shared" si="283"/>
        <v/>
      </c>
      <c r="H9057">
        <v>5</v>
      </c>
      <c r="Q9057">
        <v>5</v>
      </c>
    </row>
    <row r="9058" spans="1:17" x14ac:dyDescent="0.25">
      <c r="A9058" t="s">
        <v>913</v>
      </c>
      <c r="B9058">
        <v>4</v>
      </c>
      <c r="C9058" t="s">
        <v>308</v>
      </c>
      <c r="D9058" t="s">
        <v>633</v>
      </c>
      <c r="E9058" t="str">
        <f t="shared" si="282"/>
        <v/>
      </c>
      <c r="F9058" t="str">
        <f t="shared" si="283"/>
        <v/>
      </c>
      <c r="H9058">
        <v>6</v>
      </c>
      <c r="Q9058">
        <v>6</v>
      </c>
    </row>
    <row r="9059" spans="1:17" x14ac:dyDescent="0.25">
      <c r="A9059" t="s">
        <v>913</v>
      </c>
      <c r="B9059">
        <v>4</v>
      </c>
      <c r="C9059" t="s">
        <v>315</v>
      </c>
      <c r="D9059" t="s">
        <v>633</v>
      </c>
      <c r="E9059" t="str">
        <f t="shared" si="282"/>
        <v/>
      </c>
      <c r="F9059" t="str">
        <f t="shared" si="283"/>
        <v/>
      </c>
      <c r="H9059">
        <v>6</v>
      </c>
      <c r="Q9059">
        <v>6</v>
      </c>
    </row>
    <row r="9060" spans="1:17" x14ac:dyDescent="0.25">
      <c r="A9060" t="s">
        <v>913</v>
      </c>
      <c r="B9060">
        <v>4</v>
      </c>
      <c r="C9060" t="s">
        <v>256</v>
      </c>
      <c r="D9060" t="s">
        <v>739</v>
      </c>
      <c r="E9060" t="str">
        <f t="shared" si="282"/>
        <v/>
      </c>
      <c r="F9060" t="str">
        <f t="shared" si="283"/>
        <v/>
      </c>
      <c r="H9060">
        <v>5.5</v>
      </c>
      <c r="Q9060">
        <v>5.5</v>
      </c>
    </row>
    <row r="9061" spans="1:17" x14ac:dyDescent="0.25">
      <c r="A9061" t="s">
        <v>913</v>
      </c>
      <c r="B9061">
        <v>4</v>
      </c>
      <c r="C9061" t="s">
        <v>290</v>
      </c>
      <c r="D9061" t="s">
        <v>739</v>
      </c>
      <c r="E9061" t="str">
        <f t="shared" si="282"/>
        <v/>
      </c>
      <c r="F9061" t="str">
        <f t="shared" si="283"/>
        <v/>
      </c>
      <c r="H9061">
        <v>5</v>
      </c>
      <c r="Q9061">
        <v>5</v>
      </c>
    </row>
    <row r="9062" spans="1:17" x14ac:dyDescent="0.25">
      <c r="A9062" t="s">
        <v>913</v>
      </c>
      <c r="B9062">
        <v>4</v>
      </c>
      <c r="C9062" t="s">
        <v>800</v>
      </c>
      <c r="D9062" t="s">
        <v>739</v>
      </c>
      <c r="E9062" t="str">
        <f t="shared" si="282"/>
        <v/>
      </c>
      <c r="F9062" t="str">
        <f t="shared" si="283"/>
        <v/>
      </c>
      <c r="H9062">
        <v>6</v>
      </c>
      <c r="Q9062">
        <v>6</v>
      </c>
    </row>
    <row r="9063" spans="1:17" x14ac:dyDescent="0.25">
      <c r="A9063" t="s">
        <v>913</v>
      </c>
      <c r="B9063">
        <v>4</v>
      </c>
      <c r="C9063" t="s">
        <v>302</v>
      </c>
      <c r="D9063" t="s">
        <v>634</v>
      </c>
      <c r="E9063" t="str">
        <f t="shared" si="282"/>
        <v/>
      </c>
      <c r="F9063" t="str">
        <f t="shared" si="283"/>
        <v/>
      </c>
      <c r="H9063">
        <v>6</v>
      </c>
      <c r="Q9063">
        <v>6</v>
      </c>
    </row>
    <row r="9064" spans="1:17" x14ac:dyDescent="0.25">
      <c r="A9064" t="s">
        <v>913</v>
      </c>
      <c r="B9064">
        <v>4</v>
      </c>
      <c r="C9064" t="s">
        <v>306</v>
      </c>
      <c r="D9064" t="s">
        <v>634</v>
      </c>
      <c r="E9064">
        <f t="shared" si="282"/>
        <v>1</v>
      </c>
      <c r="F9064" t="str">
        <f t="shared" si="283"/>
        <v/>
      </c>
      <c r="G9064" t="s">
        <v>910</v>
      </c>
      <c r="H9064">
        <v>7</v>
      </c>
      <c r="I9064">
        <v>1</v>
      </c>
      <c r="Q9064">
        <v>9.5</v>
      </c>
    </row>
    <row r="9065" spans="1:17" x14ac:dyDescent="0.25">
      <c r="A9065" t="s">
        <v>913</v>
      </c>
      <c r="B9065">
        <v>4</v>
      </c>
      <c r="C9065" t="s">
        <v>312</v>
      </c>
      <c r="D9065" t="s">
        <v>632</v>
      </c>
      <c r="E9065" t="str">
        <f t="shared" si="282"/>
        <v/>
      </c>
      <c r="F9065" t="str">
        <f t="shared" si="283"/>
        <v/>
      </c>
      <c r="H9065">
        <v>7.5</v>
      </c>
      <c r="I9065">
        <v>1</v>
      </c>
      <c r="Q9065">
        <v>10.5</v>
      </c>
    </row>
    <row r="9066" spans="1:17" x14ac:dyDescent="0.25">
      <c r="A9066" t="s">
        <v>913</v>
      </c>
      <c r="B9066">
        <v>4</v>
      </c>
      <c r="C9066" t="s">
        <v>258</v>
      </c>
      <c r="D9066" t="s">
        <v>752</v>
      </c>
      <c r="E9066" t="str">
        <f t="shared" si="282"/>
        <v/>
      </c>
      <c r="F9066" t="str">
        <f t="shared" si="283"/>
        <v/>
      </c>
      <c r="H9066">
        <v>6.5</v>
      </c>
      <c r="Q9066">
        <v>6.5</v>
      </c>
    </row>
    <row r="9067" spans="1:17" x14ac:dyDescent="0.25">
      <c r="A9067" t="s">
        <v>913</v>
      </c>
      <c r="B9067">
        <v>4</v>
      </c>
      <c r="C9067" t="s">
        <v>272</v>
      </c>
      <c r="D9067" t="s">
        <v>752</v>
      </c>
      <c r="E9067">
        <f t="shared" si="282"/>
        <v>1</v>
      </c>
      <c r="F9067" t="str">
        <f t="shared" si="283"/>
        <v/>
      </c>
      <c r="G9067" t="s">
        <v>910</v>
      </c>
      <c r="H9067">
        <v>6</v>
      </c>
      <c r="Q9067">
        <v>5.5</v>
      </c>
    </row>
    <row r="9068" spans="1:17" x14ac:dyDescent="0.25">
      <c r="A9068" t="s">
        <v>913</v>
      </c>
      <c r="B9068">
        <v>4</v>
      </c>
      <c r="C9068" t="s">
        <v>293</v>
      </c>
      <c r="D9068" t="s">
        <v>740</v>
      </c>
      <c r="E9068" t="str">
        <f t="shared" si="282"/>
        <v/>
      </c>
      <c r="F9068" t="str">
        <f t="shared" si="283"/>
        <v/>
      </c>
      <c r="H9068">
        <v>7</v>
      </c>
      <c r="I9068">
        <v>2</v>
      </c>
      <c r="L9068">
        <v>1</v>
      </c>
      <c r="Q9068">
        <v>14</v>
      </c>
    </row>
    <row r="9069" spans="1:17" x14ac:dyDescent="0.25">
      <c r="A9069" t="s">
        <v>913</v>
      </c>
      <c r="B9069">
        <v>4</v>
      </c>
      <c r="C9069" t="s">
        <v>300</v>
      </c>
      <c r="D9069" t="s">
        <v>740</v>
      </c>
      <c r="E9069" t="str">
        <f t="shared" si="282"/>
        <v/>
      </c>
      <c r="F9069" t="str">
        <f t="shared" si="283"/>
        <v/>
      </c>
      <c r="H9069">
        <v>7</v>
      </c>
      <c r="I9069">
        <v>1</v>
      </c>
      <c r="Q9069">
        <v>10</v>
      </c>
    </row>
    <row r="9070" spans="1:17" x14ac:dyDescent="0.25">
      <c r="A9070" t="s">
        <v>913</v>
      </c>
      <c r="B9070">
        <v>4</v>
      </c>
      <c r="C9070" t="s">
        <v>286</v>
      </c>
      <c r="D9070" t="s">
        <v>742</v>
      </c>
      <c r="E9070" t="str">
        <f t="shared" si="282"/>
        <v/>
      </c>
      <c r="F9070" t="str">
        <f t="shared" si="283"/>
        <v/>
      </c>
      <c r="H9070">
        <v>7</v>
      </c>
      <c r="I9070">
        <v>1</v>
      </c>
      <c r="Q9070">
        <v>10</v>
      </c>
    </row>
    <row r="9071" spans="1:17" x14ac:dyDescent="0.25">
      <c r="A9071" t="s">
        <v>913</v>
      </c>
      <c r="B9071">
        <v>4</v>
      </c>
      <c r="C9071" t="s">
        <v>317</v>
      </c>
      <c r="D9071" t="s">
        <v>742</v>
      </c>
      <c r="E9071" t="str">
        <f t="shared" si="282"/>
        <v/>
      </c>
      <c r="F9071" t="str">
        <f t="shared" si="283"/>
        <v/>
      </c>
      <c r="H9071">
        <v>8</v>
      </c>
      <c r="I9071">
        <v>1</v>
      </c>
      <c r="Q9071">
        <v>11</v>
      </c>
    </row>
    <row r="9072" spans="1:17" x14ac:dyDescent="0.25">
      <c r="A9072" t="s">
        <v>913</v>
      </c>
      <c r="B9072">
        <v>4</v>
      </c>
      <c r="C9072" t="s">
        <v>831</v>
      </c>
      <c r="D9072" t="s">
        <v>742</v>
      </c>
      <c r="E9072">
        <f t="shared" si="282"/>
        <v>1</v>
      </c>
      <c r="F9072" t="str">
        <f t="shared" si="283"/>
        <v/>
      </c>
      <c r="G9072" t="s">
        <v>910</v>
      </c>
      <c r="H9072">
        <v>5</v>
      </c>
      <c r="Q9072">
        <v>4.5</v>
      </c>
    </row>
    <row r="9073" spans="1:17" x14ac:dyDescent="0.25">
      <c r="A9073" t="s">
        <v>913</v>
      </c>
      <c r="B9073">
        <v>4</v>
      </c>
      <c r="C9073" t="s">
        <v>268</v>
      </c>
      <c r="D9073" t="s">
        <v>753</v>
      </c>
      <c r="E9073" t="str">
        <f t="shared" si="282"/>
        <v/>
      </c>
      <c r="F9073" t="str">
        <f t="shared" si="283"/>
        <v/>
      </c>
      <c r="H9073">
        <v>5</v>
      </c>
      <c r="Q9073">
        <v>5</v>
      </c>
    </row>
    <row r="9074" spans="1:17" x14ac:dyDescent="0.25">
      <c r="A9074" t="s">
        <v>913</v>
      </c>
      <c r="B9074">
        <v>4</v>
      </c>
      <c r="C9074" t="s">
        <v>282</v>
      </c>
      <c r="D9074" t="s">
        <v>753</v>
      </c>
      <c r="E9074" t="str">
        <f t="shared" si="282"/>
        <v/>
      </c>
      <c r="F9074" t="str">
        <f t="shared" si="283"/>
        <v/>
      </c>
      <c r="H9074">
        <v>4.5</v>
      </c>
      <c r="Q9074">
        <v>4.5</v>
      </c>
    </row>
    <row r="9075" spans="1:17" x14ac:dyDescent="0.25">
      <c r="A9075" t="s">
        <v>913</v>
      </c>
      <c r="B9075">
        <v>4</v>
      </c>
      <c r="C9075" t="s">
        <v>304</v>
      </c>
      <c r="D9075" t="s">
        <v>750</v>
      </c>
      <c r="E9075">
        <f t="shared" si="282"/>
        <v>1</v>
      </c>
      <c r="F9075" t="str">
        <f t="shared" si="283"/>
        <v/>
      </c>
      <c r="G9075" t="s">
        <v>910</v>
      </c>
      <c r="H9075">
        <v>5.5</v>
      </c>
      <c r="Q9075">
        <v>5</v>
      </c>
    </row>
    <row r="9076" spans="1:17" x14ac:dyDescent="0.25">
      <c r="A9076" t="s">
        <v>913</v>
      </c>
      <c r="B9076">
        <v>4</v>
      </c>
      <c r="C9076" t="s">
        <v>316</v>
      </c>
      <c r="D9076" t="s">
        <v>750</v>
      </c>
      <c r="E9076" t="str">
        <f t="shared" si="282"/>
        <v/>
      </c>
      <c r="F9076" t="str">
        <f t="shared" si="283"/>
        <v/>
      </c>
      <c r="H9076">
        <v>6</v>
      </c>
      <c r="Q9076">
        <v>6</v>
      </c>
    </row>
    <row r="9077" spans="1:17" x14ac:dyDescent="0.25">
      <c r="A9077" t="s">
        <v>913</v>
      </c>
      <c r="B9077">
        <v>4</v>
      </c>
      <c r="C9077" t="s">
        <v>267</v>
      </c>
      <c r="D9077" t="s">
        <v>750</v>
      </c>
      <c r="E9077" t="str">
        <f t="shared" si="282"/>
        <v/>
      </c>
      <c r="F9077" t="str">
        <f t="shared" si="283"/>
        <v/>
      </c>
      <c r="H9077">
        <v>5.5</v>
      </c>
      <c r="Q9077">
        <v>5.5</v>
      </c>
    </row>
    <row r="9078" spans="1:17" x14ac:dyDescent="0.25">
      <c r="A9078" t="s">
        <v>913</v>
      </c>
      <c r="B9078">
        <v>4</v>
      </c>
      <c r="C9078" t="s">
        <v>252</v>
      </c>
      <c r="D9078" t="s">
        <v>754</v>
      </c>
      <c r="E9078" t="str">
        <f t="shared" si="282"/>
        <v/>
      </c>
      <c r="F9078">
        <f t="shared" si="283"/>
        <v>1</v>
      </c>
      <c r="G9078" t="s">
        <v>911</v>
      </c>
      <c r="H9078">
        <v>6.5</v>
      </c>
      <c r="I9078">
        <v>1</v>
      </c>
      <c r="N9078">
        <v>1</v>
      </c>
      <c r="Q9078">
        <v>5.5</v>
      </c>
    </row>
    <row r="9079" spans="1:17" x14ac:dyDescent="0.25">
      <c r="A9079" t="s">
        <v>913</v>
      </c>
      <c r="B9079">
        <v>4</v>
      </c>
      <c r="C9079" t="s">
        <v>289</v>
      </c>
      <c r="D9079" t="s">
        <v>754</v>
      </c>
      <c r="E9079" t="str">
        <f t="shared" si="282"/>
        <v/>
      </c>
      <c r="F9079" t="str">
        <f t="shared" si="283"/>
        <v/>
      </c>
      <c r="H9079">
        <v>5</v>
      </c>
      <c r="Q9079">
        <v>5</v>
      </c>
    </row>
    <row r="9080" spans="1:17" x14ac:dyDescent="0.25">
      <c r="A9080" t="s">
        <v>913</v>
      </c>
      <c r="B9080">
        <v>4</v>
      </c>
      <c r="C9080" t="s">
        <v>819</v>
      </c>
      <c r="D9080" t="s">
        <v>754</v>
      </c>
      <c r="E9080" t="str">
        <f t="shared" si="282"/>
        <v/>
      </c>
      <c r="F9080" t="str">
        <f t="shared" si="283"/>
        <v/>
      </c>
      <c r="H9080">
        <v>6</v>
      </c>
      <c r="L9080">
        <v>1</v>
      </c>
      <c r="Q9080">
        <v>7</v>
      </c>
    </row>
    <row r="9081" spans="1:17" x14ac:dyDescent="0.25">
      <c r="A9081" t="s">
        <v>913</v>
      </c>
      <c r="B9081">
        <v>4</v>
      </c>
      <c r="C9081" t="s">
        <v>311</v>
      </c>
      <c r="D9081" t="s">
        <v>754</v>
      </c>
      <c r="E9081" t="str">
        <f t="shared" si="282"/>
        <v/>
      </c>
      <c r="F9081" t="str">
        <f t="shared" si="283"/>
        <v/>
      </c>
      <c r="H9081">
        <v>5.5</v>
      </c>
      <c r="Q9081">
        <v>5.5</v>
      </c>
    </row>
    <row r="9082" spans="1:17" x14ac:dyDescent="0.25">
      <c r="A9082" t="s">
        <v>913</v>
      </c>
      <c r="B9082">
        <v>4</v>
      </c>
      <c r="C9082" t="s">
        <v>259</v>
      </c>
      <c r="D9082" t="s">
        <v>748</v>
      </c>
      <c r="E9082" t="str">
        <f t="shared" si="282"/>
        <v/>
      </c>
      <c r="F9082" t="str">
        <f t="shared" si="283"/>
        <v/>
      </c>
      <c r="H9082">
        <v>6.5</v>
      </c>
      <c r="Q9082">
        <v>6.5</v>
      </c>
    </row>
    <row r="9083" spans="1:17" x14ac:dyDescent="0.25">
      <c r="A9083" t="s">
        <v>913</v>
      </c>
      <c r="B9083">
        <v>4</v>
      </c>
      <c r="C9083" t="s">
        <v>274</v>
      </c>
      <c r="D9083" t="s">
        <v>748</v>
      </c>
      <c r="E9083" t="str">
        <f t="shared" si="282"/>
        <v/>
      </c>
      <c r="F9083" t="str">
        <f t="shared" si="283"/>
        <v/>
      </c>
      <c r="H9083">
        <v>7.5</v>
      </c>
      <c r="I9083">
        <v>1</v>
      </c>
      <c r="Q9083">
        <v>10.5</v>
      </c>
    </row>
    <row r="9084" spans="1:17" x14ac:dyDescent="0.25">
      <c r="A9084" t="s">
        <v>913</v>
      </c>
      <c r="B9084">
        <v>4</v>
      </c>
      <c r="C9084" t="s">
        <v>278</v>
      </c>
      <c r="D9084" t="s">
        <v>748</v>
      </c>
      <c r="E9084" t="str">
        <f t="shared" si="282"/>
        <v/>
      </c>
      <c r="F9084" t="str">
        <f t="shared" si="283"/>
        <v/>
      </c>
      <c r="H9084">
        <v>6</v>
      </c>
      <c r="Q9084">
        <v>6</v>
      </c>
    </row>
    <row r="9085" spans="1:17" x14ac:dyDescent="0.25">
      <c r="A9085" t="s">
        <v>913</v>
      </c>
      <c r="B9085">
        <v>4</v>
      </c>
      <c r="C9085" t="s">
        <v>303</v>
      </c>
      <c r="D9085" t="s">
        <v>748</v>
      </c>
      <c r="E9085" t="str">
        <f t="shared" si="282"/>
        <v/>
      </c>
      <c r="F9085" t="str">
        <f t="shared" si="283"/>
        <v/>
      </c>
      <c r="H9085">
        <v>6</v>
      </c>
      <c r="Q9085">
        <v>6</v>
      </c>
    </row>
    <row r="9086" spans="1:17" x14ac:dyDescent="0.25">
      <c r="A9086" t="s">
        <v>913</v>
      </c>
      <c r="B9086">
        <v>4</v>
      </c>
      <c r="C9086" t="s">
        <v>251</v>
      </c>
      <c r="D9086" t="s">
        <v>661</v>
      </c>
      <c r="E9086" t="str">
        <f t="shared" si="282"/>
        <v/>
      </c>
      <c r="F9086" t="str">
        <f t="shared" si="283"/>
        <v/>
      </c>
      <c r="H9086">
        <v>5.5</v>
      </c>
      <c r="Q9086">
        <v>5.5</v>
      </c>
    </row>
    <row r="9087" spans="1:17" x14ac:dyDescent="0.25">
      <c r="A9087" t="s">
        <v>913</v>
      </c>
      <c r="B9087">
        <v>4</v>
      </c>
      <c r="C9087" t="s">
        <v>260</v>
      </c>
      <c r="D9087" t="s">
        <v>661</v>
      </c>
      <c r="E9087" t="str">
        <f t="shared" si="282"/>
        <v/>
      </c>
      <c r="F9087" t="str">
        <f t="shared" si="283"/>
        <v/>
      </c>
      <c r="H9087">
        <v>4.5</v>
      </c>
      <c r="Q9087">
        <v>4.5</v>
      </c>
    </row>
    <row r="9088" spans="1:17" x14ac:dyDescent="0.25">
      <c r="A9088" t="s">
        <v>913</v>
      </c>
      <c r="B9088">
        <v>4</v>
      </c>
      <c r="C9088" t="s">
        <v>301</v>
      </c>
      <c r="D9088" t="s">
        <v>661</v>
      </c>
      <c r="E9088" t="str">
        <f t="shared" si="282"/>
        <v/>
      </c>
      <c r="F9088" t="str">
        <f t="shared" si="283"/>
        <v/>
      </c>
      <c r="H9088">
        <v>6</v>
      </c>
      <c r="Q9088">
        <v>6</v>
      </c>
    </row>
    <row r="9089" spans="1:17" x14ac:dyDescent="0.25">
      <c r="A9089" t="s">
        <v>913</v>
      </c>
      <c r="B9089">
        <v>4</v>
      </c>
      <c r="C9089" t="s">
        <v>320</v>
      </c>
      <c r="D9089" t="s">
        <v>631</v>
      </c>
      <c r="E9089" t="str">
        <f t="shared" si="282"/>
        <v/>
      </c>
      <c r="F9089" t="str">
        <f t="shared" si="283"/>
        <v/>
      </c>
      <c r="H9089">
        <v>7.5</v>
      </c>
      <c r="L9089">
        <v>1</v>
      </c>
      <c r="Q9089">
        <v>8.5</v>
      </c>
    </row>
    <row r="9090" spans="1:17" x14ac:dyDescent="0.25">
      <c r="A9090" t="s">
        <v>913</v>
      </c>
      <c r="B9090">
        <v>4</v>
      </c>
      <c r="C9090" t="s">
        <v>271</v>
      </c>
      <c r="D9090" t="s">
        <v>631</v>
      </c>
      <c r="E9090" t="str">
        <f t="shared" si="282"/>
        <v/>
      </c>
      <c r="F9090" t="str">
        <f t="shared" si="283"/>
        <v/>
      </c>
      <c r="H9090">
        <v>6</v>
      </c>
      <c r="Q9090">
        <v>6</v>
      </c>
    </row>
    <row r="9091" spans="1:17" x14ac:dyDescent="0.25">
      <c r="A9091" t="s">
        <v>913</v>
      </c>
      <c r="B9091">
        <v>4</v>
      </c>
      <c r="C9091" t="s">
        <v>270</v>
      </c>
      <c r="D9091" t="s">
        <v>745</v>
      </c>
      <c r="E9091" t="str">
        <f t="shared" ref="E9091:E9154" si="284">IF($G9091="Ammonito",1,"")</f>
        <v/>
      </c>
      <c r="F9091" t="str">
        <f t="shared" ref="F9091:F9154" si="285">IF($G9091="Espulsione",1,"")</f>
        <v/>
      </c>
      <c r="H9091">
        <v>7</v>
      </c>
      <c r="I9091">
        <v>2</v>
      </c>
      <c r="Q9091">
        <v>13</v>
      </c>
    </row>
    <row r="9092" spans="1:17" x14ac:dyDescent="0.25">
      <c r="A9092" t="s">
        <v>913</v>
      </c>
      <c r="B9092">
        <v>4</v>
      </c>
      <c r="C9092" t="s">
        <v>309</v>
      </c>
      <c r="D9092" t="s">
        <v>745</v>
      </c>
      <c r="E9092" t="str">
        <f t="shared" si="284"/>
        <v/>
      </c>
      <c r="F9092" t="str">
        <f t="shared" si="285"/>
        <v/>
      </c>
      <c r="H9092">
        <v>6</v>
      </c>
      <c r="L9092">
        <v>1</v>
      </c>
      <c r="Q9092">
        <v>7</v>
      </c>
    </row>
    <row r="9093" spans="1:17" x14ac:dyDescent="0.25">
      <c r="A9093" t="s">
        <v>913</v>
      </c>
      <c r="B9093">
        <v>4</v>
      </c>
      <c r="C9093" t="s">
        <v>313</v>
      </c>
      <c r="D9093" t="s">
        <v>745</v>
      </c>
      <c r="E9093" t="str">
        <f t="shared" si="284"/>
        <v/>
      </c>
      <c r="F9093" t="str">
        <f t="shared" si="285"/>
        <v/>
      </c>
      <c r="H9093">
        <v>5.5</v>
      </c>
      <c r="Q9093">
        <v>5.5</v>
      </c>
    </row>
    <row r="9094" spans="1:17" x14ac:dyDescent="0.25">
      <c r="A9094" t="s">
        <v>913</v>
      </c>
      <c r="B9094">
        <v>4</v>
      </c>
      <c r="C9094" t="s">
        <v>269</v>
      </c>
      <c r="D9094" t="s">
        <v>635</v>
      </c>
      <c r="E9094" t="str">
        <f t="shared" si="284"/>
        <v/>
      </c>
      <c r="F9094" t="str">
        <f t="shared" si="285"/>
        <v/>
      </c>
      <c r="H9094">
        <v>4.5</v>
      </c>
      <c r="Q9094">
        <v>4.5</v>
      </c>
    </row>
    <row r="9095" spans="1:17" x14ac:dyDescent="0.25">
      <c r="A9095" t="s">
        <v>913</v>
      </c>
      <c r="B9095">
        <v>4</v>
      </c>
      <c r="C9095" t="s">
        <v>322</v>
      </c>
      <c r="D9095" t="s">
        <v>635</v>
      </c>
      <c r="E9095" t="str">
        <f t="shared" si="284"/>
        <v/>
      </c>
      <c r="F9095" t="str">
        <f t="shared" si="285"/>
        <v/>
      </c>
      <c r="H9095">
        <v>5.5</v>
      </c>
      <c r="Q9095">
        <v>5.5</v>
      </c>
    </row>
    <row r="9096" spans="1:17" x14ac:dyDescent="0.25">
      <c r="A9096" t="s">
        <v>913</v>
      </c>
      <c r="B9096">
        <v>4</v>
      </c>
      <c r="C9096" t="s">
        <v>291</v>
      </c>
      <c r="D9096" t="s">
        <v>747</v>
      </c>
      <c r="E9096" t="str">
        <f t="shared" si="284"/>
        <v/>
      </c>
      <c r="F9096" t="str">
        <f t="shared" si="285"/>
        <v/>
      </c>
      <c r="H9096">
        <v>5.5</v>
      </c>
      <c r="Q9096">
        <v>5.5</v>
      </c>
    </row>
    <row r="9097" spans="1:17" x14ac:dyDescent="0.25">
      <c r="A9097" t="s">
        <v>913</v>
      </c>
      <c r="B9097">
        <v>4</v>
      </c>
      <c r="C9097" t="s">
        <v>265</v>
      </c>
      <c r="D9097" t="s">
        <v>738</v>
      </c>
      <c r="E9097" t="str">
        <f t="shared" si="284"/>
        <v/>
      </c>
      <c r="F9097" t="str">
        <f t="shared" si="285"/>
        <v/>
      </c>
      <c r="H9097">
        <v>6</v>
      </c>
      <c r="Q9097">
        <v>6</v>
      </c>
    </row>
    <row r="9098" spans="1:17" x14ac:dyDescent="0.25">
      <c r="A9098" t="s">
        <v>913</v>
      </c>
      <c r="B9098">
        <v>4</v>
      </c>
      <c r="C9098" t="s">
        <v>295</v>
      </c>
      <c r="D9098" t="s">
        <v>738</v>
      </c>
      <c r="E9098" t="str">
        <f t="shared" si="284"/>
        <v/>
      </c>
      <c r="F9098" t="str">
        <f t="shared" si="285"/>
        <v/>
      </c>
      <c r="H9098">
        <v>5</v>
      </c>
      <c r="Q9098">
        <v>5</v>
      </c>
    </row>
    <row r="9099" spans="1:17" x14ac:dyDescent="0.25">
      <c r="A9099" t="s">
        <v>913</v>
      </c>
      <c r="B9099">
        <v>4</v>
      </c>
      <c r="C9099" t="s">
        <v>805</v>
      </c>
      <c r="D9099" t="s">
        <v>761</v>
      </c>
      <c r="E9099" t="str">
        <f t="shared" si="284"/>
        <v/>
      </c>
      <c r="F9099" t="str">
        <f t="shared" si="285"/>
        <v/>
      </c>
      <c r="H9099">
        <v>6.5</v>
      </c>
      <c r="Q9099">
        <v>6.5</v>
      </c>
    </row>
    <row r="9100" spans="1:17" x14ac:dyDescent="0.25">
      <c r="A9100" t="s">
        <v>913</v>
      </c>
      <c r="B9100">
        <v>4</v>
      </c>
      <c r="C9100" t="s">
        <v>253</v>
      </c>
      <c r="D9100" t="s">
        <v>761</v>
      </c>
      <c r="E9100" t="str">
        <f t="shared" si="284"/>
        <v/>
      </c>
      <c r="F9100" t="str">
        <f t="shared" si="285"/>
        <v/>
      </c>
      <c r="H9100">
        <v>5.5</v>
      </c>
      <c r="Q9100">
        <v>5.5</v>
      </c>
    </row>
    <row r="9101" spans="1:17" x14ac:dyDescent="0.25">
      <c r="A9101" t="s">
        <v>913</v>
      </c>
      <c r="B9101">
        <v>4</v>
      </c>
      <c r="C9101" t="s">
        <v>279</v>
      </c>
      <c r="D9101" t="s">
        <v>761</v>
      </c>
      <c r="E9101" t="str">
        <f t="shared" si="284"/>
        <v/>
      </c>
      <c r="F9101" t="str">
        <f t="shared" si="285"/>
        <v/>
      </c>
      <c r="H9101">
        <v>5.5</v>
      </c>
      <c r="Q9101">
        <v>5.5</v>
      </c>
    </row>
    <row r="9102" spans="1:17" x14ac:dyDescent="0.25">
      <c r="A9102" t="s">
        <v>908</v>
      </c>
      <c r="B9102">
        <v>3</v>
      </c>
      <c r="C9102" t="s">
        <v>331</v>
      </c>
      <c r="D9102" t="s">
        <v>746</v>
      </c>
      <c r="E9102" t="str">
        <f t="shared" si="284"/>
        <v/>
      </c>
      <c r="F9102" t="str">
        <f t="shared" si="285"/>
        <v/>
      </c>
      <c r="H9102">
        <v>6</v>
      </c>
      <c r="J9102">
        <v>2</v>
      </c>
      <c r="Q9102">
        <v>4</v>
      </c>
    </row>
    <row r="9103" spans="1:17" x14ac:dyDescent="0.25">
      <c r="A9103" t="s">
        <v>908</v>
      </c>
      <c r="B9103">
        <v>3</v>
      </c>
      <c r="C9103" t="s">
        <v>332</v>
      </c>
      <c r="D9103" t="s">
        <v>760</v>
      </c>
      <c r="E9103" t="str">
        <f t="shared" si="284"/>
        <v/>
      </c>
      <c r="F9103" t="str">
        <f t="shared" si="285"/>
        <v/>
      </c>
      <c r="H9103">
        <v>6.5</v>
      </c>
      <c r="J9103">
        <v>1</v>
      </c>
      <c r="Q9103">
        <v>5.5</v>
      </c>
    </row>
    <row r="9104" spans="1:17" x14ac:dyDescent="0.25">
      <c r="A9104" t="s">
        <v>908</v>
      </c>
      <c r="B9104">
        <v>3</v>
      </c>
      <c r="C9104" t="s">
        <v>324</v>
      </c>
      <c r="D9104" t="s">
        <v>633</v>
      </c>
      <c r="E9104">
        <f t="shared" si="284"/>
        <v>1</v>
      </c>
      <c r="F9104" t="str">
        <f t="shared" si="285"/>
        <v/>
      </c>
      <c r="G9104" t="s">
        <v>910</v>
      </c>
      <c r="H9104">
        <v>6.5</v>
      </c>
      <c r="J9104">
        <v>1</v>
      </c>
      <c r="Q9104">
        <v>5</v>
      </c>
    </row>
    <row r="9105" spans="1:17" x14ac:dyDescent="0.25">
      <c r="A9105" t="s">
        <v>908</v>
      </c>
      <c r="B9105">
        <v>3</v>
      </c>
      <c r="C9105" t="s">
        <v>325</v>
      </c>
      <c r="D9105" t="s">
        <v>739</v>
      </c>
      <c r="E9105" t="str">
        <f t="shared" si="284"/>
        <v/>
      </c>
      <c r="F9105" t="str">
        <f t="shared" si="285"/>
        <v/>
      </c>
      <c r="H9105">
        <v>4.5</v>
      </c>
      <c r="J9105">
        <v>2</v>
      </c>
      <c r="Q9105">
        <v>2.5</v>
      </c>
    </row>
    <row r="9106" spans="1:17" x14ac:dyDescent="0.25">
      <c r="A9106" t="s">
        <v>908</v>
      </c>
      <c r="B9106">
        <v>3</v>
      </c>
      <c r="C9106" t="s">
        <v>341</v>
      </c>
      <c r="D9106" t="s">
        <v>634</v>
      </c>
      <c r="E9106" t="str">
        <f t="shared" si="284"/>
        <v/>
      </c>
      <c r="F9106" t="str">
        <f t="shared" si="285"/>
        <v/>
      </c>
      <c r="H9106">
        <v>6</v>
      </c>
      <c r="J9106">
        <v>3</v>
      </c>
      <c r="Q9106">
        <v>3</v>
      </c>
    </row>
    <row r="9107" spans="1:17" x14ac:dyDescent="0.25">
      <c r="A9107" t="s">
        <v>908</v>
      </c>
      <c r="B9107">
        <v>3</v>
      </c>
      <c r="C9107" t="s">
        <v>338</v>
      </c>
      <c r="D9107" t="s">
        <v>632</v>
      </c>
      <c r="E9107" t="str">
        <f t="shared" si="284"/>
        <v/>
      </c>
      <c r="F9107" t="str">
        <f t="shared" si="285"/>
        <v/>
      </c>
      <c r="H9107">
        <v>6</v>
      </c>
      <c r="J9107">
        <v>1</v>
      </c>
      <c r="Q9107">
        <v>5</v>
      </c>
    </row>
    <row r="9108" spans="1:17" x14ac:dyDescent="0.25">
      <c r="A9108" t="s">
        <v>908</v>
      </c>
      <c r="B9108">
        <v>3</v>
      </c>
      <c r="C9108" t="s">
        <v>340</v>
      </c>
      <c r="D9108" t="s">
        <v>752</v>
      </c>
      <c r="E9108">
        <f t="shared" si="284"/>
        <v>1</v>
      </c>
      <c r="F9108" t="str">
        <f t="shared" si="285"/>
        <v/>
      </c>
      <c r="G9108" t="s">
        <v>910</v>
      </c>
      <c r="H9108">
        <v>6.5</v>
      </c>
      <c r="Q9108">
        <v>6</v>
      </c>
    </row>
    <row r="9109" spans="1:17" x14ac:dyDescent="0.25">
      <c r="A9109" t="s">
        <v>908</v>
      </c>
      <c r="B9109">
        <v>3</v>
      </c>
      <c r="C9109" t="s">
        <v>662</v>
      </c>
      <c r="D9109" t="s">
        <v>740</v>
      </c>
      <c r="E9109" t="str">
        <f t="shared" si="284"/>
        <v/>
      </c>
      <c r="F9109" t="str">
        <f t="shared" si="285"/>
        <v/>
      </c>
      <c r="H9109">
        <v>7</v>
      </c>
      <c r="J9109">
        <v>1</v>
      </c>
      <c r="Q9109">
        <v>6</v>
      </c>
    </row>
    <row r="9110" spans="1:17" x14ac:dyDescent="0.25">
      <c r="A9110" t="s">
        <v>908</v>
      </c>
      <c r="B9110">
        <v>3</v>
      </c>
      <c r="C9110" t="s">
        <v>330</v>
      </c>
      <c r="D9110" t="s">
        <v>742</v>
      </c>
      <c r="E9110" t="str">
        <f t="shared" si="284"/>
        <v/>
      </c>
      <c r="F9110" t="str">
        <f t="shared" si="285"/>
        <v/>
      </c>
      <c r="H9110">
        <v>6.5</v>
      </c>
      <c r="J9110">
        <v>1</v>
      </c>
      <c r="Q9110">
        <v>5.5</v>
      </c>
    </row>
    <row r="9111" spans="1:17" x14ac:dyDescent="0.25">
      <c r="A9111" t="s">
        <v>908</v>
      </c>
      <c r="B9111">
        <v>3</v>
      </c>
      <c r="C9111" t="s">
        <v>337</v>
      </c>
      <c r="D9111" t="s">
        <v>753</v>
      </c>
      <c r="E9111" t="str">
        <f t="shared" si="284"/>
        <v/>
      </c>
      <c r="F9111" t="str">
        <f t="shared" si="285"/>
        <v/>
      </c>
      <c r="H9111">
        <v>7</v>
      </c>
      <c r="Q9111">
        <v>7</v>
      </c>
    </row>
    <row r="9112" spans="1:17" x14ac:dyDescent="0.25">
      <c r="A9112" t="s">
        <v>908</v>
      </c>
      <c r="B9112">
        <v>3</v>
      </c>
      <c r="C9112" t="s">
        <v>327</v>
      </c>
      <c r="D9112" t="s">
        <v>750</v>
      </c>
      <c r="E9112">
        <f t="shared" si="284"/>
        <v>1</v>
      </c>
      <c r="F9112" t="str">
        <f t="shared" si="285"/>
        <v/>
      </c>
      <c r="G9112" t="s">
        <v>910</v>
      </c>
      <c r="H9112">
        <v>7</v>
      </c>
      <c r="Q9112">
        <v>6.5</v>
      </c>
    </row>
    <row r="9113" spans="1:17" x14ac:dyDescent="0.25">
      <c r="A9113" t="s">
        <v>908</v>
      </c>
      <c r="B9113">
        <v>3</v>
      </c>
      <c r="C9113" t="s">
        <v>323</v>
      </c>
      <c r="D9113" t="s">
        <v>754</v>
      </c>
      <c r="E9113" t="str">
        <f t="shared" si="284"/>
        <v/>
      </c>
      <c r="F9113" t="str">
        <f t="shared" si="285"/>
        <v/>
      </c>
      <c r="H9113">
        <v>5.5</v>
      </c>
      <c r="J9113">
        <v>2</v>
      </c>
      <c r="Q9113">
        <v>3.5</v>
      </c>
    </row>
    <row r="9114" spans="1:17" x14ac:dyDescent="0.25">
      <c r="A9114" t="s">
        <v>908</v>
      </c>
      <c r="B9114">
        <v>3</v>
      </c>
      <c r="C9114" t="s">
        <v>343</v>
      </c>
      <c r="D9114" t="s">
        <v>748</v>
      </c>
      <c r="E9114" t="str">
        <f t="shared" si="284"/>
        <v/>
      </c>
      <c r="F9114" t="str">
        <f t="shared" si="285"/>
        <v/>
      </c>
      <c r="H9114">
        <v>6.5</v>
      </c>
      <c r="Q9114">
        <v>6.5</v>
      </c>
    </row>
    <row r="9115" spans="1:17" x14ac:dyDescent="0.25">
      <c r="A9115" t="s">
        <v>908</v>
      </c>
      <c r="B9115">
        <v>3</v>
      </c>
      <c r="C9115" t="s">
        <v>663</v>
      </c>
      <c r="D9115" t="s">
        <v>661</v>
      </c>
      <c r="E9115" t="str">
        <f t="shared" si="284"/>
        <v/>
      </c>
      <c r="F9115" t="str">
        <f t="shared" si="285"/>
        <v/>
      </c>
      <c r="H9115">
        <v>6</v>
      </c>
      <c r="J9115">
        <v>3</v>
      </c>
      <c r="O9115">
        <v>1</v>
      </c>
      <c r="Q9115">
        <v>3</v>
      </c>
    </row>
    <row r="9116" spans="1:17" x14ac:dyDescent="0.25">
      <c r="A9116" t="s">
        <v>908</v>
      </c>
      <c r="B9116">
        <v>3</v>
      </c>
      <c r="C9116" t="s">
        <v>334</v>
      </c>
      <c r="D9116" t="s">
        <v>631</v>
      </c>
      <c r="E9116" t="str">
        <f t="shared" si="284"/>
        <v/>
      </c>
      <c r="F9116" t="str">
        <f t="shared" si="285"/>
        <v/>
      </c>
      <c r="H9116">
        <v>6</v>
      </c>
      <c r="J9116">
        <v>1</v>
      </c>
      <c r="Q9116">
        <v>5</v>
      </c>
    </row>
    <row r="9117" spans="1:17" x14ac:dyDescent="0.25">
      <c r="A9117" t="s">
        <v>908</v>
      </c>
      <c r="B9117">
        <v>3</v>
      </c>
      <c r="C9117" t="s">
        <v>333</v>
      </c>
      <c r="D9117" t="s">
        <v>745</v>
      </c>
      <c r="E9117" t="str">
        <f t="shared" si="284"/>
        <v/>
      </c>
      <c r="F9117" t="str">
        <f t="shared" si="285"/>
        <v/>
      </c>
      <c r="H9117">
        <v>5</v>
      </c>
      <c r="J9117">
        <v>3</v>
      </c>
      <c r="Q9117">
        <v>2</v>
      </c>
    </row>
    <row r="9118" spans="1:17" x14ac:dyDescent="0.25">
      <c r="A9118" t="s">
        <v>908</v>
      </c>
      <c r="B9118">
        <v>3</v>
      </c>
      <c r="C9118" t="s">
        <v>651</v>
      </c>
      <c r="D9118" t="s">
        <v>635</v>
      </c>
      <c r="E9118" t="str">
        <f t="shared" si="284"/>
        <v/>
      </c>
      <c r="F9118" t="str">
        <f t="shared" si="285"/>
        <v/>
      </c>
      <c r="H9118">
        <v>6</v>
      </c>
      <c r="J9118">
        <v>2</v>
      </c>
      <c r="Q9118">
        <v>4</v>
      </c>
    </row>
    <row r="9119" spans="1:17" x14ac:dyDescent="0.25">
      <c r="A9119" t="s">
        <v>908</v>
      </c>
      <c r="B9119">
        <v>3</v>
      </c>
      <c r="C9119" t="s">
        <v>664</v>
      </c>
      <c r="D9119" t="s">
        <v>747</v>
      </c>
      <c r="E9119" t="str">
        <f t="shared" si="284"/>
        <v/>
      </c>
      <c r="F9119" t="str">
        <f t="shared" si="285"/>
        <v/>
      </c>
      <c r="H9119">
        <v>6.5</v>
      </c>
      <c r="J9119">
        <v>2</v>
      </c>
      <c r="O9119">
        <v>1</v>
      </c>
      <c r="Q9119">
        <v>4.5</v>
      </c>
    </row>
    <row r="9120" spans="1:17" x14ac:dyDescent="0.25">
      <c r="A9120" t="s">
        <v>908</v>
      </c>
      <c r="B9120">
        <v>3</v>
      </c>
      <c r="C9120" t="s">
        <v>336</v>
      </c>
      <c r="D9120" t="s">
        <v>738</v>
      </c>
      <c r="E9120" t="str">
        <f t="shared" si="284"/>
        <v/>
      </c>
      <c r="F9120" t="str">
        <f t="shared" si="285"/>
        <v/>
      </c>
      <c r="H9120">
        <v>6</v>
      </c>
      <c r="J9120">
        <v>1</v>
      </c>
      <c r="Q9120">
        <v>5</v>
      </c>
    </row>
    <row r="9121" spans="1:17" x14ac:dyDescent="0.25">
      <c r="A9121" t="s">
        <v>908</v>
      </c>
      <c r="B9121">
        <v>3</v>
      </c>
      <c r="C9121" t="s">
        <v>342</v>
      </c>
      <c r="D9121" t="s">
        <v>761</v>
      </c>
      <c r="E9121" t="str">
        <f t="shared" si="284"/>
        <v/>
      </c>
      <c r="F9121" t="str">
        <f t="shared" si="285"/>
        <v/>
      </c>
      <c r="H9121">
        <v>6.5</v>
      </c>
      <c r="Q9121">
        <v>6.5</v>
      </c>
    </row>
    <row r="9122" spans="1:17" x14ac:dyDescent="0.25">
      <c r="A9122" t="s">
        <v>909</v>
      </c>
      <c r="B9122">
        <v>3</v>
      </c>
      <c r="C9122" t="s">
        <v>371</v>
      </c>
      <c r="D9122" t="s">
        <v>746</v>
      </c>
      <c r="E9122" t="str">
        <f t="shared" si="284"/>
        <v/>
      </c>
      <c r="F9122" t="str">
        <f t="shared" si="285"/>
        <v/>
      </c>
      <c r="H9122">
        <v>5.5</v>
      </c>
      <c r="Q9122">
        <v>5.5</v>
      </c>
    </row>
    <row r="9123" spans="1:17" x14ac:dyDescent="0.25">
      <c r="A9123" t="s">
        <v>909</v>
      </c>
      <c r="B9123">
        <v>3</v>
      </c>
      <c r="C9123" t="s">
        <v>890</v>
      </c>
      <c r="D9123" t="s">
        <v>746</v>
      </c>
      <c r="E9123" t="str">
        <f t="shared" si="284"/>
        <v/>
      </c>
      <c r="F9123" t="str">
        <f t="shared" si="285"/>
        <v/>
      </c>
      <c r="H9123">
        <v>6</v>
      </c>
      <c r="Q9123">
        <v>6</v>
      </c>
    </row>
    <row r="9124" spans="1:17" x14ac:dyDescent="0.25">
      <c r="A9124" t="s">
        <v>909</v>
      </c>
      <c r="B9124">
        <v>3</v>
      </c>
      <c r="C9124" t="s">
        <v>421</v>
      </c>
      <c r="D9124" t="s">
        <v>746</v>
      </c>
      <c r="E9124" t="str">
        <f t="shared" si="284"/>
        <v/>
      </c>
      <c r="F9124" t="str">
        <f t="shared" si="285"/>
        <v/>
      </c>
      <c r="H9124">
        <v>5</v>
      </c>
      <c r="Q9124">
        <v>5</v>
      </c>
    </row>
    <row r="9125" spans="1:17" x14ac:dyDescent="0.25">
      <c r="A9125" t="s">
        <v>909</v>
      </c>
      <c r="B9125">
        <v>3</v>
      </c>
      <c r="C9125" t="s">
        <v>456</v>
      </c>
      <c r="D9125" t="s">
        <v>746</v>
      </c>
      <c r="E9125" t="str">
        <f t="shared" si="284"/>
        <v/>
      </c>
      <c r="F9125" t="str">
        <f t="shared" si="285"/>
        <v/>
      </c>
      <c r="H9125">
        <v>5.5</v>
      </c>
      <c r="Q9125">
        <v>5.5</v>
      </c>
    </row>
    <row r="9126" spans="1:17" x14ac:dyDescent="0.25">
      <c r="A9126" t="s">
        <v>909</v>
      </c>
      <c r="B9126">
        <v>3</v>
      </c>
      <c r="C9126" t="s">
        <v>473</v>
      </c>
      <c r="D9126" t="s">
        <v>746</v>
      </c>
      <c r="E9126" t="str">
        <f t="shared" si="284"/>
        <v/>
      </c>
      <c r="F9126" t="str">
        <f t="shared" si="285"/>
        <v/>
      </c>
      <c r="H9126">
        <v>5.5</v>
      </c>
      <c r="Q9126">
        <v>5.5</v>
      </c>
    </row>
    <row r="9127" spans="1:17" x14ac:dyDescent="0.25">
      <c r="A9127" t="s">
        <v>909</v>
      </c>
      <c r="B9127">
        <v>3</v>
      </c>
      <c r="C9127" t="s">
        <v>479</v>
      </c>
      <c r="D9127" t="s">
        <v>746</v>
      </c>
      <c r="E9127" t="str">
        <f t="shared" si="284"/>
        <v/>
      </c>
      <c r="F9127" t="str">
        <f t="shared" si="285"/>
        <v/>
      </c>
      <c r="H9127">
        <v>6</v>
      </c>
      <c r="Q9127">
        <v>6</v>
      </c>
    </row>
    <row r="9128" spans="1:17" x14ac:dyDescent="0.25">
      <c r="A9128" t="s">
        <v>909</v>
      </c>
      <c r="B9128">
        <v>3</v>
      </c>
      <c r="C9128" t="s">
        <v>354</v>
      </c>
      <c r="D9128" t="s">
        <v>760</v>
      </c>
      <c r="E9128" t="str">
        <f t="shared" si="284"/>
        <v/>
      </c>
      <c r="F9128" t="str">
        <f t="shared" si="285"/>
        <v/>
      </c>
      <c r="H9128">
        <v>5</v>
      </c>
      <c r="Q9128">
        <v>5</v>
      </c>
    </row>
    <row r="9129" spans="1:17" x14ac:dyDescent="0.25">
      <c r="A9129" t="s">
        <v>909</v>
      </c>
      <c r="B9129">
        <v>3</v>
      </c>
      <c r="C9129" t="s">
        <v>404</v>
      </c>
      <c r="D9129" t="s">
        <v>760</v>
      </c>
      <c r="E9129" t="str">
        <f t="shared" si="284"/>
        <v/>
      </c>
      <c r="F9129" t="str">
        <f t="shared" si="285"/>
        <v/>
      </c>
      <c r="H9129">
        <v>6</v>
      </c>
      <c r="Q9129">
        <v>6</v>
      </c>
    </row>
    <row r="9130" spans="1:17" x14ac:dyDescent="0.25">
      <c r="A9130" t="s">
        <v>909</v>
      </c>
      <c r="B9130">
        <v>3</v>
      </c>
      <c r="C9130" t="s">
        <v>442</v>
      </c>
      <c r="D9130" t="s">
        <v>760</v>
      </c>
      <c r="E9130" t="str">
        <f t="shared" si="284"/>
        <v/>
      </c>
      <c r="F9130" t="str">
        <f t="shared" si="285"/>
        <v/>
      </c>
      <c r="H9130">
        <v>6</v>
      </c>
      <c r="Q9130">
        <v>6</v>
      </c>
    </row>
    <row r="9131" spans="1:17" x14ac:dyDescent="0.25">
      <c r="A9131" t="s">
        <v>909</v>
      </c>
      <c r="B9131">
        <v>3</v>
      </c>
      <c r="C9131" t="s">
        <v>381</v>
      </c>
      <c r="D9131" t="s">
        <v>760</v>
      </c>
      <c r="E9131" t="str">
        <f t="shared" si="284"/>
        <v/>
      </c>
      <c r="F9131" t="str">
        <f t="shared" si="285"/>
        <v/>
      </c>
      <c r="H9131">
        <v>5.5</v>
      </c>
      <c r="Q9131">
        <v>5.5</v>
      </c>
    </row>
    <row r="9132" spans="1:17" x14ac:dyDescent="0.25">
      <c r="A9132" t="s">
        <v>909</v>
      </c>
      <c r="B9132">
        <v>3</v>
      </c>
      <c r="C9132" t="s">
        <v>357</v>
      </c>
      <c r="D9132" t="s">
        <v>633</v>
      </c>
      <c r="E9132" t="str">
        <f t="shared" si="284"/>
        <v/>
      </c>
      <c r="F9132" t="str">
        <f t="shared" si="285"/>
        <v/>
      </c>
      <c r="H9132">
        <v>6.5</v>
      </c>
      <c r="Q9132">
        <v>6.5</v>
      </c>
    </row>
    <row r="9133" spans="1:17" x14ac:dyDescent="0.25">
      <c r="A9133" t="s">
        <v>909</v>
      </c>
      <c r="B9133">
        <v>3</v>
      </c>
      <c r="C9133" t="s">
        <v>438</v>
      </c>
      <c r="D9133" t="s">
        <v>633</v>
      </c>
      <c r="E9133">
        <f t="shared" si="284"/>
        <v>1</v>
      </c>
      <c r="F9133" t="str">
        <f t="shared" si="285"/>
        <v/>
      </c>
      <c r="G9133" t="s">
        <v>910</v>
      </c>
      <c r="H9133">
        <v>5.5</v>
      </c>
      <c r="Q9133">
        <v>5</v>
      </c>
    </row>
    <row r="9134" spans="1:17" x14ac:dyDescent="0.25">
      <c r="A9134" t="s">
        <v>909</v>
      </c>
      <c r="B9134">
        <v>3</v>
      </c>
      <c r="C9134" t="s">
        <v>450</v>
      </c>
      <c r="D9134" t="s">
        <v>633</v>
      </c>
      <c r="E9134" t="str">
        <f t="shared" si="284"/>
        <v/>
      </c>
      <c r="F9134" t="str">
        <f t="shared" si="285"/>
        <v/>
      </c>
      <c r="H9134">
        <v>6</v>
      </c>
      <c r="Q9134">
        <v>6</v>
      </c>
    </row>
    <row r="9135" spans="1:17" x14ac:dyDescent="0.25">
      <c r="A9135" t="s">
        <v>909</v>
      </c>
      <c r="B9135">
        <v>3</v>
      </c>
      <c r="C9135" t="s">
        <v>875</v>
      </c>
      <c r="D9135" t="s">
        <v>633</v>
      </c>
      <c r="E9135" t="str">
        <f t="shared" si="284"/>
        <v/>
      </c>
      <c r="F9135" t="str">
        <f t="shared" si="285"/>
        <v/>
      </c>
      <c r="H9135">
        <v>6</v>
      </c>
      <c r="Q9135">
        <v>6</v>
      </c>
    </row>
    <row r="9136" spans="1:17" x14ac:dyDescent="0.25">
      <c r="A9136" t="s">
        <v>909</v>
      </c>
      <c r="B9136">
        <v>3</v>
      </c>
      <c r="C9136" t="s">
        <v>350</v>
      </c>
      <c r="D9136" t="s">
        <v>739</v>
      </c>
      <c r="E9136">
        <f t="shared" si="284"/>
        <v>1</v>
      </c>
      <c r="F9136" t="str">
        <f t="shared" si="285"/>
        <v/>
      </c>
      <c r="G9136" t="s">
        <v>910</v>
      </c>
      <c r="H9136">
        <v>6</v>
      </c>
      <c r="Q9136">
        <v>5.5</v>
      </c>
    </row>
    <row r="9137" spans="1:17" x14ac:dyDescent="0.25">
      <c r="A9137" t="s">
        <v>909</v>
      </c>
      <c r="B9137">
        <v>3</v>
      </c>
      <c r="C9137" t="s">
        <v>362</v>
      </c>
      <c r="D9137" t="s">
        <v>739</v>
      </c>
      <c r="E9137" t="str">
        <f t="shared" si="284"/>
        <v/>
      </c>
      <c r="F9137" t="str">
        <f t="shared" si="285"/>
        <v/>
      </c>
      <c r="H9137">
        <v>5</v>
      </c>
      <c r="Q9137">
        <v>5</v>
      </c>
    </row>
    <row r="9138" spans="1:17" x14ac:dyDescent="0.25">
      <c r="A9138" t="s">
        <v>909</v>
      </c>
      <c r="B9138">
        <v>3</v>
      </c>
      <c r="C9138" t="s">
        <v>864</v>
      </c>
      <c r="D9138" t="s">
        <v>739</v>
      </c>
      <c r="E9138" t="str">
        <f t="shared" si="284"/>
        <v/>
      </c>
      <c r="F9138" t="str">
        <f t="shared" si="285"/>
        <v/>
      </c>
      <c r="H9138">
        <v>5.5</v>
      </c>
      <c r="Q9138">
        <v>5.5</v>
      </c>
    </row>
    <row r="9139" spans="1:17" x14ac:dyDescent="0.25">
      <c r="A9139" t="s">
        <v>909</v>
      </c>
      <c r="B9139">
        <v>3</v>
      </c>
      <c r="C9139" t="s">
        <v>472</v>
      </c>
      <c r="D9139" t="s">
        <v>739</v>
      </c>
      <c r="E9139">
        <f t="shared" si="284"/>
        <v>1</v>
      </c>
      <c r="F9139" t="str">
        <f t="shared" si="285"/>
        <v/>
      </c>
      <c r="G9139" t="s">
        <v>910</v>
      </c>
      <c r="H9139">
        <v>5.5</v>
      </c>
      <c r="Q9139">
        <v>5</v>
      </c>
    </row>
    <row r="9140" spans="1:17" x14ac:dyDescent="0.25">
      <c r="A9140" t="s">
        <v>909</v>
      </c>
      <c r="B9140">
        <v>3</v>
      </c>
      <c r="C9140" t="s">
        <v>367</v>
      </c>
      <c r="D9140" t="s">
        <v>739</v>
      </c>
      <c r="E9140">
        <f t="shared" si="284"/>
        <v>1</v>
      </c>
      <c r="F9140" t="str">
        <f t="shared" si="285"/>
        <v/>
      </c>
      <c r="G9140" t="s">
        <v>910</v>
      </c>
      <c r="H9140">
        <v>5.5</v>
      </c>
      <c r="Q9140">
        <v>5</v>
      </c>
    </row>
    <row r="9141" spans="1:17" x14ac:dyDescent="0.25">
      <c r="A9141" t="s">
        <v>909</v>
      </c>
      <c r="B9141">
        <v>3</v>
      </c>
      <c r="C9141" t="s">
        <v>382</v>
      </c>
      <c r="D9141" t="s">
        <v>634</v>
      </c>
      <c r="E9141" t="str">
        <f t="shared" si="284"/>
        <v/>
      </c>
      <c r="F9141" t="str">
        <f t="shared" si="285"/>
        <v/>
      </c>
      <c r="H9141">
        <v>4</v>
      </c>
      <c r="Q9141">
        <v>4</v>
      </c>
    </row>
    <row r="9142" spans="1:17" x14ac:dyDescent="0.25">
      <c r="A9142" t="s">
        <v>909</v>
      </c>
      <c r="B9142">
        <v>3</v>
      </c>
      <c r="C9142" t="s">
        <v>398</v>
      </c>
      <c r="D9142" t="s">
        <v>634</v>
      </c>
      <c r="E9142" t="str">
        <f t="shared" si="284"/>
        <v/>
      </c>
      <c r="F9142" t="str">
        <f t="shared" si="285"/>
        <v/>
      </c>
      <c r="H9142">
        <v>6.5</v>
      </c>
      <c r="Q9142">
        <v>6.5</v>
      </c>
    </row>
    <row r="9143" spans="1:17" x14ac:dyDescent="0.25">
      <c r="A9143" t="s">
        <v>909</v>
      </c>
      <c r="B9143">
        <v>3</v>
      </c>
      <c r="C9143" t="s">
        <v>868</v>
      </c>
      <c r="D9143" t="s">
        <v>634</v>
      </c>
      <c r="E9143">
        <f t="shared" si="284"/>
        <v>1</v>
      </c>
      <c r="F9143" t="str">
        <f t="shared" si="285"/>
        <v/>
      </c>
      <c r="G9143" t="s">
        <v>910</v>
      </c>
      <c r="H9143">
        <v>5</v>
      </c>
      <c r="Q9143">
        <v>4.5</v>
      </c>
    </row>
    <row r="9144" spans="1:17" x14ac:dyDescent="0.25">
      <c r="A9144" t="s">
        <v>909</v>
      </c>
      <c r="B9144">
        <v>3</v>
      </c>
      <c r="C9144" t="s">
        <v>469</v>
      </c>
      <c r="D9144" t="s">
        <v>634</v>
      </c>
      <c r="E9144">
        <f t="shared" si="284"/>
        <v>1</v>
      </c>
      <c r="F9144" t="str">
        <f t="shared" si="285"/>
        <v/>
      </c>
      <c r="G9144" t="s">
        <v>910</v>
      </c>
      <c r="H9144">
        <v>5</v>
      </c>
      <c r="Q9144">
        <v>4.5</v>
      </c>
    </row>
    <row r="9145" spans="1:17" x14ac:dyDescent="0.25">
      <c r="A9145" t="s">
        <v>909</v>
      </c>
      <c r="B9145">
        <v>3</v>
      </c>
      <c r="C9145" t="s">
        <v>447</v>
      </c>
      <c r="D9145" t="s">
        <v>632</v>
      </c>
      <c r="E9145" t="str">
        <f t="shared" si="284"/>
        <v/>
      </c>
      <c r="F9145" t="str">
        <f t="shared" si="285"/>
        <v/>
      </c>
      <c r="H9145">
        <v>6</v>
      </c>
      <c r="Q9145">
        <v>6</v>
      </c>
    </row>
    <row r="9146" spans="1:17" x14ac:dyDescent="0.25">
      <c r="A9146" t="s">
        <v>909</v>
      </c>
      <c r="B9146">
        <v>3</v>
      </c>
      <c r="C9146" t="s">
        <v>462</v>
      </c>
      <c r="D9146" t="s">
        <v>632</v>
      </c>
      <c r="E9146">
        <f t="shared" si="284"/>
        <v>1</v>
      </c>
      <c r="F9146" t="str">
        <f t="shared" si="285"/>
        <v/>
      </c>
      <c r="G9146" t="s">
        <v>910</v>
      </c>
      <c r="H9146">
        <v>5.5</v>
      </c>
      <c r="Q9146">
        <v>5</v>
      </c>
    </row>
    <row r="9147" spans="1:17" x14ac:dyDescent="0.25">
      <c r="A9147" t="s">
        <v>909</v>
      </c>
      <c r="B9147">
        <v>3</v>
      </c>
      <c r="C9147" t="s">
        <v>466</v>
      </c>
      <c r="D9147" t="s">
        <v>632</v>
      </c>
      <c r="E9147" t="str">
        <f t="shared" si="284"/>
        <v/>
      </c>
      <c r="F9147" t="str">
        <f t="shared" si="285"/>
        <v/>
      </c>
      <c r="H9147">
        <v>5</v>
      </c>
      <c r="Q9147">
        <v>5</v>
      </c>
    </row>
    <row r="9148" spans="1:17" x14ac:dyDescent="0.25">
      <c r="A9148" t="s">
        <v>909</v>
      </c>
      <c r="B9148">
        <v>3</v>
      </c>
      <c r="C9148" t="s">
        <v>474</v>
      </c>
      <c r="D9148" t="s">
        <v>632</v>
      </c>
      <c r="E9148" t="str">
        <f t="shared" si="284"/>
        <v/>
      </c>
      <c r="F9148" t="str">
        <f t="shared" si="285"/>
        <v/>
      </c>
      <c r="H9148">
        <v>6</v>
      </c>
      <c r="Q9148">
        <v>6</v>
      </c>
    </row>
    <row r="9149" spans="1:17" x14ac:dyDescent="0.25">
      <c r="A9149" t="s">
        <v>909</v>
      </c>
      <c r="B9149">
        <v>3</v>
      </c>
      <c r="C9149" t="s">
        <v>353</v>
      </c>
      <c r="D9149" t="s">
        <v>752</v>
      </c>
      <c r="E9149" t="str">
        <f t="shared" si="284"/>
        <v/>
      </c>
      <c r="F9149" t="str">
        <f t="shared" si="285"/>
        <v/>
      </c>
      <c r="H9149">
        <v>7</v>
      </c>
      <c r="I9149">
        <v>1</v>
      </c>
      <c r="Q9149">
        <v>10</v>
      </c>
    </row>
    <row r="9150" spans="1:17" x14ac:dyDescent="0.25">
      <c r="A9150" t="s">
        <v>909</v>
      </c>
      <c r="B9150">
        <v>3</v>
      </c>
      <c r="C9150" t="s">
        <v>392</v>
      </c>
      <c r="D9150" t="s">
        <v>752</v>
      </c>
      <c r="E9150" t="str">
        <f t="shared" si="284"/>
        <v/>
      </c>
      <c r="F9150" t="str">
        <f t="shared" si="285"/>
        <v/>
      </c>
      <c r="H9150">
        <v>6.5</v>
      </c>
      <c r="Q9150">
        <v>6.5</v>
      </c>
    </row>
    <row r="9151" spans="1:17" x14ac:dyDescent="0.25">
      <c r="A9151" t="s">
        <v>909</v>
      </c>
      <c r="B9151">
        <v>3</v>
      </c>
      <c r="C9151" t="s">
        <v>856</v>
      </c>
      <c r="D9151" t="s">
        <v>752</v>
      </c>
      <c r="E9151" t="str">
        <f t="shared" si="284"/>
        <v/>
      </c>
      <c r="F9151" t="str">
        <f t="shared" si="285"/>
        <v/>
      </c>
      <c r="H9151">
        <v>6.5</v>
      </c>
      <c r="Q9151">
        <v>6.5</v>
      </c>
    </row>
    <row r="9152" spans="1:17" x14ac:dyDescent="0.25">
      <c r="A9152" t="s">
        <v>909</v>
      </c>
      <c r="B9152">
        <v>3</v>
      </c>
      <c r="C9152" t="s">
        <v>426</v>
      </c>
      <c r="D9152" t="s">
        <v>752</v>
      </c>
      <c r="E9152">
        <f t="shared" si="284"/>
        <v>1</v>
      </c>
      <c r="F9152" t="str">
        <f t="shared" si="285"/>
        <v/>
      </c>
      <c r="G9152" t="s">
        <v>910</v>
      </c>
      <c r="H9152">
        <v>6.5</v>
      </c>
      <c r="Q9152">
        <v>6</v>
      </c>
    </row>
    <row r="9153" spans="1:17" x14ac:dyDescent="0.25">
      <c r="A9153" t="s">
        <v>909</v>
      </c>
      <c r="B9153">
        <v>3</v>
      </c>
      <c r="C9153" t="s">
        <v>454</v>
      </c>
      <c r="D9153" t="s">
        <v>752</v>
      </c>
      <c r="E9153" t="str">
        <f t="shared" si="284"/>
        <v/>
      </c>
      <c r="F9153" t="str">
        <f t="shared" si="285"/>
        <v/>
      </c>
      <c r="H9153">
        <v>6</v>
      </c>
      <c r="Q9153">
        <v>6</v>
      </c>
    </row>
    <row r="9154" spans="1:17" x14ac:dyDescent="0.25">
      <c r="A9154" t="s">
        <v>909</v>
      </c>
      <c r="B9154">
        <v>3</v>
      </c>
      <c r="C9154" t="s">
        <v>477</v>
      </c>
      <c r="D9154" t="s">
        <v>752</v>
      </c>
      <c r="E9154" t="str">
        <f t="shared" si="284"/>
        <v/>
      </c>
      <c r="F9154" t="str">
        <f t="shared" si="285"/>
        <v/>
      </c>
      <c r="H9154">
        <v>6.5</v>
      </c>
      <c r="L9154">
        <v>1</v>
      </c>
      <c r="Q9154">
        <v>7.5</v>
      </c>
    </row>
    <row r="9155" spans="1:17" x14ac:dyDescent="0.25">
      <c r="A9155" t="s">
        <v>909</v>
      </c>
      <c r="B9155">
        <v>3</v>
      </c>
      <c r="C9155" t="s">
        <v>374</v>
      </c>
      <c r="D9155" t="s">
        <v>740</v>
      </c>
      <c r="E9155">
        <f t="shared" ref="E9155:E9218" si="286">IF($G9155="Ammonito",1,"")</f>
        <v>1</v>
      </c>
      <c r="F9155" t="str">
        <f t="shared" ref="F9155:F9218" si="287">IF($G9155="Espulsione",1,"")</f>
        <v/>
      </c>
      <c r="G9155" t="s">
        <v>910</v>
      </c>
      <c r="H9155">
        <v>7.5</v>
      </c>
      <c r="Q9155">
        <v>7</v>
      </c>
    </row>
    <row r="9156" spans="1:17" x14ac:dyDescent="0.25">
      <c r="A9156" t="s">
        <v>909</v>
      </c>
      <c r="B9156">
        <v>3</v>
      </c>
      <c r="C9156" t="s">
        <v>414</v>
      </c>
      <c r="D9156" t="s">
        <v>740</v>
      </c>
      <c r="E9156" t="str">
        <f t="shared" si="286"/>
        <v/>
      </c>
      <c r="F9156" t="str">
        <f t="shared" si="287"/>
        <v/>
      </c>
      <c r="H9156">
        <v>5.5</v>
      </c>
      <c r="Q9156">
        <v>5.5</v>
      </c>
    </row>
    <row r="9157" spans="1:17" x14ac:dyDescent="0.25">
      <c r="A9157" t="s">
        <v>909</v>
      </c>
      <c r="B9157">
        <v>3</v>
      </c>
      <c r="C9157" t="s">
        <v>415</v>
      </c>
      <c r="D9157" t="s">
        <v>740</v>
      </c>
      <c r="E9157" t="str">
        <f t="shared" si="286"/>
        <v/>
      </c>
      <c r="F9157" t="str">
        <f t="shared" si="287"/>
        <v/>
      </c>
      <c r="H9157">
        <v>6.5</v>
      </c>
      <c r="Q9157">
        <v>6.5</v>
      </c>
    </row>
    <row r="9158" spans="1:17" x14ac:dyDescent="0.25">
      <c r="A9158" t="s">
        <v>909</v>
      </c>
      <c r="B9158">
        <v>3</v>
      </c>
      <c r="C9158" t="s">
        <v>440</v>
      </c>
      <c r="D9158" t="s">
        <v>740</v>
      </c>
      <c r="E9158" t="str">
        <f t="shared" si="286"/>
        <v/>
      </c>
      <c r="F9158" t="str">
        <f t="shared" si="287"/>
        <v/>
      </c>
      <c r="H9158">
        <v>6.5</v>
      </c>
      <c r="Q9158">
        <v>6.5</v>
      </c>
    </row>
    <row r="9159" spans="1:17" x14ac:dyDescent="0.25">
      <c r="A9159" t="s">
        <v>909</v>
      </c>
      <c r="B9159">
        <v>3</v>
      </c>
      <c r="C9159" t="s">
        <v>458</v>
      </c>
      <c r="D9159" t="s">
        <v>740</v>
      </c>
      <c r="E9159">
        <f t="shared" si="286"/>
        <v>1</v>
      </c>
      <c r="F9159" t="str">
        <f t="shared" si="287"/>
        <v/>
      </c>
      <c r="G9159" t="s">
        <v>910</v>
      </c>
      <c r="H9159">
        <v>6.5</v>
      </c>
      <c r="Q9159">
        <v>6</v>
      </c>
    </row>
    <row r="9160" spans="1:17" x14ac:dyDescent="0.25">
      <c r="A9160" t="s">
        <v>909</v>
      </c>
      <c r="B9160">
        <v>3</v>
      </c>
      <c r="C9160" t="s">
        <v>360</v>
      </c>
      <c r="D9160" t="s">
        <v>742</v>
      </c>
      <c r="E9160" t="str">
        <f t="shared" si="286"/>
        <v/>
      </c>
      <c r="F9160" t="str">
        <f t="shared" si="287"/>
        <v/>
      </c>
      <c r="H9160">
        <v>7</v>
      </c>
      <c r="Q9160">
        <v>7</v>
      </c>
    </row>
    <row r="9161" spans="1:17" x14ac:dyDescent="0.25">
      <c r="A9161" t="s">
        <v>909</v>
      </c>
      <c r="B9161">
        <v>3</v>
      </c>
      <c r="C9161" t="s">
        <v>369</v>
      </c>
      <c r="D9161" t="s">
        <v>742</v>
      </c>
      <c r="E9161" t="str">
        <f t="shared" si="286"/>
        <v/>
      </c>
      <c r="F9161" t="str">
        <f t="shared" si="287"/>
        <v/>
      </c>
      <c r="H9161">
        <v>6</v>
      </c>
      <c r="Q9161">
        <v>6</v>
      </c>
    </row>
    <row r="9162" spans="1:17" x14ac:dyDescent="0.25">
      <c r="A9162" t="s">
        <v>909</v>
      </c>
      <c r="B9162">
        <v>3</v>
      </c>
      <c r="C9162" t="s">
        <v>384</v>
      </c>
      <c r="D9162" t="s">
        <v>742</v>
      </c>
      <c r="E9162" t="str">
        <f t="shared" si="286"/>
        <v/>
      </c>
      <c r="F9162" t="str">
        <f t="shared" si="287"/>
        <v/>
      </c>
      <c r="H9162">
        <v>5</v>
      </c>
      <c r="Q9162">
        <v>5</v>
      </c>
    </row>
    <row r="9163" spans="1:17" x14ac:dyDescent="0.25">
      <c r="A9163" t="s">
        <v>909</v>
      </c>
      <c r="B9163">
        <v>3</v>
      </c>
      <c r="C9163" t="s">
        <v>418</v>
      </c>
      <c r="D9163" t="s">
        <v>742</v>
      </c>
      <c r="E9163">
        <f t="shared" si="286"/>
        <v>1</v>
      </c>
      <c r="F9163" t="str">
        <f t="shared" si="287"/>
        <v/>
      </c>
      <c r="G9163" t="s">
        <v>910</v>
      </c>
      <c r="H9163">
        <v>6</v>
      </c>
      <c r="Q9163">
        <v>5.5</v>
      </c>
    </row>
    <row r="9164" spans="1:17" x14ac:dyDescent="0.25">
      <c r="A9164" t="s">
        <v>909</v>
      </c>
      <c r="B9164">
        <v>3</v>
      </c>
      <c r="C9164" t="s">
        <v>375</v>
      </c>
      <c r="D9164" t="s">
        <v>753</v>
      </c>
      <c r="E9164" t="str">
        <f t="shared" si="286"/>
        <v/>
      </c>
      <c r="F9164" t="str">
        <f t="shared" si="287"/>
        <v/>
      </c>
      <c r="H9164">
        <v>6.5</v>
      </c>
      <c r="Q9164">
        <v>6.5</v>
      </c>
    </row>
    <row r="9165" spans="1:17" x14ac:dyDescent="0.25">
      <c r="A9165" t="s">
        <v>909</v>
      </c>
      <c r="B9165">
        <v>3</v>
      </c>
      <c r="C9165" t="s">
        <v>379</v>
      </c>
      <c r="D9165" t="s">
        <v>753</v>
      </c>
      <c r="E9165" t="str">
        <f t="shared" si="286"/>
        <v/>
      </c>
      <c r="F9165" t="str">
        <f t="shared" si="287"/>
        <v/>
      </c>
      <c r="H9165">
        <v>6</v>
      </c>
      <c r="I9165">
        <v>1</v>
      </c>
      <c r="Q9165">
        <v>9</v>
      </c>
    </row>
    <row r="9166" spans="1:17" x14ac:dyDescent="0.25">
      <c r="A9166" t="s">
        <v>909</v>
      </c>
      <c r="B9166">
        <v>3</v>
      </c>
      <c r="C9166" t="s">
        <v>385</v>
      </c>
      <c r="D9166" t="s">
        <v>753</v>
      </c>
      <c r="E9166">
        <f t="shared" si="286"/>
        <v>1</v>
      </c>
      <c r="F9166" t="str">
        <f t="shared" si="287"/>
        <v/>
      </c>
      <c r="G9166" t="s">
        <v>910</v>
      </c>
      <c r="H9166">
        <v>6</v>
      </c>
      <c r="Q9166">
        <v>5.5</v>
      </c>
    </row>
    <row r="9167" spans="1:17" x14ac:dyDescent="0.25">
      <c r="A9167" t="s">
        <v>909</v>
      </c>
      <c r="B9167">
        <v>3</v>
      </c>
      <c r="C9167" t="s">
        <v>416</v>
      </c>
      <c r="D9167" t="s">
        <v>753</v>
      </c>
      <c r="E9167" t="str">
        <f t="shared" si="286"/>
        <v/>
      </c>
      <c r="F9167" t="str">
        <f t="shared" si="287"/>
        <v/>
      </c>
      <c r="H9167">
        <v>6.5</v>
      </c>
      <c r="Q9167">
        <v>6.5</v>
      </c>
    </row>
    <row r="9168" spans="1:17" x14ac:dyDescent="0.25">
      <c r="A9168" t="s">
        <v>909</v>
      </c>
      <c r="B9168">
        <v>3</v>
      </c>
      <c r="C9168" t="s">
        <v>380</v>
      </c>
      <c r="D9168" t="s">
        <v>750</v>
      </c>
      <c r="E9168" t="str">
        <f t="shared" si="286"/>
        <v/>
      </c>
      <c r="F9168" t="str">
        <f t="shared" si="287"/>
        <v/>
      </c>
      <c r="H9168">
        <v>6</v>
      </c>
      <c r="Q9168">
        <v>6</v>
      </c>
    </row>
    <row r="9169" spans="1:17" x14ac:dyDescent="0.25">
      <c r="A9169" t="s">
        <v>909</v>
      </c>
      <c r="B9169">
        <v>3</v>
      </c>
      <c r="C9169" t="s">
        <v>386</v>
      </c>
      <c r="D9169" t="s">
        <v>750</v>
      </c>
      <c r="E9169" t="str">
        <f t="shared" si="286"/>
        <v/>
      </c>
      <c r="F9169" t="str">
        <f t="shared" si="287"/>
        <v/>
      </c>
      <c r="H9169">
        <v>5.5</v>
      </c>
      <c r="Q9169">
        <v>5.5</v>
      </c>
    </row>
    <row r="9170" spans="1:17" x14ac:dyDescent="0.25">
      <c r="A9170" t="s">
        <v>909</v>
      </c>
      <c r="B9170">
        <v>3</v>
      </c>
      <c r="C9170" t="s">
        <v>399</v>
      </c>
      <c r="D9170" t="s">
        <v>750</v>
      </c>
      <c r="E9170">
        <f t="shared" si="286"/>
        <v>1</v>
      </c>
      <c r="F9170" t="str">
        <f t="shared" si="287"/>
        <v/>
      </c>
      <c r="G9170" t="s">
        <v>910</v>
      </c>
      <c r="H9170">
        <v>6.5</v>
      </c>
      <c r="Q9170">
        <v>6</v>
      </c>
    </row>
    <row r="9171" spans="1:17" x14ac:dyDescent="0.25">
      <c r="A9171" t="s">
        <v>909</v>
      </c>
      <c r="B9171">
        <v>3</v>
      </c>
      <c r="C9171" t="s">
        <v>430</v>
      </c>
      <c r="D9171" t="s">
        <v>750</v>
      </c>
      <c r="E9171" t="str">
        <f t="shared" si="286"/>
        <v/>
      </c>
      <c r="F9171" t="str">
        <f t="shared" si="287"/>
        <v/>
      </c>
      <c r="H9171">
        <v>6</v>
      </c>
      <c r="Q9171">
        <v>6</v>
      </c>
    </row>
    <row r="9172" spans="1:17" x14ac:dyDescent="0.25">
      <c r="A9172" t="s">
        <v>909</v>
      </c>
      <c r="B9172">
        <v>3</v>
      </c>
      <c r="C9172" t="s">
        <v>476</v>
      </c>
      <c r="D9172" t="s">
        <v>750</v>
      </c>
      <c r="E9172" t="str">
        <f t="shared" si="286"/>
        <v/>
      </c>
      <c r="F9172" t="str">
        <f t="shared" si="287"/>
        <v/>
      </c>
      <c r="H9172">
        <v>6</v>
      </c>
      <c r="Q9172">
        <v>6</v>
      </c>
    </row>
    <row r="9173" spans="1:17" x14ac:dyDescent="0.25">
      <c r="A9173" t="s">
        <v>909</v>
      </c>
      <c r="B9173">
        <v>3</v>
      </c>
      <c r="C9173" t="s">
        <v>461</v>
      </c>
      <c r="D9173" t="s">
        <v>750</v>
      </c>
      <c r="E9173" t="str">
        <f t="shared" si="286"/>
        <v/>
      </c>
      <c r="F9173" t="str">
        <f t="shared" si="287"/>
        <v/>
      </c>
      <c r="H9173">
        <v>6</v>
      </c>
      <c r="Q9173">
        <v>6</v>
      </c>
    </row>
    <row r="9174" spans="1:17" x14ac:dyDescent="0.25">
      <c r="A9174" t="s">
        <v>909</v>
      </c>
      <c r="B9174">
        <v>3</v>
      </c>
      <c r="C9174" t="s">
        <v>433</v>
      </c>
      <c r="D9174" t="s">
        <v>754</v>
      </c>
      <c r="E9174" t="str">
        <f t="shared" si="286"/>
        <v/>
      </c>
      <c r="F9174" t="str">
        <f t="shared" si="287"/>
        <v/>
      </c>
      <c r="H9174">
        <v>6</v>
      </c>
      <c r="Q9174">
        <v>6</v>
      </c>
    </row>
    <row r="9175" spans="1:17" x14ac:dyDescent="0.25">
      <c r="A9175" t="s">
        <v>909</v>
      </c>
      <c r="B9175">
        <v>3</v>
      </c>
      <c r="C9175" t="s">
        <v>888</v>
      </c>
      <c r="D9175" t="s">
        <v>754</v>
      </c>
      <c r="E9175" t="str">
        <f t="shared" si="286"/>
        <v/>
      </c>
      <c r="F9175" t="str">
        <f t="shared" si="287"/>
        <v/>
      </c>
      <c r="H9175">
        <v>5</v>
      </c>
      <c r="Q9175">
        <v>5</v>
      </c>
    </row>
    <row r="9176" spans="1:17" x14ac:dyDescent="0.25">
      <c r="A9176" t="s">
        <v>909</v>
      </c>
      <c r="B9176">
        <v>3</v>
      </c>
      <c r="C9176" t="s">
        <v>480</v>
      </c>
      <c r="D9176" t="s">
        <v>754</v>
      </c>
      <c r="E9176">
        <f t="shared" si="286"/>
        <v>1</v>
      </c>
      <c r="F9176" t="str">
        <f t="shared" si="287"/>
        <v/>
      </c>
      <c r="G9176" t="s">
        <v>910</v>
      </c>
      <c r="H9176">
        <v>5.5</v>
      </c>
      <c r="Q9176">
        <v>5</v>
      </c>
    </row>
    <row r="9177" spans="1:17" x14ac:dyDescent="0.25">
      <c r="A9177" t="s">
        <v>909</v>
      </c>
      <c r="B9177">
        <v>3</v>
      </c>
      <c r="C9177" t="s">
        <v>349</v>
      </c>
      <c r="D9177" t="s">
        <v>748</v>
      </c>
      <c r="E9177" t="str">
        <f t="shared" si="286"/>
        <v/>
      </c>
      <c r="F9177" t="str">
        <f t="shared" si="287"/>
        <v/>
      </c>
      <c r="H9177">
        <v>6.5</v>
      </c>
      <c r="Q9177">
        <v>6.5</v>
      </c>
    </row>
    <row r="9178" spans="1:17" x14ac:dyDescent="0.25">
      <c r="A9178" t="s">
        <v>909</v>
      </c>
      <c r="B9178">
        <v>3</v>
      </c>
      <c r="C9178" t="s">
        <v>356</v>
      </c>
      <c r="D9178" t="s">
        <v>748</v>
      </c>
      <c r="E9178" t="str">
        <f t="shared" si="286"/>
        <v/>
      </c>
      <c r="F9178" t="str">
        <f t="shared" si="287"/>
        <v/>
      </c>
      <c r="H9178">
        <v>5.5</v>
      </c>
      <c r="Q9178">
        <v>5.5</v>
      </c>
    </row>
    <row r="9179" spans="1:17" x14ac:dyDescent="0.25">
      <c r="A9179" t="s">
        <v>909</v>
      </c>
      <c r="B9179">
        <v>3</v>
      </c>
      <c r="C9179" t="s">
        <v>377</v>
      </c>
      <c r="D9179" t="s">
        <v>748</v>
      </c>
      <c r="E9179" t="str">
        <f t="shared" si="286"/>
        <v/>
      </c>
      <c r="F9179" t="str">
        <f t="shared" si="287"/>
        <v/>
      </c>
      <c r="H9179">
        <v>6</v>
      </c>
      <c r="Q9179">
        <v>6</v>
      </c>
    </row>
    <row r="9180" spans="1:17" x14ac:dyDescent="0.25">
      <c r="A9180" t="s">
        <v>909</v>
      </c>
      <c r="B9180">
        <v>3</v>
      </c>
      <c r="C9180" t="s">
        <v>432</v>
      </c>
      <c r="D9180" t="s">
        <v>748</v>
      </c>
      <c r="E9180" t="str">
        <f t="shared" si="286"/>
        <v/>
      </c>
      <c r="F9180" t="str">
        <f t="shared" si="287"/>
        <v/>
      </c>
      <c r="H9180">
        <v>6</v>
      </c>
      <c r="Q9180">
        <v>6</v>
      </c>
    </row>
    <row r="9181" spans="1:17" x14ac:dyDescent="0.25">
      <c r="A9181" t="s">
        <v>909</v>
      </c>
      <c r="B9181">
        <v>3</v>
      </c>
      <c r="C9181" t="s">
        <v>845</v>
      </c>
      <c r="D9181" t="s">
        <v>661</v>
      </c>
      <c r="E9181">
        <f t="shared" si="286"/>
        <v>1</v>
      </c>
      <c r="F9181" t="str">
        <f t="shared" si="287"/>
        <v/>
      </c>
      <c r="G9181" t="s">
        <v>910</v>
      </c>
      <c r="H9181">
        <v>6</v>
      </c>
      <c r="L9181">
        <v>1</v>
      </c>
      <c r="Q9181">
        <v>6.5</v>
      </c>
    </row>
    <row r="9182" spans="1:17" x14ac:dyDescent="0.25">
      <c r="A9182" t="s">
        <v>909</v>
      </c>
      <c r="B9182">
        <v>3</v>
      </c>
      <c r="C9182" t="s">
        <v>400</v>
      </c>
      <c r="D9182" t="s">
        <v>661</v>
      </c>
      <c r="E9182" t="str">
        <f t="shared" si="286"/>
        <v/>
      </c>
      <c r="F9182" t="str">
        <f t="shared" si="287"/>
        <v/>
      </c>
      <c r="H9182">
        <v>6</v>
      </c>
      <c r="Q9182">
        <v>6</v>
      </c>
    </row>
    <row r="9183" spans="1:17" x14ac:dyDescent="0.25">
      <c r="A9183" t="s">
        <v>909</v>
      </c>
      <c r="B9183">
        <v>3</v>
      </c>
      <c r="C9183" t="s">
        <v>409</v>
      </c>
      <c r="D9183" t="s">
        <v>661</v>
      </c>
      <c r="E9183" t="str">
        <f t="shared" si="286"/>
        <v/>
      </c>
      <c r="F9183" t="str">
        <f t="shared" si="287"/>
        <v/>
      </c>
      <c r="H9183">
        <v>5.5</v>
      </c>
      <c r="Q9183">
        <v>5.5</v>
      </c>
    </row>
    <row r="9184" spans="1:17" x14ac:dyDescent="0.25">
      <c r="A9184" t="s">
        <v>909</v>
      </c>
      <c r="B9184">
        <v>3</v>
      </c>
      <c r="C9184" t="s">
        <v>420</v>
      </c>
      <c r="D9184" t="s">
        <v>661</v>
      </c>
      <c r="E9184">
        <f t="shared" si="286"/>
        <v>1</v>
      </c>
      <c r="F9184" t="str">
        <f t="shared" si="287"/>
        <v/>
      </c>
      <c r="G9184" t="s">
        <v>910</v>
      </c>
      <c r="H9184">
        <v>6</v>
      </c>
      <c r="Q9184">
        <v>5.5</v>
      </c>
    </row>
    <row r="9185" spans="1:17" x14ac:dyDescent="0.25">
      <c r="A9185" t="s">
        <v>909</v>
      </c>
      <c r="B9185">
        <v>3</v>
      </c>
      <c r="C9185" t="s">
        <v>359</v>
      </c>
      <c r="D9185" t="s">
        <v>631</v>
      </c>
      <c r="E9185" t="str">
        <f t="shared" si="286"/>
        <v/>
      </c>
      <c r="F9185" t="str">
        <f t="shared" si="287"/>
        <v/>
      </c>
      <c r="H9185">
        <v>5.5</v>
      </c>
      <c r="Q9185">
        <v>5.5</v>
      </c>
    </row>
    <row r="9186" spans="1:17" x14ac:dyDescent="0.25">
      <c r="A9186" t="s">
        <v>909</v>
      </c>
      <c r="B9186">
        <v>3</v>
      </c>
      <c r="C9186" t="s">
        <v>364</v>
      </c>
      <c r="D9186" t="s">
        <v>631</v>
      </c>
      <c r="E9186" t="str">
        <f t="shared" si="286"/>
        <v/>
      </c>
      <c r="F9186" t="str">
        <f t="shared" si="287"/>
        <v/>
      </c>
      <c r="H9186">
        <v>6.5</v>
      </c>
      <c r="Q9186">
        <v>6.5</v>
      </c>
    </row>
    <row r="9187" spans="1:17" x14ac:dyDescent="0.25">
      <c r="A9187" t="s">
        <v>909</v>
      </c>
      <c r="B9187">
        <v>3</v>
      </c>
      <c r="C9187" t="s">
        <v>846</v>
      </c>
      <c r="D9187" t="s">
        <v>631</v>
      </c>
      <c r="E9187" t="str">
        <f t="shared" si="286"/>
        <v/>
      </c>
      <c r="F9187" t="str">
        <f t="shared" si="287"/>
        <v/>
      </c>
      <c r="H9187">
        <v>6</v>
      </c>
      <c r="Q9187">
        <v>6</v>
      </c>
    </row>
    <row r="9188" spans="1:17" x14ac:dyDescent="0.25">
      <c r="A9188" t="s">
        <v>909</v>
      </c>
      <c r="B9188">
        <v>3</v>
      </c>
      <c r="C9188" t="s">
        <v>423</v>
      </c>
      <c r="D9188" t="s">
        <v>631</v>
      </c>
      <c r="E9188" t="str">
        <f t="shared" si="286"/>
        <v/>
      </c>
      <c r="F9188" t="str">
        <f t="shared" si="287"/>
        <v/>
      </c>
      <c r="H9188">
        <v>6</v>
      </c>
      <c r="Q9188">
        <v>6</v>
      </c>
    </row>
    <row r="9189" spans="1:17" x14ac:dyDescent="0.25">
      <c r="A9189" t="s">
        <v>909</v>
      </c>
      <c r="B9189">
        <v>3</v>
      </c>
      <c r="C9189" t="s">
        <v>387</v>
      </c>
      <c r="D9189" t="s">
        <v>745</v>
      </c>
      <c r="E9189">
        <f t="shared" si="286"/>
        <v>1</v>
      </c>
      <c r="F9189" t="str">
        <f t="shared" si="287"/>
        <v/>
      </c>
      <c r="G9189" t="s">
        <v>910</v>
      </c>
      <c r="H9189">
        <v>5</v>
      </c>
      <c r="Q9189">
        <v>4.5</v>
      </c>
    </row>
    <row r="9190" spans="1:17" x14ac:dyDescent="0.25">
      <c r="A9190" t="s">
        <v>909</v>
      </c>
      <c r="B9190">
        <v>3</v>
      </c>
      <c r="C9190" t="s">
        <v>394</v>
      </c>
      <c r="D9190" t="s">
        <v>745</v>
      </c>
      <c r="E9190" t="str">
        <f t="shared" si="286"/>
        <v/>
      </c>
      <c r="F9190" t="str">
        <f t="shared" si="287"/>
        <v/>
      </c>
      <c r="H9190">
        <v>5</v>
      </c>
      <c r="Q9190">
        <v>5</v>
      </c>
    </row>
    <row r="9191" spans="1:17" x14ac:dyDescent="0.25">
      <c r="A9191" t="s">
        <v>909</v>
      </c>
      <c r="B9191">
        <v>3</v>
      </c>
      <c r="C9191" t="s">
        <v>405</v>
      </c>
      <c r="D9191" t="s">
        <v>745</v>
      </c>
      <c r="E9191" t="str">
        <f t="shared" si="286"/>
        <v/>
      </c>
      <c r="F9191" t="str">
        <f t="shared" si="287"/>
        <v/>
      </c>
      <c r="H9191">
        <v>5</v>
      </c>
      <c r="Q9191">
        <v>5</v>
      </c>
    </row>
    <row r="9192" spans="1:17" x14ac:dyDescent="0.25">
      <c r="A9192" t="s">
        <v>909</v>
      </c>
      <c r="B9192">
        <v>3</v>
      </c>
      <c r="C9192" t="s">
        <v>446</v>
      </c>
      <c r="D9192" t="s">
        <v>745</v>
      </c>
      <c r="E9192" t="str">
        <f t="shared" si="286"/>
        <v/>
      </c>
      <c r="F9192" t="str">
        <f t="shared" si="287"/>
        <v/>
      </c>
      <c r="H9192">
        <v>5.5</v>
      </c>
      <c r="Q9192">
        <v>5.5</v>
      </c>
    </row>
    <row r="9193" spans="1:17" x14ac:dyDescent="0.25">
      <c r="A9193" t="s">
        <v>909</v>
      </c>
      <c r="B9193">
        <v>3</v>
      </c>
      <c r="C9193" t="s">
        <v>459</v>
      </c>
      <c r="D9193" t="s">
        <v>745</v>
      </c>
      <c r="E9193">
        <f t="shared" si="286"/>
        <v>1</v>
      </c>
      <c r="F9193" t="str">
        <f t="shared" si="287"/>
        <v/>
      </c>
      <c r="G9193" t="s">
        <v>910</v>
      </c>
      <c r="H9193">
        <v>5.5</v>
      </c>
      <c r="Q9193">
        <v>5</v>
      </c>
    </row>
    <row r="9194" spans="1:17" x14ac:dyDescent="0.25">
      <c r="A9194" t="s">
        <v>909</v>
      </c>
      <c r="B9194">
        <v>3</v>
      </c>
      <c r="C9194" t="s">
        <v>346</v>
      </c>
      <c r="D9194" t="s">
        <v>635</v>
      </c>
      <c r="E9194" t="str">
        <f t="shared" si="286"/>
        <v/>
      </c>
      <c r="F9194" t="str">
        <f t="shared" si="287"/>
        <v/>
      </c>
      <c r="H9194">
        <v>6</v>
      </c>
      <c r="Q9194">
        <v>6</v>
      </c>
    </row>
    <row r="9195" spans="1:17" x14ac:dyDescent="0.25">
      <c r="A9195" t="s">
        <v>909</v>
      </c>
      <c r="B9195">
        <v>3</v>
      </c>
      <c r="C9195" t="s">
        <v>406</v>
      </c>
      <c r="D9195" t="s">
        <v>635</v>
      </c>
      <c r="E9195">
        <f t="shared" si="286"/>
        <v>1</v>
      </c>
      <c r="F9195" t="str">
        <f t="shared" si="287"/>
        <v/>
      </c>
      <c r="G9195" t="s">
        <v>910</v>
      </c>
      <c r="H9195">
        <v>5</v>
      </c>
      <c r="Q9195">
        <v>4.5</v>
      </c>
    </row>
    <row r="9196" spans="1:17" x14ac:dyDescent="0.25">
      <c r="A9196" t="s">
        <v>909</v>
      </c>
      <c r="B9196">
        <v>3</v>
      </c>
      <c r="C9196" t="s">
        <v>882</v>
      </c>
      <c r="D9196" t="s">
        <v>635</v>
      </c>
      <c r="E9196" t="str">
        <f t="shared" si="286"/>
        <v/>
      </c>
      <c r="F9196" t="str">
        <f t="shared" si="287"/>
        <v/>
      </c>
      <c r="H9196">
        <v>6</v>
      </c>
      <c r="Q9196">
        <v>6</v>
      </c>
    </row>
    <row r="9197" spans="1:17" x14ac:dyDescent="0.25">
      <c r="A9197" t="s">
        <v>909</v>
      </c>
      <c r="B9197">
        <v>3</v>
      </c>
      <c r="C9197" t="s">
        <v>481</v>
      </c>
      <c r="D9197" t="s">
        <v>635</v>
      </c>
      <c r="E9197" t="str">
        <f t="shared" si="286"/>
        <v/>
      </c>
      <c r="F9197" t="str">
        <f t="shared" si="287"/>
        <v/>
      </c>
      <c r="H9197">
        <v>5</v>
      </c>
      <c r="Q9197">
        <v>5</v>
      </c>
    </row>
    <row r="9198" spans="1:17" x14ac:dyDescent="0.25">
      <c r="A9198" t="s">
        <v>909</v>
      </c>
      <c r="B9198">
        <v>3</v>
      </c>
      <c r="C9198" t="s">
        <v>841</v>
      </c>
      <c r="D9198" t="s">
        <v>747</v>
      </c>
      <c r="E9198" t="str">
        <f t="shared" si="286"/>
        <v/>
      </c>
      <c r="F9198" t="str">
        <f t="shared" si="287"/>
        <v/>
      </c>
      <c r="H9198">
        <v>6.5</v>
      </c>
      <c r="Q9198">
        <v>6.5</v>
      </c>
    </row>
    <row r="9199" spans="1:17" x14ac:dyDescent="0.25">
      <c r="A9199" t="s">
        <v>909</v>
      </c>
      <c r="B9199">
        <v>3</v>
      </c>
      <c r="C9199" t="s">
        <v>389</v>
      </c>
      <c r="D9199" t="s">
        <v>747</v>
      </c>
      <c r="E9199" t="str">
        <f t="shared" si="286"/>
        <v/>
      </c>
      <c r="F9199" t="str">
        <f t="shared" si="287"/>
        <v/>
      </c>
      <c r="H9199">
        <v>6.5</v>
      </c>
      <c r="I9199">
        <v>1</v>
      </c>
      <c r="Q9199">
        <v>9.5</v>
      </c>
    </row>
    <row r="9200" spans="1:17" x14ac:dyDescent="0.25">
      <c r="A9200" t="s">
        <v>909</v>
      </c>
      <c r="B9200">
        <v>3</v>
      </c>
      <c r="C9200" t="s">
        <v>390</v>
      </c>
      <c r="D9200" t="s">
        <v>747</v>
      </c>
      <c r="E9200" t="str">
        <f t="shared" si="286"/>
        <v/>
      </c>
      <c r="F9200" t="str">
        <f t="shared" si="287"/>
        <v/>
      </c>
      <c r="H9200">
        <v>6.5</v>
      </c>
      <c r="Q9200">
        <v>6.5</v>
      </c>
    </row>
    <row r="9201" spans="1:17" x14ac:dyDescent="0.25">
      <c r="A9201" t="s">
        <v>909</v>
      </c>
      <c r="B9201">
        <v>3</v>
      </c>
      <c r="C9201" t="s">
        <v>408</v>
      </c>
      <c r="D9201" t="s">
        <v>747</v>
      </c>
      <c r="E9201">
        <f t="shared" si="286"/>
        <v>1</v>
      </c>
      <c r="F9201" t="str">
        <f t="shared" si="287"/>
        <v/>
      </c>
      <c r="G9201" t="s">
        <v>910</v>
      </c>
      <c r="H9201">
        <v>6.5</v>
      </c>
      <c r="Q9201">
        <v>6</v>
      </c>
    </row>
    <row r="9202" spans="1:17" x14ac:dyDescent="0.25">
      <c r="A9202" t="s">
        <v>909</v>
      </c>
      <c r="B9202">
        <v>3</v>
      </c>
      <c r="C9202" t="s">
        <v>865</v>
      </c>
      <c r="D9202" t="s">
        <v>747</v>
      </c>
      <c r="E9202" t="str">
        <f t="shared" si="286"/>
        <v/>
      </c>
      <c r="F9202" t="str">
        <f t="shared" si="287"/>
        <v/>
      </c>
      <c r="H9202">
        <v>6</v>
      </c>
      <c r="Q9202">
        <v>6</v>
      </c>
    </row>
    <row r="9203" spans="1:17" x14ac:dyDescent="0.25">
      <c r="A9203" t="s">
        <v>909</v>
      </c>
      <c r="B9203">
        <v>3</v>
      </c>
      <c r="C9203" t="s">
        <v>448</v>
      </c>
      <c r="D9203" t="s">
        <v>747</v>
      </c>
      <c r="E9203" t="str">
        <f t="shared" si="286"/>
        <v/>
      </c>
      <c r="F9203" t="str">
        <f t="shared" si="287"/>
        <v/>
      </c>
      <c r="H9203">
        <v>5</v>
      </c>
      <c r="Q9203">
        <v>5</v>
      </c>
    </row>
    <row r="9204" spans="1:17" x14ac:dyDescent="0.25">
      <c r="A9204" t="s">
        <v>909</v>
      </c>
      <c r="B9204">
        <v>3</v>
      </c>
      <c r="C9204" t="s">
        <v>842</v>
      </c>
      <c r="D9204" t="s">
        <v>738</v>
      </c>
      <c r="E9204" t="str">
        <f t="shared" si="286"/>
        <v/>
      </c>
      <c r="F9204" t="str">
        <f t="shared" si="287"/>
        <v/>
      </c>
      <c r="H9204">
        <v>5.5</v>
      </c>
      <c r="Q9204">
        <v>5.5</v>
      </c>
    </row>
    <row r="9205" spans="1:17" x14ac:dyDescent="0.25">
      <c r="A9205" t="s">
        <v>909</v>
      </c>
      <c r="B9205">
        <v>3</v>
      </c>
      <c r="C9205" t="s">
        <v>851</v>
      </c>
      <c r="D9205" t="s">
        <v>738</v>
      </c>
      <c r="E9205" t="str">
        <f t="shared" si="286"/>
        <v/>
      </c>
      <c r="F9205" t="str">
        <f t="shared" si="287"/>
        <v/>
      </c>
      <c r="H9205">
        <v>6</v>
      </c>
      <c r="Q9205">
        <v>6</v>
      </c>
    </row>
    <row r="9206" spans="1:17" x14ac:dyDescent="0.25">
      <c r="A9206" t="s">
        <v>909</v>
      </c>
      <c r="B9206">
        <v>3</v>
      </c>
      <c r="C9206" t="s">
        <v>397</v>
      </c>
      <c r="D9206" t="s">
        <v>738</v>
      </c>
      <c r="E9206" t="str">
        <f t="shared" si="286"/>
        <v/>
      </c>
      <c r="F9206" t="str">
        <f t="shared" si="287"/>
        <v/>
      </c>
      <c r="H9206">
        <v>6</v>
      </c>
      <c r="Q9206">
        <v>6</v>
      </c>
    </row>
    <row r="9207" spans="1:17" x14ac:dyDescent="0.25">
      <c r="A9207" t="s">
        <v>909</v>
      </c>
      <c r="B9207">
        <v>3</v>
      </c>
      <c r="C9207" t="s">
        <v>403</v>
      </c>
      <c r="D9207" t="s">
        <v>738</v>
      </c>
      <c r="E9207" t="str">
        <f t="shared" si="286"/>
        <v/>
      </c>
      <c r="F9207" t="str">
        <f t="shared" si="287"/>
        <v/>
      </c>
      <c r="H9207">
        <v>5</v>
      </c>
      <c r="Q9207">
        <v>5</v>
      </c>
    </row>
    <row r="9208" spans="1:17" x14ac:dyDescent="0.25">
      <c r="A9208" t="s">
        <v>909</v>
      </c>
      <c r="B9208">
        <v>3</v>
      </c>
      <c r="C9208" t="s">
        <v>441</v>
      </c>
      <c r="D9208" t="s">
        <v>738</v>
      </c>
      <c r="E9208" t="str">
        <f t="shared" si="286"/>
        <v/>
      </c>
      <c r="F9208" t="str">
        <f t="shared" si="287"/>
        <v/>
      </c>
      <c r="H9208">
        <v>5</v>
      </c>
      <c r="Q9208">
        <v>5</v>
      </c>
    </row>
    <row r="9209" spans="1:17" x14ac:dyDescent="0.25">
      <c r="A9209" t="s">
        <v>909</v>
      </c>
      <c r="B9209">
        <v>3</v>
      </c>
      <c r="C9209" t="s">
        <v>347</v>
      </c>
      <c r="D9209" t="s">
        <v>761</v>
      </c>
      <c r="E9209" t="str">
        <f t="shared" si="286"/>
        <v/>
      </c>
      <c r="F9209" t="str">
        <f t="shared" si="287"/>
        <v/>
      </c>
      <c r="H9209">
        <v>5.5</v>
      </c>
      <c r="Q9209">
        <v>5.5</v>
      </c>
    </row>
    <row r="9210" spans="1:17" x14ac:dyDescent="0.25">
      <c r="A9210" t="s">
        <v>909</v>
      </c>
      <c r="B9210">
        <v>3</v>
      </c>
      <c r="C9210" t="s">
        <v>839</v>
      </c>
      <c r="D9210" t="s">
        <v>761</v>
      </c>
      <c r="E9210">
        <f t="shared" si="286"/>
        <v>1</v>
      </c>
      <c r="F9210" t="str">
        <f t="shared" si="287"/>
        <v/>
      </c>
      <c r="G9210" t="s">
        <v>910</v>
      </c>
      <c r="H9210">
        <v>6</v>
      </c>
      <c r="Q9210">
        <v>5.5</v>
      </c>
    </row>
    <row r="9211" spans="1:17" x14ac:dyDescent="0.25">
      <c r="A9211" t="s">
        <v>909</v>
      </c>
      <c r="B9211">
        <v>3</v>
      </c>
      <c r="C9211" t="s">
        <v>372</v>
      </c>
      <c r="D9211" t="s">
        <v>761</v>
      </c>
      <c r="E9211" t="str">
        <f t="shared" si="286"/>
        <v/>
      </c>
      <c r="F9211" t="str">
        <f t="shared" si="287"/>
        <v/>
      </c>
      <c r="H9211">
        <v>6</v>
      </c>
      <c r="Q9211">
        <v>6</v>
      </c>
    </row>
    <row r="9212" spans="1:17" x14ac:dyDescent="0.25">
      <c r="A9212" t="s">
        <v>909</v>
      </c>
      <c r="B9212">
        <v>3</v>
      </c>
      <c r="C9212" t="s">
        <v>435</v>
      </c>
      <c r="D9212" t="s">
        <v>761</v>
      </c>
      <c r="E9212" t="str">
        <f t="shared" si="286"/>
        <v/>
      </c>
      <c r="F9212" t="str">
        <f t="shared" si="287"/>
        <v/>
      </c>
      <c r="H9212">
        <v>6</v>
      </c>
      <c r="Q9212">
        <v>6</v>
      </c>
    </row>
    <row r="9213" spans="1:17" x14ac:dyDescent="0.25">
      <c r="A9213" t="s">
        <v>912</v>
      </c>
      <c r="B9213">
        <v>3</v>
      </c>
      <c r="C9213" t="s">
        <v>491</v>
      </c>
      <c r="D9213" t="s">
        <v>746</v>
      </c>
      <c r="E9213" t="str">
        <f t="shared" si="286"/>
        <v/>
      </c>
      <c r="F9213" t="str">
        <f t="shared" si="287"/>
        <v/>
      </c>
      <c r="H9213">
        <v>6.5</v>
      </c>
      <c r="Q9213">
        <v>6.5</v>
      </c>
    </row>
    <row r="9214" spans="1:17" x14ac:dyDescent="0.25">
      <c r="A9214" t="s">
        <v>912</v>
      </c>
      <c r="B9214">
        <v>3</v>
      </c>
      <c r="C9214" t="s">
        <v>624</v>
      </c>
      <c r="D9214" t="s">
        <v>746</v>
      </c>
      <c r="E9214" t="str">
        <f t="shared" si="286"/>
        <v/>
      </c>
      <c r="F9214" t="str">
        <f t="shared" si="287"/>
        <v/>
      </c>
      <c r="H9214">
        <v>6</v>
      </c>
      <c r="Q9214">
        <v>6</v>
      </c>
    </row>
    <row r="9215" spans="1:17" x14ac:dyDescent="0.25">
      <c r="A9215" t="s">
        <v>912</v>
      </c>
      <c r="B9215">
        <v>3</v>
      </c>
      <c r="C9215" t="s">
        <v>509</v>
      </c>
      <c r="D9215" t="s">
        <v>746</v>
      </c>
      <c r="E9215" t="str">
        <f t="shared" si="286"/>
        <v/>
      </c>
      <c r="F9215" t="str">
        <f t="shared" si="287"/>
        <v/>
      </c>
      <c r="H9215">
        <v>6</v>
      </c>
      <c r="Q9215">
        <v>6</v>
      </c>
    </row>
    <row r="9216" spans="1:17" x14ac:dyDescent="0.25">
      <c r="A9216" t="s">
        <v>912</v>
      </c>
      <c r="B9216">
        <v>3</v>
      </c>
      <c r="C9216" t="s">
        <v>515</v>
      </c>
      <c r="D9216" t="s">
        <v>746</v>
      </c>
      <c r="E9216" t="str">
        <f t="shared" si="286"/>
        <v/>
      </c>
      <c r="F9216">
        <f t="shared" si="287"/>
        <v>1</v>
      </c>
      <c r="G9216" t="s">
        <v>911</v>
      </c>
      <c r="H9216">
        <v>4.5</v>
      </c>
      <c r="Q9216">
        <v>3.5</v>
      </c>
    </row>
    <row r="9217" spans="1:17" x14ac:dyDescent="0.25">
      <c r="A9217" t="s">
        <v>912</v>
      </c>
      <c r="B9217">
        <v>3</v>
      </c>
      <c r="C9217" t="s">
        <v>585</v>
      </c>
      <c r="D9217" t="s">
        <v>746</v>
      </c>
      <c r="E9217" t="str">
        <f t="shared" si="286"/>
        <v/>
      </c>
      <c r="F9217" t="str">
        <f t="shared" si="287"/>
        <v/>
      </c>
      <c r="H9217">
        <v>6</v>
      </c>
      <c r="Q9217">
        <v>6</v>
      </c>
    </row>
    <row r="9218" spans="1:17" x14ac:dyDescent="0.25">
      <c r="A9218" t="s">
        <v>912</v>
      </c>
      <c r="B9218">
        <v>3</v>
      </c>
      <c r="C9218" t="s">
        <v>763</v>
      </c>
      <c r="D9218" t="s">
        <v>760</v>
      </c>
      <c r="E9218">
        <f t="shared" si="286"/>
        <v>1</v>
      </c>
      <c r="F9218" t="str">
        <f t="shared" si="287"/>
        <v/>
      </c>
      <c r="G9218" t="s">
        <v>910</v>
      </c>
      <c r="H9218">
        <v>5</v>
      </c>
      <c r="Q9218">
        <v>4.5</v>
      </c>
    </row>
    <row r="9219" spans="1:17" x14ac:dyDescent="0.25">
      <c r="A9219" t="s">
        <v>912</v>
      </c>
      <c r="B9219">
        <v>3</v>
      </c>
      <c r="C9219" t="s">
        <v>764</v>
      </c>
      <c r="D9219" t="s">
        <v>760</v>
      </c>
      <c r="E9219" t="str">
        <f t="shared" ref="E9219:E9282" si="288">IF($G9219="Ammonito",1,"")</f>
        <v/>
      </c>
      <c r="F9219" t="str">
        <f t="shared" ref="F9219:F9282" si="289">IF($G9219="Espulsione",1,"")</f>
        <v/>
      </c>
      <c r="H9219">
        <v>6.5</v>
      </c>
      <c r="I9219">
        <v>1</v>
      </c>
      <c r="Q9219">
        <v>9.5</v>
      </c>
    </row>
    <row r="9220" spans="1:17" x14ac:dyDescent="0.25">
      <c r="A9220" t="s">
        <v>912</v>
      </c>
      <c r="B9220">
        <v>3</v>
      </c>
      <c r="C9220" t="s">
        <v>558</v>
      </c>
      <c r="D9220" t="s">
        <v>760</v>
      </c>
      <c r="E9220">
        <f t="shared" si="288"/>
        <v>1</v>
      </c>
      <c r="F9220" t="str">
        <f t="shared" si="289"/>
        <v/>
      </c>
      <c r="G9220" t="s">
        <v>910</v>
      </c>
      <c r="H9220">
        <v>6</v>
      </c>
      <c r="Q9220">
        <v>5.5</v>
      </c>
    </row>
    <row r="9221" spans="1:17" x14ac:dyDescent="0.25">
      <c r="A9221" t="s">
        <v>912</v>
      </c>
      <c r="B9221">
        <v>3</v>
      </c>
      <c r="C9221" t="s">
        <v>591</v>
      </c>
      <c r="D9221" t="s">
        <v>760</v>
      </c>
      <c r="E9221">
        <f t="shared" si="288"/>
        <v>1</v>
      </c>
      <c r="F9221" t="str">
        <f t="shared" si="289"/>
        <v/>
      </c>
      <c r="G9221" t="s">
        <v>910</v>
      </c>
      <c r="H9221">
        <v>5</v>
      </c>
      <c r="Q9221">
        <v>4.5</v>
      </c>
    </row>
    <row r="9222" spans="1:17" x14ac:dyDescent="0.25">
      <c r="A9222" t="s">
        <v>912</v>
      </c>
      <c r="B9222">
        <v>3</v>
      </c>
      <c r="C9222" t="s">
        <v>593</v>
      </c>
      <c r="D9222" t="s">
        <v>760</v>
      </c>
      <c r="E9222" t="str">
        <f t="shared" si="288"/>
        <v/>
      </c>
      <c r="F9222" t="str">
        <f t="shared" si="289"/>
        <v/>
      </c>
      <c r="H9222">
        <v>6</v>
      </c>
      <c r="Q9222">
        <v>6</v>
      </c>
    </row>
    <row r="9223" spans="1:17" x14ac:dyDescent="0.25">
      <c r="A9223" t="s">
        <v>912</v>
      </c>
      <c r="B9223">
        <v>3</v>
      </c>
      <c r="C9223" t="s">
        <v>506</v>
      </c>
      <c r="D9223" t="s">
        <v>633</v>
      </c>
      <c r="E9223" t="str">
        <f t="shared" si="288"/>
        <v/>
      </c>
      <c r="F9223" t="str">
        <f t="shared" si="289"/>
        <v/>
      </c>
      <c r="H9223">
        <v>6</v>
      </c>
      <c r="Q9223">
        <v>6</v>
      </c>
    </row>
    <row r="9224" spans="1:17" x14ac:dyDescent="0.25">
      <c r="A9224" t="s">
        <v>912</v>
      </c>
      <c r="B9224">
        <v>3</v>
      </c>
      <c r="C9224" t="s">
        <v>518</v>
      </c>
      <c r="D9224" t="s">
        <v>633</v>
      </c>
      <c r="E9224" t="str">
        <f t="shared" si="288"/>
        <v/>
      </c>
      <c r="F9224" t="str">
        <f t="shared" si="289"/>
        <v/>
      </c>
      <c r="H9224">
        <v>6</v>
      </c>
      <c r="Q9224">
        <v>6</v>
      </c>
    </row>
    <row r="9225" spans="1:17" x14ac:dyDescent="0.25">
      <c r="A9225" t="s">
        <v>912</v>
      </c>
      <c r="B9225">
        <v>3</v>
      </c>
      <c r="C9225" t="s">
        <v>519</v>
      </c>
      <c r="D9225" t="s">
        <v>633</v>
      </c>
      <c r="E9225">
        <f t="shared" si="288"/>
        <v>1</v>
      </c>
      <c r="F9225" t="str">
        <f t="shared" si="289"/>
        <v/>
      </c>
      <c r="G9225" t="s">
        <v>910</v>
      </c>
      <c r="H9225">
        <v>6</v>
      </c>
      <c r="Q9225">
        <v>5.5</v>
      </c>
    </row>
    <row r="9226" spans="1:17" x14ac:dyDescent="0.25">
      <c r="A9226" t="s">
        <v>912</v>
      </c>
      <c r="B9226">
        <v>3</v>
      </c>
      <c r="C9226" t="s">
        <v>523</v>
      </c>
      <c r="D9226" t="s">
        <v>633</v>
      </c>
      <c r="E9226" t="str">
        <f t="shared" si="288"/>
        <v/>
      </c>
      <c r="F9226" t="str">
        <f t="shared" si="289"/>
        <v/>
      </c>
      <c r="H9226">
        <v>5.5</v>
      </c>
      <c r="Q9226">
        <v>5.5</v>
      </c>
    </row>
    <row r="9227" spans="1:17" x14ac:dyDescent="0.25">
      <c r="A9227" t="s">
        <v>912</v>
      </c>
      <c r="B9227">
        <v>3</v>
      </c>
      <c r="C9227" t="s">
        <v>587</v>
      </c>
      <c r="D9227" t="s">
        <v>633</v>
      </c>
      <c r="E9227" t="str">
        <f t="shared" si="288"/>
        <v/>
      </c>
      <c r="F9227" t="str">
        <f t="shared" si="289"/>
        <v/>
      </c>
      <c r="H9227">
        <v>6.5</v>
      </c>
      <c r="Q9227">
        <v>6.5</v>
      </c>
    </row>
    <row r="9228" spans="1:17" x14ac:dyDescent="0.25">
      <c r="A9228" t="s">
        <v>912</v>
      </c>
      <c r="B9228">
        <v>3</v>
      </c>
      <c r="C9228" t="s">
        <v>484</v>
      </c>
      <c r="D9228" t="s">
        <v>739</v>
      </c>
      <c r="E9228" t="str">
        <f t="shared" si="288"/>
        <v/>
      </c>
      <c r="F9228" t="str">
        <f t="shared" si="289"/>
        <v/>
      </c>
      <c r="H9228">
        <v>5</v>
      </c>
      <c r="Q9228">
        <v>5</v>
      </c>
    </row>
    <row r="9229" spans="1:17" x14ac:dyDescent="0.25">
      <c r="A9229" t="s">
        <v>912</v>
      </c>
      <c r="B9229">
        <v>3</v>
      </c>
      <c r="C9229" t="s">
        <v>490</v>
      </c>
      <c r="D9229" t="s">
        <v>739</v>
      </c>
      <c r="E9229" t="str">
        <f t="shared" si="288"/>
        <v/>
      </c>
      <c r="F9229" t="str">
        <f t="shared" si="289"/>
        <v/>
      </c>
      <c r="H9229">
        <v>5</v>
      </c>
      <c r="Q9229">
        <v>5</v>
      </c>
    </row>
    <row r="9230" spans="1:17" x14ac:dyDescent="0.25">
      <c r="A9230" t="s">
        <v>912</v>
      </c>
      <c r="B9230">
        <v>3</v>
      </c>
      <c r="C9230" t="s">
        <v>510</v>
      </c>
      <c r="D9230" t="s">
        <v>739</v>
      </c>
      <c r="E9230" t="str">
        <f t="shared" si="288"/>
        <v/>
      </c>
      <c r="F9230" t="str">
        <f t="shared" si="289"/>
        <v/>
      </c>
      <c r="H9230">
        <v>5</v>
      </c>
      <c r="Q9230">
        <v>5</v>
      </c>
    </row>
    <row r="9231" spans="1:17" x14ac:dyDescent="0.25">
      <c r="A9231" t="s">
        <v>912</v>
      </c>
      <c r="B9231">
        <v>3</v>
      </c>
      <c r="C9231" t="s">
        <v>615</v>
      </c>
      <c r="D9231" t="s">
        <v>739</v>
      </c>
      <c r="E9231" t="str">
        <f t="shared" si="288"/>
        <v/>
      </c>
      <c r="F9231" t="str">
        <f t="shared" si="289"/>
        <v/>
      </c>
      <c r="H9231">
        <v>5.5</v>
      </c>
      <c r="Q9231">
        <v>5.5</v>
      </c>
    </row>
    <row r="9232" spans="1:17" x14ac:dyDescent="0.25">
      <c r="A9232" t="s">
        <v>912</v>
      </c>
      <c r="B9232">
        <v>3</v>
      </c>
      <c r="C9232" t="s">
        <v>598</v>
      </c>
      <c r="D9232" t="s">
        <v>739</v>
      </c>
      <c r="E9232" t="str">
        <f t="shared" si="288"/>
        <v/>
      </c>
      <c r="F9232" t="str">
        <f t="shared" si="289"/>
        <v/>
      </c>
      <c r="H9232">
        <v>5.5</v>
      </c>
      <c r="Q9232">
        <v>5.5</v>
      </c>
    </row>
    <row r="9233" spans="1:17" x14ac:dyDescent="0.25">
      <c r="A9233" t="s">
        <v>912</v>
      </c>
      <c r="B9233">
        <v>3</v>
      </c>
      <c r="C9233" t="s">
        <v>735</v>
      </c>
      <c r="D9233" t="s">
        <v>634</v>
      </c>
      <c r="E9233">
        <f t="shared" si="288"/>
        <v>1</v>
      </c>
      <c r="F9233" t="str">
        <f t="shared" si="289"/>
        <v/>
      </c>
      <c r="G9233" t="s">
        <v>910</v>
      </c>
      <c r="H9233">
        <v>5</v>
      </c>
      <c r="Q9233">
        <v>4.5</v>
      </c>
    </row>
    <row r="9234" spans="1:17" x14ac:dyDescent="0.25">
      <c r="A9234" t="s">
        <v>912</v>
      </c>
      <c r="B9234">
        <v>3</v>
      </c>
      <c r="C9234" t="s">
        <v>548</v>
      </c>
      <c r="D9234" t="s">
        <v>634</v>
      </c>
      <c r="E9234">
        <f t="shared" si="288"/>
        <v>1</v>
      </c>
      <c r="F9234" t="str">
        <f t="shared" si="289"/>
        <v/>
      </c>
      <c r="G9234" t="s">
        <v>910</v>
      </c>
      <c r="H9234">
        <v>5.5</v>
      </c>
      <c r="Q9234">
        <v>5</v>
      </c>
    </row>
    <row r="9235" spans="1:17" x14ac:dyDescent="0.25">
      <c r="A9235" t="s">
        <v>912</v>
      </c>
      <c r="B9235">
        <v>3</v>
      </c>
      <c r="C9235" t="s">
        <v>600</v>
      </c>
      <c r="D9235" t="s">
        <v>634</v>
      </c>
      <c r="E9235" t="str">
        <f t="shared" si="288"/>
        <v/>
      </c>
      <c r="F9235" t="str">
        <f t="shared" si="289"/>
        <v/>
      </c>
      <c r="H9235">
        <v>4</v>
      </c>
      <c r="Q9235">
        <v>4</v>
      </c>
    </row>
    <row r="9236" spans="1:17" x14ac:dyDescent="0.25">
      <c r="A9236" t="s">
        <v>912</v>
      </c>
      <c r="B9236">
        <v>3</v>
      </c>
      <c r="C9236" t="s">
        <v>602</v>
      </c>
      <c r="D9236" t="s">
        <v>634</v>
      </c>
      <c r="E9236">
        <f t="shared" si="288"/>
        <v>1</v>
      </c>
      <c r="F9236" t="str">
        <f t="shared" si="289"/>
        <v/>
      </c>
      <c r="G9236" t="s">
        <v>910</v>
      </c>
      <c r="H9236">
        <v>5.5</v>
      </c>
      <c r="Q9236">
        <v>5</v>
      </c>
    </row>
    <row r="9237" spans="1:17" x14ac:dyDescent="0.25">
      <c r="A9237" t="s">
        <v>912</v>
      </c>
      <c r="B9237">
        <v>3</v>
      </c>
      <c r="C9237" t="s">
        <v>609</v>
      </c>
      <c r="D9237" t="s">
        <v>634</v>
      </c>
      <c r="E9237">
        <f t="shared" si="288"/>
        <v>1</v>
      </c>
      <c r="F9237" t="str">
        <f t="shared" si="289"/>
        <v/>
      </c>
      <c r="G9237" t="s">
        <v>910</v>
      </c>
      <c r="H9237">
        <v>5</v>
      </c>
      <c r="Q9237">
        <v>4.5</v>
      </c>
    </row>
    <row r="9238" spans="1:17" x14ac:dyDescent="0.25">
      <c r="A9238" t="s">
        <v>912</v>
      </c>
      <c r="B9238">
        <v>3</v>
      </c>
      <c r="C9238" t="s">
        <v>533</v>
      </c>
      <c r="D9238" t="s">
        <v>634</v>
      </c>
      <c r="E9238" t="str">
        <f t="shared" si="288"/>
        <v/>
      </c>
      <c r="F9238" t="str">
        <f t="shared" si="289"/>
        <v/>
      </c>
      <c r="H9238">
        <v>6</v>
      </c>
      <c r="Q9238">
        <v>6</v>
      </c>
    </row>
    <row r="9239" spans="1:17" x14ac:dyDescent="0.25">
      <c r="A9239" t="s">
        <v>912</v>
      </c>
      <c r="B9239">
        <v>3</v>
      </c>
      <c r="C9239" t="s">
        <v>486</v>
      </c>
      <c r="D9239" t="s">
        <v>632</v>
      </c>
      <c r="E9239" t="str">
        <f t="shared" si="288"/>
        <v/>
      </c>
      <c r="F9239" t="str">
        <f t="shared" si="289"/>
        <v/>
      </c>
      <c r="H9239">
        <v>6</v>
      </c>
      <c r="Q9239">
        <v>6</v>
      </c>
    </row>
    <row r="9240" spans="1:17" x14ac:dyDescent="0.25">
      <c r="A9240" t="s">
        <v>912</v>
      </c>
      <c r="B9240">
        <v>3</v>
      </c>
      <c r="C9240" t="s">
        <v>487</v>
      </c>
      <c r="D9240" t="s">
        <v>632</v>
      </c>
      <c r="E9240" t="str">
        <f t="shared" si="288"/>
        <v/>
      </c>
      <c r="F9240" t="str">
        <f t="shared" si="289"/>
        <v/>
      </c>
      <c r="H9240">
        <v>5.5</v>
      </c>
      <c r="Q9240">
        <v>5.5</v>
      </c>
    </row>
    <row r="9241" spans="1:17" x14ac:dyDescent="0.25">
      <c r="A9241" t="s">
        <v>912</v>
      </c>
      <c r="B9241">
        <v>3</v>
      </c>
      <c r="C9241" t="s">
        <v>504</v>
      </c>
      <c r="D9241" t="s">
        <v>632</v>
      </c>
      <c r="E9241" t="str">
        <f t="shared" si="288"/>
        <v/>
      </c>
      <c r="F9241" t="str">
        <f t="shared" si="289"/>
        <v/>
      </c>
      <c r="H9241">
        <v>6.5</v>
      </c>
      <c r="I9241">
        <v>1</v>
      </c>
      <c r="Q9241">
        <v>9.5</v>
      </c>
    </row>
    <row r="9242" spans="1:17" x14ac:dyDescent="0.25">
      <c r="A9242" t="s">
        <v>912</v>
      </c>
      <c r="B9242">
        <v>3</v>
      </c>
      <c r="C9242" t="s">
        <v>520</v>
      </c>
      <c r="D9242" t="s">
        <v>632</v>
      </c>
      <c r="E9242" t="str">
        <f t="shared" si="288"/>
        <v/>
      </c>
      <c r="F9242" t="str">
        <f t="shared" si="289"/>
        <v/>
      </c>
      <c r="H9242">
        <v>5.5</v>
      </c>
      <c r="Q9242">
        <v>5.5</v>
      </c>
    </row>
    <row r="9243" spans="1:17" x14ac:dyDescent="0.25">
      <c r="A9243" t="s">
        <v>912</v>
      </c>
      <c r="B9243">
        <v>3</v>
      </c>
      <c r="C9243" t="s">
        <v>555</v>
      </c>
      <c r="D9243" t="s">
        <v>632</v>
      </c>
      <c r="E9243" t="str">
        <f t="shared" si="288"/>
        <v/>
      </c>
      <c r="F9243" t="str">
        <f t="shared" si="289"/>
        <v/>
      </c>
      <c r="H9243">
        <v>4.5</v>
      </c>
      <c r="Q9243">
        <v>4.5</v>
      </c>
    </row>
    <row r="9244" spans="1:17" x14ac:dyDescent="0.25">
      <c r="A9244" t="s">
        <v>912</v>
      </c>
      <c r="B9244">
        <v>3</v>
      </c>
      <c r="C9244" t="s">
        <v>596</v>
      </c>
      <c r="D9244" t="s">
        <v>632</v>
      </c>
      <c r="E9244" t="str">
        <f t="shared" si="288"/>
        <v/>
      </c>
      <c r="F9244">
        <f t="shared" si="289"/>
        <v>1</v>
      </c>
      <c r="G9244" t="s">
        <v>911</v>
      </c>
      <c r="H9244">
        <v>5</v>
      </c>
      <c r="Q9244">
        <v>4</v>
      </c>
    </row>
    <row r="9245" spans="1:17" x14ac:dyDescent="0.25">
      <c r="A9245" t="s">
        <v>912</v>
      </c>
      <c r="B9245">
        <v>3</v>
      </c>
      <c r="C9245" t="s">
        <v>501</v>
      </c>
      <c r="D9245" t="s">
        <v>752</v>
      </c>
      <c r="E9245" t="str">
        <f t="shared" si="288"/>
        <v/>
      </c>
      <c r="F9245" t="str">
        <f t="shared" si="289"/>
        <v/>
      </c>
      <c r="H9245">
        <v>7</v>
      </c>
      <c r="L9245">
        <v>1</v>
      </c>
      <c r="Q9245">
        <v>8</v>
      </c>
    </row>
    <row r="9246" spans="1:17" x14ac:dyDescent="0.25">
      <c r="A9246" t="s">
        <v>912</v>
      </c>
      <c r="B9246">
        <v>3</v>
      </c>
      <c r="C9246" t="s">
        <v>517</v>
      </c>
      <c r="D9246" t="s">
        <v>752</v>
      </c>
      <c r="E9246" t="str">
        <f t="shared" si="288"/>
        <v/>
      </c>
      <c r="F9246" t="str">
        <f t="shared" si="289"/>
        <v/>
      </c>
      <c r="H9246">
        <v>6</v>
      </c>
      <c r="Q9246">
        <v>6</v>
      </c>
    </row>
    <row r="9247" spans="1:17" x14ac:dyDescent="0.25">
      <c r="A9247" t="s">
        <v>912</v>
      </c>
      <c r="B9247">
        <v>3</v>
      </c>
      <c r="C9247" t="s">
        <v>570</v>
      </c>
      <c r="D9247" t="s">
        <v>752</v>
      </c>
      <c r="E9247" t="str">
        <f t="shared" si="288"/>
        <v/>
      </c>
      <c r="F9247" t="str">
        <f t="shared" si="289"/>
        <v/>
      </c>
      <c r="H9247">
        <v>7</v>
      </c>
      <c r="I9247">
        <v>1</v>
      </c>
      <c r="Q9247">
        <v>10</v>
      </c>
    </row>
    <row r="9248" spans="1:17" x14ac:dyDescent="0.25">
      <c r="A9248" t="s">
        <v>912</v>
      </c>
      <c r="B9248">
        <v>3</v>
      </c>
      <c r="C9248" t="s">
        <v>792</v>
      </c>
      <c r="D9248" t="s">
        <v>752</v>
      </c>
      <c r="E9248" t="str">
        <f t="shared" si="288"/>
        <v/>
      </c>
      <c r="F9248" t="str">
        <f t="shared" si="289"/>
        <v/>
      </c>
      <c r="H9248">
        <v>6</v>
      </c>
      <c r="Q9248">
        <v>6</v>
      </c>
    </row>
    <row r="9249" spans="1:17" x14ac:dyDescent="0.25">
      <c r="A9249" t="s">
        <v>912</v>
      </c>
      <c r="B9249">
        <v>3</v>
      </c>
      <c r="C9249" t="s">
        <v>580</v>
      </c>
      <c r="D9249" t="s">
        <v>752</v>
      </c>
      <c r="E9249" t="str">
        <f t="shared" si="288"/>
        <v/>
      </c>
      <c r="F9249" t="str">
        <f t="shared" si="289"/>
        <v/>
      </c>
      <c r="H9249">
        <v>7</v>
      </c>
      <c r="Q9249">
        <v>7</v>
      </c>
    </row>
    <row r="9250" spans="1:17" x14ac:dyDescent="0.25">
      <c r="A9250" t="s">
        <v>912</v>
      </c>
      <c r="B9250">
        <v>3</v>
      </c>
      <c r="C9250" t="s">
        <v>485</v>
      </c>
      <c r="D9250" t="s">
        <v>740</v>
      </c>
      <c r="E9250" t="str">
        <f t="shared" si="288"/>
        <v/>
      </c>
      <c r="F9250" t="str">
        <f t="shared" si="289"/>
        <v/>
      </c>
      <c r="H9250">
        <v>7</v>
      </c>
      <c r="L9250">
        <v>1</v>
      </c>
      <c r="Q9250">
        <v>8</v>
      </c>
    </row>
    <row r="9251" spans="1:17" x14ac:dyDescent="0.25">
      <c r="A9251" t="s">
        <v>912</v>
      </c>
      <c r="B9251">
        <v>3</v>
      </c>
      <c r="C9251" t="s">
        <v>507</v>
      </c>
      <c r="D9251" t="s">
        <v>740</v>
      </c>
      <c r="E9251" t="str">
        <f t="shared" si="288"/>
        <v/>
      </c>
      <c r="F9251" t="str">
        <f t="shared" si="289"/>
        <v/>
      </c>
      <c r="H9251">
        <v>6</v>
      </c>
      <c r="Q9251">
        <v>6</v>
      </c>
    </row>
    <row r="9252" spans="1:17" x14ac:dyDescent="0.25">
      <c r="A9252" t="s">
        <v>912</v>
      </c>
      <c r="B9252">
        <v>3</v>
      </c>
      <c r="C9252" t="s">
        <v>544</v>
      </c>
      <c r="D9252" t="s">
        <v>740</v>
      </c>
      <c r="E9252" t="str">
        <f t="shared" si="288"/>
        <v/>
      </c>
      <c r="F9252" t="str">
        <f t="shared" si="289"/>
        <v/>
      </c>
      <c r="H9252">
        <v>5.5</v>
      </c>
      <c r="Q9252">
        <v>5.5</v>
      </c>
    </row>
    <row r="9253" spans="1:17" x14ac:dyDescent="0.25">
      <c r="A9253" t="s">
        <v>912</v>
      </c>
      <c r="B9253">
        <v>3</v>
      </c>
      <c r="C9253" t="s">
        <v>617</v>
      </c>
      <c r="D9253" t="s">
        <v>740</v>
      </c>
      <c r="E9253" t="str">
        <f t="shared" si="288"/>
        <v/>
      </c>
      <c r="F9253" t="str">
        <f t="shared" si="289"/>
        <v/>
      </c>
      <c r="H9253">
        <v>6.5</v>
      </c>
      <c r="Q9253">
        <v>6.5</v>
      </c>
    </row>
    <row r="9254" spans="1:17" x14ac:dyDescent="0.25">
      <c r="A9254" t="s">
        <v>912</v>
      </c>
      <c r="B9254">
        <v>3</v>
      </c>
      <c r="C9254" t="s">
        <v>488</v>
      </c>
      <c r="D9254" t="s">
        <v>742</v>
      </c>
      <c r="E9254" t="str">
        <f t="shared" si="288"/>
        <v/>
      </c>
      <c r="F9254" t="str">
        <f t="shared" si="289"/>
        <v/>
      </c>
      <c r="H9254">
        <v>6</v>
      </c>
      <c r="L9254">
        <v>1</v>
      </c>
      <c r="Q9254">
        <v>7</v>
      </c>
    </row>
    <row r="9255" spans="1:17" x14ac:dyDescent="0.25">
      <c r="A9255" t="s">
        <v>912</v>
      </c>
      <c r="B9255">
        <v>3</v>
      </c>
      <c r="C9255" t="s">
        <v>552</v>
      </c>
      <c r="D9255" t="s">
        <v>742</v>
      </c>
      <c r="E9255" t="str">
        <f t="shared" si="288"/>
        <v/>
      </c>
      <c r="F9255" t="str">
        <f t="shared" si="289"/>
        <v/>
      </c>
      <c r="H9255">
        <v>5.5</v>
      </c>
      <c r="Q9255">
        <v>5.5</v>
      </c>
    </row>
    <row r="9256" spans="1:17" x14ac:dyDescent="0.25">
      <c r="A9256" t="s">
        <v>912</v>
      </c>
      <c r="B9256">
        <v>3</v>
      </c>
      <c r="C9256" t="s">
        <v>595</v>
      </c>
      <c r="D9256" t="s">
        <v>742</v>
      </c>
      <c r="E9256" t="str">
        <f t="shared" si="288"/>
        <v/>
      </c>
      <c r="F9256" t="str">
        <f t="shared" si="289"/>
        <v/>
      </c>
      <c r="H9256">
        <v>5.5</v>
      </c>
      <c r="Q9256">
        <v>5.5</v>
      </c>
    </row>
    <row r="9257" spans="1:17" x14ac:dyDescent="0.25">
      <c r="A9257" t="s">
        <v>912</v>
      </c>
      <c r="B9257">
        <v>3</v>
      </c>
      <c r="C9257" t="s">
        <v>790</v>
      </c>
      <c r="D9257" t="s">
        <v>742</v>
      </c>
      <c r="E9257" t="str">
        <f t="shared" si="288"/>
        <v/>
      </c>
      <c r="F9257" t="str">
        <f t="shared" si="289"/>
        <v/>
      </c>
      <c r="H9257">
        <v>5.5</v>
      </c>
      <c r="Q9257">
        <v>5.5</v>
      </c>
    </row>
    <row r="9258" spans="1:17" x14ac:dyDescent="0.25">
      <c r="A9258" t="s">
        <v>912</v>
      </c>
      <c r="B9258">
        <v>3</v>
      </c>
      <c r="C9258" t="s">
        <v>620</v>
      </c>
      <c r="D9258" t="s">
        <v>742</v>
      </c>
      <c r="E9258">
        <f t="shared" si="288"/>
        <v>1</v>
      </c>
      <c r="F9258" t="str">
        <f t="shared" si="289"/>
        <v/>
      </c>
      <c r="G9258" t="s">
        <v>910</v>
      </c>
      <c r="H9258">
        <v>7</v>
      </c>
      <c r="I9258">
        <v>1</v>
      </c>
      <c r="Q9258">
        <v>9.5</v>
      </c>
    </row>
    <row r="9259" spans="1:17" x14ac:dyDescent="0.25">
      <c r="A9259" t="s">
        <v>912</v>
      </c>
      <c r="B9259">
        <v>3</v>
      </c>
      <c r="C9259" t="s">
        <v>508</v>
      </c>
      <c r="D9259" t="s">
        <v>753</v>
      </c>
      <c r="E9259" t="str">
        <f t="shared" si="288"/>
        <v/>
      </c>
      <c r="F9259" t="str">
        <f t="shared" si="289"/>
        <v/>
      </c>
      <c r="H9259">
        <v>7.5</v>
      </c>
      <c r="I9259">
        <v>1</v>
      </c>
      <c r="Q9259">
        <v>10.5</v>
      </c>
    </row>
    <row r="9260" spans="1:17" x14ac:dyDescent="0.25">
      <c r="A9260" t="s">
        <v>912</v>
      </c>
      <c r="B9260">
        <v>3</v>
      </c>
      <c r="C9260" t="s">
        <v>528</v>
      </c>
      <c r="D9260" t="s">
        <v>753</v>
      </c>
      <c r="E9260" t="str">
        <f t="shared" si="288"/>
        <v/>
      </c>
      <c r="F9260" t="str">
        <f t="shared" si="289"/>
        <v/>
      </c>
      <c r="H9260">
        <v>6</v>
      </c>
      <c r="L9260">
        <v>1</v>
      </c>
      <c r="Q9260">
        <v>7</v>
      </c>
    </row>
    <row r="9261" spans="1:17" x14ac:dyDescent="0.25">
      <c r="A9261" t="s">
        <v>912</v>
      </c>
      <c r="B9261">
        <v>3</v>
      </c>
      <c r="C9261" t="s">
        <v>568</v>
      </c>
      <c r="D9261" t="s">
        <v>753</v>
      </c>
      <c r="E9261" t="str">
        <f t="shared" si="288"/>
        <v/>
      </c>
      <c r="F9261" t="str">
        <f t="shared" si="289"/>
        <v/>
      </c>
      <c r="H9261">
        <v>7</v>
      </c>
      <c r="L9261">
        <v>1</v>
      </c>
      <c r="Q9261">
        <v>8</v>
      </c>
    </row>
    <row r="9262" spans="1:17" x14ac:dyDescent="0.25">
      <c r="A9262" t="s">
        <v>912</v>
      </c>
      <c r="B9262">
        <v>3</v>
      </c>
      <c r="C9262" t="s">
        <v>572</v>
      </c>
      <c r="D9262" t="s">
        <v>753</v>
      </c>
      <c r="E9262">
        <f t="shared" si="288"/>
        <v>1</v>
      </c>
      <c r="F9262" t="str">
        <f t="shared" si="289"/>
        <v/>
      </c>
      <c r="G9262" t="s">
        <v>910</v>
      </c>
      <c r="H9262">
        <v>6.5</v>
      </c>
      <c r="I9262">
        <v>1</v>
      </c>
      <c r="Q9262">
        <v>9</v>
      </c>
    </row>
    <row r="9263" spans="1:17" x14ac:dyDescent="0.25">
      <c r="A9263" t="s">
        <v>912</v>
      </c>
      <c r="B9263">
        <v>3</v>
      </c>
      <c r="C9263" t="s">
        <v>589</v>
      </c>
      <c r="D9263" t="s">
        <v>753</v>
      </c>
      <c r="E9263" t="str">
        <f t="shared" si="288"/>
        <v/>
      </c>
      <c r="F9263" t="str">
        <f t="shared" si="289"/>
        <v/>
      </c>
      <c r="H9263">
        <v>7</v>
      </c>
      <c r="L9263">
        <v>1</v>
      </c>
      <c r="Q9263">
        <v>8</v>
      </c>
    </row>
    <row r="9264" spans="1:17" x14ac:dyDescent="0.25">
      <c r="A9264" t="s">
        <v>912</v>
      </c>
      <c r="B9264">
        <v>3</v>
      </c>
      <c r="C9264" t="s">
        <v>499</v>
      </c>
      <c r="D9264" t="s">
        <v>750</v>
      </c>
      <c r="E9264" t="str">
        <f t="shared" si="288"/>
        <v/>
      </c>
      <c r="F9264" t="str">
        <f t="shared" si="289"/>
        <v/>
      </c>
      <c r="H9264">
        <v>6</v>
      </c>
      <c r="Q9264">
        <v>6</v>
      </c>
    </row>
    <row r="9265" spans="1:17" x14ac:dyDescent="0.25">
      <c r="A9265" t="s">
        <v>912</v>
      </c>
      <c r="B9265">
        <v>3</v>
      </c>
      <c r="C9265" t="s">
        <v>542</v>
      </c>
      <c r="D9265" t="s">
        <v>750</v>
      </c>
      <c r="E9265">
        <f t="shared" si="288"/>
        <v>1</v>
      </c>
      <c r="F9265" t="str">
        <f t="shared" si="289"/>
        <v/>
      </c>
      <c r="G9265" t="s">
        <v>910</v>
      </c>
      <c r="H9265">
        <v>6</v>
      </c>
      <c r="Q9265">
        <v>5.5</v>
      </c>
    </row>
    <row r="9266" spans="1:17" x14ac:dyDescent="0.25">
      <c r="A9266" t="s">
        <v>912</v>
      </c>
      <c r="B9266">
        <v>3</v>
      </c>
      <c r="C9266" t="s">
        <v>571</v>
      </c>
      <c r="D9266" t="s">
        <v>750</v>
      </c>
      <c r="E9266" t="str">
        <f t="shared" si="288"/>
        <v/>
      </c>
      <c r="F9266" t="str">
        <f t="shared" si="289"/>
        <v/>
      </c>
      <c r="H9266">
        <v>5.5</v>
      </c>
      <c r="Q9266">
        <v>5.5</v>
      </c>
    </row>
    <row r="9267" spans="1:17" x14ac:dyDescent="0.25">
      <c r="A9267" t="s">
        <v>912</v>
      </c>
      <c r="B9267">
        <v>3</v>
      </c>
      <c r="C9267" t="s">
        <v>607</v>
      </c>
      <c r="D9267" t="s">
        <v>750</v>
      </c>
      <c r="E9267">
        <f t="shared" si="288"/>
        <v>1</v>
      </c>
      <c r="F9267" t="str">
        <f t="shared" si="289"/>
        <v/>
      </c>
      <c r="G9267" t="s">
        <v>910</v>
      </c>
      <c r="H9267">
        <v>6.5</v>
      </c>
      <c r="L9267">
        <v>1</v>
      </c>
      <c r="Q9267">
        <v>7</v>
      </c>
    </row>
    <row r="9268" spans="1:17" x14ac:dyDescent="0.25">
      <c r="A9268" t="s">
        <v>912</v>
      </c>
      <c r="B9268">
        <v>3</v>
      </c>
      <c r="C9268" t="s">
        <v>502</v>
      </c>
      <c r="D9268" t="s">
        <v>754</v>
      </c>
      <c r="E9268" t="str">
        <f t="shared" si="288"/>
        <v/>
      </c>
      <c r="F9268" t="str">
        <f t="shared" si="289"/>
        <v/>
      </c>
      <c r="H9268">
        <v>5.5</v>
      </c>
      <c r="Q9268">
        <v>5.5</v>
      </c>
    </row>
    <row r="9269" spans="1:17" x14ac:dyDescent="0.25">
      <c r="A9269" t="s">
        <v>912</v>
      </c>
      <c r="B9269">
        <v>3</v>
      </c>
      <c r="C9269" t="s">
        <v>521</v>
      </c>
      <c r="D9269" t="s">
        <v>754</v>
      </c>
      <c r="E9269" t="str">
        <f t="shared" si="288"/>
        <v/>
      </c>
      <c r="F9269" t="str">
        <f t="shared" si="289"/>
        <v/>
      </c>
      <c r="H9269">
        <v>6</v>
      </c>
      <c r="Q9269">
        <v>6</v>
      </c>
    </row>
    <row r="9270" spans="1:17" x14ac:dyDescent="0.25">
      <c r="A9270" t="s">
        <v>912</v>
      </c>
      <c r="B9270">
        <v>3</v>
      </c>
      <c r="C9270" t="s">
        <v>531</v>
      </c>
      <c r="D9270" t="s">
        <v>754</v>
      </c>
      <c r="E9270" t="str">
        <f t="shared" si="288"/>
        <v/>
      </c>
      <c r="F9270" t="str">
        <f t="shared" si="289"/>
        <v/>
      </c>
      <c r="H9270">
        <v>5.5</v>
      </c>
      <c r="Q9270">
        <v>5.5</v>
      </c>
    </row>
    <row r="9271" spans="1:17" x14ac:dyDescent="0.25">
      <c r="A9271" t="s">
        <v>912</v>
      </c>
      <c r="B9271">
        <v>3</v>
      </c>
      <c r="C9271" t="s">
        <v>584</v>
      </c>
      <c r="D9271" t="s">
        <v>754</v>
      </c>
      <c r="E9271" t="str">
        <f t="shared" si="288"/>
        <v/>
      </c>
      <c r="F9271" t="str">
        <f t="shared" si="289"/>
        <v/>
      </c>
      <c r="H9271">
        <v>5.5</v>
      </c>
      <c r="Q9271">
        <v>5.5</v>
      </c>
    </row>
    <row r="9272" spans="1:17" x14ac:dyDescent="0.25">
      <c r="A9272" t="s">
        <v>912</v>
      </c>
      <c r="B9272">
        <v>3</v>
      </c>
      <c r="C9272" t="s">
        <v>586</v>
      </c>
      <c r="D9272" t="s">
        <v>754</v>
      </c>
      <c r="E9272" t="str">
        <f t="shared" si="288"/>
        <v/>
      </c>
      <c r="F9272" t="str">
        <f t="shared" si="289"/>
        <v/>
      </c>
      <c r="H9272">
        <v>6</v>
      </c>
      <c r="I9272">
        <v>1</v>
      </c>
      <c r="Q9272">
        <v>9</v>
      </c>
    </row>
    <row r="9273" spans="1:17" x14ac:dyDescent="0.25">
      <c r="A9273" t="s">
        <v>912</v>
      </c>
      <c r="B9273">
        <v>3</v>
      </c>
      <c r="C9273" t="s">
        <v>599</v>
      </c>
      <c r="D9273" t="s">
        <v>754</v>
      </c>
      <c r="E9273">
        <f t="shared" si="288"/>
        <v>1</v>
      </c>
      <c r="F9273" t="str">
        <f t="shared" si="289"/>
        <v/>
      </c>
      <c r="G9273" t="s">
        <v>910</v>
      </c>
      <c r="H9273">
        <v>6</v>
      </c>
      <c r="Q9273">
        <v>5.5</v>
      </c>
    </row>
    <row r="9274" spans="1:17" x14ac:dyDescent="0.25">
      <c r="A9274" t="s">
        <v>912</v>
      </c>
      <c r="B9274">
        <v>3</v>
      </c>
      <c r="C9274" t="s">
        <v>557</v>
      </c>
      <c r="D9274" t="s">
        <v>754</v>
      </c>
      <c r="E9274" t="str">
        <f t="shared" si="288"/>
        <v/>
      </c>
      <c r="F9274" t="str">
        <f t="shared" si="289"/>
        <v/>
      </c>
      <c r="H9274">
        <v>5</v>
      </c>
      <c r="Q9274">
        <v>5</v>
      </c>
    </row>
    <row r="9275" spans="1:17" x14ac:dyDescent="0.25">
      <c r="A9275" t="s">
        <v>912</v>
      </c>
      <c r="B9275">
        <v>3</v>
      </c>
      <c r="C9275" t="s">
        <v>527</v>
      </c>
      <c r="D9275" t="s">
        <v>748</v>
      </c>
      <c r="E9275" t="str">
        <f t="shared" si="288"/>
        <v/>
      </c>
      <c r="F9275" t="str">
        <f t="shared" si="289"/>
        <v/>
      </c>
      <c r="H9275">
        <v>6.5</v>
      </c>
      <c r="L9275">
        <v>1</v>
      </c>
      <c r="Q9275">
        <v>7.5</v>
      </c>
    </row>
    <row r="9276" spans="1:17" x14ac:dyDescent="0.25">
      <c r="A9276" t="s">
        <v>912</v>
      </c>
      <c r="B9276">
        <v>3</v>
      </c>
      <c r="C9276" t="s">
        <v>546</v>
      </c>
      <c r="D9276" t="s">
        <v>748</v>
      </c>
      <c r="E9276" t="str">
        <f t="shared" si="288"/>
        <v/>
      </c>
      <c r="F9276" t="str">
        <f t="shared" si="289"/>
        <v/>
      </c>
      <c r="H9276">
        <v>6.5</v>
      </c>
      <c r="Q9276">
        <v>6.5</v>
      </c>
    </row>
    <row r="9277" spans="1:17" x14ac:dyDescent="0.25">
      <c r="A9277" t="s">
        <v>912</v>
      </c>
      <c r="B9277">
        <v>3</v>
      </c>
      <c r="C9277" t="s">
        <v>551</v>
      </c>
      <c r="D9277" t="s">
        <v>748</v>
      </c>
      <c r="E9277" t="str">
        <f t="shared" si="288"/>
        <v/>
      </c>
      <c r="F9277" t="str">
        <f t="shared" si="289"/>
        <v/>
      </c>
      <c r="H9277">
        <v>6</v>
      </c>
      <c r="Q9277">
        <v>6</v>
      </c>
    </row>
    <row r="9278" spans="1:17" x14ac:dyDescent="0.25">
      <c r="A9278" t="s">
        <v>912</v>
      </c>
      <c r="B9278">
        <v>3</v>
      </c>
      <c r="C9278" t="s">
        <v>498</v>
      </c>
      <c r="D9278" t="s">
        <v>661</v>
      </c>
      <c r="E9278" t="str">
        <f t="shared" si="288"/>
        <v/>
      </c>
      <c r="F9278" t="str">
        <f t="shared" si="289"/>
        <v/>
      </c>
      <c r="H9278">
        <v>7</v>
      </c>
      <c r="I9278">
        <v>1</v>
      </c>
      <c r="Q9278">
        <v>10</v>
      </c>
    </row>
    <row r="9279" spans="1:17" x14ac:dyDescent="0.25">
      <c r="A9279" t="s">
        <v>912</v>
      </c>
      <c r="B9279">
        <v>3</v>
      </c>
      <c r="C9279" t="s">
        <v>540</v>
      </c>
      <c r="D9279" t="s">
        <v>661</v>
      </c>
      <c r="E9279">
        <f t="shared" si="288"/>
        <v>1</v>
      </c>
      <c r="F9279" t="str">
        <f t="shared" si="289"/>
        <v/>
      </c>
      <c r="G9279" t="s">
        <v>910</v>
      </c>
      <c r="H9279">
        <v>5.5</v>
      </c>
      <c r="Q9279">
        <v>5</v>
      </c>
    </row>
    <row r="9280" spans="1:17" x14ac:dyDescent="0.25">
      <c r="A9280" t="s">
        <v>912</v>
      </c>
      <c r="B9280">
        <v>3</v>
      </c>
      <c r="C9280" t="s">
        <v>575</v>
      </c>
      <c r="D9280" t="s">
        <v>661</v>
      </c>
      <c r="E9280" t="str">
        <f t="shared" si="288"/>
        <v/>
      </c>
      <c r="F9280" t="str">
        <f t="shared" si="289"/>
        <v/>
      </c>
      <c r="H9280">
        <v>6</v>
      </c>
      <c r="Q9280">
        <v>6</v>
      </c>
    </row>
    <row r="9281" spans="1:17" x14ac:dyDescent="0.25">
      <c r="A9281" t="s">
        <v>912</v>
      </c>
      <c r="B9281">
        <v>3</v>
      </c>
      <c r="C9281" t="s">
        <v>789</v>
      </c>
      <c r="D9281" t="s">
        <v>661</v>
      </c>
      <c r="E9281" t="str">
        <f t="shared" si="288"/>
        <v/>
      </c>
      <c r="F9281" t="str">
        <f t="shared" si="289"/>
        <v/>
      </c>
      <c r="H9281">
        <v>6</v>
      </c>
      <c r="Q9281">
        <v>6</v>
      </c>
    </row>
    <row r="9282" spans="1:17" x14ac:dyDescent="0.25">
      <c r="A9282" t="s">
        <v>912</v>
      </c>
      <c r="B9282">
        <v>3</v>
      </c>
      <c r="C9282" t="s">
        <v>522</v>
      </c>
      <c r="D9282" t="s">
        <v>631</v>
      </c>
      <c r="E9282" t="str">
        <f t="shared" si="288"/>
        <v/>
      </c>
      <c r="F9282" t="str">
        <f t="shared" si="289"/>
        <v/>
      </c>
      <c r="H9282">
        <v>6</v>
      </c>
      <c r="Q9282">
        <v>6</v>
      </c>
    </row>
    <row r="9283" spans="1:17" x14ac:dyDescent="0.25">
      <c r="A9283" t="s">
        <v>912</v>
      </c>
      <c r="B9283">
        <v>3</v>
      </c>
      <c r="C9283" t="s">
        <v>539</v>
      </c>
      <c r="D9283" t="s">
        <v>631</v>
      </c>
      <c r="E9283" t="str">
        <f t="shared" ref="E9283:E9346" si="290">IF($G9283="Ammonito",1,"")</f>
        <v/>
      </c>
      <c r="F9283" t="str">
        <f t="shared" ref="F9283:F9346" si="291">IF($G9283="Espulsione",1,"")</f>
        <v/>
      </c>
      <c r="H9283">
        <v>6.5</v>
      </c>
      <c r="I9283">
        <v>1</v>
      </c>
      <c r="Q9283">
        <v>9.5</v>
      </c>
    </row>
    <row r="9284" spans="1:17" x14ac:dyDescent="0.25">
      <c r="A9284" t="s">
        <v>912</v>
      </c>
      <c r="B9284">
        <v>3</v>
      </c>
      <c r="C9284" t="s">
        <v>569</v>
      </c>
      <c r="D9284" t="s">
        <v>631</v>
      </c>
      <c r="E9284" t="str">
        <f t="shared" si="290"/>
        <v/>
      </c>
      <c r="F9284" t="str">
        <f t="shared" si="291"/>
        <v/>
      </c>
      <c r="H9284">
        <v>5</v>
      </c>
      <c r="Q9284">
        <v>5</v>
      </c>
    </row>
    <row r="9285" spans="1:17" x14ac:dyDescent="0.25">
      <c r="A9285" t="s">
        <v>912</v>
      </c>
      <c r="B9285">
        <v>3</v>
      </c>
      <c r="C9285" t="s">
        <v>577</v>
      </c>
      <c r="D9285" t="s">
        <v>631</v>
      </c>
      <c r="E9285" t="str">
        <f t="shared" si="290"/>
        <v/>
      </c>
      <c r="F9285" t="str">
        <f t="shared" si="291"/>
        <v/>
      </c>
      <c r="H9285">
        <v>6</v>
      </c>
      <c r="Q9285">
        <v>6</v>
      </c>
    </row>
    <row r="9286" spans="1:17" x14ac:dyDescent="0.25">
      <c r="A9286" t="s">
        <v>912</v>
      </c>
      <c r="B9286">
        <v>3</v>
      </c>
      <c r="C9286" t="s">
        <v>597</v>
      </c>
      <c r="D9286" t="s">
        <v>631</v>
      </c>
      <c r="E9286" t="str">
        <f t="shared" si="290"/>
        <v/>
      </c>
      <c r="F9286" t="str">
        <f t="shared" si="291"/>
        <v/>
      </c>
      <c r="H9286">
        <v>7</v>
      </c>
      <c r="L9286">
        <v>1</v>
      </c>
      <c r="Q9286">
        <v>8</v>
      </c>
    </row>
    <row r="9287" spans="1:17" x14ac:dyDescent="0.25">
      <c r="A9287" t="s">
        <v>912</v>
      </c>
      <c r="B9287">
        <v>3</v>
      </c>
      <c r="C9287" t="s">
        <v>612</v>
      </c>
      <c r="D9287" t="s">
        <v>631</v>
      </c>
      <c r="E9287" t="str">
        <f t="shared" si="290"/>
        <v/>
      </c>
      <c r="F9287" t="str">
        <f t="shared" si="291"/>
        <v/>
      </c>
      <c r="H9287">
        <v>7</v>
      </c>
      <c r="I9287">
        <v>1</v>
      </c>
      <c r="L9287">
        <v>1</v>
      </c>
      <c r="M9287">
        <v>1</v>
      </c>
      <c r="Q9287">
        <v>11</v>
      </c>
    </row>
    <row r="9288" spans="1:17" x14ac:dyDescent="0.25">
      <c r="A9288" t="s">
        <v>912</v>
      </c>
      <c r="B9288">
        <v>3</v>
      </c>
      <c r="C9288" t="s">
        <v>561</v>
      </c>
      <c r="D9288" t="s">
        <v>745</v>
      </c>
      <c r="E9288">
        <f t="shared" si="290"/>
        <v>1</v>
      </c>
      <c r="F9288" t="str">
        <f t="shared" si="291"/>
        <v/>
      </c>
      <c r="G9288" t="s">
        <v>910</v>
      </c>
      <c r="H9288">
        <v>6</v>
      </c>
      <c r="Q9288">
        <v>5.5</v>
      </c>
    </row>
    <row r="9289" spans="1:17" x14ac:dyDescent="0.25">
      <c r="A9289" t="s">
        <v>912</v>
      </c>
      <c r="B9289">
        <v>3</v>
      </c>
      <c r="C9289" t="s">
        <v>588</v>
      </c>
      <c r="D9289" t="s">
        <v>745</v>
      </c>
      <c r="E9289" t="str">
        <f t="shared" si="290"/>
        <v/>
      </c>
      <c r="F9289" t="str">
        <f t="shared" si="291"/>
        <v/>
      </c>
      <c r="H9289">
        <v>6</v>
      </c>
      <c r="Q9289">
        <v>6</v>
      </c>
    </row>
    <row r="9290" spans="1:17" x14ac:dyDescent="0.25">
      <c r="A9290" t="s">
        <v>912</v>
      </c>
      <c r="B9290">
        <v>3</v>
      </c>
      <c r="C9290" t="s">
        <v>610</v>
      </c>
      <c r="D9290" t="s">
        <v>745</v>
      </c>
      <c r="E9290">
        <f t="shared" si="290"/>
        <v>1</v>
      </c>
      <c r="F9290" t="str">
        <f t="shared" si="291"/>
        <v/>
      </c>
      <c r="G9290" t="s">
        <v>910</v>
      </c>
      <c r="H9290">
        <v>5.5</v>
      </c>
      <c r="Q9290">
        <v>5</v>
      </c>
    </row>
    <row r="9291" spans="1:17" x14ac:dyDescent="0.25">
      <c r="A9291" t="s">
        <v>912</v>
      </c>
      <c r="B9291">
        <v>3</v>
      </c>
      <c r="C9291" t="s">
        <v>503</v>
      </c>
      <c r="D9291" t="s">
        <v>745</v>
      </c>
      <c r="E9291" t="str">
        <f t="shared" si="290"/>
        <v/>
      </c>
      <c r="F9291" t="str">
        <f t="shared" si="291"/>
        <v/>
      </c>
      <c r="H9291">
        <v>5</v>
      </c>
      <c r="Q9291">
        <v>5</v>
      </c>
    </row>
    <row r="9292" spans="1:17" x14ac:dyDescent="0.25">
      <c r="A9292" t="s">
        <v>912</v>
      </c>
      <c r="B9292">
        <v>3</v>
      </c>
      <c r="C9292" t="s">
        <v>563</v>
      </c>
      <c r="D9292" t="s">
        <v>635</v>
      </c>
      <c r="E9292" t="str">
        <f t="shared" si="290"/>
        <v/>
      </c>
      <c r="F9292" t="str">
        <f t="shared" si="291"/>
        <v/>
      </c>
      <c r="H9292">
        <v>5.5</v>
      </c>
      <c r="Q9292">
        <v>5.5</v>
      </c>
    </row>
    <row r="9293" spans="1:17" x14ac:dyDescent="0.25">
      <c r="A9293" t="s">
        <v>912</v>
      </c>
      <c r="B9293">
        <v>3</v>
      </c>
      <c r="C9293" t="s">
        <v>573</v>
      </c>
      <c r="D9293" t="s">
        <v>635</v>
      </c>
      <c r="E9293" t="str">
        <f t="shared" si="290"/>
        <v/>
      </c>
      <c r="F9293" t="str">
        <f t="shared" si="291"/>
        <v/>
      </c>
      <c r="H9293">
        <v>5</v>
      </c>
      <c r="Q9293">
        <v>5</v>
      </c>
    </row>
    <row r="9294" spans="1:17" x14ac:dyDescent="0.25">
      <c r="A9294" t="s">
        <v>912</v>
      </c>
      <c r="B9294">
        <v>3</v>
      </c>
      <c r="C9294" t="s">
        <v>583</v>
      </c>
      <c r="D9294" t="s">
        <v>635</v>
      </c>
      <c r="E9294" t="str">
        <f t="shared" si="290"/>
        <v/>
      </c>
      <c r="F9294" t="str">
        <f t="shared" si="291"/>
        <v/>
      </c>
      <c r="H9294">
        <v>5</v>
      </c>
      <c r="Q9294">
        <v>5</v>
      </c>
    </row>
    <row r="9295" spans="1:17" x14ac:dyDescent="0.25">
      <c r="A9295" t="s">
        <v>912</v>
      </c>
      <c r="B9295">
        <v>3</v>
      </c>
      <c r="C9295" t="s">
        <v>606</v>
      </c>
      <c r="D9295" t="s">
        <v>635</v>
      </c>
      <c r="E9295" t="str">
        <f t="shared" si="290"/>
        <v/>
      </c>
      <c r="F9295" t="str">
        <f t="shared" si="291"/>
        <v/>
      </c>
      <c r="H9295">
        <v>6.5</v>
      </c>
      <c r="Q9295">
        <v>6.5</v>
      </c>
    </row>
    <row r="9296" spans="1:17" x14ac:dyDescent="0.25">
      <c r="A9296" t="s">
        <v>912</v>
      </c>
      <c r="B9296">
        <v>3</v>
      </c>
      <c r="C9296" t="s">
        <v>757</v>
      </c>
      <c r="D9296" t="s">
        <v>747</v>
      </c>
      <c r="E9296" t="str">
        <f t="shared" si="290"/>
        <v/>
      </c>
      <c r="F9296" t="str">
        <f t="shared" si="291"/>
        <v/>
      </c>
      <c r="H9296">
        <v>6</v>
      </c>
      <c r="Q9296">
        <v>6</v>
      </c>
    </row>
    <row r="9297" spans="1:17" x14ac:dyDescent="0.25">
      <c r="A9297" t="s">
        <v>912</v>
      </c>
      <c r="B9297">
        <v>3</v>
      </c>
      <c r="C9297" t="s">
        <v>512</v>
      </c>
      <c r="D9297" t="s">
        <v>747</v>
      </c>
      <c r="E9297" t="str">
        <f t="shared" si="290"/>
        <v/>
      </c>
      <c r="F9297" t="str">
        <f t="shared" si="291"/>
        <v/>
      </c>
      <c r="H9297">
        <v>7</v>
      </c>
      <c r="I9297">
        <v>1</v>
      </c>
      <c r="Q9297">
        <v>10</v>
      </c>
    </row>
    <row r="9298" spans="1:17" x14ac:dyDescent="0.25">
      <c r="A9298" t="s">
        <v>912</v>
      </c>
      <c r="B9298">
        <v>3</v>
      </c>
      <c r="C9298" t="s">
        <v>530</v>
      </c>
      <c r="D9298" t="s">
        <v>747</v>
      </c>
      <c r="E9298">
        <f t="shared" si="290"/>
        <v>1</v>
      </c>
      <c r="F9298" t="str">
        <f t="shared" si="291"/>
        <v/>
      </c>
      <c r="G9298" t="s">
        <v>910</v>
      </c>
      <c r="H9298">
        <v>6</v>
      </c>
      <c r="Q9298">
        <v>5.5</v>
      </c>
    </row>
    <row r="9299" spans="1:17" x14ac:dyDescent="0.25">
      <c r="A9299" t="s">
        <v>912</v>
      </c>
      <c r="B9299">
        <v>3</v>
      </c>
      <c r="C9299" t="s">
        <v>621</v>
      </c>
      <c r="D9299" t="s">
        <v>747</v>
      </c>
      <c r="E9299" t="str">
        <f t="shared" si="290"/>
        <v/>
      </c>
      <c r="F9299" t="str">
        <f t="shared" si="291"/>
        <v/>
      </c>
      <c r="H9299">
        <v>6.5</v>
      </c>
      <c r="Q9299">
        <v>6.5</v>
      </c>
    </row>
    <row r="9300" spans="1:17" x14ac:dyDescent="0.25">
      <c r="A9300" t="s">
        <v>912</v>
      </c>
      <c r="B9300">
        <v>3</v>
      </c>
      <c r="C9300" t="s">
        <v>483</v>
      </c>
      <c r="D9300" t="s">
        <v>738</v>
      </c>
      <c r="E9300" t="str">
        <f t="shared" si="290"/>
        <v/>
      </c>
      <c r="F9300" t="str">
        <f t="shared" si="291"/>
        <v/>
      </c>
      <c r="H9300">
        <v>6.5</v>
      </c>
      <c r="Q9300">
        <v>6.5</v>
      </c>
    </row>
    <row r="9301" spans="1:17" x14ac:dyDescent="0.25">
      <c r="A9301" t="s">
        <v>912</v>
      </c>
      <c r="B9301">
        <v>3</v>
      </c>
      <c r="C9301" t="s">
        <v>489</v>
      </c>
      <c r="D9301" t="s">
        <v>738</v>
      </c>
      <c r="E9301" t="str">
        <f t="shared" si="290"/>
        <v/>
      </c>
      <c r="F9301" t="str">
        <f t="shared" si="291"/>
        <v/>
      </c>
      <c r="H9301">
        <v>6</v>
      </c>
      <c r="Q9301">
        <v>6</v>
      </c>
    </row>
    <row r="9302" spans="1:17" x14ac:dyDescent="0.25">
      <c r="A9302" t="s">
        <v>912</v>
      </c>
      <c r="B9302">
        <v>3</v>
      </c>
      <c r="C9302" t="s">
        <v>567</v>
      </c>
      <c r="D9302" t="s">
        <v>738</v>
      </c>
      <c r="E9302" t="str">
        <f t="shared" si="290"/>
        <v/>
      </c>
      <c r="F9302" t="str">
        <f t="shared" si="291"/>
        <v/>
      </c>
      <c r="H9302">
        <v>5.5</v>
      </c>
      <c r="Q9302">
        <v>5.5</v>
      </c>
    </row>
    <row r="9303" spans="1:17" x14ac:dyDescent="0.25">
      <c r="A9303" t="s">
        <v>912</v>
      </c>
      <c r="B9303">
        <v>3</v>
      </c>
      <c r="C9303" t="s">
        <v>574</v>
      </c>
      <c r="D9303" t="s">
        <v>738</v>
      </c>
      <c r="E9303" t="str">
        <f t="shared" si="290"/>
        <v/>
      </c>
      <c r="F9303" t="str">
        <f t="shared" si="291"/>
        <v/>
      </c>
      <c r="H9303">
        <v>6.5</v>
      </c>
      <c r="Q9303">
        <v>6.5</v>
      </c>
    </row>
    <row r="9304" spans="1:17" x14ac:dyDescent="0.25">
      <c r="A9304" t="s">
        <v>912</v>
      </c>
      <c r="B9304">
        <v>3</v>
      </c>
      <c r="C9304" t="s">
        <v>592</v>
      </c>
      <c r="D9304" t="s">
        <v>738</v>
      </c>
      <c r="E9304" t="str">
        <f t="shared" si="290"/>
        <v/>
      </c>
      <c r="F9304" t="str">
        <f t="shared" si="291"/>
        <v/>
      </c>
      <c r="H9304">
        <v>5</v>
      </c>
      <c r="Q9304">
        <v>5</v>
      </c>
    </row>
    <row r="9305" spans="1:17" x14ac:dyDescent="0.25">
      <c r="A9305" t="s">
        <v>912</v>
      </c>
      <c r="B9305">
        <v>3</v>
      </c>
      <c r="C9305" t="s">
        <v>525</v>
      </c>
      <c r="D9305" t="s">
        <v>761</v>
      </c>
      <c r="E9305" t="str">
        <f t="shared" si="290"/>
        <v/>
      </c>
      <c r="F9305" t="str">
        <f t="shared" si="291"/>
        <v/>
      </c>
      <c r="H9305">
        <v>6</v>
      </c>
      <c r="Q9305">
        <v>6</v>
      </c>
    </row>
    <row r="9306" spans="1:17" x14ac:dyDescent="0.25">
      <c r="A9306" t="s">
        <v>912</v>
      </c>
      <c r="B9306">
        <v>3</v>
      </c>
      <c r="C9306" t="s">
        <v>545</v>
      </c>
      <c r="D9306" t="s">
        <v>761</v>
      </c>
      <c r="E9306" t="str">
        <f t="shared" si="290"/>
        <v/>
      </c>
      <c r="F9306" t="str">
        <f t="shared" si="291"/>
        <v/>
      </c>
      <c r="H9306">
        <v>6</v>
      </c>
      <c r="L9306">
        <v>1</v>
      </c>
      <c r="Q9306">
        <v>7</v>
      </c>
    </row>
    <row r="9307" spans="1:17" x14ac:dyDescent="0.25">
      <c r="A9307" t="s">
        <v>912</v>
      </c>
      <c r="B9307">
        <v>3</v>
      </c>
      <c r="C9307" t="s">
        <v>554</v>
      </c>
      <c r="D9307" t="s">
        <v>761</v>
      </c>
      <c r="E9307">
        <f t="shared" si="290"/>
        <v>1</v>
      </c>
      <c r="F9307" t="str">
        <f t="shared" si="291"/>
        <v/>
      </c>
      <c r="G9307" t="s">
        <v>910</v>
      </c>
      <c r="H9307">
        <v>6</v>
      </c>
      <c r="Q9307">
        <v>5.5</v>
      </c>
    </row>
    <row r="9308" spans="1:17" x14ac:dyDescent="0.25">
      <c r="A9308" t="s">
        <v>912</v>
      </c>
      <c r="B9308">
        <v>3</v>
      </c>
      <c r="C9308" t="s">
        <v>556</v>
      </c>
      <c r="D9308" t="s">
        <v>761</v>
      </c>
      <c r="E9308" t="str">
        <f t="shared" si="290"/>
        <v/>
      </c>
      <c r="F9308" t="str">
        <f t="shared" si="291"/>
        <v/>
      </c>
      <c r="H9308">
        <v>6.5</v>
      </c>
      <c r="L9308">
        <v>1</v>
      </c>
      <c r="Q9308">
        <v>7.5</v>
      </c>
    </row>
    <row r="9309" spans="1:17" x14ac:dyDescent="0.25">
      <c r="A9309" t="s">
        <v>912</v>
      </c>
      <c r="B9309">
        <v>3</v>
      </c>
      <c r="C9309" t="s">
        <v>579</v>
      </c>
      <c r="D9309" t="s">
        <v>761</v>
      </c>
      <c r="E9309" t="str">
        <f t="shared" si="290"/>
        <v/>
      </c>
      <c r="F9309" t="str">
        <f t="shared" si="291"/>
        <v/>
      </c>
      <c r="H9309">
        <v>6.5</v>
      </c>
      <c r="I9309">
        <v>1</v>
      </c>
      <c r="Q9309">
        <v>9.5</v>
      </c>
    </row>
    <row r="9310" spans="1:17" x14ac:dyDescent="0.25">
      <c r="A9310" t="s">
        <v>912</v>
      </c>
      <c r="B9310">
        <v>3</v>
      </c>
      <c r="C9310" t="s">
        <v>604</v>
      </c>
      <c r="D9310" t="s">
        <v>761</v>
      </c>
      <c r="E9310">
        <f t="shared" si="290"/>
        <v>1</v>
      </c>
      <c r="F9310" t="str">
        <f t="shared" si="291"/>
        <v/>
      </c>
      <c r="G9310" t="s">
        <v>910</v>
      </c>
      <c r="H9310">
        <v>7</v>
      </c>
      <c r="I9310">
        <v>1</v>
      </c>
      <c r="Q9310">
        <v>9.5</v>
      </c>
    </row>
    <row r="9311" spans="1:17" x14ac:dyDescent="0.25">
      <c r="A9311" t="s">
        <v>913</v>
      </c>
      <c r="B9311">
        <v>3</v>
      </c>
      <c r="C9311" t="s">
        <v>263</v>
      </c>
      <c r="D9311" t="s">
        <v>746</v>
      </c>
      <c r="E9311" t="str">
        <f t="shared" si="290"/>
        <v/>
      </c>
      <c r="F9311" t="str">
        <f t="shared" si="291"/>
        <v/>
      </c>
      <c r="H9311">
        <v>6.5</v>
      </c>
      <c r="Q9311">
        <v>6.5</v>
      </c>
    </row>
    <row r="9312" spans="1:17" x14ac:dyDescent="0.25">
      <c r="A9312" t="s">
        <v>913</v>
      </c>
      <c r="B9312">
        <v>3</v>
      </c>
      <c r="C9312" t="s">
        <v>257</v>
      </c>
      <c r="D9312" t="s">
        <v>760</v>
      </c>
      <c r="E9312" t="str">
        <f t="shared" si="290"/>
        <v/>
      </c>
      <c r="F9312" t="str">
        <f t="shared" si="291"/>
        <v/>
      </c>
      <c r="H9312">
        <v>5</v>
      </c>
      <c r="Q9312">
        <v>5</v>
      </c>
    </row>
    <row r="9313" spans="1:17" x14ac:dyDescent="0.25">
      <c r="A9313" t="s">
        <v>913</v>
      </c>
      <c r="B9313">
        <v>3</v>
      </c>
      <c r="C9313" t="s">
        <v>294</v>
      </c>
      <c r="D9313" t="s">
        <v>760</v>
      </c>
      <c r="E9313">
        <f t="shared" si="290"/>
        <v>1</v>
      </c>
      <c r="F9313" t="str">
        <f t="shared" si="291"/>
        <v/>
      </c>
      <c r="G9313" t="s">
        <v>910</v>
      </c>
      <c r="H9313">
        <v>6</v>
      </c>
      <c r="Q9313">
        <v>5.5</v>
      </c>
    </row>
    <row r="9314" spans="1:17" x14ac:dyDescent="0.25">
      <c r="A9314" t="s">
        <v>913</v>
      </c>
      <c r="B9314">
        <v>3</v>
      </c>
      <c r="C9314" t="s">
        <v>261</v>
      </c>
      <c r="D9314" t="s">
        <v>760</v>
      </c>
      <c r="E9314" t="str">
        <f t="shared" si="290"/>
        <v/>
      </c>
      <c r="F9314" t="str">
        <f t="shared" si="291"/>
        <v/>
      </c>
      <c r="H9314">
        <v>6</v>
      </c>
      <c r="Q9314">
        <v>6</v>
      </c>
    </row>
    <row r="9315" spans="1:17" x14ac:dyDescent="0.25">
      <c r="A9315" t="s">
        <v>913</v>
      </c>
      <c r="B9315">
        <v>3</v>
      </c>
      <c r="C9315" t="s">
        <v>275</v>
      </c>
      <c r="D9315" t="s">
        <v>633</v>
      </c>
      <c r="E9315" t="str">
        <f t="shared" si="290"/>
        <v/>
      </c>
      <c r="F9315" t="str">
        <f t="shared" si="291"/>
        <v/>
      </c>
      <c r="H9315">
        <v>6.5</v>
      </c>
      <c r="L9315">
        <v>1</v>
      </c>
      <c r="Q9315">
        <v>7.5</v>
      </c>
    </row>
    <row r="9316" spans="1:17" x14ac:dyDescent="0.25">
      <c r="A9316" t="s">
        <v>913</v>
      </c>
      <c r="B9316">
        <v>3</v>
      </c>
      <c r="C9316" t="s">
        <v>308</v>
      </c>
      <c r="D9316" t="s">
        <v>633</v>
      </c>
      <c r="E9316" t="str">
        <f t="shared" si="290"/>
        <v/>
      </c>
      <c r="F9316" t="str">
        <f t="shared" si="291"/>
        <v/>
      </c>
      <c r="H9316">
        <v>6.5</v>
      </c>
      <c r="I9316">
        <v>1</v>
      </c>
      <c r="Q9316">
        <v>9.5</v>
      </c>
    </row>
    <row r="9317" spans="1:17" x14ac:dyDescent="0.25">
      <c r="A9317" t="s">
        <v>913</v>
      </c>
      <c r="B9317">
        <v>3</v>
      </c>
      <c r="C9317" t="s">
        <v>315</v>
      </c>
      <c r="D9317" t="s">
        <v>633</v>
      </c>
      <c r="E9317" t="str">
        <f t="shared" si="290"/>
        <v/>
      </c>
      <c r="F9317" t="str">
        <f t="shared" si="291"/>
        <v/>
      </c>
      <c r="H9317">
        <v>5</v>
      </c>
      <c r="Q9317">
        <v>5</v>
      </c>
    </row>
    <row r="9318" spans="1:17" x14ac:dyDescent="0.25">
      <c r="A9318" t="s">
        <v>913</v>
      </c>
      <c r="B9318">
        <v>3</v>
      </c>
      <c r="C9318" t="s">
        <v>256</v>
      </c>
      <c r="D9318" t="s">
        <v>739</v>
      </c>
      <c r="E9318" t="str">
        <f t="shared" si="290"/>
        <v/>
      </c>
      <c r="F9318" t="str">
        <f t="shared" si="291"/>
        <v/>
      </c>
      <c r="H9318">
        <v>6</v>
      </c>
      <c r="Q9318">
        <v>6</v>
      </c>
    </row>
    <row r="9319" spans="1:17" x14ac:dyDescent="0.25">
      <c r="A9319" t="s">
        <v>913</v>
      </c>
      <c r="B9319">
        <v>3</v>
      </c>
      <c r="C9319" t="s">
        <v>284</v>
      </c>
      <c r="D9319" t="s">
        <v>739</v>
      </c>
      <c r="E9319" t="str">
        <f t="shared" si="290"/>
        <v/>
      </c>
      <c r="F9319" t="str">
        <f t="shared" si="291"/>
        <v/>
      </c>
      <c r="H9319">
        <v>6</v>
      </c>
      <c r="Q9319">
        <v>6</v>
      </c>
    </row>
    <row r="9320" spans="1:17" x14ac:dyDescent="0.25">
      <c r="A9320" t="s">
        <v>913</v>
      </c>
      <c r="B9320">
        <v>3</v>
      </c>
      <c r="C9320" t="s">
        <v>290</v>
      </c>
      <c r="D9320" t="s">
        <v>739</v>
      </c>
      <c r="E9320" t="str">
        <f t="shared" si="290"/>
        <v/>
      </c>
      <c r="F9320" t="str">
        <f t="shared" si="291"/>
        <v/>
      </c>
      <c r="H9320">
        <v>5.5</v>
      </c>
      <c r="Q9320">
        <v>5.5</v>
      </c>
    </row>
    <row r="9321" spans="1:17" x14ac:dyDescent="0.25">
      <c r="A9321" t="s">
        <v>913</v>
      </c>
      <c r="B9321">
        <v>3</v>
      </c>
      <c r="C9321" t="s">
        <v>302</v>
      </c>
      <c r="D9321" t="s">
        <v>634</v>
      </c>
      <c r="E9321" t="str">
        <f t="shared" si="290"/>
        <v/>
      </c>
      <c r="F9321" t="str">
        <f t="shared" si="291"/>
        <v/>
      </c>
      <c r="H9321">
        <v>6</v>
      </c>
      <c r="Q9321">
        <v>6</v>
      </c>
    </row>
    <row r="9322" spans="1:17" x14ac:dyDescent="0.25">
      <c r="A9322" t="s">
        <v>913</v>
      </c>
      <c r="B9322">
        <v>3</v>
      </c>
      <c r="C9322" t="s">
        <v>306</v>
      </c>
      <c r="D9322" t="s">
        <v>634</v>
      </c>
      <c r="E9322" t="str">
        <f t="shared" si="290"/>
        <v/>
      </c>
      <c r="F9322" t="str">
        <f t="shared" si="291"/>
        <v/>
      </c>
      <c r="H9322">
        <v>5</v>
      </c>
      <c r="Q9322">
        <v>5</v>
      </c>
    </row>
    <row r="9323" spans="1:17" x14ac:dyDescent="0.25">
      <c r="A9323" t="s">
        <v>913</v>
      </c>
      <c r="B9323">
        <v>3</v>
      </c>
      <c r="C9323" t="s">
        <v>318</v>
      </c>
      <c r="D9323" t="s">
        <v>634</v>
      </c>
      <c r="E9323" t="str">
        <f t="shared" si="290"/>
        <v/>
      </c>
      <c r="F9323" t="str">
        <f t="shared" si="291"/>
        <v/>
      </c>
      <c r="H9323">
        <v>5</v>
      </c>
      <c r="Q9323">
        <v>5</v>
      </c>
    </row>
    <row r="9324" spans="1:17" x14ac:dyDescent="0.25">
      <c r="A9324" t="s">
        <v>913</v>
      </c>
      <c r="B9324">
        <v>3</v>
      </c>
      <c r="C9324" t="s">
        <v>815</v>
      </c>
      <c r="D9324" t="s">
        <v>632</v>
      </c>
      <c r="E9324" t="str">
        <f t="shared" si="290"/>
        <v/>
      </c>
      <c r="F9324" t="str">
        <f t="shared" si="291"/>
        <v/>
      </c>
      <c r="H9324">
        <v>5</v>
      </c>
      <c r="Q9324">
        <v>5</v>
      </c>
    </row>
    <row r="9325" spans="1:17" x14ac:dyDescent="0.25">
      <c r="A9325" t="s">
        <v>913</v>
      </c>
      <c r="B9325">
        <v>3</v>
      </c>
      <c r="C9325" t="s">
        <v>312</v>
      </c>
      <c r="D9325" t="s">
        <v>632</v>
      </c>
      <c r="E9325" t="str">
        <f t="shared" si="290"/>
        <v/>
      </c>
      <c r="F9325" t="str">
        <f t="shared" si="291"/>
        <v/>
      </c>
      <c r="H9325">
        <v>6.5</v>
      </c>
      <c r="Q9325">
        <v>6.5</v>
      </c>
    </row>
    <row r="9326" spans="1:17" x14ac:dyDescent="0.25">
      <c r="A9326" t="s">
        <v>913</v>
      </c>
      <c r="B9326">
        <v>3</v>
      </c>
      <c r="C9326" t="s">
        <v>832</v>
      </c>
      <c r="D9326" t="s">
        <v>632</v>
      </c>
      <c r="E9326" t="str">
        <f t="shared" si="290"/>
        <v/>
      </c>
      <c r="F9326" t="str">
        <f t="shared" si="291"/>
        <v/>
      </c>
      <c r="H9326">
        <v>5</v>
      </c>
      <c r="Q9326">
        <v>5</v>
      </c>
    </row>
    <row r="9327" spans="1:17" x14ac:dyDescent="0.25">
      <c r="A9327" t="s">
        <v>913</v>
      </c>
      <c r="B9327">
        <v>3</v>
      </c>
      <c r="C9327" t="s">
        <v>258</v>
      </c>
      <c r="D9327" t="s">
        <v>752</v>
      </c>
      <c r="E9327" t="str">
        <f t="shared" si="290"/>
        <v/>
      </c>
      <c r="F9327" t="str">
        <f t="shared" si="291"/>
        <v/>
      </c>
      <c r="H9327">
        <v>6.5</v>
      </c>
      <c r="I9327">
        <v>1</v>
      </c>
      <c r="Q9327">
        <v>9.5</v>
      </c>
    </row>
    <row r="9328" spans="1:17" x14ac:dyDescent="0.25">
      <c r="A9328" t="s">
        <v>913</v>
      </c>
      <c r="B9328">
        <v>3</v>
      </c>
      <c r="C9328" t="s">
        <v>272</v>
      </c>
      <c r="D9328" t="s">
        <v>752</v>
      </c>
      <c r="E9328">
        <f t="shared" si="290"/>
        <v>1</v>
      </c>
      <c r="F9328" t="str">
        <f t="shared" si="291"/>
        <v/>
      </c>
      <c r="G9328" t="s">
        <v>910</v>
      </c>
      <c r="H9328">
        <v>7.5</v>
      </c>
      <c r="Q9328">
        <v>7</v>
      </c>
    </row>
    <row r="9329" spans="1:17" x14ac:dyDescent="0.25">
      <c r="A9329" t="s">
        <v>913</v>
      </c>
      <c r="B9329">
        <v>3</v>
      </c>
      <c r="C9329" t="s">
        <v>276</v>
      </c>
      <c r="D9329" t="s">
        <v>740</v>
      </c>
      <c r="E9329" t="str">
        <f t="shared" si="290"/>
        <v/>
      </c>
      <c r="F9329" t="str">
        <f t="shared" si="291"/>
        <v/>
      </c>
      <c r="H9329">
        <v>7</v>
      </c>
      <c r="I9329">
        <v>1</v>
      </c>
      <c r="Q9329">
        <v>10</v>
      </c>
    </row>
    <row r="9330" spans="1:17" x14ac:dyDescent="0.25">
      <c r="A9330" t="s">
        <v>913</v>
      </c>
      <c r="B9330">
        <v>3</v>
      </c>
      <c r="C9330" t="s">
        <v>300</v>
      </c>
      <c r="D9330" t="s">
        <v>740</v>
      </c>
      <c r="E9330" t="str">
        <f t="shared" si="290"/>
        <v/>
      </c>
      <c r="F9330" t="str">
        <f t="shared" si="291"/>
        <v/>
      </c>
      <c r="H9330">
        <v>6.5</v>
      </c>
      <c r="Q9330">
        <v>6.5</v>
      </c>
    </row>
    <row r="9331" spans="1:17" x14ac:dyDescent="0.25">
      <c r="A9331" t="s">
        <v>913</v>
      </c>
      <c r="B9331">
        <v>3</v>
      </c>
      <c r="C9331" t="s">
        <v>310</v>
      </c>
      <c r="D9331" t="s">
        <v>742</v>
      </c>
      <c r="E9331" t="str">
        <f t="shared" si="290"/>
        <v/>
      </c>
      <c r="F9331" t="str">
        <f t="shared" si="291"/>
        <v/>
      </c>
      <c r="H9331">
        <v>5.5</v>
      </c>
      <c r="Q9331">
        <v>5.5</v>
      </c>
    </row>
    <row r="9332" spans="1:17" x14ac:dyDescent="0.25">
      <c r="A9332" t="s">
        <v>913</v>
      </c>
      <c r="B9332">
        <v>3</v>
      </c>
      <c r="C9332" t="s">
        <v>317</v>
      </c>
      <c r="D9332" t="s">
        <v>742</v>
      </c>
      <c r="E9332" t="str">
        <f t="shared" si="290"/>
        <v/>
      </c>
      <c r="F9332" t="str">
        <f t="shared" si="291"/>
        <v/>
      </c>
      <c r="H9332">
        <v>7</v>
      </c>
      <c r="Q9332">
        <v>7</v>
      </c>
    </row>
    <row r="9333" spans="1:17" x14ac:dyDescent="0.25">
      <c r="A9333" t="s">
        <v>913</v>
      </c>
      <c r="B9333">
        <v>3</v>
      </c>
      <c r="C9333" t="s">
        <v>831</v>
      </c>
      <c r="D9333" t="s">
        <v>742</v>
      </c>
      <c r="E9333" t="str">
        <f t="shared" si="290"/>
        <v/>
      </c>
      <c r="F9333" t="str">
        <f t="shared" si="291"/>
        <v/>
      </c>
      <c r="H9333">
        <v>5</v>
      </c>
      <c r="Q9333">
        <v>5</v>
      </c>
    </row>
    <row r="9334" spans="1:17" x14ac:dyDescent="0.25">
      <c r="A9334" t="s">
        <v>913</v>
      </c>
      <c r="B9334">
        <v>3</v>
      </c>
      <c r="C9334" t="s">
        <v>282</v>
      </c>
      <c r="D9334" t="s">
        <v>753</v>
      </c>
      <c r="E9334" t="str">
        <f t="shared" si="290"/>
        <v/>
      </c>
      <c r="F9334" t="str">
        <f t="shared" si="291"/>
        <v/>
      </c>
      <c r="H9334">
        <v>5.5</v>
      </c>
      <c r="Q9334">
        <v>5.5</v>
      </c>
    </row>
    <row r="9335" spans="1:17" x14ac:dyDescent="0.25">
      <c r="A9335" t="s">
        <v>913</v>
      </c>
      <c r="B9335">
        <v>3</v>
      </c>
      <c r="C9335" t="s">
        <v>304</v>
      </c>
      <c r="D9335" t="s">
        <v>750</v>
      </c>
      <c r="E9335">
        <f t="shared" si="290"/>
        <v>1</v>
      </c>
      <c r="F9335" t="str">
        <f t="shared" si="291"/>
        <v/>
      </c>
      <c r="G9335" t="s">
        <v>910</v>
      </c>
      <c r="H9335">
        <v>8</v>
      </c>
      <c r="I9335">
        <v>2</v>
      </c>
      <c r="Q9335">
        <v>13.5</v>
      </c>
    </row>
    <row r="9336" spans="1:17" x14ac:dyDescent="0.25">
      <c r="A9336" t="s">
        <v>913</v>
      </c>
      <c r="B9336">
        <v>3</v>
      </c>
      <c r="C9336" t="s">
        <v>267</v>
      </c>
      <c r="D9336" t="s">
        <v>750</v>
      </c>
      <c r="E9336" t="str">
        <f t="shared" si="290"/>
        <v/>
      </c>
      <c r="F9336" t="str">
        <f t="shared" si="291"/>
        <v/>
      </c>
      <c r="H9336">
        <v>6.5</v>
      </c>
      <c r="Q9336">
        <v>6.5</v>
      </c>
    </row>
    <row r="9337" spans="1:17" x14ac:dyDescent="0.25">
      <c r="A9337" t="s">
        <v>913</v>
      </c>
      <c r="B9337">
        <v>3</v>
      </c>
      <c r="C9337" t="s">
        <v>252</v>
      </c>
      <c r="D9337" t="s">
        <v>754</v>
      </c>
      <c r="E9337" t="str">
        <f t="shared" si="290"/>
        <v/>
      </c>
      <c r="F9337" t="str">
        <f t="shared" si="291"/>
        <v/>
      </c>
      <c r="H9337">
        <v>6</v>
      </c>
      <c r="I9337">
        <v>1</v>
      </c>
      <c r="M9337">
        <v>1</v>
      </c>
      <c r="Q9337">
        <v>9</v>
      </c>
    </row>
    <row r="9338" spans="1:17" x14ac:dyDescent="0.25">
      <c r="A9338" t="s">
        <v>913</v>
      </c>
      <c r="B9338">
        <v>3</v>
      </c>
      <c r="C9338" t="s">
        <v>289</v>
      </c>
      <c r="D9338" t="s">
        <v>754</v>
      </c>
      <c r="E9338" t="str">
        <f t="shared" si="290"/>
        <v/>
      </c>
      <c r="F9338" t="str">
        <f t="shared" si="291"/>
        <v/>
      </c>
      <c r="H9338">
        <v>5.5</v>
      </c>
      <c r="Q9338">
        <v>5.5</v>
      </c>
    </row>
    <row r="9339" spans="1:17" x14ac:dyDescent="0.25">
      <c r="A9339" t="s">
        <v>913</v>
      </c>
      <c r="B9339">
        <v>3</v>
      </c>
      <c r="C9339" t="s">
        <v>311</v>
      </c>
      <c r="D9339" t="s">
        <v>754</v>
      </c>
      <c r="E9339" t="str">
        <f t="shared" si="290"/>
        <v/>
      </c>
      <c r="F9339" t="str">
        <f t="shared" si="291"/>
        <v/>
      </c>
      <c r="H9339">
        <v>5</v>
      </c>
      <c r="Q9339">
        <v>5</v>
      </c>
    </row>
    <row r="9340" spans="1:17" x14ac:dyDescent="0.25">
      <c r="A9340" t="s">
        <v>913</v>
      </c>
      <c r="B9340">
        <v>3</v>
      </c>
      <c r="C9340" t="s">
        <v>259</v>
      </c>
      <c r="D9340" t="s">
        <v>748</v>
      </c>
      <c r="E9340">
        <f t="shared" si="290"/>
        <v>1</v>
      </c>
      <c r="F9340" t="str">
        <f t="shared" si="291"/>
        <v/>
      </c>
      <c r="G9340" t="s">
        <v>910</v>
      </c>
      <c r="H9340">
        <v>7</v>
      </c>
      <c r="I9340">
        <v>1</v>
      </c>
      <c r="Q9340">
        <v>9.5</v>
      </c>
    </row>
    <row r="9341" spans="1:17" x14ac:dyDescent="0.25">
      <c r="A9341" t="s">
        <v>913</v>
      </c>
      <c r="B9341">
        <v>3</v>
      </c>
      <c r="C9341" t="s">
        <v>274</v>
      </c>
      <c r="D9341" t="s">
        <v>748</v>
      </c>
      <c r="E9341" t="str">
        <f t="shared" si="290"/>
        <v/>
      </c>
      <c r="F9341" t="str">
        <f t="shared" si="291"/>
        <v/>
      </c>
      <c r="H9341">
        <v>7</v>
      </c>
      <c r="I9341">
        <v>1</v>
      </c>
      <c r="Q9341">
        <v>10</v>
      </c>
    </row>
    <row r="9342" spans="1:17" x14ac:dyDescent="0.25">
      <c r="A9342" t="s">
        <v>913</v>
      </c>
      <c r="B9342">
        <v>3</v>
      </c>
      <c r="C9342" t="s">
        <v>278</v>
      </c>
      <c r="D9342" t="s">
        <v>748</v>
      </c>
      <c r="E9342" t="str">
        <f t="shared" si="290"/>
        <v/>
      </c>
      <c r="F9342" t="str">
        <f t="shared" si="291"/>
        <v/>
      </c>
      <c r="H9342">
        <v>5.5</v>
      </c>
      <c r="Q9342">
        <v>5.5</v>
      </c>
    </row>
    <row r="9343" spans="1:17" x14ac:dyDescent="0.25">
      <c r="A9343" t="s">
        <v>913</v>
      </c>
      <c r="B9343">
        <v>3</v>
      </c>
      <c r="C9343" t="s">
        <v>292</v>
      </c>
      <c r="D9343" t="s">
        <v>748</v>
      </c>
      <c r="E9343" t="str">
        <f t="shared" si="290"/>
        <v/>
      </c>
      <c r="F9343" t="str">
        <f t="shared" si="291"/>
        <v/>
      </c>
      <c r="H9343">
        <v>5.5</v>
      </c>
      <c r="Q9343">
        <v>5.5</v>
      </c>
    </row>
    <row r="9344" spans="1:17" x14ac:dyDescent="0.25">
      <c r="A9344" t="s">
        <v>913</v>
      </c>
      <c r="B9344">
        <v>3</v>
      </c>
      <c r="C9344" t="s">
        <v>303</v>
      </c>
      <c r="D9344" t="s">
        <v>748</v>
      </c>
      <c r="E9344" t="str">
        <f t="shared" si="290"/>
        <v/>
      </c>
      <c r="F9344" t="str">
        <f t="shared" si="291"/>
        <v/>
      </c>
      <c r="H9344">
        <v>5.5</v>
      </c>
      <c r="Q9344">
        <v>5.5</v>
      </c>
    </row>
    <row r="9345" spans="1:17" x14ac:dyDescent="0.25">
      <c r="A9345" t="s">
        <v>913</v>
      </c>
      <c r="B9345">
        <v>3</v>
      </c>
      <c r="C9345" t="s">
        <v>251</v>
      </c>
      <c r="D9345" t="s">
        <v>661</v>
      </c>
      <c r="E9345" t="str">
        <f t="shared" si="290"/>
        <v/>
      </c>
      <c r="F9345" t="str">
        <f t="shared" si="291"/>
        <v/>
      </c>
      <c r="H9345">
        <v>5.5</v>
      </c>
      <c r="Q9345">
        <v>5.5</v>
      </c>
    </row>
    <row r="9346" spans="1:17" x14ac:dyDescent="0.25">
      <c r="A9346" t="s">
        <v>913</v>
      </c>
      <c r="B9346">
        <v>3</v>
      </c>
      <c r="C9346" t="s">
        <v>260</v>
      </c>
      <c r="D9346" t="s">
        <v>661</v>
      </c>
      <c r="E9346">
        <f t="shared" si="290"/>
        <v>1</v>
      </c>
      <c r="F9346" t="str">
        <f t="shared" si="291"/>
        <v/>
      </c>
      <c r="G9346" t="s">
        <v>910</v>
      </c>
      <c r="H9346">
        <v>7</v>
      </c>
      <c r="Q9346">
        <v>6.5</v>
      </c>
    </row>
    <row r="9347" spans="1:17" x14ac:dyDescent="0.25">
      <c r="A9347" t="s">
        <v>913</v>
      </c>
      <c r="B9347">
        <v>3</v>
      </c>
      <c r="C9347" t="s">
        <v>298</v>
      </c>
      <c r="D9347" t="s">
        <v>661</v>
      </c>
      <c r="E9347" t="str">
        <f t="shared" ref="E9347:E9410" si="292">IF($G9347="Ammonito",1,"")</f>
        <v/>
      </c>
      <c r="F9347" t="str">
        <f t="shared" ref="F9347:F9410" si="293">IF($G9347="Espulsione",1,"")</f>
        <v/>
      </c>
      <c r="H9347">
        <v>5</v>
      </c>
      <c r="Q9347">
        <v>5</v>
      </c>
    </row>
    <row r="9348" spans="1:17" x14ac:dyDescent="0.25">
      <c r="A9348" t="s">
        <v>913</v>
      </c>
      <c r="B9348">
        <v>3</v>
      </c>
      <c r="C9348" t="s">
        <v>320</v>
      </c>
      <c r="D9348" t="s">
        <v>631</v>
      </c>
      <c r="E9348" t="str">
        <f t="shared" si="292"/>
        <v/>
      </c>
      <c r="F9348" t="str">
        <f t="shared" si="293"/>
        <v/>
      </c>
      <c r="H9348">
        <v>7</v>
      </c>
      <c r="I9348">
        <v>1</v>
      </c>
      <c r="Q9348">
        <v>10</v>
      </c>
    </row>
    <row r="9349" spans="1:17" x14ac:dyDescent="0.25">
      <c r="A9349" t="s">
        <v>913</v>
      </c>
      <c r="B9349">
        <v>3</v>
      </c>
      <c r="C9349" t="s">
        <v>271</v>
      </c>
      <c r="D9349" t="s">
        <v>631</v>
      </c>
      <c r="E9349" t="str">
        <f t="shared" si="292"/>
        <v/>
      </c>
      <c r="F9349" t="str">
        <f t="shared" si="293"/>
        <v/>
      </c>
      <c r="H9349">
        <v>6</v>
      </c>
      <c r="Q9349">
        <v>6</v>
      </c>
    </row>
    <row r="9350" spans="1:17" x14ac:dyDescent="0.25">
      <c r="A9350" t="s">
        <v>913</v>
      </c>
      <c r="B9350">
        <v>3</v>
      </c>
      <c r="C9350" t="s">
        <v>266</v>
      </c>
      <c r="D9350" t="s">
        <v>745</v>
      </c>
      <c r="E9350" t="str">
        <f t="shared" si="292"/>
        <v/>
      </c>
      <c r="F9350" t="str">
        <f t="shared" si="293"/>
        <v/>
      </c>
      <c r="H9350">
        <v>5.5</v>
      </c>
      <c r="Q9350">
        <v>5.5</v>
      </c>
    </row>
    <row r="9351" spans="1:17" x14ac:dyDescent="0.25">
      <c r="A9351" t="s">
        <v>913</v>
      </c>
      <c r="B9351">
        <v>3</v>
      </c>
      <c r="C9351" t="s">
        <v>270</v>
      </c>
      <c r="D9351" t="s">
        <v>745</v>
      </c>
      <c r="E9351" t="str">
        <f t="shared" si="292"/>
        <v/>
      </c>
      <c r="F9351" t="str">
        <f t="shared" si="293"/>
        <v/>
      </c>
      <c r="H9351">
        <v>5</v>
      </c>
      <c r="Q9351">
        <v>5</v>
      </c>
    </row>
    <row r="9352" spans="1:17" x14ac:dyDescent="0.25">
      <c r="A9352" t="s">
        <v>913</v>
      </c>
      <c r="B9352">
        <v>3</v>
      </c>
      <c r="C9352" t="s">
        <v>309</v>
      </c>
      <c r="D9352" t="s">
        <v>745</v>
      </c>
      <c r="E9352">
        <f t="shared" si="292"/>
        <v>1</v>
      </c>
      <c r="F9352" t="str">
        <f t="shared" si="293"/>
        <v/>
      </c>
      <c r="G9352" t="s">
        <v>910</v>
      </c>
      <c r="H9352">
        <v>5</v>
      </c>
      <c r="Q9352">
        <v>4.5</v>
      </c>
    </row>
    <row r="9353" spans="1:17" x14ac:dyDescent="0.25">
      <c r="A9353" t="s">
        <v>913</v>
      </c>
      <c r="B9353">
        <v>3</v>
      </c>
      <c r="C9353" t="s">
        <v>313</v>
      </c>
      <c r="D9353" t="s">
        <v>745</v>
      </c>
      <c r="E9353" t="str">
        <f t="shared" si="292"/>
        <v/>
      </c>
      <c r="F9353" t="str">
        <f t="shared" si="293"/>
        <v/>
      </c>
      <c r="H9353">
        <v>5</v>
      </c>
      <c r="Q9353">
        <v>5</v>
      </c>
    </row>
    <row r="9354" spans="1:17" x14ac:dyDescent="0.25">
      <c r="A9354" t="s">
        <v>913</v>
      </c>
      <c r="B9354">
        <v>3</v>
      </c>
      <c r="C9354" t="s">
        <v>801</v>
      </c>
      <c r="D9354" t="s">
        <v>635</v>
      </c>
      <c r="E9354" t="str">
        <f t="shared" si="292"/>
        <v/>
      </c>
      <c r="F9354" t="str">
        <f t="shared" si="293"/>
        <v/>
      </c>
      <c r="H9354">
        <v>6</v>
      </c>
      <c r="Q9354">
        <v>6</v>
      </c>
    </row>
    <row r="9355" spans="1:17" x14ac:dyDescent="0.25">
      <c r="A9355" t="s">
        <v>913</v>
      </c>
      <c r="B9355">
        <v>3</v>
      </c>
      <c r="C9355" t="s">
        <v>812</v>
      </c>
      <c r="D9355" t="s">
        <v>635</v>
      </c>
      <c r="E9355" t="str">
        <f t="shared" si="292"/>
        <v/>
      </c>
      <c r="F9355" t="str">
        <f t="shared" si="293"/>
        <v/>
      </c>
      <c r="H9355">
        <v>5.5</v>
      </c>
      <c r="Q9355">
        <v>5.5</v>
      </c>
    </row>
    <row r="9356" spans="1:17" x14ac:dyDescent="0.25">
      <c r="A9356" t="s">
        <v>913</v>
      </c>
      <c r="B9356">
        <v>3</v>
      </c>
      <c r="C9356" t="s">
        <v>269</v>
      </c>
      <c r="D9356" t="s">
        <v>635</v>
      </c>
      <c r="E9356" t="str">
        <f t="shared" si="292"/>
        <v/>
      </c>
      <c r="F9356" t="str">
        <f t="shared" si="293"/>
        <v/>
      </c>
      <c r="H9356">
        <v>6.5</v>
      </c>
      <c r="Q9356">
        <v>6.5</v>
      </c>
    </row>
    <row r="9357" spans="1:17" x14ac:dyDescent="0.25">
      <c r="A9357" t="s">
        <v>913</v>
      </c>
      <c r="B9357">
        <v>3</v>
      </c>
      <c r="C9357" t="s">
        <v>322</v>
      </c>
      <c r="D9357" t="s">
        <v>635</v>
      </c>
      <c r="E9357" t="str">
        <f t="shared" si="292"/>
        <v/>
      </c>
      <c r="F9357" t="str">
        <f t="shared" si="293"/>
        <v/>
      </c>
      <c r="H9357">
        <v>6</v>
      </c>
      <c r="Q9357">
        <v>6</v>
      </c>
    </row>
    <row r="9358" spans="1:17" x14ac:dyDescent="0.25">
      <c r="A9358" t="s">
        <v>913</v>
      </c>
      <c r="B9358">
        <v>3</v>
      </c>
      <c r="C9358" t="s">
        <v>277</v>
      </c>
      <c r="D9358" t="s">
        <v>747</v>
      </c>
      <c r="E9358" t="str">
        <f t="shared" si="292"/>
        <v/>
      </c>
      <c r="F9358" t="str">
        <f t="shared" si="293"/>
        <v/>
      </c>
      <c r="H9358">
        <v>7</v>
      </c>
      <c r="L9358">
        <v>1</v>
      </c>
      <c r="Q9358">
        <v>8</v>
      </c>
    </row>
    <row r="9359" spans="1:17" x14ac:dyDescent="0.25">
      <c r="A9359" t="s">
        <v>913</v>
      </c>
      <c r="B9359">
        <v>3</v>
      </c>
      <c r="C9359" t="s">
        <v>816</v>
      </c>
      <c r="D9359" t="s">
        <v>747</v>
      </c>
      <c r="E9359" t="str">
        <f t="shared" si="292"/>
        <v/>
      </c>
      <c r="F9359" t="str">
        <f t="shared" si="293"/>
        <v/>
      </c>
      <c r="H9359">
        <v>6</v>
      </c>
      <c r="Q9359">
        <v>6</v>
      </c>
    </row>
    <row r="9360" spans="1:17" x14ac:dyDescent="0.25">
      <c r="A9360" t="s">
        <v>913</v>
      </c>
      <c r="B9360">
        <v>3</v>
      </c>
      <c r="C9360" t="s">
        <v>265</v>
      </c>
      <c r="D9360" t="s">
        <v>738</v>
      </c>
      <c r="E9360" t="str">
        <f t="shared" si="292"/>
        <v/>
      </c>
      <c r="F9360" t="str">
        <f t="shared" si="293"/>
        <v/>
      </c>
      <c r="H9360">
        <v>6.5</v>
      </c>
      <c r="I9360">
        <v>1</v>
      </c>
      <c r="Q9360">
        <v>9.5</v>
      </c>
    </row>
    <row r="9361" spans="1:17" x14ac:dyDescent="0.25">
      <c r="A9361" t="s">
        <v>913</v>
      </c>
      <c r="B9361">
        <v>3</v>
      </c>
      <c r="C9361" t="s">
        <v>295</v>
      </c>
      <c r="D9361" t="s">
        <v>738</v>
      </c>
      <c r="E9361">
        <f t="shared" si="292"/>
        <v>1</v>
      </c>
      <c r="F9361" t="str">
        <f t="shared" si="293"/>
        <v/>
      </c>
      <c r="G9361" t="s">
        <v>910</v>
      </c>
      <c r="H9361">
        <v>6.5</v>
      </c>
      <c r="L9361">
        <v>1</v>
      </c>
      <c r="Q9361">
        <v>7</v>
      </c>
    </row>
    <row r="9362" spans="1:17" x14ac:dyDescent="0.25">
      <c r="A9362" t="s">
        <v>913</v>
      </c>
      <c r="B9362">
        <v>3</v>
      </c>
      <c r="C9362" t="s">
        <v>805</v>
      </c>
      <c r="D9362" t="s">
        <v>761</v>
      </c>
      <c r="E9362" t="str">
        <f t="shared" si="292"/>
        <v/>
      </c>
      <c r="F9362" t="str">
        <f t="shared" si="293"/>
        <v/>
      </c>
      <c r="H9362">
        <v>5</v>
      </c>
      <c r="Q9362">
        <v>5</v>
      </c>
    </row>
    <row r="9363" spans="1:17" x14ac:dyDescent="0.25">
      <c r="A9363" t="s">
        <v>913</v>
      </c>
      <c r="B9363">
        <v>3</v>
      </c>
      <c r="C9363" t="s">
        <v>253</v>
      </c>
      <c r="D9363" t="s">
        <v>761</v>
      </c>
      <c r="E9363" t="str">
        <f t="shared" si="292"/>
        <v/>
      </c>
      <c r="F9363" t="str">
        <f t="shared" si="293"/>
        <v/>
      </c>
      <c r="H9363">
        <v>6</v>
      </c>
      <c r="Q9363">
        <v>6</v>
      </c>
    </row>
    <row r="9364" spans="1:17" x14ac:dyDescent="0.25">
      <c r="A9364" t="s">
        <v>908</v>
      </c>
      <c r="B9364">
        <v>2</v>
      </c>
      <c r="C9364" t="s">
        <v>331</v>
      </c>
      <c r="D9364" t="s">
        <v>746</v>
      </c>
      <c r="E9364" t="str">
        <f t="shared" si="292"/>
        <v/>
      </c>
      <c r="F9364" t="str">
        <f t="shared" si="293"/>
        <v/>
      </c>
      <c r="H9364">
        <v>7</v>
      </c>
      <c r="Q9364">
        <v>7</v>
      </c>
    </row>
    <row r="9365" spans="1:17" x14ac:dyDescent="0.25">
      <c r="A9365" t="s">
        <v>908</v>
      </c>
      <c r="B9365">
        <v>2</v>
      </c>
      <c r="C9365" t="s">
        <v>332</v>
      </c>
      <c r="D9365" t="s">
        <v>760</v>
      </c>
      <c r="E9365" t="str">
        <f t="shared" si="292"/>
        <v/>
      </c>
      <c r="F9365" t="str">
        <f t="shared" si="293"/>
        <v/>
      </c>
      <c r="H9365">
        <v>4</v>
      </c>
      <c r="J9365">
        <v>2</v>
      </c>
      <c r="Q9365">
        <v>2</v>
      </c>
    </row>
    <row r="9366" spans="1:17" x14ac:dyDescent="0.25">
      <c r="A9366" t="s">
        <v>908</v>
      </c>
      <c r="B9366">
        <v>2</v>
      </c>
      <c r="C9366" t="s">
        <v>324</v>
      </c>
      <c r="D9366" t="s">
        <v>633</v>
      </c>
      <c r="E9366" t="str">
        <f t="shared" si="292"/>
        <v/>
      </c>
      <c r="F9366" t="str">
        <f t="shared" si="293"/>
        <v/>
      </c>
      <c r="H9366">
        <v>6</v>
      </c>
      <c r="J9366">
        <v>3</v>
      </c>
      <c r="Q9366">
        <v>3</v>
      </c>
    </row>
    <row r="9367" spans="1:17" x14ac:dyDescent="0.25">
      <c r="A9367" t="s">
        <v>908</v>
      </c>
      <c r="B9367">
        <v>2</v>
      </c>
      <c r="C9367" t="s">
        <v>325</v>
      </c>
      <c r="D9367" t="s">
        <v>739</v>
      </c>
      <c r="E9367" t="str">
        <f t="shared" si="292"/>
        <v/>
      </c>
      <c r="F9367" t="str">
        <f t="shared" si="293"/>
        <v/>
      </c>
      <c r="H9367">
        <v>6</v>
      </c>
      <c r="J9367">
        <v>3</v>
      </c>
      <c r="Q9367">
        <v>3</v>
      </c>
    </row>
    <row r="9368" spans="1:17" x14ac:dyDescent="0.25">
      <c r="A9368" t="s">
        <v>908</v>
      </c>
      <c r="B9368">
        <v>2</v>
      </c>
      <c r="C9368" t="s">
        <v>341</v>
      </c>
      <c r="D9368" t="s">
        <v>634</v>
      </c>
      <c r="E9368" t="str">
        <f t="shared" si="292"/>
        <v/>
      </c>
      <c r="F9368" t="str">
        <f t="shared" si="293"/>
        <v/>
      </c>
      <c r="H9368">
        <v>5</v>
      </c>
      <c r="J9368">
        <v>4</v>
      </c>
      <c r="Q9368">
        <v>1</v>
      </c>
    </row>
    <row r="9369" spans="1:17" x14ac:dyDescent="0.25">
      <c r="A9369" t="s">
        <v>908</v>
      </c>
      <c r="B9369">
        <v>2</v>
      </c>
      <c r="C9369" t="s">
        <v>338</v>
      </c>
      <c r="D9369" t="s">
        <v>632</v>
      </c>
      <c r="E9369">
        <f t="shared" si="292"/>
        <v>1</v>
      </c>
      <c r="F9369" t="str">
        <f t="shared" si="293"/>
        <v/>
      </c>
      <c r="G9369" t="s">
        <v>910</v>
      </c>
      <c r="H9369">
        <v>7</v>
      </c>
      <c r="J9369">
        <v>2</v>
      </c>
      <c r="O9369">
        <v>1</v>
      </c>
      <c r="Q9369">
        <v>4.5</v>
      </c>
    </row>
    <row r="9370" spans="1:17" x14ac:dyDescent="0.25">
      <c r="A9370" t="s">
        <v>908</v>
      </c>
      <c r="B9370">
        <v>2</v>
      </c>
      <c r="C9370" t="s">
        <v>340</v>
      </c>
      <c r="D9370" t="s">
        <v>752</v>
      </c>
      <c r="E9370" t="str">
        <f t="shared" si="292"/>
        <v/>
      </c>
      <c r="F9370" t="str">
        <f t="shared" si="293"/>
        <v/>
      </c>
      <c r="H9370">
        <v>4</v>
      </c>
      <c r="J9370">
        <v>5</v>
      </c>
      <c r="O9370">
        <v>1</v>
      </c>
      <c r="Q9370">
        <v>-1</v>
      </c>
    </row>
    <row r="9371" spans="1:17" x14ac:dyDescent="0.25">
      <c r="A9371" t="s">
        <v>908</v>
      </c>
      <c r="B9371">
        <v>2</v>
      </c>
      <c r="C9371" t="s">
        <v>662</v>
      </c>
      <c r="D9371" t="s">
        <v>740</v>
      </c>
      <c r="E9371" t="str">
        <f t="shared" si="292"/>
        <v/>
      </c>
      <c r="F9371" t="str">
        <f t="shared" si="293"/>
        <v/>
      </c>
      <c r="H9371">
        <v>6.5</v>
      </c>
      <c r="Q9371">
        <v>6.5</v>
      </c>
    </row>
    <row r="9372" spans="1:17" x14ac:dyDescent="0.25">
      <c r="A9372" t="s">
        <v>908</v>
      </c>
      <c r="B9372">
        <v>2</v>
      </c>
      <c r="C9372" t="s">
        <v>330</v>
      </c>
      <c r="D9372" t="s">
        <v>742</v>
      </c>
      <c r="E9372" t="str">
        <f t="shared" si="292"/>
        <v/>
      </c>
      <c r="F9372" t="str">
        <f t="shared" si="293"/>
        <v/>
      </c>
      <c r="H9372">
        <v>6</v>
      </c>
      <c r="J9372">
        <v>1</v>
      </c>
      <c r="Q9372">
        <v>5</v>
      </c>
    </row>
    <row r="9373" spans="1:17" x14ac:dyDescent="0.25">
      <c r="A9373" t="s">
        <v>908</v>
      </c>
      <c r="B9373">
        <v>2</v>
      </c>
      <c r="C9373" t="s">
        <v>337</v>
      </c>
      <c r="D9373" t="s">
        <v>753</v>
      </c>
      <c r="E9373" t="str">
        <f t="shared" si="292"/>
        <v/>
      </c>
      <c r="F9373" t="str">
        <f t="shared" si="293"/>
        <v/>
      </c>
      <c r="H9373">
        <v>5.5</v>
      </c>
      <c r="J9373">
        <v>4</v>
      </c>
      <c r="Q9373">
        <v>1.5</v>
      </c>
    </row>
    <row r="9374" spans="1:17" x14ac:dyDescent="0.25">
      <c r="A9374" t="s">
        <v>908</v>
      </c>
      <c r="B9374">
        <v>2</v>
      </c>
      <c r="C9374" t="s">
        <v>327</v>
      </c>
      <c r="D9374" t="s">
        <v>750</v>
      </c>
      <c r="E9374" t="str">
        <f t="shared" si="292"/>
        <v/>
      </c>
      <c r="F9374" t="str">
        <f t="shared" si="293"/>
        <v/>
      </c>
      <c r="H9374">
        <v>5.5</v>
      </c>
      <c r="J9374">
        <v>1</v>
      </c>
      <c r="Q9374">
        <v>4.5</v>
      </c>
    </row>
    <row r="9375" spans="1:17" x14ac:dyDescent="0.25">
      <c r="A9375" t="s">
        <v>908</v>
      </c>
      <c r="B9375">
        <v>2</v>
      </c>
      <c r="C9375" t="s">
        <v>323</v>
      </c>
      <c r="D9375" t="s">
        <v>754</v>
      </c>
      <c r="E9375" t="str">
        <f t="shared" si="292"/>
        <v/>
      </c>
      <c r="F9375" t="str">
        <f t="shared" si="293"/>
        <v/>
      </c>
      <c r="H9375">
        <v>6.5</v>
      </c>
      <c r="J9375">
        <v>1</v>
      </c>
      <c r="Q9375">
        <v>5.5</v>
      </c>
    </row>
    <row r="9376" spans="1:17" x14ac:dyDescent="0.25">
      <c r="A9376" t="s">
        <v>908</v>
      </c>
      <c r="B9376">
        <v>2</v>
      </c>
      <c r="C9376" t="s">
        <v>343</v>
      </c>
      <c r="D9376" t="s">
        <v>748</v>
      </c>
      <c r="E9376" t="str">
        <f t="shared" si="292"/>
        <v/>
      </c>
      <c r="F9376" t="str">
        <f t="shared" si="293"/>
        <v/>
      </c>
      <c r="H9376">
        <v>5.5</v>
      </c>
      <c r="J9376">
        <v>2</v>
      </c>
      <c r="Q9376">
        <v>3.5</v>
      </c>
    </row>
    <row r="9377" spans="1:17" x14ac:dyDescent="0.25">
      <c r="A9377" t="s">
        <v>908</v>
      </c>
      <c r="B9377">
        <v>2</v>
      </c>
      <c r="C9377" t="s">
        <v>663</v>
      </c>
      <c r="D9377" t="s">
        <v>661</v>
      </c>
      <c r="E9377" t="str">
        <f t="shared" si="292"/>
        <v/>
      </c>
      <c r="F9377" t="str">
        <f t="shared" si="293"/>
        <v/>
      </c>
      <c r="H9377">
        <v>6.5</v>
      </c>
      <c r="J9377">
        <v>3</v>
      </c>
      <c r="O9377">
        <v>1</v>
      </c>
      <c r="Q9377">
        <v>3.5</v>
      </c>
    </row>
    <row r="9378" spans="1:17" x14ac:dyDescent="0.25">
      <c r="A9378" t="s">
        <v>908</v>
      </c>
      <c r="B9378">
        <v>2</v>
      </c>
      <c r="C9378" t="s">
        <v>334</v>
      </c>
      <c r="D9378" t="s">
        <v>631</v>
      </c>
      <c r="E9378" t="str">
        <f t="shared" si="292"/>
        <v/>
      </c>
      <c r="F9378" t="str">
        <f t="shared" si="293"/>
        <v/>
      </c>
      <c r="H9378">
        <v>6</v>
      </c>
      <c r="Q9378">
        <v>6</v>
      </c>
    </row>
    <row r="9379" spans="1:17" x14ac:dyDescent="0.25">
      <c r="A9379" t="s">
        <v>908</v>
      </c>
      <c r="B9379">
        <v>2</v>
      </c>
      <c r="C9379" t="s">
        <v>333</v>
      </c>
      <c r="D9379" t="s">
        <v>745</v>
      </c>
      <c r="E9379" t="str">
        <f t="shared" si="292"/>
        <v/>
      </c>
      <c r="F9379" t="str">
        <f t="shared" si="293"/>
        <v/>
      </c>
      <c r="H9379">
        <v>6.5</v>
      </c>
      <c r="J9379">
        <v>2</v>
      </c>
      <c r="Q9379">
        <v>4.5</v>
      </c>
    </row>
    <row r="9380" spans="1:17" x14ac:dyDescent="0.25">
      <c r="A9380" t="s">
        <v>908</v>
      </c>
      <c r="B9380">
        <v>2</v>
      </c>
      <c r="C9380" t="s">
        <v>653</v>
      </c>
      <c r="D9380" t="s">
        <v>635</v>
      </c>
      <c r="E9380">
        <f t="shared" si="292"/>
        <v>1</v>
      </c>
      <c r="F9380" t="str">
        <f t="shared" si="293"/>
        <v/>
      </c>
      <c r="G9380" t="s">
        <v>910</v>
      </c>
      <c r="H9380">
        <v>4</v>
      </c>
      <c r="J9380">
        <v>4</v>
      </c>
      <c r="K9380">
        <v>1</v>
      </c>
      <c r="O9380">
        <v>1</v>
      </c>
      <c r="Q9380">
        <v>-2.5</v>
      </c>
    </row>
    <row r="9381" spans="1:17" x14ac:dyDescent="0.25">
      <c r="A9381" t="s">
        <v>908</v>
      </c>
      <c r="B9381">
        <v>2</v>
      </c>
      <c r="C9381" t="s">
        <v>664</v>
      </c>
      <c r="D9381" t="s">
        <v>747</v>
      </c>
      <c r="E9381" t="str">
        <f t="shared" si="292"/>
        <v/>
      </c>
      <c r="F9381" t="str">
        <f t="shared" si="293"/>
        <v/>
      </c>
      <c r="H9381">
        <v>6</v>
      </c>
      <c r="J9381">
        <v>2</v>
      </c>
      <c r="Q9381">
        <v>4</v>
      </c>
    </row>
    <row r="9382" spans="1:17" x14ac:dyDescent="0.25">
      <c r="A9382" t="s">
        <v>908</v>
      </c>
      <c r="B9382">
        <v>2</v>
      </c>
      <c r="C9382" t="s">
        <v>336</v>
      </c>
      <c r="D9382" t="s">
        <v>738</v>
      </c>
      <c r="E9382" t="str">
        <f t="shared" si="292"/>
        <v/>
      </c>
      <c r="F9382" t="str">
        <f t="shared" si="293"/>
        <v/>
      </c>
      <c r="H9382">
        <v>6</v>
      </c>
      <c r="J9382">
        <v>1</v>
      </c>
      <c r="Q9382">
        <v>5</v>
      </c>
    </row>
    <row r="9383" spans="1:17" x14ac:dyDescent="0.25">
      <c r="A9383" t="s">
        <v>908</v>
      </c>
      <c r="B9383">
        <v>2</v>
      </c>
      <c r="C9383" t="s">
        <v>342</v>
      </c>
      <c r="D9383" t="s">
        <v>761</v>
      </c>
      <c r="E9383" t="str">
        <f t="shared" si="292"/>
        <v/>
      </c>
      <c r="F9383" t="str">
        <f t="shared" si="293"/>
        <v/>
      </c>
      <c r="H9383">
        <v>7</v>
      </c>
      <c r="J9383">
        <v>3</v>
      </c>
      <c r="Q9383">
        <v>4</v>
      </c>
    </row>
    <row r="9384" spans="1:17" x14ac:dyDescent="0.25">
      <c r="A9384" t="s">
        <v>909</v>
      </c>
      <c r="B9384">
        <v>2</v>
      </c>
      <c r="C9384" t="s">
        <v>890</v>
      </c>
      <c r="D9384" t="s">
        <v>746</v>
      </c>
      <c r="E9384" t="str">
        <f t="shared" si="292"/>
        <v/>
      </c>
      <c r="F9384" t="str">
        <f t="shared" si="293"/>
        <v/>
      </c>
      <c r="H9384">
        <v>6</v>
      </c>
      <c r="Q9384">
        <v>6</v>
      </c>
    </row>
    <row r="9385" spans="1:17" x14ac:dyDescent="0.25">
      <c r="A9385" t="s">
        <v>909</v>
      </c>
      <c r="B9385">
        <v>2</v>
      </c>
      <c r="C9385" t="s">
        <v>421</v>
      </c>
      <c r="D9385" t="s">
        <v>746</v>
      </c>
      <c r="E9385">
        <f t="shared" si="292"/>
        <v>1</v>
      </c>
      <c r="F9385" t="str">
        <f t="shared" si="293"/>
        <v/>
      </c>
      <c r="G9385" t="s">
        <v>910</v>
      </c>
      <c r="H9385">
        <v>6.5</v>
      </c>
      <c r="I9385">
        <v>1</v>
      </c>
      <c r="Q9385">
        <v>9</v>
      </c>
    </row>
    <row r="9386" spans="1:17" x14ac:dyDescent="0.25">
      <c r="A9386" t="s">
        <v>909</v>
      </c>
      <c r="B9386">
        <v>2</v>
      </c>
      <c r="C9386" t="s">
        <v>456</v>
      </c>
      <c r="D9386" t="s">
        <v>746</v>
      </c>
      <c r="E9386" t="str">
        <f t="shared" si="292"/>
        <v/>
      </c>
      <c r="F9386" t="str">
        <f t="shared" si="293"/>
        <v/>
      </c>
      <c r="H9386">
        <v>5.5</v>
      </c>
      <c r="Q9386">
        <v>5.5</v>
      </c>
    </row>
    <row r="9387" spans="1:17" x14ac:dyDescent="0.25">
      <c r="A9387" t="s">
        <v>909</v>
      </c>
      <c r="B9387">
        <v>2</v>
      </c>
      <c r="C9387" t="s">
        <v>473</v>
      </c>
      <c r="D9387" t="s">
        <v>746</v>
      </c>
      <c r="E9387" t="str">
        <f t="shared" si="292"/>
        <v/>
      </c>
      <c r="F9387" t="str">
        <f t="shared" si="293"/>
        <v/>
      </c>
      <c r="H9387">
        <v>6.5</v>
      </c>
      <c r="I9387">
        <v>1</v>
      </c>
      <c r="Q9387">
        <v>9.5</v>
      </c>
    </row>
    <row r="9388" spans="1:17" x14ac:dyDescent="0.25">
      <c r="A9388" t="s">
        <v>909</v>
      </c>
      <c r="B9388">
        <v>2</v>
      </c>
      <c r="C9388" t="s">
        <v>479</v>
      </c>
      <c r="D9388" t="s">
        <v>746</v>
      </c>
      <c r="E9388">
        <f t="shared" si="292"/>
        <v>1</v>
      </c>
      <c r="F9388" t="str">
        <f t="shared" si="293"/>
        <v/>
      </c>
      <c r="G9388" t="s">
        <v>910</v>
      </c>
      <c r="H9388">
        <v>5</v>
      </c>
      <c r="Q9388">
        <v>4.5</v>
      </c>
    </row>
    <row r="9389" spans="1:17" x14ac:dyDescent="0.25">
      <c r="A9389" t="s">
        <v>909</v>
      </c>
      <c r="B9389">
        <v>2</v>
      </c>
      <c r="C9389" t="s">
        <v>427</v>
      </c>
      <c r="D9389" t="s">
        <v>760</v>
      </c>
      <c r="E9389" t="str">
        <f t="shared" si="292"/>
        <v/>
      </c>
      <c r="F9389" t="str">
        <f t="shared" si="293"/>
        <v/>
      </c>
      <c r="H9389">
        <v>6</v>
      </c>
      <c r="Q9389">
        <v>6</v>
      </c>
    </row>
    <row r="9390" spans="1:17" x14ac:dyDescent="0.25">
      <c r="A9390" t="s">
        <v>909</v>
      </c>
      <c r="B9390">
        <v>2</v>
      </c>
      <c r="C9390" t="s">
        <v>354</v>
      </c>
      <c r="D9390" t="s">
        <v>760</v>
      </c>
      <c r="E9390" t="str">
        <f t="shared" si="292"/>
        <v/>
      </c>
      <c r="F9390" t="str">
        <f t="shared" si="293"/>
        <v/>
      </c>
      <c r="H9390">
        <v>6</v>
      </c>
      <c r="Q9390">
        <v>6</v>
      </c>
    </row>
    <row r="9391" spans="1:17" x14ac:dyDescent="0.25">
      <c r="A9391" t="s">
        <v>909</v>
      </c>
      <c r="B9391">
        <v>2</v>
      </c>
      <c r="C9391" t="s">
        <v>404</v>
      </c>
      <c r="D9391" t="s">
        <v>760</v>
      </c>
      <c r="E9391" t="str">
        <f t="shared" si="292"/>
        <v/>
      </c>
      <c r="F9391" t="str">
        <f t="shared" si="293"/>
        <v/>
      </c>
      <c r="H9391">
        <v>6.5</v>
      </c>
      <c r="L9391">
        <v>1</v>
      </c>
      <c r="Q9391">
        <v>7.5</v>
      </c>
    </row>
    <row r="9392" spans="1:17" x14ac:dyDescent="0.25">
      <c r="A9392" t="s">
        <v>909</v>
      </c>
      <c r="B9392">
        <v>2</v>
      </c>
      <c r="C9392" t="s">
        <v>442</v>
      </c>
      <c r="D9392" t="s">
        <v>760</v>
      </c>
      <c r="E9392" t="str">
        <f t="shared" si="292"/>
        <v/>
      </c>
      <c r="F9392" t="str">
        <f t="shared" si="293"/>
        <v/>
      </c>
      <c r="H9392">
        <v>6</v>
      </c>
      <c r="Q9392">
        <v>6</v>
      </c>
    </row>
    <row r="9393" spans="1:17" x14ac:dyDescent="0.25">
      <c r="A9393" t="s">
        <v>909</v>
      </c>
      <c r="B9393">
        <v>2</v>
      </c>
      <c r="C9393" t="s">
        <v>381</v>
      </c>
      <c r="D9393" t="s">
        <v>760</v>
      </c>
      <c r="E9393" t="str">
        <f t="shared" si="292"/>
        <v/>
      </c>
      <c r="F9393" t="str">
        <f t="shared" si="293"/>
        <v/>
      </c>
      <c r="H9393">
        <v>5.5</v>
      </c>
      <c r="Q9393">
        <v>5.5</v>
      </c>
    </row>
    <row r="9394" spans="1:17" x14ac:dyDescent="0.25">
      <c r="A9394" t="s">
        <v>909</v>
      </c>
      <c r="B9394">
        <v>2</v>
      </c>
      <c r="C9394" t="s">
        <v>355</v>
      </c>
      <c r="D9394" t="s">
        <v>633</v>
      </c>
      <c r="E9394" t="str">
        <f t="shared" si="292"/>
        <v/>
      </c>
      <c r="F9394" t="str">
        <f t="shared" si="293"/>
        <v/>
      </c>
      <c r="H9394">
        <v>4.5</v>
      </c>
      <c r="Q9394">
        <v>4.5</v>
      </c>
    </row>
    <row r="9395" spans="1:17" x14ac:dyDescent="0.25">
      <c r="A9395" t="s">
        <v>909</v>
      </c>
      <c r="B9395">
        <v>2</v>
      </c>
      <c r="C9395" t="s">
        <v>438</v>
      </c>
      <c r="D9395" t="s">
        <v>633</v>
      </c>
      <c r="E9395" t="str">
        <f t="shared" si="292"/>
        <v/>
      </c>
      <c r="F9395" t="str">
        <f t="shared" si="293"/>
        <v/>
      </c>
      <c r="H9395">
        <v>5.5</v>
      </c>
      <c r="Q9395">
        <v>5.5</v>
      </c>
    </row>
    <row r="9396" spans="1:17" x14ac:dyDescent="0.25">
      <c r="A9396" t="s">
        <v>909</v>
      </c>
      <c r="B9396">
        <v>2</v>
      </c>
      <c r="C9396" t="s">
        <v>875</v>
      </c>
      <c r="D9396" t="s">
        <v>633</v>
      </c>
      <c r="E9396" t="str">
        <f t="shared" si="292"/>
        <v/>
      </c>
      <c r="F9396" t="str">
        <f t="shared" si="293"/>
        <v/>
      </c>
      <c r="H9396">
        <v>5</v>
      </c>
      <c r="Q9396">
        <v>5</v>
      </c>
    </row>
    <row r="9397" spans="1:17" x14ac:dyDescent="0.25">
      <c r="A9397" t="s">
        <v>909</v>
      </c>
      <c r="B9397">
        <v>2</v>
      </c>
      <c r="C9397" t="s">
        <v>350</v>
      </c>
      <c r="D9397" t="s">
        <v>739</v>
      </c>
      <c r="E9397" t="str">
        <f t="shared" si="292"/>
        <v/>
      </c>
      <c r="F9397" t="str">
        <f t="shared" si="293"/>
        <v/>
      </c>
      <c r="H9397">
        <v>5.5</v>
      </c>
      <c r="Q9397">
        <v>5.5</v>
      </c>
    </row>
    <row r="9398" spans="1:17" x14ac:dyDescent="0.25">
      <c r="A9398" t="s">
        <v>909</v>
      </c>
      <c r="B9398">
        <v>2</v>
      </c>
      <c r="C9398" t="s">
        <v>417</v>
      </c>
      <c r="D9398" t="s">
        <v>739</v>
      </c>
      <c r="E9398" t="str">
        <f t="shared" si="292"/>
        <v/>
      </c>
      <c r="F9398" t="str">
        <f t="shared" si="293"/>
        <v/>
      </c>
      <c r="H9398">
        <v>6</v>
      </c>
      <c r="Q9398">
        <v>6</v>
      </c>
    </row>
    <row r="9399" spans="1:17" x14ac:dyDescent="0.25">
      <c r="A9399" t="s">
        <v>909</v>
      </c>
      <c r="B9399">
        <v>2</v>
      </c>
      <c r="C9399" t="s">
        <v>864</v>
      </c>
      <c r="D9399" t="s">
        <v>739</v>
      </c>
      <c r="E9399" t="str">
        <f t="shared" si="292"/>
        <v/>
      </c>
      <c r="F9399" t="str">
        <f t="shared" si="293"/>
        <v/>
      </c>
      <c r="H9399">
        <v>4.5</v>
      </c>
      <c r="Q9399">
        <v>4.5</v>
      </c>
    </row>
    <row r="9400" spans="1:17" x14ac:dyDescent="0.25">
      <c r="A9400" t="s">
        <v>909</v>
      </c>
      <c r="B9400">
        <v>2</v>
      </c>
      <c r="C9400" t="s">
        <v>464</v>
      </c>
      <c r="D9400" t="s">
        <v>739</v>
      </c>
      <c r="E9400" t="str">
        <f t="shared" si="292"/>
        <v/>
      </c>
      <c r="F9400" t="str">
        <f t="shared" si="293"/>
        <v/>
      </c>
      <c r="H9400">
        <v>5.5</v>
      </c>
      <c r="Q9400">
        <v>5.5</v>
      </c>
    </row>
    <row r="9401" spans="1:17" x14ac:dyDescent="0.25">
      <c r="A9401" t="s">
        <v>909</v>
      </c>
      <c r="B9401">
        <v>2</v>
      </c>
      <c r="C9401" t="s">
        <v>472</v>
      </c>
      <c r="D9401" t="s">
        <v>739</v>
      </c>
      <c r="E9401">
        <f t="shared" si="292"/>
        <v>1</v>
      </c>
      <c r="F9401" t="str">
        <f t="shared" si="293"/>
        <v/>
      </c>
      <c r="G9401" t="s">
        <v>910</v>
      </c>
      <c r="H9401">
        <v>5.5</v>
      </c>
      <c r="Q9401">
        <v>5</v>
      </c>
    </row>
    <row r="9402" spans="1:17" x14ac:dyDescent="0.25">
      <c r="A9402" t="s">
        <v>909</v>
      </c>
      <c r="B9402">
        <v>2</v>
      </c>
      <c r="C9402" t="s">
        <v>382</v>
      </c>
      <c r="D9402" t="s">
        <v>634</v>
      </c>
      <c r="E9402" t="str">
        <f t="shared" si="292"/>
        <v/>
      </c>
      <c r="F9402" t="str">
        <f t="shared" si="293"/>
        <v/>
      </c>
      <c r="H9402">
        <v>5.5</v>
      </c>
      <c r="Q9402">
        <v>5.5</v>
      </c>
    </row>
    <row r="9403" spans="1:17" x14ac:dyDescent="0.25">
      <c r="A9403" t="s">
        <v>909</v>
      </c>
      <c r="B9403">
        <v>2</v>
      </c>
      <c r="C9403" t="s">
        <v>398</v>
      </c>
      <c r="D9403" t="s">
        <v>634</v>
      </c>
      <c r="E9403" t="str">
        <f t="shared" si="292"/>
        <v/>
      </c>
      <c r="F9403" t="str">
        <f t="shared" si="293"/>
        <v/>
      </c>
      <c r="H9403">
        <v>6</v>
      </c>
      <c r="Q9403">
        <v>6</v>
      </c>
    </row>
    <row r="9404" spans="1:17" x14ac:dyDescent="0.25">
      <c r="A9404" t="s">
        <v>909</v>
      </c>
      <c r="B9404">
        <v>2</v>
      </c>
      <c r="C9404" t="s">
        <v>868</v>
      </c>
      <c r="D9404" t="s">
        <v>634</v>
      </c>
      <c r="E9404" t="str">
        <f t="shared" si="292"/>
        <v/>
      </c>
      <c r="F9404" t="str">
        <f t="shared" si="293"/>
        <v/>
      </c>
      <c r="H9404">
        <v>5</v>
      </c>
      <c r="Q9404">
        <v>5</v>
      </c>
    </row>
    <row r="9405" spans="1:17" x14ac:dyDescent="0.25">
      <c r="A9405" t="s">
        <v>909</v>
      </c>
      <c r="B9405">
        <v>2</v>
      </c>
      <c r="C9405" t="s">
        <v>469</v>
      </c>
      <c r="D9405" t="s">
        <v>634</v>
      </c>
      <c r="E9405" t="str">
        <f t="shared" si="292"/>
        <v/>
      </c>
      <c r="F9405" t="str">
        <f t="shared" si="293"/>
        <v/>
      </c>
      <c r="H9405">
        <v>5.5</v>
      </c>
      <c r="Q9405">
        <v>5.5</v>
      </c>
    </row>
    <row r="9406" spans="1:17" x14ac:dyDescent="0.25">
      <c r="A9406" t="s">
        <v>909</v>
      </c>
      <c r="B9406">
        <v>2</v>
      </c>
      <c r="C9406" t="s">
        <v>848</v>
      </c>
      <c r="D9406" t="s">
        <v>632</v>
      </c>
      <c r="E9406">
        <f t="shared" si="292"/>
        <v>1</v>
      </c>
      <c r="F9406" t="str">
        <f t="shared" si="293"/>
        <v/>
      </c>
      <c r="G9406" t="s">
        <v>910</v>
      </c>
      <c r="H9406">
        <v>6.5</v>
      </c>
      <c r="Q9406">
        <v>6</v>
      </c>
    </row>
    <row r="9407" spans="1:17" x14ac:dyDescent="0.25">
      <c r="A9407" t="s">
        <v>909</v>
      </c>
      <c r="B9407">
        <v>2</v>
      </c>
      <c r="C9407" t="s">
        <v>447</v>
      </c>
      <c r="D9407" t="s">
        <v>632</v>
      </c>
      <c r="E9407" t="str">
        <f t="shared" si="292"/>
        <v/>
      </c>
      <c r="F9407" t="str">
        <f t="shared" si="293"/>
        <v/>
      </c>
      <c r="H9407">
        <v>6.5</v>
      </c>
      <c r="L9407">
        <v>1</v>
      </c>
      <c r="Q9407">
        <v>7.5</v>
      </c>
    </row>
    <row r="9408" spans="1:17" x14ac:dyDescent="0.25">
      <c r="A9408" t="s">
        <v>909</v>
      </c>
      <c r="B9408">
        <v>2</v>
      </c>
      <c r="C9408" t="s">
        <v>462</v>
      </c>
      <c r="D9408" t="s">
        <v>632</v>
      </c>
      <c r="E9408">
        <f t="shared" si="292"/>
        <v>1</v>
      </c>
      <c r="F9408" t="str">
        <f t="shared" si="293"/>
        <v/>
      </c>
      <c r="G9408" t="s">
        <v>910</v>
      </c>
      <c r="H9408">
        <v>6.5</v>
      </c>
      <c r="Q9408">
        <v>6</v>
      </c>
    </row>
    <row r="9409" spans="1:17" x14ac:dyDescent="0.25">
      <c r="A9409" t="s">
        <v>909</v>
      </c>
      <c r="B9409">
        <v>2</v>
      </c>
      <c r="C9409" t="s">
        <v>474</v>
      </c>
      <c r="D9409" t="s">
        <v>632</v>
      </c>
      <c r="E9409" t="str">
        <f t="shared" si="292"/>
        <v/>
      </c>
      <c r="F9409" t="str">
        <f t="shared" si="293"/>
        <v/>
      </c>
      <c r="H9409">
        <v>6.5</v>
      </c>
      <c r="Q9409">
        <v>6.5</v>
      </c>
    </row>
    <row r="9410" spans="1:17" x14ac:dyDescent="0.25">
      <c r="A9410" t="s">
        <v>909</v>
      </c>
      <c r="B9410">
        <v>2</v>
      </c>
      <c r="C9410" t="s">
        <v>352</v>
      </c>
      <c r="D9410" t="s">
        <v>752</v>
      </c>
      <c r="E9410" t="str">
        <f t="shared" si="292"/>
        <v/>
      </c>
      <c r="F9410" t="str">
        <f t="shared" si="293"/>
        <v/>
      </c>
      <c r="H9410">
        <v>5</v>
      </c>
      <c r="Q9410">
        <v>5</v>
      </c>
    </row>
    <row r="9411" spans="1:17" x14ac:dyDescent="0.25">
      <c r="A9411" t="s">
        <v>909</v>
      </c>
      <c r="B9411">
        <v>2</v>
      </c>
      <c r="C9411" t="s">
        <v>426</v>
      </c>
      <c r="D9411" t="s">
        <v>752</v>
      </c>
      <c r="E9411">
        <f t="shared" ref="E9411:E9474" si="294">IF($G9411="Ammonito",1,"")</f>
        <v>1</v>
      </c>
      <c r="F9411" t="str">
        <f t="shared" ref="F9411:F9474" si="295">IF($G9411="Espulsione",1,"")</f>
        <v/>
      </c>
      <c r="G9411" t="s">
        <v>910</v>
      </c>
      <c r="H9411">
        <v>5</v>
      </c>
      <c r="Q9411">
        <v>4.5</v>
      </c>
    </row>
    <row r="9412" spans="1:17" x14ac:dyDescent="0.25">
      <c r="A9412" t="s">
        <v>909</v>
      </c>
      <c r="B9412">
        <v>2</v>
      </c>
      <c r="C9412" t="s">
        <v>454</v>
      </c>
      <c r="D9412" t="s">
        <v>752</v>
      </c>
      <c r="E9412" t="str">
        <f t="shared" si="294"/>
        <v/>
      </c>
      <c r="F9412" t="str">
        <f t="shared" si="295"/>
        <v/>
      </c>
      <c r="H9412">
        <v>5.5</v>
      </c>
      <c r="Q9412">
        <v>5.5</v>
      </c>
    </row>
    <row r="9413" spans="1:17" x14ac:dyDescent="0.25">
      <c r="A9413" t="s">
        <v>909</v>
      </c>
      <c r="B9413">
        <v>2</v>
      </c>
      <c r="C9413" t="s">
        <v>879</v>
      </c>
      <c r="D9413" t="s">
        <v>752</v>
      </c>
      <c r="E9413" t="str">
        <f t="shared" si="294"/>
        <v/>
      </c>
      <c r="F9413">
        <f t="shared" si="295"/>
        <v>1</v>
      </c>
      <c r="G9413" t="s">
        <v>911</v>
      </c>
      <c r="H9413">
        <v>4</v>
      </c>
      <c r="Q9413">
        <v>3</v>
      </c>
    </row>
    <row r="9414" spans="1:17" x14ac:dyDescent="0.25">
      <c r="A9414" t="s">
        <v>909</v>
      </c>
      <c r="B9414">
        <v>2</v>
      </c>
      <c r="C9414" t="s">
        <v>374</v>
      </c>
      <c r="D9414" t="s">
        <v>740</v>
      </c>
      <c r="E9414" t="str">
        <f t="shared" si="294"/>
        <v/>
      </c>
      <c r="F9414" t="str">
        <f t="shared" si="295"/>
        <v/>
      </c>
      <c r="H9414">
        <v>7</v>
      </c>
      <c r="Q9414">
        <v>7</v>
      </c>
    </row>
    <row r="9415" spans="1:17" x14ac:dyDescent="0.25">
      <c r="A9415" t="s">
        <v>909</v>
      </c>
      <c r="B9415">
        <v>2</v>
      </c>
      <c r="C9415" t="s">
        <v>414</v>
      </c>
      <c r="D9415" t="s">
        <v>740</v>
      </c>
      <c r="E9415" t="str">
        <f t="shared" si="294"/>
        <v/>
      </c>
      <c r="F9415" t="str">
        <f t="shared" si="295"/>
        <v/>
      </c>
      <c r="H9415">
        <v>7</v>
      </c>
      <c r="L9415">
        <v>1</v>
      </c>
      <c r="Q9415">
        <v>8</v>
      </c>
    </row>
    <row r="9416" spans="1:17" x14ac:dyDescent="0.25">
      <c r="A9416" t="s">
        <v>909</v>
      </c>
      <c r="B9416">
        <v>2</v>
      </c>
      <c r="C9416" t="s">
        <v>415</v>
      </c>
      <c r="D9416" t="s">
        <v>740</v>
      </c>
      <c r="E9416" t="str">
        <f t="shared" si="294"/>
        <v/>
      </c>
      <c r="F9416" t="str">
        <f t="shared" si="295"/>
        <v/>
      </c>
      <c r="H9416">
        <v>6.5</v>
      </c>
      <c r="Q9416">
        <v>6.5</v>
      </c>
    </row>
    <row r="9417" spans="1:17" x14ac:dyDescent="0.25">
      <c r="A9417" t="s">
        <v>909</v>
      </c>
      <c r="B9417">
        <v>2</v>
      </c>
      <c r="C9417" t="s">
        <v>440</v>
      </c>
      <c r="D9417" t="s">
        <v>740</v>
      </c>
      <c r="E9417">
        <f t="shared" si="294"/>
        <v>1</v>
      </c>
      <c r="F9417" t="str">
        <f t="shared" si="295"/>
        <v/>
      </c>
      <c r="G9417" t="s">
        <v>910</v>
      </c>
      <c r="H9417">
        <v>7</v>
      </c>
      <c r="I9417">
        <v>1</v>
      </c>
      <c r="Q9417">
        <v>9.5</v>
      </c>
    </row>
    <row r="9418" spans="1:17" x14ac:dyDescent="0.25">
      <c r="A9418" t="s">
        <v>909</v>
      </c>
      <c r="B9418">
        <v>2</v>
      </c>
      <c r="C9418" t="s">
        <v>458</v>
      </c>
      <c r="D9418" t="s">
        <v>740</v>
      </c>
      <c r="E9418" t="str">
        <f t="shared" si="294"/>
        <v/>
      </c>
      <c r="F9418" t="str">
        <f t="shared" si="295"/>
        <v/>
      </c>
      <c r="H9418">
        <v>6.5</v>
      </c>
      <c r="Q9418">
        <v>6.5</v>
      </c>
    </row>
    <row r="9419" spans="1:17" x14ac:dyDescent="0.25">
      <c r="A9419" t="s">
        <v>909</v>
      </c>
      <c r="B9419">
        <v>2</v>
      </c>
      <c r="C9419" t="s">
        <v>360</v>
      </c>
      <c r="D9419" t="s">
        <v>742</v>
      </c>
      <c r="E9419" t="str">
        <f t="shared" si="294"/>
        <v/>
      </c>
      <c r="F9419" t="str">
        <f t="shared" si="295"/>
        <v/>
      </c>
      <c r="H9419">
        <v>6</v>
      </c>
      <c r="Q9419">
        <v>6</v>
      </c>
    </row>
    <row r="9420" spans="1:17" x14ac:dyDescent="0.25">
      <c r="A9420" t="s">
        <v>909</v>
      </c>
      <c r="B9420">
        <v>2</v>
      </c>
      <c r="C9420" t="s">
        <v>369</v>
      </c>
      <c r="D9420" t="s">
        <v>742</v>
      </c>
      <c r="E9420">
        <f t="shared" si="294"/>
        <v>1</v>
      </c>
      <c r="F9420" t="str">
        <f t="shared" si="295"/>
        <v/>
      </c>
      <c r="G9420" t="s">
        <v>910</v>
      </c>
      <c r="H9420">
        <v>7</v>
      </c>
      <c r="L9420">
        <v>2</v>
      </c>
      <c r="Q9420">
        <v>8.5</v>
      </c>
    </row>
    <row r="9421" spans="1:17" x14ac:dyDescent="0.25">
      <c r="A9421" t="s">
        <v>909</v>
      </c>
      <c r="B9421">
        <v>2</v>
      </c>
      <c r="C9421" t="s">
        <v>384</v>
      </c>
      <c r="D9421" t="s">
        <v>742</v>
      </c>
      <c r="E9421" t="str">
        <f t="shared" si="294"/>
        <v/>
      </c>
      <c r="F9421" t="str">
        <f t="shared" si="295"/>
        <v/>
      </c>
      <c r="H9421">
        <v>6.5</v>
      </c>
      <c r="Q9421">
        <v>6.5</v>
      </c>
    </row>
    <row r="9422" spans="1:17" x14ac:dyDescent="0.25">
      <c r="A9422" t="s">
        <v>909</v>
      </c>
      <c r="B9422">
        <v>2</v>
      </c>
      <c r="C9422" t="s">
        <v>418</v>
      </c>
      <c r="D9422" t="s">
        <v>742</v>
      </c>
      <c r="E9422" t="str">
        <f t="shared" si="294"/>
        <v/>
      </c>
      <c r="F9422" t="str">
        <f t="shared" si="295"/>
        <v/>
      </c>
      <c r="H9422">
        <v>6.5</v>
      </c>
      <c r="Q9422">
        <v>6.5</v>
      </c>
    </row>
    <row r="9423" spans="1:17" x14ac:dyDescent="0.25">
      <c r="A9423" t="s">
        <v>909</v>
      </c>
      <c r="B9423">
        <v>2</v>
      </c>
      <c r="C9423" t="s">
        <v>375</v>
      </c>
      <c r="D9423" t="s">
        <v>753</v>
      </c>
      <c r="E9423" t="str">
        <f t="shared" si="294"/>
        <v/>
      </c>
      <c r="F9423" t="str">
        <f t="shared" si="295"/>
        <v/>
      </c>
      <c r="H9423">
        <v>5</v>
      </c>
      <c r="Q9423">
        <v>5</v>
      </c>
    </row>
    <row r="9424" spans="1:17" x14ac:dyDescent="0.25">
      <c r="A9424" t="s">
        <v>909</v>
      </c>
      <c r="B9424">
        <v>2</v>
      </c>
      <c r="C9424" t="s">
        <v>379</v>
      </c>
      <c r="D9424" t="s">
        <v>753</v>
      </c>
      <c r="E9424" t="str">
        <f t="shared" si="294"/>
        <v/>
      </c>
      <c r="F9424" t="str">
        <f t="shared" si="295"/>
        <v/>
      </c>
      <c r="H9424">
        <v>6</v>
      </c>
      <c r="Q9424">
        <v>6</v>
      </c>
    </row>
    <row r="9425" spans="1:17" x14ac:dyDescent="0.25">
      <c r="A9425" t="s">
        <v>909</v>
      </c>
      <c r="B9425">
        <v>2</v>
      </c>
      <c r="C9425" t="s">
        <v>443</v>
      </c>
      <c r="D9425" t="s">
        <v>753</v>
      </c>
      <c r="E9425" t="str">
        <f t="shared" si="294"/>
        <v/>
      </c>
      <c r="F9425" t="str">
        <f t="shared" si="295"/>
        <v/>
      </c>
      <c r="H9425">
        <v>4.5</v>
      </c>
      <c r="Q9425">
        <v>4.5</v>
      </c>
    </row>
    <row r="9426" spans="1:17" x14ac:dyDescent="0.25">
      <c r="A9426" t="s">
        <v>909</v>
      </c>
      <c r="B9426">
        <v>2</v>
      </c>
      <c r="C9426" t="s">
        <v>455</v>
      </c>
      <c r="D9426" t="s">
        <v>753</v>
      </c>
      <c r="E9426" t="str">
        <f t="shared" si="294"/>
        <v/>
      </c>
      <c r="F9426" t="str">
        <f t="shared" si="295"/>
        <v/>
      </c>
      <c r="H9426">
        <v>5</v>
      </c>
      <c r="Q9426">
        <v>5</v>
      </c>
    </row>
    <row r="9427" spans="1:17" x14ac:dyDescent="0.25">
      <c r="A9427" t="s">
        <v>909</v>
      </c>
      <c r="B9427">
        <v>2</v>
      </c>
      <c r="C9427" t="s">
        <v>380</v>
      </c>
      <c r="D9427" t="s">
        <v>750</v>
      </c>
      <c r="E9427" t="str">
        <f t="shared" si="294"/>
        <v/>
      </c>
      <c r="F9427" t="str">
        <f t="shared" si="295"/>
        <v/>
      </c>
      <c r="H9427">
        <v>6</v>
      </c>
      <c r="Q9427">
        <v>6</v>
      </c>
    </row>
    <row r="9428" spans="1:17" x14ac:dyDescent="0.25">
      <c r="A9428" t="s">
        <v>909</v>
      </c>
      <c r="B9428">
        <v>2</v>
      </c>
      <c r="C9428" t="s">
        <v>399</v>
      </c>
      <c r="D9428" t="s">
        <v>750</v>
      </c>
      <c r="E9428" t="str">
        <f t="shared" si="294"/>
        <v/>
      </c>
      <c r="F9428" t="str">
        <f t="shared" si="295"/>
        <v/>
      </c>
      <c r="H9428">
        <v>6</v>
      </c>
      <c r="Q9428">
        <v>6</v>
      </c>
    </row>
    <row r="9429" spans="1:17" x14ac:dyDescent="0.25">
      <c r="A9429" t="s">
        <v>909</v>
      </c>
      <c r="B9429">
        <v>2</v>
      </c>
      <c r="C9429" t="s">
        <v>857</v>
      </c>
      <c r="D9429" t="s">
        <v>750</v>
      </c>
      <c r="E9429" t="str">
        <f t="shared" si="294"/>
        <v/>
      </c>
      <c r="F9429" t="str">
        <f t="shared" si="295"/>
        <v/>
      </c>
      <c r="H9429">
        <v>6</v>
      </c>
      <c r="Q9429">
        <v>6</v>
      </c>
    </row>
    <row r="9430" spans="1:17" x14ac:dyDescent="0.25">
      <c r="A9430" t="s">
        <v>909</v>
      </c>
      <c r="B9430">
        <v>2</v>
      </c>
      <c r="C9430" t="s">
        <v>476</v>
      </c>
      <c r="D9430" t="s">
        <v>750</v>
      </c>
      <c r="E9430" t="str">
        <f t="shared" si="294"/>
        <v/>
      </c>
      <c r="F9430" t="str">
        <f t="shared" si="295"/>
        <v/>
      </c>
      <c r="H9430">
        <v>6</v>
      </c>
      <c r="Q9430">
        <v>6</v>
      </c>
    </row>
    <row r="9431" spans="1:17" x14ac:dyDescent="0.25">
      <c r="A9431" t="s">
        <v>909</v>
      </c>
      <c r="B9431">
        <v>2</v>
      </c>
      <c r="C9431" t="s">
        <v>345</v>
      </c>
      <c r="D9431" t="s">
        <v>754</v>
      </c>
      <c r="E9431" t="str">
        <f t="shared" si="294"/>
        <v/>
      </c>
      <c r="F9431" t="str">
        <f t="shared" si="295"/>
        <v/>
      </c>
      <c r="H9431">
        <v>6.5</v>
      </c>
      <c r="Q9431">
        <v>6.5</v>
      </c>
    </row>
    <row r="9432" spans="1:17" x14ac:dyDescent="0.25">
      <c r="A9432" t="s">
        <v>909</v>
      </c>
      <c r="B9432">
        <v>2</v>
      </c>
      <c r="C9432" t="s">
        <v>433</v>
      </c>
      <c r="D9432" t="s">
        <v>754</v>
      </c>
      <c r="E9432" t="str">
        <f t="shared" si="294"/>
        <v/>
      </c>
      <c r="F9432" t="str">
        <f t="shared" si="295"/>
        <v/>
      </c>
      <c r="H9432">
        <v>6.5</v>
      </c>
      <c r="I9432">
        <v>1</v>
      </c>
      <c r="Q9432">
        <v>9.5</v>
      </c>
    </row>
    <row r="9433" spans="1:17" x14ac:dyDescent="0.25">
      <c r="A9433" t="s">
        <v>909</v>
      </c>
      <c r="B9433">
        <v>2</v>
      </c>
      <c r="C9433" t="s">
        <v>480</v>
      </c>
      <c r="D9433" t="s">
        <v>754</v>
      </c>
      <c r="E9433" t="str">
        <f t="shared" si="294"/>
        <v/>
      </c>
      <c r="F9433" t="str">
        <f t="shared" si="295"/>
        <v/>
      </c>
      <c r="H9433">
        <v>5.5</v>
      </c>
      <c r="Q9433">
        <v>5.5</v>
      </c>
    </row>
    <row r="9434" spans="1:17" x14ac:dyDescent="0.25">
      <c r="A9434" t="s">
        <v>909</v>
      </c>
      <c r="B9434">
        <v>2</v>
      </c>
      <c r="C9434" t="s">
        <v>349</v>
      </c>
      <c r="D9434" t="s">
        <v>748</v>
      </c>
      <c r="E9434" t="str">
        <f t="shared" si="294"/>
        <v/>
      </c>
      <c r="F9434" t="str">
        <f t="shared" si="295"/>
        <v/>
      </c>
      <c r="H9434">
        <v>6</v>
      </c>
      <c r="Q9434">
        <v>6</v>
      </c>
    </row>
    <row r="9435" spans="1:17" x14ac:dyDescent="0.25">
      <c r="A9435" t="s">
        <v>909</v>
      </c>
      <c r="B9435">
        <v>2</v>
      </c>
      <c r="C9435" t="s">
        <v>370</v>
      </c>
      <c r="D9435" t="s">
        <v>748</v>
      </c>
      <c r="E9435">
        <f t="shared" si="294"/>
        <v>1</v>
      </c>
      <c r="F9435" t="str">
        <f t="shared" si="295"/>
        <v/>
      </c>
      <c r="G9435" t="s">
        <v>910</v>
      </c>
      <c r="H9435">
        <v>5</v>
      </c>
      <c r="Q9435">
        <v>4.5</v>
      </c>
    </row>
    <row r="9436" spans="1:17" x14ac:dyDescent="0.25">
      <c r="A9436" t="s">
        <v>909</v>
      </c>
      <c r="B9436">
        <v>2</v>
      </c>
      <c r="C9436" t="s">
        <v>422</v>
      </c>
      <c r="D9436" t="s">
        <v>748</v>
      </c>
      <c r="E9436" t="str">
        <f t="shared" si="294"/>
        <v/>
      </c>
      <c r="F9436" t="str">
        <f t="shared" si="295"/>
        <v/>
      </c>
      <c r="H9436">
        <v>5</v>
      </c>
      <c r="Q9436">
        <v>5</v>
      </c>
    </row>
    <row r="9437" spans="1:17" x14ac:dyDescent="0.25">
      <c r="A9437" t="s">
        <v>909</v>
      </c>
      <c r="B9437">
        <v>2</v>
      </c>
      <c r="C9437" t="s">
        <v>889</v>
      </c>
      <c r="D9437" t="s">
        <v>748</v>
      </c>
      <c r="E9437" t="str">
        <f t="shared" si="294"/>
        <v/>
      </c>
      <c r="F9437" t="str">
        <f t="shared" si="295"/>
        <v/>
      </c>
      <c r="H9437">
        <v>6.5</v>
      </c>
      <c r="Q9437">
        <v>6.5</v>
      </c>
    </row>
    <row r="9438" spans="1:17" x14ac:dyDescent="0.25">
      <c r="A9438" t="s">
        <v>909</v>
      </c>
      <c r="B9438">
        <v>2</v>
      </c>
      <c r="C9438" t="s">
        <v>845</v>
      </c>
      <c r="D9438" t="s">
        <v>661</v>
      </c>
      <c r="E9438">
        <f t="shared" si="294"/>
        <v>1</v>
      </c>
      <c r="F9438" t="str">
        <f t="shared" si="295"/>
        <v/>
      </c>
      <c r="G9438" t="s">
        <v>910</v>
      </c>
      <c r="H9438">
        <v>5</v>
      </c>
      <c r="Q9438">
        <v>4.5</v>
      </c>
    </row>
    <row r="9439" spans="1:17" x14ac:dyDescent="0.25">
      <c r="A9439" t="s">
        <v>909</v>
      </c>
      <c r="B9439">
        <v>2</v>
      </c>
      <c r="C9439" t="s">
        <v>400</v>
      </c>
      <c r="D9439" t="s">
        <v>661</v>
      </c>
      <c r="E9439" t="str">
        <f t="shared" si="294"/>
        <v/>
      </c>
      <c r="F9439" t="str">
        <f t="shared" si="295"/>
        <v/>
      </c>
      <c r="H9439">
        <v>5</v>
      </c>
      <c r="Q9439">
        <v>5</v>
      </c>
    </row>
    <row r="9440" spans="1:17" x14ac:dyDescent="0.25">
      <c r="A9440" t="s">
        <v>909</v>
      </c>
      <c r="B9440">
        <v>2</v>
      </c>
      <c r="C9440" t="s">
        <v>409</v>
      </c>
      <c r="D9440" t="s">
        <v>661</v>
      </c>
      <c r="E9440" t="str">
        <f t="shared" si="294"/>
        <v/>
      </c>
      <c r="F9440" t="str">
        <f t="shared" si="295"/>
        <v/>
      </c>
      <c r="H9440">
        <v>6</v>
      </c>
      <c r="Q9440">
        <v>6</v>
      </c>
    </row>
    <row r="9441" spans="1:17" x14ac:dyDescent="0.25">
      <c r="A9441" t="s">
        <v>909</v>
      </c>
      <c r="B9441">
        <v>2</v>
      </c>
      <c r="C9441" t="s">
        <v>420</v>
      </c>
      <c r="D9441" t="s">
        <v>661</v>
      </c>
      <c r="E9441">
        <f t="shared" si="294"/>
        <v>1</v>
      </c>
      <c r="F9441" t="str">
        <f t="shared" si="295"/>
        <v/>
      </c>
      <c r="G9441" t="s">
        <v>910</v>
      </c>
      <c r="H9441">
        <v>6</v>
      </c>
      <c r="Q9441">
        <v>5.5</v>
      </c>
    </row>
    <row r="9442" spans="1:17" x14ac:dyDescent="0.25">
      <c r="A9442" t="s">
        <v>909</v>
      </c>
      <c r="B9442">
        <v>2</v>
      </c>
      <c r="C9442" t="s">
        <v>449</v>
      </c>
      <c r="D9442" t="s">
        <v>661</v>
      </c>
      <c r="E9442">
        <f t="shared" si="294"/>
        <v>1</v>
      </c>
      <c r="F9442" t="str">
        <f t="shared" si="295"/>
        <v/>
      </c>
      <c r="G9442" t="s">
        <v>910</v>
      </c>
      <c r="H9442">
        <v>5</v>
      </c>
      <c r="Q9442">
        <v>4.5</v>
      </c>
    </row>
    <row r="9443" spans="1:17" x14ac:dyDescent="0.25">
      <c r="A9443" t="s">
        <v>909</v>
      </c>
      <c r="B9443">
        <v>2</v>
      </c>
      <c r="C9443" t="s">
        <v>467</v>
      </c>
      <c r="D9443" t="s">
        <v>661</v>
      </c>
      <c r="E9443" t="str">
        <f t="shared" si="294"/>
        <v/>
      </c>
      <c r="F9443" t="str">
        <f t="shared" si="295"/>
        <v/>
      </c>
      <c r="H9443">
        <v>5</v>
      </c>
      <c r="L9443">
        <v>1</v>
      </c>
      <c r="Q9443">
        <v>6</v>
      </c>
    </row>
    <row r="9444" spans="1:17" x14ac:dyDescent="0.25">
      <c r="A9444" t="s">
        <v>909</v>
      </c>
      <c r="B9444">
        <v>2</v>
      </c>
      <c r="C9444" t="s">
        <v>359</v>
      </c>
      <c r="D9444" t="s">
        <v>631</v>
      </c>
      <c r="E9444">
        <f t="shared" si="294"/>
        <v>1</v>
      </c>
      <c r="F9444" t="str">
        <f t="shared" si="295"/>
        <v/>
      </c>
      <c r="G9444" t="s">
        <v>910</v>
      </c>
      <c r="H9444">
        <v>6</v>
      </c>
      <c r="Q9444">
        <v>5.5</v>
      </c>
    </row>
    <row r="9445" spans="1:17" x14ac:dyDescent="0.25">
      <c r="A9445" t="s">
        <v>909</v>
      </c>
      <c r="B9445">
        <v>2</v>
      </c>
      <c r="C9445" t="s">
        <v>364</v>
      </c>
      <c r="D9445" t="s">
        <v>631</v>
      </c>
      <c r="E9445" t="str">
        <f t="shared" si="294"/>
        <v/>
      </c>
      <c r="F9445" t="str">
        <f t="shared" si="295"/>
        <v/>
      </c>
      <c r="H9445">
        <v>6.5</v>
      </c>
      <c r="Q9445">
        <v>6.5</v>
      </c>
    </row>
    <row r="9446" spans="1:17" x14ac:dyDescent="0.25">
      <c r="A9446" t="s">
        <v>909</v>
      </c>
      <c r="B9446">
        <v>2</v>
      </c>
      <c r="C9446" t="s">
        <v>846</v>
      </c>
      <c r="D9446" t="s">
        <v>631</v>
      </c>
      <c r="E9446" t="str">
        <f t="shared" si="294"/>
        <v/>
      </c>
      <c r="F9446" t="str">
        <f t="shared" si="295"/>
        <v/>
      </c>
      <c r="H9446">
        <v>6.5</v>
      </c>
      <c r="Q9446">
        <v>6.5</v>
      </c>
    </row>
    <row r="9447" spans="1:17" x14ac:dyDescent="0.25">
      <c r="A9447" t="s">
        <v>909</v>
      </c>
      <c r="B9447">
        <v>2</v>
      </c>
      <c r="C9447" t="s">
        <v>423</v>
      </c>
      <c r="D9447" t="s">
        <v>631</v>
      </c>
      <c r="E9447" t="str">
        <f t="shared" si="294"/>
        <v/>
      </c>
      <c r="F9447" t="str">
        <f t="shared" si="295"/>
        <v/>
      </c>
      <c r="H9447">
        <v>7</v>
      </c>
      <c r="Q9447">
        <v>7</v>
      </c>
    </row>
    <row r="9448" spans="1:17" x14ac:dyDescent="0.25">
      <c r="A9448" t="s">
        <v>909</v>
      </c>
      <c r="B9448">
        <v>2</v>
      </c>
      <c r="C9448" t="s">
        <v>387</v>
      </c>
      <c r="D9448" t="s">
        <v>745</v>
      </c>
      <c r="E9448">
        <f t="shared" si="294"/>
        <v>1</v>
      </c>
      <c r="F9448" t="str">
        <f t="shared" si="295"/>
        <v/>
      </c>
      <c r="G9448" t="s">
        <v>910</v>
      </c>
      <c r="H9448">
        <v>6</v>
      </c>
      <c r="Q9448">
        <v>5.5</v>
      </c>
    </row>
    <row r="9449" spans="1:17" x14ac:dyDescent="0.25">
      <c r="A9449" t="s">
        <v>909</v>
      </c>
      <c r="B9449">
        <v>2</v>
      </c>
      <c r="C9449" t="s">
        <v>394</v>
      </c>
      <c r="D9449" t="s">
        <v>745</v>
      </c>
      <c r="E9449" t="str">
        <f t="shared" si="294"/>
        <v/>
      </c>
      <c r="F9449" t="str">
        <f t="shared" si="295"/>
        <v/>
      </c>
      <c r="H9449">
        <v>6.5</v>
      </c>
      <c r="Q9449">
        <v>6.5</v>
      </c>
    </row>
    <row r="9450" spans="1:17" x14ac:dyDescent="0.25">
      <c r="A9450" t="s">
        <v>909</v>
      </c>
      <c r="B9450">
        <v>2</v>
      </c>
      <c r="C9450" t="s">
        <v>439</v>
      </c>
      <c r="D9450" t="s">
        <v>745</v>
      </c>
      <c r="E9450" t="str">
        <f t="shared" si="294"/>
        <v/>
      </c>
      <c r="F9450" t="str">
        <f t="shared" si="295"/>
        <v/>
      </c>
      <c r="H9450">
        <v>6</v>
      </c>
      <c r="Q9450">
        <v>6</v>
      </c>
    </row>
    <row r="9451" spans="1:17" x14ac:dyDescent="0.25">
      <c r="A9451" t="s">
        <v>909</v>
      </c>
      <c r="B9451">
        <v>2</v>
      </c>
      <c r="C9451" t="s">
        <v>446</v>
      </c>
      <c r="D9451" t="s">
        <v>745</v>
      </c>
      <c r="E9451" t="str">
        <f t="shared" si="294"/>
        <v/>
      </c>
      <c r="F9451" t="str">
        <f t="shared" si="295"/>
        <v/>
      </c>
      <c r="H9451">
        <v>5.5</v>
      </c>
      <c r="Q9451">
        <v>5.5</v>
      </c>
    </row>
    <row r="9452" spans="1:17" x14ac:dyDescent="0.25">
      <c r="A9452" t="s">
        <v>909</v>
      </c>
      <c r="B9452">
        <v>2</v>
      </c>
      <c r="C9452" t="s">
        <v>459</v>
      </c>
      <c r="D9452" t="s">
        <v>745</v>
      </c>
      <c r="E9452">
        <f t="shared" si="294"/>
        <v>1</v>
      </c>
      <c r="F9452" t="str">
        <f t="shared" si="295"/>
        <v/>
      </c>
      <c r="G9452" t="s">
        <v>910</v>
      </c>
      <c r="H9452">
        <v>6</v>
      </c>
      <c r="Q9452">
        <v>5.5</v>
      </c>
    </row>
    <row r="9453" spans="1:17" x14ac:dyDescent="0.25">
      <c r="A9453" t="s">
        <v>909</v>
      </c>
      <c r="B9453">
        <v>2</v>
      </c>
      <c r="C9453" t="s">
        <v>406</v>
      </c>
      <c r="D9453" t="s">
        <v>635</v>
      </c>
      <c r="E9453" t="str">
        <f t="shared" si="294"/>
        <v/>
      </c>
      <c r="F9453" t="str">
        <f t="shared" si="295"/>
        <v/>
      </c>
      <c r="H9453">
        <v>5</v>
      </c>
      <c r="Q9453">
        <v>5</v>
      </c>
    </row>
    <row r="9454" spans="1:17" x14ac:dyDescent="0.25">
      <c r="A9454" t="s">
        <v>909</v>
      </c>
      <c r="B9454">
        <v>2</v>
      </c>
      <c r="C9454" t="s">
        <v>876</v>
      </c>
      <c r="D9454" t="s">
        <v>635</v>
      </c>
      <c r="E9454" t="str">
        <f t="shared" si="294"/>
        <v/>
      </c>
      <c r="F9454" t="str">
        <f t="shared" si="295"/>
        <v/>
      </c>
      <c r="H9454">
        <v>5</v>
      </c>
      <c r="Q9454">
        <v>5</v>
      </c>
    </row>
    <row r="9455" spans="1:17" x14ac:dyDescent="0.25">
      <c r="A9455" t="s">
        <v>909</v>
      </c>
      <c r="B9455">
        <v>2</v>
      </c>
      <c r="C9455" t="s">
        <v>882</v>
      </c>
      <c r="D9455" t="s">
        <v>635</v>
      </c>
      <c r="E9455" t="str">
        <f t="shared" si="294"/>
        <v/>
      </c>
      <c r="F9455" t="str">
        <f t="shared" si="295"/>
        <v/>
      </c>
      <c r="H9455">
        <v>5</v>
      </c>
      <c r="Q9455">
        <v>5</v>
      </c>
    </row>
    <row r="9456" spans="1:17" x14ac:dyDescent="0.25">
      <c r="A9456" t="s">
        <v>909</v>
      </c>
      <c r="B9456">
        <v>2</v>
      </c>
      <c r="C9456" t="s">
        <v>481</v>
      </c>
      <c r="D9456" t="s">
        <v>635</v>
      </c>
      <c r="E9456" t="str">
        <f t="shared" si="294"/>
        <v/>
      </c>
      <c r="F9456" t="str">
        <f t="shared" si="295"/>
        <v/>
      </c>
      <c r="H9456">
        <v>5</v>
      </c>
      <c r="Q9456">
        <v>5</v>
      </c>
    </row>
    <row r="9457" spans="1:17" x14ac:dyDescent="0.25">
      <c r="A9457" t="s">
        <v>909</v>
      </c>
      <c r="B9457">
        <v>2</v>
      </c>
      <c r="C9457" t="s">
        <v>389</v>
      </c>
      <c r="D9457" t="s">
        <v>747</v>
      </c>
      <c r="E9457">
        <f t="shared" si="294"/>
        <v>1</v>
      </c>
      <c r="F9457" t="str">
        <f t="shared" si="295"/>
        <v/>
      </c>
      <c r="G9457" t="s">
        <v>910</v>
      </c>
      <c r="H9457">
        <v>6.5</v>
      </c>
      <c r="Q9457">
        <v>6</v>
      </c>
    </row>
    <row r="9458" spans="1:17" x14ac:dyDescent="0.25">
      <c r="A9458" t="s">
        <v>909</v>
      </c>
      <c r="B9458">
        <v>2</v>
      </c>
      <c r="C9458" t="s">
        <v>390</v>
      </c>
      <c r="D9458" t="s">
        <v>747</v>
      </c>
      <c r="E9458" t="str">
        <f t="shared" si="294"/>
        <v/>
      </c>
      <c r="F9458" t="str">
        <f t="shared" si="295"/>
        <v/>
      </c>
      <c r="H9458">
        <v>5.5</v>
      </c>
      <c r="Q9458">
        <v>5.5</v>
      </c>
    </row>
    <row r="9459" spans="1:17" x14ac:dyDescent="0.25">
      <c r="A9459" t="s">
        <v>909</v>
      </c>
      <c r="B9459">
        <v>2</v>
      </c>
      <c r="C9459" t="s">
        <v>408</v>
      </c>
      <c r="D9459" t="s">
        <v>747</v>
      </c>
      <c r="E9459" t="str">
        <f t="shared" si="294"/>
        <v/>
      </c>
      <c r="F9459" t="str">
        <f t="shared" si="295"/>
        <v/>
      </c>
      <c r="H9459">
        <v>6</v>
      </c>
      <c r="Q9459">
        <v>6</v>
      </c>
    </row>
    <row r="9460" spans="1:17" x14ac:dyDescent="0.25">
      <c r="A9460" t="s">
        <v>909</v>
      </c>
      <c r="B9460">
        <v>2</v>
      </c>
      <c r="C9460" t="s">
        <v>865</v>
      </c>
      <c r="D9460" t="s">
        <v>747</v>
      </c>
      <c r="E9460" t="str">
        <f t="shared" si="294"/>
        <v/>
      </c>
      <c r="F9460" t="str">
        <f t="shared" si="295"/>
        <v/>
      </c>
      <c r="H9460">
        <v>6</v>
      </c>
      <c r="Q9460">
        <v>6</v>
      </c>
    </row>
    <row r="9461" spans="1:17" x14ac:dyDescent="0.25">
      <c r="A9461" t="s">
        <v>909</v>
      </c>
      <c r="B9461">
        <v>2</v>
      </c>
      <c r="C9461" t="s">
        <v>874</v>
      </c>
      <c r="D9461" t="s">
        <v>747</v>
      </c>
      <c r="E9461" t="str">
        <f t="shared" si="294"/>
        <v/>
      </c>
      <c r="F9461" t="str">
        <f t="shared" si="295"/>
        <v/>
      </c>
      <c r="H9461">
        <v>6</v>
      </c>
      <c r="Q9461">
        <v>6</v>
      </c>
    </row>
    <row r="9462" spans="1:17" x14ac:dyDescent="0.25">
      <c r="A9462" t="s">
        <v>909</v>
      </c>
      <c r="B9462">
        <v>2</v>
      </c>
      <c r="C9462" t="s">
        <v>361</v>
      </c>
      <c r="D9462" t="s">
        <v>738</v>
      </c>
      <c r="E9462" t="str">
        <f t="shared" si="294"/>
        <v/>
      </c>
      <c r="F9462" t="str">
        <f t="shared" si="295"/>
        <v/>
      </c>
      <c r="H9462">
        <v>6.5</v>
      </c>
      <c r="Q9462">
        <v>6.5</v>
      </c>
    </row>
    <row r="9463" spans="1:17" x14ac:dyDescent="0.25">
      <c r="A9463" t="s">
        <v>909</v>
      </c>
      <c r="B9463">
        <v>2</v>
      </c>
      <c r="C9463" t="s">
        <v>851</v>
      </c>
      <c r="D9463" t="s">
        <v>738</v>
      </c>
      <c r="E9463" t="str">
        <f t="shared" si="294"/>
        <v/>
      </c>
      <c r="F9463" t="str">
        <f t="shared" si="295"/>
        <v/>
      </c>
      <c r="H9463">
        <v>6</v>
      </c>
      <c r="Q9463">
        <v>6</v>
      </c>
    </row>
    <row r="9464" spans="1:17" x14ac:dyDescent="0.25">
      <c r="A9464" t="s">
        <v>909</v>
      </c>
      <c r="B9464">
        <v>2</v>
      </c>
      <c r="C9464" t="s">
        <v>403</v>
      </c>
      <c r="D9464" t="s">
        <v>738</v>
      </c>
      <c r="E9464" t="str">
        <f t="shared" si="294"/>
        <v/>
      </c>
      <c r="F9464" t="str">
        <f t="shared" si="295"/>
        <v/>
      </c>
      <c r="H9464">
        <v>6</v>
      </c>
      <c r="Q9464">
        <v>6</v>
      </c>
    </row>
    <row r="9465" spans="1:17" x14ac:dyDescent="0.25">
      <c r="A9465" t="s">
        <v>909</v>
      </c>
      <c r="B9465">
        <v>2</v>
      </c>
      <c r="C9465" t="s">
        <v>413</v>
      </c>
      <c r="D9465" t="s">
        <v>738</v>
      </c>
      <c r="E9465" t="str">
        <f t="shared" si="294"/>
        <v/>
      </c>
      <c r="F9465" t="str">
        <f t="shared" si="295"/>
        <v/>
      </c>
      <c r="H9465">
        <v>7</v>
      </c>
      <c r="I9465">
        <v>1</v>
      </c>
      <c r="Q9465">
        <v>10</v>
      </c>
    </row>
    <row r="9466" spans="1:17" x14ac:dyDescent="0.25">
      <c r="A9466" t="s">
        <v>909</v>
      </c>
      <c r="B9466">
        <v>2</v>
      </c>
      <c r="C9466" t="s">
        <v>441</v>
      </c>
      <c r="D9466" t="s">
        <v>738</v>
      </c>
      <c r="E9466" t="str">
        <f t="shared" si="294"/>
        <v/>
      </c>
      <c r="F9466" t="str">
        <f t="shared" si="295"/>
        <v/>
      </c>
      <c r="H9466">
        <v>6</v>
      </c>
      <c r="Q9466">
        <v>6</v>
      </c>
    </row>
    <row r="9467" spans="1:17" x14ac:dyDescent="0.25">
      <c r="A9467" t="s">
        <v>909</v>
      </c>
      <c r="B9467">
        <v>2</v>
      </c>
      <c r="C9467" t="s">
        <v>372</v>
      </c>
      <c r="D9467" t="s">
        <v>761</v>
      </c>
      <c r="E9467" t="str">
        <f t="shared" si="294"/>
        <v/>
      </c>
      <c r="F9467" t="str">
        <f t="shared" si="295"/>
        <v/>
      </c>
      <c r="H9467">
        <v>5</v>
      </c>
      <c r="K9467">
        <v>1</v>
      </c>
      <c r="Q9467">
        <v>3</v>
      </c>
    </row>
    <row r="9468" spans="1:17" x14ac:dyDescent="0.25">
      <c r="A9468" t="s">
        <v>909</v>
      </c>
      <c r="B9468">
        <v>2</v>
      </c>
      <c r="C9468" t="s">
        <v>424</v>
      </c>
      <c r="D9468" t="s">
        <v>761</v>
      </c>
      <c r="E9468" t="str">
        <f t="shared" si="294"/>
        <v/>
      </c>
      <c r="F9468" t="str">
        <f t="shared" si="295"/>
        <v/>
      </c>
      <c r="H9468">
        <v>5.5</v>
      </c>
      <c r="Q9468">
        <v>5.5</v>
      </c>
    </row>
    <row r="9469" spans="1:17" x14ac:dyDescent="0.25">
      <c r="A9469" t="s">
        <v>909</v>
      </c>
      <c r="B9469">
        <v>2</v>
      </c>
      <c r="C9469" t="s">
        <v>435</v>
      </c>
      <c r="D9469" t="s">
        <v>761</v>
      </c>
      <c r="E9469" t="str">
        <f t="shared" si="294"/>
        <v/>
      </c>
      <c r="F9469" t="str">
        <f t="shared" si="295"/>
        <v/>
      </c>
      <c r="H9469">
        <v>5</v>
      </c>
      <c r="Q9469">
        <v>5</v>
      </c>
    </row>
    <row r="9470" spans="1:17" x14ac:dyDescent="0.25">
      <c r="A9470" t="s">
        <v>912</v>
      </c>
      <c r="B9470">
        <v>2</v>
      </c>
      <c r="C9470" t="s">
        <v>491</v>
      </c>
      <c r="D9470" t="s">
        <v>746</v>
      </c>
      <c r="E9470" t="str">
        <f t="shared" si="294"/>
        <v/>
      </c>
      <c r="F9470" t="str">
        <f t="shared" si="295"/>
        <v/>
      </c>
      <c r="H9470">
        <v>5.5</v>
      </c>
      <c r="Q9470">
        <v>5.5</v>
      </c>
    </row>
    <row r="9471" spans="1:17" x14ac:dyDescent="0.25">
      <c r="A9471" t="s">
        <v>912</v>
      </c>
      <c r="B9471">
        <v>2</v>
      </c>
      <c r="C9471" t="s">
        <v>624</v>
      </c>
      <c r="D9471" t="s">
        <v>746</v>
      </c>
      <c r="E9471" t="str">
        <f t="shared" si="294"/>
        <v/>
      </c>
      <c r="F9471" t="str">
        <f t="shared" si="295"/>
        <v/>
      </c>
      <c r="H9471">
        <v>5.5</v>
      </c>
      <c r="Q9471">
        <v>5.5</v>
      </c>
    </row>
    <row r="9472" spans="1:17" x14ac:dyDescent="0.25">
      <c r="A9472" t="s">
        <v>912</v>
      </c>
      <c r="B9472">
        <v>2</v>
      </c>
      <c r="C9472" t="s">
        <v>509</v>
      </c>
      <c r="D9472" t="s">
        <v>746</v>
      </c>
      <c r="E9472" t="str">
        <f t="shared" si="294"/>
        <v/>
      </c>
      <c r="F9472" t="str">
        <f t="shared" si="295"/>
        <v/>
      </c>
      <c r="H9472">
        <v>6</v>
      </c>
      <c r="Q9472">
        <v>6</v>
      </c>
    </row>
    <row r="9473" spans="1:17" x14ac:dyDescent="0.25">
      <c r="A9473" t="s">
        <v>912</v>
      </c>
      <c r="B9473">
        <v>2</v>
      </c>
      <c r="C9473" t="s">
        <v>515</v>
      </c>
      <c r="D9473" t="s">
        <v>746</v>
      </c>
      <c r="E9473">
        <f t="shared" si="294"/>
        <v>1</v>
      </c>
      <c r="F9473" t="str">
        <f t="shared" si="295"/>
        <v/>
      </c>
      <c r="G9473" t="s">
        <v>910</v>
      </c>
      <c r="H9473">
        <v>5.5</v>
      </c>
      <c r="Q9473">
        <v>5</v>
      </c>
    </row>
    <row r="9474" spans="1:17" x14ac:dyDescent="0.25">
      <c r="A9474" t="s">
        <v>912</v>
      </c>
      <c r="B9474">
        <v>2</v>
      </c>
      <c r="C9474" t="s">
        <v>779</v>
      </c>
      <c r="D9474" t="s">
        <v>746</v>
      </c>
      <c r="E9474" t="str">
        <f t="shared" si="294"/>
        <v/>
      </c>
      <c r="F9474" t="str">
        <f t="shared" si="295"/>
        <v/>
      </c>
      <c r="H9474">
        <v>5.5</v>
      </c>
      <c r="Q9474">
        <v>5.5</v>
      </c>
    </row>
    <row r="9475" spans="1:17" x14ac:dyDescent="0.25">
      <c r="A9475" t="s">
        <v>912</v>
      </c>
      <c r="B9475">
        <v>2</v>
      </c>
      <c r="C9475" t="s">
        <v>585</v>
      </c>
      <c r="D9475" t="s">
        <v>746</v>
      </c>
      <c r="E9475" t="str">
        <f t="shared" ref="E9475:E9538" si="296">IF($G9475="Ammonito",1,"")</f>
        <v/>
      </c>
      <c r="F9475" t="str">
        <f t="shared" ref="F9475:F9538" si="297">IF($G9475="Espulsione",1,"")</f>
        <v/>
      </c>
      <c r="H9475">
        <v>6</v>
      </c>
      <c r="L9475">
        <v>1</v>
      </c>
      <c r="Q9475">
        <v>7</v>
      </c>
    </row>
    <row r="9476" spans="1:17" x14ac:dyDescent="0.25">
      <c r="A9476" t="s">
        <v>912</v>
      </c>
      <c r="B9476">
        <v>2</v>
      </c>
      <c r="C9476" t="s">
        <v>763</v>
      </c>
      <c r="D9476" t="s">
        <v>760</v>
      </c>
      <c r="E9476">
        <f t="shared" si="296"/>
        <v>1</v>
      </c>
      <c r="F9476" t="str">
        <f t="shared" si="297"/>
        <v/>
      </c>
      <c r="G9476" t="s">
        <v>910</v>
      </c>
      <c r="H9476">
        <v>6</v>
      </c>
      <c r="Q9476">
        <v>5.5</v>
      </c>
    </row>
    <row r="9477" spans="1:17" x14ac:dyDescent="0.25">
      <c r="A9477" t="s">
        <v>912</v>
      </c>
      <c r="B9477">
        <v>2</v>
      </c>
      <c r="C9477" t="s">
        <v>764</v>
      </c>
      <c r="D9477" t="s">
        <v>760</v>
      </c>
      <c r="E9477" t="str">
        <f t="shared" si="296"/>
        <v/>
      </c>
      <c r="F9477" t="str">
        <f t="shared" si="297"/>
        <v/>
      </c>
      <c r="H9477">
        <v>6</v>
      </c>
      <c r="Q9477">
        <v>6</v>
      </c>
    </row>
    <row r="9478" spans="1:17" x14ac:dyDescent="0.25">
      <c r="A9478" t="s">
        <v>912</v>
      </c>
      <c r="B9478">
        <v>2</v>
      </c>
      <c r="C9478" t="s">
        <v>558</v>
      </c>
      <c r="D9478" t="s">
        <v>760</v>
      </c>
      <c r="E9478">
        <f t="shared" si="296"/>
        <v>1</v>
      </c>
      <c r="F9478" t="str">
        <f t="shared" si="297"/>
        <v/>
      </c>
      <c r="G9478" t="s">
        <v>910</v>
      </c>
      <c r="H9478">
        <v>7</v>
      </c>
      <c r="I9478">
        <v>1</v>
      </c>
      <c r="Q9478">
        <v>9.5</v>
      </c>
    </row>
    <row r="9479" spans="1:17" x14ac:dyDescent="0.25">
      <c r="A9479" t="s">
        <v>912</v>
      </c>
      <c r="B9479">
        <v>2</v>
      </c>
      <c r="C9479" t="s">
        <v>560</v>
      </c>
      <c r="D9479" t="s">
        <v>760</v>
      </c>
      <c r="E9479">
        <f t="shared" si="296"/>
        <v>1</v>
      </c>
      <c r="F9479" t="str">
        <f t="shared" si="297"/>
        <v/>
      </c>
      <c r="G9479" t="s">
        <v>910</v>
      </c>
      <c r="H9479">
        <v>5.5</v>
      </c>
      <c r="Q9479">
        <v>5</v>
      </c>
    </row>
    <row r="9480" spans="1:17" x14ac:dyDescent="0.25">
      <c r="A9480" t="s">
        <v>912</v>
      </c>
      <c r="B9480">
        <v>2</v>
      </c>
      <c r="C9480" t="s">
        <v>593</v>
      </c>
      <c r="D9480" t="s">
        <v>760</v>
      </c>
      <c r="E9480" t="str">
        <f t="shared" si="296"/>
        <v/>
      </c>
      <c r="F9480" t="str">
        <f t="shared" si="297"/>
        <v/>
      </c>
      <c r="H9480">
        <v>5.5</v>
      </c>
      <c r="Q9480">
        <v>5.5</v>
      </c>
    </row>
    <row r="9481" spans="1:17" x14ac:dyDescent="0.25">
      <c r="A9481" t="s">
        <v>912</v>
      </c>
      <c r="B9481">
        <v>2</v>
      </c>
      <c r="C9481" t="s">
        <v>506</v>
      </c>
      <c r="D9481" t="s">
        <v>633</v>
      </c>
      <c r="E9481" t="str">
        <f t="shared" si="296"/>
        <v/>
      </c>
      <c r="F9481" t="str">
        <f t="shared" si="297"/>
        <v/>
      </c>
      <c r="H9481">
        <v>5</v>
      </c>
      <c r="Q9481">
        <v>5</v>
      </c>
    </row>
    <row r="9482" spans="1:17" x14ac:dyDescent="0.25">
      <c r="A9482" t="s">
        <v>912</v>
      </c>
      <c r="B9482">
        <v>2</v>
      </c>
      <c r="C9482" t="s">
        <v>518</v>
      </c>
      <c r="D9482" t="s">
        <v>633</v>
      </c>
      <c r="E9482">
        <f t="shared" si="296"/>
        <v>1</v>
      </c>
      <c r="F9482" t="str">
        <f t="shared" si="297"/>
        <v/>
      </c>
      <c r="G9482" t="s">
        <v>910</v>
      </c>
      <c r="H9482">
        <v>6</v>
      </c>
      <c r="Q9482">
        <v>5.5</v>
      </c>
    </row>
    <row r="9483" spans="1:17" x14ac:dyDescent="0.25">
      <c r="A9483" t="s">
        <v>912</v>
      </c>
      <c r="B9483">
        <v>2</v>
      </c>
      <c r="C9483" t="s">
        <v>523</v>
      </c>
      <c r="D9483" t="s">
        <v>633</v>
      </c>
      <c r="E9483" t="str">
        <f t="shared" si="296"/>
        <v/>
      </c>
      <c r="F9483" t="str">
        <f t="shared" si="297"/>
        <v/>
      </c>
      <c r="H9483">
        <v>5</v>
      </c>
      <c r="Q9483">
        <v>5</v>
      </c>
    </row>
    <row r="9484" spans="1:17" x14ac:dyDescent="0.25">
      <c r="A9484" t="s">
        <v>912</v>
      </c>
      <c r="B9484">
        <v>2</v>
      </c>
      <c r="C9484" t="s">
        <v>529</v>
      </c>
      <c r="D9484" t="s">
        <v>633</v>
      </c>
      <c r="E9484" t="str">
        <f t="shared" si="296"/>
        <v/>
      </c>
      <c r="F9484" t="str">
        <f t="shared" si="297"/>
        <v/>
      </c>
      <c r="H9484">
        <v>6</v>
      </c>
      <c r="Q9484">
        <v>6</v>
      </c>
    </row>
    <row r="9485" spans="1:17" x14ac:dyDescent="0.25">
      <c r="A9485" t="s">
        <v>912</v>
      </c>
      <c r="B9485">
        <v>2</v>
      </c>
      <c r="C9485" t="s">
        <v>587</v>
      </c>
      <c r="D9485" t="s">
        <v>633</v>
      </c>
      <c r="E9485" t="str">
        <f t="shared" si="296"/>
        <v/>
      </c>
      <c r="F9485" t="str">
        <f t="shared" si="297"/>
        <v/>
      </c>
      <c r="H9485">
        <v>5</v>
      </c>
      <c r="Q9485">
        <v>5</v>
      </c>
    </row>
    <row r="9486" spans="1:17" x14ac:dyDescent="0.25">
      <c r="A9486" t="s">
        <v>912</v>
      </c>
      <c r="B9486">
        <v>2</v>
      </c>
      <c r="C9486" t="s">
        <v>484</v>
      </c>
      <c r="D9486" t="s">
        <v>739</v>
      </c>
      <c r="E9486" t="str">
        <f t="shared" si="296"/>
        <v/>
      </c>
      <c r="F9486" t="str">
        <f t="shared" si="297"/>
        <v/>
      </c>
      <c r="H9486">
        <v>5.5</v>
      </c>
      <c r="Q9486">
        <v>5.5</v>
      </c>
    </row>
    <row r="9487" spans="1:17" x14ac:dyDescent="0.25">
      <c r="A9487" t="s">
        <v>912</v>
      </c>
      <c r="B9487">
        <v>2</v>
      </c>
      <c r="C9487" t="s">
        <v>510</v>
      </c>
      <c r="D9487" t="s">
        <v>739</v>
      </c>
      <c r="E9487" t="str">
        <f t="shared" si="296"/>
        <v/>
      </c>
      <c r="F9487" t="str">
        <f t="shared" si="297"/>
        <v/>
      </c>
      <c r="H9487">
        <v>6</v>
      </c>
      <c r="Q9487">
        <v>6</v>
      </c>
    </row>
    <row r="9488" spans="1:17" x14ac:dyDescent="0.25">
      <c r="A9488" t="s">
        <v>912</v>
      </c>
      <c r="B9488">
        <v>2</v>
      </c>
      <c r="C9488" t="s">
        <v>553</v>
      </c>
      <c r="D9488" t="s">
        <v>739</v>
      </c>
      <c r="E9488" t="str">
        <f t="shared" si="296"/>
        <v/>
      </c>
      <c r="F9488" t="str">
        <f t="shared" si="297"/>
        <v/>
      </c>
      <c r="H9488">
        <v>5.5</v>
      </c>
      <c r="Q9488">
        <v>5.5</v>
      </c>
    </row>
    <row r="9489" spans="1:17" x14ac:dyDescent="0.25">
      <c r="A9489" t="s">
        <v>912</v>
      </c>
      <c r="B9489">
        <v>2</v>
      </c>
      <c r="C9489" t="s">
        <v>615</v>
      </c>
      <c r="D9489" t="s">
        <v>739</v>
      </c>
      <c r="E9489" t="str">
        <f t="shared" si="296"/>
        <v/>
      </c>
      <c r="F9489" t="str">
        <f t="shared" si="297"/>
        <v/>
      </c>
      <c r="H9489">
        <v>5.5</v>
      </c>
      <c r="Q9489">
        <v>5.5</v>
      </c>
    </row>
    <row r="9490" spans="1:17" x14ac:dyDescent="0.25">
      <c r="A9490" t="s">
        <v>912</v>
      </c>
      <c r="B9490">
        <v>2</v>
      </c>
      <c r="C9490" t="s">
        <v>735</v>
      </c>
      <c r="D9490" t="s">
        <v>634</v>
      </c>
      <c r="E9490" t="str">
        <f t="shared" si="296"/>
        <v/>
      </c>
      <c r="F9490" t="str">
        <f t="shared" si="297"/>
        <v/>
      </c>
      <c r="H9490">
        <v>5</v>
      </c>
      <c r="Q9490">
        <v>5</v>
      </c>
    </row>
    <row r="9491" spans="1:17" x14ac:dyDescent="0.25">
      <c r="A9491" t="s">
        <v>912</v>
      </c>
      <c r="B9491">
        <v>2</v>
      </c>
      <c r="C9491" t="s">
        <v>548</v>
      </c>
      <c r="D9491" t="s">
        <v>634</v>
      </c>
      <c r="E9491" t="str">
        <f t="shared" si="296"/>
        <v/>
      </c>
      <c r="F9491" t="str">
        <f t="shared" si="297"/>
        <v/>
      </c>
      <c r="H9491">
        <v>6</v>
      </c>
      <c r="L9491">
        <v>1</v>
      </c>
      <c r="Q9491">
        <v>7</v>
      </c>
    </row>
    <row r="9492" spans="1:17" x14ac:dyDescent="0.25">
      <c r="A9492" t="s">
        <v>912</v>
      </c>
      <c r="B9492">
        <v>2</v>
      </c>
      <c r="C9492" t="s">
        <v>600</v>
      </c>
      <c r="D9492" t="s">
        <v>634</v>
      </c>
      <c r="E9492" t="str">
        <f t="shared" si="296"/>
        <v/>
      </c>
      <c r="F9492" t="str">
        <f t="shared" si="297"/>
        <v/>
      </c>
      <c r="H9492">
        <v>6</v>
      </c>
      <c r="Q9492">
        <v>6</v>
      </c>
    </row>
    <row r="9493" spans="1:17" x14ac:dyDescent="0.25">
      <c r="A9493" t="s">
        <v>912</v>
      </c>
      <c r="B9493">
        <v>2</v>
      </c>
      <c r="C9493" t="s">
        <v>602</v>
      </c>
      <c r="D9493" t="s">
        <v>634</v>
      </c>
      <c r="E9493">
        <f t="shared" si="296"/>
        <v>1</v>
      </c>
      <c r="F9493" t="str">
        <f t="shared" si="297"/>
        <v/>
      </c>
      <c r="G9493" t="s">
        <v>910</v>
      </c>
      <c r="H9493">
        <v>6</v>
      </c>
      <c r="Q9493">
        <v>5.5</v>
      </c>
    </row>
    <row r="9494" spans="1:17" x14ac:dyDescent="0.25">
      <c r="A9494" t="s">
        <v>912</v>
      </c>
      <c r="B9494">
        <v>2</v>
      </c>
      <c r="C9494" t="s">
        <v>609</v>
      </c>
      <c r="D9494" t="s">
        <v>634</v>
      </c>
      <c r="E9494" t="str">
        <f t="shared" si="296"/>
        <v/>
      </c>
      <c r="F9494" t="str">
        <f t="shared" si="297"/>
        <v/>
      </c>
      <c r="H9494">
        <v>5.5</v>
      </c>
      <c r="Q9494">
        <v>5.5</v>
      </c>
    </row>
    <row r="9495" spans="1:17" x14ac:dyDescent="0.25">
      <c r="A9495" t="s">
        <v>912</v>
      </c>
      <c r="B9495">
        <v>2</v>
      </c>
      <c r="C9495" t="s">
        <v>486</v>
      </c>
      <c r="D9495" t="s">
        <v>632</v>
      </c>
      <c r="E9495" t="str">
        <f t="shared" si="296"/>
        <v/>
      </c>
      <c r="F9495" t="str">
        <f t="shared" si="297"/>
        <v/>
      </c>
      <c r="H9495">
        <v>6</v>
      </c>
      <c r="Q9495">
        <v>6</v>
      </c>
    </row>
    <row r="9496" spans="1:17" x14ac:dyDescent="0.25">
      <c r="A9496" t="s">
        <v>912</v>
      </c>
      <c r="B9496">
        <v>2</v>
      </c>
      <c r="C9496" t="s">
        <v>487</v>
      </c>
      <c r="D9496" t="s">
        <v>632</v>
      </c>
      <c r="E9496" t="str">
        <f t="shared" si="296"/>
        <v/>
      </c>
      <c r="F9496" t="str">
        <f t="shared" si="297"/>
        <v/>
      </c>
      <c r="H9496">
        <v>7</v>
      </c>
      <c r="I9496">
        <v>1</v>
      </c>
      <c r="L9496">
        <v>1</v>
      </c>
      <c r="Q9496">
        <v>11</v>
      </c>
    </row>
    <row r="9497" spans="1:17" x14ac:dyDescent="0.25">
      <c r="A9497" t="s">
        <v>912</v>
      </c>
      <c r="B9497">
        <v>2</v>
      </c>
      <c r="C9497" t="s">
        <v>504</v>
      </c>
      <c r="D9497" t="s">
        <v>632</v>
      </c>
      <c r="E9497" t="str">
        <f t="shared" si="296"/>
        <v/>
      </c>
      <c r="F9497" t="str">
        <f t="shared" si="297"/>
        <v/>
      </c>
      <c r="H9497">
        <v>7.5</v>
      </c>
      <c r="L9497">
        <v>1</v>
      </c>
      <c r="Q9497">
        <v>8.5</v>
      </c>
    </row>
    <row r="9498" spans="1:17" x14ac:dyDescent="0.25">
      <c r="A9498" t="s">
        <v>912</v>
      </c>
      <c r="B9498">
        <v>2</v>
      </c>
      <c r="C9498" t="s">
        <v>537</v>
      </c>
      <c r="D9498" t="s">
        <v>632</v>
      </c>
      <c r="E9498" t="str">
        <f t="shared" si="296"/>
        <v/>
      </c>
      <c r="F9498" t="str">
        <f t="shared" si="297"/>
        <v/>
      </c>
      <c r="H9498">
        <v>6.5</v>
      </c>
      <c r="Q9498">
        <v>6.5</v>
      </c>
    </row>
    <row r="9499" spans="1:17" x14ac:dyDescent="0.25">
      <c r="A9499" t="s">
        <v>912</v>
      </c>
      <c r="B9499">
        <v>2</v>
      </c>
      <c r="C9499" t="s">
        <v>550</v>
      </c>
      <c r="D9499" t="s">
        <v>632</v>
      </c>
      <c r="E9499" t="str">
        <f t="shared" si="296"/>
        <v/>
      </c>
      <c r="F9499" t="str">
        <f t="shared" si="297"/>
        <v/>
      </c>
      <c r="H9499">
        <v>6</v>
      </c>
      <c r="Q9499">
        <v>6</v>
      </c>
    </row>
    <row r="9500" spans="1:17" x14ac:dyDescent="0.25">
      <c r="A9500" t="s">
        <v>912</v>
      </c>
      <c r="B9500">
        <v>2</v>
      </c>
      <c r="C9500" t="s">
        <v>596</v>
      </c>
      <c r="D9500" t="s">
        <v>632</v>
      </c>
      <c r="E9500" t="str">
        <f t="shared" si="296"/>
        <v/>
      </c>
      <c r="F9500" t="str">
        <f t="shared" si="297"/>
        <v/>
      </c>
      <c r="H9500">
        <v>6.5</v>
      </c>
      <c r="Q9500">
        <v>6.5</v>
      </c>
    </row>
    <row r="9501" spans="1:17" x14ac:dyDescent="0.25">
      <c r="A9501" t="s">
        <v>912</v>
      </c>
      <c r="B9501">
        <v>2</v>
      </c>
      <c r="C9501" t="s">
        <v>501</v>
      </c>
      <c r="D9501" t="s">
        <v>752</v>
      </c>
      <c r="E9501" t="str">
        <f t="shared" si="296"/>
        <v/>
      </c>
      <c r="F9501" t="str">
        <f t="shared" si="297"/>
        <v/>
      </c>
      <c r="H9501">
        <v>5</v>
      </c>
      <c r="Q9501">
        <v>5</v>
      </c>
    </row>
    <row r="9502" spans="1:17" x14ac:dyDescent="0.25">
      <c r="A9502" t="s">
        <v>912</v>
      </c>
      <c r="B9502">
        <v>2</v>
      </c>
      <c r="C9502" t="s">
        <v>562</v>
      </c>
      <c r="D9502" t="s">
        <v>752</v>
      </c>
      <c r="E9502" t="str">
        <f t="shared" si="296"/>
        <v/>
      </c>
      <c r="F9502" t="str">
        <f t="shared" si="297"/>
        <v/>
      </c>
      <c r="H9502">
        <v>5</v>
      </c>
      <c r="Q9502">
        <v>5</v>
      </c>
    </row>
    <row r="9503" spans="1:17" x14ac:dyDescent="0.25">
      <c r="A9503" t="s">
        <v>912</v>
      </c>
      <c r="B9503">
        <v>2</v>
      </c>
      <c r="C9503" t="s">
        <v>570</v>
      </c>
      <c r="D9503" t="s">
        <v>752</v>
      </c>
      <c r="E9503" t="str">
        <f t="shared" si="296"/>
        <v/>
      </c>
      <c r="F9503" t="str">
        <f t="shared" si="297"/>
        <v/>
      </c>
      <c r="H9503">
        <v>5.5</v>
      </c>
      <c r="I9503">
        <v>1</v>
      </c>
      <c r="M9503">
        <v>1</v>
      </c>
      <c r="Q9503">
        <v>8.5</v>
      </c>
    </row>
    <row r="9504" spans="1:17" x14ac:dyDescent="0.25">
      <c r="A9504" t="s">
        <v>912</v>
      </c>
      <c r="B9504">
        <v>2</v>
      </c>
      <c r="C9504" t="s">
        <v>792</v>
      </c>
      <c r="D9504" t="s">
        <v>752</v>
      </c>
      <c r="E9504" t="str">
        <f t="shared" si="296"/>
        <v/>
      </c>
      <c r="F9504" t="str">
        <f t="shared" si="297"/>
        <v/>
      </c>
      <c r="H9504">
        <v>5</v>
      </c>
      <c r="Q9504">
        <v>5</v>
      </c>
    </row>
    <row r="9505" spans="1:17" x14ac:dyDescent="0.25">
      <c r="A9505" t="s">
        <v>912</v>
      </c>
      <c r="B9505">
        <v>2</v>
      </c>
      <c r="C9505" t="s">
        <v>580</v>
      </c>
      <c r="D9505" t="s">
        <v>752</v>
      </c>
      <c r="E9505" t="str">
        <f t="shared" si="296"/>
        <v/>
      </c>
      <c r="F9505" t="str">
        <f t="shared" si="297"/>
        <v/>
      </c>
      <c r="H9505">
        <v>5.5</v>
      </c>
      <c r="L9505">
        <v>1</v>
      </c>
      <c r="Q9505">
        <v>6.5</v>
      </c>
    </row>
    <row r="9506" spans="1:17" x14ac:dyDescent="0.25">
      <c r="A9506" t="s">
        <v>912</v>
      </c>
      <c r="B9506">
        <v>2</v>
      </c>
      <c r="C9506" t="s">
        <v>485</v>
      </c>
      <c r="D9506" t="s">
        <v>740</v>
      </c>
      <c r="E9506" t="str">
        <f t="shared" si="296"/>
        <v/>
      </c>
      <c r="F9506" t="str">
        <f t="shared" si="297"/>
        <v/>
      </c>
      <c r="H9506">
        <v>7</v>
      </c>
      <c r="I9506">
        <v>1</v>
      </c>
      <c r="Q9506">
        <v>10</v>
      </c>
    </row>
    <row r="9507" spans="1:17" x14ac:dyDescent="0.25">
      <c r="A9507" t="s">
        <v>912</v>
      </c>
      <c r="B9507">
        <v>2</v>
      </c>
      <c r="C9507" t="s">
        <v>507</v>
      </c>
      <c r="D9507" t="s">
        <v>740</v>
      </c>
      <c r="E9507" t="str">
        <f t="shared" si="296"/>
        <v/>
      </c>
      <c r="F9507" t="str">
        <f t="shared" si="297"/>
        <v/>
      </c>
      <c r="H9507">
        <v>6</v>
      </c>
      <c r="Q9507">
        <v>6</v>
      </c>
    </row>
    <row r="9508" spans="1:17" x14ac:dyDescent="0.25">
      <c r="A9508" t="s">
        <v>912</v>
      </c>
      <c r="B9508">
        <v>2</v>
      </c>
      <c r="C9508" t="s">
        <v>544</v>
      </c>
      <c r="D9508" t="s">
        <v>740</v>
      </c>
      <c r="E9508" t="str">
        <f t="shared" si="296"/>
        <v/>
      </c>
      <c r="F9508" t="str">
        <f t="shared" si="297"/>
        <v/>
      </c>
      <c r="H9508">
        <v>6</v>
      </c>
      <c r="Q9508">
        <v>6</v>
      </c>
    </row>
    <row r="9509" spans="1:17" x14ac:dyDescent="0.25">
      <c r="A9509" t="s">
        <v>912</v>
      </c>
      <c r="B9509">
        <v>2</v>
      </c>
      <c r="C9509" t="s">
        <v>559</v>
      </c>
      <c r="D9509" t="s">
        <v>740</v>
      </c>
      <c r="E9509" t="str">
        <f t="shared" si="296"/>
        <v/>
      </c>
      <c r="F9509" t="str">
        <f t="shared" si="297"/>
        <v/>
      </c>
      <c r="H9509">
        <v>5</v>
      </c>
      <c r="Q9509">
        <v>5</v>
      </c>
    </row>
    <row r="9510" spans="1:17" x14ac:dyDescent="0.25">
      <c r="A9510" t="s">
        <v>912</v>
      </c>
      <c r="B9510">
        <v>2</v>
      </c>
      <c r="C9510" t="s">
        <v>617</v>
      </c>
      <c r="D9510" t="s">
        <v>740</v>
      </c>
      <c r="E9510" t="str">
        <f t="shared" si="296"/>
        <v/>
      </c>
      <c r="F9510" t="str">
        <f t="shared" si="297"/>
        <v/>
      </c>
      <c r="H9510">
        <v>6</v>
      </c>
      <c r="Q9510">
        <v>6</v>
      </c>
    </row>
    <row r="9511" spans="1:17" x14ac:dyDescent="0.25">
      <c r="A9511" t="s">
        <v>912</v>
      </c>
      <c r="B9511">
        <v>2</v>
      </c>
      <c r="C9511" t="s">
        <v>488</v>
      </c>
      <c r="D9511" t="s">
        <v>742</v>
      </c>
      <c r="E9511" t="str">
        <f t="shared" si="296"/>
        <v/>
      </c>
      <c r="F9511" t="str">
        <f t="shared" si="297"/>
        <v/>
      </c>
      <c r="H9511">
        <v>6.5</v>
      </c>
      <c r="Q9511">
        <v>6.5</v>
      </c>
    </row>
    <row r="9512" spans="1:17" x14ac:dyDescent="0.25">
      <c r="A9512" t="s">
        <v>912</v>
      </c>
      <c r="B9512">
        <v>2</v>
      </c>
      <c r="C9512" t="s">
        <v>595</v>
      </c>
      <c r="D9512" t="s">
        <v>742</v>
      </c>
      <c r="E9512" t="str">
        <f t="shared" si="296"/>
        <v/>
      </c>
      <c r="F9512" t="str">
        <f t="shared" si="297"/>
        <v/>
      </c>
      <c r="H9512">
        <v>6</v>
      </c>
      <c r="Q9512">
        <v>6</v>
      </c>
    </row>
    <row r="9513" spans="1:17" x14ac:dyDescent="0.25">
      <c r="A9513" t="s">
        <v>912</v>
      </c>
      <c r="B9513">
        <v>2</v>
      </c>
      <c r="C9513" t="s">
        <v>790</v>
      </c>
      <c r="D9513" t="s">
        <v>742</v>
      </c>
      <c r="E9513" t="str">
        <f t="shared" si="296"/>
        <v/>
      </c>
      <c r="F9513" t="str">
        <f t="shared" si="297"/>
        <v/>
      </c>
      <c r="H9513">
        <v>7</v>
      </c>
      <c r="L9513">
        <v>1</v>
      </c>
      <c r="Q9513">
        <v>8</v>
      </c>
    </row>
    <row r="9514" spans="1:17" x14ac:dyDescent="0.25">
      <c r="A9514" t="s">
        <v>912</v>
      </c>
      <c r="B9514">
        <v>2</v>
      </c>
      <c r="C9514" t="s">
        <v>620</v>
      </c>
      <c r="D9514" t="s">
        <v>742</v>
      </c>
      <c r="E9514" t="str">
        <f t="shared" si="296"/>
        <v/>
      </c>
      <c r="F9514" t="str">
        <f t="shared" si="297"/>
        <v/>
      </c>
      <c r="H9514">
        <v>8</v>
      </c>
      <c r="I9514">
        <v>2</v>
      </c>
      <c r="Q9514">
        <v>14</v>
      </c>
    </row>
    <row r="9515" spans="1:17" x14ac:dyDescent="0.25">
      <c r="A9515" t="s">
        <v>912</v>
      </c>
      <c r="B9515">
        <v>2</v>
      </c>
      <c r="C9515" t="s">
        <v>500</v>
      </c>
      <c r="D9515" t="s">
        <v>753</v>
      </c>
      <c r="E9515" t="str">
        <f t="shared" si="296"/>
        <v/>
      </c>
      <c r="F9515" t="str">
        <f t="shared" si="297"/>
        <v/>
      </c>
      <c r="H9515">
        <v>5</v>
      </c>
      <c r="Q9515">
        <v>5</v>
      </c>
    </row>
    <row r="9516" spans="1:17" x14ac:dyDescent="0.25">
      <c r="A9516" t="s">
        <v>912</v>
      </c>
      <c r="B9516">
        <v>2</v>
      </c>
      <c r="C9516" t="s">
        <v>508</v>
      </c>
      <c r="D9516" t="s">
        <v>753</v>
      </c>
      <c r="E9516" t="str">
        <f t="shared" si="296"/>
        <v/>
      </c>
      <c r="F9516" t="str">
        <f t="shared" si="297"/>
        <v/>
      </c>
      <c r="H9516">
        <v>6</v>
      </c>
      <c r="Q9516">
        <v>6</v>
      </c>
    </row>
    <row r="9517" spans="1:17" x14ac:dyDescent="0.25">
      <c r="A9517" t="s">
        <v>912</v>
      </c>
      <c r="B9517">
        <v>2</v>
      </c>
      <c r="C9517" t="s">
        <v>541</v>
      </c>
      <c r="D9517" t="s">
        <v>753</v>
      </c>
      <c r="E9517" t="str">
        <f t="shared" si="296"/>
        <v/>
      </c>
      <c r="F9517" t="str">
        <f t="shared" si="297"/>
        <v/>
      </c>
      <c r="H9517">
        <v>5.5</v>
      </c>
      <c r="Q9517">
        <v>5.5</v>
      </c>
    </row>
    <row r="9518" spans="1:17" x14ac:dyDescent="0.25">
      <c r="A9518" t="s">
        <v>912</v>
      </c>
      <c r="B9518">
        <v>2</v>
      </c>
      <c r="C9518" t="s">
        <v>547</v>
      </c>
      <c r="D9518" t="s">
        <v>753</v>
      </c>
      <c r="E9518" t="str">
        <f t="shared" si="296"/>
        <v/>
      </c>
      <c r="F9518">
        <f t="shared" si="297"/>
        <v>1</v>
      </c>
      <c r="G9518" t="s">
        <v>911</v>
      </c>
      <c r="H9518">
        <v>4.5</v>
      </c>
      <c r="Q9518">
        <v>3.5</v>
      </c>
    </row>
    <row r="9519" spans="1:17" x14ac:dyDescent="0.25">
      <c r="A9519" t="s">
        <v>912</v>
      </c>
      <c r="B9519">
        <v>2</v>
      </c>
      <c r="C9519" t="s">
        <v>568</v>
      </c>
      <c r="D9519" t="s">
        <v>753</v>
      </c>
      <c r="E9519" t="str">
        <f t="shared" si="296"/>
        <v/>
      </c>
      <c r="F9519" t="str">
        <f t="shared" si="297"/>
        <v/>
      </c>
      <c r="H9519">
        <v>5.5</v>
      </c>
      <c r="Q9519">
        <v>5.5</v>
      </c>
    </row>
    <row r="9520" spans="1:17" x14ac:dyDescent="0.25">
      <c r="A9520" t="s">
        <v>912</v>
      </c>
      <c r="B9520">
        <v>2</v>
      </c>
      <c r="C9520" t="s">
        <v>572</v>
      </c>
      <c r="D9520" t="s">
        <v>753</v>
      </c>
      <c r="E9520" t="str">
        <f t="shared" si="296"/>
        <v/>
      </c>
      <c r="F9520" t="str">
        <f t="shared" si="297"/>
        <v/>
      </c>
      <c r="H9520">
        <v>5.5</v>
      </c>
      <c r="Q9520">
        <v>5.5</v>
      </c>
    </row>
    <row r="9521" spans="1:17" x14ac:dyDescent="0.25">
      <c r="A9521" t="s">
        <v>912</v>
      </c>
      <c r="B9521">
        <v>2</v>
      </c>
      <c r="C9521" t="s">
        <v>499</v>
      </c>
      <c r="D9521" t="s">
        <v>750</v>
      </c>
      <c r="E9521" t="str">
        <f t="shared" si="296"/>
        <v/>
      </c>
      <c r="F9521" t="str">
        <f t="shared" si="297"/>
        <v/>
      </c>
      <c r="H9521">
        <v>6</v>
      </c>
      <c r="Q9521">
        <v>6</v>
      </c>
    </row>
    <row r="9522" spans="1:17" x14ac:dyDescent="0.25">
      <c r="A9522" t="s">
        <v>912</v>
      </c>
      <c r="B9522">
        <v>2</v>
      </c>
      <c r="C9522" t="s">
        <v>542</v>
      </c>
      <c r="D9522" t="s">
        <v>750</v>
      </c>
      <c r="E9522">
        <f t="shared" si="296"/>
        <v>1</v>
      </c>
      <c r="F9522" t="str">
        <f t="shared" si="297"/>
        <v/>
      </c>
      <c r="G9522" t="s">
        <v>910</v>
      </c>
      <c r="H9522">
        <v>7</v>
      </c>
      <c r="I9522">
        <v>1</v>
      </c>
      <c r="Q9522">
        <v>9.5</v>
      </c>
    </row>
    <row r="9523" spans="1:17" x14ac:dyDescent="0.25">
      <c r="A9523" t="s">
        <v>912</v>
      </c>
      <c r="B9523">
        <v>2</v>
      </c>
      <c r="C9523" t="s">
        <v>571</v>
      </c>
      <c r="D9523" t="s">
        <v>750</v>
      </c>
      <c r="E9523" t="str">
        <f t="shared" si="296"/>
        <v/>
      </c>
      <c r="F9523" t="str">
        <f t="shared" si="297"/>
        <v/>
      </c>
      <c r="H9523">
        <v>7</v>
      </c>
      <c r="Q9523">
        <v>7</v>
      </c>
    </row>
    <row r="9524" spans="1:17" x14ac:dyDescent="0.25">
      <c r="A9524" t="s">
        <v>912</v>
      </c>
      <c r="B9524">
        <v>2</v>
      </c>
      <c r="C9524" t="s">
        <v>607</v>
      </c>
      <c r="D9524" t="s">
        <v>750</v>
      </c>
      <c r="E9524" t="str">
        <f t="shared" si="296"/>
        <v/>
      </c>
      <c r="F9524" t="str">
        <f t="shared" si="297"/>
        <v/>
      </c>
      <c r="H9524">
        <v>6</v>
      </c>
      <c r="Q9524">
        <v>6</v>
      </c>
    </row>
    <row r="9525" spans="1:17" x14ac:dyDescent="0.25">
      <c r="A9525" t="s">
        <v>912</v>
      </c>
      <c r="B9525">
        <v>2</v>
      </c>
      <c r="C9525" t="s">
        <v>521</v>
      </c>
      <c r="D9525" t="s">
        <v>754</v>
      </c>
      <c r="E9525">
        <f t="shared" si="296"/>
        <v>1</v>
      </c>
      <c r="F9525" t="str">
        <f t="shared" si="297"/>
        <v/>
      </c>
      <c r="G9525" t="s">
        <v>910</v>
      </c>
      <c r="H9525">
        <v>6.5</v>
      </c>
      <c r="Q9525">
        <v>6</v>
      </c>
    </row>
    <row r="9526" spans="1:17" x14ac:dyDescent="0.25">
      <c r="A9526" t="s">
        <v>912</v>
      </c>
      <c r="B9526">
        <v>2</v>
      </c>
      <c r="C9526" t="s">
        <v>531</v>
      </c>
      <c r="D9526" t="s">
        <v>754</v>
      </c>
      <c r="E9526" t="str">
        <f t="shared" si="296"/>
        <v/>
      </c>
      <c r="F9526" t="str">
        <f t="shared" si="297"/>
        <v/>
      </c>
      <c r="H9526">
        <v>5.5</v>
      </c>
      <c r="Q9526">
        <v>5.5</v>
      </c>
    </row>
    <row r="9527" spans="1:17" x14ac:dyDescent="0.25">
      <c r="A9527" t="s">
        <v>912</v>
      </c>
      <c r="B9527">
        <v>2</v>
      </c>
      <c r="C9527" t="s">
        <v>584</v>
      </c>
      <c r="D9527" t="s">
        <v>754</v>
      </c>
      <c r="E9527" t="str">
        <f t="shared" si="296"/>
        <v/>
      </c>
      <c r="F9527" t="str">
        <f t="shared" si="297"/>
        <v/>
      </c>
      <c r="H9527">
        <v>6.5</v>
      </c>
      <c r="Q9527">
        <v>6.5</v>
      </c>
    </row>
    <row r="9528" spans="1:17" x14ac:dyDescent="0.25">
      <c r="A9528" t="s">
        <v>912</v>
      </c>
      <c r="B9528">
        <v>2</v>
      </c>
      <c r="C9528" t="s">
        <v>586</v>
      </c>
      <c r="D9528" t="s">
        <v>754</v>
      </c>
      <c r="E9528" t="str">
        <f t="shared" si="296"/>
        <v/>
      </c>
      <c r="F9528" t="str">
        <f t="shared" si="297"/>
        <v/>
      </c>
      <c r="H9528">
        <v>6.5</v>
      </c>
      <c r="Q9528">
        <v>6.5</v>
      </c>
    </row>
    <row r="9529" spans="1:17" x14ac:dyDescent="0.25">
      <c r="A9529" t="s">
        <v>912</v>
      </c>
      <c r="B9529">
        <v>2</v>
      </c>
      <c r="C9529" t="s">
        <v>599</v>
      </c>
      <c r="D9529" t="s">
        <v>754</v>
      </c>
      <c r="E9529" t="str">
        <f t="shared" si="296"/>
        <v/>
      </c>
      <c r="F9529" t="str">
        <f t="shared" si="297"/>
        <v/>
      </c>
      <c r="H9529">
        <v>6</v>
      </c>
      <c r="Q9529">
        <v>6</v>
      </c>
    </row>
    <row r="9530" spans="1:17" x14ac:dyDescent="0.25">
      <c r="A9530" t="s">
        <v>912</v>
      </c>
      <c r="B9530">
        <v>2</v>
      </c>
      <c r="C9530" t="s">
        <v>494</v>
      </c>
      <c r="D9530" t="s">
        <v>748</v>
      </c>
      <c r="E9530" t="str">
        <f t="shared" si="296"/>
        <v/>
      </c>
      <c r="F9530" t="str">
        <f t="shared" si="297"/>
        <v/>
      </c>
      <c r="H9530">
        <v>6</v>
      </c>
      <c r="Q9530">
        <v>6</v>
      </c>
    </row>
    <row r="9531" spans="1:17" x14ac:dyDescent="0.25">
      <c r="A9531" t="s">
        <v>912</v>
      </c>
      <c r="B9531">
        <v>2</v>
      </c>
      <c r="C9531" t="s">
        <v>527</v>
      </c>
      <c r="D9531" t="s">
        <v>748</v>
      </c>
      <c r="E9531" t="str">
        <f t="shared" si="296"/>
        <v/>
      </c>
      <c r="F9531" t="str">
        <f t="shared" si="297"/>
        <v/>
      </c>
      <c r="H9531">
        <v>6</v>
      </c>
      <c r="Q9531">
        <v>6</v>
      </c>
    </row>
    <row r="9532" spans="1:17" x14ac:dyDescent="0.25">
      <c r="A9532" t="s">
        <v>912</v>
      </c>
      <c r="B9532">
        <v>2</v>
      </c>
      <c r="C9532" t="s">
        <v>546</v>
      </c>
      <c r="D9532" t="s">
        <v>748</v>
      </c>
      <c r="E9532" t="str">
        <f t="shared" si="296"/>
        <v/>
      </c>
      <c r="F9532" t="str">
        <f t="shared" si="297"/>
        <v/>
      </c>
      <c r="H9532">
        <v>8</v>
      </c>
      <c r="I9532">
        <v>2</v>
      </c>
      <c r="Q9532">
        <v>14</v>
      </c>
    </row>
    <row r="9533" spans="1:17" x14ac:dyDescent="0.25">
      <c r="A9533" t="s">
        <v>912</v>
      </c>
      <c r="B9533">
        <v>2</v>
      </c>
      <c r="C9533" t="s">
        <v>551</v>
      </c>
      <c r="D9533" t="s">
        <v>748</v>
      </c>
      <c r="E9533" t="str">
        <f t="shared" si="296"/>
        <v/>
      </c>
      <c r="F9533" t="str">
        <f t="shared" si="297"/>
        <v/>
      </c>
      <c r="H9533">
        <v>6.5</v>
      </c>
      <c r="Q9533">
        <v>6.5</v>
      </c>
    </row>
    <row r="9534" spans="1:17" x14ac:dyDescent="0.25">
      <c r="A9534" t="s">
        <v>912</v>
      </c>
      <c r="B9534">
        <v>2</v>
      </c>
      <c r="C9534" t="s">
        <v>498</v>
      </c>
      <c r="D9534" t="s">
        <v>661</v>
      </c>
      <c r="E9534" t="str">
        <f t="shared" si="296"/>
        <v/>
      </c>
      <c r="F9534" t="str">
        <f t="shared" si="297"/>
        <v/>
      </c>
      <c r="H9534">
        <v>5.5</v>
      </c>
      <c r="Q9534">
        <v>5.5</v>
      </c>
    </row>
    <row r="9535" spans="1:17" x14ac:dyDescent="0.25">
      <c r="A9535" t="s">
        <v>912</v>
      </c>
      <c r="B9535">
        <v>2</v>
      </c>
      <c r="C9535" t="s">
        <v>786</v>
      </c>
      <c r="D9535" t="s">
        <v>661</v>
      </c>
      <c r="E9535" t="str">
        <f t="shared" si="296"/>
        <v/>
      </c>
      <c r="F9535" t="str">
        <f t="shared" si="297"/>
        <v/>
      </c>
      <c r="H9535">
        <v>5</v>
      </c>
      <c r="Q9535">
        <v>5</v>
      </c>
    </row>
    <row r="9536" spans="1:17" x14ac:dyDescent="0.25">
      <c r="A9536" t="s">
        <v>912</v>
      </c>
      <c r="B9536">
        <v>2</v>
      </c>
      <c r="C9536" t="s">
        <v>789</v>
      </c>
      <c r="D9536" t="s">
        <v>661</v>
      </c>
      <c r="E9536" t="str">
        <f t="shared" si="296"/>
        <v/>
      </c>
      <c r="F9536" t="str">
        <f t="shared" si="297"/>
        <v/>
      </c>
      <c r="H9536">
        <v>6</v>
      </c>
      <c r="Q9536">
        <v>6</v>
      </c>
    </row>
    <row r="9537" spans="1:17" x14ac:dyDescent="0.25">
      <c r="A9537" t="s">
        <v>912</v>
      </c>
      <c r="B9537">
        <v>2</v>
      </c>
      <c r="C9537" t="s">
        <v>795</v>
      </c>
      <c r="D9537" t="s">
        <v>661</v>
      </c>
      <c r="E9537" t="str">
        <f t="shared" si="296"/>
        <v/>
      </c>
      <c r="F9537" t="str">
        <f t="shared" si="297"/>
        <v/>
      </c>
      <c r="H9537">
        <v>5.5</v>
      </c>
      <c r="Q9537">
        <v>5.5</v>
      </c>
    </row>
    <row r="9538" spans="1:17" x14ac:dyDescent="0.25">
      <c r="A9538" t="s">
        <v>912</v>
      </c>
      <c r="B9538">
        <v>2</v>
      </c>
      <c r="C9538" t="s">
        <v>756</v>
      </c>
      <c r="D9538" t="s">
        <v>631</v>
      </c>
      <c r="E9538" t="str">
        <f t="shared" si="296"/>
        <v/>
      </c>
      <c r="F9538" t="str">
        <f t="shared" si="297"/>
        <v/>
      </c>
      <c r="H9538">
        <v>6</v>
      </c>
      <c r="Q9538">
        <v>6</v>
      </c>
    </row>
    <row r="9539" spans="1:17" x14ac:dyDescent="0.25">
      <c r="A9539" t="s">
        <v>912</v>
      </c>
      <c r="B9539">
        <v>2</v>
      </c>
      <c r="C9539" t="s">
        <v>522</v>
      </c>
      <c r="D9539" t="s">
        <v>631</v>
      </c>
      <c r="E9539" t="str">
        <f t="shared" ref="E9539:E9602" si="298">IF($G9539="Ammonito",1,"")</f>
        <v/>
      </c>
      <c r="F9539" t="str">
        <f t="shared" ref="F9539:F9602" si="299">IF($G9539="Espulsione",1,"")</f>
        <v/>
      </c>
      <c r="H9539">
        <v>7</v>
      </c>
      <c r="Q9539">
        <v>7</v>
      </c>
    </row>
    <row r="9540" spans="1:17" x14ac:dyDescent="0.25">
      <c r="A9540" t="s">
        <v>912</v>
      </c>
      <c r="B9540">
        <v>2</v>
      </c>
      <c r="C9540" t="s">
        <v>539</v>
      </c>
      <c r="D9540" t="s">
        <v>631</v>
      </c>
      <c r="E9540">
        <f t="shared" si="298"/>
        <v>1</v>
      </c>
      <c r="F9540" t="str">
        <f t="shared" si="299"/>
        <v/>
      </c>
      <c r="G9540" t="s">
        <v>910</v>
      </c>
      <c r="H9540">
        <v>5.5</v>
      </c>
      <c r="Q9540">
        <v>5</v>
      </c>
    </row>
    <row r="9541" spans="1:17" x14ac:dyDescent="0.25">
      <c r="A9541" t="s">
        <v>912</v>
      </c>
      <c r="B9541">
        <v>2</v>
      </c>
      <c r="C9541" t="s">
        <v>569</v>
      </c>
      <c r="D9541" t="s">
        <v>631</v>
      </c>
      <c r="E9541" t="str">
        <f t="shared" si="298"/>
        <v/>
      </c>
      <c r="F9541" t="str">
        <f t="shared" si="299"/>
        <v/>
      </c>
      <c r="H9541">
        <v>7</v>
      </c>
      <c r="I9541">
        <v>1</v>
      </c>
      <c r="Q9541">
        <v>10</v>
      </c>
    </row>
    <row r="9542" spans="1:17" x14ac:dyDescent="0.25">
      <c r="A9542" t="s">
        <v>912</v>
      </c>
      <c r="B9542">
        <v>2</v>
      </c>
      <c r="C9542" t="s">
        <v>597</v>
      </c>
      <c r="D9542" t="s">
        <v>631</v>
      </c>
      <c r="E9542" t="str">
        <f t="shared" si="298"/>
        <v/>
      </c>
      <c r="F9542" t="str">
        <f t="shared" si="299"/>
        <v/>
      </c>
      <c r="H9542">
        <v>7.5</v>
      </c>
      <c r="I9542">
        <v>1</v>
      </c>
      <c r="Q9542">
        <v>10.5</v>
      </c>
    </row>
    <row r="9543" spans="1:17" x14ac:dyDescent="0.25">
      <c r="A9543" t="s">
        <v>912</v>
      </c>
      <c r="B9543">
        <v>2</v>
      </c>
      <c r="C9543" t="s">
        <v>612</v>
      </c>
      <c r="D9543" t="s">
        <v>631</v>
      </c>
      <c r="E9543" t="str">
        <f t="shared" si="298"/>
        <v/>
      </c>
      <c r="F9543" t="str">
        <f t="shared" si="299"/>
        <v/>
      </c>
      <c r="H9543">
        <v>7</v>
      </c>
      <c r="Q9543">
        <v>7</v>
      </c>
    </row>
    <row r="9544" spans="1:17" x14ac:dyDescent="0.25">
      <c r="A9544" t="s">
        <v>912</v>
      </c>
      <c r="B9544">
        <v>2</v>
      </c>
      <c r="C9544" t="s">
        <v>561</v>
      </c>
      <c r="D9544" t="s">
        <v>745</v>
      </c>
      <c r="E9544">
        <f t="shared" si="298"/>
        <v>1</v>
      </c>
      <c r="F9544" t="str">
        <f t="shared" si="299"/>
        <v/>
      </c>
      <c r="G9544" t="s">
        <v>910</v>
      </c>
      <c r="H9544">
        <v>5.5</v>
      </c>
      <c r="Q9544">
        <v>5</v>
      </c>
    </row>
    <row r="9545" spans="1:17" x14ac:dyDescent="0.25">
      <c r="A9545" t="s">
        <v>912</v>
      </c>
      <c r="B9545">
        <v>2</v>
      </c>
      <c r="C9545" t="s">
        <v>588</v>
      </c>
      <c r="D9545" t="s">
        <v>745</v>
      </c>
      <c r="E9545" t="str">
        <f t="shared" si="298"/>
        <v/>
      </c>
      <c r="F9545" t="str">
        <f t="shared" si="299"/>
        <v/>
      </c>
      <c r="H9545">
        <v>6.5</v>
      </c>
      <c r="Q9545">
        <v>6.5</v>
      </c>
    </row>
    <row r="9546" spans="1:17" x14ac:dyDescent="0.25">
      <c r="A9546" t="s">
        <v>912</v>
      </c>
      <c r="B9546">
        <v>2</v>
      </c>
      <c r="C9546" t="s">
        <v>601</v>
      </c>
      <c r="D9546" t="s">
        <v>745</v>
      </c>
      <c r="E9546" t="str">
        <f t="shared" si="298"/>
        <v/>
      </c>
      <c r="F9546" t="str">
        <f t="shared" si="299"/>
        <v/>
      </c>
      <c r="H9546">
        <v>5</v>
      </c>
      <c r="Q9546">
        <v>5</v>
      </c>
    </row>
    <row r="9547" spans="1:17" x14ac:dyDescent="0.25">
      <c r="A9547" t="s">
        <v>912</v>
      </c>
      <c r="B9547">
        <v>2</v>
      </c>
      <c r="C9547" t="s">
        <v>563</v>
      </c>
      <c r="D9547" t="s">
        <v>635</v>
      </c>
      <c r="E9547" t="str">
        <f t="shared" si="298"/>
        <v/>
      </c>
      <c r="F9547" t="str">
        <f t="shared" si="299"/>
        <v/>
      </c>
      <c r="H9547">
        <v>5</v>
      </c>
      <c r="Q9547">
        <v>5</v>
      </c>
    </row>
    <row r="9548" spans="1:17" x14ac:dyDescent="0.25">
      <c r="A9548" t="s">
        <v>912</v>
      </c>
      <c r="B9548">
        <v>2</v>
      </c>
      <c r="C9548" t="s">
        <v>782</v>
      </c>
      <c r="D9548" t="s">
        <v>635</v>
      </c>
      <c r="E9548" t="str">
        <f t="shared" si="298"/>
        <v/>
      </c>
      <c r="F9548" t="str">
        <f t="shared" si="299"/>
        <v/>
      </c>
      <c r="H9548">
        <v>6.5</v>
      </c>
      <c r="L9548">
        <v>1</v>
      </c>
      <c r="Q9548">
        <v>7.5</v>
      </c>
    </row>
    <row r="9549" spans="1:17" x14ac:dyDescent="0.25">
      <c r="A9549" t="s">
        <v>912</v>
      </c>
      <c r="B9549">
        <v>2</v>
      </c>
      <c r="C9549" t="s">
        <v>583</v>
      </c>
      <c r="D9549" t="s">
        <v>635</v>
      </c>
      <c r="E9549" t="str">
        <f t="shared" si="298"/>
        <v/>
      </c>
      <c r="F9549" t="str">
        <f t="shared" si="299"/>
        <v/>
      </c>
      <c r="H9549">
        <v>5</v>
      </c>
      <c r="Q9549">
        <v>5</v>
      </c>
    </row>
    <row r="9550" spans="1:17" x14ac:dyDescent="0.25">
      <c r="A9550" t="s">
        <v>912</v>
      </c>
      <c r="B9550">
        <v>2</v>
      </c>
      <c r="C9550" t="s">
        <v>492</v>
      </c>
      <c r="D9550" t="s">
        <v>747</v>
      </c>
      <c r="E9550" t="str">
        <f t="shared" si="298"/>
        <v/>
      </c>
      <c r="F9550" t="str">
        <f t="shared" si="299"/>
        <v/>
      </c>
      <c r="H9550">
        <v>5.5</v>
      </c>
      <c r="Q9550">
        <v>5.5</v>
      </c>
    </row>
    <row r="9551" spans="1:17" x14ac:dyDescent="0.25">
      <c r="A9551" t="s">
        <v>912</v>
      </c>
      <c r="B9551">
        <v>2</v>
      </c>
      <c r="C9551" t="s">
        <v>512</v>
      </c>
      <c r="D9551" t="s">
        <v>747</v>
      </c>
      <c r="E9551" t="str">
        <f t="shared" si="298"/>
        <v/>
      </c>
      <c r="F9551" t="str">
        <f t="shared" si="299"/>
        <v/>
      </c>
      <c r="H9551">
        <v>5.5</v>
      </c>
      <c r="Q9551">
        <v>5.5</v>
      </c>
    </row>
    <row r="9552" spans="1:17" x14ac:dyDescent="0.25">
      <c r="A9552" t="s">
        <v>912</v>
      </c>
      <c r="B9552">
        <v>2</v>
      </c>
      <c r="C9552" t="s">
        <v>530</v>
      </c>
      <c r="D9552" t="s">
        <v>747</v>
      </c>
      <c r="E9552" t="str">
        <f t="shared" si="298"/>
        <v/>
      </c>
      <c r="F9552" t="str">
        <f t="shared" si="299"/>
        <v/>
      </c>
      <c r="H9552">
        <v>6.5</v>
      </c>
      <c r="Q9552">
        <v>6.5</v>
      </c>
    </row>
    <row r="9553" spans="1:17" x14ac:dyDescent="0.25">
      <c r="A9553" t="s">
        <v>912</v>
      </c>
      <c r="B9553">
        <v>2</v>
      </c>
      <c r="C9553" t="s">
        <v>621</v>
      </c>
      <c r="D9553" t="s">
        <v>747</v>
      </c>
      <c r="E9553" t="str">
        <f t="shared" si="298"/>
        <v/>
      </c>
      <c r="F9553" t="str">
        <f t="shared" si="299"/>
        <v/>
      </c>
      <c r="H9553">
        <v>6</v>
      </c>
      <c r="Q9553">
        <v>6</v>
      </c>
    </row>
    <row r="9554" spans="1:17" x14ac:dyDescent="0.25">
      <c r="A9554" t="s">
        <v>912</v>
      </c>
      <c r="B9554">
        <v>2</v>
      </c>
      <c r="C9554" t="s">
        <v>483</v>
      </c>
      <c r="D9554" t="s">
        <v>738</v>
      </c>
      <c r="E9554" t="str">
        <f t="shared" si="298"/>
        <v/>
      </c>
      <c r="F9554" t="str">
        <f t="shared" si="299"/>
        <v/>
      </c>
      <c r="H9554">
        <v>7</v>
      </c>
      <c r="Q9554">
        <v>7</v>
      </c>
    </row>
    <row r="9555" spans="1:17" x14ac:dyDescent="0.25">
      <c r="A9555" t="s">
        <v>912</v>
      </c>
      <c r="B9555">
        <v>2</v>
      </c>
      <c r="C9555" t="s">
        <v>489</v>
      </c>
      <c r="D9555" t="s">
        <v>738</v>
      </c>
      <c r="E9555" t="str">
        <f t="shared" si="298"/>
        <v/>
      </c>
      <c r="F9555" t="str">
        <f t="shared" si="299"/>
        <v/>
      </c>
      <c r="H9555">
        <v>7.5</v>
      </c>
      <c r="I9555">
        <v>1</v>
      </c>
      <c r="Q9555">
        <v>10.5</v>
      </c>
    </row>
    <row r="9556" spans="1:17" x14ac:dyDescent="0.25">
      <c r="A9556" t="s">
        <v>912</v>
      </c>
      <c r="B9556">
        <v>2</v>
      </c>
      <c r="C9556" t="s">
        <v>567</v>
      </c>
      <c r="D9556" t="s">
        <v>738</v>
      </c>
      <c r="E9556" t="str">
        <f t="shared" si="298"/>
        <v/>
      </c>
      <c r="F9556" t="str">
        <f t="shared" si="299"/>
        <v/>
      </c>
      <c r="H9556">
        <v>6</v>
      </c>
      <c r="Q9556">
        <v>6</v>
      </c>
    </row>
    <row r="9557" spans="1:17" x14ac:dyDescent="0.25">
      <c r="A9557" t="s">
        <v>912</v>
      </c>
      <c r="B9557">
        <v>2</v>
      </c>
      <c r="C9557" t="s">
        <v>574</v>
      </c>
      <c r="D9557" t="s">
        <v>738</v>
      </c>
      <c r="E9557" t="str">
        <f t="shared" si="298"/>
        <v/>
      </c>
      <c r="F9557" t="str">
        <f t="shared" si="299"/>
        <v/>
      </c>
      <c r="H9557">
        <v>6</v>
      </c>
      <c r="L9557">
        <v>1</v>
      </c>
      <c r="Q9557">
        <v>7</v>
      </c>
    </row>
    <row r="9558" spans="1:17" x14ac:dyDescent="0.25">
      <c r="A9558" t="s">
        <v>912</v>
      </c>
      <c r="B9558">
        <v>2</v>
      </c>
      <c r="C9558" t="s">
        <v>525</v>
      </c>
      <c r="D9558" t="s">
        <v>761</v>
      </c>
      <c r="E9558" t="str">
        <f t="shared" si="298"/>
        <v/>
      </c>
      <c r="F9558" t="str">
        <f t="shared" si="299"/>
        <v/>
      </c>
      <c r="H9558">
        <v>5</v>
      </c>
      <c r="Q9558">
        <v>5</v>
      </c>
    </row>
    <row r="9559" spans="1:17" x14ac:dyDescent="0.25">
      <c r="A9559" t="s">
        <v>912</v>
      </c>
      <c r="B9559">
        <v>2</v>
      </c>
      <c r="C9559" t="s">
        <v>545</v>
      </c>
      <c r="D9559" t="s">
        <v>761</v>
      </c>
      <c r="E9559" t="str">
        <f t="shared" si="298"/>
        <v/>
      </c>
      <c r="F9559" t="str">
        <f t="shared" si="299"/>
        <v/>
      </c>
      <c r="H9559">
        <v>6</v>
      </c>
      <c r="Q9559">
        <v>6</v>
      </c>
    </row>
    <row r="9560" spans="1:17" x14ac:dyDescent="0.25">
      <c r="A9560" t="s">
        <v>912</v>
      </c>
      <c r="B9560">
        <v>2</v>
      </c>
      <c r="C9560" t="s">
        <v>554</v>
      </c>
      <c r="D9560" t="s">
        <v>761</v>
      </c>
      <c r="E9560">
        <f t="shared" si="298"/>
        <v>1</v>
      </c>
      <c r="F9560" t="str">
        <f t="shared" si="299"/>
        <v/>
      </c>
      <c r="G9560" t="s">
        <v>910</v>
      </c>
      <c r="H9560">
        <v>5</v>
      </c>
      <c r="Q9560">
        <v>4.5</v>
      </c>
    </row>
    <row r="9561" spans="1:17" x14ac:dyDescent="0.25">
      <c r="A9561" t="s">
        <v>912</v>
      </c>
      <c r="B9561">
        <v>2</v>
      </c>
      <c r="C9561" t="s">
        <v>556</v>
      </c>
      <c r="D9561" t="s">
        <v>761</v>
      </c>
      <c r="E9561" t="str">
        <f t="shared" si="298"/>
        <v/>
      </c>
      <c r="F9561" t="str">
        <f t="shared" si="299"/>
        <v/>
      </c>
      <c r="H9561">
        <v>6</v>
      </c>
      <c r="Q9561">
        <v>6</v>
      </c>
    </row>
    <row r="9562" spans="1:17" x14ac:dyDescent="0.25">
      <c r="A9562" t="s">
        <v>912</v>
      </c>
      <c r="B9562">
        <v>2</v>
      </c>
      <c r="C9562" t="s">
        <v>579</v>
      </c>
      <c r="D9562" t="s">
        <v>761</v>
      </c>
      <c r="E9562" t="str">
        <f t="shared" si="298"/>
        <v/>
      </c>
      <c r="F9562" t="str">
        <f t="shared" si="299"/>
        <v/>
      </c>
      <c r="H9562">
        <v>5.5</v>
      </c>
      <c r="Q9562">
        <v>5.5</v>
      </c>
    </row>
    <row r="9563" spans="1:17" x14ac:dyDescent="0.25">
      <c r="A9563" t="s">
        <v>912</v>
      </c>
      <c r="B9563">
        <v>2</v>
      </c>
      <c r="C9563" t="s">
        <v>604</v>
      </c>
      <c r="D9563" t="s">
        <v>761</v>
      </c>
      <c r="E9563" t="str">
        <f t="shared" si="298"/>
        <v/>
      </c>
      <c r="F9563" t="str">
        <f t="shared" si="299"/>
        <v/>
      </c>
      <c r="H9563">
        <v>5</v>
      </c>
      <c r="Q9563">
        <v>5</v>
      </c>
    </row>
    <row r="9564" spans="1:17" x14ac:dyDescent="0.25">
      <c r="A9564" t="s">
        <v>912</v>
      </c>
      <c r="B9564">
        <v>2</v>
      </c>
      <c r="C9564" t="s">
        <v>605</v>
      </c>
      <c r="D9564" t="s">
        <v>761</v>
      </c>
      <c r="E9564" t="str">
        <f t="shared" si="298"/>
        <v/>
      </c>
      <c r="F9564" t="str">
        <f t="shared" si="299"/>
        <v/>
      </c>
      <c r="H9564">
        <v>5.5</v>
      </c>
      <c r="Q9564">
        <v>5.5</v>
      </c>
    </row>
    <row r="9565" spans="1:17" x14ac:dyDescent="0.25">
      <c r="A9565" t="s">
        <v>913</v>
      </c>
      <c r="B9565">
        <v>2</v>
      </c>
      <c r="C9565" t="s">
        <v>263</v>
      </c>
      <c r="D9565" t="s">
        <v>746</v>
      </c>
      <c r="E9565" t="str">
        <f t="shared" si="298"/>
        <v/>
      </c>
      <c r="F9565" t="str">
        <f t="shared" si="299"/>
        <v/>
      </c>
      <c r="H9565">
        <v>6.5</v>
      </c>
      <c r="Q9565">
        <v>6.5</v>
      </c>
    </row>
    <row r="9566" spans="1:17" x14ac:dyDescent="0.25">
      <c r="A9566" t="s">
        <v>913</v>
      </c>
      <c r="B9566">
        <v>2</v>
      </c>
      <c r="C9566" t="s">
        <v>285</v>
      </c>
      <c r="D9566" t="s">
        <v>746</v>
      </c>
      <c r="E9566" t="str">
        <f t="shared" si="298"/>
        <v/>
      </c>
      <c r="F9566" t="str">
        <f t="shared" si="299"/>
        <v/>
      </c>
      <c r="H9566">
        <v>5.5</v>
      </c>
      <c r="Q9566">
        <v>5.5</v>
      </c>
    </row>
    <row r="9567" spans="1:17" x14ac:dyDescent="0.25">
      <c r="A9567" t="s">
        <v>913</v>
      </c>
      <c r="B9567">
        <v>2</v>
      </c>
      <c r="C9567" t="s">
        <v>257</v>
      </c>
      <c r="D9567" t="s">
        <v>760</v>
      </c>
      <c r="E9567" t="str">
        <f t="shared" si="298"/>
        <v/>
      </c>
      <c r="F9567" t="str">
        <f t="shared" si="299"/>
        <v/>
      </c>
      <c r="H9567">
        <v>5.5</v>
      </c>
      <c r="Q9567">
        <v>5.5</v>
      </c>
    </row>
    <row r="9568" spans="1:17" x14ac:dyDescent="0.25">
      <c r="A9568" t="s">
        <v>913</v>
      </c>
      <c r="B9568">
        <v>2</v>
      </c>
      <c r="C9568" t="s">
        <v>294</v>
      </c>
      <c r="D9568" t="s">
        <v>760</v>
      </c>
      <c r="E9568">
        <f t="shared" si="298"/>
        <v>1</v>
      </c>
      <c r="F9568" t="str">
        <f t="shared" si="299"/>
        <v/>
      </c>
      <c r="G9568" t="s">
        <v>910</v>
      </c>
      <c r="H9568">
        <v>6.5</v>
      </c>
      <c r="I9568">
        <v>1</v>
      </c>
      <c r="Q9568">
        <v>9</v>
      </c>
    </row>
    <row r="9569" spans="1:17" x14ac:dyDescent="0.25">
      <c r="A9569" t="s">
        <v>913</v>
      </c>
      <c r="B9569">
        <v>2</v>
      </c>
      <c r="C9569" t="s">
        <v>275</v>
      </c>
      <c r="D9569" t="s">
        <v>633</v>
      </c>
      <c r="E9569" t="str">
        <f t="shared" si="298"/>
        <v/>
      </c>
      <c r="F9569" t="str">
        <f t="shared" si="299"/>
        <v/>
      </c>
      <c r="H9569">
        <v>6</v>
      </c>
      <c r="Q9569">
        <v>6</v>
      </c>
    </row>
    <row r="9570" spans="1:17" x14ac:dyDescent="0.25">
      <c r="A9570" t="s">
        <v>913</v>
      </c>
      <c r="B9570">
        <v>2</v>
      </c>
      <c r="C9570" t="s">
        <v>296</v>
      </c>
      <c r="D9570" t="s">
        <v>633</v>
      </c>
      <c r="E9570" t="str">
        <f t="shared" si="298"/>
        <v/>
      </c>
      <c r="F9570" t="str">
        <f t="shared" si="299"/>
        <v/>
      </c>
      <c r="H9570">
        <v>6</v>
      </c>
      <c r="Q9570">
        <v>6</v>
      </c>
    </row>
    <row r="9571" spans="1:17" x14ac:dyDescent="0.25">
      <c r="A9571" t="s">
        <v>913</v>
      </c>
      <c r="B9571">
        <v>2</v>
      </c>
      <c r="C9571" t="s">
        <v>308</v>
      </c>
      <c r="D9571" t="s">
        <v>633</v>
      </c>
      <c r="E9571" t="str">
        <f t="shared" si="298"/>
        <v/>
      </c>
      <c r="F9571" t="str">
        <f t="shared" si="299"/>
        <v/>
      </c>
      <c r="H9571">
        <v>5.5</v>
      </c>
      <c r="Q9571">
        <v>5.5</v>
      </c>
    </row>
    <row r="9572" spans="1:17" x14ac:dyDescent="0.25">
      <c r="A9572" t="s">
        <v>913</v>
      </c>
      <c r="B9572">
        <v>2</v>
      </c>
      <c r="C9572" t="s">
        <v>315</v>
      </c>
      <c r="D9572" t="s">
        <v>633</v>
      </c>
      <c r="E9572" t="str">
        <f t="shared" si="298"/>
        <v/>
      </c>
      <c r="F9572" t="str">
        <f t="shared" si="299"/>
        <v/>
      </c>
      <c r="H9572">
        <v>7</v>
      </c>
      <c r="I9572">
        <v>1</v>
      </c>
      <c r="Q9572">
        <v>10</v>
      </c>
    </row>
    <row r="9573" spans="1:17" x14ac:dyDescent="0.25">
      <c r="A9573" t="s">
        <v>913</v>
      </c>
      <c r="B9573">
        <v>2</v>
      </c>
      <c r="C9573" t="s">
        <v>256</v>
      </c>
      <c r="D9573" t="s">
        <v>739</v>
      </c>
      <c r="E9573" t="str">
        <f t="shared" si="298"/>
        <v/>
      </c>
      <c r="F9573" t="str">
        <f t="shared" si="299"/>
        <v/>
      </c>
      <c r="H9573">
        <v>5</v>
      </c>
      <c r="Q9573">
        <v>5</v>
      </c>
    </row>
    <row r="9574" spans="1:17" x14ac:dyDescent="0.25">
      <c r="A9574" t="s">
        <v>913</v>
      </c>
      <c r="B9574">
        <v>2</v>
      </c>
      <c r="C9574" t="s">
        <v>810</v>
      </c>
      <c r="D9574" t="s">
        <v>739</v>
      </c>
      <c r="E9574">
        <f t="shared" si="298"/>
        <v>1</v>
      </c>
      <c r="F9574" t="str">
        <f t="shared" si="299"/>
        <v/>
      </c>
      <c r="G9574" t="s">
        <v>910</v>
      </c>
      <c r="H9574">
        <v>5</v>
      </c>
      <c r="N9574">
        <v>1</v>
      </c>
      <c r="Q9574">
        <v>1.5</v>
      </c>
    </row>
    <row r="9575" spans="1:17" x14ac:dyDescent="0.25">
      <c r="A9575" t="s">
        <v>913</v>
      </c>
      <c r="B9575">
        <v>2</v>
      </c>
      <c r="C9575" t="s">
        <v>284</v>
      </c>
      <c r="D9575" t="s">
        <v>739</v>
      </c>
      <c r="E9575" t="str">
        <f t="shared" si="298"/>
        <v/>
      </c>
      <c r="F9575" t="str">
        <f t="shared" si="299"/>
        <v/>
      </c>
      <c r="H9575">
        <v>5.5</v>
      </c>
      <c r="Q9575">
        <v>5.5</v>
      </c>
    </row>
    <row r="9576" spans="1:17" x14ac:dyDescent="0.25">
      <c r="A9576" t="s">
        <v>913</v>
      </c>
      <c r="B9576">
        <v>2</v>
      </c>
      <c r="C9576" t="s">
        <v>290</v>
      </c>
      <c r="D9576" t="s">
        <v>739</v>
      </c>
      <c r="E9576" t="str">
        <f t="shared" si="298"/>
        <v/>
      </c>
      <c r="F9576" t="str">
        <f t="shared" si="299"/>
        <v/>
      </c>
      <c r="H9576">
        <v>5.5</v>
      </c>
      <c r="Q9576">
        <v>5.5</v>
      </c>
    </row>
    <row r="9577" spans="1:17" x14ac:dyDescent="0.25">
      <c r="A9577" t="s">
        <v>913</v>
      </c>
      <c r="B9577">
        <v>2</v>
      </c>
      <c r="C9577" t="s">
        <v>302</v>
      </c>
      <c r="D9577" t="s">
        <v>634</v>
      </c>
      <c r="E9577" t="str">
        <f t="shared" si="298"/>
        <v/>
      </c>
      <c r="F9577" t="str">
        <f t="shared" si="299"/>
        <v/>
      </c>
      <c r="H9577">
        <v>7.5</v>
      </c>
      <c r="I9577">
        <v>2</v>
      </c>
      <c r="Q9577">
        <v>13.5</v>
      </c>
    </row>
    <row r="9578" spans="1:17" x14ac:dyDescent="0.25">
      <c r="A9578" t="s">
        <v>913</v>
      </c>
      <c r="B9578">
        <v>2</v>
      </c>
      <c r="C9578" t="s">
        <v>306</v>
      </c>
      <c r="D9578" t="s">
        <v>634</v>
      </c>
      <c r="E9578" t="str">
        <f t="shared" si="298"/>
        <v/>
      </c>
      <c r="F9578" t="str">
        <f t="shared" si="299"/>
        <v/>
      </c>
      <c r="H9578">
        <v>5</v>
      </c>
      <c r="Q9578">
        <v>5</v>
      </c>
    </row>
    <row r="9579" spans="1:17" x14ac:dyDescent="0.25">
      <c r="A9579" t="s">
        <v>913</v>
      </c>
      <c r="B9579">
        <v>2</v>
      </c>
      <c r="C9579" t="s">
        <v>318</v>
      </c>
      <c r="D9579" t="s">
        <v>634</v>
      </c>
      <c r="E9579" t="str">
        <f t="shared" si="298"/>
        <v/>
      </c>
      <c r="F9579" t="str">
        <f t="shared" si="299"/>
        <v/>
      </c>
      <c r="H9579">
        <v>5.5</v>
      </c>
      <c r="Q9579">
        <v>5.5</v>
      </c>
    </row>
    <row r="9580" spans="1:17" x14ac:dyDescent="0.25">
      <c r="A9580" t="s">
        <v>913</v>
      </c>
      <c r="B9580">
        <v>2</v>
      </c>
      <c r="C9580" t="s">
        <v>815</v>
      </c>
      <c r="D9580" t="s">
        <v>632</v>
      </c>
      <c r="E9580" t="str">
        <f t="shared" si="298"/>
        <v/>
      </c>
      <c r="F9580" t="str">
        <f t="shared" si="299"/>
        <v/>
      </c>
      <c r="H9580">
        <v>7</v>
      </c>
      <c r="I9580">
        <v>2</v>
      </c>
      <c r="L9580">
        <v>1</v>
      </c>
      <c r="M9580">
        <v>1</v>
      </c>
      <c r="Q9580">
        <v>14</v>
      </c>
    </row>
    <row r="9581" spans="1:17" x14ac:dyDescent="0.25">
      <c r="A9581" t="s">
        <v>913</v>
      </c>
      <c r="B9581">
        <v>2</v>
      </c>
      <c r="C9581" t="s">
        <v>312</v>
      </c>
      <c r="D9581" t="s">
        <v>632</v>
      </c>
      <c r="E9581" t="str">
        <f t="shared" si="298"/>
        <v/>
      </c>
      <c r="F9581" t="str">
        <f t="shared" si="299"/>
        <v/>
      </c>
      <c r="H9581">
        <v>7.5</v>
      </c>
      <c r="I9581">
        <v>2</v>
      </c>
      <c r="Q9581">
        <v>13.5</v>
      </c>
    </row>
    <row r="9582" spans="1:17" x14ac:dyDescent="0.25">
      <c r="A9582" t="s">
        <v>913</v>
      </c>
      <c r="B9582">
        <v>2</v>
      </c>
      <c r="C9582" t="s">
        <v>269</v>
      </c>
      <c r="D9582" t="s">
        <v>752</v>
      </c>
      <c r="E9582" t="str">
        <f t="shared" si="298"/>
        <v/>
      </c>
      <c r="F9582" t="str">
        <f t="shared" si="299"/>
        <v/>
      </c>
      <c r="H9582">
        <v>5</v>
      </c>
      <c r="Q9582">
        <v>5</v>
      </c>
    </row>
    <row r="9583" spans="1:17" x14ac:dyDescent="0.25">
      <c r="A9583" t="s">
        <v>913</v>
      </c>
      <c r="B9583">
        <v>2</v>
      </c>
      <c r="C9583" t="s">
        <v>272</v>
      </c>
      <c r="D9583" t="s">
        <v>752</v>
      </c>
      <c r="E9583" t="str">
        <f t="shared" si="298"/>
        <v/>
      </c>
      <c r="F9583" t="str">
        <f t="shared" si="299"/>
        <v/>
      </c>
      <c r="H9583">
        <v>7</v>
      </c>
      <c r="I9583">
        <v>1</v>
      </c>
      <c r="Q9583">
        <v>10</v>
      </c>
    </row>
    <row r="9584" spans="1:17" x14ac:dyDescent="0.25">
      <c r="A9584" t="s">
        <v>913</v>
      </c>
      <c r="B9584">
        <v>2</v>
      </c>
      <c r="C9584" t="s">
        <v>283</v>
      </c>
      <c r="D9584" t="s">
        <v>752</v>
      </c>
      <c r="E9584" t="str">
        <f t="shared" si="298"/>
        <v/>
      </c>
      <c r="F9584" t="str">
        <f t="shared" si="299"/>
        <v/>
      </c>
      <c r="H9584">
        <v>5</v>
      </c>
      <c r="Q9584">
        <v>5</v>
      </c>
    </row>
    <row r="9585" spans="1:17" x14ac:dyDescent="0.25">
      <c r="A9585" t="s">
        <v>913</v>
      </c>
      <c r="B9585">
        <v>2</v>
      </c>
      <c r="C9585" t="s">
        <v>254</v>
      </c>
      <c r="D9585" t="s">
        <v>740</v>
      </c>
      <c r="E9585" t="str">
        <f t="shared" si="298"/>
        <v/>
      </c>
      <c r="F9585" t="str">
        <f t="shared" si="299"/>
        <v/>
      </c>
      <c r="H9585">
        <v>6</v>
      </c>
      <c r="Q9585">
        <v>6</v>
      </c>
    </row>
    <row r="9586" spans="1:17" x14ac:dyDescent="0.25">
      <c r="A9586" t="s">
        <v>913</v>
      </c>
      <c r="B9586">
        <v>2</v>
      </c>
      <c r="C9586" t="s">
        <v>300</v>
      </c>
      <c r="D9586" t="s">
        <v>740</v>
      </c>
      <c r="E9586">
        <f t="shared" si="298"/>
        <v>1</v>
      </c>
      <c r="F9586" t="str">
        <f t="shared" si="299"/>
        <v/>
      </c>
      <c r="G9586" t="s">
        <v>910</v>
      </c>
      <c r="H9586">
        <v>7.5</v>
      </c>
      <c r="I9586">
        <v>1</v>
      </c>
      <c r="L9586">
        <v>1</v>
      </c>
      <c r="Q9586">
        <v>11</v>
      </c>
    </row>
    <row r="9587" spans="1:17" x14ac:dyDescent="0.25">
      <c r="A9587" t="s">
        <v>913</v>
      </c>
      <c r="B9587">
        <v>2</v>
      </c>
      <c r="C9587" t="s">
        <v>317</v>
      </c>
      <c r="D9587" t="s">
        <v>742</v>
      </c>
      <c r="E9587" t="str">
        <f t="shared" si="298"/>
        <v/>
      </c>
      <c r="F9587" t="str">
        <f t="shared" si="299"/>
        <v/>
      </c>
      <c r="H9587">
        <v>7.5</v>
      </c>
      <c r="I9587">
        <v>1</v>
      </c>
      <c r="Q9587">
        <v>10.5</v>
      </c>
    </row>
    <row r="9588" spans="1:17" x14ac:dyDescent="0.25">
      <c r="A9588" t="s">
        <v>913</v>
      </c>
      <c r="B9588">
        <v>2</v>
      </c>
      <c r="C9588" t="s">
        <v>831</v>
      </c>
      <c r="D9588" t="s">
        <v>742</v>
      </c>
      <c r="E9588" t="str">
        <f t="shared" si="298"/>
        <v/>
      </c>
      <c r="F9588" t="str">
        <f t="shared" si="299"/>
        <v/>
      </c>
      <c r="H9588">
        <v>6.5</v>
      </c>
      <c r="I9588">
        <v>1</v>
      </c>
      <c r="Q9588">
        <v>9.5</v>
      </c>
    </row>
    <row r="9589" spans="1:17" x14ac:dyDescent="0.25">
      <c r="A9589" t="s">
        <v>913</v>
      </c>
      <c r="B9589">
        <v>2</v>
      </c>
      <c r="C9589" t="s">
        <v>268</v>
      </c>
      <c r="D9589" t="s">
        <v>753</v>
      </c>
      <c r="E9589" t="str">
        <f t="shared" si="298"/>
        <v/>
      </c>
      <c r="F9589" t="str">
        <f t="shared" si="299"/>
        <v/>
      </c>
      <c r="H9589">
        <v>5.5</v>
      </c>
      <c r="Q9589">
        <v>5.5</v>
      </c>
    </row>
    <row r="9590" spans="1:17" x14ac:dyDescent="0.25">
      <c r="A9590" t="s">
        <v>913</v>
      </c>
      <c r="B9590">
        <v>2</v>
      </c>
      <c r="C9590" t="s">
        <v>282</v>
      </c>
      <c r="D9590" t="s">
        <v>753</v>
      </c>
      <c r="E9590" t="str">
        <f t="shared" si="298"/>
        <v/>
      </c>
      <c r="F9590" t="str">
        <f t="shared" si="299"/>
        <v/>
      </c>
      <c r="H9590">
        <v>6</v>
      </c>
      <c r="I9590">
        <v>1</v>
      </c>
      <c r="Q9590">
        <v>9</v>
      </c>
    </row>
    <row r="9591" spans="1:17" x14ac:dyDescent="0.25">
      <c r="A9591" t="s">
        <v>913</v>
      </c>
      <c r="B9591">
        <v>2</v>
      </c>
      <c r="C9591" t="s">
        <v>267</v>
      </c>
      <c r="D9591" t="s">
        <v>750</v>
      </c>
      <c r="E9591" t="str">
        <f t="shared" si="298"/>
        <v/>
      </c>
      <c r="F9591" t="str">
        <f t="shared" si="299"/>
        <v/>
      </c>
      <c r="H9591">
        <v>7</v>
      </c>
      <c r="I9591">
        <v>1</v>
      </c>
      <c r="M9591">
        <v>1</v>
      </c>
      <c r="Q9591">
        <v>10</v>
      </c>
    </row>
    <row r="9592" spans="1:17" x14ac:dyDescent="0.25">
      <c r="A9592" t="s">
        <v>913</v>
      </c>
      <c r="B9592">
        <v>2</v>
      </c>
      <c r="C9592" t="s">
        <v>304</v>
      </c>
      <c r="D9592" t="s">
        <v>750</v>
      </c>
      <c r="E9592" t="str">
        <f t="shared" si="298"/>
        <v/>
      </c>
      <c r="F9592" t="str">
        <f t="shared" si="299"/>
        <v/>
      </c>
      <c r="H9592">
        <v>6</v>
      </c>
      <c r="I9592">
        <v>1</v>
      </c>
      <c r="Q9592">
        <v>9</v>
      </c>
    </row>
    <row r="9593" spans="1:17" x14ac:dyDescent="0.25">
      <c r="A9593" t="s">
        <v>913</v>
      </c>
      <c r="B9593">
        <v>2</v>
      </c>
      <c r="C9593" t="s">
        <v>252</v>
      </c>
      <c r="D9593" t="s">
        <v>754</v>
      </c>
      <c r="E9593" t="str">
        <f t="shared" si="298"/>
        <v/>
      </c>
      <c r="F9593" t="str">
        <f t="shared" si="299"/>
        <v/>
      </c>
      <c r="H9593">
        <v>7</v>
      </c>
      <c r="I9593">
        <v>1</v>
      </c>
      <c r="L9593">
        <v>1</v>
      </c>
      <c r="Q9593">
        <v>11</v>
      </c>
    </row>
    <row r="9594" spans="1:17" x14ac:dyDescent="0.25">
      <c r="A9594" t="s">
        <v>913</v>
      </c>
      <c r="B9594">
        <v>2</v>
      </c>
      <c r="C9594" t="s">
        <v>289</v>
      </c>
      <c r="D9594" t="s">
        <v>754</v>
      </c>
      <c r="E9594" t="str">
        <f t="shared" si="298"/>
        <v/>
      </c>
      <c r="F9594" t="str">
        <f t="shared" si="299"/>
        <v/>
      </c>
      <c r="H9594">
        <v>6</v>
      </c>
      <c r="Q9594">
        <v>6</v>
      </c>
    </row>
    <row r="9595" spans="1:17" x14ac:dyDescent="0.25">
      <c r="A9595" t="s">
        <v>913</v>
      </c>
      <c r="B9595">
        <v>2</v>
      </c>
      <c r="C9595" t="s">
        <v>311</v>
      </c>
      <c r="D9595" t="s">
        <v>754</v>
      </c>
      <c r="E9595" t="str">
        <f t="shared" si="298"/>
        <v/>
      </c>
      <c r="F9595" t="str">
        <f t="shared" si="299"/>
        <v/>
      </c>
      <c r="H9595">
        <v>7</v>
      </c>
      <c r="I9595">
        <v>1</v>
      </c>
      <c r="Q9595">
        <v>10</v>
      </c>
    </row>
    <row r="9596" spans="1:17" x14ac:dyDescent="0.25">
      <c r="A9596" t="s">
        <v>913</v>
      </c>
      <c r="B9596">
        <v>2</v>
      </c>
      <c r="C9596" t="s">
        <v>259</v>
      </c>
      <c r="D9596" t="s">
        <v>748</v>
      </c>
      <c r="E9596" t="str">
        <f t="shared" si="298"/>
        <v/>
      </c>
      <c r="F9596" t="str">
        <f t="shared" si="299"/>
        <v/>
      </c>
      <c r="H9596">
        <v>7</v>
      </c>
      <c r="I9596">
        <v>1</v>
      </c>
      <c r="Q9596">
        <v>10</v>
      </c>
    </row>
    <row r="9597" spans="1:17" x14ac:dyDescent="0.25">
      <c r="A9597" t="s">
        <v>913</v>
      </c>
      <c r="B9597">
        <v>2</v>
      </c>
      <c r="C9597" t="s">
        <v>274</v>
      </c>
      <c r="D9597" t="s">
        <v>748</v>
      </c>
      <c r="E9597" t="str">
        <f t="shared" si="298"/>
        <v/>
      </c>
      <c r="F9597" t="str">
        <f t="shared" si="299"/>
        <v/>
      </c>
      <c r="H9597">
        <v>7.5</v>
      </c>
      <c r="I9597">
        <v>1</v>
      </c>
      <c r="L9597">
        <v>1</v>
      </c>
      <c r="Q9597">
        <v>11.5</v>
      </c>
    </row>
    <row r="9598" spans="1:17" x14ac:dyDescent="0.25">
      <c r="A9598" t="s">
        <v>913</v>
      </c>
      <c r="B9598">
        <v>2</v>
      </c>
      <c r="C9598" t="s">
        <v>278</v>
      </c>
      <c r="D9598" t="s">
        <v>748</v>
      </c>
      <c r="E9598" t="str">
        <f t="shared" si="298"/>
        <v/>
      </c>
      <c r="F9598" t="str">
        <f t="shared" si="299"/>
        <v/>
      </c>
      <c r="H9598">
        <v>7</v>
      </c>
      <c r="Q9598">
        <v>7</v>
      </c>
    </row>
    <row r="9599" spans="1:17" x14ac:dyDescent="0.25">
      <c r="A9599" t="s">
        <v>913</v>
      </c>
      <c r="B9599">
        <v>2</v>
      </c>
      <c r="C9599" t="s">
        <v>303</v>
      </c>
      <c r="D9599" t="s">
        <v>748</v>
      </c>
      <c r="E9599" t="str">
        <f t="shared" si="298"/>
        <v/>
      </c>
      <c r="F9599" t="str">
        <f t="shared" si="299"/>
        <v/>
      </c>
      <c r="H9599">
        <v>6</v>
      </c>
      <c r="Q9599">
        <v>6</v>
      </c>
    </row>
    <row r="9600" spans="1:17" x14ac:dyDescent="0.25">
      <c r="A9600" t="s">
        <v>913</v>
      </c>
      <c r="B9600">
        <v>2</v>
      </c>
      <c r="C9600" t="s">
        <v>251</v>
      </c>
      <c r="D9600" t="s">
        <v>661</v>
      </c>
      <c r="E9600" t="str">
        <f t="shared" si="298"/>
        <v/>
      </c>
      <c r="F9600" t="str">
        <f t="shared" si="299"/>
        <v/>
      </c>
      <c r="H9600">
        <v>5.5</v>
      </c>
      <c r="Q9600">
        <v>5.5</v>
      </c>
    </row>
    <row r="9601" spans="1:17" x14ac:dyDescent="0.25">
      <c r="A9601" t="s">
        <v>913</v>
      </c>
      <c r="B9601">
        <v>2</v>
      </c>
      <c r="C9601" t="s">
        <v>260</v>
      </c>
      <c r="D9601" t="s">
        <v>661</v>
      </c>
      <c r="E9601">
        <f t="shared" si="298"/>
        <v>1</v>
      </c>
      <c r="F9601" t="str">
        <f t="shared" si="299"/>
        <v/>
      </c>
      <c r="G9601" t="s">
        <v>910</v>
      </c>
      <c r="H9601">
        <v>6.5</v>
      </c>
      <c r="I9601">
        <v>1</v>
      </c>
      <c r="Q9601">
        <v>9</v>
      </c>
    </row>
    <row r="9602" spans="1:17" x14ac:dyDescent="0.25">
      <c r="A9602" t="s">
        <v>913</v>
      </c>
      <c r="B9602">
        <v>2</v>
      </c>
      <c r="C9602" t="s">
        <v>320</v>
      </c>
      <c r="D9602" t="s">
        <v>631</v>
      </c>
      <c r="E9602" t="str">
        <f t="shared" si="298"/>
        <v/>
      </c>
      <c r="F9602" t="str">
        <f t="shared" si="299"/>
        <v/>
      </c>
      <c r="H9602">
        <v>6.5</v>
      </c>
      <c r="Q9602">
        <v>6.5</v>
      </c>
    </row>
    <row r="9603" spans="1:17" x14ac:dyDescent="0.25">
      <c r="A9603" t="s">
        <v>913</v>
      </c>
      <c r="B9603">
        <v>2</v>
      </c>
      <c r="C9603" t="s">
        <v>271</v>
      </c>
      <c r="D9603" t="s">
        <v>631</v>
      </c>
      <c r="E9603" t="str">
        <f t="shared" ref="E9603:E9666" si="300">IF($G9603="Ammonito",1,"")</f>
        <v/>
      </c>
      <c r="F9603" t="str">
        <f t="shared" ref="F9603:F9666" si="301">IF($G9603="Espulsione",1,"")</f>
        <v/>
      </c>
      <c r="H9603">
        <v>6</v>
      </c>
      <c r="Q9603">
        <v>6</v>
      </c>
    </row>
    <row r="9604" spans="1:17" x14ac:dyDescent="0.25">
      <c r="A9604" t="s">
        <v>913</v>
      </c>
      <c r="B9604">
        <v>2</v>
      </c>
      <c r="C9604" t="s">
        <v>266</v>
      </c>
      <c r="D9604" t="s">
        <v>745</v>
      </c>
      <c r="E9604">
        <f t="shared" si="300"/>
        <v>1</v>
      </c>
      <c r="F9604" t="str">
        <f t="shared" si="301"/>
        <v/>
      </c>
      <c r="G9604" t="s">
        <v>910</v>
      </c>
      <c r="H9604">
        <v>6.5</v>
      </c>
      <c r="I9604">
        <v>1</v>
      </c>
      <c r="Q9604">
        <v>9</v>
      </c>
    </row>
    <row r="9605" spans="1:17" x14ac:dyDescent="0.25">
      <c r="A9605" t="s">
        <v>913</v>
      </c>
      <c r="B9605">
        <v>2</v>
      </c>
      <c r="C9605" t="s">
        <v>270</v>
      </c>
      <c r="D9605" t="s">
        <v>745</v>
      </c>
      <c r="E9605" t="str">
        <f t="shared" si="300"/>
        <v/>
      </c>
      <c r="F9605" t="str">
        <f t="shared" si="301"/>
        <v/>
      </c>
      <c r="H9605">
        <v>7</v>
      </c>
      <c r="I9605">
        <v>1</v>
      </c>
      <c r="Q9605">
        <v>10</v>
      </c>
    </row>
    <row r="9606" spans="1:17" x14ac:dyDescent="0.25">
      <c r="A9606" t="s">
        <v>913</v>
      </c>
      <c r="B9606">
        <v>2</v>
      </c>
      <c r="C9606" t="s">
        <v>313</v>
      </c>
      <c r="D9606" t="s">
        <v>745</v>
      </c>
      <c r="E9606" t="str">
        <f t="shared" si="300"/>
        <v/>
      </c>
      <c r="F9606" t="str">
        <f t="shared" si="301"/>
        <v/>
      </c>
      <c r="H9606">
        <v>6</v>
      </c>
      <c r="Q9606">
        <v>6</v>
      </c>
    </row>
    <row r="9607" spans="1:17" x14ac:dyDescent="0.25">
      <c r="A9607" t="s">
        <v>913</v>
      </c>
      <c r="B9607">
        <v>2</v>
      </c>
      <c r="C9607" t="s">
        <v>801</v>
      </c>
      <c r="D9607" t="s">
        <v>635</v>
      </c>
      <c r="E9607" t="str">
        <f t="shared" si="300"/>
        <v/>
      </c>
      <c r="F9607" t="str">
        <f t="shared" si="301"/>
        <v/>
      </c>
      <c r="H9607">
        <v>5</v>
      </c>
      <c r="Q9607">
        <v>5</v>
      </c>
    </row>
    <row r="9608" spans="1:17" x14ac:dyDescent="0.25">
      <c r="A9608" t="s">
        <v>913</v>
      </c>
      <c r="B9608">
        <v>2</v>
      </c>
      <c r="C9608" t="s">
        <v>287</v>
      </c>
      <c r="D9608" t="s">
        <v>635</v>
      </c>
      <c r="E9608" t="str">
        <f t="shared" si="300"/>
        <v/>
      </c>
      <c r="F9608" t="str">
        <f t="shared" si="301"/>
        <v/>
      </c>
      <c r="H9608">
        <v>5.5</v>
      </c>
      <c r="Q9608">
        <v>5.5</v>
      </c>
    </row>
    <row r="9609" spans="1:17" x14ac:dyDescent="0.25">
      <c r="A9609" t="s">
        <v>913</v>
      </c>
      <c r="B9609">
        <v>2</v>
      </c>
      <c r="C9609" t="s">
        <v>322</v>
      </c>
      <c r="D9609" t="s">
        <v>635</v>
      </c>
      <c r="E9609" t="str">
        <f t="shared" si="300"/>
        <v/>
      </c>
      <c r="F9609" t="str">
        <f t="shared" si="301"/>
        <v/>
      </c>
      <c r="H9609">
        <v>5.5</v>
      </c>
      <c r="I9609">
        <v>1</v>
      </c>
      <c r="Q9609">
        <v>8.5</v>
      </c>
    </row>
    <row r="9610" spans="1:17" x14ac:dyDescent="0.25">
      <c r="A9610" t="s">
        <v>913</v>
      </c>
      <c r="B9610">
        <v>2</v>
      </c>
      <c r="C9610" t="s">
        <v>277</v>
      </c>
      <c r="D9610" t="s">
        <v>747</v>
      </c>
      <c r="E9610" t="str">
        <f t="shared" si="300"/>
        <v/>
      </c>
      <c r="F9610" t="str">
        <f t="shared" si="301"/>
        <v/>
      </c>
      <c r="H9610">
        <v>5.5</v>
      </c>
      <c r="Q9610">
        <v>5.5</v>
      </c>
    </row>
    <row r="9611" spans="1:17" x14ac:dyDescent="0.25">
      <c r="A9611" t="s">
        <v>913</v>
      </c>
      <c r="B9611">
        <v>2</v>
      </c>
      <c r="C9611" t="s">
        <v>816</v>
      </c>
      <c r="D9611" t="s">
        <v>747</v>
      </c>
      <c r="E9611">
        <f t="shared" si="300"/>
        <v>1</v>
      </c>
      <c r="F9611" t="str">
        <f t="shared" si="301"/>
        <v/>
      </c>
      <c r="G9611" t="s">
        <v>910</v>
      </c>
      <c r="H9611">
        <v>5.5</v>
      </c>
      <c r="Q9611">
        <v>5</v>
      </c>
    </row>
    <row r="9612" spans="1:17" x14ac:dyDescent="0.25">
      <c r="A9612" t="s">
        <v>913</v>
      </c>
      <c r="B9612">
        <v>2</v>
      </c>
      <c r="C9612" t="s">
        <v>265</v>
      </c>
      <c r="D9612" t="s">
        <v>738</v>
      </c>
      <c r="E9612" t="str">
        <f t="shared" si="300"/>
        <v/>
      </c>
      <c r="F9612" t="str">
        <f t="shared" si="301"/>
        <v/>
      </c>
      <c r="H9612">
        <v>5.5</v>
      </c>
      <c r="Q9612">
        <v>5.5</v>
      </c>
    </row>
    <row r="9613" spans="1:17" x14ac:dyDescent="0.25">
      <c r="A9613" t="s">
        <v>913</v>
      </c>
      <c r="B9613">
        <v>2</v>
      </c>
      <c r="C9613" t="s">
        <v>295</v>
      </c>
      <c r="D9613" t="s">
        <v>738</v>
      </c>
      <c r="E9613" t="str">
        <f t="shared" si="300"/>
        <v/>
      </c>
      <c r="F9613" t="str">
        <f t="shared" si="301"/>
        <v/>
      </c>
      <c r="H9613">
        <v>6.5</v>
      </c>
      <c r="I9613">
        <v>1</v>
      </c>
      <c r="M9613">
        <v>1</v>
      </c>
      <c r="Q9613">
        <v>9.5</v>
      </c>
    </row>
    <row r="9614" spans="1:17" x14ac:dyDescent="0.25">
      <c r="A9614" t="s">
        <v>913</v>
      </c>
      <c r="B9614">
        <v>2</v>
      </c>
      <c r="C9614" t="s">
        <v>805</v>
      </c>
      <c r="D9614" t="s">
        <v>761</v>
      </c>
      <c r="E9614" t="str">
        <f t="shared" si="300"/>
        <v/>
      </c>
      <c r="F9614" t="str">
        <f t="shared" si="301"/>
        <v/>
      </c>
      <c r="H9614">
        <v>6</v>
      </c>
      <c r="Q9614">
        <v>6</v>
      </c>
    </row>
    <row r="9615" spans="1:17" x14ac:dyDescent="0.25">
      <c r="A9615" t="s">
        <v>913</v>
      </c>
      <c r="B9615">
        <v>2</v>
      </c>
      <c r="C9615" t="s">
        <v>319</v>
      </c>
      <c r="D9615" t="s">
        <v>761</v>
      </c>
      <c r="E9615" t="str">
        <f t="shared" si="300"/>
        <v/>
      </c>
      <c r="F9615" t="str">
        <f t="shared" si="301"/>
        <v/>
      </c>
      <c r="H9615">
        <v>5.5</v>
      </c>
      <c r="Q9615">
        <v>5.5</v>
      </c>
    </row>
    <row r="9616" spans="1:17" x14ac:dyDescent="0.25">
      <c r="A9616" t="s">
        <v>908</v>
      </c>
      <c r="B9616">
        <v>1</v>
      </c>
      <c r="C9616" t="s">
        <v>331</v>
      </c>
      <c r="D9616" t="s">
        <v>746</v>
      </c>
      <c r="E9616" t="str">
        <f t="shared" si="300"/>
        <v/>
      </c>
      <c r="F9616" t="str">
        <f t="shared" si="301"/>
        <v/>
      </c>
      <c r="H9616">
        <v>6.5</v>
      </c>
      <c r="J9616">
        <v>2</v>
      </c>
      <c r="Q9616">
        <v>4.5</v>
      </c>
    </row>
    <row r="9617" spans="1:17" x14ac:dyDescent="0.25">
      <c r="A9617" t="s">
        <v>908</v>
      </c>
      <c r="B9617">
        <v>1</v>
      </c>
      <c r="C9617" t="s">
        <v>332</v>
      </c>
      <c r="D9617" t="s">
        <v>760</v>
      </c>
      <c r="E9617" t="str">
        <f t="shared" si="300"/>
        <v/>
      </c>
      <c r="F9617" t="str">
        <f t="shared" si="301"/>
        <v/>
      </c>
      <c r="H9617">
        <v>4.5</v>
      </c>
      <c r="J9617">
        <v>3</v>
      </c>
      <c r="Q9617">
        <v>1.5</v>
      </c>
    </row>
    <row r="9618" spans="1:17" x14ac:dyDescent="0.25">
      <c r="A9618" t="s">
        <v>908</v>
      </c>
      <c r="B9618">
        <v>1</v>
      </c>
      <c r="C9618" t="s">
        <v>324</v>
      </c>
      <c r="D9618" t="s">
        <v>633</v>
      </c>
      <c r="E9618" t="str">
        <f t="shared" si="300"/>
        <v/>
      </c>
      <c r="F9618" t="str">
        <f t="shared" si="301"/>
        <v/>
      </c>
      <c r="H9618">
        <v>6</v>
      </c>
      <c r="J9618">
        <v>1</v>
      </c>
      <c r="Q9618">
        <v>5</v>
      </c>
    </row>
    <row r="9619" spans="1:17" x14ac:dyDescent="0.25">
      <c r="A9619" t="s">
        <v>908</v>
      </c>
      <c r="B9619">
        <v>1</v>
      </c>
      <c r="C9619" t="s">
        <v>325</v>
      </c>
      <c r="D9619" t="s">
        <v>739</v>
      </c>
      <c r="E9619">
        <f t="shared" si="300"/>
        <v>1</v>
      </c>
      <c r="F9619" t="str">
        <f t="shared" si="301"/>
        <v/>
      </c>
      <c r="G9619" t="s">
        <v>910</v>
      </c>
      <c r="H9619">
        <v>6</v>
      </c>
      <c r="J9619">
        <v>2</v>
      </c>
      <c r="Q9619">
        <v>3.5</v>
      </c>
    </row>
    <row r="9620" spans="1:17" x14ac:dyDescent="0.25">
      <c r="A9620" t="s">
        <v>908</v>
      </c>
      <c r="B9620">
        <v>1</v>
      </c>
      <c r="C9620" t="s">
        <v>341</v>
      </c>
      <c r="D9620" t="s">
        <v>634</v>
      </c>
      <c r="E9620" t="str">
        <f t="shared" si="300"/>
        <v/>
      </c>
      <c r="F9620" t="str">
        <f t="shared" si="301"/>
        <v/>
      </c>
      <c r="H9620">
        <v>6</v>
      </c>
      <c r="Q9620">
        <v>6</v>
      </c>
    </row>
    <row r="9621" spans="1:17" x14ac:dyDescent="0.25">
      <c r="A9621" t="s">
        <v>908</v>
      </c>
      <c r="B9621">
        <v>1</v>
      </c>
      <c r="C9621" t="s">
        <v>338</v>
      </c>
      <c r="D9621" t="s">
        <v>632</v>
      </c>
      <c r="E9621" t="str">
        <f t="shared" si="300"/>
        <v/>
      </c>
      <c r="F9621" t="str">
        <f t="shared" si="301"/>
        <v/>
      </c>
      <c r="H9621">
        <v>6</v>
      </c>
      <c r="J9621">
        <v>1</v>
      </c>
      <c r="Q9621">
        <v>5</v>
      </c>
    </row>
    <row r="9622" spans="1:17" x14ac:dyDescent="0.25">
      <c r="A9622" t="s">
        <v>908</v>
      </c>
      <c r="B9622">
        <v>1</v>
      </c>
      <c r="C9622" t="s">
        <v>340</v>
      </c>
      <c r="D9622" t="s">
        <v>752</v>
      </c>
      <c r="E9622">
        <f t="shared" si="300"/>
        <v>1</v>
      </c>
      <c r="F9622" t="str">
        <f t="shared" si="301"/>
        <v/>
      </c>
      <c r="G9622" t="s">
        <v>910</v>
      </c>
      <c r="H9622">
        <v>6</v>
      </c>
      <c r="J9622">
        <v>2</v>
      </c>
      <c r="Q9622">
        <v>3.5</v>
      </c>
    </row>
    <row r="9623" spans="1:17" x14ac:dyDescent="0.25">
      <c r="A9623" t="s">
        <v>908</v>
      </c>
      <c r="B9623">
        <v>1</v>
      </c>
      <c r="C9623" t="s">
        <v>662</v>
      </c>
      <c r="D9623" t="s">
        <v>740</v>
      </c>
      <c r="E9623" t="str">
        <f t="shared" si="300"/>
        <v/>
      </c>
      <c r="F9623" t="str">
        <f t="shared" si="301"/>
        <v/>
      </c>
      <c r="H9623">
        <v>6</v>
      </c>
      <c r="Q9623">
        <v>6</v>
      </c>
    </row>
    <row r="9624" spans="1:17" x14ac:dyDescent="0.25">
      <c r="A9624" t="s">
        <v>908</v>
      </c>
      <c r="B9624">
        <v>1</v>
      </c>
      <c r="C9624" t="s">
        <v>330</v>
      </c>
      <c r="D9624" t="s">
        <v>742</v>
      </c>
      <c r="E9624" t="str">
        <f t="shared" si="300"/>
        <v/>
      </c>
      <c r="F9624" t="str">
        <f t="shared" si="301"/>
        <v/>
      </c>
      <c r="H9624">
        <v>6</v>
      </c>
      <c r="Q9624">
        <v>6</v>
      </c>
    </row>
    <row r="9625" spans="1:17" x14ac:dyDescent="0.25">
      <c r="A9625" t="s">
        <v>908</v>
      </c>
      <c r="B9625">
        <v>1</v>
      </c>
      <c r="C9625" t="s">
        <v>337</v>
      </c>
      <c r="D9625" t="s">
        <v>753</v>
      </c>
      <c r="E9625" t="str">
        <f t="shared" si="300"/>
        <v/>
      </c>
      <c r="F9625" t="str">
        <f t="shared" si="301"/>
        <v/>
      </c>
      <c r="H9625">
        <v>6.5</v>
      </c>
      <c r="J9625">
        <v>1</v>
      </c>
      <c r="Q9625">
        <v>5.5</v>
      </c>
    </row>
    <row r="9626" spans="1:17" x14ac:dyDescent="0.25">
      <c r="A9626" t="s">
        <v>908</v>
      </c>
      <c r="B9626">
        <v>1</v>
      </c>
      <c r="C9626" t="s">
        <v>327</v>
      </c>
      <c r="D9626" t="s">
        <v>750</v>
      </c>
      <c r="E9626" t="str">
        <f t="shared" si="300"/>
        <v/>
      </c>
      <c r="F9626" t="str">
        <f t="shared" si="301"/>
        <v/>
      </c>
      <c r="H9626">
        <v>7</v>
      </c>
      <c r="J9626">
        <v>2</v>
      </c>
      <c r="Q9626">
        <v>5</v>
      </c>
    </row>
    <row r="9627" spans="1:17" x14ac:dyDescent="0.25">
      <c r="A9627" t="s">
        <v>908</v>
      </c>
      <c r="B9627">
        <v>1</v>
      </c>
      <c r="C9627" t="s">
        <v>323</v>
      </c>
      <c r="D9627" t="s">
        <v>754</v>
      </c>
      <c r="E9627" t="str">
        <f t="shared" si="300"/>
        <v/>
      </c>
      <c r="F9627" t="str">
        <f t="shared" si="301"/>
        <v/>
      </c>
      <c r="H9627">
        <v>6</v>
      </c>
      <c r="J9627">
        <v>2</v>
      </c>
      <c r="Q9627">
        <v>4</v>
      </c>
    </row>
    <row r="9628" spans="1:17" x14ac:dyDescent="0.25">
      <c r="A9628" t="s">
        <v>908</v>
      </c>
      <c r="B9628">
        <v>1</v>
      </c>
      <c r="C9628" t="s">
        <v>343</v>
      </c>
      <c r="D9628" t="s">
        <v>748</v>
      </c>
      <c r="E9628" t="str">
        <f t="shared" si="300"/>
        <v/>
      </c>
      <c r="F9628" t="str">
        <f t="shared" si="301"/>
        <v/>
      </c>
      <c r="H9628">
        <v>6</v>
      </c>
      <c r="Q9628">
        <v>6</v>
      </c>
    </row>
    <row r="9629" spans="1:17" x14ac:dyDescent="0.25">
      <c r="A9629" t="s">
        <v>908</v>
      </c>
      <c r="B9629">
        <v>1</v>
      </c>
      <c r="C9629" t="s">
        <v>663</v>
      </c>
      <c r="D9629" t="s">
        <v>661</v>
      </c>
      <c r="E9629" t="str">
        <f t="shared" si="300"/>
        <v/>
      </c>
      <c r="F9629" t="str">
        <f t="shared" si="301"/>
        <v/>
      </c>
      <c r="H9629">
        <v>7</v>
      </c>
      <c r="Q9629">
        <v>7</v>
      </c>
    </row>
    <row r="9630" spans="1:17" x14ac:dyDescent="0.25">
      <c r="A9630" t="s">
        <v>908</v>
      </c>
      <c r="B9630">
        <v>1</v>
      </c>
      <c r="C9630" t="s">
        <v>334</v>
      </c>
      <c r="D9630" t="s">
        <v>631</v>
      </c>
      <c r="E9630" t="str">
        <f t="shared" si="300"/>
        <v/>
      </c>
      <c r="F9630" t="str">
        <f t="shared" si="301"/>
        <v/>
      </c>
      <c r="H9630">
        <v>6</v>
      </c>
      <c r="Q9630">
        <v>6</v>
      </c>
    </row>
    <row r="9631" spans="1:17" x14ac:dyDescent="0.25">
      <c r="A9631" t="s">
        <v>908</v>
      </c>
      <c r="B9631">
        <v>1</v>
      </c>
      <c r="C9631" t="s">
        <v>333</v>
      </c>
      <c r="D9631" t="s">
        <v>745</v>
      </c>
      <c r="E9631" t="str">
        <f t="shared" si="300"/>
        <v/>
      </c>
      <c r="F9631" t="str">
        <f t="shared" si="301"/>
        <v/>
      </c>
      <c r="H9631">
        <v>6</v>
      </c>
      <c r="J9631">
        <v>1</v>
      </c>
      <c r="Q9631">
        <v>5</v>
      </c>
    </row>
    <row r="9632" spans="1:17" x14ac:dyDescent="0.25">
      <c r="A9632" t="s">
        <v>908</v>
      </c>
      <c r="B9632">
        <v>1</v>
      </c>
      <c r="C9632" t="s">
        <v>653</v>
      </c>
      <c r="D9632" t="s">
        <v>635</v>
      </c>
      <c r="E9632" t="str">
        <f t="shared" si="300"/>
        <v/>
      </c>
      <c r="F9632" t="str">
        <f t="shared" si="301"/>
        <v/>
      </c>
      <c r="H9632">
        <v>5.5</v>
      </c>
      <c r="J9632">
        <v>2</v>
      </c>
      <c r="Q9632">
        <v>3.5</v>
      </c>
    </row>
    <row r="9633" spans="1:17" x14ac:dyDescent="0.25">
      <c r="A9633" t="s">
        <v>908</v>
      </c>
      <c r="B9633">
        <v>1</v>
      </c>
      <c r="C9633" t="s">
        <v>664</v>
      </c>
      <c r="D9633" t="s">
        <v>747</v>
      </c>
      <c r="E9633" t="str">
        <f t="shared" si="300"/>
        <v/>
      </c>
      <c r="F9633" t="str">
        <f t="shared" si="301"/>
        <v/>
      </c>
      <c r="H9633">
        <v>6</v>
      </c>
      <c r="Q9633">
        <v>6</v>
      </c>
    </row>
    <row r="9634" spans="1:17" x14ac:dyDescent="0.25">
      <c r="A9634" t="s">
        <v>908</v>
      </c>
      <c r="B9634">
        <v>1</v>
      </c>
      <c r="C9634" t="s">
        <v>336</v>
      </c>
      <c r="D9634" t="s">
        <v>738</v>
      </c>
      <c r="E9634">
        <f t="shared" si="300"/>
        <v>1</v>
      </c>
      <c r="F9634" t="str">
        <f t="shared" si="301"/>
        <v/>
      </c>
      <c r="G9634" t="s">
        <v>910</v>
      </c>
      <c r="H9634">
        <v>5.5</v>
      </c>
      <c r="J9634">
        <v>2</v>
      </c>
      <c r="O9634">
        <v>1</v>
      </c>
      <c r="Q9634">
        <v>3</v>
      </c>
    </row>
    <row r="9635" spans="1:17" x14ac:dyDescent="0.25">
      <c r="A9635" t="s">
        <v>908</v>
      </c>
      <c r="B9635">
        <v>1</v>
      </c>
      <c r="C9635" t="s">
        <v>342</v>
      </c>
      <c r="D9635" t="s">
        <v>761</v>
      </c>
      <c r="E9635" t="str">
        <f t="shared" si="300"/>
        <v/>
      </c>
      <c r="F9635" t="str">
        <f t="shared" si="301"/>
        <v/>
      </c>
      <c r="H9635">
        <v>6.5</v>
      </c>
      <c r="J9635">
        <v>1</v>
      </c>
      <c r="Q9635">
        <v>5.5</v>
      </c>
    </row>
    <row r="9636" spans="1:17" x14ac:dyDescent="0.25">
      <c r="A9636" t="s">
        <v>909</v>
      </c>
      <c r="B9636">
        <v>1</v>
      </c>
      <c r="C9636" t="s">
        <v>890</v>
      </c>
      <c r="D9636" t="s">
        <v>746</v>
      </c>
      <c r="E9636" t="str">
        <f t="shared" si="300"/>
        <v/>
      </c>
      <c r="F9636" t="str">
        <f t="shared" si="301"/>
        <v/>
      </c>
      <c r="H9636">
        <v>5.5</v>
      </c>
      <c r="Q9636">
        <v>5.5</v>
      </c>
    </row>
    <row r="9637" spans="1:17" x14ac:dyDescent="0.25">
      <c r="A9637" t="s">
        <v>909</v>
      </c>
      <c r="B9637">
        <v>1</v>
      </c>
      <c r="C9637" t="s">
        <v>456</v>
      </c>
      <c r="D9637" t="s">
        <v>746</v>
      </c>
      <c r="E9637" t="str">
        <f t="shared" si="300"/>
        <v/>
      </c>
      <c r="F9637" t="str">
        <f t="shared" si="301"/>
        <v/>
      </c>
      <c r="H9637">
        <v>5</v>
      </c>
      <c r="Q9637">
        <v>5</v>
      </c>
    </row>
    <row r="9638" spans="1:17" x14ac:dyDescent="0.25">
      <c r="A9638" t="s">
        <v>909</v>
      </c>
      <c r="B9638">
        <v>1</v>
      </c>
      <c r="C9638" t="s">
        <v>473</v>
      </c>
      <c r="D9638" t="s">
        <v>746</v>
      </c>
      <c r="E9638">
        <f t="shared" si="300"/>
        <v>1</v>
      </c>
      <c r="F9638" t="str">
        <f t="shared" si="301"/>
        <v/>
      </c>
      <c r="G9638" t="s">
        <v>910</v>
      </c>
      <c r="H9638">
        <v>6.5</v>
      </c>
      <c r="I9638">
        <v>1</v>
      </c>
      <c r="Q9638">
        <v>9</v>
      </c>
    </row>
    <row r="9639" spans="1:17" x14ac:dyDescent="0.25">
      <c r="A9639" t="s">
        <v>909</v>
      </c>
      <c r="B9639">
        <v>1</v>
      </c>
      <c r="C9639" t="s">
        <v>479</v>
      </c>
      <c r="D9639" t="s">
        <v>746</v>
      </c>
      <c r="E9639">
        <f t="shared" si="300"/>
        <v>1</v>
      </c>
      <c r="F9639" t="str">
        <f t="shared" si="301"/>
        <v/>
      </c>
      <c r="G9639" t="s">
        <v>910</v>
      </c>
      <c r="H9639">
        <v>6</v>
      </c>
      <c r="Q9639">
        <v>5.5</v>
      </c>
    </row>
    <row r="9640" spans="1:17" x14ac:dyDescent="0.25">
      <c r="A9640" t="s">
        <v>909</v>
      </c>
      <c r="B9640">
        <v>1</v>
      </c>
      <c r="C9640" t="s">
        <v>354</v>
      </c>
      <c r="D9640" t="s">
        <v>760</v>
      </c>
      <c r="E9640" t="str">
        <f t="shared" si="300"/>
        <v/>
      </c>
      <c r="F9640" t="str">
        <f t="shared" si="301"/>
        <v/>
      </c>
      <c r="H9640">
        <v>5</v>
      </c>
      <c r="Q9640">
        <v>5</v>
      </c>
    </row>
    <row r="9641" spans="1:17" x14ac:dyDescent="0.25">
      <c r="A9641" t="s">
        <v>909</v>
      </c>
      <c r="B9641">
        <v>1</v>
      </c>
      <c r="C9641" t="s">
        <v>850</v>
      </c>
      <c r="D9641" t="s">
        <v>760</v>
      </c>
      <c r="E9641" t="str">
        <f t="shared" si="300"/>
        <v/>
      </c>
      <c r="F9641" t="str">
        <f t="shared" si="301"/>
        <v/>
      </c>
      <c r="H9641">
        <v>5</v>
      </c>
      <c r="Q9641">
        <v>5</v>
      </c>
    </row>
    <row r="9642" spans="1:17" x14ac:dyDescent="0.25">
      <c r="A9642" t="s">
        <v>909</v>
      </c>
      <c r="B9642">
        <v>1</v>
      </c>
      <c r="C9642" t="s">
        <v>404</v>
      </c>
      <c r="D9642" t="s">
        <v>760</v>
      </c>
      <c r="E9642">
        <f t="shared" si="300"/>
        <v>1</v>
      </c>
      <c r="F9642" t="str">
        <f t="shared" si="301"/>
        <v/>
      </c>
      <c r="G9642" t="s">
        <v>910</v>
      </c>
      <c r="H9642">
        <v>4.5</v>
      </c>
      <c r="Q9642">
        <v>4</v>
      </c>
    </row>
    <row r="9643" spans="1:17" x14ac:dyDescent="0.25">
      <c r="A9643" t="s">
        <v>909</v>
      </c>
      <c r="B9643">
        <v>1</v>
      </c>
      <c r="C9643" t="s">
        <v>442</v>
      </c>
      <c r="D9643" t="s">
        <v>760</v>
      </c>
      <c r="E9643" t="str">
        <f t="shared" si="300"/>
        <v/>
      </c>
      <c r="F9643" t="str">
        <f t="shared" si="301"/>
        <v/>
      </c>
      <c r="H9643">
        <v>5</v>
      </c>
      <c r="Q9643">
        <v>5</v>
      </c>
    </row>
    <row r="9644" spans="1:17" x14ac:dyDescent="0.25">
      <c r="A9644" t="s">
        <v>909</v>
      </c>
      <c r="B9644">
        <v>1</v>
      </c>
      <c r="C9644" t="s">
        <v>381</v>
      </c>
      <c r="D9644" t="s">
        <v>760</v>
      </c>
      <c r="E9644" t="str">
        <f t="shared" si="300"/>
        <v/>
      </c>
      <c r="F9644" t="str">
        <f t="shared" si="301"/>
        <v/>
      </c>
      <c r="H9644">
        <v>4.5</v>
      </c>
      <c r="Q9644">
        <v>4.5</v>
      </c>
    </row>
    <row r="9645" spans="1:17" x14ac:dyDescent="0.25">
      <c r="A9645" t="s">
        <v>909</v>
      </c>
      <c r="B9645">
        <v>1</v>
      </c>
      <c r="C9645" t="s">
        <v>355</v>
      </c>
      <c r="D9645" t="s">
        <v>633</v>
      </c>
      <c r="E9645" t="str">
        <f t="shared" si="300"/>
        <v/>
      </c>
      <c r="F9645" t="str">
        <f t="shared" si="301"/>
        <v/>
      </c>
      <c r="H9645">
        <v>6</v>
      </c>
      <c r="Q9645">
        <v>6</v>
      </c>
    </row>
    <row r="9646" spans="1:17" x14ac:dyDescent="0.25">
      <c r="A9646" t="s">
        <v>909</v>
      </c>
      <c r="B9646">
        <v>1</v>
      </c>
      <c r="C9646" t="s">
        <v>438</v>
      </c>
      <c r="D9646" t="s">
        <v>633</v>
      </c>
      <c r="E9646" t="str">
        <f t="shared" si="300"/>
        <v/>
      </c>
      <c r="F9646" t="str">
        <f t="shared" si="301"/>
        <v/>
      </c>
      <c r="H9646">
        <v>6.5</v>
      </c>
      <c r="L9646">
        <v>1</v>
      </c>
      <c r="Q9646">
        <v>7.5</v>
      </c>
    </row>
    <row r="9647" spans="1:17" x14ac:dyDescent="0.25">
      <c r="A9647" t="s">
        <v>909</v>
      </c>
      <c r="B9647">
        <v>1</v>
      </c>
      <c r="C9647" t="s">
        <v>875</v>
      </c>
      <c r="D9647" t="s">
        <v>633</v>
      </c>
      <c r="E9647" t="str">
        <f t="shared" si="300"/>
        <v/>
      </c>
      <c r="F9647" t="str">
        <f t="shared" si="301"/>
        <v/>
      </c>
      <c r="H9647">
        <v>6.5</v>
      </c>
      <c r="Q9647">
        <v>6.5</v>
      </c>
    </row>
    <row r="9648" spans="1:17" x14ac:dyDescent="0.25">
      <c r="A9648" t="s">
        <v>909</v>
      </c>
      <c r="B9648">
        <v>1</v>
      </c>
      <c r="C9648" t="s">
        <v>350</v>
      </c>
      <c r="D9648" t="s">
        <v>739</v>
      </c>
      <c r="E9648">
        <f t="shared" si="300"/>
        <v>1</v>
      </c>
      <c r="F9648" t="str">
        <f t="shared" si="301"/>
        <v/>
      </c>
      <c r="G9648" t="s">
        <v>910</v>
      </c>
      <c r="H9648">
        <v>6</v>
      </c>
      <c r="Q9648">
        <v>5.5</v>
      </c>
    </row>
    <row r="9649" spans="1:17" x14ac:dyDescent="0.25">
      <c r="A9649" t="s">
        <v>909</v>
      </c>
      <c r="B9649">
        <v>1</v>
      </c>
      <c r="C9649" t="s">
        <v>362</v>
      </c>
      <c r="D9649" t="s">
        <v>739</v>
      </c>
      <c r="E9649" t="str">
        <f t="shared" si="300"/>
        <v/>
      </c>
      <c r="F9649" t="str">
        <f t="shared" si="301"/>
        <v/>
      </c>
      <c r="H9649">
        <v>5</v>
      </c>
      <c r="Q9649">
        <v>5</v>
      </c>
    </row>
    <row r="9650" spans="1:17" x14ac:dyDescent="0.25">
      <c r="A9650" t="s">
        <v>909</v>
      </c>
      <c r="B9650">
        <v>1</v>
      </c>
      <c r="C9650" t="s">
        <v>864</v>
      </c>
      <c r="D9650" t="s">
        <v>739</v>
      </c>
      <c r="E9650" t="str">
        <f t="shared" si="300"/>
        <v/>
      </c>
      <c r="F9650" t="str">
        <f t="shared" si="301"/>
        <v/>
      </c>
      <c r="H9650">
        <v>4</v>
      </c>
      <c r="Q9650">
        <v>4</v>
      </c>
    </row>
    <row r="9651" spans="1:17" x14ac:dyDescent="0.25">
      <c r="A9651" t="s">
        <v>909</v>
      </c>
      <c r="B9651">
        <v>1</v>
      </c>
      <c r="C9651" t="s">
        <v>464</v>
      </c>
      <c r="D9651" t="s">
        <v>739</v>
      </c>
      <c r="E9651" t="str">
        <f t="shared" si="300"/>
        <v/>
      </c>
      <c r="F9651" t="str">
        <f t="shared" si="301"/>
        <v/>
      </c>
      <c r="H9651">
        <v>5</v>
      </c>
      <c r="Q9651">
        <v>5</v>
      </c>
    </row>
    <row r="9652" spans="1:17" x14ac:dyDescent="0.25">
      <c r="A9652" t="s">
        <v>909</v>
      </c>
      <c r="B9652">
        <v>1</v>
      </c>
      <c r="C9652" t="s">
        <v>472</v>
      </c>
      <c r="D9652" t="s">
        <v>739</v>
      </c>
      <c r="E9652">
        <f t="shared" si="300"/>
        <v>1</v>
      </c>
      <c r="F9652" t="str">
        <f t="shared" si="301"/>
        <v/>
      </c>
      <c r="G9652" t="s">
        <v>910</v>
      </c>
      <c r="H9652">
        <v>6</v>
      </c>
      <c r="Q9652">
        <v>5.5</v>
      </c>
    </row>
    <row r="9653" spans="1:17" x14ac:dyDescent="0.25">
      <c r="A9653" t="s">
        <v>909</v>
      </c>
      <c r="B9653">
        <v>1</v>
      </c>
      <c r="C9653" t="s">
        <v>382</v>
      </c>
      <c r="D9653" t="s">
        <v>634</v>
      </c>
      <c r="E9653" t="str">
        <f t="shared" si="300"/>
        <v/>
      </c>
      <c r="F9653" t="str">
        <f t="shared" si="301"/>
        <v/>
      </c>
      <c r="H9653">
        <v>6</v>
      </c>
      <c r="Q9653">
        <v>6</v>
      </c>
    </row>
    <row r="9654" spans="1:17" x14ac:dyDescent="0.25">
      <c r="A9654" t="s">
        <v>909</v>
      </c>
      <c r="B9654">
        <v>1</v>
      </c>
      <c r="C9654" t="s">
        <v>398</v>
      </c>
      <c r="D9654" t="s">
        <v>634</v>
      </c>
      <c r="E9654" t="str">
        <f t="shared" si="300"/>
        <v/>
      </c>
      <c r="F9654" t="str">
        <f t="shared" si="301"/>
        <v/>
      </c>
      <c r="H9654">
        <v>5.5</v>
      </c>
      <c r="Q9654">
        <v>5.5</v>
      </c>
    </row>
    <row r="9655" spans="1:17" x14ac:dyDescent="0.25">
      <c r="A9655" t="s">
        <v>909</v>
      </c>
      <c r="B9655">
        <v>1</v>
      </c>
      <c r="C9655" t="s">
        <v>868</v>
      </c>
      <c r="D9655" t="s">
        <v>634</v>
      </c>
      <c r="E9655" t="str">
        <f t="shared" si="300"/>
        <v/>
      </c>
      <c r="F9655" t="str">
        <f t="shared" si="301"/>
        <v/>
      </c>
      <c r="H9655">
        <v>6.5</v>
      </c>
      <c r="Q9655">
        <v>6.5</v>
      </c>
    </row>
    <row r="9656" spans="1:17" x14ac:dyDescent="0.25">
      <c r="A9656" t="s">
        <v>909</v>
      </c>
      <c r="B9656">
        <v>1</v>
      </c>
      <c r="C9656" t="s">
        <v>469</v>
      </c>
      <c r="D9656" t="s">
        <v>634</v>
      </c>
      <c r="E9656">
        <f t="shared" si="300"/>
        <v>1</v>
      </c>
      <c r="F9656" t="str">
        <f t="shared" si="301"/>
        <v/>
      </c>
      <c r="G9656" t="s">
        <v>910</v>
      </c>
      <c r="H9656">
        <v>6</v>
      </c>
      <c r="Q9656">
        <v>5.5</v>
      </c>
    </row>
    <row r="9657" spans="1:17" x14ac:dyDescent="0.25">
      <c r="A9657" t="s">
        <v>909</v>
      </c>
      <c r="B9657">
        <v>1</v>
      </c>
      <c r="C9657" t="s">
        <v>847</v>
      </c>
      <c r="D9657" t="s">
        <v>634</v>
      </c>
      <c r="E9657" t="str">
        <f t="shared" si="300"/>
        <v/>
      </c>
      <c r="F9657" t="str">
        <f t="shared" si="301"/>
        <v/>
      </c>
      <c r="H9657">
        <v>6</v>
      </c>
      <c r="Q9657">
        <v>6</v>
      </c>
    </row>
    <row r="9658" spans="1:17" x14ac:dyDescent="0.25">
      <c r="A9658" t="s">
        <v>909</v>
      </c>
      <c r="B9658">
        <v>1</v>
      </c>
      <c r="C9658" t="s">
        <v>834</v>
      </c>
      <c r="D9658" t="s">
        <v>632</v>
      </c>
      <c r="E9658" t="str">
        <f t="shared" si="300"/>
        <v/>
      </c>
      <c r="F9658" t="str">
        <f t="shared" si="301"/>
        <v/>
      </c>
      <c r="H9658">
        <v>6</v>
      </c>
      <c r="Q9658">
        <v>6</v>
      </c>
    </row>
    <row r="9659" spans="1:17" x14ac:dyDescent="0.25">
      <c r="A9659" t="s">
        <v>909</v>
      </c>
      <c r="B9659">
        <v>1</v>
      </c>
      <c r="C9659" t="s">
        <v>848</v>
      </c>
      <c r="D9659" t="s">
        <v>632</v>
      </c>
      <c r="E9659" t="str">
        <f t="shared" si="300"/>
        <v/>
      </c>
      <c r="F9659" t="str">
        <f t="shared" si="301"/>
        <v/>
      </c>
      <c r="H9659">
        <v>6.5</v>
      </c>
      <c r="Q9659">
        <v>6.5</v>
      </c>
    </row>
    <row r="9660" spans="1:17" x14ac:dyDescent="0.25">
      <c r="A9660" t="s">
        <v>909</v>
      </c>
      <c r="B9660">
        <v>1</v>
      </c>
      <c r="C9660" t="s">
        <v>447</v>
      </c>
      <c r="D9660" t="s">
        <v>632</v>
      </c>
      <c r="E9660" t="str">
        <f t="shared" si="300"/>
        <v/>
      </c>
      <c r="F9660" t="str">
        <f t="shared" si="301"/>
        <v/>
      </c>
      <c r="H9660">
        <v>6</v>
      </c>
      <c r="Q9660">
        <v>6</v>
      </c>
    </row>
    <row r="9661" spans="1:17" x14ac:dyDescent="0.25">
      <c r="A9661" t="s">
        <v>909</v>
      </c>
      <c r="B9661">
        <v>1</v>
      </c>
      <c r="C9661" t="s">
        <v>462</v>
      </c>
      <c r="D9661" t="s">
        <v>632</v>
      </c>
      <c r="E9661" t="str">
        <f t="shared" si="300"/>
        <v/>
      </c>
      <c r="F9661" t="str">
        <f t="shared" si="301"/>
        <v/>
      </c>
      <c r="H9661">
        <v>6</v>
      </c>
      <c r="Q9661">
        <v>6</v>
      </c>
    </row>
    <row r="9662" spans="1:17" x14ac:dyDescent="0.25">
      <c r="A9662" t="s">
        <v>909</v>
      </c>
      <c r="B9662">
        <v>1</v>
      </c>
      <c r="C9662" t="s">
        <v>470</v>
      </c>
      <c r="D9662" t="s">
        <v>632</v>
      </c>
      <c r="E9662" t="str">
        <f t="shared" si="300"/>
        <v/>
      </c>
      <c r="F9662" t="str">
        <f t="shared" si="301"/>
        <v/>
      </c>
      <c r="H9662">
        <v>6</v>
      </c>
      <c r="Q9662">
        <v>6</v>
      </c>
    </row>
    <row r="9663" spans="1:17" x14ac:dyDescent="0.25">
      <c r="A9663" t="s">
        <v>909</v>
      </c>
      <c r="B9663">
        <v>1</v>
      </c>
      <c r="C9663" t="s">
        <v>352</v>
      </c>
      <c r="D9663" t="s">
        <v>752</v>
      </c>
      <c r="E9663" t="str">
        <f t="shared" si="300"/>
        <v/>
      </c>
      <c r="F9663" t="str">
        <f t="shared" si="301"/>
        <v/>
      </c>
      <c r="H9663">
        <v>5</v>
      </c>
      <c r="Q9663">
        <v>5</v>
      </c>
    </row>
    <row r="9664" spans="1:17" x14ac:dyDescent="0.25">
      <c r="A9664" t="s">
        <v>909</v>
      </c>
      <c r="B9664">
        <v>1</v>
      </c>
      <c r="C9664" t="s">
        <v>426</v>
      </c>
      <c r="D9664" t="s">
        <v>752</v>
      </c>
      <c r="E9664">
        <f t="shared" si="300"/>
        <v>1</v>
      </c>
      <c r="F9664" t="str">
        <f t="shared" si="301"/>
        <v/>
      </c>
      <c r="G9664" t="s">
        <v>910</v>
      </c>
      <c r="H9664">
        <v>6</v>
      </c>
      <c r="Q9664">
        <v>5.5</v>
      </c>
    </row>
    <row r="9665" spans="1:17" x14ac:dyDescent="0.25">
      <c r="A9665" t="s">
        <v>909</v>
      </c>
      <c r="B9665">
        <v>1</v>
      </c>
      <c r="C9665" t="s">
        <v>454</v>
      </c>
      <c r="D9665" t="s">
        <v>752</v>
      </c>
      <c r="E9665" t="str">
        <f t="shared" si="300"/>
        <v/>
      </c>
      <c r="F9665" t="str">
        <f t="shared" si="301"/>
        <v/>
      </c>
      <c r="H9665">
        <v>5.5</v>
      </c>
      <c r="Q9665">
        <v>5.5</v>
      </c>
    </row>
    <row r="9666" spans="1:17" x14ac:dyDescent="0.25">
      <c r="A9666" t="s">
        <v>909</v>
      </c>
      <c r="B9666">
        <v>1</v>
      </c>
      <c r="C9666" t="s">
        <v>477</v>
      </c>
      <c r="D9666" t="s">
        <v>752</v>
      </c>
      <c r="E9666" t="str">
        <f t="shared" si="300"/>
        <v/>
      </c>
      <c r="F9666" t="str">
        <f t="shared" si="301"/>
        <v/>
      </c>
      <c r="H9666">
        <v>6.5</v>
      </c>
      <c r="Q9666">
        <v>6.5</v>
      </c>
    </row>
    <row r="9667" spans="1:17" x14ac:dyDescent="0.25">
      <c r="A9667" t="s">
        <v>909</v>
      </c>
      <c r="B9667">
        <v>1</v>
      </c>
      <c r="C9667" t="s">
        <v>374</v>
      </c>
      <c r="D9667" t="s">
        <v>740</v>
      </c>
      <c r="E9667" t="str">
        <f t="shared" ref="E9667:E9730" si="302">IF($G9667="Ammonito",1,"")</f>
        <v/>
      </c>
      <c r="F9667" t="str">
        <f t="shared" ref="F9667:F9730" si="303">IF($G9667="Espulsione",1,"")</f>
        <v/>
      </c>
      <c r="H9667">
        <v>6.5</v>
      </c>
      <c r="Q9667">
        <v>6.5</v>
      </c>
    </row>
    <row r="9668" spans="1:17" x14ac:dyDescent="0.25">
      <c r="A9668" t="s">
        <v>909</v>
      </c>
      <c r="B9668">
        <v>1</v>
      </c>
      <c r="C9668" t="s">
        <v>414</v>
      </c>
      <c r="D9668" t="s">
        <v>740</v>
      </c>
      <c r="E9668">
        <f t="shared" si="302"/>
        <v>1</v>
      </c>
      <c r="F9668" t="str">
        <f t="shared" si="303"/>
        <v/>
      </c>
      <c r="G9668" t="s">
        <v>910</v>
      </c>
      <c r="H9668">
        <v>6.5</v>
      </c>
      <c r="Q9668">
        <v>6</v>
      </c>
    </row>
    <row r="9669" spans="1:17" x14ac:dyDescent="0.25">
      <c r="A9669" t="s">
        <v>909</v>
      </c>
      <c r="B9669">
        <v>1</v>
      </c>
      <c r="C9669" t="s">
        <v>415</v>
      </c>
      <c r="D9669" t="s">
        <v>740</v>
      </c>
      <c r="E9669" t="str">
        <f t="shared" si="302"/>
        <v/>
      </c>
      <c r="F9669" t="str">
        <f t="shared" si="303"/>
        <v/>
      </c>
      <c r="H9669">
        <v>6</v>
      </c>
      <c r="Q9669">
        <v>6</v>
      </c>
    </row>
    <row r="9670" spans="1:17" x14ac:dyDescent="0.25">
      <c r="A9670" t="s">
        <v>909</v>
      </c>
      <c r="B9670">
        <v>1</v>
      </c>
      <c r="C9670" t="s">
        <v>440</v>
      </c>
      <c r="D9670" t="s">
        <v>740</v>
      </c>
      <c r="E9670" t="str">
        <f t="shared" si="302"/>
        <v/>
      </c>
      <c r="F9670" t="str">
        <f t="shared" si="303"/>
        <v/>
      </c>
      <c r="H9670">
        <v>6</v>
      </c>
      <c r="I9670">
        <v>1</v>
      </c>
      <c r="Q9670">
        <v>9</v>
      </c>
    </row>
    <row r="9671" spans="1:17" x14ac:dyDescent="0.25">
      <c r="A9671" t="s">
        <v>909</v>
      </c>
      <c r="B9671">
        <v>1</v>
      </c>
      <c r="C9671" t="s">
        <v>458</v>
      </c>
      <c r="D9671" t="s">
        <v>740</v>
      </c>
      <c r="E9671" t="str">
        <f t="shared" si="302"/>
        <v/>
      </c>
      <c r="F9671" t="str">
        <f t="shared" si="303"/>
        <v/>
      </c>
      <c r="H9671">
        <v>6</v>
      </c>
      <c r="Q9671">
        <v>6</v>
      </c>
    </row>
    <row r="9672" spans="1:17" x14ac:dyDescent="0.25">
      <c r="A9672" t="s">
        <v>909</v>
      </c>
      <c r="B9672">
        <v>1</v>
      </c>
      <c r="C9672" t="s">
        <v>360</v>
      </c>
      <c r="D9672" t="s">
        <v>742</v>
      </c>
      <c r="E9672" t="str">
        <f t="shared" si="302"/>
        <v/>
      </c>
      <c r="F9672" t="str">
        <f t="shared" si="303"/>
        <v/>
      </c>
      <c r="H9672">
        <v>6.5</v>
      </c>
      <c r="Q9672">
        <v>6.5</v>
      </c>
    </row>
    <row r="9673" spans="1:17" x14ac:dyDescent="0.25">
      <c r="A9673" t="s">
        <v>909</v>
      </c>
      <c r="B9673">
        <v>1</v>
      </c>
      <c r="C9673" t="s">
        <v>369</v>
      </c>
      <c r="D9673" t="s">
        <v>742</v>
      </c>
      <c r="E9673" t="str">
        <f t="shared" si="302"/>
        <v/>
      </c>
      <c r="F9673" t="str">
        <f t="shared" si="303"/>
        <v/>
      </c>
      <c r="H9673">
        <v>6.5</v>
      </c>
      <c r="Q9673">
        <v>6.5</v>
      </c>
    </row>
    <row r="9674" spans="1:17" x14ac:dyDescent="0.25">
      <c r="A9674" t="s">
        <v>909</v>
      </c>
      <c r="B9674">
        <v>1</v>
      </c>
      <c r="C9674" t="s">
        <v>384</v>
      </c>
      <c r="D9674" t="s">
        <v>742</v>
      </c>
      <c r="E9674" t="str">
        <f t="shared" si="302"/>
        <v/>
      </c>
      <c r="F9674" t="str">
        <f t="shared" si="303"/>
        <v/>
      </c>
      <c r="H9674">
        <v>6</v>
      </c>
      <c r="Q9674">
        <v>6</v>
      </c>
    </row>
    <row r="9675" spans="1:17" x14ac:dyDescent="0.25">
      <c r="A9675" t="s">
        <v>909</v>
      </c>
      <c r="B9675">
        <v>1</v>
      </c>
      <c r="C9675" t="s">
        <v>418</v>
      </c>
      <c r="D9675" t="s">
        <v>742</v>
      </c>
      <c r="E9675">
        <f t="shared" si="302"/>
        <v>1</v>
      </c>
      <c r="F9675" t="str">
        <f t="shared" si="303"/>
        <v/>
      </c>
      <c r="G9675" t="s">
        <v>910</v>
      </c>
      <c r="H9675">
        <v>6.5</v>
      </c>
      <c r="Q9675">
        <v>6</v>
      </c>
    </row>
    <row r="9676" spans="1:17" x14ac:dyDescent="0.25">
      <c r="A9676" t="s">
        <v>909</v>
      </c>
      <c r="B9676">
        <v>1</v>
      </c>
      <c r="C9676" t="s">
        <v>375</v>
      </c>
      <c r="D9676" t="s">
        <v>753</v>
      </c>
      <c r="E9676" t="str">
        <f t="shared" si="302"/>
        <v/>
      </c>
      <c r="F9676" t="str">
        <f t="shared" si="303"/>
        <v/>
      </c>
      <c r="H9676">
        <v>6</v>
      </c>
      <c r="Q9676">
        <v>6</v>
      </c>
    </row>
    <row r="9677" spans="1:17" x14ac:dyDescent="0.25">
      <c r="A9677" t="s">
        <v>909</v>
      </c>
      <c r="B9677">
        <v>1</v>
      </c>
      <c r="C9677" t="s">
        <v>379</v>
      </c>
      <c r="D9677" t="s">
        <v>753</v>
      </c>
      <c r="E9677">
        <f t="shared" si="302"/>
        <v>1</v>
      </c>
      <c r="F9677" t="str">
        <f t="shared" si="303"/>
        <v/>
      </c>
      <c r="G9677" t="s">
        <v>910</v>
      </c>
      <c r="H9677">
        <v>6</v>
      </c>
      <c r="Q9677">
        <v>5.5</v>
      </c>
    </row>
    <row r="9678" spans="1:17" x14ac:dyDescent="0.25">
      <c r="A9678" t="s">
        <v>909</v>
      </c>
      <c r="B9678">
        <v>1</v>
      </c>
      <c r="C9678" t="s">
        <v>395</v>
      </c>
      <c r="D9678" t="s">
        <v>753</v>
      </c>
      <c r="E9678" t="str">
        <f t="shared" si="302"/>
        <v/>
      </c>
      <c r="F9678" t="str">
        <f t="shared" si="303"/>
        <v/>
      </c>
      <c r="H9678">
        <v>4</v>
      </c>
      <c r="Q9678">
        <v>4</v>
      </c>
    </row>
    <row r="9679" spans="1:17" x14ac:dyDescent="0.25">
      <c r="A9679" t="s">
        <v>909</v>
      </c>
      <c r="B9679">
        <v>1</v>
      </c>
      <c r="C9679" t="s">
        <v>443</v>
      </c>
      <c r="D9679" t="s">
        <v>753</v>
      </c>
      <c r="E9679">
        <f t="shared" si="302"/>
        <v>1</v>
      </c>
      <c r="F9679" t="str">
        <f t="shared" si="303"/>
        <v/>
      </c>
      <c r="G9679" t="s">
        <v>910</v>
      </c>
      <c r="H9679">
        <v>6.5</v>
      </c>
      <c r="Q9679">
        <v>6</v>
      </c>
    </row>
    <row r="9680" spans="1:17" x14ac:dyDescent="0.25">
      <c r="A9680" t="s">
        <v>909</v>
      </c>
      <c r="B9680">
        <v>1</v>
      </c>
      <c r="C9680" t="s">
        <v>455</v>
      </c>
      <c r="D9680" t="s">
        <v>753</v>
      </c>
      <c r="E9680" t="str">
        <f t="shared" si="302"/>
        <v/>
      </c>
      <c r="F9680" t="str">
        <f t="shared" si="303"/>
        <v/>
      </c>
      <c r="H9680">
        <v>6</v>
      </c>
      <c r="Q9680">
        <v>6</v>
      </c>
    </row>
    <row r="9681" spans="1:17" x14ac:dyDescent="0.25">
      <c r="A9681" t="s">
        <v>909</v>
      </c>
      <c r="B9681">
        <v>1</v>
      </c>
      <c r="C9681" t="s">
        <v>380</v>
      </c>
      <c r="D9681" t="s">
        <v>750</v>
      </c>
      <c r="E9681" t="str">
        <f t="shared" si="302"/>
        <v/>
      </c>
      <c r="F9681" t="str">
        <f t="shared" si="303"/>
        <v/>
      </c>
      <c r="H9681">
        <v>5</v>
      </c>
      <c r="Q9681">
        <v>5</v>
      </c>
    </row>
    <row r="9682" spans="1:17" x14ac:dyDescent="0.25">
      <c r="A9682" t="s">
        <v>909</v>
      </c>
      <c r="B9682">
        <v>1</v>
      </c>
      <c r="C9682" t="s">
        <v>399</v>
      </c>
      <c r="D9682" t="s">
        <v>750</v>
      </c>
      <c r="E9682" t="str">
        <f t="shared" si="302"/>
        <v/>
      </c>
      <c r="F9682" t="str">
        <f t="shared" si="303"/>
        <v/>
      </c>
      <c r="H9682">
        <v>6</v>
      </c>
      <c r="Q9682">
        <v>6</v>
      </c>
    </row>
    <row r="9683" spans="1:17" x14ac:dyDescent="0.25">
      <c r="A9683" t="s">
        <v>909</v>
      </c>
      <c r="B9683">
        <v>1</v>
      </c>
      <c r="C9683" t="s">
        <v>857</v>
      </c>
      <c r="D9683" t="s">
        <v>750</v>
      </c>
      <c r="E9683" t="str">
        <f t="shared" si="302"/>
        <v/>
      </c>
      <c r="F9683" t="str">
        <f t="shared" si="303"/>
        <v/>
      </c>
      <c r="H9683">
        <v>5</v>
      </c>
      <c r="Q9683">
        <v>5</v>
      </c>
    </row>
    <row r="9684" spans="1:17" x14ac:dyDescent="0.25">
      <c r="A9684" t="s">
        <v>909</v>
      </c>
      <c r="B9684">
        <v>1</v>
      </c>
      <c r="C9684" t="s">
        <v>430</v>
      </c>
      <c r="D9684" t="s">
        <v>750</v>
      </c>
      <c r="E9684" t="str">
        <f t="shared" si="302"/>
        <v/>
      </c>
      <c r="F9684" t="str">
        <f t="shared" si="303"/>
        <v/>
      </c>
      <c r="H9684">
        <v>5.5</v>
      </c>
      <c r="Q9684">
        <v>5.5</v>
      </c>
    </row>
    <row r="9685" spans="1:17" x14ac:dyDescent="0.25">
      <c r="A9685" t="s">
        <v>909</v>
      </c>
      <c r="B9685">
        <v>1</v>
      </c>
      <c r="C9685" t="s">
        <v>476</v>
      </c>
      <c r="D9685" t="s">
        <v>750</v>
      </c>
      <c r="E9685" t="str">
        <f t="shared" si="302"/>
        <v/>
      </c>
      <c r="F9685" t="str">
        <f t="shared" si="303"/>
        <v/>
      </c>
      <c r="H9685">
        <v>5.5</v>
      </c>
      <c r="Q9685">
        <v>5.5</v>
      </c>
    </row>
    <row r="9686" spans="1:17" x14ac:dyDescent="0.25">
      <c r="A9686" t="s">
        <v>909</v>
      </c>
      <c r="B9686">
        <v>1</v>
      </c>
      <c r="C9686" t="s">
        <v>345</v>
      </c>
      <c r="D9686" t="s">
        <v>754</v>
      </c>
      <c r="E9686" t="str">
        <f t="shared" si="302"/>
        <v/>
      </c>
      <c r="F9686" t="str">
        <f t="shared" si="303"/>
        <v/>
      </c>
      <c r="H9686">
        <v>6</v>
      </c>
      <c r="Q9686">
        <v>6</v>
      </c>
    </row>
    <row r="9687" spans="1:17" x14ac:dyDescent="0.25">
      <c r="A9687" t="s">
        <v>909</v>
      </c>
      <c r="B9687">
        <v>1</v>
      </c>
      <c r="C9687" t="s">
        <v>849</v>
      </c>
      <c r="D9687" t="s">
        <v>754</v>
      </c>
      <c r="E9687" t="str">
        <f t="shared" si="302"/>
        <v/>
      </c>
      <c r="F9687" t="str">
        <f t="shared" si="303"/>
        <v/>
      </c>
      <c r="H9687">
        <v>5</v>
      </c>
      <c r="Q9687">
        <v>5</v>
      </c>
    </row>
    <row r="9688" spans="1:17" x14ac:dyDescent="0.25">
      <c r="A9688" t="s">
        <v>909</v>
      </c>
      <c r="B9688">
        <v>1</v>
      </c>
      <c r="C9688" t="s">
        <v>433</v>
      </c>
      <c r="D9688" t="s">
        <v>754</v>
      </c>
      <c r="E9688" t="str">
        <f t="shared" si="302"/>
        <v/>
      </c>
      <c r="F9688" t="str">
        <f t="shared" si="303"/>
        <v/>
      </c>
      <c r="H9688">
        <v>5</v>
      </c>
      <c r="Q9688">
        <v>5</v>
      </c>
    </row>
    <row r="9689" spans="1:17" x14ac:dyDescent="0.25">
      <c r="A9689" t="s">
        <v>909</v>
      </c>
      <c r="B9689">
        <v>1</v>
      </c>
      <c r="C9689" t="s">
        <v>480</v>
      </c>
      <c r="D9689" t="s">
        <v>754</v>
      </c>
      <c r="E9689">
        <f t="shared" si="302"/>
        <v>1</v>
      </c>
      <c r="F9689" t="str">
        <f t="shared" si="303"/>
        <v/>
      </c>
      <c r="G9689" t="s">
        <v>910</v>
      </c>
      <c r="H9689">
        <v>4.5</v>
      </c>
      <c r="Q9689">
        <v>4</v>
      </c>
    </row>
    <row r="9690" spans="1:17" x14ac:dyDescent="0.25">
      <c r="A9690" t="s">
        <v>909</v>
      </c>
      <c r="B9690">
        <v>1</v>
      </c>
      <c r="C9690" t="s">
        <v>349</v>
      </c>
      <c r="D9690" t="s">
        <v>748</v>
      </c>
      <c r="E9690" t="str">
        <f t="shared" si="302"/>
        <v/>
      </c>
      <c r="F9690" t="str">
        <f t="shared" si="303"/>
        <v/>
      </c>
      <c r="H9690">
        <v>6</v>
      </c>
      <c r="Q9690">
        <v>6</v>
      </c>
    </row>
    <row r="9691" spans="1:17" x14ac:dyDescent="0.25">
      <c r="A9691" t="s">
        <v>909</v>
      </c>
      <c r="B9691">
        <v>1</v>
      </c>
      <c r="C9691" t="s">
        <v>370</v>
      </c>
      <c r="D9691" t="s">
        <v>748</v>
      </c>
      <c r="E9691" t="str">
        <f t="shared" si="302"/>
        <v/>
      </c>
      <c r="F9691" t="str">
        <f t="shared" si="303"/>
        <v/>
      </c>
      <c r="H9691">
        <v>6</v>
      </c>
      <c r="Q9691">
        <v>6</v>
      </c>
    </row>
    <row r="9692" spans="1:17" x14ac:dyDescent="0.25">
      <c r="A9692" t="s">
        <v>909</v>
      </c>
      <c r="B9692">
        <v>1</v>
      </c>
      <c r="C9692" t="s">
        <v>422</v>
      </c>
      <c r="D9692" t="s">
        <v>748</v>
      </c>
      <c r="E9692">
        <f t="shared" si="302"/>
        <v>1</v>
      </c>
      <c r="F9692" t="str">
        <f t="shared" si="303"/>
        <v/>
      </c>
      <c r="G9692" t="s">
        <v>910</v>
      </c>
      <c r="H9692">
        <v>6</v>
      </c>
      <c r="Q9692">
        <v>5.5</v>
      </c>
    </row>
    <row r="9693" spans="1:17" x14ac:dyDescent="0.25">
      <c r="A9693" t="s">
        <v>909</v>
      </c>
      <c r="B9693">
        <v>1</v>
      </c>
      <c r="C9693" t="s">
        <v>889</v>
      </c>
      <c r="D9693" t="s">
        <v>748</v>
      </c>
      <c r="E9693" t="str">
        <f t="shared" si="302"/>
        <v/>
      </c>
      <c r="F9693" t="str">
        <f t="shared" si="303"/>
        <v/>
      </c>
      <c r="H9693">
        <v>6</v>
      </c>
      <c r="Q9693">
        <v>6</v>
      </c>
    </row>
    <row r="9694" spans="1:17" x14ac:dyDescent="0.25">
      <c r="A9694" t="s">
        <v>909</v>
      </c>
      <c r="B9694">
        <v>1</v>
      </c>
      <c r="C9694" t="s">
        <v>845</v>
      </c>
      <c r="D9694" t="s">
        <v>661</v>
      </c>
      <c r="E9694">
        <f t="shared" si="302"/>
        <v>1</v>
      </c>
      <c r="F9694" t="str">
        <f t="shared" si="303"/>
        <v/>
      </c>
      <c r="G9694" t="s">
        <v>910</v>
      </c>
      <c r="H9694">
        <v>6</v>
      </c>
      <c r="Q9694">
        <v>5.5</v>
      </c>
    </row>
    <row r="9695" spans="1:17" x14ac:dyDescent="0.25">
      <c r="A9695" t="s">
        <v>909</v>
      </c>
      <c r="B9695">
        <v>1</v>
      </c>
      <c r="C9695" t="s">
        <v>400</v>
      </c>
      <c r="D9695" t="s">
        <v>661</v>
      </c>
      <c r="E9695" t="str">
        <f t="shared" si="302"/>
        <v/>
      </c>
      <c r="F9695" t="str">
        <f t="shared" si="303"/>
        <v/>
      </c>
      <c r="H9695">
        <v>6</v>
      </c>
      <c r="Q9695">
        <v>6</v>
      </c>
    </row>
    <row r="9696" spans="1:17" x14ac:dyDescent="0.25">
      <c r="A9696" t="s">
        <v>909</v>
      </c>
      <c r="B9696">
        <v>1</v>
      </c>
      <c r="C9696" t="s">
        <v>409</v>
      </c>
      <c r="D9696" t="s">
        <v>661</v>
      </c>
      <c r="E9696" t="str">
        <f t="shared" si="302"/>
        <v/>
      </c>
      <c r="F9696" t="str">
        <f t="shared" si="303"/>
        <v/>
      </c>
      <c r="H9696">
        <v>6</v>
      </c>
      <c r="Q9696">
        <v>6</v>
      </c>
    </row>
    <row r="9697" spans="1:17" x14ac:dyDescent="0.25">
      <c r="A9697" t="s">
        <v>909</v>
      </c>
      <c r="B9697">
        <v>1</v>
      </c>
      <c r="C9697" t="s">
        <v>420</v>
      </c>
      <c r="D9697" t="s">
        <v>661</v>
      </c>
      <c r="E9697" t="str">
        <f t="shared" si="302"/>
        <v/>
      </c>
      <c r="F9697" t="str">
        <f t="shared" si="303"/>
        <v/>
      </c>
      <c r="H9697">
        <v>6</v>
      </c>
      <c r="Q9697">
        <v>6</v>
      </c>
    </row>
    <row r="9698" spans="1:17" x14ac:dyDescent="0.25">
      <c r="A9698" t="s">
        <v>909</v>
      </c>
      <c r="B9698">
        <v>1</v>
      </c>
      <c r="C9698" t="s">
        <v>359</v>
      </c>
      <c r="D9698" t="s">
        <v>631</v>
      </c>
      <c r="E9698" t="str">
        <f t="shared" si="302"/>
        <v/>
      </c>
      <c r="F9698" t="str">
        <f t="shared" si="303"/>
        <v/>
      </c>
      <c r="H9698">
        <v>6</v>
      </c>
      <c r="Q9698">
        <v>6</v>
      </c>
    </row>
    <row r="9699" spans="1:17" x14ac:dyDescent="0.25">
      <c r="A9699" t="s">
        <v>909</v>
      </c>
      <c r="B9699">
        <v>1</v>
      </c>
      <c r="C9699" t="s">
        <v>364</v>
      </c>
      <c r="D9699" t="s">
        <v>631</v>
      </c>
      <c r="E9699">
        <f t="shared" si="302"/>
        <v>1</v>
      </c>
      <c r="F9699" t="str">
        <f t="shared" si="303"/>
        <v/>
      </c>
      <c r="G9699" t="s">
        <v>910</v>
      </c>
      <c r="H9699">
        <v>6</v>
      </c>
      <c r="Q9699">
        <v>5.5</v>
      </c>
    </row>
    <row r="9700" spans="1:17" x14ac:dyDescent="0.25">
      <c r="A9700" t="s">
        <v>909</v>
      </c>
      <c r="B9700">
        <v>1</v>
      </c>
      <c r="C9700" t="s">
        <v>846</v>
      </c>
      <c r="D9700" t="s">
        <v>631</v>
      </c>
      <c r="E9700">
        <f t="shared" si="302"/>
        <v>1</v>
      </c>
      <c r="F9700" t="str">
        <f t="shared" si="303"/>
        <v/>
      </c>
      <c r="G9700" t="s">
        <v>910</v>
      </c>
      <c r="H9700">
        <v>6</v>
      </c>
      <c r="L9700">
        <v>1</v>
      </c>
      <c r="Q9700">
        <v>6.5</v>
      </c>
    </row>
    <row r="9701" spans="1:17" x14ac:dyDescent="0.25">
      <c r="A9701" t="s">
        <v>909</v>
      </c>
      <c r="B9701">
        <v>1</v>
      </c>
      <c r="C9701" t="s">
        <v>423</v>
      </c>
      <c r="D9701" t="s">
        <v>631</v>
      </c>
      <c r="E9701" t="str">
        <f t="shared" si="302"/>
        <v/>
      </c>
      <c r="F9701" t="str">
        <f t="shared" si="303"/>
        <v/>
      </c>
      <c r="H9701">
        <v>7</v>
      </c>
      <c r="Q9701">
        <v>7</v>
      </c>
    </row>
    <row r="9702" spans="1:17" x14ac:dyDescent="0.25">
      <c r="A9702" t="s">
        <v>909</v>
      </c>
      <c r="B9702">
        <v>1</v>
      </c>
      <c r="C9702" t="s">
        <v>838</v>
      </c>
      <c r="D9702" t="s">
        <v>745</v>
      </c>
      <c r="E9702" t="str">
        <f t="shared" si="302"/>
        <v/>
      </c>
      <c r="F9702" t="str">
        <f t="shared" si="303"/>
        <v/>
      </c>
      <c r="H9702">
        <v>5</v>
      </c>
      <c r="Q9702">
        <v>5</v>
      </c>
    </row>
    <row r="9703" spans="1:17" x14ac:dyDescent="0.25">
      <c r="A9703" t="s">
        <v>909</v>
      </c>
      <c r="B9703">
        <v>1</v>
      </c>
      <c r="C9703" t="s">
        <v>378</v>
      </c>
      <c r="D9703" t="s">
        <v>745</v>
      </c>
      <c r="E9703" t="str">
        <f t="shared" si="302"/>
        <v/>
      </c>
      <c r="F9703">
        <f t="shared" si="303"/>
        <v>1</v>
      </c>
      <c r="G9703" t="s">
        <v>911</v>
      </c>
      <c r="H9703">
        <v>5</v>
      </c>
      <c r="Q9703">
        <v>4</v>
      </c>
    </row>
    <row r="9704" spans="1:17" x14ac:dyDescent="0.25">
      <c r="A9704" t="s">
        <v>909</v>
      </c>
      <c r="B9704">
        <v>1</v>
      </c>
      <c r="C9704" t="s">
        <v>387</v>
      </c>
      <c r="D9704" t="s">
        <v>745</v>
      </c>
      <c r="E9704" t="str">
        <f t="shared" si="302"/>
        <v/>
      </c>
      <c r="F9704" t="str">
        <f t="shared" si="303"/>
        <v/>
      </c>
      <c r="H9704">
        <v>5.5</v>
      </c>
      <c r="Q9704">
        <v>5.5</v>
      </c>
    </row>
    <row r="9705" spans="1:17" x14ac:dyDescent="0.25">
      <c r="A9705" t="s">
        <v>909</v>
      </c>
      <c r="B9705">
        <v>1</v>
      </c>
      <c r="C9705" t="s">
        <v>394</v>
      </c>
      <c r="D9705" t="s">
        <v>745</v>
      </c>
      <c r="E9705" t="str">
        <f t="shared" si="302"/>
        <v/>
      </c>
      <c r="F9705" t="str">
        <f t="shared" si="303"/>
        <v/>
      </c>
      <c r="H9705">
        <v>5</v>
      </c>
      <c r="Q9705">
        <v>5</v>
      </c>
    </row>
    <row r="9706" spans="1:17" x14ac:dyDescent="0.25">
      <c r="A9706" t="s">
        <v>909</v>
      </c>
      <c r="B9706">
        <v>1</v>
      </c>
      <c r="C9706" t="s">
        <v>405</v>
      </c>
      <c r="D9706" t="s">
        <v>745</v>
      </c>
      <c r="E9706">
        <f t="shared" si="302"/>
        <v>1</v>
      </c>
      <c r="F9706" t="str">
        <f t="shared" si="303"/>
        <v/>
      </c>
      <c r="G9706" t="s">
        <v>910</v>
      </c>
      <c r="H9706">
        <v>5.5</v>
      </c>
      <c r="Q9706">
        <v>5</v>
      </c>
    </row>
    <row r="9707" spans="1:17" x14ac:dyDescent="0.25">
      <c r="A9707" t="s">
        <v>909</v>
      </c>
      <c r="B9707">
        <v>1</v>
      </c>
      <c r="C9707" t="s">
        <v>439</v>
      </c>
      <c r="D9707" t="s">
        <v>745</v>
      </c>
      <c r="E9707" t="str">
        <f t="shared" si="302"/>
        <v/>
      </c>
      <c r="F9707" t="str">
        <f t="shared" si="303"/>
        <v/>
      </c>
      <c r="H9707">
        <v>6</v>
      </c>
      <c r="Q9707">
        <v>6</v>
      </c>
    </row>
    <row r="9708" spans="1:17" x14ac:dyDescent="0.25">
      <c r="A9708" t="s">
        <v>909</v>
      </c>
      <c r="B9708">
        <v>1</v>
      </c>
      <c r="C9708" t="s">
        <v>446</v>
      </c>
      <c r="D9708" t="s">
        <v>745</v>
      </c>
      <c r="E9708" t="str">
        <f t="shared" si="302"/>
        <v/>
      </c>
      <c r="F9708" t="str">
        <f t="shared" si="303"/>
        <v/>
      </c>
      <c r="H9708">
        <v>5.5</v>
      </c>
      <c r="Q9708">
        <v>5.5</v>
      </c>
    </row>
    <row r="9709" spans="1:17" x14ac:dyDescent="0.25">
      <c r="A9709" t="s">
        <v>909</v>
      </c>
      <c r="B9709">
        <v>1</v>
      </c>
      <c r="C9709" t="s">
        <v>406</v>
      </c>
      <c r="D9709" t="s">
        <v>635</v>
      </c>
      <c r="E9709">
        <f t="shared" si="302"/>
        <v>1</v>
      </c>
      <c r="F9709" t="str">
        <f t="shared" si="303"/>
        <v/>
      </c>
      <c r="G9709" t="s">
        <v>910</v>
      </c>
      <c r="H9709">
        <v>6</v>
      </c>
      <c r="Q9709">
        <v>5.5</v>
      </c>
    </row>
    <row r="9710" spans="1:17" x14ac:dyDescent="0.25">
      <c r="A9710" t="s">
        <v>909</v>
      </c>
      <c r="B9710">
        <v>1</v>
      </c>
      <c r="C9710" t="s">
        <v>876</v>
      </c>
      <c r="D9710" t="s">
        <v>635</v>
      </c>
      <c r="E9710" t="str">
        <f t="shared" si="302"/>
        <v/>
      </c>
      <c r="F9710" t="str">
        <f t="shared" si="303"/>
        <v/>
      </c>
      <c r="H9710">
        <v>5.5</v>
      </c>
      <c r="Q9710">
        <v>5.5</v>
      </c>
    </row>
    <row r="9711" spans="1:17" x14ac:dyDescent="0.25">
      <c r="A9711" t="s">
        <v>909</v>
      </c>
      <c r="B9711">
        <v>1</v>
      </c>
      <c r="C9711" t="s">
        <v>882</v>
      </c>
      <c r="D9711" t="s">
        <v>635</v>
      </c>
      <c r="E9711" t="str">
        <f t="shared" si="302"/>
        <v/>
      </c>
      <c r="F9711" t="str">
        <f t="shared" si="303"/>
        <v/>
      </c>
      <c r="H9711">
        <v>5.5</v>
      </c>
      <c r="Q9711">
        <v>5.5</v>
      </c>
    </row>
    <row r="9712" spans="1:17" x14ac:dyDescent="0.25">
      <c r="A9712" t="s">
        <v>909</v>
      </c>
      <c r="B9712">
        <v>1</v>
      </c>
      <c r="C9712" t="s">
        <v>481</v>
      </c>
      <c r="D9712" t="s">
        <v>635</v>
      </c>
      <c r="E9712" t="str">
        <f t="shared" si="302"/>
        <v/>
      </c>
      <c r="F9712" t="str">
        <f t="shared" si="303"/>
        <v/>
      </c>
      <c r="H9712">
        <v>5</v>
      </c>
      <c r="Q9712">
        <v>5</v>
      </c>
    </row>
    <row r="9713" spans="1:17" x14ac:dyDescent="0.25">
      <c r="A9713" t="s">
        <v>909</v>
      </c>
      <c r="B9713">
        <v>1</v>
      </c>
      <c r="C9713" t="s">
        <v>389</v>
      </c>
      <c r="D9713" t="s">
        <v>747</v>
      </c>
      <c r="E9713" t="str">
        <f t="shared" si="302"/>
        <v/>
      </c>
      <c r="F9713" t="str">
        <f t="shared" si="303"/>
        <v/>
      </c>
      <c r="H9713">
        <v>6</v>
      </c>
      <c r="Q9713">
        <v>6</v>
      </c>
    </row>
    <row r="9714" spans="1:17" x14ac:dyDescent="0.25">
      <c r="A9714" t="s">
        <v>909</v>
      </c>
      <c r="B9714">
        <v>1</v>
      </c>
      <c r="C9714" t="s">
        <v>390</v>
      </c>
      <c r="D9714" t="s">
        <v>747</v>
      </c>
      <c r="E9714" t="str">
        <f t="shared" si="302"/>
        <v/>
      </c>
      <c r="F9714" t="str">
        <f t="shared" si="303"/>
        <v/>
      </c>
      <c r="H9714">
        <v>5.5</v>
      </c>
      <c r="Q9714">
        <v>5.5</v>
      </c>
    </row>
    <row r="9715" spans="1:17" x14ac:dyDescent="0.25">
      <c r="A9715" t="s">
        <v>909</v>
      </c>
      <c r="B9715">
        <v>1</v>
      </c>
      <c r="C9715" t="s">
        <v>408</v>
      </c>
      <c r="D9715" t="s">
        <v>747</v>
      </c>
      <c r="E9715">
        <f t="shared" si="302"/>
        <v>1</v>
      </c>
      <c r="F9715" t="str">
        <f t="shared" si="303"/>
        <v/>
      </c>
      <c r="G9715" t="s">
        <v>910</v>
      </c>
      <c r="H9715">
        <v>6</v>
      </c>
      <c r="Q9715">
        <v>5.5</v>
      </c>
    </row>
    <row r="9716" spans="1:17" x14ac:dyDescent="0.25">
      <c r="A9716" t="s">
        <v>909</v>
      </c>
      <c r="B9716">
        <v>1</v>
      </c>
      <c r="C9716" t="s">
        <v>865</v>
      </c>
      <c r="D9716" t="s">
        <v>747</v>
      </c>
      <c r="E9716" t="str">
        <f t="shared" si="302"/>
        <v/>
      </c>
      <c r="F9716" t="str">
        <f t="shared" si="303"/>
        <v/>
      </c>
      <c r="H9716">
        <v>6</v>
      </c>
      <c r="Q9716">
        <v>6</v>
      </c>
    </row>
    <row r="9717" spans="1:17" x14ac:dyDescent="0.25">
      <c r="A9717" t="s">
        <v>909</v>
      </c>
      <c r="B9717">
        <v>1</v>
      </c>
      <c r="C9717" t="s">
        <v>874</v>
      </c>
      <c r="D9717" t="s">
        <v>747</v>
      </c>
      <c r="E9717" t="str">
        <f t="shared" si="302"/>
        <v/>
      </c>
      <c r="F9717" t="str">
        <f t="shared" si="303"/>
        <v/>
      </c>
      <c r="H9717">
        <v>5.5</v>
      </c>
      <c r="Q9717">
        <v>5.5</v>
      </c>
    </row>
    <row r="9718" spans="1:17" x14ac:dyDescent="0.25">
      <c r="A9718" t="s">
        <v>909</v>
      </c>
      <c r="B9718">
        <v>1</v>
      </c>
      <c r="C9718" t="s">
        <v>361</v>
      </c>
      <c r="D9718" t="s">
        <v>738</v>
      </c>
      <c r="E9718" t="str">
        <f t="shared" si="302"/>
        <v/>
      </c>
      <c r="F9718" t="str">
        <f t="shared" si="303"/>
        <v/>
      </c>
      <c r="H9718">
        <v>6.5</v>
      </c>
      <c r="Q9718">
        <v>6.5</v>
      </c>
    </row>
    <row r="9719" spans="1:17" x14ac:dyDescent="0.25">
      <c r="A9719" t="s">
        <v>909</v>
      </c>
      <c r="B9719">
        <v>1</v>
      </c>
      <c r="C9719" t="s">
        <v>851</v>
      </c>
      <c r="D9719" t="s">
        <v>738</v>
      </c>
      <c r="E9719" t="str">
        <f t="shared" si="302"/>
        <v/>
      </c>
      <c r="F9719" t="str">
        <f t="shared" si="303"/>
        <v/>
      </c>
      <c r="H9719">
        <v>4</v>
      </c>
      <c r="Q9719">
        <v>4</v>
      </c>
    </row>
    <row r="9720" spans="1:17" x14ac:dyDescent="0.25">
      <c r="A9720" t="s">
        <v>909</v>
      </c>
      <c r="B9720">
        <v>1</v>
      </c>
      <c r="C9720" t="s">
        <v>397</v>
      </c>
      <c r="D9720" t="s">
        <v>738</v>
      </c>
      <c r="E9720">
        <f t="shared" si="302"/>
        <v>1</v>
      </c>
      <c r="F9720" t="str">
        <f t="shared" si="303"/>
        <v/>
      </c>
      <c r="G9720" t="s">
        <v>910</v>
      </c>
      <c r="H9720">
        <v>6</v>
      </c>
      <c r="Q9720">
        <v>5.5</v>
      </c>
    </row>
    <row r="9721" spans="1:17" x14ac:dyDescent="0.25">
      <c r="A9721" t="s">
        <v>909</v>
      </c>
      <c r="B9721">
        <v>1</v>
      </c>
      <c r="C9721" t="s">
        <v>441</v>
      </c>
      <c r="D9721" t="s">
        <v>738</v>
      </c>
      <c r="E9721">
        <f t="shared" si="302"/>
        <v>1</v>
      </c>
      <c r="F9721" t="str">
        <f t="shared" si="303"/>
        <v/>
      </c>
      <c r="G9721" t="s">
        <v>910</v>
      </c>
      <c r="H9721">
        <v>5</v>
      </c>
      <c r="Q9721">
        <v>4.5</v>
      </c>
    </row>
    <row r="9722" spans="1:17" x14ac:dyDescent="0.25">
      <c r="A9722" t="s">
        <v>909</v>
      </c>
      <c r="B9722">
        <v>1</v>
      </c>
      <c r="C9722" t="s">
        <v>448</v>
      </c>
      <c r="D9722" t="s">
        <v>738</v>
      </c>
      <c r="E9722" t="str">
        <f t="shared" si="302"/>
        <v/>
      </c>
      <c r="F9722" t="str">
        <f t="shared" si="303"/>
        <v/>
      </c>
      <c r="H9722">
        <v>6</v>
      </c>
      <c r="Q9722">
        <v>6</v>
      </c>
    </row>
    <row r="9723" spans="1:17" x14ac:dyDescent="0.25">
      <c r="A9723" t="s">
        <v>909</v>
      </c>
      <c r="B9723">
        <v>1</v>
      </c>
      <c r="C9723" t="s">
        <v>348</v>
      </c>
      <c r="D9723" t="s">
        <v>761</v>
      </c>
      <c r="E9723" t="str">
        <f t="shared" si="302"/>
        <v/>
      </c>
      <c r="F9723" t="str">
        <f t="shared" si="303"/>
        <v/>
      </c>
      <c r="H9723">
        <v>6.5</v>
      </c>
      <c r="Q9723">
        <v>6.5</v>
      </c>
    </row>
    <row r="9724" spans="1:17" x14ac:dyDescent="0.25">
      <c r="A9724" t="s">
        <v>909</v>
      </c>
      <c r="B9724">
        <v>1</v>
      </c>
      <c r="C9724" t="s">
        <v>372</v>
      </c>
      <c r="D9724" t="s">
        <v>761</v>
      </c>
      <c r="E9724" t="str">
        <f t="shared" si="302"/>
        <v/>
      </c>
      <c r="F9724" t="str">
        <f t="shared" si="303"/>
        <v/>
      </c>
      <c r="H9724">
        <v>6</v>
      </c>
      <c r="Q9724">
        <v>6</v>
      </c>
    </row>
    <row r="9725" spans="1:17" x14ac:dyDescent="0.25">
      <c r="A9725" t="s">
        <v>909</v>
      </c>
      <c r="B9725">
        <v>1</v>
      </c>
      <c r="C9725" t="s">
        <v>424</v>
      </c>
      <c r="D9725" t="s">
        <v>761</v>
      </c>
      <c r="E9725" t="str">
        <f t="shared" si="302"/>
        <v/>
      </c>
      <c r="F9725" t="str">
        <f t="shared" si="303"/>
        <v/>
      </c>
      <c r="H9725">
        <v>6.5</v>
      </c>
      <c r="Q9725">
        <v>6.5</v>
      </c>
    </row>
    <row r="9726" spans="1:17" x14ac:dyDescent="0.25">
      <c r="A9726" t="s">
        <v>909</v>
      </c>
      <c r="B9726">
        <v>1</v>
      </c>
      <c r="C9726" t="s">
        <v>435</v>
      </c>
      <c r="D9726" t="s">
        <v>761</v>
      </c>
      <c r="E9726" t="str">
        <f t="shared" si="302"/>
        <v/>
      </c>
      <c r="F9726" t="str">
        <f t="shared" si="303"/>
        <v/>
      </c>
      <c r="H9726">
        <v>6</v>
      </c>
      <c r="Q9726">
        <v>6</v>
      </c>
    </row>
    <row r="9727" spans="1:17" x14ac:dyDescent="0.25">
      <c r="A9727" t="s">
        <v>912</v>
      </c>
      <c r="B9727">
        <v>1</v>
      </c>
      <c r="C9727" t="s">
        <v>624</v>
      </c>
      <c r="D9727" t="s">
        <v>746</v>
      </c>
      <c r="E9727" t="str">
        <f t="shared" si="302"/>
        <v/>
      </c>
      <c r="F9727" t="str">
        <f t="shared" si="303"/>
        <v/>
      </c>
      <c r="H9727">
        <v>5.5</v>
      </c>
      <c r="Q9727">
        <v>5.5</v>
      </c>
    </row>
    <row r="9728" spans="1:17" x14ac:dyDescent="0.25">
      <c r="A9728" t="s">
        <v>912</v>
      </c>
      <c r="B9728">
        <v>1</v>
      </c>
      <c r="C9728" t="s">
        <v>509</v>
      </c>
      <c r="D9728" t="s">
        <v>746</v>
      </c>
      <c r="E9728" t="str">
        <f t="shared" si="302"/>
        <v/>
      </c>
      <c r="F9728" t="str">
        <f t="shared" si="303"/>
        <v/>
      </c>
      <c r="H9728">
        <v>6</v>
      </c>
      <c r="Q9728">
        <v>6</v>
      </c>
    </row>
    <row r="9729" spans="1:17" x14ac:dyDescent="0.25">
      <c r="A9729" t="s">
        <v>912</v>
      </c>
      <c r="B9729">
        <v>1</v>
      </c>
      <c r="C9729" t="s">
        <v>515</v>
      </c>
      <c r="D9729" t="s">
        <v>746</v>
      </c>
      <c r="E9729" t="str">
        <f t="shared" si="302"/>
        <v/>
      </c>
      <c r="F9729" t="str">
        <f t="shared" si="303"/>
        <v/>
      </c>
      <c r="H9729">
        <v>5</v>
      </c>
      <c r="L9729">
        <v>1</v>
      </c>
      <c r="Q9729">
        <v>6</v>
      </c>
    </row>
    <row r="9730" spans="1:17" x14ac:dyDescent="0.25">
      <c r="A9730" t="s">
        <v>912</v>
      </c>
      <c r="B9730">
        <v>1</v>
      </c>
      <c r="C9730" t="s">
        <v>779</v>
      </c>
      <c r="D9730" t="s">
        <v>746</v>
      </c>
      <c r="E9730" t="str">
        <f t="shared" si="302"/>
        <v/>
      </c>
      <c r="F9730" t="str">
        <f t="shared" si="303"/>
        <v/>
      </c>
      <c r="H9730">
        <v>5.5</v>
      </c>
      <c r="Q9730">
        <v>5.5</v>
      </c>
    </row>
    <row r="9731" spans="1:17" x14ac:dyDescent="0.25">
      <c r="A9731" t="s">
        <v>912</v>
      </c>
      <c r="B9731">
        <v>1</v>
      </c>
      <c r="C9731" t="s">
        <v>585</v>
      </c>
      <c r="D9731" t="s">
        <v>746</v>
      </c>
      <c r="E9731" t="str">
        <f t="shared" ref="E9731:E9794" si="304">IF($G9731="Ammonito",1,"")</f>
        <v/>
      </c>
      <c r="F9731" t="str">
        <f t="shared" ref="F9731:F9794" si="305">IF($G9731="Espulsione",1,"")</f>
        <v/>
      </c>
      <c r="H9731">
        <v>5.5</v>
      </c>
      <c r="Q9731">
        <v>5.5</v>
      </c>
    </row>
    <row r="9732" spans="1:17" x14ac:dyDescent="0.25">
      <c r="A9732" t="s">
        <v>912</v>
      </c>
      <c r="B9732">
        <v>1</v>
      </c>
      <c r="C9732" t="s">
        <v>514</v>
      </c>
      <c r="D9732" t="s">
        <v>760</v>
      </c>
      <c r="E9732" t="str">
        <f t="shared" si="304"/>
        <v/>
      </c>
      <c r="F9732" t="str">
        <f t="shared" si="305"/>
        <v/>
      </c>
      <c r="H9732">
        <v>4.5</v>
      </c>
      <c r="Q9732">
        <v>4.5</v>
      </c>
    </row>
    <row r="9733" spans="1:17" x14ac:dyDescent="0.25">
      <c r="A9733" t="s">
        <v>912</v>
      </c>
      <c r="B9733">
        <v>1</v>
      </c>
      <c r="C9733" t="s">
        <v>763</v>
      </c>
      <c r="D9733" t="s">
        <v>760</v>
      </c>
      <c r="E9733" t="str">
        <f t="shared" si="304"/>
        <v/>
      </c>
      <c r="F9733" t="str">
        <f t="shared" si="305"/>
        <v/>
      </c>
      <c r="H9733">
        <v>5.5</v>
      </c>
      <c r="Q9733">
        <v>5.5</v>
      </c>
    </row>
    <row r="9734" spans="1:17" x14ac:dyDescent="0.25">
      <c r="A9734" t="s">
        <v>912</v>
      </c>
      <c r="B9734">
        <v>1</v>
      </c>
      <c r="C9734" t="s">
        <v>764</v>
      </c>
      <c r="D9734" t="s">
        <v>760</v>
      </c>
      <c r="E9734" t="str">
        <f t="shared" si="304"/>
        <v/>
      </c>
      <c r="F9734" t="str">
        <f t="shared" si="305"/>
        <v/>
      </c>
      <c r="H9734">
        <v>6</v>
      </c>
      <c r="Q9734">
        <v>6</v>
      </c>
    </row>
    <row r="9735" spans="1:17" x14ac:dyDescent="0.25">
      <c r="A9735" t="s">
        <v>912</v>
      </c>
      <c r="B9735">
        <v>1</v>
      </c>
      <c r="C9735" t="s">
        <v>558</v>
      </c>
      <c r="D9735" t="s">
        <v>760</v>
      </c>
      <c r="E9735">
        <f t="shared" si="304"/>
        <v>1</v>
      </c>
      <c r="F9735" t="str">
        <f t="shared" si="305"/>
        <v/>
      </c>
      <c r="G9735" t="s">
        <v>910</v>
      </c>
      <c r="H9735">
        <v>6</v>
      </c>
      <c r="Q9735">
        <v>5.5</v>
      </c>
    </row>
    <row r="9736" spans="1:17" x14ac:dyDescent="0.25">
      <c r="A9736" t="s">
        <v>912</v>
      </c>
      <c r="B9736">
        <v>1</v>
      </c>
      <c r="C9736" t="s">
        <v>560</v>
      </c>
      <c r="D9736" t="s">
        <v>760</v>
      </c>
      <c r="E9736">
        <f t="shared" si="304"/>
        <v>1</v>
      </c>
      <c r="F9736" t="str">
        <f t="shared" si="305"/>
        <v/>
      </c>
      <c r="G9736" t="s">
        <v>910</v>
      </c>
      <c r="H9736">
        <v>4.5</v>
      </c>
      <c r="Q9736">
        <v>4</v>
      </c>
    </row>
    <row r="9737" spans="1:17" x14ac:dyDescent="0.25">
      <c r="A9737" t="s">
        <v>912</v>
      </c>
      <c r="B9737">
        <v>1</v>
      </c>
      <c r="C9737" t="s">
        <v>506</v>
      </c>
      <c r="D9737" t="s">
        <v>633</v>
      </c>
      <c r="E9737">
        <f t="shared" si="304"/>
        <v>1</v>
      </c>
      <c r="F9737" t="str">
        <f t="shared" si="305"/>
        <v/>
      </c>
      <c r="G9737" t="s">
        <v>910</v>
      </c>
      <c r="H9737">
        <v>7</v>
      </c>
      <c r="I9737">
        <v>1</v>
      </c>
      <c r="Q9737">
        <v>9.5</v>
      </c>
    </row>
    <row r="9738" spans="1:17" x14ac:dyDescent="0.25">
      <c r="A9738" t="s">
        <v>912</v>
      </c>
      <c r="B9738">
        <v>1</v>
      </c>
      <c r="C9738" t="s">
        <v>518</v>
      </c>
      <c r="D9738" t="s">
        <v>633</v>
      </c>
      <c r="E9738">
        <f t="shared" si="304"/>
        <v>1</v>
      </c>
      <c r="F9738" t="str">
        <f t="shared" si="305"/>
        <v/>
      </c>
      <c r="G9738" t="s">
        <v>910</v>
      </c>
      <c r="H9738">
        <v>6.5</v>
      </c>
      <c r="Q9738">
        <v>6</v>
      </c>
    </row>
    <row r="9739" spans="1:17" x14ac:dyDescent="0.25">
      <c r="A9739" t="s">
        <v>912</v>
      </c>
      <c r="B9739">
        <v>1</v>
      </c>
      <c r="C9739" t="s">
        <v>523</v>
      </c>
      <c r="D9739" t="s">
        <v>633</v>
      </c>
      <c r="E9739" t="str">
        <f t="shared" si="304"/>
        <v/>
      </c>
      <c r="F9739" t="str">
        <f t="shared" si="305"/>
        <v/>
      </c>
      <c r="H9739">
        <v>6</v>
      </c>
      <c r="Q9739">
        <v>6</v>
      </c>
    </row>
    <row r="9740" spans="1:17" x14ac:dyDescent="0.25">
      <c r="A9740" t="s">
        <v>912</v>
      </c>
      <c r="B9740">
        <v>1</v>
      </c>
      <c r="C9740" t="s">
        <v>529</v>
      </c>
      <c r="D9740" t="s">
        <v>633</v>
      </c>
      <c r="E9740" t="str">
        <f t="shared" si="304"/>
        <v/>
      </c>
      <c r="F9740" t="str">
        <f t="shared" si="305"/>
        <v/>
      </c>
      <c r="H9740">
        <v>5</v>
      </c>
      <c r="Q9740">
        <v>5</v>
      </c>
    </row>
    <row r="9741" spans="1:17" x14ac:dyDescent="0.25">
      <c r="A9741" t="s">
        <v>912</v>
      </c>
      <c r="B9741">
        <v>1</v>
      </c>
      <c r="C9741" t="s">
        <v>587</v>
      </c>
      <c r="D9741" t="s">
        <v>633</v>
      </c>
      <c r="E9741" t="str">
        <f t="shared" si="304"/>
        <v/>
      </c>
      <c r="F9741" t="str">
        <f t="shared" si="305"/>
        <v/>
      </c>
      <c r="H9741">
        <v>7</v>
      </c>
      <c r="I9741">
        <v>1</v>
      </c>
      <c r="Q9741">
        <v>10</v>
      </c>
    </row>
    <row r="9742" spans="1:17" x14ac:dyDescent="0.25">
      <c r="A9742" t="s">
        <v>912</v>
      </c>
      <c r="B9742">
        <v>1</v>
      </c>
      <c r="C9742" t="s">
        <v>490</v>
      </c>
      <c r="D9742" t="s">
        <v>739</v>
      </c>
      <c r="E9742">
        <f t="shared" si="304"/>
        <v>1</v>
      </c>
      <c r="F9742" t="str">
        <f t="shared" si="305"/>
        <v/>
      </c>
      <c r="G9742" t="s">
        <v>910</v>
      </c>
      <c r="H9742">
        <v>6.5</v>
      </c>
      <c r="I9742">
        <v>1</v>
      </c>
      <c r="Q9742">
        <v>9</v>
      </c>
    </row>
    <row r="9743" spans="1:17" x14ac:dyDescent="0.25">
      <c r="A9743" t="s">
        <v>912</v>
      </c>
      <c r="B9743">
        <v>1</v>
      </c>
      <c r="C9743" t="s">
        <v>510</v>
      </c>
      <c r="D9743" t="s">
        <v>739</v>
      </c>
      <c r="E9743" t="str">
        <f t="shared" si="304"/>
        <v/>
      </c>
      <c r="F9743" t="str">
        <f t="shared" si="305"/>
        <v/>
      </c>
      <c r="H9743">
        <v>5</v>
      </c>
      <c r="Q9743">
        <v>5</v>
      </c>
    </row>
    <row r="9744" spans="1:17" x14ac:dyDescent="0.25">
      <c r="A9744" t="s">
        <v>912</v>
      </c>
      <c r="B9744">
        <v>1</v>
      </c>
      <c r="C9744" t="s">
        <v>553</v>
      </c>
      <c r="D9744" t="s">
        <v>739</v>
      </c>
      <c r="E9744" t="str">
        <f t="shared" si="304"/>
        <v/>
      </c>
      <c r="F9744" t="str">
        <f t="shared" si="305"/>
        <v/>
      </c>
      <c r="H9744">
        <v>5.5</v>
      </c>
      <c r="Q9744">
        <v>5.5</v>
      </c>
    </row>
    <row r="9745" spans="1:17" x14ac:dyDescent="0.25">
      <c r="A9745" t="s">
        <v>912</v>
      </c>
      <c r="B9745">
        <v>1</v>
      </c>
      <c r="C9745" t="s">
        <v>615</v>
      </c>
      <c r="D9745" t="s">
        <v>739</v>
      </c>
      <c r="E9745" t="str">
        <f t="shared" si="304"/>
        <v/>
      </c>
      <c r="F9745" t="str">
        <f t="shared" si="305"/>
        <v/>
      </c>
      <c r="H9745">
        <v>5.5</v>
      </c>
      <c r="Q9745">
        <v>5.5</v>
      </c>
    </row>
    <row r="9746" spans="1:17" x14ac:dyDescent="0.25">
      <c r="A9746" t="s">
        <v>912</v>
      </c>
      <c r="B9746">
        <v>1</v>
      </c>
      <c r="C9746" t="s">
        <v>548</v>
      </c>
      <c r="D9746" t="s">
        <v>634</v>
      </c>
      <c r="E9746">
        <f t="shared" si="304"/>
        <v>1</v>
      </c>
      <c r="F9746" t="str">
        <f t="shared" si="305"/>
        <v/>
      </c>
      <c r="G9746" t="s">
        <v>910</v>
      </c>
      <c r="H9746">
        <v>6</v>
      </c>
      <c r="Q9746">
        <v>5.5</v>
      </c>
    </row>
    <row r="9747" spans="1:17" x14ac:dyDescent="0.25">
      <c r="A9747" t="s">
        <v>912</v>
      </c>
      <c r="B9747">
        <v>1</v>
      </c>
      <c r="C9747" t="s">
        <v>600</v>
      </c>
      <c r="D9747" t="s">
        <v>634</v>
      </c>
      <c r="E9747">
        <f t="shared" si="304"/>
        <v>1</v>
      </c>
      <c r="F9747" t="str">
        <f t="shared" si="305"/>
        <v/>
      </c>
      <c r="G9747" t="s">
        <v>910</v>
      </c>
      <c r="H9747">
        <v>6</v>
      </c>
      <c r="Q9747">
        <v>5.5</v>
      </c>
    </row>
    <row r="9748" spans="1:17" x14ac:dyDescent="0.25">
      <c r="A9748" t="s">
        <v>912</v>
      </c>
      <c r="B9748">
        <v>1</v>
      </c>
      <c r="C9748" t="s">
        <v>602</v>
      </c>
      <c r="D9748" t="s">
        <v>634</v>
      </c>
      <c r="E9748" t="str">
        <f t="shared" si="304"/>
        <v/>
      </c>
      <c r="F9748" t="str">
        <f t="shared" si="305"/>
        <v/>
      </c>
      <c r="H9748">
        <v>6</v>
      </c>
      <c r="Q9748">
        <v>6</v>
      </c>
    </row>
    <row r="9749" spans="1:17" x14ac:dyDescent="0.25">
      <c r="A9749" t="s">
        <v>912</v>
      </c>
      <c r="B9749">
        <v>1</v>
      </c>
      <c r="C9749" t="s">
        <v>609</v>
      </c>
      <c r="D9749" t="s">
        <v>634</v>
      </c>
      <c r="E9749" t="str">
        <f t="shared" si="304"/>
        <v/>
      </c>
      <c r="F9749" t="str">
        <f t="shared" si="305"/>
        <v/>
      </c>
      <c r="H9749">
        <v>6</v>
      </c>
      <c r="Q9749">
        <v>6</v>
      </c>
    </row>
    <row r="9750" spans="1:17" x14ac:dyDescent="0.25">
      <c r="A9750" t="s">
        <v>912</v>
      </c>
      <c r="B9750">
        <v>1</v>
      </c>
      <c r="C9750" t="s">
        <v>487</v>
      </c>
      <c r="D9750" t="s">
        <v>632</v>
      </c>
      <c r="E9750" t="str">
        <f t="shared" si="304"/>
        <v/>
      </c>
      <c r="F9750" t="str">
        <f t="shared" si="305"/>
        <v/>
      </c>
      <c r="H9750">
        <v>6</v>
      </c>
      <c r="Q9750">
        <v>6</v>
      </c>
    </row>
    <row r="9751" spans="1:17" x14ac:dyDescent="0.25">
      <c r="A9751" t="s">
        <v>912</v>
      </c>
      <c r="B9751">
        <v>1</v>
      </c>
      <c r="C9751" t="s">
        <v>504</v>
      </c>
      <c r="D9751" t="s">
        <v>632</v>
      </c>
      <c r="E9751" t="str">
        <f t="shared" si="304"/>
        <v/>
      </c>
      <c r="F9751" t="str">
        <f t="shared" si="305"/>
        <v/>
      </c>
      <c r="H9751">
        <v>6.5</v>
      </c>
      <c r="Q9751">
        <v>6.5</v>
      </c>
    </row>
    <row r="9752" spans="1:17" x14ac:dyDescent="0.25">
      <c r="A9752" t="s">
        <v>912</v>
      </c>
      <c r="B9752">
        <v>1</v>
      </c>
      <c r="C9752" t="s">
        <v>520</v>
      </c>
      <c r="D9752" t="s">
        <v>632</v>
      </c>
      <c r="E9752" t="str">
        <f t="shared" si="304"/>
        <v/>
      </c>
      <c r="F9752" t="str">
        <f t="shared" si="305"/>
        <v/>
      </c>
      <c r="H9752">
        <v>7.5</v>
      </c>
      <c r="L9752">
        <v>1</v>
      </c>
      <c r="Q9752">
        <v>8.5</v>
      </c>
    </row>
    <row r="9753" spans="1:17" x14ac:dyDescent="0.25">
      <c r="A9753" t="s">
        <v>912</v>
      </c>
      <c r="B9753">
        <v>1</v>
      </c>
      <c r="C9753" t="s">
        <v>550</v>
      </c>
      <c r="D9753" t="s">
        <v>632</v>
      </c>
      <c r="E9753" t="str">
        <f t="shared" si="304"/>
        <v/>
      </c>
      <c r="F9753" t="str">
        <f t="shared" si="305"/>
        <v/>
      </c>
      <c r="H9753">
        <v>6</v>
      </c>
      <c r="Q9753">
        <v>6</v>
      </c>
    </row>
    <row r="9754" spans="1:17" x14ac:dyDescent="0.25">
      <c r="A9754" t="s">
        <v>912</v>
      </c>
      <c r="B9754">
        <v>1</v>
      </c>
      <c r="C9754" t="s">
        <v>596</v>
      </c>
      <c r="D9754" t="s">
        <v>632</v>
      </c>
      <c r="E9754">
        <f t="shared" si="304"/>
        <v>1</v>
      </c>
      <c r="F9754" t="str">
        <f t="shared" si="305"/>
        <v/>
      </c>
      <c r="G9754" t="s">
        <v>910</v>
      </c>
      <c r="H9754">
        <v>6</v>
      </c>
      <c r="I9754">
        <v>1</v>
      </c>
      <c r="Q9754">
        <v>8.5</v>
      </c>
    </row>
    <row r="9755" spans="1:17" x14ac:dyDescent="0.25">
      <c r="A9755" t="s">
        <v>912</v>
      </c>
      <c r="B9755">
        <v>1</v>
      </c>
      <c r="C9755" t="s">
        <v>497</v>
      </c>
      <c r="D9755" t="s">
        <v>752</v>
      </c>
      <c r="E9755" t="str">
        <f t="shared" si="304"/>
        <v/>
      </c>
      <c r="F9755" t="str">
        <f t="shared" si="305"/>
        <v/>
      </c>
      <c r="H9755">
        <v>6</v>
      </c>
      <c r="Q9755">
        <v>6</v>
      </c>
    </row>
    <row r="9756" spans="1:17" x14ac:dyDescent="0.25">
      <c r="A9756" t="s">
        <v>912</v>
      </c>
      <c r="B9756">
        <v>1</v>
      </c>
      <c r="C9756" t="s">
        <v>517</v>
      </c>
      <c r="D9756" t="s">
        <v>752</v>
      </c>
      <c r="E9756" t="str">
        <f t="shared" si="304"/>
        <v/>
      </c>
      <c r="F9756" t="str">
        <f t="shared" si="305"/>
        <v/>
      </c>
      <c r="H9756">
        <v>5.5</v>
      </c>
      <c r="Q9756">
        <v>5.5</v>
      </c>
    </row>
    <row r="9757" spans="1:17" x14ac:dyDescent="0.25">
      <c r="A9757" t="s">
        <v>912</v>
      </c>
      <c r="B9757">
        <v>1</v>
      </c>
      <c r="C9757" t="s">
        <v>562</v>
      </c>
      <c r="D9757" t="s">
        <v>752</v>
      </c>
      <c r="E9757" t="str">
        <f t="shared" si="304"/>
        <v/>
      </c>
      <c r="F9757" t="str">
        <f t="shared" si="305"/>
        <v/>
      </c>
      <c r="H9757">
        <v>5.5</v>
      </c>
      <c r="Q9757">
        <v>5.5</v>
      </c>
    </row>
    <row r="9758" spans="1:17" x14ac:dyDescent="0.25">
      <c r="A9758" t="s">
        <v>912</v>
      </c>
      <c r="B9758">
        <v>1</v>
      </c>
      <c r="C9758" t="s">
        <v>570</v>
      </c>
      <c r="D9758" t="s">
        <v>752</v>
      </c>
      <c r="E9758" t="str">
        <f t="shared" si="304"/>
        <v/>
      </c>
      <c r="F9758" t="str">
        <f t="shared" si="305"/>
        <v/>
      </c>
      <c r="H9758">
        <v>6</v>
      </c>
      <c r="Q9758">
        <v>6</v>
      </c>
    </row>
    <row r="9759" spans="1:17" x14ac:dyDescent="0.25">
      <c r="A9759" t="s">
        <v>912</v>
      </c>
      <c r="B9759">
        <v>1</v>
      </c>
      <c r="C9759" t="s">
        <v>792</v>
      </c>
      <c r="D9759" t="s">
        <v>752</v>
      </c>
      <c r="E9759" t="str">
        <f t="shared" si="304"/>
        <v/>
      </c>
      <c r="F9759" t="str">
        <f t="shared" si="305"/>
        <v/>
      </c>
      <c r="H9759">
        <v>5</v>
      </c>
      <c r="Q9759">
        <v>5</v>
      </c>
    </row>
    <row r="9760" spans="1:17" x14ac:dyDescent="0.25">
      <c r="A9760" t="s">
        <v>912</v>
      </c>
      <c r="B9760">
        <v>1</v>
      </c>
      <c r="C9760" t="s">
        <v>485</v>
      </c>
      <c r="D9760" t="s">
        <v>740</v>
      </c>
      <c r="E9760" t="str">
        <f t="shared" si="304"/>
        <v/>
      </c>
      <c r="F9760" t="str">
        <f t="shared" si="305"/>
        <v/>
      </c>
      <c r="H9760">
        <v>6.5</v>
      </c>
      <c r="Q9760">
        <v>6.5</v>
      </c>
    </row>
    <row r="9761" spans="1:17" x14ac:dyDescent="0.25">
      <c r="A9761" t="s">
        <v>912</v>
      </c>
      <c r="B9761">
        <v>1</v>
      </c>
      <c r="C9761" t="s">
        <v>507</v>
      </c>
      <c r="D9761" t="s">
        <v>740</v>
      </c>
      <c r="E9761" t="str">
        <f t="shared" si="304"/>
        <v/>
      </c>
      <c r="F9761" t="str">
        <f t="shared" si="305"/>
        <v/>
      </c>
      <c r="H9761">
        <v>5.5</v>
      </c>
      <c r="Q9761">
        <v>5.5</v>
      </c>
    </row>
    <row r="9762" spans="1:17" x14ac:dyDescent="0.25">
      <c r="A9762" t="s">
        <v>912</v>
      </c>
      <c r="B9762">
        <v>1</v>
      </c>
      <c r="C9762" t="s">
        <v>544</v>
      </c>
      <c r="D9762" t="s">
        <v>740</v>
      </c>
      <c r="E9762">
        <f t="shared" si="304"/>
        <v>1</v>
      </c>
      <c r="F9762" t="str">
        <f t="shared" si="305"/>
        <v/>
      </c>
      <c r="G9762" t="s">
        <v>910</v>
      </c>
      <c r="H9762">
        <v>6.5</v>
      </c>
      <c r="L9762">
        <v>1</v>
      </c>
      <c r="Q9762">
        <v>7</v>
      </c>
    </row>
    <row r="9763" spans="1:17" x14ac:dyDescent="0.25">
      <c r="A9763" t="s">
        <v>912</v>
      </c>
      <c r="B9763">
        <v>1</v>
      </c>
      <c r="C9763" t="s">
        <v>559</v>
      </c>
      <c r="D9763" t="s">
        <v>740</v>
      </c>
      <c r="E9763" t="str">
        <f t="shared" si="304"/>
        <v/>
      </c>
      <c r="F9763" t="str">
        <f t="shared" si="305"/>
        <v/>
      </c>
      <c r="H9763">
        <v>6</v>
      </c>
      <c r="Q9763">
        <v>6</v>
      </c>
    </row>
    <row r="9764" spans="1:17" x14ac:dyDescent="0.25">
      <c r="A9764" t="s">
        <v>912</v>
      </c>
      <c r="B9764">
        <v>1</v>
      </c>
      <c r="C9764" t="s">
        <v>564</v>
      </c>
      <c r="D9764" t="s">
        <v>740</v>
      </c>
      <c r="E9764" t="str">
        <f t="shared" si="304"/>
        <v/>
      </c>
      <c r="F9764" t="str">
        <f t="shared" si="305"/>
        <v/>
      </c>
      <c r="H9764">
        <v>5</v>
      </c>
      <c r="Q9764">
        <v>5</v>
      </c>
    </row>
    <row r="9765" spans="1:17" x14ac:dyDescent="0.25">
      <c r="A9765" t="s">
        <v>912</v>
      </c>
      <c r="B9765">
        <v>1</v>
      </c>
      <c r="C9765" t="s">
        <v>488</v>
      </c>
      <c r="D9765" t="s">
        <v>742</v>
      </c>
      <c r="E9765" t="str">
        <f t="shared" si="304"/>
        <v/>
      </c>
      <c r="F9765" t="str">
        <f t="shared" si="305"/>
        <v/>
      </c>
      <c r="H9765">
        <v>6.5</v>
      </c>
      <c r="Q9765">
        <v>6.5</v>
      </c>
    </row>
    <row r="9766" spans="1:17" x14ac:dyDescent="0.25">
      <c r="A9766" t="s">
        <v>912</v>
      </c>
      <c r="B9766">
        <v>1</v>
      </c>
      <c r="C9766" t="s">
        <v>595</v>
      </c>
      <c r="D9766" t="s">
        <v>742</v>
      </c>
      <c r="E9766" t="str">
        <f t="shared" si="304"/>
        <v/>
      </c>
      <c r="F9766" t="str">
        <f t="shared" si="305"/>
        <v/>
      </c>
      <c r="H9766">
        <v>6</v>
      </c>
      <c r="Q9766">
        <v>6</v>
      </c>
    </row>
    <row r="9767" spans="1:17" x14ac:dyDescent="0.25">
      <c r="A9767" t="s">
        <v>912</v>
      </c>
      <c r="B9767">
        <v>1</v>
      </c>
      <c r="C9767" t="s">
        <v>790</v>
      </c>
      <c r="D9767" t="s">
        <v>742</v>
      </c>
      <c r="E9767" t="str">
        <f t="shared" si="304"/>
        <v/>
      </c>
      <c r="F9767" t="str">
        <f t="shared" si="305"/>
        <v/>
      </c>
      <c r="H9767">
        <v>7</v>
      </c>
      <c r="L9767">
        <v>1</v>
      </c>
      <c r="Q9767">
        <v>8</v>
      </c>
    </row>
    <row r="9768" spans="1:17" x14ac:dyDescent="0.25">
      <c r="A9768" t="s">
        <v>912</v>
      </c>
      <c r="B9768">
        <v>1</v>
      </c>
      <c r="C9768" t="s">
        <v>620</v>
      </c>
      <c r="D9768" t="s">
        <v>742</v>
      </c>
      <c r="E9768">
        <f t="shared" si="304"/>
        <v>1</v>
      </c>
      <c r="F9768" t="str">
        <f t="shared" si="305"/>
        <v/>
      </c>
      <c r="G9768" t="s">
        <v>910</v>
      </c>
      <c r="H9768">
        <v>7</v>
      </c>
      <c r="Q9768">
        <v>6.5</v>
      </c>
    </row>
    <row r="9769" spans="1:17" x14ac:dyDescent="0.25">
      <c r="A9769" t="s">
        <v>912</v>
      </c>
      <c r="B9769">
        <v>1</v>
      </c>
      <c r="C9769" t="s">
        <v>500</v>
      </c>
      <c r="D9769" t="s">
        <v>753</v>
      </c>
      <c r="E9769">
        <f t="shared" si="304"/>
        <v>1</v>
      </c>
      <c r="F9769" t="str">
        <f t="shared" si="305"/>
        <v/>
      </c>
      <c r="G9769" t="s">
        <v>910</v>
      </c>
      <c r="H9769">
        <v>6.5</v>
      </c>
      <c r="Q9769">
        <v>6</v>
      </c>
    </row>
    <row r="9770" spans="1:17" x14ac:dyDescent="0.25">
      <c r="A9770" t="s">
        <v>912</v>
      </c>
      <c r="B9770">
        <v>1</v>
      </c>
      <c r="C9770" t="s">
        <v>508</v>
      </c>
      <c r="D9770" t="s">
        <v>753</v>
      </c>
      <c r="E9770" t="str">
        <f t="shared" si="304"/>
        <v/>
      </c>
      <c r="F9770" t="str">
        <f t="shared" si="305"/>
        <v/>
      </c>
      <c r="H9770">
        <v>7</v>
      </c>
      <c r="I9770">
        <v>1</v>
      </c>
      <c r="M9770">
        <v>1</v>
      </c>
      <c r="Q9770">
        <v>10</v>
      </c>
    </row>
    <row r="9771" spans="1:17" x14ac:dyDescent="0.25">
      <c r="A9771" t="s">
        <v>912</v>
      </c>
      <c r="B9771">
        <v>1</v>
      </c>
      <c r="C9771" t="s">
        <v>541</v>
      </c>
      <c r="D9771" t="s">
        <v>753</v>
      </c>
      <c r="E9771" t="str">
        <f t="shared" si="304"/>
        <v/>
      </c>
      <c r="F9771" t="str">
        <f t="shared" si="305"/>
        <v/>
      </c>
      <c r="H9771">
        <v>6.5</v>
      </c>
      <c r="Q9771">
        <v>6.5</v>
      </c>
    </row>
    <row r="9772" spans="1:17" x14ac:dyDescent="0.25">
      <c r="A9772" t="s">
        <v>912</v>
      </c>
      <c r="B9772">
        <v>1</v>
      </c>
      <c r="C9772" t="s">
        <v>547</v>
      </c>
      <c r="D9772" t="s">
        <v>753</v>
      </c>
      <c r="E9772">
        <f t="shared" si="304"/>
        <v>1</v>
      </c>
      <c r="F9772" t="str">
        <f t="shared" si="305"/>
        <v/>
      </c>
      <c r="G9772" t="s">
        <v>910</v>
      </c>
      <c r="H9772">
        <v>7</v>
      </c>
      <c r="I9772">
        <v>1</v>
      </c>
      <c r="Q9772">
        <v>9.5</v>
      </c>
    </row>
    <row r="9773" spans="1:17" x14ac:dyDescent="0.25">
      <c r="A9773" t="s">
        <v>912</v>
      </c>
      <c r="B9773">
        <v>1</v>
      </c>
      <c r="C9773" t="s">
        <v>572</v>
      </c>
      <c r="D9773" t="s">
        <v>753</v>
      </c>
      <c r="E9773" t="str">
        <f t="shared" si="304"/>
        <v/>
      </c>
      <c r="F9773" t="str">
        <f t="shared" si="305"/>
        <v/>
      </c>
      <c r="H9773">
        <v>6</v>
      </c>
      <c r="Q9773">
        <v>6</v>
      </c>
    </row>
    <row r="9774" spans="1:17" x14ac:dyDescent="0.25">
      <c r="A9774" t="s">
        <v>912</v>
      </c>
      <c r="B9774">
        <v>1</v>
      </c>
      <c r="C9774" t="s">
        <v>589</v>
      </c>
      <c r="D9774" t="s">
        <v>753</v>
      </c>
      <c r="E9774" t="str">
        <f t="shared" si="304"/>
        <v/>
      </c>
      <c r="F9774" t="str">
        <f t="shared" si="305"/>
        <v/>
      </c>
      <c r="H9774">
        <v>6</v>
      </c>
      <c r="Q9774">
        <v>6</v>
      </c>
    </row>
    <row r="9775" spans="1:17" x14ac:dyDescent="0.25">
      <c r="A9775" t="s">
        <v>912</v>
      </c>
      <c r="B9775">
        <v>1</v>
      </c>
      <c r="C9775" t="s">
        <v>749</v>
      </c>
      <c r="D9775" t="s">
        <v>750</v>
      </c>
      <c r="E9775" t="str">
        <f t="shared" si="304"/>
        <v/>
      </c>
      <c r="F9775" t="str">
        <f t="shared" si="305"/>
        <v/>
      </c>
      <c r="H9775">
        <v>5</v>
      </c>
      <c r="Q9775">
        <v>5</v>
      </c>
    </row>
    <row r="9776" spans="1:17" x14ac:dyDescent="0.25">
      <c r="A9776" t="s">
        <v>912</v>
      </c>
      <c r="B9776">
        <v>1</v>
      </c>
      <c r="C9776" t="s">
        <v>542</v>
      </c>
      <c r="D9776" t="s">
        <v>750</v>
      </c>
      <c r="E9776" t="str">
        <f t="shared" si="304"/>
        <v/>
      </c>
      <c r="F9776" t="str">
        <f t="shared" si="305"/>
        <v/>
      </c>
      <c r="H9776">
        <v>5.5</v>
      </c>
      <c r="Q9776">
        <v>5.5</v>
      </c>
    </row>
    <row r="9777" spans="1:17" x14ac:dyDescent="0.25">
      <c r="A9777" t="s">
        <v>912</v>
      </c>
      <c r="B9777">
        <v>1</v>
      </c>
      <c r="C9777" t="s">
        <v>571</v>
      </c>
      <c r="D9777" t="s">
        <v>750</v>
      </c>
      <c r="E9777" t="str">
        <f t="shared" si="304"/>
        <v/>
      </c>
      <c r="F9777" t="str">
        <f t="shared" si="305"/>
        <v/>
      </c>
      <c r="H9777">
        <v>5.5</v>
      </c>
      <c r="Q9777">
        <v>5.5</v>
      </c>
    </row>
    <row r="9778" spans="1:17" x14ac:dyDescent="0.25">
      <c r="A9778" t="s">
        <v>912</v>
      </c>
      <c r="B9778">
        <v>1</v>
      </c>
      <c r="C9778" t="s">
        <v>607</v>
      </c>
      <c r="D9778" t="s">
        <v>750</v>
      </c>
      <c r="E9778">
        <f t="shared" si="304"/>
        <v>1</v>
      </c>
      <c r="F9778" t="str">
        <f t="shared" si="305"/>
        <v/>
      </c>
      <c r="G9778" t="s">
        <v>910</v>
      </c>
      <c r="H9778">
        <v>6.5</v>
      </c>
      <c r="Q9778">
        <v>6</v>
      </c>
    </row>
    <row r="9779" spans="1:17" x14ac:dyDescent="0.25">
      <c r="A9779" t="s">
        <v>912</v>
      </c>
      <c r="B9779">
        <v>1</v>
      </c>
      <c r="C9779" t="s">
        <v>526</v>
      </c>
      <c r="D9779" t="s">
        <v>750</v>
      </c>
      <c r="E9779" t="str">
        <f t="shared" si="304"/>
        <v/>
      </c>
      <c r="F9779" t="str">
        <f t="shared" si="305"/>
        <v/>
      </c>
      <c r="H9779">
        <v>5.5</v>
      </c>
      <c r="Q9779">
        <v>5.5</v>
      </c>
    </row>
    <row r="9780" spans="1:17" x14ac:dyDescent="0.25">
      <c r="A9780" t="s">
        <v>912</v>
      </c>
      <c r="B9780">
        <v>1</v>
      </c>
      <c r="C9780" t="s">
        <v>531</v>
      </c>
      <c r="D9780" t="s">
        <v>754</v>
      </c>
      <c r="E9780" t="str">
        <f t="shared" si="304"/>
        <v/>
      </c>
      <c r="F9780" t="str">
        <f t="shared" si="305"/>
        <v/>
      </c>
      <c r="H9780">
        <v>5</v>
      </c>
      <c r="Q9780">
        <v>5</v>
      </c>
    </row>
    <row r="9781" spans="1:17" x14ac:dyDescent="0.25">
      <c r="A9781" t="s">
        <v>912</v>
      </c>
      <c r="B9781">
        <v>1</v>
      </c>
      <c r="C9781" t="s">
        <v>584</v>
      </c>
      <c r="D9781" t="s">
        <v>754</v>
      </c>
      <c r="E9781">
        <f t="shared" si="304"/>
        <v>1</v>
      </c>
      <c r="F9781" t="str">
        <f t="shared" si="305"/>
        <v/>
      </c>
      <c r="G9781" t="s">
        <v>910</v>
      </c>
      <c r="H9781">
        <v>5</v>
      </c>
      <c r="Q9781">
        <v>4.5</v>
      </c>
    </row>
    <row r="9782" spans="1:17" x14ac:dyDescent="0.25">
      <c r="A9782" t="s">
        <v>912</v>
      </c>
      <c r="B9782">
        <v>1</v>
      </c>
      <c r="C9782" t="s">
        <v>787</v>
      </c>
      <c r="D9782" t="s">
        <v>754</v>
      </c>
      <c r="E9782" t="str">
        <f t="shared" si="304"/>
        <v/>
      </c>
      <c r="F9782" t="str">
        <f t="shared" si="305"/>
        <v/>
      </c>
      <c r="H9782">
        <v>4</v>
      </c>
      <c r="Q9782">
        <v>4</v>
      </c>
    </row>
    <row r="9783" spans="1:17" x14ac:dyDescent="0.25">
      <c r="A9783" t="s">
        <v>912</v>
      </c>
      <c r="B9783">
        <v>1</v>
      </c>
      <c r="C9783" t="s">
        <v>599</v>
      </c>
      <c r="D9783" t="s">
        <v>754</v>
      </c>
      <c r="E9783" t="str">
        <f t="shared" si="304"/>
        <v/>
      </c>
      <c r="F9783" t="str">
        <f t="shared" si="305"/>
        <v/>
      </c>
      <c r="H9783">
        <v>6</v>
      </c>
      <c r="I9783">
        <v>1</v>
      </c>
      <c r="Q9783">
        <v>9</v>
      </c>
    </row>
    <row r="9784" spans="1:17" x14ac:dyDescent="0.25">
      <c r="A9784" t="s">
        <v>912</v>
      </c>
      <c r="B9784">
        <v>1</v>
      </c>
      <c r="C9784" t="s">
        <v>494</v>
      </c>
      <c r="D9784" t="s">
        <v>748</v>
      </c>
      <c r="E9784" t="str">
        <f t="shared" si="304"/>
        <v/>
      </c>
      <c r="F9784" t="str">
        <f t="shared" si="305"/>
        <v/>
      </c>
      <c r="H9784">
        <v>7</v>
      </c>
      <c r="Q9784">
        <v>7</v>
      </c>
    </row>
    <row r="9785" spans="1:17" x14ac:dyDescent="0.25">
      <c r="A9785" t="s">
        <v>912</v>
      </c>
      <c r="B9785">
        <v>1</v>
      </c>
      <c r="C9785" t="s">
        <v>546</v>
      </c>
      <c r="D9785" t="s">
        <v>748</v>
      </c>
      <c r="E9785" t="str">
        <f t="shared" si="304"/>
        <v/>
      </c>
      <c r="F9785" t="str">
        <f t="shared" si="305"/>
        <v/>
      </c>
      <c r="H9785">
        <v>8</v>
      </c>
      <c r="I9785">
        <v>2</v>
      </c>
      <c r="Q9785">
        <v>14</v>
      </c>
    </row>
    <row r="9786" spans="1:17" x14ac:dyDescent="0.25">
      <c r="A9786" t="s">
        <v>912</v>
      </c>
      <c r="B9786">
        <v>1</v>
      </c>
      <c r="C9786" t="s">
        <v>551</v>
      </c>
      <c r="D9786" t="s">
        <v>748</v>
      </c>
      <c r="E9786" t="str">
        <f t="shared" si="304"/>
        <v/>
      </c>
      <c r="F9786" t="str">
        <f t="shared" si="305"/>
        <v/>
      </c>
      <c r="H9786">
        <v>6.5</v>
      </c>
      <c r="Q9786">
        <v>6.5</v>
      </c>
    </row>
    <row r="9787" spans="1:17" x14ac:dyDescent="0.25">
      <c r="A9787" t="s">
        <v>912</v>
      </c>
      <c r="B9787">
        <v>1</v>
      </c>
      <c r="C9787" t="s">
        <v>498</v>
      </c>
      <c r="D9787" t="s">
        <v>661</v>
      </c>
      <c r="E9787" t="str">
        <f t="shared" si="304"/>
        <v/>
      </c>
      <c r="F9787" t="str">
        <f t="shared" si="305"/>
        <v/>
      </c>
      <c r="H9787">
        <v>5</v>
      </c>
      <c r="Q9787">
        <v>5</v>
      </c>
    </row>
    <row r="9788" spans="1:17" x14ac:dyDescent="0.25">
      <c r="A9788" t="s">
        <v>912</v>
      </c>
      <c r="B9788">
        <v>1</v>
      </c>
      <c r="C9788" t="s">
        <v>575</v>
      </c>
      <c r="D9788" t="s">
        <v>661</v>
      </c>
      <c r="E9788">
        <f t="shared" si="304"/>
        <v>1</v>
      </c>
      <c r="F9788" t="str">
        <f t="shared" si="305"/>
        <v/>
      </c>
      <c r="G9788" t="s">
        <v>910</v>
      </c>
      <c r="H9788">
        <v>5.5</v>
      </c>
      <c r="Q9788">
        <v>5</v>
      </c>
    </row>
    <row r="9789" spans="1:17" x14ac:dyDescent="0.25">
      <c r="A9789" t="s">
        <v>912</v>
      </c>
      <c r="B9789">
        <v>1</v>
      </c>
      <c r="C9789" t="s">
        <v>789</v>
      </c>
      <c r="D9789" t="s">
        <v>661</v>
      </c>
      <c r="E9789" t="str">
        <f t="shared" si="304"/>
        <v/>
      </c>
      <c r="F9789" t="str">
        <f t="shared" si="305"/>
        <v/>
      </c>
      <c r="H9789">
        <v>5.5</v>
      </c>
      <c r="Q9789">
        <v>5.5</v>
      </c>
    </row>
    <row r="9790" spans="1:17" x14ac:dyDescent="0.25">
      <c r="A9790" t="s">
        <v>912</v>
      </c>
      <c r="B9790">
        <v>1</v>
      </c>
      <c r="C9790" t="s">
        <v>795</v>
      </c>
      <c r="D9790" t="s">
        <v>661</v>
      </c>
      <c r="E9790" t="str">
        <f t="shared" si="304"/>
        <v/>
      </c>
      <c r="F9790" t="str">
        <f t="shared" si="305"/>
        <v/>
      </c>
      <c r="H9790">
        <v>6</v>
      </c>
      <c r="Q9790">
        <v>6</v>
      </c>
    </row>
    <row r="9791" spans="1:17" x14ac:dyDescent="0.25">
      <c r="A9791" t="s">
        <v>912</v>
      </c>
      <c r="B9791">
        <v>1</v>
      </c>
      <c r="C9791" t="s">
        <v>756</v>
      </c>
      <c r="D9791" t="s">
        <v>631</v>
      </c>
      <c r="E9791" t="str">
        <f t="shared" si="304"/>
        <v/>
      </c>
      <c r="F9791" t="str">
        <f t="shared" si="305"/>
        <v/>
      </c>
      <c r="H9791">
        <v>6</v>
      </c>
      <c r="Q9791">
        <v>6</v>
      </c>
    </row>
    <row r="9792" spans="1:17" x14ac:dyDescent="0.25">
      <c r="A9792" t="s">
        <v>912</v>
      </c>
      <c r="B9792">
        <v>1</v>
      </c>
      <c r="C9792" t="s">
        <v>522</v>
      </c>
      <c r="D9792" t="s">
        <v>631</v>
      </c>
      <c r="E9792" t="str">
        <f t="shared" si="304"/>
        <v/>
      </c>
      <c r="F9792" t="str">
        <f t="shared" si="305"/>
        <v/>
      </c>
      <c r="H9792">
        <v>7</v>
      </c>
      <c r="I9792">
        <v>1</v>
      </c>
      <c r="Q9792">
        <v>10</v>
      </c>
    </row>
    <row r="9793" spans="1:17" x14ac:dyDescent="0.25">
      <c r="A9793" t="s">
        <v>912</v>
      </c>
      <c r="B9793">
        <v>1</v>
      </c>
      <c r="C9793" t="s">
        <v>539</v>
      </c>
      <c r="D9793" t="s">
        <v>631</v>
      </c>
      <c r="E9793" t="str">
        <f t="shared" si="304"/>
        <v/>
      </c>
      <c r="F9793" t="str">
        <f t="shared" si="305"/>
        <v/>
      </c>
      <c r="H9793">
        <v>7</v>
      </c>
      <c r="I9793">
        <v>1</v>
      </c>
      <c r="Q9793">
        <v>10</v>
      </c>
    </row>
    <row r="9794" spans="1:17" x14ac:dyDescent="0.25">
      <c r="A9794" t="s">
        <v>912</v>
      </c>
      <c r="B9794">
        <v>1</v>
      </c>
      <c r="C9794" t="s">
        <v>577</v>
      </c>
      <c r="D9794" t="s">
        <v>631</v>
      </c>
      <c r="E9794" t="str">
        <f t="shared" si="304"/>
        <v/>
      </c>
      <c r="F9794" t="str">
        <f t="shared" si="305"/>
        <v/>
      </c>
      <c r="H9794">
        <v>6</v>
      </c>
      <c r="Q9794">
        <v>6</v>
      </c>
    </row>
    <row r="9795" spans="1:17" x14ac:dyDescent="0.25">
      <c r="A9795" t="s">
        <v>912</v>
      </c>
      <c r="B9795">
        <v>1</v>
      </c>
      <c r="C9795" t="s">
        <v>597</v>
      </c>
      <c r="D9795" t="s">
        <v>631</v>
      </c>
      <c r="E9795" t="str">
        <f t="shared" ref="E9795:E9858" si="306">IF($G9795="Ammonito",1,"")</f>
        <v/>
      </c>
      <c r="F9795" t="str">
        <f t="shared" ref="F9795:F9858" si="307">IF($G9795="Espulsione",1,"")</f>
        <v/>
      </c>
      <c r="H9795">
        <v>6.5</v>
      </c>
      <c r="Q9795">
        <v>6.5</v>
      </c>
    </row>
    <row r="9796" spans="1:17" x14ac:dyDescent="0.25">
      <c r="A9796" t="s">
        <v>912</v>
      </c>
      <c r="B9796">
        <v>1</v>
      </c>
      <c r="C9796" t="s">
        <v>766</v>
      </c>
      <c r="D9796" t="s">
        <v>745</v>
      </c>
      <c r="E9796">
        <f t="shared" si="306"/>
        <v>1</v>
      </c>
      <c r="F9796" t="str">
        <f t="shared" si="307"/>
        <v/>
      </c>
      <c r="G9796" t="s">
        <v>910</v>
      </c>
      <c r="H9796">
        <v>5.5</v>
      </c>
      <c r="Q9796">
        <v>5</v>
      </c>
    </row>
    <row r="9797" spans="1:17" x14ac:dyDescent="0.25">
      <c r="A9797" t="s">
        <v>912</v>
      </c>
      <c r="B9797">
        <v>1</v>
      </c>
      <c r="C9797" t="s">
        <v>561</v>
      </c>
      <c r="D9797" t="s">
        <v>745</v>
      </c>
      <c r="E9797" t="str">
        <f t="shared" si="306"/>
        <v/>
      </c>
      <c r="F9797" t="str">
        <f t="shared" si="307"/>
        <v/>
      </c>
      <c r="H9797">
        <v>5.5</v>
      </c>
      <c r="Q9797">
        <v>5.5</v>
      </c>
    </row>
    <row r="9798" spans="1:17" x14ac:dyDescent="0.25">
      <c r="A9798" t="s">
        <v>912</v>
      </c>
      <c r="B9798">
        <v>1</v>
      </c>
      <c r="C9798" t="s">
        <v>588</v>
      </c>
      <c r="D9798" t="s">
        <v>745</v>
      </c>
      <c r="E9798" t="str">
        <f t="shared" si="306"/>
        <v/>
      </c>
      <c r="F9798" t="str">
        <f t="shared" si="307"/>
        <v/>
      </c>
      <c r="H9798">
        <v>6</v>
      </c>
      <c r="Q9798">
        <v>6</v>
      </c>
    </row>
    <row r="9799" spans="1:17" x14ac:dyDescent="0.25">
      <c r="A9799" t="s">
        <v>912</v>
      </c>
      <c r="B9799">
        <v>1</v>
      </c>
      <c r="C9799" t="s">
        <v>610</v>
      </c>
      <c r="D9799" t="s">
        <v>745</v>
      </c>
      <c r="E9799" t="str">
        <f t="shared" si="306"/>
        <v/>
      </c>
      <c r="F9799" t="str">
        <f t="shared" si="307"/>
        <v/>
      </c>
      <c r="H9799">
        <v>5.5</v>
      </c>
      <c r="Q9799">
        <v>5.5</v>
      </c>
    </row>
    <row r="9800" spans="1:17" x14ac:dyDescent="0.25">
      <c r="A9800" t="s">
        <v>912</v>
      </c>
      <c r="B9800">
        <v>1</v>
      </c>
      <c r="C9800" t="s">
        <v>563</v>
      </c>
      <c r="D9800" t="s">
        <v>635</v>
      </c>
      <c r="E9800" t="str">
        <f t="shared" si="306"/>
        <v/>
      </c>
      <c r="F9800" t="str">
        <f t="shared" si="307"/>
        <v/>
      </c>
      <c r="H9800">
        <v>6</v>
      </c>
      <c r="Q9800">
        <v>6</v>
      </c>
    </row>
    <row r="9801" spans="1:17" x14ac:dyDescent="0.25">
      <c r="A9801" t="s">
        <v>912</v>
      </c>
      <c r="B9801">
        <v>1</v>
      </c>
      <c r="C9801" t="s">
        <v>573</v>
      </c>
      <c r="D9801" t="s">
        <v>635</v>
      </c>
      <c r="E9801" t="str">
        <f t="shared" si="306"/>
        <v/>
      </c>
      <c r="F9801" t="str">
        <f t="shared" si="307"/>
        <v/>
      </c>
      <c r="H9801">
        <v>6</v>
      </c>
      <c r="Q9801">
        <v>6</v>
      </c>
    </row>
    <row r="9802" spans="1:17" x14ac:dyDescent="0.25">
      <c r="A9802" t="s">
        <v>912</v>
      </c>
      <c r="B9802">
        <v>1</v>
      </c>
      <c r="C9802" t="s">
        <v>583</v>
      </c>
      <c r="D9802" t="s">
        <v>635</v>
      </c>
      <c r="E9802" t="str">
        <f t="shared" si="306"/>
        <v/>
      </c>
      <c r="F9802" t="str">
        <f t="shared" si="307"/>
        <v/>
      </c>
      <c r="H9802">
        <v>6.5</v>
      </c>
      <c r="Q9802">
        <v>6.5</v>
      </c>
    </row>
    <row r="9803" spans="1:17" x14ac:dyDescent="0.25">
      <c r="A9803" t="s">
        <v>912</v>
      </c>
      <c r="B9803">
        <v>1</v>
      </c>
      <c r="C9803" t="s">
        <v>492</v>
      </c>
      <c r="D9803" t="s">
        <v>747</v>
      </c>
      <c r="E9803" t="str">
        <f t="shared" si="306"/>
        <v/>
      </c>
      <c r="F9803" t="str">
        <f t="shared" si="307"/>
        <v/>
      </c>
      <c r="H9803">
        <v>6</v>
      </c>
      <c r="Q9803">
        <v>6</v>
      </c>
    </row>
    <row r="9804" spans="1:17" x14ac:dyDescent="0.25">
      <c r="A9804" t="s">
        <v>912</v>
      </c>
      <c r="B9804">
        <v>1</v>
      </c>
      <c r="C9804" t="s">
        <v>757</v>
      </c>
      <c r="D9804" t="s">
        <v>747</v>
      </c>
      <c r="E9804" t="str">
        <f t="shared" si="306"/>
        <v/>
      </c>
      <c r="F9804" t="str">
        <f t="shared" si="307"/>
        <v/>
      </c>
      <c r="H9804">
        <v>6.5</v>
      </c>
      <c r="I9804">
        <v>1</v>
      </c>
      <c r="Q9804">
        <v>9.5</v>
      </c>
    </row>
    <row r="9805" spans="1:17" x14ac:dyDescent="0.25">
      <c r="A9805" t="s">
        <v>912</v>
      </c>
      <c r="B9805">
        <v>1</v>
      </c>
      <c r="C9805" t="s">
        <v>512</v>
      </c>
      <c r="D9805" t="s">
        <v>747</v>
      </c>
      <c r="E9805" t="str">
        <f t="shared" si="306"/>
        <v/>
      </c>
      <c r="F9805" t="str">
        <f t="shared" si="307"/>
        <v/>
      </c>
      <c r="H9805">
        <v>7</v>
      </c>
      <c r="I9805">
        <v>1</v>
      </c>
      <c r="Q9805">
        <v>10</v>
      </c>
    </row>
    <row r="9806" spans="1:17" x14ac:dyDescent="0.25">
      <c r="A9806" t="s">
        <v>912</v>
      </c>
      <c r="B9806">
        <v>1</v>
      </c>
      <c r="C9806" t="s">
        <v>530</v>
      </c>
      <c r="D9806" t="s">
        <v>747</v>
      </c>
      <c r="E9806" t="str">
        <f t="shared" si="306"/>
        <v/>
      </c>
      <c r="F9806" t="str">
        <f t="shared" si="307"/>
        <v/>
      </c>
      <c r="H9806">
        <v>6</v>
      </c>
      <c r="Q9806">
        <v>6</v>
      </c>
    </row>
    <row r="9807" spans="1:17" x14ac:dyDescent="0.25">
      <c r="A9807" t="s">
        <v>912</v>
      </c>
      <c r="B9807">
        <v>1</v>
      </c>
      <c r="C9807" t="s">
        <v>534</v>
      </c>
      <c r="D9807" t="s">
        <v>747</v>
      </c>
      <c r="E9807">
        <f t="shared" si="306"/>
        <v>1</v>
      </c>
      <c r="F9807" t="str">
        <f t="shared" si="307"/>
        <v/>
      </c>
      <c r="G9807" t="s">
        <v>910</v>
      </c>
      <c r="H9807">
        <v>6</v>
      </c>
      <c r="Q9807">
        <v>5.5</v>
      </c>
    </row>
    <row r="9808" spans="1:17" x14ac:dyDescent="0.25">
      <c r="A9808" t="s">
        <v>912</v>
      </c>
      <c r="B9808">
        <v>1</v>
      </c>
      <c r="C9808" t="s">
        <v>621</v>
      </c>
      <c r="D9808" t="s">
        <v>747</v>
      </c>
      <c r="E9808" t="str">
        <f t="shared" si="306"/>
        <v/>
      </c>
      <c r="F9808" t="str">
        <f t="shared" si="307"/>
        <v/>
      </c>
      <c r="H9808">
        <v>6</v>
      </c>
      <c r="Q9808">
        <v>6</v>
      </c>
    </row>
    <row r="9809" spans="1:17" x14ac:dyDescent="0.25">
      <c r="A9809" t="s">
        <v>912</v>
      </c>
      <c r="B9809">
        <v>1</v>
      </c>
      <c r="C9809" t="s">
        <v>489</v>
      </c>
      <c r="D9809" t="s">
        <v>738</v>
      </c>
      <c r="E9809" t="str">
        <f t="shared" si="306"/>
        <v/>
      </c>
      <c r="F9809" t="str">
        <f t="shared" si="307"/>
        <v/>
      </c>
      <c r="H9809">
        <v>5.5</v>
      </c>
      <c r="Q9809">
        <v>5.5</v>
      </c>
    </row>
    <row r="9810" spans="1:17" x14ac:dyDescent="0.25">
      <c r="A9810" t="s">
        <v>912</v>
      </c>
      <c r="B9810">
        <v>1</v>
      </c>
      <c r="C9810" t="s">
        <v>567</v>
      </c>
      <c r="D9810" t="s">
        <v>738</v>
      </c>
      <c r="E9810" t="str">
        <f t="shared" si="306"/>
        <v/>
      </c>
      <c r="F9810" t="str">
        <f t="shared" si="307"/>
        <v/>
      </c>
      <c r="H9810">
        <v>6.5</v>
      </c>
      <c r="L9810">
        <v>1</v>
      </c>
      <c r="Q9810">
        <v>7.5</v>
      </c>
    </row>
    <row r="9811" spans="1:17" x14ac:dyDescent="0.25">
      <c r="A9811" t="s">
        <v>912</v>
      </c>
      <c r="B9811">
        <v>1</v>
      </c>
      <c r="C9811" t="s">
        <v>574</v>
      </c>
      <c r="D9811" t="s">
        <v>738</v>
      </c>
      <c r="E9811" t="str">
        <f t="shared" si="306"/>
        <v/>
      </c>
      <c r="F9811" t="str">
        <f t="shared" si="307"/>
        <v/>
      </c>
      <c r="H9811">
        <v>6</v>
      </c>
      <c r="Q9811">
        <v>6</v>
      </c>
    </row>
    <row r="9812" spans="1:17" x14ac:dyDescent="0.25">
      <c r="A9812" t="s">
        <v>912</v>
      </c>
      <c r="B9812">
        <v>1</v>
      </c>
      <c r="C9812" t="s">
        <v>592</v>
      </c>
      <c r="D9812" t="s">
        <v>738</v>
      </c>
      <c r="E9812" t="str">
        <f t="shared" si="306"/>
        <v/>
      </c>
      <c r="F9812" t="str">
        <f t="shared" si="307"/>
        <v/>
      </c>
      <c r="H9812">
        <v>5.5</v>
      </c>
      <c r="Q9812">
        <v>5.5</v>
      </c>
    </row>
    <row r="9813" spans="1:17" x14ac:dyDescent="0.25">
      <c r="A9813" t="s">
        <v>912</v>
      </c>
      <c r="B9813">
        <v>1</v>
      </c>
      <c r="C9813" t="s">
        <v>594</v>
      </c>
      <c r="D9813" t="s">
        <v>738</v>
      </c>
      <c r="E9813" t="str">
        <f t="shared" si="306"/>
        <v/>
      </c>
      <c r="F9813" t="str">
        <f t="shared" si="307"/>
        <v/>
      </c>
      <c r="H9813">
        <v>5.5</v>
      </c>
      <c r="Q9813">
        <v>5.5</v>
      </c>
    </row>
    <row r="9814" spans="1:17" x14ac:dyDescent="0.25">
      <c r="A9814" t="s">
        <v>912</v>
      </c>
      <c r="B9814">
        <v>1</v>
      </c>
      <c r="C9814" t="s">
        <v>798</v>
      </c>
      <c r="D9814" t="s">
        <v>738</v>
      </c>
      <c r="E9814" t="str">
        <f t="shared" si="306"/>
        <v/>
      </c>
      <c r="F9814" t="str">
        <f t="shared" si="307"/>
        <v/>
      </c>
      <c r="H9814">
        <v>4</v>
      </c>
      <c r="Q9814">
        <v>4</v>
      </c>
    </row>
    <row r="9815" spans="1:17" x14ac:dyDescent="0.25">
      <c r="A9815" t="s">
        <v>912</v>
      </c>
      <c r="B9815">
        <v>1</v>
      </c>
      <c r="C9815" t="s">
        <v>525</v>
      </c>
      <c r="D9815" t="s">
        <v>761</v>
      </c>
      <c r="E9815" t="str">
        <f t="shared" si="306"/>
        <v/>
      </c>
      <c r="F9815" t="str">
        <f t="shared" si="307"/>
        <v/>
      </c>
      <c r="H9815">
        <v>7</v>
      </c>
      <c r="Q9815">
        <v>7</v>
      </c>
    </row>
    <row r="9816" spans="1:17" x14ac:dyDescent="0.25">
      <c r="A9816" t="s">
        <v>912</v>
      </c>
      <c r="B9816">
        <v>1</v>
      </c>
      <c r="C9816" t="s">
        <v>554</v>
      </c>
      <c r="D9816" t="s">
        <v>761</v>
      </c>
      <c r="E9816">
        <f t="shared" si="306"/>
        <v>1</v>
      </c>
      <c r="F9816" t="str">
        <f t="shared" si="307"/>
        <v/>
      </c>
      <c r="G9816" t="s">
        <v>910</v>
      </c>
      <c r="H9816">
        <v>6.5</v>
      </c>
      <c r="L9816">
        <v>1</v>
      </c>
      <c r="Q9816">
        <v>7</v>
      </c>
    </row>
    <row r="9817" spans="1:17" x14ac:dyDescent="0.25">
      <c r="A9817" t="s">
        <v>912</v>
      </c>
      <c r="B9817">
        <v>1</v>
      </c>
      <c r="C9817" t="s">
        <v>556</v>
      </c>
      <c r="D9817" t="s">
        <v>761</v>
      </c>
      <c r="E9817">
        <f t="shared" si="306"/>
        <v>1</v>
      </c>
      <c r="F9817" t="str">
        <f t="shared" si="307"/>
        <v/>
      </c>
      <c r="G9817" t="s">
        <v>910</v>
      </c>
      <c r="H9817">
        <v>6.5</v>
      </c>
      <c r="Q9817">
        <v>6</v>
      </c>
    </row>
    <row r="9818" spans="1:17" x14ac:dyDescent="0.25">
      <c r="A9818" t="s">
        <v>912</v>
      </c>
      <c r="B9818">
        <v>1</v>
      </c>
      <c r="C9818" t="s">
        <v>579</v>
      </c>
      <c r="D9818" t="s">
        <v>761</v>
      </c>
      <c r="E9818" t="str">
        <f t="shared" si="306"/>
        <v/>
      </c>
      <c r="F9818" t="str">
        <f t="shared" si="307"/>
        <v/>
      </c>
      <c r="H9818">
        <v>7</v>
      </c>
      <c r="Q9818">
        <v>7</v>
      </c>
    </row>
    <row r="9819" spans="1:17" x14ac:dyDescent="0.25">
      <c r="A9819" t="s">
        <v>912</v>
      </c>
      <c r="B9819">
        <v>1</v>
      </c>
      <c r="C9819" t="s">
        <v>604</v>
      </c>
      <c r="D9819" t="s">
        <v>761</v>
      </c>
      <c r="E9819" t="str">
        <f t="shared" si="306"/>
        <v/>
      </c>
      <c r="F9819" t="str">
        <f t="shared" si="307"/>
        <v/>
      </c>
      <c r="H9819">
        <v>7</v>
      </c>
      <c r="L9819">
        <v>1</v>
      </c>
      <c r="Q9819">
        <v>8</v>
      </c>
    </row>
    <row r="9820" spans="1:17" x14ac:dyDescent="0.25">
      <c r="A9820" t="s">
        <v>913</v>
      </c>
      <c r="B9820">
        <v>1</v>
      </c>
      <c r="C9820" t="s">
        <v>262</v>
      </c>
      <c r="D9820" t="s">
        <v>746</v>
      </c>
      <c r="E9820" t="str">
        <f t="shared" si="306"/>
        <v/>
      </c>
      <c r="F9820" t="str">
        <f t="shared" si="307"/>
        <v/>
      </c>
      <c r="H9820">
        <v>5.5</v>
      </c>
      <c r="Q9820">
        <v>5.5</v>
      </c>
    </row>
    <row r="9821" spans="1:17" x14ac:dyDescent="0.25">
      <c r="A9821" t="s">
        <v>913</v>
      </c>
      <c r="B9821">
        <v>1</v>
      </c>
      <c r="C9821" t="s">
        <v>263</v>
      </c>
      <c r="D9821" t="s">
        <v>746</v>
      </c>
      <c r="E9821" t="str">
        <f t="shared" si="306"/>
        <v/>
      </c>
      <c r="F9821" t="str">
        <f t="shared" si="307"/>
        <v/>
      </c>
      <c r="H9821">
        <v>5.5</v>
      </c>
      <c r="Q9821">
        <v>5.5</v>
      </c>
    </row>
    <row r="9822" spans="1:17" x14ac:dyDescent="0.25">
      <c r="A9822" t="s">
        <v>913</v>
      </c>
      <c r="B9822">
        <v>1</v>
      </c>
      <c r="C9822" t="s">
        <v>285</v>
      </c>
      <c r="D9822" t="s">
        <v>746</v>
      </c>
      <c r="E9822" t="str">
        <f t="shared" si="306"/>
        <v/>
      </c>
      <c r="F9822" t="str">
        <f t="shared" si="307"/>
        <v/>
      </c>
      <c r="H9822">
        <v>6.5</v>
      </c>
      <c r="Q9822">
        <v>6.5</v>
      </c>
    </row>
    <row r="9823" spans="1:17" x14ac:dyDescent="0.25">
      <c r="A9823" t="s">
        <v>913</v>
      </c>
      <c r="B9823">
        <v>1</v>
      </c>
      <c r="C9823" t="s">
        <v>257</v>
      </c>
      <c r="D9823" t="s">
        <v>760</v>
      </c>
      <c r="E9823" t="str">
        <f t="shared" si="306"/>
        <v/>
      </c>
      <c r="F9823" t="str">
        <f t="shared" si="307"/>
        <v/>
      </c>
      <c r="H9823">
        <v>5</v>
      </c>
      <c r="Q9823">
        <v>5</v>
      </c>
    </row>
    <row r="9824" spans="1:17" x14ac:dyDescent="0.25">
      <c r="A9824" t="s">
        <v>913</v>
      </c>
      <c r="B9824">
        <v>1</v>
      </c>
      <c r="C9824" t="s">
        <v>294</v>
      </c>
      <c r="D9824" t="s">
        <v>760</v>
      </c>
      <c r="E9824" t="str">
        <f t="shared" si="306"/>
        <v/>
      </c>
      <c r="F9824" t="str">
        <f t="shared" si="307"/>
        <v/>
      </c>
      <c r="H9824">
        <v>5</v>
      </c>
      <c r="Q9824">
        <v>5</v>
      </c>
    </row>
    <row r="9825" spans="1:17" x14ac:dyDescent="0.25">
      <c r="A9825" t="s">
        <v>913</v>
      </c>
      <c r="B9825">
        <v>1</v>
      </c>
      <c r="C9825" t="s">
        <v>275</v>
      </c>
      <c r="D9825" t="s">
        <v>633</v>
      </c>
      <c r="E9825" t="str">
        <f t="shared" si="306"/>
        <v/>
      </c>
      <c r="F9825" t="str">
        <f t="shared" si="307"/>
        <v/>
      </c>
      <c r="H9825">
        <v>6.5</v>
      </c>
      <c r="Q9825">
        <v>6.5</v>
      </c>
    </row>
    <row r="9826" spans="1:17" x14ac:dyDescent="0.25">
      <c r="A9826" t="s">
        <v>913</v>
      </c>
      <c r="B9826">
        <v>1</v>
      </c>
      <c r="C9826" t="s">
        <v>308</v>
      </c>
      <c r="D9826" t="s">
        <v>633</v>
      </c>
      <c r="E9826" t="str">
        <f t="shared" si="306"/>
        <v/>
      </c>
      <c r="F9826" t="str">
        <f t="shared" si="307"/>
        <v/>
      </c>
      <c r="H9826">
        <v>6</v>
      </c>
      <c r="Q9826">
        <v>6</v>
      </c>
    </row>
    <row r="9827" spans="1:17" x14ac:dyDescent="0.25">
      <c r="A9827" t="s">
        <v>913</v>
      </c>
      <c r="B9827">
        <v>1</v>
      </c>
      <c r="C9827" t="s">
        <v>315</v>
      </c>
      <c r="D9827" t="s">
        <v>633</v>
      </c>
      <c r="E9827" t="str">
        <f t="shared" si="306"/>
        <v/>
      </c>
      <c r="F9827" t="str">
        <f t="shared" si="307"/>
        <v/>
      </c>
      <c r="H9827">
        <v>7</v>
      </c>
      <c r="L9827">
        <v>1</v>
      </c>
      <c r="Q9827">
        <v>8</v>
      </c>
    </row>
    <row r="9828" spans="1:17" x14ac:dyDescent="0.25">
      <c r="A9828" t="s">
        <v>913</v>
      </c>
      <c r="B9828">
        <v>1</v>
      </c>
      <c r="C9828" t="s">
        <v>256</v>
      </c>
      <c r="D9828" t="s">
        <v>739</v>
      </c>
      <c r="E9828" t="str">
        <f t="shared" si="306"/>
        <v/>
      </c>
      <c r="F9828" t="str">
        <f t="shared" si="307"/>
        <v/>
      </c>
      <c r="H9828">
        <v>5.5</v>
      </c>
      <c r="Q9828">
        <v>5.5</v>
      </c>
    </row>
    <row r="9829" spans="1:17" x14ac:dyDescent="0.25">
      <c r="A9829" t="s">
        <v>913</v>
      </c>
      <c r="B9829">
        <v>1</v>
      </c>
      <c r="C9829" t="s">
        <v>284</v>
      </c>
      <c r="D9829" t="s">
        <v>739</v>
      </c>
      <c r="E9829" t="str">
        <f t="shared" si="306"/>
        <v/>
      </c>
      <c r="F9829" t="str">
        <f t="shared" si="307"/>
        <v/>
      </c>
      <c r="H9829">
        <v>6</v>
      </c>
      <c r="Q9829">
        <v>6</v>
      </c>
    </row>
    <row r="9830" spans="1:17" x14ac:dyDescent="0.25">
      <c r="A9830" t="s">
        <v>913</v>
      </c>
      <c r="B9830">
        <v>1</v>
      </c>
      <c r="C9830" t="s">
        <v>302</v>
      </c>
      <c r="D9830" t="s">
        <v>634</v>
      </c>
      <c r="E9830" t="str">
        <f t="shared" si="306"/>
        <v/>
      </c>
      <c r="F9830" t="str">
        <f t="shared" si="307"/>
        <v/>
      </c>
      <c r="H9830">
        <v>6</v>
      </c>
      <c r="Q9830">
        <v>6</v>
      </c>
    </row>
    <row r="9831" spans="1:17" x14ac:dyDescent="0.25">
      <c r="A9831" t="s">
        <v>913</v>
      </c>
      <c r="B9831">
        <v>1</v>
      </c>
      <c r="C9831" t="s">
        <v>306</v>
      </c>
      <c r="D9831" t="s">
        <v>634</v>
      </c>
      <c r="E9831" t="str">
        <f t="shared" si="306"/>
        <v/>
      </c>
      <c r="F9831" t="str">
        <f t="shared" si="307"/>
        <v/>
      </c>
      <c r="H9831">
        <v>6</v>
      </c>
      <c r="Q9831">
        <v>6</v>
      </c>
    </row>
    <row r="9832" spans="1:17" x14ac:dyDescent="0.25">
      <c r="A9832" t="s">
        <v>913</v>
      </c>
      <c r="B9832">
        <v>1</v>
      </c>
      <c r="C9832" t="s">
        <v>318</v>
      </c>
      <c r="D9832" t="s">
        <v>634</v>
      </c>
      <c r="E9832" t="str">
        <f t="shared" si="306"/>
        <v/>
      </c>
      <c r="F9832" t="str">
        <f t="shared" si="307"/>
        <v/>
      </c>
      <c r="H9832">
        <v>6.5</v>
      </c>
      <c r="Q9832">
        <v>6.5</v>
      </c>
    </row>
    <row r="9833" spans="1:17" x14ac:dyDescent="0.25">
      <c r="A9833" t="s">
        <v>913</v>
      </c>
      <c r="B9833">
        <v>1</v>
      </c>
      <c r="C9833" t="s">
        <v>815</v>
      </c>
      <c r="D9833" t="s">
        <v>632</v>
      </c>
      <c r="E9833">
        <f t="shared" si="306"/>
        <v>1</v>
      </c>
      <c r="F9833" t="str">
        <f t="shared" si="307"/>
        <v/>
      </c>
      <c r="G9833" t="s">
        <v>910</v>
      </c>
      <c r="H9833">
        <v>6.5</v>
      </c>
      <c r="Q9833">
        <v>6</v>
      </c>
    </row>
    <row r="9834" spans="1:17" x14ac:dyDescent="0.25">
      <c r="A9834" t="s">
        <v>913</v>
      </c>
      <c r="B9834">
        <v>1</v>
      </c>
      <c r="C9834" t="s">
        <v>312</v>
      </c>
      <c r="D9834" t="s">
        <v>632</v>
      </c>
      <c r="E9834" t="str">
        <f t="shared" si="306"/>
        <v/>
      </c>
      <c r="F9834" t="str">
        <f t="shared" si="307"/>
        <v/>
      </c>
      <c r="H9834">
        <v>7</v>
      </c>
      <c r="I9834">
        <v>1</v>
      </c>
      <c r="Q9834">
        <v>10</v>
      </c>
    </row>
    <row r="9835" spans="1:17" x14ac:dyDescent="0.25">
      <c r="A9835" t="s">
        <v>913</v>
      </c>
      <c r="B9835">
        <v>1</v>
      </c>
      <c r="C9835" t="s">
        <v>272</v>
      </c>
      <c r="D9835" t="s">
        <v>752</v>
      </c>
      <c r="E9835">
        <f t="shared" si="306"/>
        <v>1</v>
      </c>
      <c r="F9835" t="str">
        <f t="shared" si="307"/>
        <v/>
      </c>
      <c r="G9835" t="s">
        <v>910</v>
      </c>
      <c r="H9835">
        <v>6</v>
      </c>
      <c r="Q9835">
        <v>5.5</v>
      </c>
    </row>
    <row r="9836" spans="1:17" x14ac:dyDescent="0.25">
      <c r="A9836" t="s">
        <v>913</v>
      </c>
      <c r="B9836">
        <v>1</v>
      </c>
      <c r="C9836" t="s">
        <v>283</v>
      </c>
      <c r="D9836" t="s">
        <v>752</v>
      </c>
      <c r="E9836" t="str">
        <f t="shared" si="306"/>
        <v/>
      </c>
      <c r="F9836" t="str">
        <f t="shared" si="307"/>
        <v/>
      </c>
      <c r="H9836">
        <v>5.5</v>
      </c>
      <c r="Q9836">
        <v>5.5</v>
      </c>
    </row>
    <row r="9837" spans="1:17" x14ac:dyDescent="0.25">
      <c r="A9837" t="s">
        <v>913</v>
      </c>
      <c r="B9837">
        <v>1</v>
      </c>
      <c r="C9837" t="s">
        <v>276</v>
      </c>
      <c r="D9837" t="s">
        <v>740</v>
      </c>
      <c r="E9837" t="str">
        <f t="shared" si="306"/>
        <v/>
      </c>
      <c r="F9837" t="str">
        <f t="shared" si="307"/>
        <v/>
      </c>
      <c r="H9837">
        <v>6.5</v>
      </c>
      <c r="Q9837">
        <v>6.5</v>
      </c>
    </row>
    <row r="9838" spans="1:17" x14ac:dyDescent="0.25">
      <c r="A9838" t="s">
        <v>913</v>
      </c>
      <c r="B9838">
        <v>1</v>
      </c>
      <c r="C9838" t="s">
        <v>300</v>
      </c>
      <c r="D9838" t="s">
        <v>740</v>
      </c>
      <c r="E9838" t="str">
        <f t="shared" si="306"/>
        <v/>
      </c>
      <c r="F9838" t="str">
        <f t="shared" si="307"/>
        <v/>
      </c>
      <c r="H9838">
        <v>6.5</v>
      </c>
      <c r="I9838">
        <v>1</v>
      </c>
      <c r="Q9838">
        <v>9.5</v>
      </c>
    </row>
    <row r="9839" spans="1:17" x14ac:dyDescent="0.25">
      <c r="A9839" t="s">
        <v>913</v>
      </c>
      <c r="B9839">
        <v>1</v>
      </c>
      <c r="C9839" t="s">
        <v>317</v>
      </c>
      <c r="D9839" t="s">
        <v>742</v>
      </c>
      <c r="E9839" t="str">
        <f t="shared" si="306"/>
        <v/>
      </c>
      <c r="F9839" t="str">
        <f t="shared" si="307"/>
        <v/>
      </c>
      <c r="H9839">
        <v>7</v>
      </c>
      <c r="I9839">
        <v>1</v>
      </c>
      <c r="Q9839">
        <v>10</v>
      </c>
    </row>
    <row r="9840" spans="1:17" x14ac:dyDescent="0.25">
      <c r="A9840" t="s">
        <v>913</v>
      </c>
      <c r="B9840">
        <v>1</v>
      </c>
      <c r="C9840" t="s">
        <v>831</v>
      </c>
      <c r="D9840" t="s">
        <v>742</v>
      </c>
      <c r="E9840">
        <f t="shared" si="306"/>
        <v>1</v>
      </c>
      <c r="F9840" t="str">
        <f t="shared" si="307"/>
        <v/>
      </c>
      <c r="G9840" t="s">
        <v>910</v>
      </c>
      <c r="H9840">
        <v>5.5</v>
      </c>
      <c r="Q9840">
        <v>5</v>
      </c>
    </row>
    <row r="9841" spans="1:17" x14ac:dyDescent="0.25">
      <c r="A9841" t="s">
        <v>913</v>
      </c>
      <c r="B9841">
        <v>1</v>
      </c>
      <c r="C9841" t="s">
        <v>282</v>
      </c>
      <c r="D9841" t="s">
        <v>753</v>
      </c>
      <c r="E9841" t="str">
        <f t="shared" si="306"/>
        <v/>
      </c>
      <c r="F9841" t="str">
        <f t="shared" si="307"/>
        <v/>
      </c>
      <c r="H9841">
        <v>6</v>
      </c>
      <c r="Q9841">
        <v>6</v>
      </c>
    </row>
    <row r="9842" spans="1:17" x14ac:dyDescent="0.25">
      <c r="A9842" t="s">
        <v>913</v>
      </c>
      <c r="B9842">
        <v>1</v>
      </c>
      <c r="C9842" t="s">
        <v>809</v>
      </c>
      <c r="D9842" t="s">
        <v>750</v>
      </c>
      <c r="E9842" t="str">
        <f t="shared" si="306"/>
        <v/>
      </c>
      <c r="F9842" t="str">
        <f t="shared" si="307"/>
        <v/>
      </c>
      <c r="H9842">
        <v>5</v>
      </c>
      <c r="Q9842">
        <v>5</v>
      </c>
    </row>
    <row r="9843" spans="1:17" x14ac:dyDescent="0.25">
      <c r="A9843" t="s">
        <v>913</v>
      </c>
      <c r="B9843">
        <v>1</v>
      </c>
      <c r="C9843" t="s">
        <v>304</v>
      </c>
      <c r="D9843" t="s">
        <v>750</v>
      </c>
      <c r="E9843" t="str">
        <f t="shared" si="306"/>
        <v/>
      </c>
      <c r="F9843" t="str">
        <f t="shared" si="307"/>
        <v/>
      </c>
      <c r="H9843">
        <v>5.5</v>
      </c>
      <c r="Q9843">
        <v>5.5</v>
      </c>
    </row>
    <row r="9844" spans="1:17" x14ac:dyDescent="0.25">
      <c r="A9844" t="s">
        <v>913</v>
      </c>
      <c r="B9844">
        <v>1</v>
      </c>
      <c r="C9844" t="s">
        <v>252</v>
      </c>
      <c r="D9844" t="s">
        <v>754</v>
      </c>
      <c r="E9844">
        <f t="shared" si="306"/>
        <v>1</v>
      </c>
      <c r="F9844" t="str">
        <f t="shared" si="307"/>
        <v/>
      </c>
      <c r="G9844" t="s">
        <v>910</v>
      </c>
      <c r="H9844">
        <v>5</v>
      </c>
      <c r="Q9844">
        <v>4.5</v>
      </c>
    </row>
    <row r="9845" spans="1:17" x14ac:dyDescent="0.25">
      <c r="A9845" t="s">
        <v>913</v>
      </c>
      <c r="B9845">
        <v>1</v>
      </c>
      <c r="C9845" t="s">
        <v>811</v>
      </c>
      <c r="D9845" t="s">
        <v>754</v>
      </c>
      <c r="E9845" t="str">
        <f t="shared" si="306"/>
        <v/>
      </c>
      <c r="F9845" t="str">
        <f t="shared" si="307"/>
        <v/>
      </c>
      <c r="H9845">
        <v>4</v>
      </c>
      <c r="Q9845">
        <v>4</v>
      </c>
    </row>
    <row r="9846" spans="1:17" x14ac:dyDescent="0.25">
      <c r="A9846" t="s">
        <v>913</v>
      </c>
      <c r="B9846">
        <v>1</v>
      </c>
      <c r="C9846" t="s">
        <v>819</v>
      </c>
      <c r="D9846" t="s">
        <v>754</v>
      </c>
      <c r="E9846" t="str">
        <f t="shared" si="306"/>
        <v/>
      </c>
      <c r="F9846" t="str">
        <f t="shared" si="307"/>
        <v/>
      </c>
      <c r="H9846">
        <v>4.5</v>
      </c>
      <c r="Q9846">
        <v>4.5</v>
      </c>
    </row>
    <row r="9847" spans="1:17" x14ac:dyDescent="0.25">
      <c r="A9847" t="s">
        <v>913</v>
      </c>
      <c r="B9847">
        <v>1</v>
      </c>
      <c r="C9847" t="s">
        <v>823</v>
      </c>
      <c r="D9847" t="s">
        <v>754</v>
      </c>
      <c r="E9847" t="str">
        <f t="shared" si="306"/>
        <v/>
      </c>
      <c r="F9847" t="str">
        <f t="shared" si="307"/>
        <v/>
      </c>
      <c r="H9847">
        <v>5.5</v>
      </c>
      <c r="Q9847">
        <v>5.5</v>
      </c>
    </row>
    <row r="9848" spans="1:17" x14ac:dyDescent="0.25">
      <c r="A9848" t="s">
        <v>913</v>
      </c>
      <c r="B9848">
        <v>1</v>
      </c>
      <c r="C9848" t="s">
        <v>259</v>
      </c>
      <c r="D9848" t="s">
        <v>748</v>
      </c>
      <c r="E9848" t="str">
        <f t="shared" si="306"/>
        <v/>
      </c>
      <c r="F9848" t="str">
        <f t="shared" si="307"/>
        <v/>
      </c>
      <c r="H9848">
        <v>7.5</v>
      </c>
      <c r="I9848">
        <v>1</v>
      </c>
      <c r="Q9848">
        <v>10.5</v>
      </c>
    </row>
    <row r="9849" spans="1:17" x14ac:dyDescent="0.25">
      <c r="A9849" t="s">
        <v>913</v>
      </c>
      <c r="B9849">
        <v>1</v>
      </c>
      <c r="C9849" t="s">
        <v>274</v>
      </c>
      <c r="D9849" t="s">
        <v>748</v>
      </c>
      <c r="E9849" t="str">
        <f t="shared" si="306"/>
        <v/>
      </c>
      <c r="F9849" t="str">
        <f t="shared" si="307"/>
        <v/>
      </c>
      <c r="H9849">
        <v>6.5</v>
      </c>
      <c r="Q9849">
        <v>6.5</v>
      </c>
    </row>
    <row r="9850" spans="1:17" x14ac:dyDescent="0.25">
      <c r="A9850" t="s">
        <v>913</v>
      </c>
      <c r="B9850">
        <v>1</v>
      </c>
      <c r="C9850" t="s">
        <v>278</v>
      </c>
      <c r="D9850" t="s">
        <v>748</v>
      </c>
      <c r="E9850" t="str">
        <f t="shared" si="306"/>
        <v/>
      </c>
      <c r="F9850" t="str">
        <f t="shared" si="307"/>
        <v/>
      </c>
      <c r="H9850">
        <v>6</v>
      </c>
      <c r="Q9850">
        <v>6</v>
      </c>
    </row>
    <row r="9851" spans="1:17" x14ac:dyDescent="0.25">
      <c r="A9851" t="s">
        <v>913</v>
      </c>
      <c r="B9851">
        <v>1</v>
      </c>
      <c r="C9851" t="s">
        <v>292</v>
      </c>
      <c r="D9851" t="s">
        <v>748</v>
      </c>
      <c r="E9851" t="str">
        <f t="shared" si="306"/>
        <v/>
      </c>
      <c r="F9851" t="str">
        <f t="shared" si="307"/>
        <v/>
      </c>
      <c r="H9851">
        <v>6</v>
      </c>
      <c r="Q9851">
        <v>6</v>
      </c>
    </row>
    <row r="9852" spans="1:17" x14ac:dyDescent="0.25">
      <c r="A9852" t="s">
        <v>913</v>
      </c>
      <c r="B9852">
        <v>1</v>
      </c>
      <c r="C9852" t="s">
        <v>303</v>
      </c>
      <c r="D9852" t="s">
        <v>748</v>
      </c>
      <c r="E9852" t="str">
        <f t="shared" si="306"/>
        <v/>
      </c>
      <c r="F9852" t="str">
        <f t="shared" si="307"/>
        <v/>
      </c>
      <c r="H9852">
        <v>6</v>
      </c>
      <c r="L9852">
        <v>1</v>
      </c>
      <c r="Q9852">
        <v>7</v>
      </c>
    </row>
    <row r="9853" spans="1:17" x14ac:dyDescent="0.25">
      <c r="A9853" t="s">
        <v>913</v>
      </c>
      <c r="B9853">
        <v>1</v>
      </c>
      <c r="C9853" t="s">
        <v>251</v>
      </c>
      <c r="D9853" t="s">
        <v>661</v>
      </c>
      <c r="E9853" t="str">
        <f t="shared" si="306"/>
        <v/>
      </c>
      <c r="F9853" t="str">
        <f t="shared" si="307"/>
        <v/>
      </c>
      <c r="H9853">
        <v>6</v>
      </c>
      <c r="Q9853">
        <v>6</v>
      </c>
    </row>
    <row r="9854" spans="1:17" x14ac:dyDescent="0.25">
      <c r="A9854" t="s">
        <v>913</v>
      </c>
      <c r="B9854">
        <v>1</v>
      </c>
      <c r="C9854" t="s">
        <v>260</v>
      </c>
      <c r="D9854" t="s">
        <v>661</v>
      </c>
      <c r="E9854" t="str">
        <f t="shared" si="306"/>
        <v/>
      </c>
      <c r="F9854" t="str">
        <f t="shared" si="307"/>
        <v/>
      </c>
      <c r="H9854">
        <v>6.5</v>
      </c>
      <c r="Q9854">
        <v>6.5</v>
      </c>
    </row>
    <row r="9855" spans="1:17" x14ac:dyDescent="0.25">
      <c r="A9855" t="s">
        <v>913</v>
      </c>
      <c r="B9855">
        <v>1</v>
      </c>
      <c r="C9855" t="s">
        <v>314</v>
      </c>
      <c r="D9855" t="s">
        <v>661</v>
      </c>
      <c r="E9855" t="str">
        <f t="shared" si="306"/>
        <v/>
      </c>
      <c r="F9855" t="str">
        <f t="shared" si="307"/>
        <v/>
      </c>
      <c r="H9855">
        <v>6</v>
      </c>
      <c r="Q9855">
        <v>6</v>
      </c>
    </row>
    <row r="9856" spans="1:17" x14ac:dyDescent="0.25">
      <c r="A9856" t="s">
        <v>913</v>
      </c>
      <c r="B9856">
        <v>1</v>
      </c>
      <c r="C9856" t="s">
        <v>804</v>
      </c>
      <c r="D9856" t="s">
        <v>631</v>
      </c>
      <c r="E9856" t="str">
        <f t="shared" si="306"/>
        <v/>
      </c>
      <c r="F9856" t="str">
        <f t="shared" si="307"/>
        <v/>
      </c>
      <c r="H9856">
        <v>5.5</v>
      </c>
      <c r="Q9856">
        <v>5.5</v>
      </c>
    </row>
    <row r="9857" spans="1:17" x14ac:dyDescent="0.25">
      <c r="A9857" t="s">
        <v>913</v>
      </c>
      <c r="B9857">
        <v>1</v>
      </c>
      <c r="C9857" t="s">
        <v>320</v>
      </c>
      <c r="D9857" t="s">
        <v>631</v>
      </c>
      <c r="E9857" t="str">
        <f t="shared" si="306"/>
        <v/>
      </c>
      <c r="F9857" t="str">
        <f t="shared" si="307"/>
        <v/>
      </c>
      <c r="H9857">
        <v>7</v>
      </c>
      <c r="Q9857">
        <v>7</v>
      </c>
    </row>
    <row r="9858" spans="1:17" x14ac:dyDescent="0.25">
      <c r="A9858" t="s">
        <v>913</v>
      </c>
      <c r="B9858">
        <v>1</v>
      </c>
      <c r="C9858" t="s">
        <v>271</v>
      </c>
      <c r="D9858" t="s">
        <v>631</v>
      </c>
      <c r="E9858" t="str">
        <f t="shared" si="306"/>
        <v/>
      </c>
      <c r="F9858" t="str">
        <f t="shared" si="307"/>
        <v/>
      </c>
      <c r="H9858">
        <v>5.5</v>
      </c>
      <c r="Q9858">
        <v>5.5</v>
      </c>
    </row>
    <row r="9859" spans="1:17" x14ac:dyDescent="0.25">
      <c r="A9859" t="s">
        <v>913</v>
      </c>
      <c r="B9859">
        <v>1</v>
      </c>
      <c r="C9859" t="s">
        <v>266</v>
      </c>
      <c r="D9859" t="s">
        <v>745</v>
      </c>
      <c r="E9859" t="str">
        <f t="shared" ref="E9859:E9868" si="308">IF($G9859="Ammonito",1,"")</f>
        <v/>
      </c>
      <c r="F9859" t="str">
        <f t="shared" ref="F9859:F9868" si="309">IF($G9859="Espulsione",1,"")</f>
        <v/>
      </c>
      <c r="H9859">
        <v>6</v>
      </c>
      <c r="Q9859">
        <v>6</v>
      </c>
    </row>
    <row r="9860" spans="1:17" x14ac:dyDescent="0.25">
      <c r="A9860" t="s">
        <v>913</v>
      </c>
      <c r="B9860">
        <v>1</v>
      </c>
      <c r="C9860" t="s">
        <v>270</v>
      </c>
      <c r="D9860" t="s">
        <v>745</v>
      </c>
      <c r="E9860" t="str">
        <f t="shared" si="308"/>
        <v/>
      </c>
      <c r="F9860" t="str">
        <f t="shared" si="309"/>
        <v/>
      </c>
      <c r="H9860">
        <v>6</v>
      </c>
      <c r="Q9860">
        <v>6</v>
      </c>
    </row>
    <row r="9861" spans="1:17" x14ac:dyDescent="0.25">
      <c r="A9861" t="s">
        <v>913</v>
      </c>
      <c r="B9861">
        <v>1</v>
      </c>
      <c r="C9861" t="s">
        <v>812</v>
      </c>
      <c r="D9861" t="s">
        <v>635</v>
      </c>
      <c r="E9861">
        <f t="shared" si="308"/>
        <v>1</v>
      </c>
      <c r="F9861" t="str">
        <f t="shared" si="309"/>
        <v/>
      </c>
      <c r="G9861" t="s">
        <v>910</v>
      </c>
      <c r="H9861">
        <v>6</v>
      </c>
      <c r="Q9861">
        <v>5.5</v>
      </c>
    </row>
    <row r="9862" spans="1:17" x14ac:dyDescent="0.25">
      <c r="A9862" t="s">
        <v>913</v>
      </c>
      <c r="B9862">
        <v>1</v>
      </c>
      <c r="C9862" t="s">
        <v>287</v>
      </c>
      <c r="D9862" t="s">
        <v>635</v>
      </c>
      <c r="E9862" t="str">
        <f t="shared" si="308"/>
        <v/>
      </c>
      <c r="F9862" t="str">
        <f t="shared" si="309"/>
        <v/>
      </c>
      <c r="H9862">
        <v>5.5</v>
      </c>
      <c r="Q9862">
        <v>5.5</v>
      </c>
    </row>
    <row r="9863" spans="1:17" x14ac:dyDescent="0.25">
      <c r="A9863" t="s">
        <v>913</v>
      </c>
      <c r="B9863">
        <v>1</v>
      </c>
      <c r="C9863" t="s">
        <v>822</v>
      </c>
      <c r="D9863" t="s">
        <v>635</v>
      </c>
      <c r="E9863" t="str">
        <f t="shared" si="308"/>
        <v/>
      </c>
      <c r="F9863" t="str">
        <f t="shared" si="309"/>
        <v/>
      </c>
      <c r="H9863">
        <v>6</v>
      </c>
      <c r="Q9863">
        <v>6</v>
      </c>
    </row>
    <row r="9864" spans="1:17" x14ac:dyDescent="0.25">
      <c r="A9864" t="s">
        <v>913</v>
      </c>
      <c r="B9864">
        <v>1</v>
      </c>
      <c r="C9864" t="s">
        <v>322</v>
      </c>
      <c r="D9864" t="s">
        <v>635</v>
      </c>
      <c r="E9864" t="str">
        <f t="shared" si="308"/>
        <v/>
      </c>
      <c r="F9864" t="str">
        <f t="shared" si="309"/>
        <v/>
      </c>
      <c r="H9864">
        <v>6</v>
      </c>
      <c r="Q9864">
        <v>6</v>
      </c>
    </row>
    <row r="9865" spans="1:17" x14ac:dyDescent="0.25">
      <c r="A9865" t="s">
        <v>913</v>
      </c>
      <c r="B9865">
        <v>1</v>
      </c>
      <c r="C9865" t="s">
        <v>277</v>
      </c>
      <c r="D9865" t="s">
        <v>747</v>
      </c>
      <c r="E9865">
        <f t="shared" si="308"/>
        <v>1</v>
      </c>
      <c r="F9865" t="str">
        <f t="shared" si="309"/>
        <v/>
      </c>
      <c r="G9865" t="s">
        <v>910</v>
      </c>
      <c r="H9865">
        <v>6.5</v>
      </c>
      <c r="L9865">
        <v>1</v>
      </c>
      <c r="Q9865">
        <v>7</v>
      </c>
    </row>
    <row r="9866" spans="1:17" x14ac:dyDescent="0.25">
      <c r="A9866" t="s">
        <v>913</v>
      </c>
      <c r="B9866">
        <v>1</v>
      </c>
      <c r="C9866" t="s">
        <v>265</v>
      </c>
      <c r="D9866" t="s">
        <v>738</v>
      </c>
      <c r="E9866" t="str">
        <f t="shared" si="308"/>
        <v/>
      </c>
      <c r="F9866" t="str">
        <f t="shared" si="309"/>
        <v/>
      </c>
      <c r="H9866">
        <v>4.5</v>
      </c>
      <c r="Q9866">
        <v>4.5</v>
      </c>
    </row>
    <row r="9867" spans="1:17" x14ac:dyDescent="0.25">
      <c r="A9867" t="s">
        <v>913</v>
      </c>
      <c r="B9867">
        <v>1</v>
      </c>
      <c r="C9867" t="s">
        <v>295</v>
      </c>
      <c r="D9867" t="s">
        <v>738</v>
      </c>
      <c r="E9867" t="str">
        <f t="shared" si="308"/>
        <v/>
      </c>
      <c r="F9867" t="str">
        <f t="shared" si="309"/>
        <v/>
      </c>
      <c r="H9867">
        <v>6.5</v>
      </c>
      <c r="I9867">
        <v>1</v>
      </c>
      <c r="Q9867">
        <v>9.5</v>
      </c>
    </row>
    <row r="9868" spans="1:17" x14ac:dyDescent="0.25">
      <c r="A9868" t="s">
        <v>913</v>
      </c>
      <c r="B9868">
        <v>1</v>
      </c>
      <c r="C9868" t="s">
        <v>319</v>
      </c>
      <c r="D9868" t="s">
        <v>761</v>
      </c>
      <c r="E9868" t="str">
        <f t="shared" si="308"/>
        <v/>
      </c>
      <c r="F9868" t="str">
        <f t="shared" si="309"/>
        <v/>
      </c>
      <c r="H9868">
        <v>8.5</v>
      </c>
      <c r="I9868">
        <v>2</v>
      </c>
      <c r="Q9868">
        <v>14.5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4"/>
  <sheetViews>
    <sheetView tabSelected="1" workbookViewId="0">
      <selection activeCell="Q7" sqref="Q7"/>
    </sheetView>
  </sheetViews>
  <sheetFormatPr defaultRowHeight="15" x14ac:dyDescent="0.25"/>
  <cols>
    <col min="1" max="1" width="24.28515625" bestFit="1" customWidth="1"/>
    <col min="2" max="2" width="7.5703125" customWidth="1"/>
    <col min="3" max="3" width="11" customWidth="1"/>
    <col min="5" max="5" width="9.140625" style="266"/>
    <col min="7" max="7" width="9.140625" style="266"/>
    <col min="9" max="18" width="7.140625" customWidth="1"/>
  </cols>
  <sheetData>
    <row r="1" spans="1:18" x14ac:dyDescent="0.25">
      <c r="A1" s="265" t="s">
        <v>674</v>
      </c>
      <c r="B1" s="265" t="s">
        <v>675</v>
      </c>
      <c r="C1" s="265" t="s">
        <v>177</v>
      </c>
      <c r="D1" s="265" t="s">
        <v>676</v>
      </c>
      <c r="E1" s="267" t="s">
        <v>179</v>
      </c>
      <c r="F1" s="265" t="s">
        <v>677</v>
      </c>
      <c r="G1" s="267" t="s">
        <v>180</v>
      </c>
      <c r="H1" s="265" t="s">
        <v>678</v>
      </c>
      <c r="I1" s="265" t="s">
        <v>183</v>
      </c>
      <c r="J1" s="265" t="s">
        <v>679</v>
      </c>
      <c r="K1" s="265" t="s">
        <v>680</v>
      </c>
      <c r="L1" s="265" t="s">
        <v>681</v>
      </c>
      <c r="M1" s="265" t="s">
        <v>682</v>
      </c>
      <c r="N1" s="265" t="s">
        <v>214</v>
      </c>
      <c r="O1" s="265" t="s">
        <v>683</v>
      </c>
      <c r="P1" s="265" t="s">
        <v>684</v>
      </c>
      <c r="Q1" s="265" t="s">
        <v>685</v>
      </c>
      <c r="R1" s="265" t="s">
        <v>686</v>
      </c>
    </row>
    <row r="2" spans="1:18" x14ac:dyDescent="0.25">
      <c r="A2" t="s">
        <v>323</v>
      </c>
      <c r="B2" t="s">
        <v>669</v>
      </c>
      <c r="C2" t="s">
        <v>754</v>
      </c>
      <c r="D2">
        <v>28</v>
      </c>
      <c r="E2" s="266">
        <f t="shared" ref="E2:E65" si="0">F2/$D2</f>
        <v>6.0178571428571432</v>
      </c>
      <c r="F2">
        <v>168.5</v>
      </c>
      <c r="G2" s="266">
        <f t="shared" ref="G2:G65" si="1">H2/$D2</f>
        <v>4.7321428571428568</v>
      </c>
      <c r="H2">
        <v>132.5</v>
      </c>
      <c r="I2">
        <v>0</v>
      </c>
      <c r="J2">
        <v>31</v>
      </c>
      <c r="K2">
        <v>1</v>
      </c>
      <c r="L2">
        <v>0</v>
      </c>
      <c r="M2">
        <v>4</v>
      </c>
      <c r="N2">
        <v>1</v>
      </c>
      <c r="O2">
        <v>0</v>
      </c>
      <c r="P2">
        <v>0</v>
      </c>
      <c r="Q2">
        <v>2</v>
      </c>
      <c r="R2">
        <v>0</v>
      </c>
    </row>
    <row r="3" spans="1:18" x14ac:dyDescent="0.25">
      <c r="A3" t="s">
        <v>636</v>
      </c>
      <c r="B3" t="s">
        <v>669</v>
      </c>
      <c r="C3" t="s">
        <v>633</v>
      </c>
      <c r="D3">
        <v>2</v>
      </c>
      <c r="E3" s="266">
        <f t="shared" si="0"/>
        <v>5</v>
      </c>
      <c r="F3">
        <v>10</v>
      </c>
      <c r="G3" s="266">
        <f t="shared" si="1"/>
        <v>3</v>
      </c>
      <c r="H3">
        <v>6</v>
      </c>
      <c r="I3">
        <v>0</v>
      </c>
      <c r="J3">
        <v>4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</row>
    <row r="4" spans="1:18" x14ac:dyDescent="0.25">
      <c r="A4" t="s">
        <v>324</v>
      </c>
      <c r="B4" t="s">
        <v>669</v>
      </c>
      <c r="C4" t="s">
        <v>634</v>
      </c>
      <c r="D4">
        <v>25</v>
      </c>
      <c r="E4" s="266">
        <f t="shared" si="0"/>
        <v>5.94</v>
      </c>
      <c r="F4">
        <v>148.5</v>
      </c>
      <c r="G4" s="266">
        <f t="shared" si="1"/>
        <v>4.4400000000000004</v>
      </c>
      <c r="H4">
        <v>111</v>
      </c>
      <c r="I4">
        <v>0</v>
      </c>
      <c r="J4">
        <v>40</v>
      </c>
      <c r="K4">
        <v>0</v>
      </c>
      <c r="L4">
        <v>0</v>
      </c>
      <c r="M4">
        <v>1</v>
      </c>
      <c r="N4">
        <v>0</v>
      </c>
      <c r="O4">
        <v>0</v>
      </c>
      <c r="P4">
        <v>0</v>
      </c>
      <c r="Q4">
        <v>2</v>
      </c>
      <c r="R4">
        <v>1</v>
      </c>
    </row>
    <row r="5" spans="1:18" x14ac:dyDescent="0.25">
      <c r="A5" t="s">
        <v>637</v>
      </c>
      <c r="B5" t="s">
        <v>669</v>
      </c>
      <c r="C5" t="s">
        <v>750</v>
      </c>
      <c r="D5">
        <v>1</v>
      </c>
      <c r="E5" s="266">
        <f t="shared" si="0"/>
        <v>6</v>
      </c>
      <c r="F5">
        <v>6</v>
      </c>
      <c r="G5" s="266">
        <f t="shared" si="1"/>
        <v>6</v>
      </c>
      <c r="H5">
        <v>6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</row>
    <row r="6" spans="1:18" x14ac:dyDescent="0.25">
      <c r="A6" t="s">
        <v>638</v>
      </c>
      <c r="B6" t="s">
        <v>669</v>
      </c>
      <c r="C6" t="s">
        <v>754</v>
      </c>
      <c r="D6">
        <v>5</v>
      </c>
      <c r="E6" s="266">
        <f t="shared" si="0"/>
        <v>5.9</v>
      </c>
      <c r="F6">
        <v>29.5</v>
      </c>
      <c r="G6" s="266">
        <f t="shared" si="1"/>
        <v>4.3</v>
      </c>
      <c r="H6">
        <v>21.5</v>
      </c>
      <c r="I6">
        <v>0</v>
      </c>
      <c r="J6">
        <v>8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2</v>
      </c>
      <c r="R6">
        <v>0</v>
      </c>
    </row>
    <row r="7" spans="1:18" x14ac:dyDescent="0.25">
      <c r="A7" t="s">
        <v>639</v>
      </c>
      <c r="B7" t="s">
        <v>669</v>
      </c>
      <c r="C7" t="s">
        <v>750</v>
      </c>
      <c r="D7">
        <v>3</v>
      </c>
      <c r="E7" s="266">
        <f t="shared" si="0"/>
        <v>5.833333333333333</v>
      </c>
      <c r="F7">
        <v>17.5</v>
      </c>
      <c r="G7" s="266">
        <f t="shared" si="1"/>
        <v>4.166666666666667</v>
      </c>
      <c r="H7">
        <v>12.5</v>
      </c>
      <c r="I7">
        <v>0</v>
      </c>
      <c r="J7">
        <v>8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1</v>
      </c>
    </row>
    <row r="8" spans="1:18" x14ac:dyDescent="0.25">
      <c r="A8" t="s">
        <v>640</v>
      </c>
      <c r="B8" t="s">
        <v>669</v>
      </c>
      <c r="C8" t="s">
        <v>761</v>
      </c>
      <c r="D8">
        <v>1</v>
      </c>
      <c r="E8" s="266">
        <f t="shared" si="0"/>
        <v>4.5</v>
      </c>
      <c r="F8">
        <v>4.5</v>
      </c>
      <c r="G8" s="266">
        <f t="shared" si="1"/>
        <v>-0.5</v>
      </c>
      <c r="H8">
        <v>-0.5</v>
      </c>
      <c r="I8">
        <v>0</v>
      </c>
      <c r="J8">
        <v>5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</row>
    <row r="9" spans="1:18" x14ac:dyDescent="0.25">
      <c r="A9" t="s">
        <v>325</v>
      </c>
      <c r="B9" t="s">
        <v>669</v>
      </c>
      <c r="C9" t="s">
        <v>739</v>
      </c>
      <c r="D9">
        <v>24</v>
      </c>
      <c r="E9" s="266">
        <f t="shared" si="0"/>
        <v>5.729166666666667</v>
      </c>
      <c r="F9">
        <v>137.5</v>
      </c>
      <c r="G9" s="266">
        <f t="shared" si="1"/>
        <v>3.9583333333333335</v>
      </c>
      <c r="H9">
        <v>95</v>
      </c>
      <c r="I9">
        <v>0</v>
      </c>
      <c r="J9">
        <v>42</v>
      </c>
      <c r="K9">
        <v>0</v>
      </c>
      <c r="L9">
        <v>0</v>
      </c>
      <c r="M9">
        <v>1</v>
      </c>
      <c r="N9">
        <v>0</v>
      </c>
      <c r="O9">
        <v>0</v>
      </c>
      <c r="P9">
        <v>0</v>
      </c>
      <c r="Q9">
        <v>1</v>
      </c>
      <c r="R9">
        <v>0</v>
      </c>
    </row>
    <row r="10" spans="1:18" x14ac:dyDescent="0.25">
      <c r="A10" t="s">
        <v>326</v>
      </c>
      <c r="B10" t="s">
        <v>669</v>
      </c>
      <c r="C10" t="s">
        <v>633</v>
      </c>
      <c r="D10">
        <v>23</v>
      </c>
      <c r="E10" s="266">
        <f t="shared" si="0"/>
        <v>6.0652173913043477</v>
      </c>
      <c r="F10">
        <v>139.5</v>
      </c>
      <c r="G10" s="266">
        <f t="shared" si="1"/>
        <v>4.8913043478260869</v>
      </c>
      <c r="H10">
        <v>112.5</v>
      </c>
      <c r="I10">
        <v>0</v>
      </c>
      <c r="J10">
        <v>25</v>
      </c>
      <c r="K10">
        <v>0</v>
      </c>
      <c r="L10">
        <v>0</v>
      </c>
      <c r="M10">
        <v>4</v>
      </c>
      <c r="N10">
        <v>0</v>
      </c>
      <c r="O10">
        <v>0</v>
      </c>
      <c r="P10">
        <v>0</v>
      </c>
      <c r="Q10">
        <v>2</v>
      </c>
      <c r="R10">
        <v>0</v>
      </c>
    </row>
    <row r="11" spans="1:18" x14ac:dyDescent="0.25">
      <c r="A11" t="s">
        <v>641</v>
      </c>
      <c r="B11" t="s">
        <v>669</v>
      </c>
      <c r="C11" t="s">
        <v>661</v>
      </c>
      <c r="D11">
        <v>4</v>
      </c>
      <c r="E11" s="266">
        <f t="shared" si="0"/>
        <v>6</v>
      </c>
      <c r="F11">
        <v>24</v>
      </c>
      <c r="G11" s="266">
        <f t="shared" si="1"/>
        <v>5</v>
      </c>
      <c r="H11">
        <v>20</v>
      </c>
      <c r="I11">
        <v>0</v>
      </c>
      <c r="J11">
        <v>4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3</v>
      </c>
      <c r="R11">
        <v>0</v>
      </c>
    </row>
    <row r="12" spans="1:18" x14ac:dyDescent="0.25">
      <c r="A12" t="s">
        <v>327</v>
      </c>
      <c r="B12" t="s">
        <v>669</v>
      </c>
      <c r="C12" t="s">
        <v>750</v>
      </c>
      <c r="D12">
        <v>35</v>
      </c>
      <c r="E12" s="266">
        <f t="shared" si="0"/>
        <v>5.9571428571428573</v>
      </c>
      <c r="F12">
        <v>208.5</v>
      </c>
      <c r="G12" s="266">
        <f t="shared" si="1"/>
        <v>3.8714285714285714</v>
      </c>
      <c r="H12">
        <v>135.5</v>
      </c>
      <c r="I12">
        <v>0</v>
      </c>
      <c r="J12">
        <v>69</v>
      </c>
      <c r="K12">
        <v>1</v>
      </c>
      <c r="L12">
        <v>0</v>
      </c>
      <c r="M12">
        <v>4</v>
      </c>
      <c r="N12">
        <v>0</v>
      </c>
      <c r="O12">
        <v>0</v>
      </c>
      <c r="P12">
        <v>0</v>
      </c>
      <c r="Q12">
        <v>5</v>
      </c>
      <c r="R12">
        <v>0</v>
      </c>
    </row>
    <row r="13" spans="1:18" x14ac:dyDescent="0.25">
      <c r="A13" t="s">
        <v>328</v>
      </c>
      <c r="B13" t="s">
        <v>669</v>
      </c>
      <c r="C13" t="s">
        <v>753</v>
      </c>
      <c r="D13">
        <v>17</v>
      </c>
      <c r="E13" s="266">
        <f t="shared" si="0"/>
        <v>6.0588235294117645</v>
      </c>
      <c r="F13">
        <v>103</v>
      </c>
      <c r="G13" s="266">
        <f t="shared" si="1"/>
        <v>4.5882352941176467</v>
      </c>
      <c r="H13">
        <v>78</v>
      </c>
      <c r="I13">
        <v>0</v>
      </c>
      <c r="J13">
        <v>25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2</v>
      </c>
      <c r="R13">
        <v>0</v>
      </c>
    </row>
    <row r="14" spans="1:18" x14ac:dyDescent="0.25">
      <c r="A14" t="s">
        <v>642</v>
      </c>
      <c r="B14" t="s">
        <v>669</v>
      </c>
      <c r="C14" t="s">
        <v>752</v>
      </c>
      <c r="D14">
        <v>1</v>
      </c>
      <c r="E14" s="266">
        <f t="shared" si="0"/>
        <v>6.5</v>
      </c>
      <c r="F14">
        <v>6.5</v>
      </c>
      <c r="G14" s="266">
        <f t="shared" si="1"/>
        <v>6.5</v>
      </c>
      <c r="H14">
        <v>6.5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18" x14ac:dyDescent="0.25">
      <c r="A15" t="s">
        <v>329</v>
      </c>
      <c r="B15" t="s">
        <v>669</v>
      </c>
      <c r="C15" t="s">
        <v>738</v>
      </c>
      <c r="D15">
        <v>12</v>
      </c>
      <c r="E15" s="266">
        <f t="shared" si="0"/>
        <v>5.875</v>
      </c>
      <c r="F15">
        <v>70.5</v>
      </c>
      <c r="G15" s="266">
        <f t="shared" si="1"/>
        <v>4.041666666666667</v>
      </c>
      <c r="H15">
        <v>48.5</v>
      </c>
      <c r="I15">
        <v>0</v>
      </c>
      <c r="J15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2</v>
      </c>
      <c r="R15">
        <v>0</v>
      </c>
    </row>
    <row r="16" spans="1:18" x14ac:dyDescent="0.25">
      <c r="A16" t="s">
        <v>330</v>
      </c>
      <c r="B16" t="s">
        <v>669</v>
      </c>
      <c r="C16" t="s">
        <v>742</v>
      </c>
      <c r="D16">
        <v>33</v>
      </c>
      <c r="E16" s="266">
        <f t="shared" si="0"/>
        <v>6.2878787878787881</v>
      </c>
      <c r="F16">
        <v>207.5</v>
      </c>
      <c r="G16" s="266">
        <f t="shared" si="1"/>
        <v>5.7424242424242422</v>
      </c>
      <c r="H16">
        <v>189.5</v>
      </c>
      <c r="I16">
        <v>0</v>
      </c>
      <c r="J16">
        <v>20</v>
      </c>
      <c r="K16">
        <v>0</v>
      </c>
      <c r="L16">
        <v>0</v>
      </c>
      <c r="M16">
        <v>0</v>
      </c>
      <c r="N16">
        <v>1</v>
      </c>
      <c r="O16">
        <v>0</v>
      </c>
      <c r="P16">
        <v>0</v>
      </c>
      <c r="Q16">
        <v>1</v>
      </c>
      <c r="R16">
        <v>1</v>
      </c>
    </row>
    <row r="17" spans="1:18" x14ac:dyDescent="0.25">
      <c r="A17" t="s">
        <v>643</v>
      </c>
      <c r="B17" t="s">
        <v>669</v>
      </c>
      <c r="C17" t="s">
        <v>740</v>
      </c>
      <c r="D17">
        <v>4</v>
      </c>
      <c r="E17" s="266">
        <f t="shared" si="0"/>
        <v>5.875</v>
      </c>
      <c r="F17">
        <v>23.5</v>
      </c>
      <c r="G17" s="266">
        <f t="shared" si="1"/>
        <v>4.875</v>
      </c>
      <c r="H17">
        <v>19.5</v>
      </c>
      <c r="I17">
        <v>0</v>
      </c>
      <c r="J17">
        <v>7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1</v>
      </c>
    </row>
    <row r="18" spans="1:18" x14ac:dyDescent="0.25">
      <c r="A18" t="s">
        <v>644</v>
      </c>
      <c r="B18" t="s">
        <v>669</v>
      </c>
      <c r="C18" t="s">
        <v>748</v>
      </c>
      <c r="D18">
        <v>1</v>
      </c>
      <c r="E18" s="266">
        <f t="shared" si="0"/>
        <v>6</v>
      </c>
      <c r="F18">
        <v>6</v>
      </c>
      <c r="G18" s="266">
        <f t="shared" si="1"/>
        <v>6</v>
      </c>
      <c r="H18">
        <v>6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</row>
    <row r="19" spans="1:18" x14ac:dyDescent="0.25">
      <c r="A19" t="s">
        <v>331</v>
      </c>
      <c r="B19" t="s">
        <v>669</v>
      </c>
      <c r="C19" t="s">
        <v>746</v>
      </c>
      <c r="D19">
        <v>35</v>
      </c>
      <c r="E19" s="266">
        <f t="shared" si="0"/>
        <v>6.2285714285714286</v>
      </c>
      <c r="F19">
        <v>218</v>
      </c>
      <c r="G19" s="266">
        <f t="shared" si="1"/>
        <v>4.9000000000000004</v>
      </c>
      <c r="H19">
        <v>171.5</v>
      </c>
      <c r="I19">
        <v>0</v>
      </c>
      <c r="J19">
        <v>48</v>
      </c>
      <c r="K19">
        <v>0</v>
      </c>
      <c r="L19">
        <v>0</v>
      </c>
      <c r="M19">
        <v>3</v>
      </c>
      <c r="N19">
        <v>0</v>
      </c>
      <c r="O19">
        <v>0</v>
      </c>
      <c r="P19">
        <v>0</v>
      </c>
      <c r="Q19">
        <v>2</v>
      </c>
      <c r="R19">
        <v>1</v>
      </c>
    </row>
    <row r="20" spans="1:18" x14ac:dyDescent="0.25">
      <c r="A20" t="s">
        <v>332</v>
      </c>
      <c r="B20" t="s">
        <v>669</v>
      </c>
      <c r="C20" t="s">
        <v>760</v>
      </c>
      <c r="D20">
        <v>37</v>
      </c>
      <c r="E20" s="266">
        <f t="shared" si="0"/>
        <v>5.8783783783783781</v>
      </c>
      <c r="F20">
        <v>217.5</v>
      </c>
      <c r="G20" s="266">
        <f t="shared" si="1"/>
        <v>4.3918918918918921</v>
      </c>
      <c r="H20">
        <v>162.5</v>
      </c>
      <c r="I20">
        <v>0</v>
      </c>
      <c r="J20">
        <v>57</v>
      </c>
      <c r="K20">
        <v>0</v>
      </c>
      <c r="L20">
        <v>0</v>
      </c>
      <c r="M20">
        <v>2</v>
      </c>
      <c r="N20">
        <v>0</v>
      </c>
      <c r="O20">
        <v>0</v>
      </c>
      <c r="P20">
        <v>0</v>
      </c>
      <c r="Q20">
        <v>5</v>
      </c>
      <c r="R20">
        <v>1</v>
      </c>
    </row>
    <row r="21" spans="1:18" x14ac:dyDescent="0.25">
      <c r="A21" t="s">
        <v>333</v>
      </c>
      <c r="B21" t="s">
        <v>669</v>
      </c>
      <c r="C21" t="s">
        <v>745</v>
      </c>
      <c r="D21">
        <v>33</v>
      </c>
      <c r="E21" s="266">
        <f t="shared" si="0"/>
        <v>5.9393939393939394</v>
      </c>
      <c r="F21">
        <v>196</v>
      </c>
      <c r="G21" s="266">
        <f t="shared" si="1"/>
        <v>4.4393939393939394</v>
      </c>
      <c r="H21">
        <v>146.5</v>
      </c>
      <c r="I21">
        <v>0</v>
      </c>
      <c r="J21">
        <v>49</v>
      </c>
      <c r="K21">
        <v>0</v>
      </c>
      <c r="L21">
        <v>0</v>
      </c>
      <c r="M21">
        <v>1</v>
      </c>
      <c r="N21">
        <v>0</v>
      </c>
      <c r="O21">
        <v>0</v>
      </c>
      <c r="P21">
        <v>0</v>
      </c>
      <c r="Q21">
        <v>6</v>
      </c>
      <c r="R21">
        <v>0</v>
      </c>
    </row>
    <row r="22" spans="1:18" x14ac:dyDescent="0.25">
      <c r="A22" t="s">
        <v>334</v>
      </c>
      <c r="B22" t="s">
        <v>669</v>
      </c>
      <c r="C22" t="s">
        <v>631</v>
      </c>
      <c r="D22">
        <v>35</v>
      </c>
      <c r="E22" s="266">
        <f t="shared" si="0"/>
        <v>6.128571428571429</v>
      </c>
      <c r="F22">
        <v>214.5</v>
      </c>
      <c r="G22" s="266">
        <f t="shared" si="1"/>
        <v>5.5</v>
      </c>
      <c r="H22">
        <v>192.5</v>
      </c>
      <c r="I22">
        <v>0</v>
      </c>
      <c r="J22">
        <v>21</v>
      </c>
      <c r="K22">
        <v>0</v>
      </c>
      <c r="L22">
        <v>0</v>
      </c>
      <c r="M22">
        <v>2</v>
      </c>
      <c r="N22">
        <v>0</v>
      </c>
      <c r="O22">
        <v>0</v>
      </c>
      <c r="P22">
        <v>0</v>
      </c>
      <c r="Q22">
        <v>2</v>
      </c>
      <c r="R22">
        <v>0</v>
      </c>
    </row>
    <row r="23" spans="1:18" x14ac:dyDescent="0.25">
      <c r="A23" t="s">
        <v>645</v>
      </c>
      <c r="B23" t="s">
        <v>669</v>
      </c>
      <c r="C23" t="s">
        <v>748</v>
      </c>
      <c r="D23">
        <v>2</v>
      </c>
      <c r="E23" s="266">
        <f t="shared" si="0"/>
        <v>6</v>
      </c>
      <c r="F23">
        <v>12</v>
      </c>
      <c r="G23" s="266">
        <f t="shared" si="1"/>
        <v>5</v>
      </c>
      <c r="H23">
        <v>10</v>
      </c>
      <c r="I23">
        <v>0</v>
      </c>
      <c r="J23">
        <v>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</row>
    <row r="24" spans="1:18" x14ac:dyDescent="0.25">
      <c r="A24" t="s">
        <v>646</v>
      </c>
      <c r="B24" t="s">
        <v>669</v>
      </c>
      <c r="C24" t="s">
        <v>745</v>
      </c>
      <c r="D24">
        <v>5</v>
      </c>
      <c r="E24" s="266">
        <f t="shared" si="0"/>
        <v>6</v>
      </c>
      <c r="F24">
        <v>30</v>
      </c>
      <c r="G24" s="266">
        <f t="shared" si="1"/>
        <v>3.4</v>
      </c>
      <c r="H24">
        <v>17</v>
      </c>
      <c r="I24">
        <v>0</v>
      </c>
      <c r="J24">
        <v>13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  <c r="R24">
        <v>0</v>
      </c>
    </row>
    <row r="25" spans="1:18" x14ac:dyDescent="0.25">
      <c r="A25" t="s">
        <v>335</v>
      </c>
      <c r="B25" t="s">
        <v>669</v>
      </c>
      <c r="C25" t="s">
        <v>739</v>
      </c>
      <c r="D25">
        <v>14</v>
      </c>
      <c r="E25" s="266">
        <f t="shared" si="0"/>
        <v>6</v>
      </c>
      <c r="F25">
        <v>84</v>
      </c>
      <c r="G25" s="266">
        <f t="shared" si="1"/>
        <v>4.2857142857142856</v>
      </c>
      <c r="H25">
        <v>60</v>
      </c>
      <c r="I25">
        <v>0</v>
      </c>
      <c r="J25">
        <v>24</v>
      </c>
      <c r="K25">
        <v>1</v>
      </c>
      <c r="L25">
        <v>0</v>
      </c>
      <c r="M25">
        <v>2</v>
      </c>
      <c r="N25">
        <v>0</v>
      </c>
      <c r="O25">
        <v>0</v>
      </c>
      <c r="P25">
        <v>0</v>
      </c>
      <c r="Q25">
        <v>1</v>
      </c>
      <c r="R25">
        <v>1</v>
      </c>
    </row>
    <row r="26" spans="1:18" x14ac:dyDescent="0.25">
      <c r="A26" t="s">
        <v>647</v>
      </c>
      <c r="B26" t="s">
        <v>669</v>
      </c>
      <c r="C26" t="s">
        <v>754</v>
      </c>
      <c r="D26">
        <v>7</v>
      </c>
      <c r="E26" s="266">
        <f t="shared" si="0"/>
        <v>5.5</v>
      </c>
      <c r="F26">
        <v>38.5</v>
      </c>
      <c r="G26" s="266">
        <f t="shared" si="1"/>
        <v>4</v>
      </c>
      <c r="H26">
        <v>28</v>
      </c>
      <c r="I26">
        <v>0</v>
      </c>
      <c r="J26">
        <v>10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1</v>
      </c>
      <c r="R26">
        <v>0</v>
      </c>
    </row>
    <row r="27" spans="1:18" x14ac:dyDescent="0.25">
      <c r="A27" t="s">
        <v>648</v>
      </c>
      <c r="B27" t="s">
        <v>669</v>
      </c>
      <c r="C27" t="s">
        <v>747</v>
      </c>
      <c r="D27">
        <v>1</v>
      </c>
      <c r="E27" s="266">
        <f t="shared" si="0"/>
        <v>5.5</v>
      </c>
      <c r="F27">
        <v>5.5</v>
      </c>
      <c r="G27" s="266">
        <f t="shared" si="1"/>
        <v>4</v>
      </c>
      <c r="H27">
        <v>4</v>
      </c>
      <c r="I27">
        <v>0</v>
      </c>
      <c r="J27">
        <v>1</v>
      </c>
      <c r="K27">
        <v>0</v>
      </c>
      <c r="L27">
        <v>0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</row>
    <row r="28" spans="1:18" x14ac:dyDescent="0.25">
      <c r="A28" t="s">
        <v>662</v>
      </c>
      <c r="B28" t="s">
        <v>669</v>
      </c>
      <c r="C28" t="s">
        <v>740</v>
      </c>
      <c r="D28">
        <v>36</v>
      </c>
      <c r="E28" s="266">
        <f t="shared" si="0"/>
        <v>6.2638888888888893</v>
      </c>
      <c r="F28">
        <v>225.5</v>
      </c>
      <c r="G28" s="266">
        <f t="shared" si="1"/>
        <v>5.5972222222222223</v>
      </c>
      <c r="H28">
        <v>201.5</v>
      </c>
      <c r="I28">
        <v>0</v>
      </c>
      <c r="J28">
        <v>32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3</v>
      </c>
      <c r="R28">
        <v>3</v>
      </c>
    </row>
    <row r="29" spans="1:18" x14ac:dyDescent="0.25">
      <c r="A29" t="s">
        <v>336</v>
      </c>
      <c r="B29" t="s">
        <v>669</v>
      </c>
      <c r="C29" t="s">
        <v>738</v>
      </c>
      <c r="D29">
        <v>10</v>
      </c>
      <c r="E29" s="266">
        <f t="shared" si="0"/>
        <v>6</v>
      </c>
      <c r="F29">
        <v>60</v>
      </c>
      <c r="G29" s="266">
        <f t="shared" si="1"/>
        <v>4.5999999999999996</v>
      </c>
      <c r="H29">
        <v>46</v>
      </c>
      <c r="I29">
        <v>0</v>
      </c>
      <c r="J29">
        <v>13</v>
      </c>
      <c r="K29">
        <v>0</v>
      </c>
      <c r="L29">
        <v>0</v>
      </c>
      <c r="M29">
        <v>2</v>
      </c>
      <c r="N29">
        <v>0</v>
      </c>
      <c r="O29">
        <v>0</v>
      </c>
      <c r="P29">
        <v>0</v>
      </c>
      <c r="Q29">
        <v>2</v>
      </c>
      <c r="R29">
        <v>0</v>
      </c>
    </row>
    <row r="30" spans="1:18" x14ac:dyDescent="0.25">
      <c r="A30" t="s">
        <v>649</v>
      </c>
      <c r="B30" t="s">
        <v>669</v>
      </c>
      <c r="C30" t="s">
        <v>631</v>
      </c>
      <c r="D30">
        <v>1</v>
      </c>
      <c r="E30" s="266">
        <f t="shared" si="0"/>
        <v>6</v>
      </c>
      <c r="F30">
        <v>6</v>
      </c>
      <c r="G30" s="266">
        <f t="shared" si="1"/>
        <v>6</v>
      </c>
      <c r="H30">
        <v>6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</row>
    <row r="31" spans="1:18" x14ac:dyDescent="0.25">
      <c r="A31" t="s">
        <v>337</v>
      </c>
      <c r="B31" t="s">
        <v>669</v>
      </c>
      <c r="C31" t="s">
        <v>753</v>
      </c>
      <c r="D31">
        <v>21</v>
      </c>
      <c r="E31" s="266">
        <f t="shared" si="0"/>
        <v>5.833333333333333</v>
      </c>
      <c r="F31">
        <v>122.5</v>
      </c>
      <c r="G31" s="266">
        <f t="shared" si="1"/>
        <v>4.4285714285714288</v>
      </c>
      <c r="H31">
        <v>93</v>
      </c>
      <c r="I31">
        <v>0</v>
      </c>
      <c r="J31">
        <v>29</v>
      </c>
      <c r="K31">
        <v>0</v>
      </c>
      <c r="L31">
        <v>0</v>
      </c>
      <c r="M31">
        <v>1</v>
      </c>
      <c r="N31">
        <v>0</v>
      </c>
      <c r="O31">
        <v>0</v>
      </c>
      <c r="P31">
        <v>0</v>
      </c>
      <c r="Q31">
        <v>2</v>
      </c>
      <c r="R31">
        <v>0</v>
      </c>
    </row>
    <row r="32" spans="1:18" x14ac:dyDescent="0.25">
      <c r="A32" t="s">
        <v>663</v>
      </c>
      <c r="B32" t="s">
        <v>669</v>
      </c>
      <c r="C32" t="s">
        <v>661</v>
      </c>
      <c r="D32">
        <v>36</v>
      </c>
      <c r="E32" s="266">
        <f t="shared" si="0"/>
        <v>6.1805555555555554</v>
      </c>
      <c r="F32">
        <v>222.5</v>
      </c>
      <c r="G32" s="266">
        <f t="shared" si="1"/>
        <v>5.1527777777777777</v>
      </c>
      <c r="H32">
        <v>185.5</v>
      </c>
      <c r="I32">
        <v>0</v>
      </c>
      <c r="J32">
        <v>38</v>
      </c>
      <c r="K32">
        <v>0</v>
      </c>
      <c r="L32">
        <v>0</v>
      </c>
      <c r="M32">
        <v>2</v>
      </c>
      <c r="N32">
        <v>1</v>
      </c>
      <c r="O32">
        <v>0</v>
      </c>
      <c r="P32">
        <v>0</v>
      </c>
      <c r="Q32">
        <v>5</v>
      </c>
      <c r="R32">
        <v>1</v>
      </c>
    </row>
    <row r="33" spans="1:18" x14ac:dyDescent="0.25">
      <c r="A33" t="s">
        <v>338</v>
      </c>
      <c r="B33" t="s">
        <v>669</v>
      </c>
      <c r="C33" t="s">
        <v>632</v>
      </c>
      <c r="D33">
        <v>35</v>
      </c>
      <c r="E33" s="266">
        <f t="shared" si="0"/>
        <v>6.2142857142857144</v>
      </c>
      <c r="F33">
        <v>217.5</v>
      </c>
      <c r="G33" s="266">
        <f t="shared" si="1"/>
        <v>5.0857142857142854</v>
      </c>
      <c r="H33">
        <v>178</v>
      </c>
      <c r="I33">
        <v>0</v>
      </c>
      <c r="J33">
        <v>38</v>
      </c>
      <c r="K33">
        <v>0</v>
      </c>
      <c r="L33">
        <v>0</v>
      </c>
      <c r="M33">
        <v>3</v>
      </c>
      <c r="N33">
        <v>0</v>
      </c>
      <c r="O33">
        <v>0</v>
      </c>
      <c r="P33">
        <v>0</v>
      </c>
      <c r="Q33">
        <v>4</v>
      </c>
      <c r="R33">
        <v>0</v>
      </c>
    </row>
    <row r="34" spans="1:18" x14ac:dyDescent="0.25">
      <c r="A34" t="s">
        <v>664</v>
      </c>
      <c r="B34" t="s">
        <v>669</v>
      </c>
      <c r="C34" t="s">
        <v>747</v>
      </c>
      <c r="D34">
        <v>38</v>
      </c>
      <c r="E34" s="266">
        <f t="shared" si="0"/>
        <v>6.0789473684210522</v>
      </c>
      <c r="F34">
        <v>231</v>
      </c>
      <c r="G34" s="266">
        <f t="shared" si="1"/>
        <v>4.8815789473684212</v>
      </c>
      <c r="H34">
        <v>185.5</v>
      </c>
      <c r="I34">
        <v>0</v>
      </c>
      <c r="J34">
        <v>47</v>
      </c>
      <c r="K34">
        <v>0</v>
      </c>
      <c r="L34">
        <v>0</v>
      </c>
      <c r="M34">
        <v>3</v>
      </c>
      <c r="N34">
        <v>0</v>
      </c>
      <c r="O34">
        <v>0</v>
      </c>
      <c r="P34">
        <v>0</v>
      </c>
      <c r="Q34">
        <v>7</v>
      </c>
      <c r="R34">
        <v>1</v>
      </c>
    </row>
    <row r="35" spans="1:18" x14ac:dyDescent="0.25">
      <c r="A35" t="s">
        <v>650</v>
      </c>
      <c r="B35" t="s">
        <v>669</v>
      </c>
      <c r="C35" t="s">
        <v>661</v>
      </c>
      <c r="D35">
        <v>2</v>
      </c>
      <c r="E35" s="266">
        <f t="shared" si="0"/>
        <v>6</v>
      </c>
      <c r="F35">
        <v>12</v>
      </c>
      <c r="G35" s="266">
        <f t="shared" si="1"/>
        <v>6</v>
      </c>
      <c r="H35">
        <v>12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</row>
    <row r="36" spans="1:18" x14ac:dyDescent="0.25">
      <c r="A36" t="s">
        <v>339</v>
      </c>
      <c r="B36" t="s">
        <v>669</v>
      </c>
      <c r="C36" t="s">
        <v>635</v>
      </c>
      <c r="D36">
        <v>33</v>
      </c>
      <c r="E36" s="266">
        <f t="shared" si="0"/>
        <v>6.2575757575757578</v>
      </c>
      <c r="F36">
        <v>206.5</v>
      </c>
      <c r="G36" s="266">
        <f t="shared" si="1"/>
        <v>4.7272727272727275</v>
      </c>
      <c r="H36">
        <v>156</v>
      </c>
      <c r="I36">
        <v>0</v>
      </c>
      <c r="J36">
        <v>55</v>
      </c>
      <c r="K36">
        <v>0</v>
      </c>
      <c r="L36">
        <v>0</v>
      </c>
      <c r="M36">
        <v>3</v>
      </c>
      <c r="N36">
        <v>0</v>
      </c>
      <c r="O36">
        <v>0</v>
      </c>
      <c r="P36">
        <v>0</v>
      </c>
      <c r="Q36">
        <v>6</v>
      </c>
      <c r="R36">
        <v>2</v>
      </c>
    </row>
    <row r="37" spans="1:18" x14ac:dyDescent="0.25">
      <c r="A37" t="s">
        <v>340</v>
      </c>
      <c r="B37" t="s">
        <v>669</v>
      </c>
      <c r="C37" t="s">
        <v>752</v>
      </c>
      <c r="D37">
        <v>37</v>
      </c>
      <c r="E37" s="266">
        <f t="shared" si="0"/>
        <v>6.3378378378378377</v>
      </c>
      <c r="F37">
        <v>234.5</v>
      </c>
      <c r="G37" s="266">
        <f t="shared" si="1"/>
        <v>5.1081081081081079</v>
      </c>
      <c r="H37">
        <v>189</v>
      </c>
      <c r="I37">
        <v>0</v>
      </c>
      <c r="J37">
        <v>50</v>
      </c>
      <c r="K37">
        <v>0</v>
      </c>
      <c r="L37">
        <v>0</v>
      </c>
      <c r="M37">
        <v>3</v>
      </c>
      <c r="N37">
        <v>0</v>
      </c>
      <c r="O37">
        <v>0</v>
      </c>
      <c r="P37">
        <v>0</v>
      </c>
      <c r="Q37">
        <v>6</v>
      </c>
      <c r="R37">
        <v>2</v>
      </c>
    </row>
    <row r="38" spans="1:18" x14ac:dyDescent="0.25">
      <c r="A38" t="s">
        <v>651</v>
      </c>
      <c r="B38" t="s">
        <v>669</v>
      </c>
      <c r="C38" t="s">
        <v>635</v>
      </c>
      <c r="D38">
        <v>3</v>
      </c>
      <c r="E38" s="266">
        <f t="shared" si="0"/>
        <v>5.666666666666667</v>
      </c>
      <c r="F38">
        <v>17</v>
      </c>
      <c r="G38" s="266">
        <f t="shared" si="1"/>
        <v>2</v>
      </c>
      <c r="H38">
        <v>6</v>
      </c>
      <c r="I38">
        <v>0</v>
      </c>
      <c r="J38">
        <v>11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</row>
    <row r="39" spans="1:18" x14ac:dyDescent="0.25">
      <c r="A39" t="s">
        <v>341</v>
      </c>
      <c r="B39" t="s">
        <v>669</v>
      </c>
      <c r="C39" t="s">
        <v>634</v>
      </c>
      <c r="D39">
        <v>23</v>
      </c>
      <c r="E39" s="266">
        <f t="shared" si="0"/>
        <v>6.0652173913043477</v>
      </c>
      <c r="F39">
        <v>139.5</v>
      </c>
      <c r="G39" s="266">
        <f t="shared" si="1"/>
        <v>4.8043478260869561</v>
      </c>
      <c r="H39">
        <v>110.5</v>
      </c>
      <c r="I39">
        <v>0</v>
      </c>
      <c r="J39">
        <v>32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1</v>
      </c>
    </row>
    <row r="40" spans="1:18" x14ac:dyDescent="0.25">
      <c r="A40" t="s">
        <v>652</v>
      </c>
      <c r="B40" t="s">
        <v>669</v>
      </c>
      <c r="C40" t="s">
        <v>748</v>
      </c>
      <c r="D40">
        <v>8</v>
      </c>
      <c r="E40" s="266">
        <f t="shared" si="0"/>
        <v>6</v>
      </c>
      <c r="F40">
        <v>48</v>
      </c>
      <c r="G40" s="266">
        <f t="shared" si="1"/>
        <v>5</v>
      </c>
      <c r="H40">
        <v>40</v>
      </c>
      <c r="I40">
        <v>0</v>
      </c>
      <c r="J40">
        <v>8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</row>
    <row r="41" spans="1:18" x14ac:dyDescent="0.25">
      <c r="A41" t="s">
        <v>342</v>
      </c>
      <c r="B41" t="s">
        <v>669</v>
      </c>
      <c r="C41" t="s">
        <v>761</v>
      </c>
      <c r="D41">
        <v>37</v>
      </c>
      <c r="E41" s="266">
        <f t="shared" si="0"/>
        <v>6.1216216216216219</v>
      </c>
      <c r="F41">
        <v>226.5</v>
      </c>
      <c r="G41" s="266">
        <f t="shared" si="1"/>
        <v>4.5675675675675675</v>
      </c>
      <c r="H41">
        <v>169</v>
      </c>
      <c r="I41">
        <v>0</v>
      </c>
      <c r="J41">
        <v>63</v>
      </c>
      <c r="K41">
        <v>0</v>
      </c>
      <c r="L41">
        <v>0</v>
      </c>
      <c r="M41">
        <v>1</v>
      </c>
      <c r="N41">
        <v>0</v>
      </c>
      <c r="O41">
        <v>0</v>
      </c>
      <c r="P41">
        <v>0</v>
      </c>
      <c r="Q41">
        <v>6</v>
      </c>
      <c r="R41">
        <v>2</v>
      </c>
    </row>
    <row r="42" spans="1:18" x14ac:dyDescent="0.25">
      <c r="A42" t="s">
        <v>343</v>
      </c>
      <c r="B42" t="s">
        <v>669</v>
      </c>
      <c r="C42" t="s">
        <v>748</v>
      </c>
      <c r="D42">
        <v>30</v>
      </c>
      <c r="E42" s="266">
        <f t="shared" si="0"/>
        <v>6.1333333333333337</v>
      </c>
      <c r="F42">
        <v>184</v>
      </c>
      <c r="G42" s="266">
        <f t="shared" si="1"/>
        <v>5.2</v>
      </c>
      <c r="H42">
        <v>156</v>
      </c>
      <c r="I42">
        <v>0</v>
      </c>
      <c r="J42">
        <v>29</v>
      </c>
      <c r="K42">
        <v>1</v>
      </c>
      <c r="L42">
        <v>0</v>
      </c>
      <c r="M42">
        <v>0</v>
      </c>
      <c r="N42">
        <v>0</v>
      </c>
      <c r="O42">
        <v>0</v>
      </c>
      <c r="P42">
        <v>0</v>
      </c>
      <c r="Q42">
        <v>2</v>
      </c>
      <c r="R42">
        <v>1</v>
      </c>
    </row>
    <row r="43" spans="1:18" x14ac:dyDescent="0.25">
      <c r="A43" t="s">
        <v>653</v>
      </c>
      <c r="B43" t="s">
        <v>669</v>
      </c>
      <c r="C43" t="s">
        <v>632</v>
      </c>
      <c r="D43">
        <v>5</v>
      </c>
      <c r="E43" s="266">
        <f t="shared" si="0"/>
        <v>5.5</v>
      </c>
      <c r="F43">
        <v>27.5</v>
      </c>
      <c r="G43" s="266">
        <f t="shared" si="1"/>
        <v>3.2</v>
      </c>
      <c r="H43">
        <v>16</v>
      </c>
      <c r="I43">
        <v>0</v>
      </c>
      <c r="J43">
        <v>12</v>
      </c>
      <c r="K43">
        <v>1</v>
      </c>
      <c r="L43">
        <v>0</v>
      </c>
      <c r="M43">
        <v>1</v>
      </c>
      <c r="N43">
        <v>0</v>
      </c>
      <c r="O43">
        <v>0</v>
      </c>
      <c r="P43">
        <v>0</v>
      </c>
      <c r="Q43">
        <v>2</v>
      </c>
      <c r="R43">
        <v>1</v>
      </c>
    </row>
    <row r="44" spans="1:18" x14ac:dyDescent="0.25">
      <c r="A44" t="s">
        <v>654</v>
      </c>
      <c r="B44" t="s">
        <v>669</v>
      </c>
      <c r="C44" t="s">
        <v>742</v>
      </c>
      <c r="D44">
        <v>1</v>
      </c>
      <c r="E44" s="266">
        <f t="shared" si="0"/>
        <v>6</v>
      </c>
      <c r="F44">
        <v>6</v>
      </c>
      <c r="G44" s="266">
        <f t="shared" si="1"/>
        <v>6</v>
      </c>
      <c r="H44">
        <v>6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</row>
    <row r="45" spans="1:18" x14ac:dyDescent="0.25">
      <c r="A45" t="s">
        <v>344</v>
      </c>
      <c r="B45" t="s">
        <v>669</v>
      </c>
      <c r="C45" t="s">
        <v>738</v>
      </c>
      <c r="D45">
        <v>16</v>
      </c>
      <c r="E45" s="266">
        <f t="shared" si="0"/>
        <v>6.3125</v>
      </c>
      <c r="F45">
        <v>101</v>
      </c>
      <c r="G45" s="266">
        <f t="shared" si="1"/>
        <v>4.90625</v>
      </c>
      <c r="H45">
        <v>78.5</v>
      </c>
      <c r="I45">
        <v>0</v>
      </c>
      <c r="J45">
        <v>22</v>
      </c>
      <c r="K45">
        <v>0</v>
      </c>
      <c r="L45">
        <v>0</v>
      </c>
      <c r="M45">
        <v>1</v>
      </c>
      <c r="N45">
        <v>0</v>
      </c>
      <c r="O45">
        <v>0</v>
      </c>
      <c r="P45">
        <v>0</v>
      </c>
      <c r="Q45">
        <v>2</v>
      </c>
      <c r="R45">
        <v>0</v>
      </c>
    </row>
    <row r="46" spans="1:18" x14ac:dyDescent="0.25">
      <c r="A46" t="s">
        <v>655</v>
      </c>
      <c r="B46" t="s">
        <v>669</v>
      </c>
      <c r="C46" t="s">
        <v>633</v>
      </c>
      <c r="D46">
        <v>3</v>
      </c>
      <c r="E46" s="266">
        <f t="shared" si="0"/>
        <v>6.166666666666667</v>
      </c>
      <c r="F46">
        <v>18.5</v>
      </c>
      <c r="G46" s="266">
        <f t="shared" si="1"/>
        <v>3.5</v>
      </c>
      <c r="H46">
        <v>10.5</v>
      </c>
      <c r="I46">
        <v>0</v>
      </c>
      <c r="J46">
        <v>5</v>
      </c>
      <c r="K46">
        <v>1</v>
      </c>
      <c r="L46">
        <v>0</v>
      </c>
      <c r="M46">
        <v>0</v>
      </c>
      <c r="N46">
        <v>1</v>
      </c>
      <c r="O46">
        <v>0</v>
      </c>
      <c r="P46">
        <v>0</v>
      </c>
      <c r="Q46">
        <v>1</v>
      </c>
      <c r="R46">
        <v>0</v>
      </c>
    </row>
    <row r="47" spans="1:18" x14ac:dyDescent="0.25">
      <c r="A47" t="s">
        <v>656</v>
      </c>
      <c r="B47" t="s">
        <v>669</v>
      </c>
      <c r="C47" t="s">
        <v>631</v>
      </c>
      <c r="D47">
        <v>3</v>
      </c>
      <c r="E47" s="266">
        <f t="shared" si="0"/>
        <v>6.5</v>
      </c>
      <c r="F47">
        <v>19.5</v>
      </c>
      <c r="G47" s="266">
        <f t="shared" si="1"/>
        <v>5.833333333333333</v>
      </c>
      <c r="H47">
        <v>17.5</v>
      </c>
      <c r="I47">
        <v>0</v>
      </c>
      <c r="J47">
        <v>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</row>
    <row r="48" spans="1:18" x14ac:dyDescent="0.25">
      <c r="A48" t="s">
        <v>657</v>
      </c>
      <c r="B48" t="s">
        <v>669</v>
      </c>
      <c r="C48" t="s">
        <v>746</v>
      </c>
      <c r="D48">
        <v>3</v>
      </c>
      <c r="E48" s="266">
        <f t="shared" si="0"/>
        <v>6.333333333333333</v>
      </c>
      <c r="F48">
        <v>19</v>
      </c>
      <c r="G48" s="266">
        <f t="shared" si="1"/>
        <v>5.333333333333333</v>
      </c>
      <c r="H48">
        <v>16</v>
      </c>
      <c r="I48">
        <v>0</v>
      </c>
      <c r="J48">
        <v>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</row>
    <row r="49" spans="1:18" x14ac:dyDescent="0.25">
      <c r="A49" t="s">
        <v>658</v>
      </c>
      <c r="B49" t="s">
        <v>669</v>
      </c>
      <c r="C49" t="s">
        <v>634</v>
      </c>
      <c r="D49">
        <v>1</v>
      </c>
      <c r="E49" s="266">
        <f t="shared" si="0"/>
        <v>6.5</v>
      </c>
      <c r="F49">
        <v>6.5</v>
      </c>
      <c r="G49" s="266">
        <f t="shared" si="1"/>
        <v>5.5</v>
      </c>
      <c r="H49">
        <v>5.5</v>
      </c>
      <c r="I49">
        <v>0</v>
      </c>
      <c r="J49">
        <v>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</row>
    <row r="50" spans="1:18" x14ac:dyDescent="0.25">
      <c r="A50" t="s">
        <v>659</v>
      </c>
      <c r="B50" t="s">
        <v>669</v>
      </c>
      <c r="C50" t="s">
        <v>760</v>
      </c>
      <c r="D50">
        <v>1</v>
      </c>
      <c r="E50" s="266">
        <f t="shared" si="0"/>
        <v>6.5</v>
      </c>
      <c r="F50">
        <v>6.5</v>
      </c>
      <c r="G50" s="266">
        <f t="shared" si="1"/>
        <v>5.5</v>
      </c>
      <c r="H50">
        <v>5.5</v>
      </c>
      <c r="I50">
        <v>0</v>
      </c>
      <c r="J50">
        <v>1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1</v>
      </c>
      <c r="R50">
        <v>0</v>
      </c>
    </row>
    <row r="51" spans="1:18" x14ac:dyDescent="0.25">
      <c r="A51" t="s">
        <v>660</v>
      </c>
      <c r="B51" t="s">
        <v>669</v>
      </c>
      <c r="C51" t="s">
        <v>742</v>
      </c>
      <c r="D51">
        <v>6</v>
      </c>
      <c r="E51" s="266">
        <f t="shared" si="0"/>
        <v>6.416666666666667</v>
      </c>
      <c r="F51">
        <v>38.5</v>
      </c>
      <c r="G51" s="266">
        <f t="shared" si="1"/>
        <v>5.916666666666667</v>
      </c>
      <c r="H51">
        <v>35.5</v>
      </c>
      <c r="I51">
        <v>0</v>
      </c>
      <c r="J51">
        <v>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  <c r="R51">
        <v>0</v>
      </c>
    </row>
    <row r="52" spans="1:18" x14ac:dyDescent="0.25">
      <c r="A52" t="s">
        <v>345</v>
      </c>
      <c r="B52" t="s">
        <v>833</v>
      </c>
      <c r="C52" t="s">
        <v>754</v>
      </c>
      <c r="D52">
        <v>18</v>
      </c>
      <c r="E52" s="266">
        <f t="shared" si="0"/>
        <v>5.6388888888888893</v>
      </c>
      <c r="F52">
        <v>101.5</v>
      </c>
      <c r="G52" s="266">
        <f t="shared" si="1"/>
        <v>5.7777777777777777</v>
      </c>
      <c r="H52">
        <v>104</v>
      </c>
      <c r="I52">
        <v>1</v>
      </c>
      <c r="J52">
        <v>0</v>
      </c>
      <c r="K52">
        <v>0</v>
      </c>
      <c r="L52">
        <v>0</v>
      </c>
      <c r="M52">
        <v>1</v>
      </c>
      <c r="N52">
        <v>0</v>
      </c>
      <c r="O52">
        <v>0</v>
      </c>
      <c r="P52">
        <v>0</v>
      </c>
      <c r="Q52">
        <v>0</v>
      </c>
      <c r="R52">
        <v>0</v>
      </c>
    </row>
    <row r="53" spans="1:18" x14ac:dyDescent="0.25">
      <c r="A53" t="s">
        <v>346</v>
      </c>
      <c r="B53" t="s">
        <v>833</v>
      </c>
      <c r="C53" t="s">
        <v>635</v>
      </c>
      <c r="D53">
        <v>13</v>
      </c>
      <c r="E53" s="266">
        <f t="shared" si="0"/>
        <v>5.7692307692307692</v>
      </c>
      <c r="F53">
        <v>75</v>
      </c>
      <c r="G53" s="266">
        <f t="shared" si="1"/>
        <v>5.7692307692307692</v>
      </c>
      <c r="H53">
        <v>75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</row>
    <row r="54" spans="1:18" x14ac:dyDescent="0.25">
      <c r="A54" t="s">
        <v>347</v>
      </c>
      <c r="B54" t="s">
        <v>833</v>
      </c>
      <c r="C54" t="s">
        <v>761</v>
      </c>
      <c r="D54">
        <v>24</v>
      </c>
      <c r="E54" s="266">
        <f t="shared" si="0"/>
        <v>5.791666666666667</v>
      </c>
      <c r="F54">
        <v>139</v>
      </c>
      <c r="G54" s="266">
        <f t="shared" si="1"/>
        <v>5.8125</v>
      </c>
      <c r="H54">
        <v>139.5</v>
      </c>
      <c r="I54">
        <v>0</v>
      </c>
      <c r="J54">
        <v>0</v>
      </c>
      <c r="K54">
        <v>0</v>
      </c>
      <c r="L54">
        <v>1</v>
      </c>
      <c r="M54">
        <v>1</v>
      </c>
      <c r="N54">
        <v>0</v>
      </c>
      <c r="O54">
        <v>0</v>
      </c>
      <c r="P54">
        <v>0</v>
      </c>
      <c r="Q54">
        <v>0</v>
      </c>
      <c r="R54">
        <v>0</v>
      </c>
    </row>
    <row r="55" spans="1:18" x14ac:dyDescent="0.25">
      <c r="A55" t="s">
        <v>348</v>
      </c>
      <c r="B55" t="s">
        <v>833</v>
      </c>
      <c r="C55" t="s">
        <v>761</v>
      </c>
      <c r="D55">
        <v>15</v>
      </c>
      <c r="E55" s="266">
        <f t="shared" si="0"/>
        <v>5.6333333333333337</v>
      </c>
      <c r="F55">
        <v>84.5</v>
      </c>
      <c r="G55" s="266">
        <f t="shared" si="1"/>
        <v>5.4666666666666668</v>
      </c>
      <c r="H55">
        <v>82</v>
      </c>
      <c r="I55">
        <v>0</v>
      </c>
      <c r="J55">
        <v>0</v>
      </c>
      <c r="K55">
        <v>0</v>
      </c>
      <c r="L55">
        <v>0</v>
      </c>
      <c r="M55">
        <v>1</v>
      </c>
      <c r="N55">
        <v>2</v>
      </c>
      <c r="O55">
        <v>0</v>
      </c>
      <c r="P55">
        <v>0</v>
      </c>
      <c r="Q55">
        <v>0</v>
      </c>
      <c r="R55">
        <v>0</v>
      </c>
    </row>
    <row r="56" spans="1:18" x14ac:dyDescent="0.25">
      <c r="A56" t="s">
        <v>349</v>
      </c>
      <c r="B56" t="s">
        <v>833</v>
      </c>
      <c r="C56" t="s">
        <v>748</v>
      </c>
      <c r="D56">
        <v>31</v>
      </c>
      <c r="E56" s="266">
        <f t="shared" si="0"/>
        <v>5.887096774193548</v>
      </c>
      <c r="F56">
        <v>182.5</v>
      </c>
      <c r="G56" s="266">
        <f t="shared" si="1"/>
        <v>5.935483870967742</v>
      </c>
      <c r="H56">
        <v>184</v>
      </c>
      <c r="I56">
        <v>1</v>
      </c>
      <c r="J56">
        <v>0</v>
      </c>
      <c r="K56">
        <v>0</v>
      </c>
      <c r="L56">
        <v>1</v>
      </c>
      <c r="M56">
        <v>5</v>
      </c>
      <c r="N56">
        <v>0</v>
      </c>
      <c r="O56">
        <v>0</v>
      </c>
      <c r="P56">
        <v>0</v>
      </c>
      <c r="Q56">
        <v>0</v>
      </c>
      <c r="R56">
        <v>0</v>
      </c>
    </row>
    <row r="57" spans="1:18" x14ac:dyDescent="0.25">
      <c r="A57" t="s">
        <v>834</v>
      </c>
      <c r="B57" t="s">
        <v>833</v>
      </c>
      <c r="C57" t="s">
        <v>632</v>
      </c>
      <c r="D57">
        <v>3</v>
      </c>
      <c r="E57" s="266">
        <f t="shared" si="0"/>
        <v>5.833333333333333</v>
      </c>
      <c r="F57">
        <v>17.5</v>
      </c>
      <c r="G57" s="266">
        <f t="shared" si="1"/>
        <v>5.833333333333333</v>
      </c>
      <c r="H57">
        <v>17.5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</row>
    <row r="58" spans="1:18" x14ac:dyDescent="0.25">
      <c r="A58" t="s">
        <v>350</v>
      </c>
      <c r="B58" t="s">
        <v>833</v>
      </c>
      <c r="C58" t="s">
        <v>739</v>
      </c>
      <c r="D58">
        <v>18</v>
      </c>
      <c r="E58" s="266">
        <f t="shared" si="0"/>
        <v>5.75</v>
      </c>
      <c r="F58">
        <v>103.5</v>
      </c>
      <c r="G58" s="266">
        <f t="shared" si="1"/>
        <v>5.583333333333333</v>
      </c>
      <c r="H58">
        <v>100.5</v>
      </c>
      <c r="I58">
        <v>0</v>
      </c>
      <c r="J58">
        <v>0</v>
      </c>
      <c r="K58">
        <v>0</v>
      </c>
      <c r="L58">
        <v>0</v>
      </c>
      <c r="M58">
        <v>6</v>
      </c>
      <c r="N58">
        <v>0</v>
      </c>
      <c r="O58">
        <v>0</v>
      </c>
      <c r="P58">
        <v>0</v>
      </c>
      <c r="Q58">
        <v>0</v>
      </c>
      <c r="R58">
        <v>0</v>
      </c>
    </row>
    <row r="59" spans="1:18" x14ac:dyDescent="0.25">
      <c r="A59" t="s">
        <v>835</v>
      </c>
      <c r="B59" t="s">
        <v>833</v>
      </c>
      <c r="C59" t="s">
        <v>740</v>
      </c>
      <c r="D59">
        <v>3</v>
      </c>
      <c r="E59" s="266">
        <f t="shared" si="0"/>
        <v>6.166666666666667</v>
      </c>
      <c r="F59">
        <v>18.5</v>
      </c>
      <c r="G59" s="266">
        <f t="shared" si="1"/>
        <v>7</v>
      </c>
      <c r="H59">
        <v>21</v>
      </c>
      <c r="I59">
        <v>1</v>
      </c>
      <c r="J59">
        <v>0</v>
      </c>
      <c r="K59">
        <v>0</v>
      </c>
      <c r="L59">
        <v>0</v>
      </c>
      <c r="M59">
        <v>1</v>
      </c>
      <c r="N59">
        <v>0</v>
      </c>
      <c r="O59">
        <v>0</v>
      </c>
      <c r="P59">
        <v>0</v>
      </c>
      <c r="Q59">
        <v>0</v>
      </c>
      <c r="R59">
        <v>0</v>
      </c>
    </row>
    <row r="60" spans="1:18" x14ac:dyDescent="0.25">
      <c r="A60" t="s">
        <v>351</v>
      </c>
      <c r="B60" t="s">
        <v>833</v>
      </c>
      <c r="C60" t="s">
        <v>635</v>
      </c>
      <c r="D60">
        <v>22</v>
      </c>
      <c r="E60" s="266">
        <f t="shared" si="0"/>
        <v>5.6590909090909092</v>
      </c>
      <c r="F60">
        <v>124.5</v>
      </c>
      <c r="G60" s="266">
        <f t="shared" si="1"/>
        <v>5.5</v>
      </c>
      <c r="H60">
        <v>121</v>
      </c>
      <c r="I60">
        <v>0</v>
      </c>
      <c r="J60">
        <v>0</v>
      </c>
      <c r="K60">
        <v>0</v>
      </c>
      <c r="L60">
        <v>1</v>
      </c>
      <c r="M60">
        <v>7</v>
      </c>
      <c r="N60">
        <v>1</v>
      </c>
      <c r="O60">
        <v>0</v>
      </c>
      <c r="P60">
        <v>0</v>
      </c>
      <c r="Q60">
        <v>0</v>
      </c>
      <c r="R60">
        <v>0</v>
      </c>
    </row>
    <row r="61" spans="1:18" x14ac:dyDescent="0.25">
      <c r="A61" t="s">
        <v>352</v>
      </c>
      <c r="B61" t="s">
        <v>833</v>
      </c>
      <c r="C61" t="s">
        <v>752</v>
      </c>
      <c r="D61">
        <v>30</v>
      </c>
      <c r="E61" s="266">
        <f t="shared" si="0"/>
        <v>5.8166666666666664</v>
      </c>
      <c r="F61">
        <v>174.5</v>
      </c>
      <c r="G61" s="266">
        <f t="shared" si="1"/>
        <v>6.083333333333333</v>
      </c>
      <c r="H61">
        <v>182.5</v>
      </c>
      <c r="I61">
        <v>3</v>
      </c>
      <c r="J61">
        <v>0</v>
      </c>
      <c r="K61">
        <v>0</v>
      </c>
      <c r="L61">
        <v>1</v>
      </c>
      <c r="M61">
        <v>4</v>
      </c>
      <c r="N61">
        <v>0</v>
      </c>
      <c r="O61">
        <v>0</v>
      </c>
      <c r="P61">
        <v>0</v>
      </c>
      <c r="Q61">
        <v>0</v>
      </c>
      <c r="R61">
        <v>0</v>
      </c>
    </row>
    <row r="62" spans="1:18" x14ac:dyDescent="0.25">
      <c r="A62" t="s">
        <v>353</v>
      </c>
      <c r="B62" t="s">
        <v>833</v>
      </c>
      <c r="C62" t="s">
        <v>752</v>
      </c>
      <c r="D62">
        <v>26</v>
      </c>
      <c r="E62" s="266">
        <f t="shared" si="0"/>
        <v>5.8269230769230766</v>
      </c>
      <c r="F62">
        <v>151.5</v>
      </c>
      <c r="G62" s="266">
        <f t="shared" si="1"/>
        <v>6.0384615384615383</v>
      </c>
      <c r="H62">
        <v>157</v>
      </c>
      <c r="I62">
        <v>2</v>
      </c>
      <c r="J62">
        <v>0</v>
      </c>
      <c r="K62">
        <v>0</v>
      </c>
      <c r="L62">
        <v>1</v>
      </c>
      <c r="M62">
        <v>3</v>
      </c>
      <c r="N62">
        <v>0</v>
      </c>
      <c r="O62">
        <v>0</v>
      </c>
      <c r="P62">
        <v>0</v>
      </c>
      <c r="Q62">
        <v>0</v>
      </c>
      <c r="R62">
        <v>0</v>
      </c>
    </row>
    <row r="63" spans="1:18" x14ac:dyDescent="0.25">
      <c r="A63" t="s">
        <v>354</v>
      </c>
      <c r="B63" t="s">
        <v>833</v>
      </c>
      <c r="C63" t="s">
        <v>760</v>
      </c>
      <c r="D63">
        <v>34</v>
      </c>
      <c r="E63" s="266">
        <f t="shared" si="0"/>
        <v>5.6764705882352944</v>
      </c>
      <c r="F63">
        <v>193</v>
      </c>
      <c r="G63" s="266">
        <f t="shared" si="1"/>
        <v>5.632352941176471</v>
      </c>
      <c r="H63">
        <v>191.5</v>
      </c>
      <c r="I63">
        <v>0</v>
      </c>
      <c r="J63">
        <v>0</v>
      </c>
      <c r="K63">
        <v>0</v>
      </c>
      <c r="L63">
        <v>0</v>
      </c>
      <c r="M63">
        <v>3</v>
      </c>
      <c r="N63">
        <v>0</v>
      </c>
      <c r="O63">
        <v>0</v>
      </c>
      <c r="P63">
        <v>0</v>
      </c>
      <c r="Q63">
        <v>0</v>
      </c>
      <c r="R63">
        <v>0</v>
      </c>
    </row>
    <row r="64" spans="1:18" x14ac:dyDescent="0.25">
      <c r="A64" t="s">
        <v>355</v>
      </c>
      <c r="B64" t="s">
        <v>833</v>
      </c>
      <c r="C64" t="s">
        <v>635</v>
      </c>
      <c r="D64">
        <v>15</v>
      </c>
      <c r="E64" s="266">
        <f t="shared" si="0"/>
        <v>5.6</v>
      </c>
      <c r="F64">
        <v>84</v>
      </c>
      <c r="G64" s="266">
        <f t="shared" si="1"/>
        <v>5.4333333333333336</v>
      </c>
      <c r="H64">
        <v>81.5</v>
      </c>
      <c r="I64">
        <v>0</v>
      </c>
      <c r="J64">
        <v>0</v>
      </c>
      <c r="K64">
        <v>0</v>
      </c>
      <c r="L64">
        <v>0</v>
      </c>
      <c r="M64">
        <v>5</v>
      </c>
      <c r="N64">
        <v>0</v>
      </c>
      <c r="O64">
        <v>0</v>
      </c>
      <c r="P64">
        <v>0</v>
      </c>
      <c r="Q64">
        <v>0</v>
      </c>
      <c r="R64">
        <v>0</v>
      </c>
    </row>
    <row r="65" spans="1:18" x14ac:dyDescent="0.25">
      <c r="A65" t="s">
        <v>356</v>
      </c>
      <c r="B65" t="s">
        <v>833</v>
      </c>
      <c r="C65" t="s">
        <v>748</v>
      </c>
      <c r="D65">
        <v>10</v>
      </c>
      <c r="E65" s="266">
        <f t="shared" si="0"/>
        <v>5.6</v>
      </c>
      <c r="F65">
        <v>56</v>
      </c>
      <c r="G65" s="266">
        <f t="shared" si="1"/>
        <v>5.55</v>
      </c>
      <c r="H65">
        <v>55.5</v>
      </c>
      <c r="I65">
        <v>0</v>
      </c>
      <c r="J65">
        <v>0</v>
      </c>
      <c r="K65">
        <v>0</v>
      </c>
      <c r="L65">
        <v>0</v>
      </c>
      <c r="M65">
        <v>1</v>
      </c>
      <c r="N65">
        <v>0</v>
      </c>
      <c r="O65">
        <v>0</v>
      </c>
      <c r="P65">
        <v>0</v>
      </c>
      <c r="Q65">
        <v>0</v>
      </c>
      <c r="R65">
        <v>0</v>
      </c>
    </row>
    <row r="66" spans="1:18" x14ac:dyDescent="0.25">
      <c r="A66" t="s">
        <v>357</v>
      </c>
      <c r="B66" t="s">
        <v>833</v>
      </c>
      <c r="C66" t="s">
        <v>633</v>
      </c>
      <c r="D66">
        <v>34</v>
      </c>
      <c r="E66" s="266">
        <f t="shared" ref="E66:E129" si="2">F66/$D66</f>
        <v>5.8970588235294121</v>
      </c>
      <c r="F66">
        <v>200.5</v>
      </c>
      <c r="G66" s="266">
        <f t="shared" ref="G66:G129" si="3">H66/$D66</f>
        <v>5.867647058823529</v>
      </c>
      <c r="H66">
        <v>199.5</v>
      </c>
      <c r="I66">
        <v>0</v>
      </c>
      <c r="J66">
        <v>0</v>
      </c>
      <c r="K66">
        <v>0</v>
      </c>
      <c r="L66">
        <v>2</v>
      </c>
      <c r="M66">
        <v>6</v>
      </c>
      <c r="N66">
        <v>0</v>
      </c>
      <c r="O66">
        <v>0</v>
      </c>
      <c r="P66">
        <v>0</v>
      </c>
      <c r="Q66">
        <v>0</v>
      </c>
      <c r="R66">
        <v>0</v>
      </c>
    </row>
    <row r="67" spans="1:18" x14ac:dyDescent="0.25">
      <c r="A67" t="s">
        <v>358</v>
      </c>
      <c r="B67" t="s">
        <v>833</v>
      </c>
      <c r="C67" t="s">
        <v>633</v>
      </c>
      <c r="D67">
        <v>20</v>
      </c>
      <c r="E67" s="266">
        <f t="shared" si="2"/>
        <v>5.55</v>
      </c>
      <c r="F67">
        <v>111</v>
      </c>
      <c r="G67" s="266">
        <f t="shared" si="3"/>
        <v>5.5</v>
      </c>
      <c r="H67">
        <v>110</v>
      </c>
      <c r="I67">
        <v>0</v>
      </c>
      <c r="J67">
        <v>0</v>
      </c>
      <c r="K67">
        <v>0</v>
      </c>
      <c r="L67">
        <v>1</v>
      </c>
      <c r="M67">
        <v>2</v>
      </c>
      <c r="N67">
        <v>1</v>
      </c>
      <c r="O67">
        <v>0</v>
      </c>
      <c r="P67">
        <v>0</v>
      </c>
      <c r="Q67">
        <v>0</v>
      </c>
      <c r="R67">
        <v>0</v>
      </c>
    </row>
    <row r="68" spans="1:18" x14ac:dyDescent="0.25">
      <c r="A68" t="s">
        <v>359</v>
      </c>
      <c r="B68" t="s">
        <v>833</v>
      </c>
      <c r="C68" t="s">
        <v>631</v>
      </c>
      <c r="D68">
        <v>12</v>
      </c>
      <c r="E68" s="266">
        <f t="shared" si="2"/>
        <v>6.125</v>
      </c>
      <c r="F68">
        <v>73.5</v>
      </c>
      <c r="G68" s="266">
        <f t="shared" si="3"/>
        <v>6.25</v>
      </c>
      <c r="H68">
        <v>75</v>
      </c>
      <c r="I68">
        <v>1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</row>
    <row r="69" spans="1:18" x14ac:dyDescent="0.25">
      <c r="A69" t="s">
        <v>360</v>
      </c>
      <c r="B69" t="s">
        <v>833</v>
      </c>
      <c r="C69" t="s">
        <v>742</v>
      </c>
      <c r="D69">
        <v>26</v>
      </c>
      <c r="E69" s="266">
        <f t="shared" si="2"/>
        <v>6.3461538461538458</v>
      </c>
      <c r="F69">
        <v>165</v>
      </c>
      <c r="G69" s="266">
        <f t="shared" si="3"/>
        <v>6.2115384615384617</v>
      </c>
      <c r="H69">
        <v>161.5</v>
      </c>
      <c r="I69">
        <v>0</v>
      </c>
      <c r="J69">
        <v>0</v>
      </c>
      <c r="K69">
        <v>1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  <c r="R69">
        <v>0</v>
      </c>
    </row>
    <row r="70" spans="1:18" x14ac:dyDescent="0.25">
      <c r="A70" t="s">
        <v>361</v>
      </c>
      <c r="B70" t="s">
        <v>833</v>
      </c>
      <c r="C70" t="s">
        <v>738</v>
      </c>
      <c r="D70">
        <v>28</v>
      </c>
      <c r="E70" s="266">
        <f t="shared" si="2"/>
        <v>5.9464285714285712</v>
      </c>
      <c r="F70">
        <v>166.5</v>
      </c>
      <c r="G70" s="266">
        <f t="shared" si="3"/>
        <v>6.2321428571428568</v>
      </c>
      <c r="H70">
        <v>174.5</v>
      </c>
      <c r="I70">
        <v>3</v>
      </c>
      <c r="J70">
        <v>0</v>
      </c>
      <c r="K70">
        <v>0</v>
      </c>
      <c r="L70">
        <v>1</v>
      </c>
      <c r="M70">
        <v>4</v>
      </c>
      <c r="N70">
        <v>0</v>
      </c>
      <c r="O70">
        <v>0</v>
      </c>
      <c r="P70">
        <v>0</v>
      </c>
      <c r="Q70">
        <v>0</v>
      </c>
      <c r="R70">
        <v>0</v>
      </c>
    </row>
    <row r="71" spans="1:18" x14ac:dyDescent="0.25">
      <c r="A71" t="s">
        <v>836</v>
      </c>
      <c r="B71" t="s">
        <v>833</v>
      </c>
      <c r="C71" t="s">
        <v>633</v>
      </c>
      <c r="D71">
        <v>1</v>
      </c>
      <c r="E71" s="266">
        <f t="shared" si="2"/>
        <v>6</v>
      </c>
      <c r="F71">
        <v>6</v>
      </c>
      <c r="G71" s="266">
        <f t="shared" si="3"/>
        <v>6</v>
      </c>
      <c r="H71">
        <v>6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</row>
    <row r="72" spans="1:18" x14ac:dyDescent="0.25">
      <c r="A72" t="s">
        <v>837</v>
      </c>
      <c r="B72" t="s">
        <v>833</v>
      </c>
      <c r="C72" t="s">
        <v>746</v>
      </c>
      <c r="D72">
        <v>8</v>
      </c>
      <c r="E72" s="266">
        <f t="shared" si="2"/>
        <v>6</v>
      </c>
      <c r="F72">
        <v>48</v>
      </c>
      <c r="G72" s="266">
        <f t="shared" si="3"/>
        <v>5.75</v>
      </c>
      <c r="H72">
        <v>46</v>
      </c>
      <c r="I72">
        <v>0</v>
      </c>
      <c r="J72">
        <v>0</v>
      </c>
      <c r="K72">
        <v>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</row>
    <row r="73" spans="1:18" x14ac:dyDescent="0.25">
      <c r="A73" t="s">
        <v>362</v>
      </c>
      <c r="B73" t="s">
        <v>833</v>
      </c>
      <c r="C73" t="s">
        <v>739</v>
      </c>
      <c r="D73">
        <v>20</v>
      </c>
      <c r="E73" s="266">
        <f t="shared" si="2"/>
        <v>5.6</v>
      </c>
      <c r="F73">
        <v>112</v>
      </c>
      <c r="G73" s="266">
        <f t="shared" si="3"/>
        <v>5.4249999999999998</v>
      </c>
      <c r="H73">
        <v>108.5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0</v>
      </c>
      <c r="Q73">
        <v>0</v>
      </c>
      <c r="R73">
        <v>0</v>
      </c>
    </row>
    <row r="74" spans="1:18" x14ac:dyDescent="0.25">
      <c r="A74" t="s">
        <v>363</v>
      </c>
      <c r="B74" t="s">
        <v>833</v>
      </c>
      <c r="C74" t="s">
        <v>746</v>
      </c>
      <c r="D74">
        <v>21</v>
      </c>
      <c r="E74" s="266">
        <f t="shared" si="2"/>
        <v>5.9047619047619051</v>
      </c>
      <c r="F74">
        <v>124</v>
      </c>
      <c r="G74" s="266">
        <f t="shared" si="3"/>
        <v>5.6904761904761907</v>
      </c>
      <c r="H74">
        <v>119.5</v>
      </c>
      <c r="I74">
        <v>0</v>
      </c>
      <c r="J74">
        <v>0</v>
      </c>
      <c r="K74">
        <v>1</v>
      </c>
      <c r="L74">
        <v>1</v>
      </c>
      <c r="M74">
        <v>7</v>
      </c>
      <c r="N74">
        <v>0</v>
      </c>
      <c r="O74">
        <v>0</v>
      </c>
      <c r="P74">
        <v>0</v>
      </c>
      <c r="Q74">
        <v>0</v>
      </c>
      <c r="R74">
        <v>0</v>
      </c>
    </row>
    <row r="75" spans="1:18" x14ac:dyDescent="0.25">
      <c r="A75" t="s">
        <v>364</v>
      </c>
      <c r="B75" t="s">
        <v>833</v>
      </c>
      <c r="C75" t="s">
        <v>631</v>
      </c>
      <c r="D75">
        <v>33</v>
      </c>
      <c r="E75" s="266">
        <f t="shared" si="2"/>
        <v>6.4393939393939394</v>
      </c>
      <c r="F75">
        <v>212.5</v>
      </c>
      <c r="G75" s="266">
        <f t="shared" si="3"/>
        <v>6.7727272727272725</v>
      </c>
      <c r="H75">
        <v>223.5</v>
      </c>
      <c r="I75">
        <v>5</v>
      </c>
      <c r="J75">
        <v>0</v>
      </c>
      <c r="K75">
        <v>0</v>
      </c>
      <c r="L75">
        <v>0</v>
      </c>
      <c r="M75">
        <v>8</v>
      </c>
      <c r="N75">
        <v>0</v>
      </c>
      <c r="O75">
        <v>0</v>
      </c>
      <c r="P75">
        <v>0</v>
      </c>
      <c r="Q75">
        <v>0</v>
      </c>
      <c r="R75">
        <v>0</v>
      </c>
    </row>
    <row r="76" spans="1:18" x14ac:dyDescent="0.25">
      <c r="A76" t="s">
        <v>838</v>
      </c>
      <c r="B76" t="s">
        <v>833</v>
      </c>
      <c r="C76" t="s">
        <v>745</v>
      </c>
      <c r="D76">
        <v>4</v>
      </c>
      <c r="E76" s="266">
        <f t="shared" si="2"/>
        <v>5.125</v>
      </c>
      <c r="F76">
        <v>20.5</v>
      </c>
      <c r="G76" s="266">
        <f t="shared" si="3"/>
        <v>4.875</v>
      </c>
      <c r="H76">
        <v>19.5</v>
      </c>
      <c r="I76">
        <v>0</v>
      </c>
      <c r="J76">
        <v>0</v>
      </c>
      <c r="K76">
        <v>0</v>
      </c>
      <c r="L76">
        <v>0</v>
      </c>
      <c r="M76">
        <v>2</v>
      </c>
      <c r="N76">
        <v>0</v>
      </c>
      <c r="O76">
        <v>0</v>
      </c>
      <c r="P76">
        <v>0</v>
      </c>
      <c r="Q76">
        <v>0</v>
      </c>
      <c r="R76">
        <v>0</v>
      </c>
    </row>
    <row r="77" spans="1:18" x14ac:dyDescent="0.25">
      <c r="A77" t="s">
        <v>365</v>
      </c>
      <c r="B77" t="s">
        <v>833</v>
      </c>
      <c r="C77" t="s">
        <v>634</v>
      </c>
      <c r="D77">
        <v>11</v>
      </c>
      <c r="E77" s="266">
        <f t="shared" si="2"/>
        <v>5.4090909090909092</v>
      </c>
      <c r="F77">
        <v>59.5</v>
      </c>
      <c r="G77" s="266">
        <f t="shared" si="3"/>
        <v>5.2272727272727275</v>
      </c>
      <c r="H77">
        <v>57.5</v>
      </c>
      <c r="I77">
        <v>0</v>
      </c>
      <c r="J77">
        <v>0</v>
      </c>
      <c r="K77">
        <v>1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</row>
    <row r="78" spans="1:18" x14ac:dyDescent="0.25">
      <c r="A78" t="s">
        <v>839</v>
      </c>
      <c r="B78" t="s">
        <v>833</v>
      </c>
      <c r="C78" t="s">
        <v>761</v>
      </c>
      <c r="D78">
        <v>3</v>
      </c>
      <c r="E78" s="266">
        <f t="shared" si="2"/>
        <v>5.5</v>
      </c>
      <c r="F78">
        <v>16.5</v>
      </c>
      <c r="G78" s="266">
        <f t="shared" si="3"/>
        <v>5.333333333333333</v>
      </c>
      <c r="H78">
        <v>16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</row>
    <row r="79" spans="1:18" x14ac:dyDescent="0.25">
      <c r="A79" t="s">
        <v>366</v>
      </c>
      <c r="B79" t="s">
        <v>833</v>
      </c>
      <c r="C79" t="s">
        <v>635</v>
      </c>
      <c r="D79">
        <v>16</v>
      </c>
      <c r="E79" s="266">
        <f t="shared" si="2"/>
        <v>5.625</v>
      </c>
      <c r="F79">
        <v>90</v>
      </c>
      <c r="G79" s="266">
        <f t="shared" si="3"/>
        <v>5.5</v>
      </c>
      <c r="H79">
        <v>88</v>
      </c>
      <c r="I79">
        <v>0</v>
      </c>
      <c r="J79">
        <v>0</v>
      </c>
      <c r="K79">
        <v>0</v>
      </c>
      <c r="L79">
        <v>0</v>
      </c>
      <c r="M79">
        <v>4</v>
      </c>
      <c r="N79">
        <v>0</v>
      </c>
      <c r="O79">
        <v>0</v>
      </c>
      <c r="P79">
        <v>0</v>
      </c>
      <c r="Q79">
        <v>0</v>
      </c>
      <c r="R79">
        <v>0</v>
      </c>
    </row>
    <row r="80" spans="1:18" x14ac:dyDescent="0.25">
      <c r="A80" t="s">
        <v>840</v>
      </c>
      <c r="B80" t="s">
        <v>833</v>
      </c>
      <c r="C80" t="s">
        <v>753</v>
      </c>
      <c r="D80">
        <v>19</v>
      </c>
      <c r="E80" s="266">
        <f t="shared" si="2"/>
        <v>6.0526315789473681</v>
      </c>
      <c r="F80">
        <v>115</v>
      </c>
      <c r="G80" s="266">
        <f t="shared" si="3"/>
        <v>6.1578947368421053</v>
      </c>
      <c r="H80">
        <v>117</v>
      </c>
      <c r="I80">
        <v>1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0</v>
      </c>
      <c r="Q80">
        <v>0</v>
      </c>
      <c r="R80">
        <v>0</v>
      </c>
    </row>
    <row r="81" spans="1:18" x14ac:dyDescent="0.25">
      <c r="A81" t="s">
        <v>367</v>
      </c>
      <c r="B81" t="s">
        <v>833</v>
      </c>
      <c r="C81" t="s">
        <v>739</v>
      </c>
      <c r="D81">
        <v>20</v>
      </c>
      <c r="E81" s="266">
        <f t="shared" si="2"/>
        <v>5.5</v>
      </c>
      <c r="F81">
        <v>110</v>
      </c>
      <c r="G81" s="266">
        <f t="shared" si="3"/>
        <v>5.4749999999999996</v>
      </c>
      <c r="H81">
        <v>109.5</v>
      </c>
      <c r="I81">
        <v>0</v>
      </c>
      <c r="J81">
        <v>0</v>
      </c>
      <c r="K81">
        <v>0</v>
      </c>
      <c r="L81">
        <v>1</v>
      </c>
      <c r="M81">
        <v>3</v>
      </c>
      <c r="N81">
        <v>0</v>
      </c>
      <c r="O81">
        <v>0</v>
      </c>
      <c r="P81">
        <v>0</v>
      </c>
      <c r="Q81">
        <v>0</v>
      </c>
      <c r="R81">
        <v>0</v>
      </c>
    </row>
    <row r="82" spans="1:18" x14ac:dyDescent="0.25">
      <c r="A82" t="s">
        <v>368</v>
      </c>
      <c r="B82" t="s">
        <v>833</v>
      </c>
      <c r="C82" t="s">
        <v>754</v>
      </c>
      <c r="D82">
        <v>15</v>
      </c>
      <c r="E82" s="266">
        <f t="shared" si="2"/>
        <v>5.8666666666666663</v>
      </c>
      <c r="F82">
        <v>88</v>
      </c>
      <c r="G82" s="266">
        <f t="shared" si="3"/>
        <v>5.6333333333333337</v>
      </c>
      <c r="H82">
        <v>84.5</v>
      </c>
      <c r="I82">
        <v>0</v>
      </c>
      <c r="J82">
        <v>0</v>
      </c>
      <c r="K82">
        <v>0</v>
      </c>
      <c r="L82">
        <v>0</v>
      </c>
      <c r="M82">
        <v>7</v>
      </c>
      <c r="N82">
        <v>0</v>
      </c>
      <c r="O82">
        <v>0</v>
      </c>
      <c r="P82">
        <v>0</v>
      </c>
      <c r="Q82">
        <v>0</v>
      </c>
      <c r="R82">
        <v>0</v>
      </c>
    </row>
    <row r="83" spans="1:18" x14ac:dyDescent="0.25">
      <c r="A83" t="s">
        <v>369</v>
      </c>
      <c r="B83" t="s">
        <v>833</v>
      </c>
      <c r="C83" t="s">
        <v>742</v>
      </c>
      <c r="D83">
        <v>29</v>
      </c>
      <c r="E83" s="266">
        <f t="shared" si="2"/>
        <v>6.0862068965517242</v>
      </c>
      <c r="F83">
        <v>176.5</v>
      </c>
      <c r="G83" s="266">
        <f t="shared" si="3"/>
        <v>6.2758620689655169</v>
      </c>
      <c r="H83">
        <v>182</v>
      </c>
      <c r="I83">
        <v>2</v>
      </c>
      <c r="J83">
        <v>0</v>
      </c>
      <c r="K83">
        <v>0</v>
      </c>
      <c r="L83">
        <v>3</v>
      </c>
      <c r="M83">
        <v>7</v>
      </c>
      <c r="N83">
        <v>0</v>
      </c>
      <c r="O83">
        <v>0</v>
      </c>
      <c r="P83">
        <v>0</v>
      </c>
      <c r="Q83">
        <v>0</v>
      </c>
      <c r="R83">
        <v>0</v>
      </c>
    </row>
    <row r="84" spans="1:18" x14ac:dyDescent="0.25">
      <c r="A84" t="s">
        <v>841</v>
      </c>
      <c r="B84" t="s">
        <v>833</v>
      </c>
      <c r="C84" t="s">
        <v>747</v>
      </c>
      <c r="D84">
        <v>19</v>
      </c>
      <c r="E84" s="266">
        <f t="shared" si="2"/>
        <v>6.1315789473684212</v>
      </c>
      <c r="F84">
        <v>116.5</v>
      </c>
      <c r="G84" s="266">
        <f t="shared" si="3"/>
        <v>5.9736842105263159</v>
      </c>
      <c r="H84">
        <v>113.5</v>
      </c>
      <c r="I84">
        <v>0</v>
      </c>
      <c r="J84">
        <v>0</v>
      </c>
      <c r="K84">
        <v>0</v>
      </c>
      <c r="L84">
        <v>1</v>
      </c>
      <c r="M84">
        <v>8</v>
      </c>
      <c r="N84">
        <v>0</v>
      </c>
      <c r="O84">
        <v>0</v>
      </c>
      <c r="P84">
        <v>0</v>
      </c>
      <c r="Q84">
        <v>0</v>
      </c>
      <c r="R84">
        <v>0</v>
      </c>
    </row>
    <row r="85" spans="1:18" x14ac:dyDescent="0.25">
      <c r="A85" t="s">
        <v>370</v>
      </c>
      <c r="B85" t="s">
        <v>833</v>
      </c>
      <c r="C85" t="s">
        <v>748</v>
      </c>
      <c r="D85">
        <v>15</v>
      </c>
      <c r="E85" s="266">
        <f t="shared" si="2"/>
        <v>5.7</v>
      </c>
      <c r="F85">
        <v>85.5</v>
      </c>
      <c r="G85" s="266">
        <f t="shared" si="3"/>
        <v>5.6333333333333337</v>
      </c>
      <c r="H85">
        <v>84.5</v>
      </c>
      <c r="I85">
        <v>1</v>
      </c>
      <c r="J85">
        <v>0</v>
      </c>
      <c r="K85">
        <v>0</v>
      </c>
      <c r="L85">
        <v>0</v>
      </c>
      <c r="M85">
        <v>8</v>
      </c>
      <c r="N85">
        <v>0</v>
      </c>
      <c r="O85">
        <v>0</v>
      </c>
      <c r="P85">
        <v>0</v>
      </c>
      <c r="Q85">
        <v>0</v>
      </c>
      <c r="R85">
        <v>0</v>
      </c>
    </row>
    <row r="86" spans="1:18" x14ac:dyDescent="0.25">
      <c r="A86" t="s">
        <v>371</v>
      </c>
      <c r="B86" t="s">
        <v>833</v>
      </c>
      <c r="C86" t="s">
        <v>746</v>
      </c>
      <c r="D86">
        <v>23</v>
      </c>
      <c r="E86" s="266">
        <f t="shared" si="2"/>
        <v>5.8260869565217392</v>
      </c>
      <c r="F86">
        <v>134</v>
      </c>
      <c r="G86" s="266">
        <f t="shared" si="3"/>
        <v>6.1739130434782608</v>
      </c>
      <c r="H86">
        <v>142</v>
      </c>
      <c r="I86">
        <v>3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</row>
    <row r="87" spans="1:18" x14ac:dyDescent="0.25">
      <c r="A87" t="s">
        <v>842</v>
      </c>
      <c r="B87" t="s">
        <v>833</v>
      </c>
      <c r="C87" t="s">
        <v>738</v>
      </c>
      <c r="D87">
        <v>7</v>
      </c>
      <c r="E87" s="266">
        <f t="shared" si="2"/>
        <v>5.6428571428571432</v>
      </c>
      <c r="F87">
        <v>39.5</v>
      </c>
      <c r="G87" s="266">
        <f t="shared" si="3"/>
        <v>5.6428571428571432</v>
      </c>
      <c r="H87">
        <v>39.5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</row>
    <row r="88" spans="1:18" x14ac:dyDescent="0.25">
      <c r="A88" t="s">
        <v>843</v>
      </c>
      <c r="B88" t="s">
        <v>833</v>
      </c>
      <c r="C88" t="s">
        <v>752</v>
      </c>
      <c r="D88">
        <v>19</v>
      </c>
      <c r="E88" s="266">
        <f t="shared" si="2"/>
        <v>5.7105263157894735</v>
      </c>
      <c r="F88">
        <v>108.5</v>
      </c>
      <c r="G88" s="266">
        <f t="shared" si="3"/>
        <v>5.5263157894736841</v>
      </c>
      <c r="H88">
        <v>105</v>
      </c>
      <c r="I88">
        <v>0</v>
      </c>
      <c r="J88">
        <v>0</v>
      </c>
      <c r="K88">
        <v>0</v>
      </c>
      <c r="L88">
        <v>0</v>
      </c>
      <c r="M88">
        <v>7</v>
      </c>
      <c r="N88">
        <v>0</v>
      </c>
      <c r="O88">
        <v>0</v>
      </c>
      <c r="P88">
        <v>0</v>
      </c>
      <c r="Q88">
        <v>0</v>
      </c>
      <c r="R88">
        <v>0</v>
      </c>
    </row>
    <row r="89" spans="1:18" x14ac:dyDescent="0.25">
      <c r="A89" t="s">
        <v>372</v>
      </c>
      <c r="B89" t="s">
        <v>833</v>
      </c>
      <c r="C89" t="s">
        <v>761</v>
      </c>
      <c r="D89">
        <v>32</v>
      </c>
      <c r="E89" s="266">
        <f t="shared" si="2"/>
        <v>5.78125</v>
      </c>
      <c r="F89">
        <v>185</v>
      </c>
      <c r="G89" s="266">
        <f t="shared" si="3"/>
        <v>5.90625</v>
      </c>
      <c r="H89">
        <v>189</v>
      </c>
      <c r="I89">
        <v>3</v>
      </c>
      <c r="J89">
        <v>0</v>
      </c>
      <c r="K89">
        <v>1</v>
      </c>
      <c r="L89">
        <v>0</v>
      </c>
      <c r="M89">
        <v>6</v>
      </c>
      <c r="N89">
        <v>0</v>
      </c>
      <c r="O89">
        <v>0</v>
      </c>
      <c r="P89">
        <v>0</v>
      </c>
      <c r="Q89">
        <v>0</v>
      </c>
      <c r="R89">
        <v>0</v>
      </c>
    </row>
    <row r="90" spans="1:18" x14ac:dyDescent="0.25">
      <c r="A90" t="s">
        <v>373</v>
      </c>
      <c r="B90" t="s">
        <v>833</v>
      </c>
      <c r="C90" t="s">
        <v>742</v>
      </c>
      <c r="D90">
        <v>16</v>
      </c>
      <c r="E90" s="266">
        <f t="shared" si="2"/>
        <v>5.96875</v>
      </c>
      <c r="F90">
        <v>95.5</v>
      </c>
      <c r="G90" s="266">
        <f t="shared" si="3"/>
        <v>5.8125</v>
      </c>
      <c r="H90">
        <v>93</v>
      </c>
      <c r="I90">
        <v>0</v>
      </c>
      <c r="J90">
        <v>0</v>
      </c>
      <c r="K90">
        <v>1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</row>
    <row r="91" spans="1:18" x14ac:dyDescent="0.25">
      <c r="A91" t="s">
        <v>374</v>
      </c>
      <c r="B91" t="s">
        <v>833</v>
      </c>
      <c r="C91" t="s">
        <v>740</v>
      </c>
      <c r="D91">
        <v>20</v>
      </c>
      <c r="E91" s="266">
        <f t="shared" si="2"/>
        <v>6.0250000000000004</v>
      </c>
      <c r="F91">
        <v>120.5</v>
      </c>
      <c r="G91" s="266">
        <f t="shared" si="3"/>
        <v>6.0250000000000004</v>
      </c>
      <c r="H91">
        <v>120.5</v>
      </c>
      <c r="I91">
        <v>0</v>
      </c>
      <c r="J91">
        <v>0</v>
      </c>
      <c r="K91">
        <v>0</v>
      </c>
      <c r="L91">
        <v>2</v>
      </c>
      <c r="M91">
        <v>4</v>
      </c>
      <c r="N91">
        <v>0</v>
      </c>
      <c r="O91">
        <v>0</v>
      </c>
      <c r="P91">
        <v>0</v>
      </c>
      <c r="Q91">
        <v>0</v>
      </c>
      <c r="R91">
        <v>0</v>
      </c>
    </row>
    <row r="92" spans="1:18" x14ac:dyDescent="0.25">
      <c r="A92" t="s">
        <v>375</v>
      </c>
      <c r="B92" t="s">
        <v>833</v>
      </c>
      <c r="C92" t="s">
        <v>753</v>
      </c>
      <c r="D92">
        <v>25</v>
      </c>
      <c r="E92" s="266">
        <f t="shared" si="2"/>
        <v>5.76</v>
      </c>
      <c r="F92">
        <v>144</v>
      </c>
      <c r="G92" s="266">
        <f t="shared" si="3"/>
        <v>5.86</v>
      </c>
      <c r="H92">
        <v>146.5</v>
      </c>
      <c r="I92">
        <v>2</v>
      </c>
      <c r="J92">
        <v>0</v>
      </c>
      <c r="K92">
        <v>0</v>
      </c>
      <c r="L92">
        <v>1</v>
      </c>
      <c r="M92">
        <v>7</v>
      </c>
      <c r="N92">
        <v>1</v>
      </c>
      <c r="O92">
        <v>0</v>
      </c>
      <c r="P92">
        <v>0</v>
      </c>
      <c r="Q92">
        <v>0</v>
      </c>
      <c r="R92">
        <v>0</v>
      </c>
    </row>
    <row r="93" spans="1:18" x14ac:dyDescent="0.25">
      <c r="A93" t="s">
        <v>376</v>
      </c>
      <c r="B93" t="s">
        <v>833</v>
      </c>
      <c r="C93" t="s">
        <v>634</v>
      </c>
      <c r="D93">
        <v>13</v>
      </c>
      <c r="E93" s="266">
        <f t="shared" si="2"/>
        <v>5.5769230769230766</v>
      </c>
      <c r="F93">
        <v>72.5</v>
      </c>
      <c r="G93" s="266">
        <f t="shared" si="3"/>
        <v>5.4230769230769234</v>
      </c>
      <c r="H93">
        <v>70.5</v>
      </c>
      <c r="I93">
        <v>0</v>
      </c>
      <c r="J93">
        <v>0</v>
      </c>
      <c r="K93">
        <v>0</v>
      </c>
      <c r="L93">
        <v>0</v>
      </c>
      <c r="M93">
        <v>4</v>
      </c>
      <c r="N93">
        <v>0</v>
      </c>
      <c r="O93">
        <v>0</v>
      </c>
      <c r="P93">
        <v>0</v>
      </c>
      <c r="Q93">
        <v>0</v>
      </c>
      <c r="R93">
        <v>0</v>
      </c>
    </row>
    <row r="94" spans="1:18" x14ac:dyDescent="0.25">
      <c r="A94" t="s">
        <v>377</v>
      </c>
      <c r="B94" t="s">
        <v>833</v>
      </c>
      <c r="C94" t="s">
        <v>635</v>
      </c>
      <c r="D94">
        <v>20</v>
      </c>
      <c r="E94" s="266">
        <f t="shared" si="2"/>
        <v>5.7750000000000004</v>
      </c>
      <c r="F94">
        <v>115.5</v>
      </c>
      <c r="G94" s="266">
        <f t="shared" si="3"/>
        <v>5.4749999999999996</v>
      </c>
      <c r="H94">
        <v>109.5</v>
      </c>
      <c r="I94">
        <v>0</v>
      </c>
      <c r="J94">
        <v>0</v>
      </c>
      <c r="K94">
        <v>1</v>
      </c>
      <c r="L94">
        <v>0</v>
      </c>
      <c r="M94">
        <v>4</v>
      </c>
      <c r="N94">
        <v>2</v>
      </c>
      <c r="O94">
        <v>0</v>
      </c>
      <c r="P94">
        <v>0</v>
      </c>
      <c r="Q94">
        <v>0</v>
      </c>
      <c r="R94">
        <v>0</v>
      </c>
    </row>
    <row r="95" spans="1:18" x14ac:dyDescent="0.25">
      <c r="A95" t="s">
        <v>844</v>
      </c>
      <c r="B95" t="s">
        <v>833</v>
      </c>
      <c r="C95" t="s">
        <v>739</v>
      </c>
      <c r="D95">
        <v>5</v>
      </c>
      <c r="E95" s="266">
        <f t="shared" si="2"/>
        <v>5.7</v>
      </c>
      <c r="F95">
        <v>28.5</v>
      </c>
      <c r="G95" s="266">
        <f t="shared" si="3"/>
        <v>5.6</v>
      </c>
      <c r="H95">
        <v>28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</row>
    <row r="96" spans="1:18" x14ac:dyDescent="0.25">
      <c r="A96" t="s">
        <v>845</v>
      </c>
      <c r="B96" t="s">
        <v>833</v>
      </c>
      <c r="C96" t="s">
        <v>661</v>
      </c>
      <c r="D96">
        <v>36</v>
      </c>
      <c r="E96" s="266">
        <f t="shared" si="2"/>
        <v>6.0555555555555554</v>
      </c>
      <c r="F96">
        <v>218</v>
      </c>
      <c r="G96" s="266">
        <f t="shared" si="3"/>
        <v>6.0138888888888893</v>
      </c>
      <c r="H96">
        <v>216.5</v>
      </c>
      <c r="I96">
        <v>0</v>
      </c>
      <c r="J96">
        <v>0</v>
      </c>
      <c r="K96">
        <v>0</v>
      </c>
      <c r="L96">
        <v>4</v>
      </c>
      <c r="M96">
        <v>11</v>
      </c>
      <c r="N96">
        <v>0</v>
      </c>
      <c r="O96">
        <v>0</v>
      </c>
      <c r="P96">
        <v>0</v>
      </c>
      <c r="Q96">
        <v>0</v>
      </c>
      <c r="R96">
        <v>0</v>
      </c>
    </row>
    <row r="97" spans="1:18" x14ac:dyDescent="0.25">
      <c r="A97" t="s">
        <v>846</v>
      </c>
      <c r="B97" t="s">
        <v>833</v>
      </c>
      <c r="C97" t="s">
        <v>631</v>
      </c>
      <c r="D97">
        <v>36</v>
      </c>
      <c r="E97" s="266">
        <f t="shared" si="2"/>
        <v>6.2222222222222223</v>
      </c>
      <c r="F97">
        <v>224</v>
      </c>
      <c r="G97" s="266">
        <f t="shared" si="3"/>
        <v>6.125</v>
      </c>
      <c r="H97">
        <v>220.5</v>
      </c>
      <c r="I97">
        <v>0</v>
      </c>
      <c r="J97">
        <v>0</v>
      </c>
      <c r="K97">
        <v>0</v>
      </c>
      <c r="L97">
        <v>1</v>
      </c>
      <c r="M97">
        <v>7</v>
      </c>
      <c r="N97">
        <v>1</v>
      </c>
      <c r="O97">
        <v>0</v>
      </c>
      <c r="P97">
        <v>0</v>
      </c>
      <c r="Q97">
        <v>0</v>
      </c>
      <c r="R97">
        <v>0</v>
      </c>
    </row>
    <row r="98" spans="1:18" x14ac:dyDescent="0.25">
      <c r="A98" t="s">
        <v>378</v>
      </c>
      <c r="B98" t="s">
        <v>833</v>
      </c>
      <c r="C98" t="s">
        <v>750</v>
      </c>
      <c r="D98">
        <v>14</v>
      </c>
      <c r="E98" s="266">
        <f t="shared" si="2"/>
        <v>5.3571428571428568</v>
      </c>
      <c r="F98">
        <v>75</v>
      </c>
      <c r="G98" s="266">
        <f t="shared" si="3"/>
        <v>5.1428571428571432</v>
      </c>
      <c r="H98">
        <v>72</v>
      </c>
      <c r="I98">
        <v>0</v>
      </c>
      <c r="J98">
        <v>0</v>
      </c>
      <c r="K98">
        <v>0</v>
      </c>
      <c r="L98">
        <v>0</v>
      </c>
      <c r="M98">
        <v>4</v>
      </c>
      <c r="N98">
        <v>1</v>
      </c>
      <c r="O98">
        <v>0</v>
      </c>
      <c r="P98">
        <v>0</v>
      </c>
      <c r="Q98">
        <v>0</v>
      </c>
      <c r="R98">
        <v>0</v>
      </c>
    </row>
    <row r="99" spans="1:18" x14ac:dyDescent="0.25">
      <c r="A99" t="s">
        <v>379</v>
      </c>
      <c r="B99" t="s">
        <v>833</v>
      </c>
      <c r="C99" t="s">
        <v>753</v>
      </c>
      <c r="D99">
        <v>17</v>
      </c>
      <c r="E99" s="266">
        <f t="shared" si="2"/>
        <v>5.5588235294117645</v>
      </c>
      <c r="F99">
        <v>94.5</v>
      </c>
      <c r="G99" s="266">
        <f t="shared" si="3"/>
        <v>5.6470588235294121</v>
      </c>
      <c r="H99">
        <v>96</v>
      </c>
      <c r="I99">
        <v>1</v>
      </c>
      <c r="J99">
        <v>0</v>
      </c>
      <c r="K99">
        <v>0</v>
      </c>
      <c r="L99">
        <v>0</v>
      </c>
      <c r="M99">
        <v>3</v>
      </c>
      <c r="N99">
        <v>0</v>
      </c>
      <c r="O99">
        <v>0</v>
      </c>
      <c r="P99">
        <v>0</v>
      </c>
      <c r="Q99">
        <v>0</v>
      </c>
      <c r="R99">
        <v>0</v>
      </c>
    </row>
    <row r="100" spans="1:18" x14ac:dyDescent="0.25">
      <c r="A100" t="s">
        <v>380</v>
      </c>
      <c r="B100" t="s">
        <v>833</v>
      </c>
      <c r="C100" t="s">
        <v>750</v>
      </c>
      <c r="D100">
        <v>32</v>
      </c>
      <c r="E100" s="266">
        <f t="shared" si="2"/>
        <v>5.484375</v>
      </c>
      <c r="F100">
        <v>175.5</v>
      </c>
      <c r="G100" s="266">
        <f t="shared" si="3"/>
        <v>5.34375</v>
      </c>
      <c r="H100">
        <v>171</v>
      </c>
      <c r="I100">
        <v>0</v>
      </c>
      <c r="J100">
        <v>0</v>
      </c>
      <c r="K100">
        <v>1</v>
      </c>
      <c r="L100">
        <v>0</v>
      </c>
      <c r="M100">
        <v>3</v>
      </c>
      <c r="N100">
        <v>1</v>
      </c>
      <c r="O100">
        <v>0</v>
      </c>
      <c r="P100">
        <v>0</v>
      </c>
      <c r="Q100">
        <v>0</v>
      </c>
      <c r="R100">
        <v>0</v>
      </c>
    </row>
    <row r="101" spans="1:18" x14ac:dyDescent="0.25">
      <c r="A101" t="s">
        <v>381</v>
      </c>
      <c r="B101" t="s">
        <v>833</v>
      </c>
      <c r="C101" t="s">
        <v>760</v>
      </c>
      <c r="D101">
        <v>10</v>
      </c>
      <c r="E101" s="266">
        <f t="shared" si="2"/>
        <v>5.55</v>
      </c>
      <c r="F101">
        <v>55.5</v>
      </c>
      <c r="G101" s="266">
        <f t="shared" si="3"/>
        <v>5.65</v>
      </c>
      <c r="H101">
        <v>56.5</v>
      </c>
      <c r="I101">
        <v>0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</row>
    <row r="102" spans="1:18" x14ac:dyDescent="0.25">
      <c r="A102" t="s">
        <v>382</v>
      </c>
      <c r="B102" t="s">
        <v>833</v>
      </c>
      <c r="C102" t="s">
        <v>634</v>
      </c>
      <c r="D102">
        <v>32</v>
      </c>
      <c r="E102" s="266">
        <f t="shared" si="2"/>
        <v>5.5625</v>
      </c>
      <c r="F102">
        <v>178</v>
      </c>
      <c r="G102" s="266">
        <f t="shared" si="3"/>
        <v>5.390625</v>
      </c>
      <c r="H102">
        <v>172.5</v>
      </c>
      <c r="I102">
        <v>1</v>
      </c>
      <c r="J102">
        <v>0</v>
      </c>
      <c r="K102">
        <v>0</v>
      </c>
      <c r="L102">
        <v>0</v>
      </c>
      <c r="M102">
        <v>15</v>
      </c>
      <c r="N102">
        <v>1</v>
      </c>
      <c r="O102">
        <v>0</v>
      </c>
      <c r="P102">
        <v>0</v>
      </c>
      <c r="Q102">
        <v>0</v>
      </c>
      <c r="R102">
        <v>0</v>
      </c>
    </row>
    <row r="103" spans="1:18" x14ac:dyDescent="0.25">
      <c r="A103" t="s">
        <v>383</v>
      </c>
      <c r="B103" t="s">
        <v>833</v>
      </c>
      <c r="C103" t="s">
        <v>760</v>
      </c>
      <c r="D103">
        <v>15</v>
      </c>
      <c r="E103" s="266">
        <f t="shared" si="2"/>
        <v>5.7666666666666666</v>
      </c>
      <c r="F103">
        <v>86.5</v>
      </c>
      <c r="G103" s="266">
        <f t="shared" si="3"/>
        <v>5.833333333333333</v>
      </c>
      <c r="H103">
        <v>87.5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0</v>
      </c>
      <c r="O103">
        <v>0</v>
      </c>
      <c r="P103">
        <v>0</v>
      </c>
      <c r="Q103">
        <v>0</v>
      </c>
      <c r="R103">
        <v>0</v>
      </c>
    </row>
    <row r="104" spans="1:18" x14ac:dyDescent="0.25">
      <c r="A104" t="s">
        <v>384</v>
      </c>
      <c r="B104" t="s">
        <v>833</v>
      </c>
      <c r="C104" t="s">
        <v>742</v>
      </c>
      <c r="D104">
        <v>31</v>
      </c>
      <c r="E104" s="266">
        <f t="shared" si="2"/>
        <v>6.17741935483871</v>
      </c>
      <c r="F104">
        <v>191.5</v>
      </c>
      <c r="G104" s="266">
        <f t="shared" si="3"/>
        <v>6.387096774193548</v>
      </c>
      <c r="H104">
        <v>198</v>
      </c>
      <c r="I104">
        <v>3</v>
      </c>
      <c r="J104">
        <v>0</v>
      </c>
      <c r="K104">
        <v>0</v>
      </c>
      <c r="L104">
        <v>0</v>
      </c>
      <c r="M104">
        <v>5</v>
      </c>
      <c r="N104">
        <v>0</v>
      </c>
      <c r="O104">
        <v>0</v>
      </c>
      <c r="P104">
        <v>0</v>
      </c>
      <c r="Q104">
        <v>0</v>
      </c>
      <c r="R104">
        <v>0</v>
      </c>
    </row>
    <row r="105" spans="1:18" x14ac:dyDescent="0.25">
      <c r="A105" t="s">
        <v>385</v>
      </c>
      <c r="B105" t="s">
        <v>833</v>
      </c>
      <c r="C105" t="s">
        <v>753</v>
      </c>
      <c r="D105">
        <v>17</v>
      </c>
      <c r="E105" s="266">
        <f t="shared" si="2"/>
        <v>5.7352941176470589</v>
      </c>
      <c r="F105">
        <v>97.5</v>
      </c>
      <c r="G105" s="266">
        <f t="shared" si="3"/>
        <v>5.617647058823529</v>
      </c>
      <c r="H105">
        <v>95.5</v>
      </c>
      <c r="I105">
        <v>1</v>
      </c>
      <c r="J105">
        <v>0</v>
      </c>
      <c r="K105">
        <v>1</v>
      </c>
      <c r="L105">
        <v>0</v>
      </c>
      <c r="M105">
        <v>6</v>
      </c>
      <c r="N105">
        <v>0</v>
      </c>
      <c r="O105">
        <v>0</v>
      </c>
      <c r="P105">
        <v>0</v>
      </c>
      <c r="Q105">
        <v>0</v>
      </c>
      <c r="R105">
        <v>0</v>
      </c>
    </row>
    <row r="106" spans="1:18" x14ac:dyDescent="0.25">
      <c r="A106" t="s">
        <v>847</v>
      </c>
      <c r="B106" t="s">
        <v>833</v>
      </c>
      <c r="C106" t="s">
        <v>634</v>
      </c>
      <c r="D106">
        <v>8</v>
      </c>
      <c r="E106" s="266">
        <f t="shared" si="2"/>
        <v>5.625</v>
      </c>
      <c r="F106">
        <v>45</v>
      </c>
      <c r="G106" s="266">
        <f t="shared" si="3"/>
        <v>5.5625</v>
      </c>
      <c r="H106">
        <v>44.5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</row>
    <row r="107" spans="1:18" x14ac:dyDescent="0.25">
      <c r="A107" t="s">
        <v>386</v>
      </c>
      <c r="B107" t="s">
        <v>833</v>
      </c>
      <c r="C107" t="s">
        <v>750</v>
      </c>
      <c r="D107">
        <v>22</v>
      </c>
      <c r="E107" s="266">
        <f t="shared" si="2"/>
        <v>5.4090909090909092</v>
      </c>
      <c r="F107">
        <v>119</v>
      </c>
      <c r="G107" s="266">
        <f t="shared" si="3"/>
        <v>5.1590909090909092</v>
      </c>
      <c r="H107">
        <v>113.5</v>
      </c>
      <c r="I107">
        <v>0</v>
      </c>
      <c r="J107">
        <v>0</v>
      </c>
      <c r="K107">
        <v>0</v>
      </c>
      <c r="L107">
        <v>0</v>
      </c>
      <c r="M107">
        <v>11</v>
      </c>
      <c r="N107">
        <v>0</v>
      </c>
      <c r="O107">
        <v>0</v>
      </c>
      <c r="P107">
        <v>0</v>
      </c>
      <c r="Q107">
        <v>0</v>
      </c>
      <c r="R107">
        <v>0</v>
      </c>
    </row>
    <row r="108" spans="1:18" x14ac:dyDescent="0.25">
      <c r="A108" t="s">
        <v>848</v>
      </c>
      <c r="B108" t="s">
        <v>833</v>
      </c>
      <c r="C108" t="s">
        <v>632</v>
      </c>
      <c r="D108">
        <v>8</v>
      </c>
      <c r="E108" s="266">
        <f t="shared" si="2"/>
        <v>5.75</v>
      </c>
      <c r="F108">
        <v>46</v>
      </c>
      <c r="G108" s="266">
        <f t="shared" si="3"/>
        <v>5.5625</v>
      </c>
      <c r="H108">
        <v>44.5</v>
      </c>
      <c r="I108">
        <v>0</v>
      </c>
      <c r="J108">
        <v>0</v>
      </c>
      <c r="K108">
        <v>0</v>
      </c>
      <c r="L108">
        <v>0</v>
      </c>
      <c r="M108">
        <v>3</v>
      </c>
      <c r="N108">
        <v>0</v>
      </c>
      <c r="O108">
        <v>0</v>
      </c>
      <c r="P108">
        <v>0</v>
      </c>
      <c r="Q108">
        <v>0</v>
      </c>
      <c r="R108">
        <v>0</v>
      </c>
    </row>
    <row r="109" spans="1:18" x14ac:dyDescent="0.25">
      <c r="A109" t="s">
        <v>849</v>
      </c>
      <c r="B109" t="s">
        <v>833</v>
      </c>
      <c r="C109" t="s">
        <v>754</v>
      </c>
      <c r="D109">
        <v>19</v>
      </c>
      <c r="E109" s="266">
        <f t="shared" si="2"/>
        <v>5.2631578947368425</v>
      </c>
      <c r="F109">
        <v>100</v>
      </c>
      <c r="G109" s="266">
        <f t="shared" si="3"/>
        <v>5.2105263157894735</v>
      </c>
      <c r="H109">
        <v>99</v>
      </c>
      <c r="I109">
        <v>0</v>
      </c>
      <c r="J109">
        <v>0</v>
      </c>
      <c r="K109">
        <v>0</v>
      </c>
      <c r="L109">
        <v>1</v>
      </c>
      <c r="M109">
        <v>4</v>
      </c>
      <c r="N109">
        <v>0</v>
      </c>
      <c r="O109">
        <v>0</v>
      </c>
      <c r="P109">
        <v>0</v>
      </c>
      <c r="Q109">
        <v>0</v>
      </c>
      <c r="R109">
        <v>0</v>
      </c>
    </row>
    <row r="110" spans="1:18" x14ac:dyDescent="0.25">
      <c r="A110" t="s">
        <v>387</v>
      </c>
      <c r="B110" t="s">
        <v>833</v>
      </c>
      <c r="C110" t="s">
        <v>745</v>
      </c>
      <c r="D110">
        <v>20</v>
      </c>
      <c r="E110" s="266">
        <f t="shared" si="2"/>
        <v>5.6</v>
      </c>
      <c r="F110">
        <v>112</v>
      </c>
      <c r="G110" s="266">
        <f t="shared" si="3"/>
        <v>5.375</v>
      </c>
      <c r="H110">
        <v>107.5</v>
      </c>
      <c r="I110">
        <v>0</v>
      </c>
      <c r="J110">
        <v>0</v>
      </c>
      <c r="K110">
        <v>0</v>
      </c>
      <c r="L110">
        <v>1</v>
      </c>
      <c r="M110">
        <v>9</v>
      </c>
      <c r="N110">
        <v>1</v>
      </c>
      <c r="O110">
        <v>0</v>
      </c>
      <c r="P110">
        <v>0</v>
      </c>
      <c r="Q110">
        <v>0</v>
      </c>
      <c r="R110">
        <v>0</v>
      </c>
    </row>
    <row r="111" spans="1:18" x14ac:dyDescent="0.25">
      <c r="A111" t="s">
        <v>850</v>
      </c>
      <c r="B111" t="s">
        <v>833</v>
      </c>
      <c r="C111" t="s">
        <v>760</v>
      </c>
      <c r="D111">
        <v>9</v>
      </c>
      <c r="E111" s="266">
        <f t="shared" si="2"/>
        <v>5.666666666666667</v>
      </c>
      <c r="F111">
        <v>51</v>
      </c>
      <c r="G111" s="266">
        <f t="shared" si="3"/>
        <v>6</v>
      </c>
      <c r="H111">
        <v>54</v>
      </c>
      <c r="I111">
        <v>1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</row>
    <row r="112" spans="1:18" x14ac:dyDescent="0.25">
      <c r="A112" t="s">
        <v>388</v>
      </c>
      <c r="B112" t="s">
        <v>833</v>
      </c>
      <c r="C112" t="s">
        <v>634</v>
      </c>
      <c r="D112">
        <v>26</v>
      </c>
      <c r="E112" s="266">
        <f t="shared" si="2"/>
        <v>5.9615384615384617</v>
      </c>
      <c r="F112">
        <v>155</v>
      </c>
      <c r="G112" s="266">
        <f t="shared" si="3"/>
        <v>6.0769230769230766</v>
      </c>
      <c r="H112">
        <v>158</v>
      </c>
      <c r="I112">
        <v>2</v>
      </c>
      <c r="J112">
        <v>0</v>
      </c>
      <c r="K112">
        <v>0</v>
      </c>
      <c r="L112">
        <v>0</v>
      </c>
      <c r="M112">
        <v>6</v>
      </c>
      <c r="N112">
        <v>0</v>
      </c>
      <c r="O112">
        <v>0</v>
      </c>
      <c r="P112">
        <v>0</v>
      </c>
      <c r="Q112">
        <v>0</v>
      </c>
      <c r="R112">
        <v>0</v>
      </c>
    </row>
    <row r="113" spans="1:18" x14ac:dyDescent="0.25">
      <c r="A113" t="s">
        <v>389</v>
      </c>
      <c r="B113" t="s">
        <v>833</v>
      </c>
      <c r="C113" t="s">
        <v>740</v>
      </c>
      <c r="D113">
        <v>24</v>
      </c>
      <c r="E113" s="266">
        <f t="shared" si="2"/>
        <v>5.770833333333333</v>
      </c>
      <c r="F113">
        <v>138.5</v>
      </c>
      <c r="G113" s="266">
        <f t="shared" si="3"/>
        <v>5.9375</v>
      </c>
      <c r="H113">
        <v>142.5</v>
      </c>
      <c r="I113">
        <v>2</v>
      </c>
      <c r="J113">
        <v>0</v>
      </c>
      <c r="K113">
        <v>0</v>
      </c>
      <c r="L113">
        <v>0</v>
      </c>
      <c r="M113">
        <v>4</v>
      </c>
      <c r="N113">
        <v>0</v>
      </c>
      <c r="O113">
        <v>0</v>
      </c>
      <c r="P113">
        <v>0</v>
      </c>
      <c r="Q113">
        <v>0</v>
      </c>
      <c r="R113">
        <v>0</v>
      </c>
    </row>
    <row r="114" spans="1:18" x14ac:dyDescent="0.25">
      <c r="A114" t="s">
        <v>851</v>
      </c>
      <c r="B114" t="s">
        <v>833</v>
      </c>
      <c r="C114" t="s">
        <v>738</v>
      </c>
      <c r="D114">
        <v>36</v>
      </c>
      <c r="E114" s="266">
        <f t="shared" si="2"/>
        <v>5.583333333333333</v>
      </c>
      <c r="F114">
        <v>201</v>
      </c>
      <c r="G114" s="266">
        <f t="shared" si="3"/>
        <v>5.5555555555555554</v>
      </c>
      <c r="H114">
        <v>200</v>
      </c>
      <c r="I114">
        <v>1</v>
      </c>
      <c r="J114">
        <v>0</v>
      </c>
      <c r="K114">
        <v>0</v>
      </c>
      <c r="L114">
        <v>0</v>
      </c>
      <c r="M114">
        <v>8</v>
      </c>
      <c r="N114">
        <v>0</v>
      </c>
      <c r="O114">
        <v>0</v>
      </c>
      <c r="P114">
        <v>0</v>
      </c>
      <c r="Q114">
        <v>0</v>
      </c>
      <c r="R114">
        <v>0</v>
      </c>
    </row>
    <row r="115" spans="1:18" x14ac:dyDescent="0.25">
      <c r="A115" t="s">
        <v>390</v>
      </c>
      <c r="B115" t="s">
        <v>833</v>
      </c>
      <c r="C115" t="s">
        <v>747</v>
      </c>
      <c r="D115">
        <v>37</v>
      </c>
      <c r="E115" s="266">
        <f t="shared" si="2"/>
        <v>5.9729729729729728</v>
      </c>
      <c r="F115">
        <v>221</v>
      </c>
      <c r="G115" s="266">
        <f t="shared" si="3"/>
        <v>5.9729729729729728</v>
      </c>
      <c r="H115">
        <v>221</v>
      </c>
      <c r="I115">
        <v>0</v>
      </c>
      <c r="J115">
        <v>0</v>
      </c>
      <c r="K115">
        <v>0</v>
      </c>
      <c r="L115">
        <v>3</v>
      </c>
      <c r="M115">
        <v>6</v>
      </c>
      <c r="N115">
        <v>0</v>
      </c>
      <c r="O115">
        <v>0</v>
      </c>
      <c r="P115">
        <v>0</v>
      </c>
      <c r="Q115">
        <v>0</v>
      </c>
      <c r="R115">
        <v>0</v>
      </c>
    </row>
    <row r="116" spans="1:18" x14ac:dyDescent="0.25">
      <c r="A116" t="s">
        <v>391</v>
      </c>
      <c r="B116" t="s">
        <v>833</v>
      </c>
      <c r="C116" t="s">
        <v>752</v>
      </c>
      <c r="D116">
        <v>15</v>
      </c>
      <c r="E116" s="266">
        <f t="shared" si="2"/>
        <v>5.666666666666667</v>
      </c>
      <c r="F116">
        <v>85</v>
      </c>
      <c r="G116" s="266">
        <f t="shared" si="3"/>
        <v>5.833333333333333</v>
      </c>
      <c r="H116">
        <v>87.5</v>
      </c>
      <c r="I116">
        <v>1</v>
      </c>
      <c r="J116">
        <v>0</v>
      </c>
      <c r="K116">
        <v>0</v>
      </c>
      <c r="L116">
        <v>0</v>
      </c>
      <c r="M116">
        <v>1</v>
      </c>
      <c r="N116">
        <v>0</v>
      </c>
      <c r="O116">
        <v>0</v>
      </c>
      <c r="P116">
        <v>0</v>
      </c>
      <c r="Q116">
        <v>0</v>
      </c>
      <c r="R116">
        <v>0</v>
      </c>
    </row>
    <row r="117" spans="1:18" x14ac:dyDescent="0.25">
      <c r="A117" t="s">
        <v>392</v>
      </c>
      <c r="B117" t="s">
        <v>833</v>
      </c>
      <c r="C117" t="s">
        <v>752</v>
      </c>
      <c r="D117">
        <v>22</v>
      </c>
      <c r="E117" s="266">
        <f t="shared" si="2"/>
        <v>5.8181818181818183</v>
      </c>
      <c r="F117">
        <v>128</v>
      </c>
      <c r="G117" s="266">
        <f t="shared" si="3"/>
        <v>5.9545454545454541</v>
      </c>
      <c r="H117">
        <v>131</v>
      </c>
      <c r="I117">
        <v>2</v>
      </c>
      <c r="J117">
        <v>0</v>
      </c>
      <c r="K117">
        <v>0</v>
      </c>
      <c r="L117">
        <v>0</v>
      </c>
      <c r="M117">
        <v>6</v>
      </c>
      <c r="N117">
        <v>0</v>
      </c>
      <c r="O117">
        <v>0</v>
      </c>
      <c r="P117">
        <v>0</v>
      </c>
      <c r="Q117">
        <v>0</v>
      </c>
      <c r="R117">
        <v>0</v>
      </c>
    </row>
    <row r="118" spans="1:18" x14ac:dyDescent="0.25">
      <c r="A118" t="s">
        <v>393</v>
      </c>
      <c r="B118" t="s">
        <v>833</v>
      </c>
      <c r="C118" t="s">
        <v>754</v>
      </c>
      <c r="D118">
        <v>16</v>
      </c>
      <c r="E118" s="266">
        <f t="shared" si="2"/>
        <v>5.625</v>
      </c>
      <c r="F118">
        <v>90</v>
      </c>
      <c r="G118" s="266">
        <f t="shared" si="3"/>
        <v>5.4375</v>
      </c>
      <c r="H118">
        <v>87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1</v>
      </c>
      <c r="O118">
        <v>0</v>
      </c>
      <c r="P118">
        <v>0</v>
      </c>
      <c r="Q118">
        <v>0</v>
      </c>
      <c r="R118">
        <v>0</v>
      </c>
    </row>
    <row r="119" spans="1:18" x14ac:dyDescent="0.25">
      <c r="A119" t="s">
        <v>394</v>
      </c>
      <c r="B119" t="s">
        <v>833</v>
      </c>
      <c r="C119" t="s">
        <v>745</v>
      </c>
      <c r="D119">
        <v>35</v>
      </c>
      <c r="E119" s="266">
        <f t="shared" si="2"/>
        <v>5.8428571428571425</v>
      </c>
      <c r="F119">
        <v>204.5</v>
      </c>
      <c r="G119" s="266">
        <f t="shared" si="3"/>
        <v>5.8571428571428568</v>
      </c>
      <c r="H119">
        <v>205</v>
      </c>
      <c r="I119">
        <v>1</v>
      </c>
      <c r="J119">
        <v>0</v>
      </c>
      <c r="K119">
        <v>0</v>
      </c>
      <c r="L119">
        <v>1</v>
      </c>
      <c r="M119">
        <v>7</v>
      </c>
      <c r="N119">
        <v>0</v>
      </c>
      <c r="O119">
        <v>0</v>
      </c>
      <c r="P119">
        <v>0</v>
      </c>
      <c r="Q119">
        <v>0</v>
      </c>
      <c r="R119">
        <v>0</v>
      </c>
    </row>
    <row r="120" spans="1:18" x14ac:dyDescent="0.25">
      <c r="A120" t="s">
        <v>852</v>
      </c>
      <c r="B120" t="s">
        <v>833</v>
      </c>
      <c r="C120" t="s">
        <v>633</v>
      </c>
      <c r="D120">
        <v>3</v>
      </c>
      <c r="E120" s="266">
        <f t="shared" si="2"/>
        <v>5.5</v>
      </c>
      <c r="F120">
        <v>16.5</v>
      </c>
      <c r="G120" s="266">
        <f t="shared" si="3"/>
        <v>5.5</v>
      </c>
      <c r="H120">
        <v>16.5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</row>
    <row r="121" spans="1:18" x14ac:dyDescent="0.25">
      <c r="A121" t="s">
        <v>249</v>
      </c>
      <c r="B121" t="s">
        <v>799</v>
      </c>
      <c r="C121" t="s">
        <v>747</v>
      </c>
      <c r="D121">
        <v>10</v>
      </c>
      <c r="E121" s="266">
        <f t="shared" si="2"/>
        <v>5.4</v>
      </c>
      <c r="F121">
        <v>54</v>
      </c>
      <c r="G121" s="266">
        <f t="shared" si="3"/>
        <v>5.5</v>
      </c>
      <c r="H121">
        <v>55</v>
      </c>
      <c r="I121">
        <v>0</v>
      </c>
      <c r="J121">
        <v>0</v>
      </c>
      <c r="K121">
        <v>0</v>
      </c>
      <c r="L121">
        <v>1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</row>
    <row r="122" spans="1:18" x14ac:dyDescent="0.25">
      <c r="A122" t="s">
        <v>853</v>
      </c>
      <c r="B122" t="s">
        <v>833</v>
      </c>
      <c r="C122" t="s">
        <v>632</v>
      </c>
      <c r="D122">
        <v>9</v>
      </c>
      <c r="E122" s="266">
        <f t="shared" si="2"/>
        <v>5.4444444444444446</v>
      </c>
      <c r="F122">
        <v>49</v>
      </c>
      <c r="G122" s="266">
        <f t="shared" si="3"/>
        <v>5.2777777777777777</v>
      </c>
      <c r="H122">
        <v>47.5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1</v>
      </c>
      <c r="O122">
        <v>0</v>
      </c>
      <c r="P122">
        <v>0</v>
      </c>
      <c r="Q122">
        <v>0</v>
      </c>
      <c r="R122">
        <v>0</v>
      </c>
    </row>
    <row r="123" spans="1:18" x14ac:dyDescent="0.25">
      <c r="A123" t="s">
        <v>395</v>
      </c>
      <c r="B123" t="s">
        <v>833</v>
      </c>
      <c r="C123" t="s">
        <v>753</v>
      </c>
      <c r="D123">
        <v>16</v>
      </c>
      <c r="E123" s="266">
        <f t="shared" si="2"/>
        <v>5.625</v>
      </c>
      <c r="F123">
        <v>90</v>
      </c>
      <c r="G123" s="266">
        <f t="shared" si="3"/>
        <v>5.71875</v>
      </c>
      <c r="H123">
        <v>91.5</v>
      </c>
      <c r="I123">
        <v>1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</row>
    <row r="124" spans="1:18" x14ac:dyDescent="0.25">
      <c r="A124" t="s">
        <v>396</v>
      </c>
      <c r="B124" t="s">
        <v>833</v>
      </c>
      <c r="C124" t="s">
        <v>631</v>
      </c>
      <c r="D124">
        <v>18</v>
      </c>
      <c r="E124" s="266">
        <f t="shared" si="2"/>
        <v>5.916666666666667</v>
      </c>
      <c r="F124">
        <v>106.5</v>
      </c>
      <c r="G124" s="266">
        <f t="shared" si="3"/>
        <v>5.8611111111111107</v>
      </c>
      <c r="H124">
        <v>105.5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</row>
    <row r="125" spans="1:18" x14ac:dyDescent="0.25">
      <c r="A125" t="s">
        <v>397</v>
      </c>
      <c r="B125" t="s">
        <v>833</v>
      </c>
      <c r="C125" t="s">
        <v>738</v>
      </c>
      <c r="D125">
        <v>26</v>
      </c>
      <c r="E125" s="266">
        <f t="shared" si="2"/>
        <v>5.7884615384615383</v>
      </c>
      <c r="F125">
        <v>150.5</v>
      </c>
      <c r="G125" s="266">
        <f t="shared" si="3"/>
        <v>5.5961538461538458</v>
      </c>
      <c r="H125">
        <v>145.5</v>
      </c>
      <c r="I125">
        <v>0</v>
      </c>
      <c r="J125">
        <v>0</v>
      </c>
      <c r="K125">
        <v>0</v>
      </c>
      <c r="L125">
        <v>0</v>
      </c>
      <c r="M125">
        <v>10</v>
      </c>
      <c r="N125">
        <v>0</v>
      </c>
      <c r="O125">
        <v>0</v>
      </c>
      <c r="P125">
        <v>0</v>
      </c>
      <c r="Q125">
        <v>0</v>
      </c>
      <c r="R125">
        <v>0</v>
      </c>
    </row>
    <row r="126" spans="1:18" x14ac:dyDescent="0.25">
      <c r="A126" t="s">
        <v>854</v>
      </c>
      <c r="B126" t="s">
        <v>833</v>
      </c>
      <c r="C126" t="s">
        <v>738</v>
      </c>
      <c r="D126">
        <v>3</v>
      </c>
      <c r="E126" s="266">
        <f t="shared" si="2"/>
        <v>5.833333333333333</v>
      </c>
      <c r="F126">
        <v>17.5</v>
      </c>
      <c r="G126" s="266">
        <f t="shared" si="3"/>
        <v>5.833333333333333</v>
      </c>
      <c r="H126">
        <v>17.5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</row>
    <row r="127" spans="1:18" x14ac:dyDescent="0.25">
      <c r="A127" t="s">
        <v>398</v>
      </c>
      <c r="B127" t="s">
        <v>833</v>
      </c>
      <c r="C127" t="s">
        <v>634</v>
      </c>
      <c r="D127">
        <v>26</v>
      </c>
      <c r="E127" s="266">
        <f t="shared" si="2"/>
        <v>5.884615384615385</v>
      </c>
      <c r="F127">
        <v>153</v>
      </c>
      <c r="G127" s="266">
        <f t="shared" si="3"/>
        <v>5.8269230769230766</v>
      </c>
      <c r="H127">
        <v>151.5</v>
      </c>
      <c r="I127">
        <v>0</v>
      </c>
      <c r="J127">
        <v>0</v>
      </c>
      <c r="K127">
        <v>0</v>
      </c>
      <c r="L127">
        <v>1</v>
      </c>
      <c r="M127">
        <v>5</v>
      </c>
      <c r="N127">
        <v>0</v>
      </c>
      <c r="O127">
        <v>0</v>
      </c>
      <c r="P127">
        <v>0</v>
      </c>
      <c r="Q127">
        <v>0</v>
      </c>
      <c r="R127">
        <v>0</v>
      </c>
    </row>
    <row r="128" spans="1:18" x14ac:dyDescent="0.25">
      <c r="A128" t="s">
        <v>399</v>
      </c>
      <c r="B128" t="s">
        <v>833</v>
      </c>
      <c r="C128" t="s">
        <v>750</v>
      </c>
      <c r="D128">
        <v>30</v>
      </c>
      <c r="E128" s="266">
        <f t="shared" si="2"/>
        <v>5.9833333333333334</v>
      </c>
      <c r="F128">
        <v>179.5</v>
      </c>
      <c r="G128" s="266">
        <f t="shared" si="3"/>
        <v>6.05</v>
      </c>
      <c r="H128">
        <v>181.5</v>
      </c>
      <c r="I128">
        <v>2</v>
      </c>
      <c r="J128">
        <v>0</v>
      </c>
      <c r="K128">
        <v>0</v>
      </c>
      <c r="L128">
        <v>0</v>
      </c>
      <c r="M128">
        <v>8</v>
      </c>
      <c r="N128">
        <v>0</v>
      </c>
      <c r="O128">
        <v>0</v>
      </c>
      <c r="P128">
        <v>0</v>
      </c>
      <c r="Q128">
        <v>0</v>
      </c>
      <c r="R128">
        <v>0</v>
      </c>
    </row>
    <row r="129" spans="1:18" x14ac:dyDescent="0.25">
      <c r="A129" t="s">
        <v>400</v>
      </c>
      <c r="B129" t="s">
        <v>833</v>
      </c>
      <c r="C129" t="s">
        <v>661</v>
      </c>
      <c r="D129">
        <v>21</v>
      </c>
      <c r="E129" s="266">
        <f t="shared" si="2"/>
        <v>5.5238095238095237</v>
      </c>
      <c r="F129">
        <v>116</v>
      </c>
      <c r="G129" s="266">
        <f t="shared" si="3"/>
        <v>5.3571428571428568</v>
      </c>
      <c r="H129">
        <v>112.5</v>
      </c>
      <c r="I129">
        <v>0</v>
      </c>
      <c r="J129">
        <v>0</v>
      </c>
      <c r="K129">
        <v>0</v>
      </c>
      <c r="L129">
        <v>0</v>
      </c>
      <c r="M129">
        <v>5</v>
      </c>
      <c r="N129">
        <v>1</v>
      </c>
      <c r="O129">
        <v>0</v>
      </c>
      <c r="P129">
        <v>0</v>
      </c>
      <c r="Q129">
        <v>0</v>
      </c>
      <c r="R129">
        <v>0</v>
      </c>
    </row>
    <row r="130" spans="1:18" x14ac:dyDescent="0.25">
      <c r="A130" t="s">
        <v>401</v>
      </c>
      <c r="B130" t="s">
        <v>833</v>
      </c>
      <c r="C130" t="s">
        <v>748</v>
      </c>
      <c r="D130">
        <v>26</v>
      </c>
      <c r="E130" s="266">
        <f t="shared" ref="E130:E193" si="4">F130/$D130</f>
        <v>5.7307692307692308</v>
      </c>
      <c r="F130">
        <v>149</v>
      </c>
      <c r="G130" s="266">
        <f t="shared" ref="G130:G193" si="5">H130/$D130</f>
        <v>5.5576923076923075</v>
      </c>
      <c r="H130">
        <v>144.5</v>
      </c>
      <c r="I130">
        <v>0</v>
      </c>
      <c r="J130">
        <v>0</v>
      </c>
      <c r="K130">
        <v>1</v>
      </c>
      <c r="L130">
        <v>1</v>
      </c>
      <c r="M130">
        <v>5</v>
      </c>
      <c r="N130">
        <v>1</v>
      </c>
      <c r="O130">
        <v>0</v>
      </c>
      <c r="P130">
        <v>0</v>
      </c>
      <c r="Q130">
        <v>0</v>
      </c>
      <c r="R130">
        <v>0</v>
      </c>
    </row>
    <row r="131" spans="1:18" x14ac:dyDescent="0.25">
      <c r="A131" t="s">
        <v>855</v>
      </c>
      <c r="B131" t="s">
        <v>833</v>
      </c>
      <c r="C131" t="s">
        <v>745</v>
      </c>
      <c r="D131">
        <v>9</v>
      </c>
      <c r="E131" s="266">
        <f t="shared" si="4"/>
        <v>5.8888888888888893</v>
      </c>
      <c r="F131">
        <v>53</v>
      </c>
      <c r="G131" s="266">
        <f t="shared" si="5"/>
        <v>5.8888888888888893</v>
      </c>
      <c r="H131">
        <v>53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</row>
    <row r="132" spans="1:18" x14ac:dyDescent="0.25">
      <c r="A132" t="s">
        <v>402</v>
      </c>
      <c r="B132" t="s">
        <v>833</v>
      </c>
      <c r="C132" t="s">
        <v>634</v>
      </c>
      <c r="D132">
        <v>31</v>
      </c>
      <c r="E132" s="266">
        <f t="shared" si="4"/>
        <v>5.758064516129032</v>
      </c>
      <c r="F132">
        <v>178.5</v>
      </c>
      <c r="G132" s="266">
        <f t="shared" si="5"/>
        <v>5.645161290322581</v>
      </c>
      <c r="H132">
        <v>175</v>
      </c>
      <c r="I132">
        <v>0</v>
      </c>
      <c r="J132">
        <v>0</v>
      </c>
      <c r="K132">
        <v>0</v>
      </c>
      <c r="L132">
        <v>1</v>
      </c>
      <c r="M132">
        <v>9</v>
      </c>
      <c r="N132">
        <v>0</v>
      </c>
      <c r="O132">
        <v>0</v>
      </c>
      <c r="P132">
        <v>0</v>
      </c>
      <c r="Q132">
        <v>0</v>
      </c>
      <c r="R132">
        <v>0</v>
      </c>
    </row>
    <row r="133" spans="1:18" x14ac:dyDescent="0.25">
      <c r="A133" t="s">
        <v>403</v>
      </c>
      <c r="B133" t="s">
        <v>833</v>
      </c>
      <c r="C133" t="s">
        <v>738</v>
      </c>
      <c r="D133">
        <v>30</v>
      </c>
      <c r="E133" s="266">
        <f t="shared" si="4"/>
        <v>5.666666666666667</v>
      </c>
      <c r="F133">
        <v>170</v>
      </c>
      <c r="G133" s="266">
        <f t="shared" si="5"/>
        <v>5.7166666666666668</v>
      </c>
      <c r="H133">
        <v>171.5</v>
      </c>
      <c r="I133">
        <v>1</v>
      </c>
      <c r="J133">
        <v>0</v>
      </c>
      <c r="K133">
        <v>0</v>
      </c>
      <c r="L133">
        <v>1</v>
      </c>
      <c r="M133">
        <v>3</v>
      </c>
      <c r="N133">
        <v>1</v>
      </c>
      <c r="O133">
        <v>0</v>
      </c>
      <c r="P133">
        <v>0</v>
      </c>
      <c r="Q133">
        <v>0</v>
      </c>
      <c r="R133">
        <v>0</v>
      </c>
    </row>
    <row r="134" spans="1:18" x14ac:dyDescent="0.25">
      <c r="A134" t="s">
        <v>856</v>
      </c>
      <c r="B134" t="s">
        <v>833</v>
      </c>
      <c r="C134" t="s">
        <v>752</v>
      </c>
      <c r="D134">
        <v>9</v>
      </c>
      <c r="E134" s="266">
        <f t="shared" si="4"/>
        <v>5.7777777777777777</v>
      </c>
      <c r="F134">
        <v>52</v>
      </c>
      <c r="G134" s="266">
        <f t="shared" si="5"/>
        <v>5.7222222222222223</v>
      </c>
      <c r="H134">
        <v>51.5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</row>
    <row r="135" spans="1:18" x14ac:dyDescent="0.25">
      <c r="A135" t="s">
        <v>404</v>
      </c>
      <c r="B135" t="s">
        <v>833</v>
      </c>
      <c r="C135" t="s">
        <v>760</v>
      </c>
      <c r="D135">
        <v>34</v>
      </c>
      <c r="E135" s="266">
        <f t="shared" si="4"/>
        <v>5.5882352941176467</v>
      </c>
      <c r="F135">
        <v>190</v>
      </c>
      <c r="G135" s="266">
        <f t="shared" si="5"/>
        <v>5.632352941176471</v>
      </c>
      <c r="H135">
        <v>191.5</v>
      </c>
      <c r="I135">
        <v>1</v>
      </c>
      <c r="J135">
        <v>0</v>
      </c>
      <c r="K135">
        <v>0</v>
      </c>
      <c r="L135">
        <v>2</v>
      </c>
      <c r="M135">
        <v>7</v>
      </c>
      <c r="N135">
        <v>0</v>
      </c>
      <c r="O135">
        <v>0</v>
      </c>
      <c r="P135">
        <v>0</v>
      </c>
      <c r="Q135">
        <v>0</v>
      </c>
      <c r="R135">
        <v>0</v>
      </c>
    </row>
    <row r="136" spans="1:18" x14ac:dyDescent="0.25">
      <c r="A136" t="s">
        <v>405</v>
      </c>
      <c r="B136" t="s">
        <v>833</v>
      </c>
      <c r="C136" t="s">
        <v>745</v>
      </c>
      <c r="D136">
        <v>31</v>
      </c>
      <c r="E136" s="266">
        <f t="shared" si="4"/>
        <v>5.82258064516129</v>
      </c>
      <c r="F136">
        <v>180.5</v>
      </c>
      <c r="G136" s="266">
        <f t="shared" si="5"/>
        <v>5.854838709677419</v>
      </c>
      <c r="H136">
        <v>181.5</v>
      </c>
      <c r="I136">
        <v>2</v>
      </c>
      <c r="J136">
        <v>0</v>
      </c>
      <c r="K136">
        <v>0</v>
      </c>
      <c r="L136">
        <v>0</v>
      </c>
      <c r="M136">
        <v>8</v>
      </c>
      <c r="N136">
        <v>1</v>
      </c>
      <c r="O136">
        <v>0</v>
      </c>
      <c r="P136">
        <v>0</v>
      </c>
      <c r="Q136">
        <v>0</v>
      </c>
      <c r="R136">
        <v>0</v>
      </c>
    </row>
    <row r="137" spans="1:18" x14ac:dyDescent="0.25">
      <c r="A137" t="s">
        <v>406</v>
      </c>
      <c r="B137" t="s">
        <v>833</v>
      </c>
      <c r="C137" t="s">
        <v>635</v>
      </c>
      <c r="D137">
        <v>25</v>
      </c>
      <c r="E137" s="266">
        <f t="shared" si="4"/>
        <v>5.68</v>
      </c>
      <c r="F137">
        <v>142</v>
      </c>
      <c r="G137" s="266">
        <f t="shared" si="5"/>
        <v>5.52</v>
      </c>
      <c r="H137">
        <v>138</v>
      </c>
      <c r="I137">
        <v>0</v>
      </c>
      <c r="J137">
        <v>0</v>
      </c>
      <c r="K137">
        <v>0</v>
      </c>
      <c r="L137">
        <v>0</v>
      </c>
      <c r="M137">
        <v>8</v>
      </c>
      <c r="N137">
        <v>0</v>
      </c>
      <c r="O137">
        <v>0</v>
      </c>
      <c r="P137">
        <v>0</v>
      </c>
      <c r="Q137">
        <v>0</v>
      </c>
      <c r="R137">
        <v>0</v>
      </c>
    </row>
    <row r="138" spans="1:18" x14ac:dyDescent="0.25">
      <c r="A138" t="s">
        <v>857</v>
      </c>
      <c r="B138" t="s">
        <v>833</v>
      </c>
      <c r="C138" t="s">
        <v>750</v>
      </c>
      <c r="D138">
        <v>9</v>
      </c>
      <c r="E138" s="266">
        <f t="shared" si="4"/>
        <v>5.3888888888888893</v>
      </c>
      <c r="F138">
        <v>48.5</v>
      </c>
      <c r="G138" s="266">
        <f t="shared" si="5"/>
        <v>5.333333333333333</v>
      </c>
      <c r="H138">
        <v>48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0</v>
      </c>
      <c r="Q138">
        <v>0</v>
      </c>
      <c r="R138">
        <v>0</v>
      </c>
    </row>
    <row r="139" spans="1:18" x14ac:dyDescent="0.25">
      <c r="A139" t="s">
        <v>407</v>
      </c>
      <c r="B139" t="s">
        <v>833</v>
      </c>
      <c r="C139" t="s">
        <v>748</v>
      </c>
      <c r="D139">
        <v>15</v>
      </c>
      <c r="E139" s="266">
        <f t="shared" si="4"/>
        <v>5.833333333333333</v>
      </c>
      <c r="F139">
        <v>87.5</v>
      </c>
      <c r="G139" s="266">
        <f t="shared" si="5"/>
        <v>5.8</v>
      </c>
      <c r="H139">
        <v>87</v>
      </c>
      <c r="I139">
        <v>0</v>
      </c>
      <c r="J139">
        <v>0</v>
      </c>
      <c r="K139">
        <v>0</v>
      </c>
      <c r="L139">
        <v>1</v>
      </c>
      <c r="M139">
        <v>1</v>
      </c>
      <c r="N139">
        <v>1</v>
      </c>
      <c r="O139">
        <v>0</v>
      </c>
      <c r="P139">
        <v>0</v>
      </c>
      <c r="Q139">
        <v>0</v>
      </c>
      <c r="R139">
        <v>0</v>
      </c>
    </row>
    <row r="140" spans="1:18" x14ac:dyDescent="0.25">
      <c r="A140" t="s">
        <v>408</v>
      </c>
      <c r="B140" t="s">
        <v>833</v>
      </c>
      <c r="C140" t="s">
        <v>747</v>
      </c>
      <c r="D140">
        <v>34</v>
      </c>
      <c r="E140" s="266">
        <f t="shared" si="4"/>
        <v>6.0735294117647056</v>
      </c>
      <c r="F140">
        <v>206.5</v>
      </c>
      <c r="G140" s="266">
        <f t="shared" si="5"/>
        <v>6.0882352941176467</v>
      </c>
      <c r="H140">
        <v>207</v>
      </c>
      <c r="I140">
        <v>2</v>
      </c>
      <c r="J140">
        <v>0</v>
      </c>
      <c r="K140">
        <v>0</v>
      </c>
      <c r="L140">
        <v>0</v>
      </c>
      <c r="M140">
        <v>11</v>
      </c>
      <c r="N140">
        <v>0</v>
      </c>
      <c r="O140">
        <v>0</v>
      </c>
      <c r="P140">
        <v>0</v>
      </c>
      <c r="Q140">
        <v>0</v>
      </c>
      <c r="R140">
        <v>0</v>
      </c>
    </row>
    <row r="141" spans="1:18" x14ac:dyDescent="0.25">
      <c r="A141" t="s">
        <v>409</v>
      </c>
      <c r="B141" t="s">
        <v>833</v>
      </c>
      <c r="C141" t="s">
        <v>661</v>
      </c>
      <c r="D141">
        <v>26</v>
      </c>
      <c r="E141" s="266">
        <f t="shared" si="4"/>
        <v>5.884615384615385</v>
      </c>
      <c r="F141">
        <v>153</v>
      </c>
      <c r="G141" s="266">
        <f t="shared" si="5"/>
        <v>5.884615384615385</v>
      </c>
      <c r="H141">
        <v>153</v>
      </c>
      <c r="I141">
        <v>1</v>
      </c>
      <c r="J141">
        <v>0</v>
      </c>
      <c r="K141">
        <v>0</v>
      </c>
      <c r="L141">
        <v>0</v>
      </c>
      <c r="M141">
        <v>6</v>
      </c>
      <c r="N141">
        <v>0</v>
      </c>
      <c r="O141">
        <v>0</v>
      </c>
      <c r="P141">
        <v>0</v>
      </c>
      <c r="Q141">
        <v>0</v>
      </c>
      <c r="R141">
        <v>0</v>
      </c>
    </row>
    <row r="142" spans="1:18" x14ac:dyDescent="0.25">
      <c r="A142" t="s">
        <v>410</v>
      </c>
      <c r="B142" t="s">
        <v>833</v>
      </c>
      <c r="C142" t="s">
        <v>761</v>
      </c>
      <c r="D142">
        <v>13</v>
      </c>
      <c r="E142" s="266">
        <f t="shared" si="4"/>
        <v>5.615384615384615</v>
      </c>
      <c r="F142">
        <v>73</v>
      </c>
      <c r="G142" s="266">
        <f t="shared" si="5"/>
        <v>5.5384615384615383</v>
      </c>
      <c r="H142">
        <v>72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</row>
    <row r="143" spans="1:18" x14ac:dyDescent="0.25">
      <c r="A143" t="s">
        <v>411</v>
      </c>
      <c r="B143" t="s">
        <v>833</v>
      </c>
      <c r="C143" t="s">
        <v>739</v>
      </c>
      <c r="D143">
        <v>18</v>
      </c>
      <c r="E143" s="266">
        <f t="shared" si="4"/>
        <v>5.833333333333333</v>
      </c>
      <c r="F143">
        <v>105</v>
      </c>
      <c r="G143" s="266">
        <f t="shared" si="5"/>
        <v>5.9444444444444446</v>
      </c>
      <c r="H143">
        <v>107</v>
      </c>
      <c r="I143">
        <v>1</v>
      </c>
      <c r="J143">
        <v>0</v>
      </c>
      <c r="K143">
        <v>0</v>
      </c>
      <c r="L143">
        <v>0</v>
      </c>
      <c r="M143">
        <v>2</v>
      </c>
      <c r="N143">
        <v>0</v>
      </c>
      <c r="O143">
        <v>0</v>
      </c>
      <c r="P143">
        <v>0</v>
      </c>
      <c r="Q143">
        <v>0</v>
      </c>
      <c r="R143">
        <v>0</v>
      </c>
    </row>
    <row r="144" spans="1:18" x14ac:dyDescent="0.25">
      <c r="A144" t="s">
        <v>858</v>
      </c>
      <c r="B144" t="s">
        <v>833</v>
      </c>
      <c r="C144" t="s">
        <v>632</v>
      </c>
      <c r="D144">
        <v>1</v>
      </c>
      <c r="E144" s="266">
        <f t="shared" si="4"/>
        <v>6</v>
      </c>
      <c r="F144">
        <v>6</v>
      </c>
      <c r="G144" s="266">
        <f t="shared" si="5"/>
        <v>6</v>
      </c>
      <c r="H144">
        <v>6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</row>
    <row r="145" spans="1:18" x14ac:dyDescent="0.25">
      <c r="A145" t="s">
        <v>412</v>
      </c>
      <c r="B145" t="s">
        <v>833</v>
      </c>
      <c r="C145" t="s">
        <v>748</v>
      </c>
      <c r="D145">
        <v>11</v>
      </c>
      <c r="E145" s="266">
        <f t="shared" si="4"/>
        <v>6.1363636363636367</v>
      </c>
      <c r="F145">
        <v>67.5</v>
      </c>
      <c r="G145" s="266">
        <f t="shared" si="5"/>
        <v>6.3181818181818183</v>
      </c>
      <c r="H145">
        <v>69.5</v>
      </c>
      <c r="I145">
        <v>1</v>
      </c>
      <c r="J145">
        <v>0</v>
      </c>
      <c r="K145">
        <v>0</v>
      </c>
      <c r="L145">
        <v>0</v>
      </c>
      <c r="M145">
        <v>2</v>
      </c>
      <c r="N145">
        <v>0</v>
      </c>
      <c r="O145">
        <v>0</v>
      </c>
      <c r="P145">
        <v>0</v>
      </c>
      <c r="Q145">
        <v>0</v>
      </c>
      <c r="R145">
        <v>0</v>
      </c>
    </row>
    <row r="146" spans="1:18" x14ac:dyDescent="0.25">
      <c r="A146" t="s">
        <v>413</v>
      </c>
      <c r="B146" t="s">
        <v>833</v>
      </c>
      <c r="C146" t="s">
        <v>738</v>
      </c>
      <c r="D146">
        <v>31</v>
      </c>
      <c r="E146" s="266">
        <f t="shared" si="4"/>
        <v>5.903225806451613</v>
      </c>
      <c r="F146">
        <v>183</v>
      </c>
      <c r="G146" s="266">
        <f t="shared" si="5"/>
        <v>6.064516129032258</v>
      </c>
      <c r="H146">
        <v>188</v>
      </c>
      <c r="I146">
        <v>3</v>
      </c>
      <c r="J146">
        <v>0</v>
      </c>
      <c r="K146">
        <v>0</v>
      </c>
      <c r="L146">
        <v>0</v>
      </c>
      <c r="M146">
        <v>8</v>
      </c>
      <c r="N146">
        <v>0</v>
      </c>
      <c r="O146">
        <v>0</v>
      </c>
      <c r="P146">
        <v>0</v>
      </c>
      <c r="Q146">
        <v>0</v>
      </c>
      <c r="R146">
        <v>0</v>
      </c>
    </row>
    <row r="147" spans="1:18" x14ac:dyDescent="0.25">
      <c r="A147" t="s">
        <v>859</v>
      </c>
      <c r="B147" t="s">
        <v>833</v>
      </c>
      <c r="C147" t="s">
        <v>633</v>
      </c>
      <c r="D147">
        <v>1</v>
      </c>
      <c r="E147" s="266">
        <f t="shared" si="4"/>
        <v>4.5</v>
      </c>
      <c r="F147">
        <v>4.5</v>
      </c>
      <c r="G147" s="266">
        <f t="shared" si="5"/>
        <v>4.5</v>
      </c>
      <c r="H147">
        <v>4.5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</row>
    <row r="148" spans="1:18" x14ac:dyDescent="0.25">
      <c r="A148" t="s">
        <v>860</v>
      </c>
      <c r="B148" t="s">
        <v>833</v>
      </c>
      <c r="C148" t="s">
        <v>631</v>
      </c>
      <c r="D148">
        <v>2</v>
      </c>
      <c r="E148" s="266">
        <f t="shared" si="4"/>
        <v>5.5</v>
      </c>
      <c r="F148">
        <v>11</v>
      </c>
      <c r="G148" s="266">
        <f t="shared" si="5"/>
        <v>5.25</v>
      </c>
      <c r="H148">
        <v>10.5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</row>
    <row r="149" spans="1:18" x14ac:dyDescent="0.25">
      <c r="A149" t="s">
        <v>414</v>
      </c>
      <c r="B149" t="s">
        <v>833</v>
      </c>
      <c r="C149" t="s">
        <v>740</v>
      </c>
      <c r="D149">
        <v>31</v>
      </c>
      <c r="E149" s="266">
        <f t="shared" si="4"/>
        <v>6.064516129032258</v>
      </c>
      <c r="F149">
        <v>188</v>
      </c>
      <c r="G149" s="266">
        <f t="shared" si="5"/>
        <v>6.435483870967742</v>
      </c>
      <c r="H149">
        <v>199.5</v>
      </c>
      <c r="I149">
        <v>3</v>
      </c>
      <c r="J149">
        <v>0</v>
      </c>
      <c r="K149">
        <v>0</v>
      </c>
      <c r="L149">
        <v>4</v>
      </c>
      <c r="M149">
        <v>3</v>
      </c>
      <c r="N149">
        <v>0</v>
      </c>
      <c r="O149">
        <v>0</v>
      </c>
      <c r="P149">
        <v>0</v>
      </c>
      <c r="Q149">
        <v>0</v>
      </c>
      <c r="R149">
        <v>0</v>
      </c>
    </row>
    <row r="150" spans="1:18" x14ac:dyDescent="0.25">
      <c r="A150" t="s">
        <v>415</v>
      </c>
      <c r="B150" t="s">
        <v>833</v>
      </c>
      <c r="C150" t="s">
        <v>740</v>
      </c>
      <c r="D150">
        <v>27</v>
      </c>
      <c r="E150" s="266">
        <f t="shared" si="4"/>
        <v>5.7777777777777777</v>
      </c>
      <c r="F150">
        <v>156</v>
      </c>
      <c r="G150" s="266">
        <f t="shared" si="5"/>
        <v>5.6481481481481479</v>
      </c>
      <c r="H150">
        <v>152.5</v>
      </c>
      <c r="I150">
        <v>0</v>
      </c>
      <c r="J150">
        <v>0</v>
      </c>
      <c r="K150">
        <v>0</v>
      </c>
      <c r="L150">
        <v>0</v>
      </c>
      <c r="M150">
        <v>7</v>
      </c>
      <c r="N150">
        <v>0</v>
      </c>
      <c r="O150">
        <v>0</v>
      </c>
      <c r="P150">
        <v>0</v>
      </c>
      <c r="Q150">
        <v>0</v>
      </c>
      <c r="R150">
        <v>0</v>
      </c>
    </row>
    <row r="151" spans="1:18" x14ac:dyDescent="0.25">
      <c r="A151" t="s">
        <v>416</v>
      </c>
      <c r="B151" t="s">
        <v>833</v>
      </c>
      <c r="C151" t="s">
        <v>753</v>
      </c>
      <c r="D151">
        <v>20</v>
      </c>
      <c r="E151" s="266">
        <f t="shared" si="4"/>
        <v>5.7750000000000004</v>
      </c>
      <c r="F151">
        <v>115.5</v>
      </c>
      <c r="G151" s="266">
        <f t="shared" si="5"/>
        <v>5.7</v>
      </c>
      <c r="H151">
        <v>114</v>
      </c>
      <c r="I151">
        <v>0</v>
      </c>
      <c r="J151">
        <v>0</v>
      </c>
      <c r="K151">
        <v>1</v>
      </c>
      <c r="L151">
        <v>1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</row>
    <row r="152" spans="1:18" x14ac:dyDescent="0.25">
      <c r="A152" t="s">
        <v>861</v>
      </c>
      <c r="B152" t="s">
        <v>833</v>
      </c>
      <c r="C152" t="s">
        <v>750</v>
      </c>
      <c r="D152">
        <v>2</v>
      </c>
      <c r="E152" s="266">
        <f t="shared" si="4"/>
        <v>5.5</v>
      </c>
      <c r="F152">
        <v>11</v>
      </c>
      <c r="G152" s="266">
        <f t="shared" si="5"/>
        <v>5.5</v>
      </c>
      <c r="H152">
        <v>11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</row>
    <row r="153" spans="1:18" x14ac:dyDescent="0.25">
      <c r="A153" t="s">
        <v>417</v>
      </c>
      <c r="B153" t="s">
        <v>833</v>
      </c>
      <c r="C153" t="s">
        <v>739</v>
      </c>
      <c r="D153">
        <v>16</v>
      </c>
      <c r="E153" s="266">
        <f t="shared" si="4"/>
        <v>5.6875</v>
      </c>
      <c r="F153">
        <v>91</v>
      </c>
      <c r="G153" s="266">
        <f t="shared" si="5"/>
        <v>5.40625</v>
      </c>
      <c r="H153">
        <v>86.5</v>
      </c>
      <c r="I153">
        <v>0</v>
      </c>
      <c r="J153">
        <v>0</v>
      </c>
      <c r="K153">
        <v>1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0</v>
      </c>
      <c r="R153">
        <v>0</v>
      </c>
    </row>
    <row r="154" spans="1:18" x14ac:dyDescent="0.25">
      <c r="A154" t="s">
        <v>418</v>
      </c>
      <c r="B154" t="s">
        <v>833</v>
      </c>
      <c r="C154" t="s">
        <v>742</v>
      </c>
      <c r="D154">
        <v>27</v>
      </c>
      <c r="E154" s="266">
        <f t="shared" si="4"/>
        <v>6.2777777777777777</v>
      </c>
      <c r="F154">
        <v>169.5</v>
      </c>
      <c r="G154" s="266">
        <f t="shared" si="5"/>
        <v>6.6851851851851851</v>
      </c>
      <c r="H154">
        <v>180.5</v>
      </c>
      <c r="I154">
        <v>2</v>
      </c>
      <c r="J154">
        <v>0</v>
      </c>
      <c r="K154">
        <v>0</v>
      </c>
      <c r="L154">
        <v>7</v>
      </c>
      <c r="M154">
        <v>4</v>
      </c>
      <c r="N154">
        <v>0</v>
      </c>
      <c r="O154">
        <v>0</v>
      </c>
      <c r="P154">
        <v>0</v>
      </c>
      <c r="Q154">
        <v>0</v>
      </c>
      <c r="R154">
        <v>0</v>
      </c>
    </row>
    <row r="155" spans="1:18" x14ac:dyDescent="0.25">
      <c r="A155" t="s">
        <v>419</v>
      </c>
      <c r="B155" t="s">
        <v>833</v>
      </c>
      <c r="C155" t="s">
        <v>635</v>
      </c>
      <c r="D155">
        <v>28</v>
      </c>
      <c r="E155" s="266">
        <f t="shared" si="4"/>
        <v>5.6785714285714288</v>
      </c>
      <c r="F155">
        <v>159</v>
      </c>
      <c r="G155" s="266">
        <f t="shared" si="5"/>
        <v>5.7142857142857144</v>
      </c>
      <c r="H155">
        <v>160</v>
      </c>
      <c r="I155">
        <v>1</v>
      </c>
      <c r="J155">
        <v>0</v>
      </c>
      <c r="K155">
        <v>1</v>
      </c>
      <c r="L155">
        <v>2</v>
      </c>
      <c r="M155">
        <v>4</v>
      </c>
      <c r="N155">
        <v>0</v>
      </c>
      <c r="O155">
        <v>0</v>
      </c>
      <c r="P155">
        <v>0</v>
      </c>
      <c r="Q155">
        <v>0</v>
      </c>
      <c r="R155">
        <v>0</v>
      </c>
    </row>
    <row r="156" spans="1:18" x14ac:dyDescent="0.25">
      <c r="A156" t="s">
        <v>420</v>
      </c>
      <c r="B156" t="s">
        <v>833</v>
      </c>
      <c r="C156" t="s">
        <v>661</v>
      </c>
      <c r="D156">
        <v>34</v>
      </c>
      <c r="E156" s="266">
        <f t="shared" si="4"/>
        <v>6.0882352941176467</v>
      </c>
      <c r="F156">
        <v>207</v>
      </c>
      <c r="G156" s="266">
        <f t="shared" si="5"/>
        <v>6.2058823529411766</v>
      </c>
      <c r="H156">
        <v>211</v>
      </c>
      <c r="I156">
        <v>4</v>
      </c>
      <c r="J156">
        <v>0</v>
      </c>
      <c r="K156">
        <v>0</v>
      </c>
      <c r="L156">
        <v>0</v>
      </c>
      <c r="M156">
        <v>14</v>
      </c>
      <c r="N156">
        <v>1</v>
      </c>
      <c r="O156">
        <v>0</v>
      </c>
      <c r="P156">
        <v>0</v>
      </c>
      <c r="Q156">
        <v>0</v>
      </c>
      <c r="R156">
        <v>0</v>
      </c>
    </row>
    <row r="157" spans="1:18" x14ac:dyDescent="0.25">
      <c r="A157" t="s">
        <v>421</v>
      </c>
      <c r="B157" t="s">
        <v>833</v>
      </c>
      <c r="C157" t="s">
        <v>746</v>
      </c>
      <c r="D157">
        <v>18</v>
      </c>
      <c r="E157" s="266">
        <f t="shared" si="4"/>
        <v>5.916666666666667</v>
      </c>
      <c r="F157">
        <v>106.5</v>
      </c>
      <c r="G157" s="266">
        <f t="shared" si="5"/>
        <v>5.9444444444444446</v>
      </c>
      <c r="H157">
        <v>107</v>
      </c>
      <c r="I157">
        <v>1</v>
      </c>
      <c r="J157">
        <v>0</v>
      </c>
      <c r="K157">
        <v>0</v>
      </c>
      <c r="L157">
        <v>0</v>
      </c>
      <c r="M157">
        <v>5</v>
      </c>
      <c r="N157">
        <v>0</v>
      </c>
      <c r="O157">
        <v>0</v>
      </c>
      <c r="P157">
        <v>0</v>
      </c>
      <c r="Q157">
        <v>0</v>
      </c>
      <c r="R157">
        <v>0</v>
      </c>
    </row>
    <row r="158" spans="1:18" x14ac:dyDescent="0.25">
      <c r="A158" t="s">
        <v>422</v>
      </c>
      <c r="B158" t="s">
        <v>833</v>
      </c>
      <c r="C158" t="s">
        <v>748</v>
      </c>
      <c r="D158">
        <v>22</v>
      </c>
      <c r="E158" s="266">
        <f t="shared" si="4"/>
        <v>5.5</v>
      </c>
      <c r="F158">
        <v>121</v>
      </c>
      <c r="G158" s="266">
        <f t="shared" si="5"/>
        <v>5.4318181818181817</v>
      </c>
      <c r="H158">
        <v>119.5</v>
      </c>
      <c r="I158">
        <v>0</v>
      </c>
      <c r="J158">
        <v>0</v>
      </c>
      <c r="K158">
        <v>0</v>
      </c>
      <c r="L158">
        <v>1</v>
      </c>
      <c r="M158">
        <v>3</v>
      </c>
      <c r="N158">
        <v>1</v>
      </c>
      <c r="O158">
        <v>0</v>
      </c>
      <c r="P158">
        <v>0</v>
      </c>
      <c r="Q158">
        <v>0</v>
      </c>
      <c r="R158">
        <v>0</v>
      </c>
    </row>
    <row r="159" spans="1:18" x14ac:dyDescent="0.25">
      <c r="A159" t="s">
        <v>423</v>
      </c>
      <c r="B159" t="s">
        <v>833</v>
      </c>
      <c r="C159" t="s">
        <v>631</v>
      </c>
      <c r="D159">
        <v>28</v>
      </c>
      <c r="E159" s="266">
        <f t="shared" si="4"/>
        <v>6.2321428571428568</v>
      </c>
      <c r="F159">
        <v>174.5</v>
      </c>
      <c r="G159" s="266">
        <f t="shared" si="5"/>
        <v>6.3392857142857144</v>
      </c>
      <c r="H159">
        <v>177.5</v>
      </c>
      <c r="I159">
        <v>2</v>
      </c>
      <c r="J159">
        <v>0</v>
      </c>
      <c r="K159">
        <v>0</v>
      </c>
      <c r="L159">
        <v>0</v>
      </c>
      <c r="M159">
        <v>4</v>
      </c>
      <c r="N159">
        <v>1</v>
      </c>
      <c r="O159">
        <v>0</v>
      </c>
      <c r="P159">
        <v>0</v>
      </c>
      <c r="Q159">
        <v>0</v>
      </c>
      <c r="R159">
        <v>0</v>
      </c>
    </row>
    <row r="160" spans="1:18" x14ac:dyDescent="0.25">
      <c r="A160" t="s">
        <v>424</v>
      </c>
      <c r="B160" t="s">
        <v>833</v>
      </c>
      <c r="C160" t="s">
        <v>761</v>
      </c>
      <c r="D160">
        <v>23</v>
      </c>
      <c r="E160" s="266">
        <f t="shared" si="4"/>
        <v>5.7391304347826084</v>
      </c>
      <c r="F160">
        <v>132</v>
      </c>
      <c r="G160" s="266">
        <f t="shared" si="5"/>
        <v>5.6521739130434785</v>
      </c>
      <c r="H160">
        <v>130</v>
      </c>
      <c r="I160">
        <v>0</v>
      </c>
      <c r="J160">
        <v>0</v>
      </c>
      <c r="K160">
        <v>0</v>
      </c>
      <c r="L160">
        <v>0</v>
      </c>
      <c r="M160">
        <v>4</v>
      </c>
      <c r="N160">
        <v>0</v>
      </c>
      <c r="O160">
        <v>0</v>
      </c>
      <c r="P160">
        <v>0</v>
      </c>
      <c r="Q160">
        <v>0</v>
      </c>
      <c r="R160">
        <v>0</v>
      </c>
    </row>
    <row r="161" spans="1:18" x14ac:dyDescent="0.25">
      <c r="A161" t="s">
        <v>425</v>
      </c>
      <c r="B161" t="s">
        <v>833</v>
      </c>
      <c r="C161" t="s">
        <v>747</v>
      </c>
      <c r="D161">
        <v>21</v>
      </c>
      <c r="E161" s="266">
        <f t="shared" si="4"/>
        <v>5.8095238095238093</v>
      </c>
      <c r="F161">
        <v>122</v>
      </c>
      <c r="G161" s="266">
        <f t="shared" si="5"/>
        <v>5.7142857142857144</v>
      </c>
      <c r="H161">
        <v>120</v>
      </c>
      <c r="I161">
        <v>0</v>
      </c>
      <c r="J161">
        <v>0</v>
      </c>
      <c r="K161">
        <v>0</v>
      </c>
      <c r="L161">
        <v>1</v>
      </c>
      <c r="M161">
        <v>6</v>
      </c>
      <c r="N161">
        <v>0</v>
      </c>
      <c r="O161">
        <v>0</v>
      </c>
      <c r="P161">
        <v>0</v>
      </c>
      <c r="Q161">
        <v>0</v>
      </c>
      <c r="R161">
        <v>0</v>
      </c>
    </row>
    <row r="162" spans="1:18" x14ac:dyDescent="0.25">
      <c r="A162" t="s">
        <v>426</v>
      </c>
      <c r="B162" t="s">
        <v>833</v>
      </c>
      <c r="C162" t="s">
        <v>635</v>
      </c>
      <c r="D162">
        <v>18</v>
      </c>
      <c r="E162" s="266">
        <f t="shared" si="4"/>
        <v>5.5277777777777777</v>
      </c>
      <c r="F162">
        <v>99.5</v>
      </c>
      <c r="G162" s="266">
        <f t="shared" si="5"/>
        <v>5.1111111111111107</v>
      </c>
      <c r="H162">
        <v>92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2</v>
      </c>
      <c r="O162">
        <v>0</v>
      </c>
      <c r="P162">
        <v>0</v>
      </c>
      <c r="Q162">
        <v>0</v>
      </c>
      <c r="R162">
        <v>0</v>
      </c>
    </row>
    <row r="163" spans="1:18" x14ac:dyDescent="0.25">
      <c r="A163" t="s">
        <v>427</v>
      </c>
      <c r="B163" t="s">
        <v>833</v>
      </c>
      <c r="C163" t="s">
        <v>760</v>
      </c>
      <c r="D163">
        <v>21</v>
      </c>
      <c r="E163" s="266">
        <f t="shared" si="4"/>
        <v>5.7142857142857144</v>
      </c>
      <c r="F163">
        <v>120</v>
      </c>
      <c r="G163" s="266">
        <f t="shared" si="5"/>
        <v>5.5714285714285712</v>
      </c>
      <c r="H163">
        <v>117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0</v>
      </c>
      <c r="O163">
        <v>0</v>
      </c>
      <c r="P163">
        <v>0</v>
      </c>
      <c r="Q163">
        <v>0</v>
      </c>
      <c r="R163">
        <v>0</v>
      </c>
    </row>
    <row r="164" spans="1:18" x14ac:dyDescent="0.25">
      <c r="A164" t="s">
        <v>428</v>
      </c>
      <c r="B164" t="s">
        <v>833</v>
      </c>
      <c r="C164" t="s">
        <v>752</v>
      </c>
      <c r="D164">
        <v>27</v>
      </c>
      <c r="E164" s="266">
        <f t="shared" si="4"/>
        <v>5.9074074074074074</v>
      </c>
      <c r="F164">
        <v>159.5</v>
      </c>
      <c r="G164" s="266">
        <f t="shared" si="5"/>
        <v>5.9259259259259256</v>
      </c>
      <c r="H164">
        <v>160</v>
      </c>
      <c r="I164">
        <v>0</v>
      </c>
      <c r="J164">
        <v>0</v>
      </c>
      <c r="K164">
        <v>0</v>
      </c>
      <c r="L164">
        <v>2</v>
      </c>
      <c r="M164">
        <v>3</v>
      </c>
      <c r="N164">
        <v>0</v>
      </c>
      <c r="O164">
        <v>0</v>
      </c>
      <c r="P164">
        <v>0</v>
      </c>
      <c r="Q164">
        <v>0</v>
      </c>
      <c r="R164">
        <v>0</v>
      </c>
    </row>
    <row r="165" spans="1:18" x14ac:dyDescent="0.25">
      <c r="A165" t="s">
        <v>429</v>
      </c>
      <c r="B165" t="s">
        <v>833</v>
      </c>
      <c r="C165" t="s">
        <v>761</v>
      </c>
      <c r="D165">
        <v>14</v>
      </c>
      <c r="E165" s="266">
        <f t="shared" si="4"/>
        <v>5.6428571428571432</v>
      </c>
      <c r="F165">
        <v>79</v>
      </c>
      <c r="G165" s="266">
        <f t="shared" si="5"/>
        <v>5.5714285714285712</v>
      </c>
      <c r="H165">
        <v>78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</row>
    <row r="166" spans="1:18" x14ac:dyDescent="0.25">
      <c r="A166" t="s">
        <v>862</v>
      </c>
      <c r="B166" t="s">
        <v>833</v>
      </c>
      <c r="C166" t="s">
        <v>635</v>
      </c>
      <c r="D166">
        <v>7</v>
      </c>
      <c r="E166" s="266">
        <f t="shared" si="4"/>
        <v>5.5</v>
      </c>
      <c r="F166">
        <v>38.5</v>
      </c>
      <c r="G166" s="266">
        <f t="shared" si="5"/>
        <v>5.8571428571428568</v>
      </c>
      <c r="H166">
        <v>41</v>
      </c>
      <c r="I166">
        <v>1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</row>
    <row r="167" spans="1:18" x14ac:dyDescent="0.25">
      <c r="A167" t="s">
        <v>863</v>
      </c>
      <c r="B167" t="s">
        <v>833</v>
      </c>
      <c r="C167" t="s">
        <v>747</v>
      </c>
      <c r="D167">
        <v>7</v>
      </c>
      <c r="E167" s="266">
        <f t="shared" si="4"/>
        <v>5.7857142857142856</v>
      </c>
      <c r="F167">
        <v>40.5</v>
      </c>
      <c r="G167" s="266">
        <f t="shared" si="5"/>
        <v>5.7142857142857144</v>
      </c>
      <c r="H167">
        <v>40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</row>
    <row r="168" spans="1:18" x14ac:dyDescent="0.25">
      <c r="A168" t="s">
        <v>430</v>
      </c>
      <c r="B168" t="s">
        <v>833</v>
      </c>
      <c r="C168" t="s">
        <v>750</v>
      </c>
      <c r="D168">
        <v>25</v>
      </c>
      <c r="E168" s="266">
        <f t="shared" si="4"/>
        <v>5.76</v>
      </c>
      <c r="F168">
        <v>144</v>
      </c>
      <c r="G168" s="266">
        <f t="shared" si="5"/>
        <v>5.84</v>
      </c>
      <c r="H168">
        <v>146</v>
      </c>
      <c r="I168">
        <v>2</v>
      </c>
      <c r="J168">
        <v>0</v>
      </c>
      <c r="K168">
        <v>0</v>
      </c>
      <c r="L168">
        <v>0</v>
      </c>
      <c r="M168">
        <v>6</v>
      </c>
      <c r="N168">
        <v>1</v>
      </c>
      <c r="O168">
        <v>0</v>
      </c>
      <c r="P168">
        <v>0</v>
      </c>
      <c r="Q168">
        <v>0</v>
      </c>
      <c r="R168">
        <v>0</v>
      </c>
    </row>
    <row r="169" spans="1:18" x14ac:dyDescent="0.25">
      <c r="A169" t="s">
        <v>431</v>
      </c>
      <c r="B169" t="s">
        <v>833</v>
      </c>
      <c r="C169" t="s">
        <v>750</v>
      </c>
      <c r="D169">
        <v>16</v>
      </c>
      <c r="E169" s="266">
        <f t="shared" si="4"/>
        <v>5.71875</v>
      </c>
      <c r="F169">
        <v>91.5</v>
      </c>
      <c r="G169" s="266">
        <f t="shared" si="5"/>
        <v>5.96875</v>
      </c>
      <c r="H169">
        <v>95.5</v>
      </c>
      <c r="I169">
        <v>2</v>
      </c>
      <c r="J169">
        <v>0</v>
      </c>
      <c r="K169">
        <v>0</v>
      </c>
      <c r="L169">
        <v>1</v>
      </c>
      <c r="M169">
        <v>6</v>
      </c>
      <c r="N169">
        <v>0</v>
      </c>
      <c r="O169">
        <v>0</v>
      </c>
      <c r="P169">
        <v>0</v>
      </c>
      <c r="Q169">
        <v>0</v>
      </c>
      <c r="R169">
        <v>0</v>
      </c>
    </row>
    <row r="170" spans="1:18" x14ac:dyDescent="0.25">
      <c r="A170" t="s">
        <v>432</v>
      </c>
      <c r="B170" t="s">
        <v>833</v>
      </c>
      <c r="C170" t="s">
        <v>748</v>
      </c>
      <c r="D170">
        <v>10</v>
      </c>
      <c r="E170" s="266">
        <f t="shared" si="4"/>
        <v>5.85</v>
      </c>
      <c r="F170">
        <v>58.5</v>
      </c>
      <c r="G170" s="266">
        <f t="shared" si="5"/>
        <v>5.75</v>
      </c>
      <c r="H170">
        <v>57.5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</row>
    <row r="171" spans="1:18" x14ac:dyDescent="0.25">
      <c r="A171" t="s">
        <v>433</v>
      </c>
      <c r="B171" t="s">
        <v>833</v>
      </c>
      <c r="C171" t="s">
        <v>754</v>
      </c>
      <c r="D171">
        <v>22</v>
      </c>
      <c r="E171" s="266">
        <f t="shared" si="4"/>
        <v>5.5227272727272725</v>
      </c>
      <c r="F171">
        <v>121.5</v>
      </c>
      <c r="G171" s="266">
        <f t="shared" si="5"/>
        <v>5.5454545454545459</v>
      </c>
      <c r="H171">
        <v>122</v>
      </c>
      <c r="I171">
        <v>2</v>
      </c>
      <c r="J171">
        <v>0</v>
      </c>
      <c r="K171">
        <v>0</v>
      </c>
      <c r="L171">
        <v>0</v>
      </c>
      <c r="M171">
        <v>7</v>
      </c>
      <c r="N171">
        <v>2</v>
      </c>
      <c r="O171">
        <v>0</v>
      </c>
      <c r="P171">
        <v>0</v>
      </c>
      <c r="Q171">
        <v>0</v>
      </c>
      <c r="R171">
        <v>0</v>
      </c>
    </row>
    <row r="172" spans="1:18" x14ac:dyDescent="0.25">
      <c r="A172" t="s">
        <v>434</v>
      </c>
      <c r="B172" t="s">
        <v>833</v>
      </c>
      <c r="C172" t="s">
        <v>661</v>
      </c>
      <c r="D172">
        <v>13</v>
      </c>
      <c r="E172" s="266">
        <f t="shared" si="4"/>
        <v>6.0769230769230766</v>
      </c>
      <c r="F172">
        <v>79</v>
      </c>
      <c r="G172" s="266">
        <f t="shared" si="5"/>
        <v>6.5</v>
      </c>
      <c r="H172">
        <v>84.5</v>
      </c>
      <c r="I172">
        <v>2</v>
      </c>
      <c r="J172">
        <v>0</v>
      </c>
      <c r="K172">
        <v>0</v>
      </c>
      <c r="L172">
        <v>1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</row>
    <row r="173" spans="1:18" x14ac:dyDescent="0.25">
      <c r="A173" t="s">
        <v>864</v>
      </c>
      <c r="B173" t="s">
        <v>833</v>
      </c>
      <c r="C173" t="s">
        <v>739</v>
      </c>
      <c r="D173">
        <v>19</v>
      </c>
      <c r="E173" s="266">
        <f t="shared" si="4"/>
        <v>5.4736842105263159</v>
      </c>
      <c r="F173">
        <v>104</v>
      </c>
      <c r="G173" s="266">
        <f t="shared" si="5"/>
        <v>5.7368421052631575</v>
      </c>
      <c r="H173">
        <v>109</v>
      </c>
      <c r="I173">
        <v>2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</row>
    <row r="174" spans="1:18" x14ac:dyDescent="0.25">
      <c r="A174" t="s">
        <v>435</v>
      </c>
      <c r="B174" t="s">
        <v>833</v>
      </c>
      <c r="C174" t="s">
        <v>761</v>
      </c>
      <c r="D174">
        <v>29</v>
      </c>
      <c r="E174" s="266">
        <f t="shared" si="4"/>
        <v>5.7241379310344831</v>
      </c>
      <c r="F174">
        <v>166</v>
      </c>
      <c r="G174" s="266">
        <f t="shared" si="5"/>
        <v>5.6206896551724137</v>
      </c>
      <c r="H174">
        <v>163</v>
      </c>
      <c r="I174">
        <v>0</v>
      </c>
      <c r="J174">
        <v>0</v>
      </c>
      <c r="K174">
        <v>1</v>
      </c>
      <c r="L174">
        <v>1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</row>
    <row r="175" spans="1:18" x14ac:dyDescent="0.25">
      <c r="A175" t="s">
        <v>865</v>
      </c>
      <c r="B175" t="s">
        <v>833</v>
      </c>
      <c r="C175" t="s">
        <v>747</v>
      </c>
      <c r="D175">
        <v>36</v>
      </c>
      <c r="E175" s="266">
        <f t="shared" si="4"/>
        <v>5.9722222222222223</v>
      </c>
      <c r="F175">
        <v>215</v>
      </c>
      <c r="G175" s="266">
        <f t="shared" si="5"/>
        <v>6</v>
      </c>
      <c r="H175">
        <v>216</v>
      </c>
      <c r="I175">
        <v>1</v>
      </c>
      <c r="J175">
        <v>0</v>
      </c>
      <c r="K175">
        <v>0</v>
      </c>
      <c r="L175">
        <v>0</v>
      </c>
      <c r="M175">
        <v>4</v>
      </c>
      <c r="N175">
        <v>0</v>
      </c>
      <c r="O175">
        <v>0</v>
      </c>
      <c r="P175">
        <v>0</v>
      </c>
      <c r="Q175">
        <v>0</v>
      </c>
      <c r="R175">
        <v>0</v>
      </c>
    </row>
    <row r="176" spans="1:18" x14ac:dyDescent="0.25">
      <c r="A176" t="s">
        <v>436</v>
      </c>
      <c r="B176" t="s">
        <v>833</v>
      </c>
      <c r="C176" t="s">
        <v>760</v>
      </c>
      <c r="D176">
        <v>31</v>
      </c>
      <c r="E176" s="266">
        <f t="shared" si="4"/>
        <v>5.67741935483871</v>
      </c>
      <c r="F176">
        <v>176</v>
      </c>
      <c r="G176" s="266">
        <f t="shared" si="5"/>
        <v>5.661290322580645</v>
      </c>
      <c r="H176">
        <v>175.5</v>
      </c>
      <c r="I176">
        <v>1</v>
      </c>
      <c r="J176">
        <v>0</v>
      </c>
      <c r="K176">
        <v>0</v>
      </c>
      <c r="L176">
        <v>0</v>
      </c>
      <c r="M176">
        <v>7</v>
      </c>
      <c r="N176">
        <v>0</v>
      </c>
      <c r="O176">
        <v>0</v>
      </c>
      <c r="P176">
        <v>0</v>
      </c>
      <c r="Q176">
        <v>0</v>
      </c>
      <c r="R176">
        <v>0</v>
      </c>
    </row>
    <row r="177" spans="1:18" x14ac:dyDescent="0.25">
      <c r="A177" t="s">
        <v>437</v>
      </c>
      <c r="B177" t="s">
        <v>833</v>
      </c>
      <c r="C177" t="s">
        <v>752</v>
      </c>
      <c r="D177">
        <v>13</v>
      </c>
      <c r="E177" s="266">
        <f t="shared" si="4"/>
        <v>5.8076923076923075</v>
      </c>
      <c r="F177">
        <v>75.5</v>
      </c>
      <c r="G177" s="266">
        <f t="shared" si="5"/>
        <v>5.7307692307692308</v>
      </c>
      <c r="H177">
        <v>74.5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</row>
    <row r="178" spans="1:18" x14ac:dyDescent="0.25">
      <c r="A178" t="s">
        <v>438</v>
      </c>
      <c r="B178" t="s">
        <v>833</v>
      </c>
      <c r="C178" t="s">
        <v>633</v>
      </c>
      <c r="D178">
        <v>21</v>
      </c>
      <c r="E178" s="266">
        <f t="shared" si="4"/>
        <v>5.6190476190476186</v>
      </c>
      <c r="F178">
        <v>118</v>
      </c>
      <c r="G178" s="266">
        <f t="shared" si="5"/>
        <v>5.5476190476190474</v>
      </c>
      <c r="H178">
        <v>116.5</v>
      </c>
      <c r="I178">
        <v>0</v>
      </c>
      <c r="J178">
        <v>0</v>
      </c>
      <c r="K178">
        <v>0</v>
      </c>
      <c r="L178">
        <v>1</v>
      </c>
      <c r="M178">
        <v>3</v>
      </c>
      <c r="N178">
        <v>1</v>
      </c>
      <c r="O178">
        <v>0</v>
      </c>
      <c r="P178">
        <v>0</v>
      </c>
      <c r="Q178">
        <v>0</v>
      </c>
      <c r="R178">
        <v>0</v>
      </c>
    </row>
    <row r="179" spans="1:18" x14ac:dyDescent="0.25">
      <c r="A179" t="s">
        <v>439</v>
      </c>
      <c r="B179" t="s">
        <v>833</v>
      </c>
      <c r="C179" t="s">
        <v>745</v>
      </c>
      <c r="D179">
        <v>33</v>
      </c>
      <c r="E179" s="266">
        <f t="shared" si="4"/>
        <v>5.7272727272727275</v>
      </c>
      <c r="F179">
        <v>189</v>
      </c>
      <c r="G179" s="266">
        <f t="shared" si="5"/>
        <v>5.6363636363636367</v>
      </c>
      <c r="H179">
        <v>186</v>
      </c>
      <c r="I179">
        <v>1</v>
      </c>
      <c r="J179">
        <v>0</v>
      </c>
      <c r="K179">
        <v>1</v>
      </c>
      <c r="L179">
        <v>1</v>
      </c>
      <c r="M179">
        <v>8</v>
      </c>
      <c r="N179">
        <v>1</v>
      </c>
      <c r="O179">
        <v>0</v>
      </c>
      <c r="P179">
        <v>0</v>
      </c>
      <c r="Q179">
        <v>0</v>
      </c>
      <c r="R179">
        <v>0</v>
      </c>
    </row>
    <row r="180" spans="1:18" x14ac:dyDescent="0.25">
      <c r="A180" t="s">
        <v>440</v>
      </c>
      <c r="B180" t="s">
        <v>833</v>
      </c>
      <c r="C180" t="s">
        <v>740</v>
      </c>
      <c r="D180">
        <v>34</v>
      </c>
      <c r="E180" s="266">
        <f t="shared" si="4"/>
        <v>5.9411764705882355</v>
      </c>
      <c r="F180">
        <v>202</v>
      </c>
      <c r="G180" s="266">
        <f t="shared" si="5"/>
        <v>6.4558823529411766</v>
      </c>
      <c r="H180">
        <v>219.5</v>
      </c>
      <c r="I180">
        <v>5</v>
      </c>
      <c r="J180">
        <v>0</v>
      </c>
      <c r="K180">
        <v>0</v>
      </c>
      <c r="L180">
        <v>4</v>
      </c>
      <c r="M180">
        <v>3</v>
      </c>
      <c r="N180">
        <v>0</v>
      </c>
      <c r="O180">
        <v>0</v>
      </c>
      <c r="P180">
        <v>0</v>
      </c>
      <c r="Q180">
        <v>0</v>
      </c>
      <c r="R180">
        <v>0</v>
      </c>
    </row>
    <row r="181" spans="1:18" x14ac:dyDescent="0.25">
      <c r="A181" t="s">
        <v>441</v>
      </c>
      <c r="B181" t="s">
        <v>833</v>
      </c>
      <c r="C181" t="s">
        <v>738</v>
      </c>
      <c r="D181">
        <v>15</v>
      </c>
      <c r="E181" s="266">
        <f t="shared" si="4"/>
        <v>5.5333333333333332</v>
      </c>
      <c r="F181">
        <v>83</v>
      </c>
      <c r="G181" s="266">
        <f t="shared" si="5"/>
        <v>5.4666666666666668</v>
      </c>
      <c r="H181">
        <v>82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</row>
    <row r="182" spans="1:18" x14ac:dyDescent="0.25">
      <c r="A182" t="s">
        <v>442</v>
      </c>
      <c r="B182" t="s">
        <v>833</v>
      </c>
      <c r="C182" t="s">
        <v>760</v>
      </c>
      <c r="D182">
        <v>31</v>
      </c>
      <c r="E182" s="266">
        <f t="shared" si="4"/>
        <v>5.67741935483871</v>
      </c>
      <c r="F182">
        <v>176</v>
      </c>
      <c r="G182" s="266">
        <f t="shared" si="5"/>
        <v>5.709677419354839</v>
      </c>
      <c r="H182">
        <v>177</v>
      </c>
      <c r="I182">
        <v>1</v>
      </c>
      <c r="J182">
        <v>0</v>
      </c>
      <c r="K182">
        <v>0</v>
      </c>
      <c r="L182">
        <v>0</v>
      </c>
      <c r="M182">
        <v>2</v>
      </c>
      <c r="N182">
        <v>1</v>
      </c>
      <c r="O182">
        <v>0</v>
      </c>
      <c r="P182">
        <v>0</v>
      </c>
      <c r="Q182">
        <v>0</v>
      </c>
      <c r="R182">
        <v>0</v>
      </c>
    </row>
    <row r="183" spans="1:18" x14ac:dyDescent="0.25">
      <c r="A183" t="s">
        <v>866</v>
      </c>
      <c r="B183" t="s">
        <v>833</v>
      </c>
      <c r="C183" t="s">
        <v>746</v>
      </c>
      <c r="D183">
        <v>4</v>
      </c>
      <c r="E183" s="266">
        <f t="shared" si="4"/>
        <v>5.75</v>
      </c>
      <c r="F183">
        <v>23</v>
      </c>
      <c r="G183" s="266">
        <f t="shared" si="5"/>
        <v>5.375</v>
      </c>
      <c r="H183">
        <v>21.5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</row>
    <row r="184" spans="1:18" x14ac:dyDescent="0.25">
      <c r="A184" t="s">
        <v>443</v>
      </c>
      <c r="B184" t="s">
        <v>833</v>
      </c>
      <c r="C184" t="s">
        <v>753</v>
      </c>
      <c r="D184">
        <v>10</v>
      </c>
      <c r="E184" s="266">
        <f t="shared" si="4"/>
        <v>5.3</v>
      </c>
      <c r="F184">
        <v>53</v>
      </c>
      <c r="G184" s="266">
        <f t="shared" si="5"/>
        <v>5.2</v>
      </c>
      <c r="H184">
        <v>52</v>
      </c>
      <c r="I184">
        <v>0</v>
      </c>
      <c r="J184">
        <v>0</v>
      </c>
      <c r="K184">
        <v>0</v>
      </c>
      <c r="L184">
        <v>1</v>
      </c>
      <c r="M184">
        <v>2</v>
      </c>
      <c r="N184">
        <v>1</v>
      </c>
      <c r="O184">
        <v>0</v>
      </c>
      <c r="P184">
        <v>0</v>
      </c>
      <c r="Q184">
        <v>0</v>
      </c>
      <c r="R184">
        <v>0</v>
      </c>
    </row>
    <row r="185" spans="1:18" x14ac:dyDescent="0.25">
      <c r="A185" t="s">
        <v>444</v>
      </c>
      <c r="B185" t="s">
        <v>833</v>
      </c>
      <c r="C185" t="s">
        <v>742</v>
      </c>
      <c r="D185">
        <v>15</v>
      </c>
      <c r="E185" s="266">
        <f t="shared" si="4"/>
        <v>5.8</v>
      </c>
      <c r="F185">
        <v>87</v>
      </c>
      <c r="G185" s="266">
        <f t="shared" si="5"/>
        <v>5.6333333333333337</v>
      </c>
      <c r="H185">
        <v>84.5</v>
      </c>
      <c r="I185">
        <v>0</v>
      </c>
      <c r="J185">
        <v>0</v>
      </c>
      <c r="K185">
        <v>0</v>
      </c>
      <c r="L185">
        <v>0</v>
      </c>
      <c r="M185">
        <v>3</v>
      </c>
      <c r="N185">
        <v>1</v>
      </c>
      <c r="O185">
        <v>0</v>
      </c>
      <c r="P185">
        <v>0</v>
      </c>
      <c r="Q185">
        <v>0</v>
      </c>
      <c r="R185">
        <v>0</v>
      </c>
    </row>
    <row r="186" spans="1:18" x14ac:dyDescent="0.25">
      <c r="A186" t="s">
        <v>445</v>
      </c>
      <c r="B186" t="s">
        <v>833</v>
      </c>
      <c r="C186" t="s">
        <v>661</v>
      </c>
      <c r="D186">
        <v>20</v>
      </c>
      <c r="E186" s="266">
        <f t="shared" si="4"/>
        <v>6.2</v>
      </c>
      <c r="F186">
        <v>124</v>
      </c>
      <c r="G186" s="266">
        <f t="shared" si="5"/>
        <v>6.0250000000000004</v>
      </c>
      <c r="H186">
        <v>120.5</v>
      </c>
      <c r="I186">
        <v>0</v>
      </c>
      <c r="J186">
        <v>0</v>
      </c>
      <c r="K186">
        <v>0</v>
      </c>
      <c r="L186">
        <v>0</v>
      </c>
      <c r="M186">
        <v>5</v>
      </c>
      <c r="N186">
        <v>1</v>
      </c>
      <c r="O186">
        <v>0</v>
      </c>
      <c r="P186">
        <v>0</v>
      </c>
      <c r="Q186">
        <v>0</v>
      </c>
      <c r="R186">
        <v>0</v>
      </c>
    </row>
    <row r="187" spans="1:18" x14ac:dyDescent="0.25">
      <c r="A187" t="s">
        <v>446</v>
      </c>
      <c r="B187" t="s">
        <v>833</v>
      </c>
      <c r="C187" t="s">
        <v>745</v>
      </c>
      <c r="D187">
        <v>32</v>
      </c>
      <c r="E187" s="266">
        <f t="shared" si="4"/>
        <v>6.015625</v>
      </c>
      <c r="F187">
        <v>192.5</v>
      </c>
      <c r="G187" s="266">
        <f t="shared" si="5"/>
        <v>6.078125</v>
      </c>
      <c r="H187">
        <v>194.5</v>
      </c>
      <c r="I187">
        <v>1</v>
      </c>
      <c r="J187">
        <v>0</v>
      </c>
      <c r="K187">
        <v>0</v>
      </c>
      <c r="L187">
        <v>1</v>
      </c>
      <c r="M187">
        <v>4</v>
      </c>
      <c r="N187">
        <v>0</v>
      </c>
      <c r="O187">
        <v>0</v>
      </c>
      <c r="P187">
        <v>0</v>
      </c>
      <c r="Q187">
        <v>0</v>
      </c>
      <c r="R187">
        <v>0</v>
      </c>
    </row>
    <row r="188" spans="1:18" x14ac:dyDescent="0.25">
      <c r="A188" t="s">
        <v>867</v>
      </c>
      <c r="B188" t="s">
        <v>833</v>
      </c>
      <c r="C188" t="s">
        <v>634</v>
      </c>
      <c r="D188">
        <v>3</v>
      </c>
      <c r="E188" s="266">
        <f t="shared" si="4"/>
        <v>5.666666666666667</v>
      </c>
      <c r="F188">
        <v>17</v>
      </c>
      <c r="G188" s="266">
        <f t="shared" si="5"/>
        <v>5.666666666666667</v>
      </c>
      <c r="H188">
        <v>17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</row>
    <row r="189" spans="1:18" x14ac:dyDescent="0.25">
      <c r="A189" t="s">
        <v>868</v>
      </c>
      <c r="B189" t="s">
        <v>833</v>
      </c>
      <c r="C189" t="s">
        <v>634</v>
      </c>
      <c r="D189">
        <v>5</v>
      </c>
      <c r="E189" s="266">
        <f t="shared" si="4"/>
        <v>5.4</v>
      </c>
      <c r="F189">
        <v>27</v>
      </c>
      <c r="G189" s="266">
        <f t="shared" si="5"/>
        <v>5.3</v>
      </c>
      <c r="H189">
        <v>26.5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</row>
    <row r="190" spans="1:18" x14ac:dyDescent="0.25">
      <c r="A190" t="s">
        <v>447</v>
      </c>
      <c r="B190" t="s">
        <v>833</v>
      </c>
      <c r="C190" t="s">
        <v>632</v>
      </c>
      <c r="D190">
        <v>26</v>
      </c>
      <c r="E190" s="266">
        <f t="shared" si="4"/>
        <v>5.9423076923076925</v>
      </c>
      <c r="F190">
        <v>154.5</v>
      </c>
      <c r="G190" s="266">
        <f t="shared" si="5"/>
        <v>6</v>
      </c>
      <c r="H190">
        <v>156</v>
      </c>
      <c r="I190">
        <v>0</v>
      </c>
      <c r="J190">
        <v>0</v>
      </c>
      <c r="K190">
        <v>0</v>
      </c>
      <c r="L190">
        <v>4</v>
      </c>
      <c r="M190">
        <v>5</v>
      </c>
      <c r="N190">
        <v>0</v>
      </c>
      <c r="O190">
        <v>0</v>
      </c>
      <c r="P190">
        <v>0</v>
      </c>
      <c r="Q190">
        <v>0</v>
      </c>
      <c r="R190">
        <v>0</v>
      </c>
    </row>
    <row r="191" spans="1:18" x14ac:dyDescent="0.25">
      <c r="A191" t="s">
        <v>448</v>
      </c>
      <c r="B191" t="s">
        <v>833</v>
      </c>
      <c r="C191" t="s">
        <v>747</v>
      </c>
      <c r="D191">
        <v>12</v>
      </c>
      <c r="E191" s="266">
        <f t="shared" si="4"/>
        <v>5.458333333333333</v>
      </c>
      <c r="F191">
        <v>65.5</v>
      </c>
      <c r="G191" s="266">
        <f t="shared" si="5"/>
        <v>5.416666666666667</v>
      </c>
      <c r="H191">
        <v>65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</row>
    <row r="192" spans="1:18" x14ac:dyDescent="0.25">
      <c r="A192" t="s">
        <v>449</v>
      </c>
      <c r="B192" t="s">
        <v>833</v>
      </c>
      <c r="C192" t="s">
        <v>635</v>
      </c>
      <c r="D192">
        <v>15</v>
      </c>
      <c r="E192" s="266">
        <f t="shared" si="4"/>
        <v>5.5666666666666664</v>
      </c>
      <c r="F192">
        <v>83.5</v>
      </c>
      <c r="G192" s="266">
        <f t="shared" si="5"/>
        <v>5.3666666666666663</v>
      </c>
      <c r="H192">
        <v>80.5</v>
      </c>
      <c r="I192">
        <v>0</v>
      </c>
      <c r="J192">
        <v>0</v>
      </c>
      <c r="K192">
        <v>0</v>
      </c>
      <c r="L192">
        <v>0</v>
      </c>
      <c r="M192">
        <v>6</v>
      </c>
      <c r="N192">
        <v>0</v>
      </c>
      <c r="O192">
        <v>0</v>
      </c>
      <c r="P192">
        <v>0</v>
      </c>
      <c r="Q192">
        <v>0</v>
      </c>
      <c r="R192">
        <v>0</v>
      </c>
    </row>
    <row r="193" spans="1:18" x14ac:dyDescent="0.25">
      <c r="A193" t="s">
        <v>869</v>
      </c>
      <c r="B193" t="s">
        <v>833</v>
      </c>
      <c r="C193" t="s">
        <v>742</v>
      </c>
      <c r="D193">
        <v>5</v>
      </c>
      <c r="E193" s="266">
        <f t="shared" si="4"/>
        <v>6</v>
      </c>
      <c r="F193">
        <v>30</v>
      </c>
      <c r="G193" s="266">
        <f t="shared" si="5"/>
        <v>6.6</v>
      </c>
      <c r="H193">
        <v>33</v>
      </c>
      <c r="I193">
        <v>1</v>
      </c>
      <c r="J193">
        <v>0</v>
      </c>
      <c r="K193">
        <v>0</v>
      </c>
      <c r="L193">
        <v>1</v>
      </c>
      <c r="M193">
        <v>2</v>
      </c>
      <c r="N193">
        <v>0</v>
      </c>
      <c r="O193">
        <v>0</v>
      </c>
      <c r="P193">
        <v>0</v>
      </c>
      <c r="Q193">
        <v>0</v>
      </c>
      <c r="R193">
        <v>0</v>
      </c>
    </row>
    <row r="194" spans="1:18" x14ac:dyDescent="0.25">
      <c r="A194" t="s">
        <v>870</v>
      </c>
      <c r="B194" t="s">
        <v>833</v>
      </c>
      <c r="C194" t="s">
        <v>740</v>
      </c>
      <c r="D194">
        <v>4</v>
      </c>
      <c r="E194" s="266">
        <f t="shared" ref="E194:E257" si="6">F194/$D194</f>
        <v>5.5</v>
      </c>
      <c r="F194">
        <v>22</v>
      </c>
      <c r="G194" s="266">
        <f t="shared" ref="G194:G257" si="7">H194/$D194</f>
        <v>5.25</v>
      </c>
      <c r="H194">
        <v>21</v>
      </c>
      <c r="I194">
        <v>0</v>
      </c>
      <c r="J194">
        <v>0</v>
      </c>
      <c r="K194">
        <v>0</v>
      </c>
      <c r="L194">
        <v>0</v>
      </c>
      <c r="M194">
        <v>2</v>
      </c>
      <c r="N194">
        <v>0</v>
      </c>
      <c r="O194">
        <v>0</v>
      </c>
      <c r="P194">
        <v>0</v>
      </c>
      <c r="Q194">
        <v>0</v>
      </c>
      <c r="R194">
        <v>0</v>
      </c>
    </row>
    <row r="195" spans="1:18" x14ac:dyDescent="0.25">
      <c r="A195" t="s">
        <v>871</v>
      </c>
      <c r="B195" t="s">
        <v>833</v>
      </c>
      <c r="C195" t="s">
        <v>753</v>
      </c>
      <c r="D195">
        <v>9</v>
      </c>
      <c r="E195" s="266">
        <f t="shared" si="6"/>
        <v>5.8888888888888893</v>
      </c>
      <c r="F195">
        <v>53</v>
      </c>
      <c r="G195" s="266">
        <f t="shared" si="7"/>
        <v>5.7777777777777777</v>
      </c>
      <c r="H195">
        <v>52</v>
      </c>
      <c r="I195">
        <v>0</v>
      </c>
      <c r="J195">
        <v>0</v>
      </c>
      <c r="K195">
        <v>0</v>
      </c>
      <c r="L195">
        <v>1</v>
      </c>
      <c r="M195">
        <v>4</v>
      </c>
      <c r="N195">
        <v>0</v>
      </c>
      <c r="O195">
        <v>0</v>
      </c>
      <c r="P195">
        <v>0</v>
      </c>
      <c r="Q195">
        <v>0</v>
      </c>
      <c r="R195">
        <v>0</v>
      </c>
    </row>
    <row r="196" spans="1:18" x14ac:dyDescent="0.25">
      <c r="A196" t="s">
        <v>450</v>
      </c>
      <c r="B196" t="s">
        <v>833</v>
      </c>
      <c r="C196" t="s">
        <v>633</v>
      </c>
      <c r="D196">
        <v>18</v>
      </c>
      <c r="E196" s="266">
        <f t="shared" si="6"/>
        <v>5.7222222222222223</v>
      </c>
      <c r="F196">
        <v>103</v>
      </c>
      <c r="G196" s="266">
        <f t="shared" si="7"/>
        <v>5.6388888888888893</v>
      </c>
      <c r="H196">
        <v>101.5</v>
      </c>
      <c r="I196">
        <v>0</v>
      </c>
      <c r="J196">
        <v>0</v>
      </c>
      <c r="K196">
        <v>0</v>
      </c>
      <c r="L196">
        <v>0</v>
      </c>
      <c r="M196">
        <v>3</v>
      </c>
      <c r="N196">
        <v>0</v>
      </c>
      <c r="O196">
        <v>0</v>
      </c>
      <c r="P196">
        <v>0</v>
      </c>
      <c r="Q196">
        <v>0</v>
      </c>
      <c r="R196">
        <v>0</v>
      </c>
    </row>
    <row r="197" spans="1:18" x14ac:dyDescent="0.25">
      <c r="A197" t="s">
        <v>451</v>
      </c>
      <c r="B197" t="s">
        <v>833</v>
      </c>
      <c r="C197" t="s">
        <v>739</v>
      </c>
      <c r="D197">
        <v>20</v>
      </c>
      <c r="E197" s="266">
        <f t="shared" si="6"/>
        <v>5.625</v>
      </c>
      <c r="F197">
        <v>112.5</v>
      </c>
      <c r="G197" s="266">
        <f t="shared" si="7"/>
        <v>5.5750000000000002</v>
      </c>
      <c r="H197">
        <v>111.5</v>
      </c>
      <c r="I197">
        <v>1</v>
      </c>
      <c r="J197">
        <v>0</v>
      </c>
      <c r="K197">
        <v>0</v>
      </c>
      <c r="L197">
        <v>1</v>
      </c>
      <c r="M197">
        <v>8</v>
      </c>
      <c r="N197">
        <v>1</v>
      </c>
      <c r="O197">
        <v>0</v>
      </c>
      <c r="P197">
        <v>0</v>
      </c>
      <c r="Q197">
        <v>0</v>
      </c>
      <c r="R197">
        <v>0</v>
      </c>
    </row>
    <row r="198" spans="1:18" x14ac:dyDescent="0.25">
      <c r="A198" t="s">
        <v>452</v>
      </c>
      <c r="B198" t="s">
        <v>833</v>
      </c>
      <c r="C198" t="s">
        <v>750</v>
      </c>
      <c r="D198">
        <v>16</v>
      </c>
      <c r="E198" s="266">
        <f t="shared" si="6"/>
        <v>5.59375</v>
      </c>
      <c r="F198">
        <v>89.5</v>
      </c>
      <c r="G198" s="266">
        <f t="shared" si="7"/>
        <v>5.59375</v>
      </c>
      <c r="H198">
        <v>89.5</v>
      </c>
      <c r="I198">
        <v>0</v>
      </c>
      <c r="J198">
        <v>0</v>
      </c>
      <c r="K198">
        <v>0</v>
      </c>
      <c r="L198">
        <v>1</v>
      </c>
      <c r="M198">
        <v>2</v>
      </c>
      <c r="N198">
        <v>0</v>
      </c>
      <c r="O198">
        <v>0</v>
      </c>
      <c r="P198">
        <v>0</v>
      </c>
      <c r="Q198">
        <v>0</v>
      </c>
      <c r="R198">
        <v>0</v>
      </c>
    </row>
    <row r="199" spans="1:18" x14ac:dyDescent="0.25">
      <c r="A199" t="s">
        <v>872</v>
      </c>
      <c r="B199" t="s">
        <v>833</v>
      </c>
      <c r="C199" t="s">
        <v>761</v>
      </c>
      <c r="D199">
        <v>5</v>
      </c>
      <c r="E199" s="266">
        <f t="shared" si="6"/>
        <v>6</v>
      </c>
      <c r="F199">
        <v>30</v>
      </c>
      <c r="G199" s="266">
        <f t="shared" si="7"/>
        <v>6</v>
      </c>
      <c r="H199">
        <v>30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</row>
    <row r="200" spans="1:18" x14ac:dyDescent="0.25">
      <c r="A200" t="s">
        <v>453</v>
      </c>
      <c r="B200" t="s">
        <v>833</v>
      </c>
      <c r="C200" t="s">
        <v>633</v>
      </c>
      <c r="D200">
        <v>22</v>
      </c>
      <c r="E200" s="266">
        <f t="shared" si="6"/>
        <v>5.7272727272727275</v>
      </c>
      <c r="F200">
        <v>126</v>
      </c>
      <c r="G200" s="266">
        <f t="shared" si="7"/>
        <v>5.75</v>
      </c>
      <c r="H200">
        <v>126.5</v>
      </c>
      <c r="I200">
        <v>0</v>
      </c>
      <c r="J200">
        <v>0</v>
      </c>
      <c r="K200">
        <v>0</v>
      </c>
      <c r="L200">
        <v>3</v>
      </c>
      <c r="M200">
        <v>5</v>
      </c>
      <c r="N200">
        <v>0</v>
      </c>
      <c r="O200">
        <v>0</v>
      </c>
      <c r="P200">
        <v>0</v>
      </c>
      <c r="Q200">
        <v>0</v>
      </c>
      <c r="R200">
        <v>0</v>
      </c>
    </row>
    <row r="201" spans="1:18" x14ac:dyDescent="0.25">
      <c r="A201" t="s">
        <v>454</v>
      </c>
      <c r="B201" t="s">
        <v>833</v>
      </c>
      <c r="C201" t="s">
        <v>752</v>
      </c>
      <c r="D201">
        <v>21</v>
      </c>
      <c r="E201" s="266">
        <f t="shared" si="6"/>
        <v>5.8571428571428568</v>
      </c>
      <c r="F201">
        <v>123</v>
      </c>
      <c r="G201" s="266">
        <f t="shared" si="7"/>
        <v>5.8571428571428568</v>
      </c>
      <c r="H201">
        <v>123</v>
      </c>
      <c r="I201">
        <v>1</v>
      </c>
      <c r="J201">
        <v>0</v>
      </c>
      <c r="K201">
        <v>0</v>
      </c>
      <c r="L201">
        <v>0</v>
      </c>
      <c r="M201">
        <v>4</v>
      </c>
      <c r="N201">
        <v>1</v>
      </c>
      <c r="O201">
        <v>0</v>
      </c>
      <c r="P201">
        <v>0</v>
      </c>
      <c r="Q201">
        <v>0</v>
      </c>
      <c r="R201">
        <v>0</v>
      </c>
    </row>
    <row r="202" spans="1:18" x14ac:dyDescent="0.25">
      <c r="A202" t="s">
        <v>873</v>
      </c>
      <c r="B202" t="s">
        <v>833</v>
      </c>
      <c r="C202" t="s">
        <v>635</v>
      </c>
      <c r="D202">
        <v>3</v>
      </c>
      <c r="E202" s="266">
        <f t="shared" si="6"/>
        <v>4.833333333333333</v>
      </c>
      <c r="F202">
        <v>14.5</v>
      </c>
      <c r="G202" s="266">
        <f t="shared" si="7"/>
        <v>4.166666666666667</v>
      </c>
      <c r="H202">
        <v>12.5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</row>
    <row r="203" spans="1:18" x14ac:dyDescent="0.25">
      <c r="A203" t="s">
        <v>455</v>
      </c>
      <c r="B203" t="s">
        <v>833</v>
      </c>
      <c r="C203" t="s">
        <v>753</v>
      </c>
      <c r="D203">
        <v>25</v>
      </c>
      <c r="E203" s="266">
        <f t="shared" si="6"/>
        <v>5.84</v>
      </c>
      <c r="F203">
        <v>146</v>
      </c>
      <c r="G203" s="266">
        <f t="shared" si="7"/>
        <v>5.78</v>
      </c>
      <c r="H203">
        <v>144.5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0</v>
      </c>
      <c r="O203">
        <v>0</v>
      </c>
      <c r="P203">
        <v>0</v>
      </c>
      <c r="Q203">
        <v>0</v>
      </c>
      <c r="R203">
        <v>0</v>
      </c>
    </row>
    <row r="204" spans="1:18" x14ac:dyDescent="0.25">
      <c r="A204" t="s">
        <v>456</v>
      </c>
      <c r="B204" t="s">
        <v>833</v>
      </c>
      <c r="C204" t="s">
        <v>746</v>
      </c>
      <c r="D204">
        <v>27</v>
      </c>
      <c r="E204" s="266">
        <f t="shared" si="6"/>
        <v>5.8148148148148149</v>
      </c>
      <c r="F204">
        <v>157</v>
      </c>
      <c r="G204" s="266">
        <f t="shared" si="7"/>
        <v>5.7592592592592595</v>
      </c>
      <c r="H204">
        <v>155.5</v>
      </c>
      <c r="I204">
        <v>0</v>
      </c>
      <c r="J204">
        <v>0</v>
      </c>
      <c r="K204">
        <v>0</v>
      </c>
      <c r="L204">
        <v>2</v>
      </c>
      <c r="M204">
        <v>7</v>
      </c>
      <c r="N204">
        <v>0</v>
      </c>
      <c r="O204">
        <v>0</v>
      </c>
      <c r="P204">
        <v>0</v>
      </c>
      <c r="Q204">
        <v>0</v>
      </c>
      <c r="R204">
        <v>0</v>
      </c>
    </row>
    <row r="205" spans="1:18" x14ac:dyDescent="0.25">
      <c r="A205" t="s">
        <v>457</v>
      </c>
      <c r="B205" t="s">
        <v>833</v>
      </c>
      <c r="C205" t="s">
        <v>754</v>
      </c>
      <c r="D205">
        <v>17</v>
      </c>
      <c r="E205" s="266">
        <f t="shared" si="6"/>
        <v>5.882352941176471</v>
      </c>
      <c r="F205">
        <v>100</v>
      </c>
      <c r="G205" s="266">
        <f t="shared" si="7"/>
        <v>6.382352941176471</v>
      </c>
      <c r="H205">
        <v>108.5</v>
      </c>
      <c r="I205">
        <v>3</v>
      </c>
      <c r="J205">
        <v>0</v>
      </c>
      <c r="K205">
        <v>0</v>
      </c>
      <c r="L205">
        <v>1</v>
      </c>
      <c r="M205">
        <v>3</v>
      </c>
      <c r="N205">
        <v>0</v>
      </c>
      <c r="O205">
        <v>0</v>
      </c>
      <c r="P205">
        <v>0</v>
      </c>
      <c r="Q205">
        <v>0</v>
      </c>
      <c r="R205">
        <v>0</v>
      </c>
    </row>
    <row r="206" spans="1:18" x14ac:dyDescent="0.25">
      <c r="A206" t="s">
        <v>458</v>
      </c>
      <c r="B206" t="s">
        <v>833</v>
      </c>
      <c r="C206" t="s">
        <v>740</v>
      </c>
      <c r="D206">
        <v>24</v>
      </c>
      <c r="E206" s="266">
        <f t="shared" si="6"/>
        <v>6.1875</v>
      </c>
      <c r="F206">
        <v>148.5</v>
      </c>
      <c r="G206" s="266">
        <f t="shared" si="7"/>
        <v>6.125</v>
      </c>
      <c r="H206">
        <v>147</v>
      </c>
      <c r="I206">
        <v>1</v>
      </c>
      <c r="J206">
        <v>0</v>
      </c>
      <c r="K206">
        <v>0</v>
      </c>
      <c r="L206">
        <v>0</v>
      </c>
      <c r="M206">
        <v>9</v>
      </c>
      <c r="N206">
        <v>0</v>
      </c>
      <c r="O206">
        <v>0</v>
      </c>
      <c r="P206">
        <v>0</v>
      </c>
      <c r="Q206">
        <v>0</v>
      </c>
      <c r="R206">
        <v>0</v>
      </c>
    </row>
    <row r="207" spans="1:18" x14ac:dyDescent="0.25">
      <c r="A207" t="s">
        <v>459</v>
      </c>
      <c r="B207" t="s">
        <v>833</v>
      </c>
      <c r="C207" t="s">
        <v>745</v>
      </c>
      <c r="D207">
        <v>27</v>
      </c>
      <c r="E207" s="266">
        <f t="shared" si="6"/>
        <v>5.666666666666667</v>
      </c>
      <c r="F207">
        <v>153</v>
      </c>
      <c r="G207" s="266">
        <f t="shared" si="7"/>
        <v>5.5555555555555554</v>
      </c>
      <c r="H207">
        <v>150</v>
      </c>
      <c r="I207">
        <v>0</v>
      </c>
      <c r="J207">
        <v>0</v>
      </c>
      <c r="K207">
        <v>0</v>
      </c>
      <c r="L207">
        <v>1</v>
      </c>
      <c r="M207">
        <v>6</v>
      </c>
      <c r="N207">
        <v>1</v>
      </c>
      <c r="O207">
        <v>0</v>
      </c>
      <c r="P207">
        <v>0</v>
      </c>
      <c r="Q207">
        <v>0</v>
      </c>
      <c r="R207">
        <v>0</v>
      </c>
    </row>
    <row r="208" spans="1:18" x14ac:dyDescent="0.25">
      <c r="A208" t="s">
        <v>460</v>
      </c>
      <c r="B208" t="s">
        <v>833</v>
      </c>
      <c r="C208" t="s">
        <v>748</v>
      </c>
      <c r="D208">
        <v>13</v>
      </c>
      <c r="E208" s="266">
        <f t="shared" si="6"/>
        <v>5.5384615384615383</v>
      </c>
      <c r="F208">
        <v>72</v>
      </c>
      <c r="G208" s="266">
        <f t="shared" si="7"/>
        <v>5.5</v>
      </c>
      <c r="H208">
        <v>71.5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</row>
    <row r="209" spans="1:18" x14ac:dyDescent="0.25">
      <c r="A209" t="s">
        <v>461</v>
      </c>
      <c r="B209" t="s">
        <v>833</v>
      </c>
      <c r="C209" t="s">
        <v>750</v>
      </c>
      <c r="D209">
        <v>18</v>
      </c>
      <c r="E209" s="266">
        <f t="shared" si="6"/>
        <v>5.6388888888888893</v>
      </c>
      <c r="F209">
        <v>101.5</v>
      </c>
      <c r="G209" s="266">
        <f t="shared" si="7"/>
        <v>5.583333333333333</v>
      </c>
      <c r="H209">
        <v>100.5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0</v>
      </c>
      <c r="O209">
        <v>0</v>
      </c>
      <c r="P209">
        <v>0</v>
      </c>
      <c r="Q209">
        <v>0</v>
      </c>
      <c r="R209">
        <v>0</v>
      </c>
    </row>
    <row r="210" spans="1:18" x14ac:dyDescent="0.25">
      <c r="A210" t="s">
        <v>462</v>
      </c>
      <c r="B210" t="s">
        <v>833</v>
      </c>
      <c r="C210" t="s">
        <v>632</v>
      </c>
      <c r="D210">
        <v>33</v>
      </c>
      <c r="E210" s="266">
        <f t="shared" si="6"/>
        <v>5.9696969696969697</v>
      </c>
      <c r="F210">
        <v>197</v>
      </c>
      <c r="G210" s="266">
        <f t="shared" si="7"/>
        <v>6.166666666666667</v>
      </c>
      <c r="H210">
        <v>203.5</v>
      </c>
      <c r="I210">
        <v>4</v>
      </c>
      <c r="J210">
        <v>0</v>
      </c>
      <c r="K210">
        <v>0</v>
      </c>
      <c r="L210">
        <v>1</v>
      </c>
      <c r="M210">
        <v>13</v>
      </c>
      <c r="N210">
        <v>0</v>
      </c>
      <c r="O210">
        <v>2</v>
      </c>
      <c r="P210">
        <v>0</v>
      </c>
      <c r="Q210">
        <v>0</v>
      </c>
      <c r="R210">
        <v>0</v>
      </c>
    </row>
    <row r="211" spans="1:18" x14ac:dyDescent="0.25">
      <c r="A211" t="s">
        <v>874</v>
      </c>
      <c r="B211" t="s">
        <v>833</v>
      </c>
      <c r="C211" t="s">
        <v>747</v>
      </c>
      <c r="D211">
        <v>5</v>
      </c>
      <c r="E211" s="266">
        <f t="shared" si="6"/>
        <v>5.8</v>
      </c>
      <c r="F211">
        <v>29</v>
      </c>
      <c r="G211" s="266">
        <f t="shared" si="7"/>
        <v>5.8</v>
      </c>
      <c r="H211">
        <v>29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</row>
    <row r="212" spans="1:18" x14ac:dyDescent="0.25">
      <c r="A212" t="s">
        <v>463</v>
      </c>
      <c r="B212" t="s">
        <v>833</v>
      </c>
      <c r="C212" t="s">
        <v>740</v>
      </c>
      <c r="D212">
        <v>29</v>
      </c>
      <c r="E212" s="266">
        <f t="shared" si="6"/>
        <v>6.068965517241379</v>
      </c>
      <c r="F212">
        <v>176</v>
      </c>
      <c r="G212" s="266">
        <f t="shared" si="7"/>
        <v>6.4137931034482758</v>
      </c>
      <c r="H212">
        <v>186</v>
      </c>
      <c r="I212">
        <v>4</v>
      </c>
      <c r="J212">
        <v>0</v>
      </c>
      <c r="K212">
        <v>0</v>
      </c>
      <c r="L212">
        <v>0</v>
      </c>
      <c r="M212">
        <v>4</v>
      </c>
      <c r="N212">
        <v>0</v>
      </c>
      <c r="O212">
        <v>0</v>
      </c>
      <c r="P212">
        <v>0</v>
      </c>
      <c r="Q212">
        <v>0</v>
      </c>
      <c r="R212">
        <v>0</v>
      </c>
    </row>
    <row r="213" spans="1:18" x14ac:dyDescent="0.25">
      <c r="A213" t="s">
        <v>464</v>
      </c>
      <c r="B213" t="s">
        <v>833</v>
      </c>
      <c r="C213" t="s">
        <v>739</v>
      </c>
      <c r="D213">
        <v>24</v>
      </c>
      <c r="E213" s="266">
        <f t="shared" si="6"/>
        <v>5.791666666666667</v>
      </c>
      <c r="F213">
        <v>139</v>
      </c>
      <c r="G213" s="266">
        <f t="shared" si="7"/>
        <v>5.6875</v>
      </c>
      <c r="H213">
        <v>136.5</v>
      </c>
      <c r="I213">
        <v>0</v>
      </c>
      <c r="J213">
        <v>0</v>
      </c>
      <c r="K213">
        <v>0</v>
      </c>
      <c r="L213">
        <v>0</v>
      </c>
      <c r="M213">
        <v>5</v>
      </c>
      <c r="N213">
        <v>0</v>
      </c>
      <c r="O213">
        <v>0</v>
      </c>
      <c r="P213">
        <v>0</v>
      </c>
      <c r="Q213">
        <v>0</v>
      </c>
      <c r="R213">
        <v>0</v>
      </c>
    </row>
    <row r="214" spans="1:18" x14ac:dyDescent="0.25">
      <c r="A214" t="s">
        <v>465</v>
      </c>
      <c r="B214" t="s">
        <v>833</v>
      </c>
      <c r="C214" t="s">
        <v>631</v>
      </c>
      <c r="D214">
        <v>10</v>
      </c>
      <c r="E214" s="266">
        <f t="shared" si="6"/>
        <v>5.85</v>
      </c>
      <c r="F214">
        <v>58.5</v>
      </c>
      <c r="G214" s="266">
        <f t="shared" si="7"/>
        <v>5.65</v>
      </c>
      <c r="H214">
        <v>56.5</v>
      </c>
      <c r="I214">
        <v>0</v>
      </c>
      <c r="J214">
        <v>0</v>
      </c>
      <c r="K214">
        <v>0</v>
      </c>
      <c r="L214">
        <v>0</v>
      </c>
      <c r="M214">
        <v>4</v>
      </c>
      <c r="N214">
        <v>0</v>
      </c>
      <c r="O214">
        <v>0</v>
      </c>
      <c r="P214">
        <v>0</v>
      </c>
      <c r="Q214">
        <v>0</v>
      </c>
      <c r="R214">
        <v>0</v>
      </c>
    </row>
    <row r="215" spans="1:18" x14ac:dyDescent="0.25">
      <c r="A215" t="s">
        <v>466</v>
      </c>
      <c r="B215" t="s">
        <v>833</v>
      </c>
      <c r="C215" t="s">
        <v>632</v>
      </c>
      <c r="D215">
        <v>13</v>
      </c>
      <c r="E215" s="266">
        <f t="shared" si="6"/>
        <v>5.5384615384615383</v>
      </c>
      <c r="F215">
        <v>72</v>
      </c>
      <c r="G215" s="266">
        <f t="shared" si="7"/>
        <v>5.384615384615385</v>
      </c>
      <c r="H215">
        <v>70</v>
      </c>
      <c r="I215">
        <v>0</v>
      </c>
      <c r="J215">
        <v>0</v>
      </c>
      <c r="K215">
        <v>0</v>
      </c>
      <c r="L215">
        <v>0</v>
      </c>
      <c r="M215">
        <v>4</v>
      </c>
      <c r="N215">
        <v>0</v>
      </c>
      <c r="O215">
        <v>0</v>
      </c>
      <c r="P215">
        <v>0</v>
      </c>
      <c r="Q215">
        <v>0</v>
      </c>
      <c r="R215">
        <v>0</v>
      </c>
    </row>
    <row r="216" spans="1:18" x14ac:dyDescent="0.25">
      <c r="A216" t="s">
        <v>467</v>
      </c>
      <c r="B216" t="s">
        <v>833</v>
      </c>
      <c r="C216" t="s">
        <v>635</v>
      </c>
      <c r="D216">
        <v>15</v>
      </c>
      <c r="E216" s="266">
        <f t="shared" si="6"/>
        <v>5.6333333333333337</v>
      </c>
      <c r="F216">
        <v>84.5</v>
      </c>
      <c r="G216" s="266">
        <f t="shared" si="7"/>
        <v>5.8666666666666663</v>
      </c>
      <c r="H216">
        <v>88</v>
      </c>
      <c r="I216">
        <v>2</v>
      </c>
      <c r="J216">
        <v>0</v>
      </c>
      <c r="K216">
        <v>0</v>
      </c>
      <c r="L216">
        <v>1</v>
      </c>
      <c r="M216">
        <v>5</v>
      </c>
      <c r="N216">
        <v>1</v>
      </c>
      <c r="O216">
        <v>0</v>
      </c>
      <c r="P216">
        <v>0</v>
      </c>
      <c r="Q216">
        <v>0</v>
      </c>
      <c r="R216">
        <v>0</v>
      </c>
    </row>
    <row r="217" spans="1:18" x14ac:dyDescent="0.25">
      <c r="A217" t="s">
        <v>875</v>
      </c>
      <c r="B217" t="s">
        <v>833</v>
      </c>
      <c r="C217" t="s">
        <v>633</v>
      </c>
      <c r="D217">
        <v>36</v>
      </c>
      <c r="E217" s="266">
        <f t="shared" si="6"/>
        <v>5.7638888888888893</v>
      </c>
      <c r="F217">
        <v>207.5</v>
      </c>
      <c r="G217" s="266">
        <f t="shared" si="7"/>
        <v>5.6111111111111107</v>
      </c>
      <c r="H217">
        <v>202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0</v>
      </c>
      <c r="O217">
        <v>0</v>
      </c>
      <c r="P217">
        <v>0</v>
      </c>
      <c r="Q217">
        <v>0</v>
      </c>
      <c r="R217">
        <v>0</v>
      </c>
    </row>
    <row r="218" spans="1:18" x14ac:dyDescent="0.25">
      <c r="A218" t="s">
        <v>876</v>
      </c>
      <c r="B218" t="s">
        <v>833</v>
      </c>
      <c r="C218" t="s">
        <v>661</v>
      </c>
      <c r="D218">
        <v>7</v>
      </c>
      <c r="E218" s="266">
        <f t="shared" si="6"/>
        <v>5.2142857142857144</v>
      </c>
      <c r="F218">
        <v>36.5</v>
      </c>
      <c r="G218" s="266">
        <f t="shared" si="7"/>
        <v>5.1428571428571432</v>
      </c>
      <c r="H218">
        <v>36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</row>
    <row r="219" spans="1:18" x14ac:dyDescent="0.25">
      <c r="A219" t="s">
        <v>877</v>
      </c>
      <c r="B219" t="s">
        <v>833</v>
      </c>
      <c r="C219" t="s">
        <v>634</v>
      </c>
      <c r="D219">
        <v>8</v>
      </c>
      <c r="E219" s="266">
        <f t="shared" si="6"/>
        <v>5.625</v>
      </c>
      <c r="F219">
        <v>45</v>
      </c>
      <c r="G219" s="266">
        <f t="shared" si="7"/>
        <v>5.6875</v>
      </c>
      <c r="H219">
        <v>45.5</v>
      </c>
      <c r="I219">
        <v>0</v>
      </c>
      <c r="J219">
        <v>0</v>
      </c>
      <c r="K219">
        <v>0</v>
      </c>
      <c r="L219">
        <v>1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</row>
    <row r="220" spans="1:18" x14ac:dyDescent="0.25">
      <c r="A220" t="s">
        <v>878</v>
      </c>
      <c r="B220" t="s">
        <v>833</v>
      </c>
      <c r="C220" t="s">
        <v>745</v>
      </c>
      <c r="D220">
        <v>1</v>
      </c>
      <c r="E220" s="266">
        <f t="shared" si="6"/>
        <v>5.5</v>
      </c>
      <c r="F220">
        <v>5.5</v>
      </c>
      <c r="G220" s="266">
        <f t="shared" si="7"/>
        <v>5.5</v>
      </c>
      <c r="H220">
        <v>5.5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</row>
    <row r="221" spans="1:18" x14ac:dyDescent="0.25">
      <c r="A221" t="s">
        <v>879</v>
      </c>
      <c r="B221" t="s">
        <v>833</v>
      </c>
      <c r="C221" t="s">
        <v>752</v>
      </c>
      <c r="D221">
        <v>3</v>
      </c>
      <c r="E221" s="266">
        <f t="shared" si="6"/>
        <v>5.333333333333333</v>
      </c>
      <c r="F221">
        <v>16</v>
      </c>
      <c r="G221" s="266">
        <f t="shared" si="7"/>
        <v>5</v>
      </c>
      <c r="H221">
        <v>15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</row>
    <row r="222" spans="1:18" x14ac:dyDescent="0.25">
      <c r="A222" t="s">
        <v>468</v>
      </c>
      <c r="B222" t="s">
        <v>833</v>
      </c>
      <c r="C222" t="s">
        <v>740</v>
      </c>
      <c r="D222">
        <v>14</v>
      </c>
      <c r="E222" s="266">
        <f t="shared" si="6"/>
        <v>6.0714285714285712</v>
      </c>
      <c r="F222">
        <v>85</v>
      </c>
      <c r="G222" s="266">
        <f t="shared" si="7"/>
        <v>6.1785714285714288</v>
      </c>
      <c r="H222">
        <v>86.5</v>
      </c>
      <c r="I222">
        <v>2</v>
      </c>
      <c r="J222">
        <v>0</v>
      </c>
      <c r="K222">
        <v>0</v>
      </c>
      <c r="L222">
        <v>0</v>
      </c>
      <c r="M222">
        <v>9</v>
      </c>
      <c r="N222">
        <v>0</v>
      </c>
      <c r="O222">
        <v>0</v>
      </c>
      <c r="P222">
        <v>0</v>
      </c>
      <c r="Q222">
        <v>0</v>
      </c>
      <c r="R222">
        <v>0</v>
      </c>
    </row>
    <row r="223" spans="1:18" x14ac:dyDescent="0.25">
      <c r="A223" t="s">
        <v>469</v>
      </c>
      <c r="B223" t="s">
        <v>833</v>
      </c>
      <c r="C223" t="s">
        <v>634</v>
      </c>
      <c r="D223">
        <v>29</v>
      </c>
      <c r="E223" s="266">
        <f t="shared" si="6"/>
        <v>5.7241379310344831</v>
      </c>
      <c r="F223">
        <v>166</v>
      </c>
      <c r="G223" s="266">
        <f t="shared" si="7"/>
        <v>5.7241379310344831</v>
      </c>
      <c r="H223">
        <v>166</v>
      </c>
      <c r="I223">
        <v>1</v>
      </c>
      <c r="J223">
        <v>0</v>
      </c>
      <c r="K223">
        <v>1</v>
      </c>
      <c r="L223">
        <v>2</v>
      </c>
      <c r="M223">
        <v>6</v>
      </c>
      <c r="N223">
        <v>0</v>
      </c>
      <c r="O223">
        <v>0</v>
      </c>
      <c r="P223">
        <v>0</v>
      </c>
      <c r="Q223">
        <v>0</v>
      </c>
      <c r="R223">
        <v>0</v>
      </c>
    </row>
    <row r="224" spans="1:18" x14ac:dyDescent="0.25">
      <c r="A224" t="s">
        <v>470</v>
      </c>
      <c r="B224" t="s">
        <v>833</v>
      </c>
      <c r="C224" t="s">
        <v>632</v>
      </c>
      <c r="D224">
        <v>31</v>
      </c>
      <c r="E224" s="266">
        <f t="shared" si="6"/>
        <v>5.838709677419355</v>
      </c>
      <c r="F224">
        <v>181</v>
      </c>
      <c r="G224" s="266">
        <f t="shared" si="7"/>
        <v>5.758064516129032</v>
      </c>
      <c r="H224">
        <v>178.5</v>
      </c>
      <c r="I224">
        <v>0</v>
      </c>
      <c r="J224">
        <v>0</v>
      </c>
      <c r="K224">
        <v>0</v>
      </c>
      <c r="L224">
        <v>0</v>
      </c>
      <c r="M224">
        <v>5</v>
      </c>
      <c r="N224">
        <v>0</v>
      </c>
      <c r="O224">
        <v>0</v>
      </c>
      <c r="P224">
        <v>0</v>
      </c>
      <c r="Q224">
        <v>0</v>
      </c>
      <c r="R224">
        <v>0</v>
      </c>
    </row>
    <row r="225" spans="1:18" x14ac:dyDescent="0.25">
      <c r="A225" t="s">
        <v>880</v>
      </c>
      <c r="B225" t="s">
        <v>833</v>
      </c>
      <c r="C225" t="s">
        <v>746</v>
      </c>
      <c r="D225">
        <v>5</v>
      </c>
      <c r="E225" s="266">
        <f t="shared" si="6"/>
        <v>6.1</v>
      </c>
      <c r="F225">
        <v>30.5</v>
      </c>
      <c r="G225" s="266">
        <f t="shared" si="7"/>
        <v>6.1</v>
      </c>
      <c r="H225">
        <v>30.5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</row>
    <row r="226" spans="1:18" x14ac:dyDescent="0.25">
      <c r="A226" t="s">
        <v>881</v>
      </c>
      <c r="B226" t="s">
        <v>833</v>
      </c>
      <c r="C226" t="s">
        <v>754</v>
      </c>
      <c r="D226">
        <v>4</v>
      </c>
      <c r="E226" s="266">
        <f t="shared" si="6"/>
        <v>6</v>
      </c>
      <c r="F226">
        <v>24</v>
      </c>
      <c r="G226" s="266">
        <f t="shared" si="7"/>
        <v>6.5</v>
      </c>
      <c r="H226">
        <v>26</v>
      </c>
      <c r="I226">
        <v>1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0</v>
      </c>
      <c r="R226">
        <v>0</v>
      </c>
    </row>
    <row r="227" spans="1:18" x14ac:dyDescent="0.25">
      <c r="A227" t="s">
        <v>471</v>
      </c>
      <c r="B227" t="s">
        <v>833</v>
      </c>
      <c r="C227" t="s">
        <v>760</v>
      </c>
      <c r="D227">
        <v>14</v>
      </c>
      <c r="E227" s="266">
        <f t="shared" si="6"/>
        <v>5.3928571428571432</v>
      </c>
      <c r="F227">
        <v>75.5</v>
      </c>
      <c r="G227" s="266">
        <f t="shared" si="7"/>
        <v>5.2857142857142856</v>
      </c>
      <c r="H227">
        <v>74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</row>
    <row r="228" spans="1:18" x14ac:dyDescent="0.25">
      <c r="A228" t="s">
        <v>472</v>
      </c>
      <c r="B228" t="s">
        <v>833</v>
      </c>
      <c r="C228" t="s">
        <v>739</v>
      </c>
      <c r="D228">
        <v>21</v>
      </c>
      <c r="E228" s="266">
        <f t="shared" si="6"/>
        <v>5.7857142857142856</v>
      </c>
      <c r="F228">
        <v>121.5</v>
      </c>
      <c r="G228" s="266">
        <f t="shared" si="7"/>
        <v>5.7857142857142856</v>
      </c>
      <c r="H228">
        <v>121.5</v>
      </c>
      <c r="I228">
        <v>1</v>
      </c>
      <c r="J228">
        <v>0</v>
      </c>
      <c r="K228">
        <v>0</v>
      </c>
      <c r="L228">
        <v>0</v>
      </c>
      <c r="M228">
        <v>6</v>
      </c>
      <c r="N228">
        <v>0</v>
      </c>
      <c r="O228">
        <v>0</v>
      </c>
      <c r="P228">
        <v>0</v>
      </c>
      <c r="Q228">
        <v>0</v>
      </c>
      <c r="R228">
        <v>0</v>
      </c>
    </row>
    <row r="229" spans="1:18" x14ac:dyDescent="0.25">
      <c r="A229" t="s">
        <v>473</v>
      </c>
      <c r="B229" t="s">
        <v>833</v>
      </c>
      <c r="C229" t="s">
        <v>746</v>
      </c>
      <c r="D229">
        <v>28</v>
      </c>
      <c r="E229" s="266">
        <f t="shared" si="6"/>
        <v>5.8392857142857144</v>
      </c>
      <c r="F229">
        <v>163.5</v>
      </c>
      <c r="G229" s="266">
        <f t="shared" si="7"/>
        <v>5.8928571428571432</v>
      </c>
      <c r="H229">
        <v>165</v>
      </c>
      <c r="I229">
        <v>2</v>
      </c>
      <c r="J229">
        <v>0</v>
      </c>
      <c r="K229">
        <v>0</v>
      </c>
      <c r="L229">
        <v>0</v>
      </c>
      <c r="M229">
        <v>9</v>
      </c>
      <c r="N229">
        <v>0</v>
      </c>
      <c r="O229">
        <v>0</v>
      </c>
      <c r="P229">
        <v>0</v>
      </c>
      <c r="Q229">
        <v>0</v>
      </c>
      <c r="R229">
        <v>0</v>
      </c>
    </row>
    <row r="230" spans="1:18" x14ac:dyDescent="0.25">
      <c r="A230" t="s">
        <v>882</v>
      </c>
      <c r="B230" t="s">
        <v>833</v>
      </c>
      <c r="C230" t="s">
        <v>635</v>
      </c>
      <c r="D230">
        <v>3</v>
      </c>
      <c r="E230" s="266">
        <f t="shared" si="6"/>
        <v>5.5</v>
      </c>
      <c r="F230">
        <v>16.5</v>
      </c>
      <c r="G230" s="266">
        <f t="shared" si="7"/>
        <v>5.5</v>
      </c>
      <c r="H230">
        <v>16.5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</row>
    <row r="231" spans="1:18" x14ac:dyDescent="0.25">
      <c r="A231" t="s">
        <v>883</v>
      </c>
      <c r="B231" t="s">
        <v>833</v>
      </c>
      <c r="C231" t="s">
        <v>631</v>
      </c>
      <c r="D231">
        <v>5</v>
      </c>
      <c r="E231" s="266">
        <f t="shared" si="6"/>
        <v>6.3</v>
      </c>
      <c r="F231">
        <v>31.5</v>
      </c>
      <c r="G231" s="266">
        <f t="shared" si="7"/>
        <v>6.2</v>
      </c>
      <c r="H231">
        <v>31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</row>
    <row r="232" spans="1:18" x14ac:dyDescent="0.25">
      <c r="A232" t="s">
        <v>474</v>
      </c>
      <c r="B232" t="s">
        <v>833</v>
      </c>
      <c r="C232" t="s">
        <v>632</v>
      </c>
      <c r="D232">
        <v>25</v>
      </c>
      <c r="E232" s="266">
        <f t="shared" si="6"/>
        <v>5.98</v>
      </c>
      <c r="F232">
        <v>149.5</v>
      </c>
      <c r="G232" s="266">
        <f t="shared" si="7"/>
        <v>5.92</v>
      </c>
      <c r="H232">
        <v>148</v>
      </c>
      <c r="I232">
        <v>0</v>
      </c>
      <c r="J232">
        <v>0</v>
      </c>
      <c r="K232">
        <v>0</v>
      </c>
      <c r="L232">
        <v>1</v>
      </c>
      <c r="M232">
        <v>5</v>
      </c>
      <c r="N232">
        <v>0</v>
      </c>
      <c r="O232">
        <v>0</v>
      </c>
      <c r="P232">
        <v>0</v>
      </c>
      <c r="Q232">
        <v>0</v>
      </c>
      <c r="R232">
        <v>0</v>
      </c>
    </row>
    <row r="233" spans="1:18" x14ac:dyDescent="0.25">
      <c r="A233" t="s">
        <v>475</v>
      </c>
      <c r="B233" t="s">
        <v>833</v>
      </c>
      <c r="C233" t="s">
        <v>631</v>
      </c>
      <c r="D233">
        <v>16</v>
      </c>
      <c r="E233" s="266">
        <f t="shared" si="6"/>
        <v>6.15625</v>
      </c>
      <c r="F233">
        <v>98.5</v>
      </c>
      <c r="G233" s="266">
        <f t="shared" si="7"/>
        <v>6.3125</v>
      </c>
      <c r="H233">
        <v>101</v>
      </c>
      <c r="I233">
        <v>1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</row>
    <row r="234" spans="1:18" x14ac:dyDescent="0.25">
      <c r="A234" t="s">
        <v>884</v>
      </c>
      <c r="B234" t="s">
        <v>833</v>
      </c>
      <c r="C234" t="s">
        <v>748</v>
      </c>
      <c r="D234">
        <v>1</v>
      </c>
      <c r="E234" s="266">
        <f t="shared" si="6"/>
        <v>5.5</v>
      </c>
      <c r="F234">
        <v>5.5</v>
      </c>
      <c r="G234" s="266">
        <f t="shared" si="7"/>
        <v>5.5</v>
      </c>
      <c r="H234">
        <v>5.5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</row>
    <row r="235" spans="1:18" x14ac:dyDescent="0.25">
      <c r="A235" t="s">
        <v>476</v>
      </c>
      <c r="B235" t="s">
        <v>833</v>
      </c>
      <c r="C235" t="s">
        <v>750</v>
      </c>
      <c r="D235">
        <v>16</v>
      </c>
      <c r="E235" s="266">
        <f t="shared" si="6"/>
        <v>5.53125</v>
      </c>
      <c r="F235">
        <v>88.5</v>
      </c>
      <c r="G235" s="266">
        <f t="shared" si="7"/>
        <v>5.5</v>
      </c>
      <c r="H235">
        <v>88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0</v>
      </c>
    </row>
    <row r="236" spans="1:18" x14ac:dyDescent="0.25">
      <c r="A236" t="s">
        <v>885</v>
      </c>
      <c r="B236" t="s">
        <v>833</v>
      </c>
      <c r="C236" t="s">
        <v>661</v>
      </c>
      <c r="D236">
        <v>1</v>
      </c>
      <c r="E236" s="266">
        <f t="shared" si="6"/>
        <v>6</v>
      </c>
      <c r="F236">
        <v>6</v>
      </c>
      <c r="G236" s="266">
        <f t="shared" si="7"/>
        <v>6</v>
      </c>
      <c r="H236">
        <v>6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</row>
    <row r="237" spans="1:18" x14ac:dyDescent="0.25">
      <c r="A237" t="s">
        <v>886</v>
      </c>
      <c r="B237" t="s">
        <v>833</v>
      </c>
      <c r="C237" t="s">
        <v>747</v>
      </c>
      <c r="D237">
        <v>2</v>
      </c>
      <c r="E237" s="266">
        <f t="shared" si="6"/>
        <v>5</v>
      </c>
      <c r="F237">
        <v>10</v>
      </c>
      <c r="G237" s="266">
        <f t="shared" si="7"/>
        <v>5</v>
      </c>
      <c r="H237">
        <v>10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</row>
    <row r="238" spans="1:18" x14ac:dyDescent="0.25">
      <c r="A238" t="s">
        <v>477</v>
      </c>
      <c r="B238" t="s">
        <v>833</v>
      </c>
      <c r="C238" t="s">
        <v>752</v>
      </c>
      <c r="D238">
        <v>22</v>
      </c>
      <c r="E238" s="266">
        <f t="shared" si="6"/>
        <v>5.8636363636363633</v>
      </c>
      <c r="F238">
        <v>129</v>
      </c>
      <c r="G238" s="266">
        <f t="shared" si="7"/>
        <v>5.7727272727272725</v>
      </c>
      <c r="H238">
        <v>127</v>
      </c>
      <c r="I238">
        <v>0</v>
      </c>
      <c r="J238">
        <v>0</v>
      </c>
      <c r="K238">
        <v>1</v>
      </c>
      <c r="L238">
        <v>1</v>
      </c>
      <c r="M238">
        <v>2</v>
      </c>
      <c r="N238">
        <v>0</v>
      </c>
      <c r="O238">
        <v>0</v>
      </c>
      <c r="P238">
        <v>0</v>
      </c>
      <c r="Q238">
        <v>0</v>
      </c>
      <c r="R238">
        <v>0</v>
      </c>
    </row>
    <row r="239" spans="1:18" x14ac:dyDescent="0.25">
      <c r="A239" t="s">
        <v>887</v>
      </c>
      <c r="B239" t="s">
        <v>833</v>
      </c>
      <c r="C239" t="s">
        <v>740</v>
      </c>
      <c r="D239">
        <v>2</v>
      </c>
      <c r="E239" s="266">
        <f t="shared" si="6"/>
        <v>5.75</v>
      </c>
      <c r="F239">
        <v>11.5</v>
      </c>
      <c r="G239" s="266">
        <f t="shared" si="7"/>
        <v>5.75</v>
      </c>
      <c r="H239">
        <v>11.5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</row>
    <row r="240" spans="1:18" x14ac:dyDescent="0.25">
      <c r="A240" t="s">
        <v>478</v>
      </c>
      <c r="B240" t="s">
        <v>833</v>
      </c>
      <c r="C240" t="s">
        <v>738</v>
      </c>
      <c r="D240">
        <v>14</v>
      </c>
      <c r="E240" s="266">
        <f t="shared" si="6"/>
        <v>5.8928571428571432</v>
      </c>
      <c r="F240">
        <v>82.5</v>
      </c>
      <c r="G240" s="266">
        <f t="shared" si="7"/>
        <v>5.8214285714285712</v>
      </c>
      <c r="H240">
        <v>81.5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0</v>
      </c>
      <c r="O240">
        <v>0</v>
      </c>
      <c r="P240">
        <v>0</v>
      </c>
      <c r="Q240">
        <v>0</v>
      </c>
      <c r="R240">
        <v>0</v>
      </c>
    </row>
    <row r="241" spans="1:18" x14ac:dyDescent="0.25">
      <c r="A241" t="s">
        <v>479</v>
      </c>
      <c r="B241" t="s">
        <v>833</v>
      </c>
      <c r="C241" t="s">
        <v>746</v>
      </c>
      <c r="D241">
        <v>23</v>
      </c>
      <c r="E241" s="266">
        <f t="shared" si="6"/>
        <v>5.8043478260869561</v>
      </c>
      <c r="F241">
        <v>133.5</v>
      </c>
      <c r="G241" s="266">
        <f t="shared" si="7"/>
        <v>5.6304347826086953</v>
      </c>
      <c r="H241">
        <v>129.5</v>
      </c>
      <c r="I241">
        <v>0</v>
      </c>
      <c r="J241">
        <v>0</v>
      </c>
      <c r="K241">
        <v>0</v>
      </c>
      <c r="L241">
        <v>0</v>
      </c>
      <c r="M241">
        <v>8</v>
      </c>
      <c r="N241">
        <v>0</v>
      </c>
      <c r="O241">
        <v>0</v>
      </c>
      <c r="P241">
        <v>0</v>
      </c>
      <c r="Q241">
        <v>0</v>
      </c>
      <c r="R241">
        <v>0</v>
      </c>
    </row>
    <row r="242" spans="1:18" x14ac:dyDescent="0.25">
      <c r="A242" t="s">
        <v>888</v>
      </c>
      <c r="B242" t="s">
        <v>833</v>
      </c>
      <c r="C242" t="s">
        <v>754</v>
      </c>
      <c r="D242">
        <v>9</v>
      </c>
      <c r="E242" s="266">
        <f t="shared" si="6"/>
        <v>5.7222222222222223</v>
      </c>
      <c r="F242">
        <v>51.5</v>
      </c>
      <c r="G242" s="266">
        <f t="shared" si="7"/>
        <v>5.666666666666667</v>
      </c>
      <c r="H242">
        <v>51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</row>
    <row r="243" spans="1:18" x14ac:dyDescent="0.25">
      <c r="A243" t="s">
        <v>480</v>
      </c>
      <c r="B243" t="s">
        <v>833</v>
      </c>
      <c r="C243" t="s">
        <v>754</v>
      </c>
      <c r="D243">
        <v>20</v>
      </c>
      <c r="E243" s="266">
        <f t="shared" si="6"/>
        <v>5.4749999999999996</v>
      </c>
      <c r="F243">
        <v>109.5</v>
      </c>
      <c r="G243" s="266">
        <f t="shared" si="7"/>
        <v>5.5250000000000004</v>
      </c>
      <c r="H243">
        <v>110.5</v>
      </c>
      <c r="I243">
        <v>1</v>
      </c>
      <c r="J243">
        <v>0</v>
      </c>
      <c r="K243">
        <v>0</v>
      </c>
      <c r="L243">
        <v>0</v>
      </c>
      <c r="M243">
        <v>4</v>
      </c>
      <c r="N243">
        <v>0</v>
      </c>
      <c r="O243">
        <v>0</v>
      </c>
      <c r="P243">
        <v>0</v>
      </c>
      <c r="Q243">
        <v>0</v>
      </c>
      <c r="R243">
        <v>0</v>
      </c>
    </row>
    <row r="244" spans="1:18" x14ac:dyDescent="0.25">
      <c r="A244" t="s">
        <v>481</v>
      </c>
      <c r="B244" t="s">
        <v>833</v>
      </c>
      <c r="C244" t="s">
        <v>635</v>
      </c>
      <c r="D244">
        <v>17</v>
      </c>
      <c r="E244" s="266">
        <f t="shared" si="6"/>
        <v>5.4411764705882355</v>
      </c>
      <c r="F244">
        <v>92.5</v>
      </c>
      <c r="G244" s="266">
        <f t="shared" si="7"/>
        <v>5.382352941176471</v>
      </c>
      <c r="H244">
        <v>91.5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</row>
    <row r="245" spans="1:18" x14ac:dyDescent="0.25">
      <c r="A245" t="s">
        <v>889</v>
      </c>
      <c r="B245" t="s">
        <v>833</v>
      </c>
      <c r="C245" t="s">
        <v>748</v>
      </c>
      <c r="D245">
        <v>5</v>
      </c>
      <c r="E245" s="266">
        <f t="shared" si="6"/>
        <v>6.1</v>
      </c>
      <c r="F245">
        <v>30.5</v>
      </c>
      <c r="G245" s="266">
        <f t="shared" si="7"/>
        <v>6.1</v>
      </c>
      <c r="H245">
        <v>30.5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</row>
    <row r="246" spans="1:18" x14ac:dyDescent="0.25">
      <c r="A246" t="s">
        <v>735</v>
      </c>
      <c r="B246" t="s">
        <v>736</v>
      </c>
      <c r="C246" t="s">
        <v>634</v>
      </c>
      <c r="D246">
        <v>5</v>
      </c>
      <c r="E246" s="266">
        <f t="shared" si="6"/>
        <v>5.5</v>
      </c>
      <c r="F246">
        <v>27.5</v>
      </c>
      <c r="G246" s="266">
        <f t="shared" si="7"/>
        <v>5.4</v>
      </c>
      <c r="H246">
        <v>27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</row>
    <row r="247" spans="1:18" x14ac:dyDescent="0.25">
      <c r="A247" t="s">
        <v>482</v>
      </c>
      <c r="B247" t="s">
        <v>736</v>
      </c>
      <c r="C247" t="s">
        <v>661</v>
      </c>
      <c r="D247">
        <v>24</v>
      </c>
      <c r="E247" s="266">
        <f t="shared" si="6"/>
        <v>6.166666666666667</v>
      </c>
      <c r="F247">
        <v>148</v>
      </c>
      <c r="G247" s="266">
        <f t="shared" si="7"/>
        <v>6.083333333333333</v>
      </c>
      <c r="H247">
        <v>146</v>
      </c>
      <c r="I247">
        <v>0</v>
      </c>
      <c r="J247">
        <v>0</v>
      </c>
      <c r="K247">
        <v>0</v>
      </c>
      <c r="L247">
        <v>1</v>
      </c>
      <c r="M247">
        <v>6</v>
      </c>
      <c r="N247">
        <v>0</v>
      </c>
      <c r="O247">
        <v>0</v>
      </c>
      <c r="P247">
        <v>0</v>
      </c>
      <c r="Q247">
        <v>0</v>
      </c>
      <c r="R247">
        <v>0</v>
      </c>
    </row>
    <row r="248" spans="1:18" x14ac:dyDescent="0.25">
      <c r="A248" t="s">
        <v>737</v>
      </c>
      <c r="B248" t="s">
        <v>736</v>
      </c>
      <c r="C248" t="s">
        <v>633</v>
      </c>
      <c r="D248">
        <v>4</v>
      </c>
      <c r="E248" s="266">
        <f t="shared" si="6"/>
        <v>5.625</v>
      </c>
      <c r="F248">
        <v>22.5</v>
      </c>
      <c r="G248" s="266">
        <f t="shared" si="7"/>
        <v>5.625</v>
      </c>
      <c r="H248">
        <v>22.5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</row>
    <row r="249" spans="1:18" x14ac:dyDescent="0.25">
      <c r="A249" t="s">
        <v>483</v>
      </c>
      <c r="B249" t="s">
        <v>736</v>
      </c>
      <c r="C249" t="s">
        <v>738</v>
      </c>
      <c r="D249">
        <v>32</v>
      </c>
      <c r="E249" s="266">
        <f t="shared" si="6"/>
        <v>5.90625</v>
      </c>
      <c r="F249">
        <v>189</v>
      </c>
      <c r="G249" s="266">
        <f t="shared" si="7"/>
        <v>5.828125</v>
      </c>
      <c r="H249">
        <v>186.5</v>
      </c>
      <c r="I249">
        <v>0</v>
      </c>
      <c r="J249">
        <v>0</v>
      </c>
      <c r="K249">
        <v>0</v>
      </c>
      <c r="L249">
        <v>1</v>
      </c>
      <c r="M249">
        <v>5</v>
      </c>
      <c r="N249">
        <v>1</v>
      </c>
      <c r="O249">
        <v>0</v>
      </c>
      <c r="P249">
        <v>0</v>
      </c>
      <c r="Q249">
        <v>0</v>
      </c>
      <c r="R249">
        <v>0</v>
      </c>
    </row>
    <row r="250" spans="1:18" x14ac:dyDescent="0.25">
      <c r="A250" t="s">
        <v>484</v>
      </c>
      <c r="B250" t="s">
        <v>736</v>
      </c>
      <c r="C250" t="s">
        <v>739</v>
      </c>
      <c r="D250">
        <v>13</v>
      </c>
      <c r="E250" s="266">
        <f t="shared" si="6"/>
        <v>5.8076923076923075</v>
      </c>
      <c r="F250">
        <v>75.5</v>
      </c>
      <c r="G250" s="266">
        <f t="shared" si="7"/>
        <v>6</v>
      </c>
      <c r="H250">
        <v>78</v>
      </c>
      <c r="I250">
        <v>1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</row>
    <row r="251" spans="1:18" x14ac:dyDescent="0.25">
      <c r="A251" t="s">
        <v>485</v>
      </c>
      <c r="B251" t="s">
        <v>736</v>
      </c>
      <c r="C251" t="s">
        <v>740</v>
      </c>
      <c r="D251">
        <v>29</v>
      </c>
      <c r="E251" s="266">
        <f t="shared" si="6"/>
        <v>5.8965517241379306</v>
      </c>
      <c r="F251">
        <v>171</v>
      </c>
      <c r="G251" s="266">
        <f t="shared" si="7"/>
        <v>6.431034482758621</v>
      </c>
      <c r="H251">
        <v>186.5</v>
      </c>
      <c r="I251">
        <v>4</v>
      </c>
      <c r="J251">
        <v>0</v>
      </c>
      <c r="K251">
        <v>0</v>
      </c>
      <c r="L251">
        <v>6</v>
      </c>
      <c r="M251">
        <v>3</v>
      </c>
      <c r="N251">
        <v>1</v>
      </c>
      <c r="O251">
        <v>0</v>
      </c>
      <c r="P251">
        <v>0</v>
      </c>
      <c r="Q251">
        <v>0</v>
      </c>
      <c r="R251">
        <v>0</v>
      </c>
    </row>
    <row r="252" spans="1:18" x14ac:dyDescent="0.25">
      <c r="A252" t="s">
        <v>486</v>
      </c>
      <c r="B252" t="s">
        <v>736</v>
      </c>
      <c r="C252" t="s">
        <v>632</v>
      </c>
      <c r="D252">
        <v>18</v>
      </c>
      <c r="E252" s="266">
        <f t="shared" si="6"/>
        <v>6.083333333333333</v>
      </c>
      <c r="F252">
        <v>109.5</v>
      </c>
      <c r="G252" s="266">
        <f t="shared" si="7"/>
        <v>5.8888888888888893</v>
      </c>
      <c r="H252">
        <v>106</v>
      </c>
      <c r="I252">
        <v>0</v>
      </c>
      <c r="J252">
        <v>0</v>
      </c>
      <c r="K252">
        <v>0</v>
      </c>
      <c r="L252">
        <v>0</v>
      </c>
      <c r="M252">
        <v>7</v>
      </c>
      <c r="N252">
        <v>0</v>
      </c>
      <c r="O252">
        <v>0</v>
      </c>
      <c r="P252">
        <v>0</v>
      </c>
      <c r="Q252">
        <v>0</v>
      </c>
      <c r="R252">
        <v>0</v>
      </c>
    </row>
    <row r="253" spans="1:18" x14ac:dyDescent="0.25">
      <c r="A253" t="s">
        <v>741</v>
      </c>
      <c r="B253" t="s">
        <v>736</v>
      </c>
      <c r="C253" t="s">
        <v>632</v>
      </c>
      <c r="D253">
        <v>6</v>
      </c>
      <c r="E253" s="266">
        <f t="shared" si="6"/>
        <v>6</v>
      </c>
      <c r="F253">
        <v>36</v>
      </c>
      <c r="G253" s="266">
        <f t="shared" si="7"/>
        <v>6</v>
      </c>
      <c r="H253">
        <v>36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</row>
    <row r="254" spans="1:18" x14ac:dyDescent="0.25">
      <c r="A254" t="s">
        <v>487</v>
      </c>
      <c r="B254" t="s">
        <v>736</v>
      </c>
      <c r="C254" t="s">
        <v>632</v>
      </c>
      <c r="D254">
        <v>31</v>
      </c>
      <c r="E254" s="266">
        <f t="shared" si="6"/>
        <v>6</v>
      </c>
      <c r="F254">
        <v>186</v>
      </c>
      <c r="G254" s="266">
        <f t="shared" si="7"/>
        <v>6.5</v>
      </c>
      <c r="H254">
        <v>201.5</v>
      </c>
      <c r="I254">
        <v>6</v>
      </c>
      <c r="J254">
        <v>0</v>
      </c>
      <c r="K254">
        <v>0</v>
      </c>
      <c r="L254">
        <v>1</v>
      </c>
      <c r="M254">
        <v>7</v>
      </c>
      <c r="N254">
        <v>0</v>
      </c>
      <c r="O254">
        <v>1</v>
      </c>
      <c r="P254">
        <v>0</v>
      </c>
      <c r="Q254">
        <v>0</v>
      </c>
      <c r="R254">
        <v>0</v>
      </c>
    </row>
    <row r="255" spans="1:18" x14ac:dyDescent="0.25">
      <c r="A255" t="s">
        <v>488</v>
      </c>
      <c r="B255" t="s">
        <v>736</v>
      </c>
      <c r="C255" t="s">
        <v>742</v>
      </c>
      <c r="D255">
        <v>34</v>
      </c>
      <c r="E255" s="266">
        <f t="shared" si="6"/>
        <v>6.0441176470588234</v>
      </c>
      <c r="F255">
        <v>205.5</v>
      </c>
      <c r="G255" s="266">
        <f t="shared" si="7"/>
        <v>6.1617647058823533</v>
      </c>
      <c r="H255">
        <v>209.5</v>
      </c>
      <c r="I255">
        <v>2</v>
      </c>
      <c r="J255">
        <v>0</v>
      </c>
      <c r="K255">
        <v>0</v>
      </c>
      <c r="L255">
        <v>1</v>
      </c>
      <c r="M255">
        <v>6</v>
      </c>
      <c r="N255">
        <v>0</v>
      </c>
      <c r="O255">
        <v>0</v>
      </c>
      <c r="P255">
        <v>0</v>
      </c>
      <c r="Q255">
        <v>0</v>
      </c>
      <c r="R255">
        <v>0</v>
      </c>
    </row>
    <row r="256" spans="1:18" x14ac:dyDescent="0.25">
      <c r="A256" t="s">
        <v>489</v>
      </c>
      <c r="B256" t="s">
        <v>736</v>
      </c>
      <c r="C256" t="s">
        <v>738</v>
      </c>
      <c r="D256">
        <v>28</v>
      </c>
      <c r="E256" s="266">
        <f t="shared" si="6"/>
        <v>5.9821428571428568</v>
      </c>
      <c r="F256">
        <v>167.5</v>
      </c>
      <c r="G256" s="266">
        <f t="shared" si="7"/>
        <v>6.4642857142857144</v>
      </c>
      <c r="H256">
        <v>181</v>
      </c>
      <c r="I256">
        <v>5</v>
      </c>
      <c r="J256">
        <v>0</v>
      </c>
      <c r="K256">
        <v>0</v>
      </c>
      <c r="L256">
        <v>1</v>
      </c>
      <c r="M256">
        <v>5</v>
      </c>
      <c r="N256">
        <v>0</v>
      </c>
      <c r="O256">
        <v>0</v>
      </c>
      <c r="P256">
        <v>0</v>
      </c>
      <c r="Q256">
        <v>0</v>
      </c>
      <c r="R256">
        <v>0</v>
      </c>
    </row>
    <row r="257" spans="1:18" x14ac:dyDescent="0.25">
      <c r="A257" t="s">
        <v>743</v>
      </c>
      <c r="B257" t="s">
        <v>736</v>
      </c>
      <c r="C257" t="s">
        <v>632</v>
      </c>
      <c r="D257">
        <v>2</v>
      </c>
      <c r="E257" s="266">
        <f t="shared" si="6"/>
        <v>6.25</v>
      </c>
      <c r="F257">
        <v>12.5</v>
      </c>
      <c r="G257" s="266">
        <f t="shared" si="7"/>
        <v>6.25</v>
      </c>
      <c r="H257">
        <v>12.5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</row>
    <row r="258" spans="1:18" x14ac:dyDescent="0.25">
      <c r="A258" t="s">
        <v>744</v>
      </c>
      <c r="B258" t="s">
        <v>736</v>
      </c>
      <c r="C258" t="s">
        <v>745</v>
      </c>
      <c r="D258">
        <v>3</v>
      </c>
      <c r="E258" s="266">
        <f t="shared" ref="E258:E321" si="8">F258/$D258</f>
        <v>5.333333333333333</v>
      </c>
      <c r="F258">
        <v>16</v>
      </c>
      <c r="G258" s="266">
        <f t="shared" ref="G258:G321" si="9">H258/$D258</f>
        <v>5</v>
      </c>
      <c r="H258">
        <v>15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</row>
    <row r="259" spans="1:18" x14ac:dyDescent="0.25">
      <c r="A259" t="s">
        <v>490</v>
      </c>
      <c r="B259" t="s">
        <v>736</v>
      </c>
      <c r="C259" t="s">
        <v>739</v>
      </c>
      <c r="D259">
        <v>28</v>
      </c>
      <c r="E259" s="266">
        <f t="shared" si="8"/>
        <v>5.7678571428571432</v>
      </c>
      <c r="F259">
        <v>161.5</v>
      </c>
      <c r="G259" s="266">
        <f t="shared" si="9"/>
        <v>6.2678571428571432</v>
      </c>
      <c r="H259">
        <v>175.5</v>
      </c>
      <c r="I259">
        <v>5</v>
      </c>
      <c r="J259">
        <v>0</v>
      </c>
      <c r="K259">
        <v>0</v>
      </c>
      <c r="L259">
        <v>4</v>
      </c>
      <c r="M259">
        <v>10</v>
      </c>
      <c r="N259">
        <v>0</v>
      </c>
      <c r="O259">
        <v>0</v>
      </c>
      <c r="P259">
        <v>0</v>
      </c>
      <c r="Q259">
        <v>0</v>
      </c>
      <c r="R259">
        <v>0</v>
      </c>
    </row>
    <row r="260" spans="1:18" x14ac:dyDescent="0.25">
      <c r="A260" t="s">
        <v>491</v>
      </c>
      <c r="B260" t="s">
        <v>736</v>
      </c>
      <c r="C260" t="s">
        <v>746</v>
      </c>
      <c r="D260">
        <v>23</v>
      </c>
      <c r="E260" s="266">
        <f t="shared" si="8"/>
        <v>5.9130434782608692</v>
      </c>
      <c r="F260">
        <v>136</v>
      </c>
      <c r="G260" s="266">
        <f t="shared" si="9"/>
        <v>5.8913043478260869</v>
      </c>
      <c r="H260">
        <v>135.5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</row>
    <row r="261" spans="1:18" x14ac:dyDescent="0.25">
      <c r="A261" t="s">
        <v>492</v>
      </c>
      <c r="B261" t="s">
        <v>736</v>
      </c>
      <c r="C261" t="s">
        <v>747</v>
      </c>
      <c r="D261">
        <v>20</v>
      </c>
      <c r="E261" s="266">
        <f t="shared" si="8"/>
        <v>5.85</v>
      </c>
      <c r="F261">
        <v>117</v>
      </c>
      <c r="G261" s="266">
        <f t="shared" si="9"/>
        <v>5.75</v>
      </c>
      <c r="H261">
        <v>115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1</v>
      </c>
      <c r="O261">
        <v>0</v>
      </c>
      <c r="P261">
        <v>0</v>
      </c>
      <c r="Q261">
        <v>0</v>
      </c>
      <c r="R261">
        <v>0</v>
      </c>
    </row>
    <row r="262" spans="1:18" x14ac:dyDescent="0.25">
      <c r="A262" t="s">
        <v>493</v>
      </c>
      <c r="B262" t="s">
        <v>736</v>
      </c>
      <c r="C262" t="s">
        <v>631</v>
      </c>
      <c r="D262">
        <v>11</v>
      </c>
      <c r="E262" s="266">
        <f t="shared" si="8"/>
        <v>5.7272727272727275</v>
      </c>
      <c r="F262">
        <v>63</v>
      </c>
      <c r="G262" s="266">
        <f t="shared" si="9"/>
        <v>5.9545454545454541</v>
      </c>
      <c r="H262">
        <v>65.5</v>
      </c>
      <c r="I262">
        <v>1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</row>
    <row r="263" spans="1:18" x14ac:dyDescent="0.25">
      <c r="A263" t="s">
        <v>494</v>
      </c>
      <c r="B263" t="s">
        <v>736</v>
      </c>
      <c r="C263" t="s">
        <v>748</v>
      </c>
      <c r="D263">
        <v>18</v>
      </c>
      <c r="E263" s="266">
        <f t="shared" si="8"/>
        <v>6.2777777777777777</v>
      </c>
      <c r="F263">
        <v>113</v>
      </c>
      <c r="G263" s="266">
        <f t="shared" si="9"/>
        <v>6.083333333333333</v>
      </c>
      <c r="H263">
        <v>109.5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0</v>
      </c>
      <c r="O263">
        <v>0</v>
      </c>
      <c r="P263">
        <v>0</v>
      </c>
      <c r="Q263">
        <v>0</v>
      </c>
      <c r="R263">
        <v>0</v>
      </c>
    </row>
    <row r="264" spans="1:18" x14ac:dyDescent="0.25">
      <c r="A264" t="s">
        <v>749</v>
      </c>
      <c r="B264" t="s">
        <v>736</v>
      </c>
      <c r="C264" t="s">
        <v>750</v>
      </c>
      <c r="D264">
        <v>3</v>
      </c>
      <c r="E264" s="266">
        <f t="shared" si="8"/>
        <v>5.166666666666667</v>
      </c>
      <c r="F264">
        <v>15.5</v>
      </c>
      <c r="G264" s="266">
        <f t="shared" si="9"/>
        <v>5.166666666666667</v>
      </c>
      <c r="H264">
        <v>15.5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</row>
    <row r="265" spans="1:18" x14ac:dyDescent="0.25">
      <c r="A265" t="s">
        <v>751</v>
      </c>
      <c r="B265" t="s">
        <v>736</v>
      </c>
      <c r="C265" t="s">
        <v>747</v>
      </c>
      <c r="D265">
        <v>6</v>
      </c>
      <c r="E265" s="266">
        <f t="shared" si="8"/>
        <v>5.666666666666667</v>
      </c>
      <c r="F265">
        <v>34</v>
      </c>
      <c r="G265" s="266">
        <f t="shared" si="9"/>
        <v>6.083333333333333</v>
      </c>
      <c r="H265">
        <v>36.5</v>
      </c>
      <c r="I265">
        <v>1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</row>
    <row r="266" spans="1:18" x14ac:dyDescent="0.25">
      <c r="A266" t="s">
        <v>495</v>
      </c>
      <c r="B266" t="s">
        <v>736</v>
      </c>
      <c r="C266" t="s">
        <v>750</v>
      </c>
      <c r="D266">
        <v>20</v>
      </c>
      <c r="E266" s="266">
        <f t="shared" si="8"/>
        <v>5.7</v>
      </c>
      <c r="F266">
        <v>114</v>
      </c>
      <c r="G266" s="266">
        <f t="shared" si="9"/>
        <v>5.9</v>
      </c>
      <c r="H266">
        <v>118</v>
      </c>
      <c r="I266">
        <v>2</v>
      </c>
      <c r="J266">
        <v>0</v>
      </c>
      <c r="K266">
        <v>0</v>
      </c>
      <c r="L266">
        <v>1</v>
      </c>
      <c r="M266">
        <v>4</v>
      </c>
      <c r="N266">
        <v>1</v>
      </c>
      <c r="O266">
        <v>0</v>
      </c>
      <c r="P266">
        <v>0</v>
      </c>
      <c r="Q266">
        <v>0</v>
      </c>
      <c r="R266">
        <v>0</v>
      </c>
    </row>
    <row r="267" spans="1:18" x14ac:dyDescent="0.25">
      <c r="A267" t="s">
        <v>496</v>
      </c>
      <c r="B267" t="s">
        <v>736</v>
      </c>
      <c r="C267" t="s">
        <v>634</v>
      </c>
      <c r="D267">
        <v>16</v>
      </c>
      <c r="E267" s="266">
        <f t="shared" si="8"/>
        <v>5.65625</v>
      </c>
      <c r="F267">
        <v>90.5</v>
      </c>
      <c r="G267" s="266">
        <f t="shared" si="9"/>
        <v>5.75</v>
      </c>
      <c r="H267">
        <v>92</v>
      </c>
      <c r="I267">
        <v>1</v>
      </c>
      <c r="J267">
        <v>0</v>
      </c>
      <c r="K267">
        <v>0</v>
      </c>
      <c r="L267">
        <v>0</v>
      </c>
      <c r="M267">
        <v>3</v>
      </c>
      <c r="N267">
        <v>0</v>
      </c>
      <c r="O267">
        <v>0</v>
      </c>
      <c r="P267">
        <v>0</v>
      </c>
      <c r="Q267">
        <v>0</v>
      </c>
      <c r="R267">
        <v>0</v>
      </c>
    </row>
    <row r="268" spans="1:18" x14ac:dyDescent="0.25">
      <c r="A268" t="s">
        <v>497</v>
      </c>
      <c r="B268" t="s">
        <v>736</v>
      </c>
      <c r="C268" t="s">
        <v>752</v>
      </c>
      <c r="D268">
        <v>25</v>
      </c>
      <c r="E268" s="266">
        <f t="shared" si="8"/>
        <v>5.78</v>
      </c>
      <c r="F268">
        <v>144.5</v>
      </c>
      <c r="G268" s="266">
        <f t="shared" si="9"/>
        <v>5.92</v>
      </c>
      <c r="H268">
        <v>148</v>
      </c>
      <c r="I268">
        <v>2</v>
      </c>
      <c r="J268">
        <v>0</v>
      </c>
      <c r="K268">
        <v>0</v>
      </c>
      <c r="L268">
        <v>1</v>
      </c>
      <c r="M268">
        <v>7</v>
      </c>
      <c r="N268">
        <v>0</v>
      </c>
      <c r="O268">
        <v>0</v>
      </c>
      <c r="P268">
        <v>0</v>
      </c>
      <c r="Q268">
        <v>0</v>
      </c>
      <c r="R268">
        <v>0</v>
      </c>
    </row>
    <row r="269" spans="1:18" x14ac:dyDescent="0.25">
      <c r="A269" t="s">
        <v>498</v>
      </c>
      <c r="B269" t="s">
        <v>736</v>
      </c>
      <c r="C269" t="s">
        <v>661</v>
      </c>
      <c r="D269">
        <v>35</v>
      </c>
      <c r="E269" s="266">
        <f t="shared" si="8"/>
        <v>6.0714285714285712</v>
      </c>
      <c r="F269">
        <v>212.5</v>
      </c>
      <c r="G269" s="266">
        <f t="shared" si="9"/>
        <v>6.6428571428571432</v>
      </c>
      <c r="H269">
        <v>232.5</v>
      </c>
      <c r="I269">
        <v>5</v>
      </c>
      <c r="J269">
        <v>0</v>
      </c>
      <c r="K269">
        <v>0</v>
      </c>
      <c r="L269">
        <v>5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</row>
    <row r="270" spans="1:18" x14ac:dyDescent="0.25">
      <c r="A270" t="s">
        <v>499</v>
      </c>
      <c r="B270" t="s">
        <v>736</v>
      </c>
      <c r="C270" t="s">
        <v>750</v>
      </c>
      <c r="D270">
        <v>25</v>
      </c>
      <c r="E270" s="266">
        <f t="shared" si="8"/>
        <v>5.62</v>
      </c>
      <c r="F270">
        <v>140.5</v>
      </c>
      <c r="G270" s="266">
        <f t="shared" si="9"/>
        <v>5.54</v>
      </c>
      <c r="H270">
        <v>138.5</v>
      </c>
      <c r="I270">
        <v>0</v>
      </c>
      <c r="J270">
        <v>0</v>
      </c>
      <c r="K270">
        <v>0</v>
      </c>
      <c r="L270">
        <v>0</v>
      </c>
      <c r="M270">
        <v>4</v>
      </c>
      <c r="N270">
        <v>0</v>
      </c>
      <c r="O270">
        <v>0</v>
      </c>
      <c r="P270">
        <v>0</v>
      </c>
      <c r="Q270">
        <v>0</v>
      </c>
      <c r="R270">
        <v>0</v>
      </c>
    </row>
    <row r="271" spans="1:18" x14ac:dyDescent="0.25">
      <c r="A271" t="s">
        <v>500</v>
      </c>
      <c r="B271" t="s">
        <v>736</v>
      </c>
      <c r="C271" t="s">
        <v>753</v>
      </c>
      <c r="D271">
        <v>26</v>
      </c>
      <c r="E271" s="266">
        <f t="shared" si="8"/>
        <v>5.8461538461538458</v>
      </c>
      <c r="F271">
        <v>152</v>
      </c>
      <c r="G271" s="266">
        <f t="shared" si="9"/>
        <v>5.9807692307692308</v>
      </c>
      <c r="H271">
        <v>155.5</v>
      </c>
      <c r="I271">
        <v>2</v>
      </c>
      <c r="J271">
        <v>0</v>
      </c>
      <c r="K271">
        <v>0</v>
      </c>
      <c r="L271">
        <v>1</v>
      </c>
      <c r="M271">
        <v>5</v>
      </c>
      <c r="N271">
        <v>1</v>
      </c>
      <c r="O271">
        <v>1</v>
      </c>
      <c r="P271">
        <v>0</v>
      </c>
      <c r="Q271">
        <v>0</v>
      </c>
      <c r="R271">
        <v>0</v>
      </c>
    </row>
    <row r="272" spans="1:18" x14ac:dyDescent="0.25">
      <c r="A272" t="s">
        <v>501</v>
      </c>
      <c r="B272" t="s">
        <v>736</v>
      </c>
      <c r="C272" t="s">
        <v>635</v>
      </c>
      <c r="D272">
        <v>30</v>
      </c>
      <c r="E272" s="266">
        <f t="shared" si="8"/>
        <v>5.85</v>
      </c>
      <c r="F272">
        <v>175.5</v>
      </c>
      <c r="G272" s="266">
        <f t="shared" si="9"/>
        <v>6.05</v>
      </c>
      <c r="H272">
        <v>181.5</v>
      </c>
      <c r="I272">
        <v>2</v>
      </c>
      <c r="J272">
        <v>0</v>
      </c>
      <c r="K272">
        <v>0</v>
      </c>
      <c r="L272">
        <v>2</v>
      </c>
      <c r="M272">
        <v>4</v>
      </c>
      <c r="N272">
        <v>0</v>
      </c>
      <c r="O272">
        <v>0</v>
      </c>
      <c r="P272">
        <v>0</v>
      </c>
      <c r="Q272">
        <v>0</v>
      </c>
      <c r="R272">
        <v>0</v>
      </c>
    </row>
    <row r="273" spans="1:18" x14ac:dyDescent="0.25">
      <c r="A273" t="s">
        <v>502</v>
      </c>
      <c r="B273" t="s">
        <v>736</v>
      </c>
      <c r="C273" t="s">
        <v>754</v>
      </c>
      <c r="D273">
        <v>13</v>
      </c>
      <c r="E273" s="266">
        <f t="shared" si="8"/>
        <v>5.6538461538461542</v>
      </c>
      <c r="F273">
        <v>73.5</v>
      </c>
      <c r="G273" s="266">
        <f t="shared" si="9"/>
        <v>6.115384615384615</v>
      </c>
      <c r="H273">
        <v>79.5</v>
      </c>
      <c r="I273">
        <v>2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</row>
    <row r="274" spans="1:18" x14ac:dyDescent="0.25">
      <c r="A274" t="s">
        <v>503</v>
      </c>
      <c r="B274" t="s">
        <v>736</v>
      </c>
      <c r="C274" t="s">
        <v>745</v>
      </c>
      <c r="D274">
        <v>12</v>
      </c>
      <c r="E274" s="266">
        <f t="shared" si="8"/>
        <v>5.625</v>
      </c>
      <c r="F274">
        <v>67.5</v>
      </c>
      <c r="G274" s="266">
        <f t="shared" si="9"/>
        <v>5.666666666666667</v>
      </c>
      <c r="H274">
        <v>68</v>
      </c>
      <c r="I274">
        <v>0</v>
      </c>
      <c r="J274">
        <v>0</v>
      </c>
      <c r="K274">
        <v>0</v>
      </c>
      <c r="L274">
        <v>1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</row>
    <row r="275" spans="1:18" x14ac:dyDescent="0.25">
      <c r="A275" t="s">
        <v>800</v>
      </c>
      <c r="B275" t="s">
        <v>799</v>
      </c>
      <c r="C275" t="s">
        <v>739</v>
      </c>
      <c r="D275">
        <v>5</v>
      </c>
      <c r="E275" s="266">
        <f t="shared" si="8"/>
        <v>5.7</v>
      </c>
      <c r="F275">
        <v>28.5</v>
      </c>
      <c r="G275" s="266">
        <f t="shared" si="9"/>
        <v>5.9</v>
      </c>
      <c r="H275">
        <v>29.5</v>
      </c>
      <c r="I275">
        <v>0</v>
      </c>
      <c r="J275">
        <v>0</v>
      </c>
      <c r="K275">
        <v>0</v>
      </c>
      <c r="L275">
        <v>1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</row>
    <row r="276" spans="1:18" x14ac:dyDescent="0.25">
      <c r="A276" t="s">
        <v>504</v>
      </c>
      <c r="B276" t="s">
        <v>736</v>
      </c>
      <c r="C276" t="s">
        <v>632</v>
      </c>
      <c r="D276">
        <v>32</v>
      </c>
      <c r="E276" s="266">
        <f t="shared" si="8"/>
        <v>6.328125</v>
      </c>
      <c r="F276">
        <v>202.5</v>
      </c>
      <c r="G276" s="266">
        <f t="shared" si="9"/>
        <v>7</v>
      </c>
      <c r="H276">
        <v>224</v>
      </c>
      <c r="I276">
        <v>6</v>
      </c>
      <c r="J276">
        <v>0</v>
      </c>
      <c r="K276">
        <v>0</v>
      </c>
      <c r="L276">
        <v>7</v>
      </c>
      <c r="M276">
        <v>5</v>
      </c>
      <c r="N276">
        <v>1</v>
      </c>
      <c r="O276">
        <v>0</v>
      </c>
      <c r="P276">
        <v>0</v>
      </c>
      <c r="Q276">
        <v>0</v>
      </c>
      <c r="R276">
        <v>0</v>
      </c>
    </row>
    <row r="277" spans="1:18" x14ac:dyDescent="0.25">
      <c r="A277" t="s">
        <v>755</v>
      </c>
      <c r="B277" t="s">
        <v>736</v>
      </c>
      <c r="C277" t="s">
        <v>740</v>
      </c>
      <c r="D277">
        <v>5</v>
      </c>
      <c r="E277" s="266">
        <f t="shared" si="8"/>
        <v>5.7</v>
      </c>
      <c r="F277">
        <v>28.5</v>
      </c>
      <c r="G277" s="266">
        <f t="shared" si="9"/>
        <v>5.6</v>
      </c>
      <c r="H277">
        <v>28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</row>
    <row r="278" spans="1:18" x14ac:dyDescent="0.25">
      <c r="A278" t="s">
        <v>756</v>
      </c>
      <c r="B278" t="s">
        <v>736</v>
      </c>
      <c r="C278" t="s">
        <v>631</v>
      </c>
      <c r="D278">
        <v>8</v>
      </c>
      <c r="E278" s="266">
        <f t="shared" si="8"/>
        <v>6.125</v>
      </c>
      <c r="F278">
        <v>49</v>
      </c>
      <c r="G278" s="266">
        <f t="shared" si="9"/>
        <v>6.375</v>
      </c>
      <c r="H278">
        <v>51</v>
      </c>
      <c r="I278">
        <v>1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0</v>
      </c>
      <c r="Q278">
        <v>0</v>
      </c>
      <c r="R278">
        <v>0</v>
      </c>
    </row>
    <row r="279" spans="1:18" x14ac:dyDescent="0.25">
      <c r="A279" t="s">
        <v>505</v>
      </c>
      <c r="B279" t="s">
        <v>736</v>
      </c>
      <c r="C279" t="s">
        <v>746</v>
      </c>
      <c r="D279">
        <v>15</v>
      </c>
      <c r="E279" s="266">
        <f t="shared" si="8"/>
        <v>5.8666666666666663</v>
      </c>
      <c r="F279">
        <v>88</v>
      </c>
      <c r="G279" s="266">
        <f t="shared" si="9"/>
        <v>6.1333333333333337</v>
      </c>
      <c r="H279">
        <v>92</v>
      </c>
      <c r="I279">
        <v>1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</row>
    <row r="280" spans="1:18" x14ac:dyDescent="0.25">
      <c r="A280" t="s">
        <v>757</v>
      </c>
      <c r="B280" t="s">
        <v>736</v>
      </c>
      <c r="C280" t="s">
        <v>635</v>
      </c>
      <c r="D280">
        <v>19</v>
      </c>
      <c r="E280" s="266">
        <f t="shared" si="8"/>
        <v>5.7894736842105265</v>
      </c>
      <c r="F280">
        <v>110</v>
      </c>
      <c r="G280" s="266">
        <f t="shared" si="9"/>
        <v>6.0526315789473681</v>
      </c>
      <c r="H280">
        <v>115</v>
      </c>
      <c r="I280">
        <v>2</v>
      </c>
      <c r="J280">
        <v>0</v>
      </c>
      <c r="K280">
        <v>0</v>
      </c>
      <c r="L280">
        <v>0</v>
      </c>
      <c r="M280">
        <v>2</v>
      </c>
      <c r="N280">
        <v>0</v>
      </c>
      <c r="O280">
        <v>0</v>
      </c>
      <c r="P280">
        <v>0</v>
      </c>
      <c r="Q280">
        <v>0</v>
      </c>
      <c r="R280">
        <v>0</v>
      </c>
    </row>
    <row r="281" spans="1:18" x14ac:dyDescent="0.25">
      <c r="A281" t="s">
        <v>758</v>
      </c>
      <c r="B281" t="s">
        <v>736</v>
      </c>
      <c r="C281" t="s">
        <v>752</v>
      </c>
      <c r="D281">
        <v>7</v>
      </c>
      <c r="E281" s="266">
        <f t="shared" si="8"/>
        <v>5.3571428571428568</v>
      </c>
      <c r="F281">
        <v>37.5</v>
      </c>
      <c r="G281" s="266">
        <f t="shared" si="9"/>
        <v>5.4285714285714288</v>
      </c>
      <c r="H281">
        <v>38</v>
      </c>
      <c r="I281">
        <v>0</v>
      </c>
      <c r="J281">
        <v>0</v>
      </c>
      <c r="K281">
        <v>0</v>
      </c>
      <c r="L281">
        <v>1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0</v>
      </c>
    </row>
    <row r="282" spans="1:18" x14ac:dyDescent="0.25">
      <c r="A282" t="s">
        <v>506</v>
      </c>
      <c r="B282" t="s">
        <v>736</v>
      </c>
      <c r="C282" t="s">
        <v>633</v>
      </c>
      <c r="D282">
        <v>16</v>
      </c>
      <c r="E282" s="266">
        <f t="shared" si="8"/>
        <v>5.53125</v>
      </c>
      <c r="F282">
        <v>88.5</v>
      </c>
      <c r="G282" s="266">
        <f t="shared" si="9"/>
        <v>5.65625</v>
      </c>
      <c r="H282">
        <v>90.5</v>
      </c>
      <c r="I282">
        <v>1</v>
      </c>
      <c r="J282">
        <v>0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0</v>
      </c>
      <c r="R282">
        <v>0</v>
      </c>
    </row>
    <row r="283" spans="1:18" x14ac:dyDescent="0.25">
      <c r="A283" t="s">
        <v>507</v>
      </c>
      <c r="B283" t="s">
        <v>736</v>
      </c>
      <c r="C283" t="s">
        <v>740</v>
      </c>
      <c r="D283">
        <v>32</v>
      </c>
      <c r="E283" s="266">
        <f t="shared" si="8"/>
        <v>6.125</v>
      </c>
      <c r="F283">
        <v>196</v>
      </c>
      <c r="G283" s="266">
        <f t="shared" si="9"/>
        <v>6.5</v>
      </c>
      <c r="H283">
        <v>208</v>
      </c>
      <c r="I283">
        <v>4</v>
      </c>
      <c r="J283">
        <v>0</v>
      </c>
      <c r="K283">
        <v>0</v>
      </c>
      <c r="L283">
        <v>2</v>
      </c>
      <c r="M283">
        <v>4</v>
      </c>
      <c r="N283">
        <v>0</v>
      </c>
      <c r="O283">
        <v>0</v>
      </c>
      <c r="P283">
        <v>0</v>
      </c>
      <c r="Q283">
        <v>0</v>
      </c>
      <c r="R283">
        <v>0</v>
      </c>
    </row>
    <row r="284" spans="1:18" x14ac:dyDescent="0.25">
      <c r="A284" t="s">
        <v>508</v>
      </c>
      <c r="B284" t="s">
        <v>736</v>
      </c>
      <c r="C284" t="s">
        <v>753</v>
      </c>
      <c r="D284">
        <v>37</v>
      </c>
      <c r="E284" s="266">
        <f t="shared" si="8"/>
        <v>6.3108108108108105</v>
      </c>
      <c r="F284">
        <v>233.5</v>
      </c>
      <c r="G284" s="266">
        <f t="shared" si="9"/>
        <v>7.3513513513513518</v>
      </c>
      <c r="H284">
        <v>272</v>
      </c>
      <c r="I284">
        <v>12</v>
      </c>
      <c r="J284">
        <v>0</v>
      </c>
      <c r="K284">
        <v>0</v>
      </c>
      <c r="L284">
        <v>5</v>
      </c>
      <c r="M284">
        <v>3</v>
      </c>
      <c r="N284">
        <v>1</v>
      </c>
      <c r="O284">
        <v>6</v>
      </c>
      <c r="P284">
        <v>0</v>
      </c>
      <c r="Q284">
        <v>0</v>
      </c>
      <c r="R284">
        <v>0</v>
      </c>
    </row>
    <row r="285" spans="1:18" x14ac:dyDescent="0.25">
      <c r="A285" t="s">
        <v>509</v>
      </c>
      <c r="B285" t="s">
        <v>736</v>
      </c>
      <c r="C285" t="s">
        <v>746</v>
      </c>
      <c r="D285">
        <v>32</v>
      </c>
      <c r="E285" s="266">
        <f t="shared" si="8"/>
        <v>6</v>
      </c>
      <c r="F285">
        <v>192</v>
      </c>
      <c r="G285" s="266">
        <f t="shared" si="9"/>
        <v>6.03125</v>
      </c>
      <c r="H285">
        <v>193</v>
      </c>
      <c r="I285">
        <v>2</v>
      </c>
      <c r="J285">
        <v>0</v>
      </c>
      <c r="K285">
        <v>0</v>
      </c>
      <c r="L285">
        <v>0</v>
      </c>
      <c r="M285">
        <v>8</v>
      </c>
      <c r="N285">
        <v>1</v>
      </c>
      <c r="O285">
        <v>0</v>
      </c>
      <c r="P285">
        <v>0</v>
      </c>
      <c r="Q285">
        <v>0</v>
      </c>
      <c r="R285">
        <v>0</v>
      </c>
    </row>
    <row r="286" spans="1:18" x14ac:dyDescent="0.25">
      <c r="A286" t="s">
        <v>510</v>
      </c>
      <c r="B286" t="s">
        <v>736</v>
      </c>
      <c r="C286" t="s">
        <v>739</v>
      </c>
      <c r="D286">
        <v>29</v>
      </c>
      <c r="E286" s="266">
        <f t="shared" si="8"/>
        <v>5.6551724137931032</v>
      </c>
      <c r="F286">
        <v>164</v>
      </c>
      <c r="G286" s="266">
        <f t="shared" si="9"/>
        <v>5.9827586206896548</v>
      </c>
      <c r="H286">
        <v>173.5</v>
      </c>
      <c r="I286">
        <v>3</v>
      </c>
      <c r="J286">
        <v>0</v>
      </c>
      <c r="K286">
        <v>0</v>
      </c>
      <c r="L286">
        <v>2</v>
      </c>
      <c r="M286">
        <v>3</v>
      </c>
      <c r="N286">
        <v>0</v>
      </c>
      <c r="O286">
        <v>0</v>
      </c>
      <c r="P286">
        <v>0</v>
      </c>
      <c r="Q286">
        <v>0</v>
      </c>
      <c r="R286">
        <v>0</v>
      </c>
    </row>
    <row r="287" spans="1:18" x14ac:dyDescent="0.25">
      <c r="A287" t="s">
        <v>759</v>
      </c>
      <c r="B287" t="s">
        <v>736</v>
      </c>
      <c r="C287" t="s">
        <v>746</v>
      </c>
      <c r="D287">
        <v>4</v>
      </c>
      <c r="E287" s="266">
        <f t="shared" si="8"/>
        <v>5.875</v>
      </c>
      <c r="F287">
        <v>23.5</v>
      </c>
      <c r="G287" s="266">
        <f t="shared" si="9"/>
        <v>5.625</v>
      </c>
      <c r="H287">
        <v>22.5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</row>
    <row r="288" spans="1:18" x14ac:dyDescent="0.25">
      <c r="A288" t="s">
        <v>511</v>
      </c>
      <c r="B288" t="s">
        <v>736</v>
      </c>
      <c r="C288" t="s">
        <v>752</v>
      </c>
      <c r="D288">
        <v>11</v>
      </c>
      <c r="E288" s="266">
        <f t="shared" si="8"/>
        <v>5.7727272727272725</v>
      </c>
      <c r="F288">
        <v>63.5</v>
      </c>
      <c r="G288" s="266">
        <f t="shared" si="9"/>
        <v>5.7727272727272725</v>
      </c>
      <c r="H288">
        <v>63.5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</row>
    <row r="289" spans="1:18" x14ac:dyDescent="0.25">
      <c r="A289" t="s">
        <v>512</v>
      </c>
      <c r="B289" t="s">
        <v>736</v>
      </c>
      <c r="C289" t="s">
        <v>747</v>
      </c>
      <c r="D289">
        <v>37</v>
      </c>
      <c r="E289" s="266">
        <f t="shared" si="8"/>
        <v>6.2297297297297298</v>
      </c>
      <c r="F289">
        <v>230.5</v>
      </c>
      <c r="G289" s="266">
        <f t="shared" si="9"/>
        <v>7.3108108108108105</v>
      </c>
      <c r="H289">
        <v>270.5</v>
      </c>
      <c r="I289">
        <v>13</v>
      </c>
      <c r="J289">
        <v>0</v>
      </c>
      <c r="K289">
        <v>0</v>
      </c>
      <c r="L289">
        <v>9</v>
      </c>
      <c r="M289">
        <v>4</v>
      </c>
      <c r="N289">
        <v>0</v>
      </c>
      <c r="O289">
        <v>5</v>
      </c>
      <c r="P289">
        <v>2</v>
      </c>
      <c r="Q289">
        <v>0</v>
      </c>
      <c r="R289">
        <v>0</v>
      </c>
    </row>
    <row r="290" spans="1:18" x14ac:dyDescent="0.25">
      <c r="A290" t="s">
        <v>513</v>
      </c>
      <c r="B290" t="s">
        <v>736</v>
      </c>
      <c r="C290" t="s">
        <v>635</v>
      </c>
      <c r="D290">
        <v>16</v>
      </c>
      <c r="E290" s="266">
        <f t="shared" si="8"/>
        <v>5.75</v>
      </c>
      <c r="F290">
        <v>92</v>
      </c>
      <c r="G290" s="266">
        <f t="shared" si="9"/>
        <v>5.75</v>
      </c>
      <c r="H290">
        <v>92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</row>
    <row r="291" spans="1:18" x14ac:dyDescent="0.25">
      <c r="A291" t="s">
        <v>514</v>
      </c>
      <c r="B291" t="s">
        <v>736</v>
      </c>
      <c r="C291" t="s">
        <v>760</v>
      </c>
      <c r="D291">
        <v>24</v>
      </c>
      <c r="E291" s="266">
        <f t="shared" si="8"/>
        <v>5.895833333333333</v>
      </c>
      <c r="F291">
        <v>141.5</v>
      </c>
      <c r="G291" s="266">
        <f t="shared" si="9"/>
        <v>6.104166666666667</v>
      </c>
      <c r="H291">
        <v>146.5</v>
      </c>
      <c r="I291">
        <v>2</v>
      </c>
      <c r="J291">
        <v>0</v>
      </c>
      <c r="K291">
        <v>0</v>
      </c>
      <c r="L291">
        <v>1</v>
      </c>
      <c r="M291">
        <v>4</v>
      </c>
      <c r="N291">
        <v>0</v>
      </c>
      <c r="O291">
        <v>1</v>
      </c>
      <c r="P291">
        <v>0</v>
      </c>
      <c r="Q291">
        <v>0</v>
      </c>
      <c r="R291">
        <v>0</v>
      </c>
    </row>
    <row r="292" spans="1:18" x14ac:dyDescent="0.25">
      <c r="A292" t="s">
        <v>515</v>
      </c>
      <c r="B292" t="s">
        <v>736</v>
      </c>
      <c r="C292" t="s">
        <v>746</v>
      </c>
      <c r="D292">
        <v>33</v>
      </c>
      <c r="E292" s="266">
        <f t="shared" si="8"/>
        <v>6</v>
      </c>
      <c r="F292">
        <v>198</v>
      </c>
      <c r="G292" s="266">
        <f t="shared" si="9"/>
        <v>6.166666666666667</v>
      </c>
      <c r="H292">
        <v>203.5</v>
      </c>
      <c r="I292">
        <v>2</v>
      </c>
      <c r="J292">
        <v>0</v>
      </c>
      <c r="K292">
        <v>0</v>
      </c>
      <c r="L292">
        <v>6</v>
      </c>
      <c r="M292">
        <v>9</v>
      </c>
      <c r="N292">
        <v>2</v>
      </c>
      <c r="O292">
        <v>0</v>
      </c>
      <c r="P292">
        <v>0</v>
      </c>
      <c r="Q292">
        <v>0</v>
      </c>
      <c r="R292">
        <v>0</v>
      </c>
    </row>
    <row r="293" spans="1:18" x14ac:dyDescent="0.25">
      <c r="A293" t="s">
        <v>516</v>
      </c>
      <c r="B293" t="s">
        <v>736</v>
      </c>
      <c r="C293" t="s">
        <v>761</v>
      </c>
      <c r="D293">
        <v>11</v>
      </c>
      <c r="E293" s="266">
        <f t="shared" si="8"/>
        <v>5.6363636363636367</v>
      </c>
      <c r="F293">
        <v>62</v>
      </c>
      <c r="G293" s="266">
        <f t="shared" si="9"/>
        <v>5.5454545454545459</v>
      </c>
      <c r="H293">
        <v>61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0</v>
      </c>
      <c r="O293">
        <v>0</v>
      </c>
      <c r="P293">
        <v>0</v>
      </c>
      <c r="Q293">
        <v>0</v>
      </c>
      <c r="R293">
        <v>0</v>
      </c>
    </row>
    <row r="294" spans="1:18" x14ac:dyDescent="0.25">
      <c r="A294" t="s">
        <v>517</v>
      </c>
      <c r="B294" t="s">
        <v>736</v>
      </c>
      <c r="C294" t="s">
        <v>752</v>
      </c>
      <c r="D294">
        <v>15</v>
      </c>
      <c r="E294" s="266">
        <f t="shared" si="8"/>
        <v>5.8</v>
      </c>
      <c r="F294">
        <v>87</v>
      </c>
      <c r="G294" s="266">
        <f t="shared" si="9"/>
        <v>5.833333333333333</v>
      </c>
      <c r="H294">
        <v>87.5</v>
      </c>
      <c r="I294">
        <v>1</v>
      </c>
      <c r="J294">
        <v>0</v>
      </c>
      <c r="K294">
        <v>0</v>
      </c>
      <c r="L294">
        <v>0</v>
      </c>
      <c r="M294">
        <v>5</v>
      </c>
      <c r="N294">
        <v>0</v>
      </c>
      <c r="O294">
        <v>0</v>
      </c>
      <c r="P294">
        <v>0</v>
      </c>
      <c r="Q294">
        <v>0</v>
      </c>
      <c r="R294">
        <v>0</v>
      </c>
    </row>
    <row r="295" spans="1:18" x14ac:dyDescent="0.25">
      <c r="A295" t="s">
        <v>518</v>
      </c>
      <c r="B295" t="s">
        <v>736</v>
      </c>
      <c r="C295" t="s">
        <v>633</v>
      </c>
      <c r="D295">
        <v>31</v>
      </c>
      <c r="E295" s="266">
        <f t="shared" si="8"/>
        <v>5.9516129032258061</v>
      </c>
      <c r="F295">
        <v>184.5</v>
      </c>
      <c r="G295" s="266">
        <f t="shared" si="9"/>
        <v>6.112903225806452</v>
      </c>
      <c r="H295">
        <v>189.5</v>
      </c>
      <c r="I295">
        <v>4</v>
      </c>
      <c r="J295">
        <v>0</v>
      </c>
      <c r="K295">
        <v>0</v>
      </c>
      <c r="L295">
        <v>1</v>
      </c>
      <c r="M295">
        <v>12</v>
      </c>
      <c r="N295">
        <v>2</v>
      </c>
      <c r="O295">
        <v>0</v>
      </c>
      <c r="P295">
        <v>0</v>
      </c>
      <c r="Q295">
        <v>0</v>
      </c>
      <c r="R295">
        <v>0</v>
      </c>
    </row>
    <row r="296" spans="1:18" x14ac:dyDescent="0.25">
      <c r="A296" t="s">
        <v>519</v>
      </c>
      <c r="B296" t="s">
        <v>736</v>
      </c>
      <c r="C296" t="s">
        <v>633</v>
      </c>
      <c r="D296">
        <v>26</v>
      </c>
      <c r="E296" s="266">
        <f t="shared" si="8"/>
        <v>5.9423076923076925</v>
      </c>
      <c r="F296">
        <v>154.5</v>
      </c>
      <c r="G296" s="266">
        <f t="shared" si="9"/>
        <v>5.8269230769230766</v>
      </c>
      <c r="H296">
        <v>151.5</v>
      </c>
      <c r="I296">
        <v>0</v>
      </c>
      <c r="J296">
        <v>0</v>
      </c>
      <c r="K296">
        <v>0</v>
      </c>
      <c r="L296">
        <v>0</v>
      </c>
      <c r="M296">
        <v>6</v>
      </c>
      <c r="N296">
        <v>0</v>
      </c>
      <c r="O296">
        <v>0</v>
      </c>
      <c r="P296">
        <v>0</v>
      </c>
      <c r="Q296">
        <v>0</v>
      </c>
      <c r="R296">
        <v>0</v>
      </c>
    </row>
    <row r="297" spans="1:18" x14ac:dyDescent="0.25">
      <c r="A297" t="s">
        <v>762</v>
      </c>
      <c r="B297" t="s">
        <v>736</v>
      </c>
      <c r="C297" t="s">
        <v>754</v>
      </c>
      <c r="D297">
        <v>2</v>
      </c>
      <c r="E297" s="266">
        <f t="shared" si="8"/>
        <v>6.5</v>
      </c>
      <c r="F297">
        <v>13</v>
      </c>
      <c r="G297" s="266">
        <f t="shared" si="9"/>
        <v>8.5</v>
      </c>
      <c r="H297">
        <v>17</v>
      </c>
      <c r="I297">
        <v>1</v>
      </c>
      <c r="J297">
        <v>0</v>
      </c>
      <c r="K297">
        <v>0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</row>
    <row r="298" spans="1:18" x14ac:dyDescent="0.25">
      <c r="A298" t="s">
        <v>520</v>
      </c>
      <c r="B298" t="s">
        <v>736</v>
      </c>
      <c r="C298" t="s">
        <v>632</v>
      </c>
      <c r="D298">
        <v>32</v>
      </c>
      <c r="E298" s="266">
        <f t="shared" si="8"/>
        <v>6.359375</v>
      </c>
      <c r="F298">
        <v>203.5</v>
      </c>
      <c r="G298" s="266">
        <f t="shared" si="9"/>
        <v>7.359375</v>
      </c>
      <c r="H298">
        <v>235.5</v>
      </c>
      <c r="I298">
        <v>11</v>
      </c>
      <c r="J298">
        <v>0</v>
      </c>
      <c r="K298">
        <v>0</v>
      </c>
      <c r="L298">
        <v>4</v>
      </c>
      <c r="M298">
        <v>8</v>
      </c>
      <c r="N298">
        <v>1</v>
      </c>
      <c r="O298">
        <v>0</v>
      </c>
      <c r="P298">
        <v>0</v>
      </c>
      <c r="Q298">
        <v>0</v>
      </c>
      <c r="R298">
        <v>0</v>
      </c>
    </row>
    <row r="299" spans="1:18" x14ac:dyDescent="0.25">
      <c r="A299" t="s">
        <v>521</v>
      </c>
      <c r="B299" t="s">
        <v>736</v>
      </c>
      <c r="C299" t="s">
        <v>754</v>
      </c>
      <c r="D299">
        <v>33</v>
      </c>
      <c r="E299" s="266">
        <f t="shared" si="8"/>
        <v>6.0757575757575761</v>
      </c>
      <c r="F299">
        <v>200.5</v>
      </c>
      <c r="G299" s="266">
        <f t="shared" si="9"/>
        <v>6.1818181818181817</v>
      </c>
      <c r="H299">
        <v>204</v>
      </c>
      <c r="I299">
        <v>2</v>
      </c>
      <c r="J299">
        <v>0</v>
      </c>
      <c r="K299">
        <v>0</v>
      </c>
      <c r="L299">
        <v>2</v>
      </c>
      <c r="M299">
        <v>9</v>
      </c>
      <c r="N299">
        <v>0</v>
      </c>
      <c r="O299">
        <v>0</v>
      </c>
      <c r="P299">
        <v>0</v>
      </c>
      <c r="Q299">
        <v>0</v>
      </c>
      <c r="R299">
        <v>0</v>
      </c>
    </row>
    <row r="300" spans="1:18" x14ac:dyDescent="0.25">
      <c r="A300" t="s">
        <v>522</v>
      </c>
      <c r="B300" t="s">
        <v>736</v>
      </c>
      <c r="C300" t="s">
        <v>631</v>
      </c>
      <c r="D300">
        <v>32</v>
      </c>
      <c r="E300" s="266">
        <f t="shared" si="8"/>
        <v>6.34375</v>
      </c>
      <c r="F300">
        <v>203</v>
      </c>
      <c r="G300" s="266">
        <f t="shared" si="9"/>
        <v>6.375</v>
      </c>
      <c r="H300">
        <v>204</v>
      </c>
      <c r="I300">
        <v>1</v>
      </c>
      <c r="J300">
        <v>0</v>
      </c>
      <c r="K300">
        <v>0</v>
      </c>
      <c r="L300">
        <v>1</v>
      </c>
      <c r="M300">
        <v>4</v>
      </c>
      <c r="N300">
        <v>1</v>
      </c>
      <c r="O300">
        <v>0</v>
      </c>
      <c r="P300">
        <v>0</v>
      </c>
      <c r="Q300">
        <v>0</v>
      </c>
      <c r="R300">
        <v>0</v>
      </c>
    </row>
    <row r="301" spans="1:18" x14ac:dyDescent="0.25">
      <c r="A301" t="s">
        <v>763</v>
      </c>
      <c r="B301" t="s">
        <v>736</v>
      </c>
      <c r="C301" t="s">
        <v>760</v>
      </c>
      <c r="D301">
        <v>9</v>
      </c>
      <c r="E301" s="266">
        <f t="shared" si="8"/>
        <v>5.3888888888888893</v>
      </c>
      <c r="F301">
        <v>48.5</v>
      </c>
      <c r="G301" s="266">
        <f t="shared" si="9"/>
        <v>5.166666666666667</v>
      </c>
      <c r="H301">
        <v>46.5</v>
      </c>
      <c r="I301">
        <v>0</v>
      </c>
      <c r="J301">
        <v>0</v>
      </c>
      <c r="K301">
        <v>0</v>
      </c>
      <c r="L301">
        <v>0</v>
      </c>
      <c r="M301">
        <v>4</v>
      </c>
      <c r="N301">
        <v>0</v>
      </c>
      <c r="O301">
        <v>0</v>
      </c>
      <c r="P301">
        <v>0</v>
      </c>
      <c r="Q301">
        <v>0</v>
      </c>
      <c r="R301">
        <v>0</v>
      </c>
    </row>
    <row r="302" spans="1:18" x14ac:dyDescent="0.25">
      <c r="A302" t="s">
        <v>523</v>
      </c>
      <c r="B302" t="s">
        <v>736</v>
      </c>
      <c r="C302" t="s">
        <v>633</v>
      </c>
      <c r="D302">
        <v>33</v>
      </c>
      <c r="E302" s="266">
        <f t="shared" si="8"/>
        <v>5.7272727272727275</v>
      </c>
      <c r="F302">
        <v>189</v>
      </c>
      <c r="G302" s="266">
        <f t="shared" si="9"/>
        <v>5.6060606060606064</v>
      </c>
      <c r="H302">
        <v>185</v>
      </c>
      <c r="I302">
        <v>0</v>
      </c>
      <c r="J302">
        <v>0</v>
      </c>
      <c r="K302">
        <v>0</v>
      </c>
      <c r="L302">
        <v>0</v>
      </c>
      <c r="M302">
        <v>6</v>
      </c>
      <c r="N302">
        <v>1</v>
      </c>
      <c r="O302">
        <v>0</v>
      </c>
      <c r="P302">
        <v>0</v>
      </c>
      <c r="Q302">
        <v>0</v>
      </c>
      <c r="R302">
        <v>0</v>
      </c>
    </row>
    <row r="303" spans="1:18" x14ac:dyDescent="0.25">
      <c r="A303" t="s">
        <v>764</v>
      </c>
      <c r="B303" t="s">
        <v>736</v>
      </c>
      <c r="C303" t="s">
        <v>760</v>
      </c>
      <c r="D303">
        <v>19</v>
      </c>
      <c r="E303" s="266">
        <f t="shared" si="8"/>
        <v>6.1842105263157894</v>
      </c>
      <c r="F303">
        <v>117.5</v>
      </c>
      <c r="G303" s="266">
        <f t="shared" si="9"/>
        <v>6.8947368421052628</v>
      </c>
      <c r="H303">
        <v>131</v>
      </c>
      <c r="I303">
        <v>5</v>
      </c>
      <c r="J303">
        <v>0</v>
      </c>
      <c r="K303">
        <v>0</v>
      </c>
      <c r="L303">
        <v>3</v>
      </c>
      <c r="M303">
        <v>9</v>
      </c>
      <c r="N303">
        <v>0</v>
      </c>
      <c r="O303">
        <v>3</v>
      </c>
      <c r="P303">
        <v>0</v>
      </c>
      <c r="Q303">
        <v>0</v>
      </c>
      <c r="R303">
        <v>0</v>
      </c>
    </row>
    <row r="304" spans="1:18" x14ac:dyDescent="0.25">
      <c r="A304" t="s">
        <v>524</v>
      </c>
      <c r="B304" t="s">
        <v>736</v>
      </c>
      <c r="C304" t="s">
        <v>761</v>
      </c>
      <c r="D304">
        <v>18</v>
      </c>
      <c r="E304" s="266">
        <f t="shared" si="8"/>
        <v>5.8888888888888893</v>
      </c>
      <c r="F304">
        <v>106</v>
      </c>
      <c r="G304" s="266">
        <f t="shared" si="9"/>
        <v>5.833333333333333</v>
      </c>
      <c r="H304">
        <v>105</v>
      </c>
      <c r="I304">
        <v>1</v>
      </c>
      <c r="J304">
        <v>0</v>
      </c>
      <c r="K304">
        <v>0</v>
      </c>
      <c r="L304">
        <v>0</v>
      </c>
      <c r="M304">
        <v>6</v>
      </c>
      <c r="N304">
        <v>1</v>
      </c>
      <c r="O304">
        <v>0</v>
      </c>
      <c r="P304">
        <v>0</v>
      </c>
      <c r="Q304">
        <v>0</v>
      </c>
      <c r="R304">
        <v>0</v>
      </c>
    </row>
    <row r="305" spans="1:18" x14ac:dyDescent="0.25">
      <c r="A305" t="s">
        <v>525</v>
      </c>
      <c r="B305" t="s">
        <v>736</v>
      </c>
      <c r="C305" t="s">
        <v>761</v>
      </c>
      <c r="D305">
        <v>17</v>
      </c>
      <c r="E305" s="266">
        <f t="shared" si="8"/>
        <v>5.9705882352941178</v>
      </c>
      <c r="F305">
        <v>101.5</v>
      </c>
      <c r="G305" s="266">
        <f t="shared" si="9"/>
        <v>6.1470588235294121</v>
      </c>
      <c r="H305">
        <v>104.5</v>
      </c>
      <c r="I305">
        <v>1</v>
      </c>
      <c r="J305">
        <v>0</v>
      </c>
      <c r="K305">
        <v>0</v>
      </c>
      <c r="L305">
        <v>1</v>
      </c>
      <c r="M305">
        <v>2</v>
      </c>
      <c r="N305">
        <v>0</v>
      </c>
      <c r="O305">
        <v>0</v>
      </c>
      <c r="P305">
        <v>0</v>
      </c>
      <c r="Q305">
        <v>0</v>
      </c>
      <c r="R305">
        <v>0</v>
      </c>
    </row>
    <row r="306" spans="1:18" x14ac:dyDescent="0.25">
      <c r="A306" t="s">
        <v>765</v>
      </c>
      <c r="B306" t="s">
        <v>736</v>
      </c>
      <c r="C306" t="s">
        <v>761</v>
      </c>
      <c r="D306">
        <v>1</v>
      </c>
      <c r="E306" s="266">
        <f t="shared" si="8"/>
        <v>6</v>
      </c>
      <c r="F306">
        <v>6</v>
      </c>
      <c r="G306" s="266">
        <f t="shared" si="9"/>
        <v>5.5</v>
      </c>
      <c r="H306">
        <v>5.5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</row>
    <row r="307" spans="1:18" x14ac:dyDescent="0.25">
      <c r="A307" t="s">
        <v>526</v>
      </c>
      <c r="B307" t="s">
        <v>736</v>
      </c>
      <c r="C307" t="s">
        <v>750</v>
      </c>
      <c r="D307">
        <v>28</v>
      </c>
      <c r="E307" s="266">
        <f t="shared" si="8"/>
        <v>5.7321428571428568</v>
      </c>
      <c r="F307">
        <v>160.5</v>
      </c>
      <c r="G307" s="266">
        <f t="shared" si="9"/>
        <v>5.625</v>
      </c>
      <c r="H307">
        <v>157.5</v>
      </c>
      <c r="I307">
        <v>0</v>
      </c>
      <c r="J307">
        <v>0</v>
      </c>
      <c r="K307">
        <v>0</v>
      </c>
      <c r="L307">
        <v>0</v>
      </c>
      <c r="M307">
        <v>6</v>
      </c>
      <c r="N307">
        <v>0</v>
      </c>
      <c r="O307">
        <v>0</v>
      </c>
      <c r="P307">
        <v>0</v>
      </c>
      <c r="Q307">
        <v>0</v>
      </c>
      <c r="R307">
        <v>0</v>
      </c>
    </row>
    <row r="308" spans="1:18" x14ac:dyDescent="0.25">
      <c r="A308" t="s">
        <v>527</v>
      </c>
      <c r="B308" t="s">
        <v>736</v>
      </c>
      <c r="C308" t="s">
        <v>748</v>
      </c>
      <c r="D308">
        <v>20</v>
      </c>
      <c r="E308" s="266">
        <f t="shared" si="8"/>
        <v>6</v>
      </c>
      <c r="F308">
        <v>120</v>
      </c>
      <c r="G308" s="266">
        <f t="shared" si="9"/>
        <v>6.85</v>
      </c>
      <c r="H308">
        <v>137</v>
      </c>
      <c r="I308">
        <v>6</v>
      </c>
      <c r="J308">
        <v>0</v>
      </c>
      <c r="K308">
        <v>0</v>
      </c>
      <c r="L308">
        <v>1</v>
      </c>
      <c r="M308">
        <v>4</v>
      </c>
      <c r="N308">
        <v>0</v>
      </c>
      <c r="O308">
        <v>0</v>
      </c>
      <c r="P308">
        <v>0</v>
      </c>
      <c r="Q308">
        <v>0</v>
      </c>
      <c r="R308">
        <v>0</v>
      </c>
    </row>
    <row r="309" spans="1:18" x14ac:dyDescent="0.25">
      <c r="A309" t="s">
        <v>528</v>
      </c>
      <c r="B309" t="s">
        <v>736</v>
      </c>
      <c r="C309" t="s">
        <v>753</v>
      </c>
      <c r="D309">
        <v>11</v>
      </c>
      <c r="E309" s="266">
        <f t="shared" si="8"/>
        <v>5.5454545454545459</v>
      </c>
      <c r="F309">
        <v>61</v>
      </c>
      <c r="G309" s="266">
        <f t="shared" si="9"/>
        <v>5.9090909090909092</v>
      </c>
      <c r="H309">
        <v>65</v>
      </c>
      <c r="I309">
        <v>1</v>
      </c>
      <c r="J309">
        <v>0</v>
      </c>
      <c r="K309">
        <v>0</v>
      </c>
      <c r="L309">
        <v>1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</row>
    <row r="310" spans="1:18" x14ac:dyDescent="0.25">
      <c r="A310" t="s">
        <v>529</v>
      </c>
      <c r="B310" t="s">
        <v>736</v>
      </c>
      <c r="C310" t="s">
        <v>633</v>
      </c>
      <c r="D310">
        <v>21</v>
      </c>
      <c r="E310" s="266">
        <f t="shared" si="8"/>
        <v>5.9523809523809526</v>
      </c>
      <c r="F310">
        <v>125</v>
      </c>
      <c r="G310" s="266">
        <f t="shared" si="9"/>
        <v>5.9523809523809526</v>
      </c>
      <c r="H310">
        <v>125</v>
      </c>
      <c r="I310">
        <v>1</v>
      </c>
      <c r="J310">
        <v>0</v>
      </c>
      <c r="K310">
        <v>0</v>
      </c>
      <c r="L310">
        <v>0</v>
      </c>
      <c r="M310">
        <v>6</v>
      </c>
      <c r="N310">
        <v>0</v>
      </c>
      <c r="O310">
        <v>0</v>
      </c>
      <c r="P310">
        <v>0</v>
      </c>
      <c r="Q310">
        <v>0</v>
      </c>
      <c r="R310">
        <v>0</v>
      </c>
    </row>
    <row r="311" spans="1:18" x14ac:dyDescent="0.25">
      <c r="A311" t="s">
        <v>530</v>
      </c>
      <c r="B311" t="s">
        <v>736</v>
      </c>
      <c r="C311" t="s">
        <v>747</v>
      </c>
      <c r="D311">
        <v>29</v>
      </c>
      <c r="E311" s="266">
        <f t="shared" si="8"/>
        <v>5.8965517241379306</v>
      </c>
      <c r="F311">
        <v>171</v>
      </c>
      <c r="G311" s="266">
        <f t="shared" si="9"/>
        <v>6.6379310344827589</v>
      </c>
      <c r="H311">
        <v>192.5</v>
      </c>
      <c r="I311">
        <v>6</v>
      </c>
      <c r="J311">
        <v>0</v>
      </c>
      <c r="K311">
        <v>0</v>
      </c>
      <c r="L311">
        <v>6</v>
      </c>
      <c r="M311">
        <v>5</v>
      </c>
      <c r="N311">
        <v>0</v>
      </c>
      <c r="O311">
        <v>0</v>
      </c>
      <c r="P311">
        <v>0</v>
      </c>
      <c r="Q311">
        <v>0</v>
      </c>
      <c r="R311">
        <v>0</v>
      </c>
    </row>
    <row r="312" spans="1:18" x14ac:dyDescent="0.25">
      <c r="A312" t="s">
        <v>531</v>
      </c>
      <c r="B312" t="s">
        <v>736</v>
      </c>
      <c r="C312" t="s">
        <v>754</v>
      </c>
      <c r="D312">
        <v>21</v>
      </c>
      <c r="E312" s="266">
        <f t="shared" si="8"/>
        <v>5.666666666666667</v>
      </c>
      <c r="F312">
        <v>119</v>
      </c>
      <c r="G312" s="266">
        <f t="shared" si="9"/>
        <v>5.7857142857142856</v>
      </c>
      <c r="H312">
        <v>121.5</v>
      </c>
      <c r="I312">
        <v>0</v>
      </c>
      <c r="J312">
        <v>0</v>
      </c>
      <c r="K312">
        <v>0</v>
      </c>
      <c r="L312">
        <v>3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</row>
    <row r="313" spans="1:18" x14ac:dyDescent="0.25">
      <c r="A313" t="s">
        <v>766</v>
      </c>
      <c r="B313" t="s">
        <v>736</v>
      </c>
      <c r="C313" t="s">
        <v>745</v>
      </c>
      <c r="D313">
        <v>1</v>
      </c>
      <c r="E313" s="266">
        <f t="shared" si="8"/>
        <v>5.5</v>
      </c>
      <c r="F313">
        <v>5.5</v>
      </c>
      <c r="G313" s="266">
        <f t="shared" si="9"/>
        <v>5</v>
      </c>
      <c r="H313">
        <v>5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</row>
    <row r="314" spans="1:18" x14ac:dyDescent="0.25">
      <c r="A314" t="s">
        <v>532</v>
      </c>
      <c r="B314" t="s">
        <v>736</v>
      </c>
      <c r="C314" t="s">
        <v>633</v>
      </c>
      <c r="D314">
        <v>17</v>
      </c>
      <c r="E314" s="266">
        <f t="shared" si="8"/>
        <v>5.7941176470588234</v>
      </c>
      <c r="F314">
        <v>98.5</v>
      </c>
      <c r="G314" s="266">
        <f t="shared" si="9"/>
        <v>5.7352941176470589</v>
      </c>
      <c r="H314">
        <v>97.5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</row>
    <row r="315" spans="1:18" x14ac:dyDescent="0.25">
      <c r="A315" t="s">
        <v>767</v>
      </c>
      <c r="B315" t="s">
        <v>736</v>
      </c>
      <c r="C315" t="s">
        <v>754</v>
      </c>
      <c r="D315">
        <v>6</v>
      </c>
      <c r="E315" s="266">
        <f t="shared" si="8"/>
        <v>5.583333333333333</v>
      </c>
      <c r="F315">
        <v>33.5</v>
      </c>
      <c r="G315" s="266">
        <f t="shared" si="9"/>
        <v>5.5</v>
      </c>
      <c r="H315">
        <v>33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</row>
    <row r="316" spans="1:18" x14ac:dyDescent="0.25">
      <c r="A316" t="s">
        <v>533</v>
      </c>
      <c r="B316" t="s">
        <v>736</v>
      </c>
      <c r="C316" t="s">
        <v>746</v>
      </c>
      <c r="D316">
        <v>26</v>
      </c>
      <c r="E316" s="266">
        <f t="shared" si="8"/>
        <v>5.7115384615384617</v>
      </c>
      <c r="F316">
        <v>148.5</v>
      </c>
      <c r="G316" s="266">
        <f t="shared" si="9"/>
        <v>5.7884615384615383</v>
      </c>
      <c r="H316">
        <v>150.5</v>
      </c>
      <c r="I316">
        <v>1</v>
      </c>
      <c r="J316">
        <v>0</v>
      </c>
      <c r="K316">
        <v>0</v>
      </c>
      <c r="L316">
        <v>1</v>
      </c>
      <c r="M316">
        <v>4</v>
      </c>
      <c r="N316">
        <v>0</v>
      </c>
      <c r="O316">
        <v>0</v>
      </c>
      <c r="P316">
        <v>0</v>
      </c>
      <c r="Q316">
        <v>0</v>
      </c>
      <c r="R316">
        <v>0</v>
      </c>
    </row>
    <row r="317" spans="1:18" x14ac:dyDescent="0.25">
      <c r="A317" t="s">
        <v>534</v>
      </c>
      <c r="B317" t="s">
        <v>736</v>
      </c>
      <c r="C317" t="s">
        <v>747</v>
      </c>
      <c r="D317">
        <v>17</v>
      </c>
      <c r="E317" s="266">
        <f t="shared" si="8"/>
        <v>5.8529411764705879</v>
      </c>
      <c r="F317">
        <v>99.5</v>
      </c>
      <c r="G317" s="266">
        <f t="shared" si="9"/>
        <v>6.2647058823529411</v>
      </c>
      <c r="H317">
        <v>106.5</v>
      </c>
      <c r="I317">
        <v>3</v>
      </c>
      <c r="J317">
        <v>0</v>
      </c>
      <c r="K317">
        <v>0</v>
      </c>
      <c r="L317">
        <v>0</v>
      </c>
      <c r="M317">
        <v>4</v>
      </c>
      <c r="N317">
        <v>0</v>
      </c>
      <c r="O317">
        <v>0</v>
      </c>
      <c r="P317">
        <v>0</v>
      </c>
      <c r="Q317">
        <v>0</v>
      </c>
      <c r="R317">
        <v>0</v>
      </c>
    </row>
    <row r="318" spans="1:18" x14ac:dyDescent="0.25">
      <c r="A318" t="s">
        <v>535</v>
      </c>
      <c r="B318" t="s">
        <v>736</v>
      </c>
      <c r="C318" t="s">
        <v>753</v>
      </c>
      <c r="D318">
        <v>10</v>
      </c>
      <c r="E318" s="266">
        <f t="shared" si="8"/>
        <v>5.65</v>
      </c>
      <c r="F318">
        <v>56.5</v>
      </c>
      <c r="G318" s="266">
        <f t="shared" si="9"/>
        <v>5.6</v>
      </c>
      <c r="H318">
        <v>56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</row>
    <row r="319" spans="1:18" x14ac:dyDescent="0.25">
      <c r="A319" t="s">
        <v>536</v>
      </c>
      <c r="B319" t="s">
        <v>736</v>
      </c>
      <c r="C319" t="s">
        <v>738</v>
      </c>
      <c r="D319">
        <v>24</v>
      </c>
      <c r="E319" s="266">
        <f t="shared" si="8"/>
        <v>6.020833333333333</v>
      </c>
      <c r="F319">
        <v>144.5</v>
      </c>
      <c r="G319" s="266">
        <f t="shared" si="9"/>
        <v>6.6875</v>
      </c>
      <c r="H319">
        <v>160.5</v>
      </c>
      <c r="I319">
        <v>5</v>
      </c>
      <c r="J319">
        <v>0</v>
      </c>
      <c r="K319">
        <v>0</v>
      </c>
      <c r="L319">
        <v>3</v>
      </c>
      <c r="M319">
        <v>4</v>
      </c>
      <c r="N319">
        <v>0</v>
      </c>
      <c r="O319">
        <v>0</v>
      </c>
      <c r="P319">
        <v>0</v>
      </c>
      <c r="Q319">
        <v>0</v>
      </c>
      <c r="R319">
        <v>0</v>
      </c>
    </row>
    <row r="320" spans="1:18" x14ac:dyDescent="0.25">
      <c r="A320" t="s">
        <v>537</v>
      </c>
      <c r="B320" t="s">
        <v>736</v>
      </c>
      <c r="C320" t="s">
        <v>632</v>
      </c>
      <c r="D320">
        <v>21</v>
      </c>
      <c r="E320" s="266">
        <f t="shared" si="8"/>
        <v>6.1428571428571432</v>
      </c>
      <c r="F320">
        <v>129</v>
      </c>
      <c r="G320" s="266">
        <f t="shared" si="9"/>
        <v>6.5476190476190474</v>
      </c>
      <c r="H320">
        <v>137.5</v>
      </c>
      <c r="I320">
        <v>3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</row>
    <row r="321" spans="1:18" x14ac:dyDescent="0.25">
      <c r="A321" t="s">
        <v>538</v>
      </c>
      <c r="B321" t="s">
        <v>736</v>
      </c>
      <c r="C321" t="s">
        <v>752</v>
      </c>
      <c r="D321">
        <v>29</v>
      </c>
      <c r="E321" s="266">
        <f t="shared" si="8"/>
        <v>6</v>
      </c>
      <c r="F321">
        <v>174</v>
      </c>
      <c r="G321" s="266">
        <f t="shared" si="9"/>
        <v>6.2931034482758621</v>
      </c>
      <c r="H321">
        <v>182.5</v>
      </c>
      <c r="I321">
        <v>2</v>
      </c>
      <c r="J321">
        <v>0</v>
      </c>
      <c r="K321">
        <v>0</v>
      </c>
      <c r="L321">
        <v>3</v>
      </c>
      <c r="M321">
        <v>1</v>
      </c>
      <c r="N321">
        <v>0</v>
      </c>
      <c r="O321">
        <v>0</v>
      </c>
      <c r="P321">
        <v>0</v>
      </c>
      <c r="Q321">
        <v>0</v>
      </c>
      <c r="R321">
        <v>0</v>
      </c>
    </row>
    <row r="322" spans="1:18" x14ac:dyDescent="0.25">
      <c r="A322" t="s">
        <v>539</v>
      </c>
      <c r="B322" t="s">
        <v>736</v>
      </c>
      <c r="C322" t="s">
        <v>631</v>
      </c>
      <c r="D322">
        <v>30</v>
      </c>
      <c r="E322" s="266">
        <f t="shared" ref="E322:E385" si="10">F322/$D322</f>
        <v>6.2</v>
      </c>
      <c r="F322">
        <v>186</v>
      </c>
      <c r="G322" s="266">
        <f t="shared" ref="G322:G385" si="11">H322/$D322</f>
        <v>6.9</v>
      </c>
      <c r="H322">
        <v>207</v>
      </c>
      <c r="I322">
        <v>6</v>
      </c>
      <c r="J322">
        <v>0</v>
      </c>
      <c r="K322">
        <v>0</v>
      </c>
      <c r="L322">
        <v>5</v>
      </c>
      <c r="M322">
        <v>4</v>
      </c>
      <c r="N322">
        <v>0</v>
      </c>
      <c r="O322">
        <v>0</v>
      </c>
      <c r="P322">
        <v>0</v>
      </c>
      <c r="Q322">
        <v>0</v>
      </c>
      <c r="R322">
        <v>0</v>
      </c>
    </row>
    <row r="323" spans="1:18" x14ac:dyDescent="0.25">
      <c r="A323" t="s">
        <v>768</v>
      </c>
      <c r="B323" t="s">
        <v>736</v>
      </c>
      <c r="C323" t="s">
        <v>760</v>
      </c>
      <c r="D323">
        <v>6</v>
      </c>
      <c r="E323" s="266">
        <f t="shared" si="10"/>
        <v>5.25</v>
      </c>
      <c r="F323">
        <v>31.5</v>
      </c>
      <c r="G323" s="266">
        <f t="shared" si="11"/>
        <v>5.166666666666667</v>
      </c>
      <c r="H323">
        <v>31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</row>
    <row r="324" spans="1:18" x14ac:dyDescent="0.25">
      <c r="A324" t="s">
        <v>769</v>
      </c>
      <c r="B324" t="s">
        <v>736</v>
      </c>
      <c r="C324" t="s">
        <v>661</v>
      </c>
      <c r="D324">
        <v>1</v>
      </c>
      <c r="E324" s="266">
        <f t="shared" si="10"/>
        <v>6</v>
      </c>
      <c r="F324">
        <v>6</v>
      </c>
      <c r="G324" s="266">
        <f t="shared" si="11"/>
        <v>6</v>
      </c>
      <c r="H324">
        <v>6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</row>
    <row r="325" spans="1:18" x14ac:dyDescent="0.25">
      <c r="A325" t="s">
        <v>540</v>
      </c>
      <c r="B325" t="s">
        <v>736</v>
      </c>
      <c r="C325" t="s">
        <v>661</v>
      </c>
      <c r="D325">
        <v>20</v>
      </c>
      <c r="E325" s="266">
        <f t="shared" si="10"/>
        <v>6.1</v>
      </c>
      <c r="F325">
        <v>122</v>
      </c>
      <c r="G325" s="266">
        <f t="shared" si="11"/>
        <v>6.15</v>
      </c>
      <c r="H325">
        <v>123</v>
      </c>
      <c r="I325">
        <v>1</v>
      </c>
      <c r="J325">
        <v>0</v>
      </c>
      <c r="K325">
        <v>0</v>
      </c>
      <c r="L325">
        <v>1</v>
      </c>
      <c r="M325">
        <v>6</v>
      </c>
      <c r="N325">
        <v>0</v>
      </c>
      <c r="O325">
        <v>0</v>
      </c>
      <c r="P325">
        <v>0</v>
      </c>
      <c r="Q325">
        <v>0</v>
      </c>
      <c r="R325">
        <v>0</v>
      </c>
    </row>
    <row r="326" spans="1:18" x14ac:dyDescent="0.25">
      <c r="A326" t="s">
        <v>770</v>
      </c>
      <c r="B326" t="s">
        <v>736</v>
      </c>
      <c r="C326" t="s">
        <v>745</v>
      </c>
      <c r="D326">
        <v>7</v>
      </c>
      <c r="E326" s="266">
        <f t="shared" si="10"/>
        <v>5.7142857142857144</v>
      </c>
      <c r="F326">
        <v>40</v>
      </c>
      <c r="G326" s="266">
        <f t="shared" si="11"/>
        <v>5.6428571428571432</v>
      </c>
      <c r="H326">
        <v>39.5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</row>
    <row r="327" spans="1:18" x14ac:dyDescent="0.25">
      <c r="A327" t="s">
        <v>771</v>
      </c>
      <c r="B327" t="s">
        <v>736</v>
      </c>
      <c r="C327" t="s">
        <v>747</v>
      </c>
      <c r="D327">
        <v>7</v>
      </c>
      <c r="E327" s="266">
        <f t="shared" si="10"/>
        <v>5.8571428571428568</v>
      </c>
      <c r="F327">
        <v>41</v>
      </c>
      <c r="G327" s="266">
        <f t="shared" si="11"/>
        <v>5.7857142857142856</v>
      </c>
      <c r="H327">
        <v>40.5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</row>
    <row r="328" spans="1:18" x14ac:dyDescent="0.25">
      <c r="A328" t="s">
        <v>772</v>
      </c>
      <c r="B328" t="s">
        <v>736</v>
      </c>
      <c r="C328" t="s">
        <v>745</v>
      </c>
      <c r="D328">
        <v>4</v>
      </c>
      <c r="E328" s="266">
        <f t="shared" si="10"/>
        <v>5.5</v>
      </c>
      <c r="F328">
        <v>22</v>
      </c>
      <c r="G328" s="266">
        <f t="shared" si="11"/>
        <v>5.375</v>
      </c>
      <c r="H328">
        <v>21.5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</row>
    <row r="329" spans="1:18" x14ac:dyDescent="0.25">
      <c r="A329" t="s">
        <v>773</v>
      </c>
      <c r="B329" t="s">
        <v>736</v>
      </c>
      <c r="C329" t="s">
        <v>746</v>
      </c>
      <c r="D329">
        <v>1</v>
      </c>
      <c r="E329" s="266">
        <f t="shared" si="10"/>
        <v>6</v>
      </c>
      <c r="F329">
        <v>6</v>
      </c>
      <c r="G329" s="266">
        <f t="shared" si="11"/>
        <v>6</v>
      </c>
      <c r="H329">
        <v>6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</row>
    <row r="330" spans="1:18" x14ac:dyDescent="0.25">
      <c r="A330" t="s">
        <v>541</v>
      </c>
      <c r="B330" t="s">
        <v>736</v>
      </c>
      <c r="C330" t="s">
        <v>753</v>
      </c>
      <c r="D330">
        <v>20</v>
      </c>
      <c r="E330" s="266">
        <f t="shared" si="10"/>
        <v>5.875</v>
      </c>
      <c r="F330">
        <v>117.5</v>
      </c>
      <c r="G330" s="266">
        <f t="shared" si="11"/>
        <v>6.1</v>
      </c>
      <c r="H330">
        <v>122</v>
      </c>
      <c r="I330">
        <v>1</v>
      </c>
      <c r="J330">
        <v>0</v>
      </c>
      <c r="K330">
        <v>0</v>
      </c>
      <c r="L330">
        <v>2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</row>
    <row r="331" spans="1:18" x14ac:dyDescent="0.25">
      <c r="A331" t="s">
        <v>542</v>
      </c>
      <c r="B331" t="s">
        <v>736</v>
      </c>
      <c r="C331" t="s">
        <v>750</v>
      </c>
      <c r="D331">
        <v>31</v>
      </c>
      <c r="E331" s="266">
        <f t="shared" si="10"/>
        <v>5.806451612903226</v>
      </c>
      <c r="F331">
        <v>180</v>
      </c>
      <c r="G331" s="266">
        <f t="shared" si="11"/>
        <v>6.096774193548387</v>
      </c>
      <c r="H331">
        <v>189</v>
      </c>
      <c r="I331">
        <v>4</v>
      </c>
      <c r="J331">
        <v>0</v>
      </c>
      <c r="K331">
        <v>0</v>
      </c>
      <c r="L331">
        <v>3</v>
      </c>
      <c r="M331">
        <v>12</v>
      </c>
      <c r="N331">
        <v>0</v>
      </c>
      <c r="O331">
        <v>0</v>
      </c>
      <c r="P331">
        <v>0</v>
      </c>
      <c r="Q331">
        <v>0</v>
      </c>
      <c r="R331">
        <v>0</v>
      </c>
    </row>
    <row r="332" spans="1:18" x14ac:dyDescent="0.25">
      <c r="A332" t="s">
        <v>774</v>
      </c>
      <c r="B332" t="s">
        <v>736</v>
      </c>
      <c r="C332" t="s">
        <v>634</v>
      </c>
      <c r="D332">
        <v>8</v>
      </c>
      <c r="E332" s="266">
        <f t="shared" si="10"/>
        <v>5.875</v>
      </c>
      <c r="F332">
        <v>47</v>
      </c>
      <c r="G332" s="266">
        <f t="shared" si="11"/>
        <v>5.5625</v>
      </c>
      <c r="H332">
        <v>44.5</v>
      </c>
      <c r="I332">
        <v>0</v>
      </c>
      <c r="J332">
        <v>0</v>
      </c>
      <c r="K332">
        <v>0</v>
      </c>
      <c r="L332">
        <v>0</v>
      </c>
      <c r="M332">
        <v>5</v>
      </c>
      <c r="N332">
        <v>0</v>
      </c>
      <c r="O332">
        <v>0</v>
      </c>
      <c r="P332">
        <v>0</v>
      </c>
      <c r="Q332">
        <v>0</v>
      </c>
      <c r="R332">
        <v>0</v>
      </c>
    </row>
    <row r="333" spans="1:18" x14ac:dyDescent="0.25">
      <c r="A333" t="s">
        <v>543</v>
      </c>
      <c r="B333" t="s">
        <v>736</v>
      </c>
      <c r="C333" t="s">
        <v>634</v>
      </c>
      <c r="D333">
        <v>20</v>
      </c>
      <c r="E333" s="266">
        <f t="shared" si="10"/>
        <v>5.6</v>
      </c>
      <c r="F333">
        <v>112</v>
      </c>
      <c r="G333" s="266">
        <f t="shared" si="11"/>
        <v>5.5750000000000002</v>
      </c>
      <c r="H333">
        <v>111.5</v>
      </c>
      <c r="I333">
        <v>0</v>
      </c>
      <c r="J333">
        <v>0</v>
      </c>
      <c r="K333">
        <v>0</v>
      </c>
      <c r="L333">
        <v>2</v>
      </c>
      <c r="M333">
        <v>3</v>
      </c>
      <c r="N333">
        <v>1</v>
      </c>
      <c r="O333">
        <v>0</v>
      </c>
      <c r="P333">
        <v>0</v>
      </c>
      <c r="Q333">
        <v>0</v>
      </c>
      <c r="R333">
        <v>0</v>
      </c>
    </row>
    <row r="334" spans="1:18" x14ac:dyDescent="0.25">
      <c r="A334" t="s">
        <v>544</v>
      </c>
      <c r="B334" t="s">
        <v>736</v>
      </c>
      <c r="C334" t="s">
        <v>740</v>
      </c>
      <c r="D334">
        <v>31</v>
      </c>
      <c r="E334" s="266">
        <f t="shared" si="10"/>
        <v>5.967741935483871</v>
      </c>
      <c r="F334">
        <v>185</v>
      </c>
      <c r="G334" s="266">
        <f t="shared" si="11"/>
        <v>6.403225806451613</v>
      </c>
      <c r="H334">
        <v>198.5</v>
      </c>
      <c r="I334">
        <v>4</v>
      </c>
      <c r="J334">
        <v>0</v>
      </c>
      <c r="K334">
        <v>0</v>
      </c>
      <c r="L334">
        <v>4</v>
      </c>
      <c r="M334">
        <v>5</v>
      </c>
      <c r="N334">
        <v>0</v>
      </c>
      <c r="O334">
        <v>0</v>
      </c>
      <c r="P334">
        <v>0</v>
      </c>
      <c r="Q334">
        <v>0</v>
      </c>
      <c r="R334">
        <v>0</v>
      </c>
    </row>
    <row r="335" spans="1:18" x14ac:dyDescent="0.25">
      <c r="A335" t="s">
        <v>545</v>
      </c>
      <c r="B335" t="s">
        <v>736</v>
      </c>
      <c r="C335" t="s">
        <v>761</v>
      </c>
      <c r="D335">
        <v>30</v>
      </c>
      <c r="E335" s="266">
        <f t="shared" si="10"/>
        <v>6.083333333333333</v>
      </c>
      <c r="F335">
        <v>182.5</v>
      </c>
      <c r="G335" s="266">
        <f t="shared" si="11"/>
        <v>6.3</v>
      </c>
      <c r="H335">
        <v>189</v>
      </c>
      <c r="I335">
        <v>2</v>
      </c>
      <c r="J335">
        <v>0</v>
      </c>
      <c r="K335">
        <v>0</v>
      </c>
      <c r="L335">
        <v>3</v>
      </c>
      <c r="M335">
        <v>5</v>
      </c>
      <c r="N335">
        <v>0</v>
      </c>
      <c r="O335">
        <v>0</v>
      </c>
      <c r="P335">
        <v>0</v>
      </c>
      <c r="Q335">
        <v>0</v>
      </c>
      <c r="R335">
        <v>0</v>
      </c>
    </row>
    <row r="336" spans="1:18" x14ac:dyDescent="0.25">
      <c r="A336" t="s">
        <v>546</v>
      </c>
      <c r="B336" t="s">
        <v>736</v>
      </c>
      <c r="C336" t="s">
        <v>748</v>
      </c>
      <c r="D336">
        <v>27</v>
      </c>
      <c r="E336" s="266">
        <f t="shared" si="10"/>
        <v>5.8888888888888893</v>
      </c>
      <c r="F336">
        <v>159</v>
      </c>
      <c r="G336" s="266">
        <f t="shared" si="11"/>
        <v>6.6296296296296298</v>
      </c>
      <c r="H336">
        <v>179</v>
      </c>
      <c r="I336">
        <v>7</v>
      </c>
      <c r="J336">
        <v>0</v>
      </c>
      <c r="K336">
        <v>0</v>
      </c>
      <c r="L336">
        <v>3</v>
      </c>
      <c r="M336">
        <v>2</v>
      </c>
      <c r="N336">
        <v>0</v>
      </c>
      <c r="O336">
        <v>0</v>
      </c>
      <c r="P336">
        <v>1</v>
      </c>
      <c r="Q336">
        <v>0</v>
      </c>
      <c r="R336">
        <v>0</v>
      </c>
    </row>
    <row r="337" spans="1:18" x14ac:dyDescent="0.25">
      <c r="A337" t="s">
        <v>547</v>
      </c>
      <c r="B337" t="s">
        <v>736</v>
      </c>
      <c r="C337" t="s">
        <v>740</v>
      </c>
      <c r="D337">
        <v>31</v>
      </c>
      <c r="E337" s="266">
        <f t="shared" si="10"/>
        <v>5.645161290322581</v>
      </c>
      <c r="F337">
        <v>175</v>
      </c>
      <c r="G337" s="266">
        <f t="shared" si="11"/>
        <v>6.096774193548387</v>
      </c>
      <c r="H337">
        <v>189</v>
      </c>
      <c r="I337">
        <v>5</v>
      </c>
      <c r="J337">
        <v>0</v>
      </c>
      <c r="K337">
        <v>0</v>
      </c>
      <c r="L337">
        <v>3</v>
      </c>
      <c r="M337">
        <v>6</v>
      </c>
      <c r="N337">
        <v>1</v>
      </c>
      <c r="O337">
        <v>0</v>
      </c>
      <c r="P337">
        <v>0</v>
      </c>
      <c r="Q337">
        <v>0</v>
      </c>
      <c r="R337">
        <v>0</v>
      </c>
    </row>
    <row r="338" spans="1:18" x14ac:dyDescent="0.25">
      <c r="A338" t="s">
        <v>548</v>
      </c>
      <c r="B338" t="s">
        <v>736</v>
      </c>
      <c r="C338" t="s">
        <v>634</v>
      </c>
      <c r="D338">
        <v>32</v>
      </c>
      <c r="E338" s="266">
        <f t="shared" si="10"/>
        <v>5.890625</v>
      </c>
      <c r="F338">
        <v>188.5</v>
      </c>
      <c r="G338" s="266">
        <f t="shared" si="11"/>
        <v>5.828125</v>
      </c>
      <c r="H338">
        <v>186.5</v>
      </c>
      <c r="I338">
        <v>0</v>
      </c>
      <c r="J338">
        <v>0</v>
      </c>
      <c r="K338">
        <v>0</v>
      </c>
      <c r="L338">
        <v>4</v>
      </c>
      <c r="M338">
        <v>12</v>
      </c>
      <c r="N338">
        <v>0</v>
      </c>
      <c r="O338">
        <v>0</v>
      </c>
      <c r="P338">
        <v>0</v>
      </c>
      <c r="Q338">
        <v>0</v>
      </c>
      <c r="R338">
        <v>0</v>
      </c>
    </row>
    <row r="339" spans="1:18" x14ac:dyDescent="0.25">
      <c r="A339" t="s">
        <v>549</v>
      </c>
      <c r="B339" t="s">
        <v>736</v>
      </c>
      <c r="C339" t="s">
        <v>754</v>
      </c>
      <c r="D339">
        <v>14</v>
      </c>
      <c r="E339" s="266">
        <f t="shared" si="10"/>
        <v>5.5714285714285712</v>
      </c>
      <c r="F339">
        <v>78</v>
      </c>
      <c r="G339" s="266">
        <f t="shared" si="11"/>
        <v>5.8571428571428568</v>
      </c>
      <c r="H339">
        <v>82</v>
      </c>
      <c r="I339">
        <v>1</v>
      </c>
      <c r="J339">
        <v>0</v>
      </c>
      <c r="K339">
        <v>0</v>
      </c>
      <c r="L339">
        <v>2</v>
      </c>
      <c r="M339">
        <v>2</v>
      </c>
      <c r="N339">
        <v>0</v>
      </c>
      <c r="O339">
        <v>0</v>
      </c>
      <c r="P339">
        <v>0</v>
      </c>
      <c r="Q339">
        <v>0</v>
      </c>
      <c r="R339">
        <v>0</v>
      </c>
    </row>
    <row r="340" spans="1:18" x14ac:dyDescent="0.25">
      <c r="A340" t="s">
        <v>775</v>
      </c>
      <c r="B340" t="s">
        <v>736</v>
      </c>
      <c r="C340" t="s">
        <v>633</v>
      </c>
      <c r="D340">
        <v>19</v>
      </c>
      <c r="E340" s="266">
        <f t="shared" si="10"/>
        <v>5.8421052631578947</v>
      </c>
      <c r="F340">
        <v>111</v>
      </c>
      <c r="G340" s="266">
        <f t="shared" si="11"/>
        <v>6.1842105263157894</v>
      </c>
      <c r="H340">
        <v>117.5</v>
      </c>
      <c r="I340">
        <v>2</v>
      </c>
      <c r="J340">
        <v>0</v>
      </c>
      <c r="K340">
        <v>0</v>
      </c>
      <c r="L340">
        <v>1</v>
      </c>
      <c r="M340">
        <v>1</v>
      </c>
      <c r="N340">
        <v>0</v>
      </c>
      <c r="O340">
        <v>1</v>
      </c>
      <c r="P340">
        <v>0</v>
      </c>
      <c r="Q340">
        <v>0</v>
      </c>
      <c r="R340">
        <v>0</v>
      </c>
    </row>
    <row r="341" spans="1:18" x14ac:dyDescent="0.25">
      <c r="A341" t="s">
        <v>776</v>
      </c>
      <c r="B341" t="s">
        <v>736</v>
      </c>
      <c r="C341" t="s">
        <v>760</v>
      </c>
      <c r="D341">
        <v>8</v>
      </c>
      <c r="E341" s="266">
        <f t="shared" si="10"/>
        <v>5.375</v>
      </c>
      <c r="F341">
        <v>43</v>
      </c>
      <c r="G341" s="266">
        <f t="shared" si="11"/>
        <v>5.25</v>
      </c>
      <c r="H341">
        <v>42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</row>
    <row r="342" spans="1:18" x14ac:dyDescent="0.25">
      <c r="A342" t="s">
        <v>550</v>
      </c>
      <c r="B342" t="s">
        <v>736</v>
      </c>
      <c r="C342" t="s">
        <v>632</v>
      </c>
      <c r="D342">
        <v>20</v>
      </c>
      <c r="E342" s="266">
        <f t="shared" si="10"/>
        <v>5.7750000000000004</v>
      </c>
      <c r="F342">
        <v>115.5</v>
      </c>
      <c r="G342" s="266">
        <f t="shared" si="11"/>
        <v>6.25</v>
      </c>
      <c r="H342">
        <v>125</v>
      </c>
      <c r="I342">
        <v>3</v>
      </c>
      <c r="J342">
        <v>0</v>
      </c>
      <c r="K342">
        <v>0</v>
      </c>
      <c r="L342">
        <v>1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</row>
    <row r="343" spans="1:18" x14ac:dyDescent="0.25">
      <c r="A343" t="s">
        <v>777</v>
      </c>
      <c r="B343" t="s">
        <v>736</v>
      </c>
      <c r="C343" t="s">
        <v>634</v>
      </c>
      <c r="D343">
        <v>2</v>
      </c>
      <c r="E343" s="266">
        <f t="shared" si="10"/>
        <v>5.5</v>
      </c>
      <c r="F343">
        <v>11</v>
      </c>
      <c r="G343" s="266">
        <f t="shared" si="11"/>
        <v>5.5</v>
      </c>
      <c r="H343">
        <v>11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</row>
    <row r="344" spans="1:18" x14ac:dyDescent="0.25">
      <c r="A344" t="s">
        <v>551</v>
      </c>
      <c r="B344" t="s">
        <v>736</v>
      </c>
      <c r="C344" t="s">
        <v>748</v>
      </c>
      <c r="D344">
        <v>30</v>
      </c>
      <c r="E344" s="266">
        <f t="shared" si="10"/>
        <v>5.833333333333333</v>
      </c>
      <c r="F344">
        <v>175</v>
      </c>
      <c r="G344" s="266">
        <f t="shared" si="11"/>
        <v>5.9666666666666668</v>
      </c>
      <c r="H344">
        <v>179</v>
      </c>
      <c r="I344">
        <v>2</v>
      </c>
      <c r="J344">
        <v>0</v>
      </c>
      <c r="K344">
        <v>0</v>
      </c>
      <c r="L344">
        <v>1</v>
      </c>
      <c r="M344">
        <v>6</v>
      </c>
      <c r="N344">
        <v>0</v>
      </c>
      <c r="O344">
        <v>0</v>
      </c>
      <c r="P344">
        <v>0</v>
      </c>
      <c r="Q344">
        <v>0</v>
      </c>
      <c r="R344">
        <v>0</v>
      </c>
    </row>
    <row r="345" spans="1:18" x14ac:dyDescent="0.25">
      <c r="A345" t="s">
        <v>552</v>
      </c>
      <c r="B345" t="s">
        <v>736</v>
      </c>
      <c r="C345" t="s">
        <v>742</v>
      </c>
      <c r="D345">
        <v>13</v>
      </c>
      <c r="E345" s="266">
        <f t="shared" si="10"/>
        <v>6.0769230769230766</v>
      </c>
      <c r="F345">
        <v>79</v>
      </c>
      <c r="G345" s="266">
        <f t="shared" si="11"/>
        <v>6.115384615384615</v>
      </c>
      <c r="H345">
        <v>79.5</v>
      </c>
      <c r="I345">
        <v>0</v>
      </c>
      <c r="J345">
        <v>0</v>
      </c>
      <c r="K345">
        <v>0</v>
      </c>
      <c r="L345">
        <v>1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</row>
    <row r="346" spans="1:18" x14ac:dyDescent="0.25">
      <c r="A346" t="s">
        <v>553</v>
      </c>
      <c r="B346" t="s">
        <v>736</v>
      </c>
      <c r="C346" t="s">
        <v>739</v>
      </c>
      <c r="D346">
        <v>29</v>
      </c>
      <c r="E346" s="266">
        <f t="shared" si="10"/>
        <v>5.931034482758621</v>
      </c>
      <c r="F346">
        <v>172</v>
      </c>
      <c r="G346" s="266">
        <f t="shared" si="11"/>
        <v>6.2241379310344831</v>
      </c>
      <c r="H346">
        <v>180.5</v>
      </c>
      <c r="I346">
        <v>3</v>
      </c>
      <c r="J346">
        <v>0</v>
      </c>
      <c r="K346">
        <v>0</v>
      </c>
      <c r="L346">
        <v>1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</row>
    <row r="347" spans="1:18" x14ac:dyDescent="0.25">
      <c r="A347" t="s">
        <v>554</v>
      </c>
      <c r="B347" t="s">
        <v>736</v>
      </c>
      <c r="C347" t="s">
        <v>761</v>
      </c>
      <c r="D347">
        <v>16</v>
      </c>
      <c r="E347" s="266">
        <f t="shared" si="10"/>
        <v>5.75</v>
      </c>
      <c r="F347">
        <v>92</v>
      </c>
      <c r="G347" s="266">
        <f t="shared" si="11"/>
        <v>5.96875</v>
      </c>
      <c r="H347">
        <v>95.5</v>
      </c>
      <c r="I347">
        <v>2</v>
      </c>
      <c r="J347">
        <v>0</v>
      </c>
      <c r="K347">
        <v>0</v>
      </c>
      <c r="L347">
        <v>1</v>
      </c>
      <c r="M347">
        <v>5</v>
      </c>
      <c r="N347">
        <v>1</v>
      </c>
      <c r="O347">
        <v>0</v>
      </c>
      <c r="P347">
        <v>0</v>
      </c>
      <c r="Q347">
        <v>0</v>
      </c>
      <c r="R347">
        <v>0</v>
      </c>
    </row>
    <row r="348" spans="1:18" x14ac:dyDescent="0.25">
      <c r="A348" t="s">
        <v>778</v>
      </c>
      <c r="B348" t="s">
        <v>736</v>
      </c>
      <c r="C348" t="s">
        <v>661</v>
      </c>
      <c r="D348">
        <v>1</v>
      </c>
      <c r="E348" s="266">
        <f t="shared" si="10"/>
        <v>6</v>
      </c>
      <c r="F348">
        <v>6</v>
      </c>
      <c r="G348" s="266">
        <f t="shared" si="11"/>
        <v>6</v>
      </c>
      <c r="H348">
        <v>6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</row>
    <row r="349" spans="1:18" x14ac:dyDescent="0.25">
      <c r="A349" t="s">
        <v>555</v>
      </c>
      <c r="B349" t="s">
        <v>736</v>
      </c>
      <c r="C349" t="s">
        <v>632</v>
      </c>
      <c r="D349">
        <v>25</v>
      </c>
      <c r="E349" s="266">
        <f t="shared" si="10"/>
        <v>5.88</v>
      </c>
      <c r="F349">
        <v>147</v>
      </c>
      <c r="G349" s="266">
        <f t="shared" si="11"/>
        <v>6.2</v>
      </c>
      <c r="H349">
        <v>155</v>
      </c>
      <c r="I349">
        <v>2</v>
      </c>
      <c r="J349">
        <v>0</v>
      </c>
      <c r="K349">
        <v>0</v>
      </c>
      <c r="L349">
        <v>2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</row>
    <row r="350" spans="1:18" x14ac:dyDescent="0.25">
      <c r="A350" t="s">
        <v>556</v>
      </c>
      <c r="B350" t="s">
        <v>736</v>
      </c>
      <c r="C350" t="s">
        <v>748</v>
      </c>
      <c r="D350">
        <v>33</v>
      </c>
      <c r="E350" s="266">
        <f t="shared" si="10"/>
        <v>5.9848484848484844</v>
      </c>
      <c r="F350">
        <v>197.5</v>
      </c>
      <c r="G350" s="266">
        <f t="shared" si="11"/>
        <v>6.6060606060606064</v>
      </c>
      <c r="H350">
        <v>218</v>
      </c>
      <c r="I350">
        <v>7</v>
      </c>
      <c r="J350">
        <v>0</v>
      </c>
      <c r="K350">
        <v>0</v>
      </c>
      <c r="L350">
        <v>3</v>
      </c>
      <c r="M350">
        <v>7</v>
      </c>
      <c r="N350">
        <v>0</v>
      </c>
      <c r="O350">
        <v>5</v>
      </c>
      <c r="P350">
        <v>0</v>
      </c>
      <c r="Q350">
        <v>0</v>
      </c>
      <c r="R350">
        <v>0</v>
      </c>
    </row>
    <row r="351" spans="1:18" x14ac:dyDescent="0.25">
      <c r="A351" t="s">
        <v>557</v>
      </c>
      <c r="B351" t="s">
        <v>736</v>
      </c>
      <c r="C351" t="s">
        <v>754</v>
      </c>
      <c r="D351">
        <v>30</v>
      </c>
      <c r="E351" s="266">
        <f t="shared" si="10"/>
        <v>6.0166666666666666</v>
      </c>
      <c r="F351">
        <v>180.5</v>
      </c>
      <c r="G351" s="266">
        <f t="shared" si="11"/>
        <v>6.75</v>
      </c>
      <c r="H351">
        <v>202.5</v>
      </c>
      <c r="I351">
        <v>7</v>
      </c>
      <c r="J351">
        <v>0</v>
      </c>
      <c r="K351">
        <v>0</v>
      </c>
      <c r="L351">
        <v>2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</row>
    <row r="352" spans="1:18" x14ac:dyDescent="0.25">
      <c r="A352" t="s">
        <v>558</v>
      </c>
      <c r="B352" t="s">
        <v>736</v>
      </c>
      <c r="C352" t="s">
        <v>760</v>
      </c>
      <c r="D352">
        <v>28</v>
      </c>
      <c r="E352" s="266">
        <f t="shared" si="10"/>
        <v>5.8035714285714288</v>
      </c>
      <c r="F352">
        <v>162.5</v>
      </c>
      <c r="G352" s="266">
        <f t="shared" si="11"/>
        <v>6.125</v>
      </c>
      <c r="H352">
        <v>171.5</v>
      </c>
      <c r="I352">
        <v>5</v>
      </c>
      <c r="J352">
        <v>0</v>
      </c>
      <c r="K352">
        <v>0</v>
      </c>
      <c r="L352">
        <v>1</v>
      </c>
      <c r="M352">
        <v>12</v>
      </c>
      <c r="N352">
        <v>1</v>
      </c>
      <c r="O352">
        <v>0</v>
      </c>
      <c r="P352">
        <v>0</v>
      </c>
      <c r="Q352">
        <v>0</v>
      </c>
      <c r="R352">
        <v>0</v>
      </c>
    </row>
    <row r="353" spans="1:18" x14ac:dyDescent="0.25">
      <c r="A353" t="s">
        <v>779</v>
      </c>
      <c r="B353" t="s">
        <v>736</v>
      </c>
      <c r="C353" t="s">
        <v>746</v>
      </c>
      <c r="D353">
        <v>6</v>
      </c>
      <c r="E353" s="266">
        <f t="shared" si="10"/>
        <v>5.833333333333333</v>
      </c>
      <c r="F353">
        <v>35</v>
      </c>
      <c r="G353" s="266">
        <f t="shared" si="11"/>
        <v>6.25</v>
      </c>
      <c r="H353">
        <v>37.5</v>
      </c>
      <c r="I353">
        <v>1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</row>
    <row r="354" spans="1:18" x14ac:dyDescent="0.25">
      <c r="A354" t="s">
        <v>559</v>
      </c>
      <c r="B354" t="s">
        <v>736</v>
      </c>
      <c r="C354" t="s">
        <v>740</v>
      </c>
      <c r="D354">
        <v>29</v>
      </c>
      <c r="E354" s="266">
        <f t="shared" si="10"/>
        <v>5.8448275862068968</v>
      </c>
      <c r="F354">
        <v>169.5</v>
      </c>
      <c r="G354" s="266">
        <f t="shared" si="11"/>
        <v>5.9137931034482758</v>
      </c>
      <c r="H354">
        <v>171.5</v>
      </c>
      <c r="I354">
        <v>0</v>
      </c>
      <c r="J354">
        <v>0</v>
      </c>
      <c r="K354">
        <v>0</v>
      </c>
      <c r="L354">
        <v>3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</row>
    <row r="355" spans="1:18" x14ac:dyDescent="0.25">
      <c r="A355" t="s">
        <v>560</v>
      </c>
      <c r="B355" t="s">
        <v>736</v>
      </c>
      <c r="C355" t="s">
        <v>760</v>
      </c>
      <c r="D355">
        <v>25</v>
      </c>
      <c r="E355" s="266">
        <f t="shared" si="10"/>
        <v>5.68</v>
      </c>
      <c r="F355">
        <v>142</v>
      </c>
      <c r="G355" s="266">
        <f t="shared" si="11"/>
        <v>5.6</v>
      </c>
      <c r="H355">
        <v>140</v>
      </c>
      <c r="I355">
        <v>0</v>
      </c>
      <c r="J355">
        <v>0</v>
      </c>
      <c r="K355">
        <v>0</v>
      </c>
      <c r="L355">
        <v>0</v>
      </c>
      <c r="M355">
        <v>4</v>
      </c>
      <c r="N355">
        <v>0</v>
      </c>
      <c r="O355">
        <v>0</v>
      </c>
      <c r="P355">
        <v>0</v>
      </c>
      <c r="Q355">
        <v>0</v>
      </c>
      <c r="R355">
        <v>0</v>
      </c>
    </row>
    <row r="356" spans="1:18" x14ac:dyDescent="0.25">
      <c r="A356" t="s">
        <v>561</v>
      </c>
      <c r="B356" t="s">
        <v>736</v>
      </c>
      <c r="C356" t="s">
        <v>745</v>
      </c>
      <c r="D356">
        <v>32</v>
      </c>
      <c r="E356" s="266">
        <f t="shared" si="10"/>
        <v>5.59375</v>
      </c>
      <c r="F356">
        <v>179</v>
      </c>
      <c r="G356" s="266">
        <f t="shared" si="11"/>
        <v>5.5625</v>
      </c>
      <c r="H356">
        <v>178</v>
      </c>
      <c r="I356">
        <v>1</v>
      </c>
      <c r="J356">
        <v>0</v>
      </c>
      <c r="K356">
        <v>0</v>
      </c>
      <c r="L356">
        <v>1</v>
      </c>
      <c r="M356">
        <v>8</v>
      </c>
      <c r="N356">
        <v>1</v>
      </c>
      <c r="O356">
        <v>0</v>
      </c>
      <c r="P356">
        <v>0</v>
      </c>
      <c r="Q356">
        <v>0</v>
      </c>
      <c r="R356">
        <v>0</v>
      </c>
    </row>
    <row r="357" spans="1:18" x14ac:dyDescent="0.25">
      <c r="A357" t="s">
        <v>562</v>
      </c>
      <c r="B357" t="s">
        <v>736</v>
      </c>
      <c r="C357" t="s">
        <v>752</v>
      </c>
      <c r="D357">
        <v>11</v>
      </c>
      <c r="E357" s="266">
        <f t="shared" si="10"/>
        <v>5.9545454545454541</v>
      </c>
      <c r="F357">
        <v>65.5</v>
      </c>
      <c r="G357" s="266">
        <f t="shared" si="11"/>
        <v>6.4090909090909092</v>
      </c>
      <c r="H357">
        <v>70.5</v>
      </c>
      <c r="I357">
        <v>2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</row>
    <row r="358" spans="1:18" x14ac:dyDescent="0.25">
      <c r="A358" t="s">
        <v>780</v>
      </c>
      <c r="B358" t="s">
        <v>736</v>
      </c>
      <c r="C358" t="s">
        <v>634</v>
      </c>
      <c r="D358">
        <v>1</v>
      </c>
      <c r="E358" s="266">
        <f t="shared" si="10"/>
        <v>6</v>
      </c>
      <c r="F358">
        <v>6</v>
      </c>
      <c r="G358" s="266">
        <f t="shared" si="11"/>
        <v>6</v>
      </c>
      <c r="H358">
        <v>6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</row>
    <row r="359" spans="1:18" x14ac:dyDescent="0.25">
      <c r="A359" t="s">
        <v>563</v>
      </c>
      <c r="B359" t="s">
        <v>736</v>
      </c>
      <c r="C359" t="s">
        <v>747</v>
      </c>
      <c r="D359">
        <v>34</v>
      </c>
      <c r="E359" s="266">
        <f t="shared" si="10"/>
        <v>5.9705882352941178</v>
      </c>
      <c r="F359">
        <v>203</v>
      </c>
      <c r="G359" s="266">
        <f t="shared" si="11"/>
        <v>6.2205882352941178</v>
      </c>
      <c r="H359">
        <v>211.5</v>
      </c>
      <c r="I359">
        <v>2</v>
      </c>
      <c r="J359">
        <v>0</v>
      </c>
      <c r="K359">
        <v>0</v>
      </c>
      <c r="L359">
        <v>4</v>
      </c>
      <c r="M359">
        <v>3</v>
      </c>
      <c r="N359">
        <v>0</v>
      </c>
      <c r="O359">
        <v>0</v>
      </c>
      <c r="P359">
        <v>0</v>
      </c>
      <c r="Q359">
        <v>0</v>
      </c>
      <c r="R359">
        <v>0</v>
      </c>
    </row>
    <row r="360" spans="1:18" x14ac:dyDescent="0.25">
      <c r="A360" t="s">
        <v>564</v>
      </c>
      <c r="B360" t="s">
        <v>736</v>
      </c>
      <c r="C360" t="s">
        <v>740</v>
      </c>
      <c r="D360">
        <v>13</v>
      </c>
      <c r="E360" s="266">
        <f t="shared" si="10"/>
        <v>5.3461538461538458</v>
      </c>
      <c r="F360">
        <v>69.5</v>
      </c>
      <c r="G360" s="266">
        <f t="shared" si="11"/>
        <v>5.2692307692307692</v>
      </c>
      <c r="H360">
        <v>68.5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</row>
    <row r="361" spans="1:18" x14ac:dyDescent="0.25">
      <c r="A361" t="s">
        <v>781</v>
      </c>
      <c r="B361" t="s">
        <v>736</v>
      </c>
      <c r="C361" t="s">
        <v>761</v>
      </c>
      <c r="D361">
        <v>1</v>
      </c>
      <c r="E361" s="266">
        <f t="shared" si="10"/>
        <v>6</v>
      </c>
      <c r="F361">
        <v>6</v>
      </c>
      <c r="G361" s="266">
        <f t="shared" si="11"/>
        <v>6</v>
      </c>
      <c r="H361">
        <v>6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</row>
    <row r="362" spans="1:18" x14ac:dyDescent="0.25">
      <c r="A362" t="s">
        <v>782</v>
      </c>
      <c r="B362" t="s">
        <v>736</v>
      </c>
      <c r="C362" t="s">
        <v>635</v>
      </c>
      <c r="D362">
        <v>9</v>
      </c>
      <c r="E362" s="266">
        <f t="shared" si="10"/>
        <v>5.8888888888888893</v>
      </c>
      <c r="F362">
        <v>53</v>
      </c>
      <c r="G362" s="266">
        <f t="shared" si="11"/>
        <v>5.8888888888888893</v>
      </c>
      <c r="H362">
        <v>53</v>
      </c>
      <c r="I362">
        <v>0</v>
      </c>
      <c r="J362">
        <v>0</v>
      </c>
      <c r="K362">
        <v>0</v>
      </c>
      <c r="L362">
        <v>1</v>
      </c>
      <c r="M362">
        <v>2</v>
      </c>
      <c r="N362">
        <v>0</v>
      </c>
      <c r="O362">
        <v>0</v>
      </c>
      <c r="P362">
        <v>0</v>
      </c>
      <c r="Q362">
        <v>0</v>
      </c>
      <c r="R362">
        <v>0</v>
      </c>
    </row>
    <row r="363" spans="1:18" x14ac:dyDescent="0.25">
      <c r="A363" t="s">
        <v>565</v>
      </c>
      <c r="B363" t="s">
        <v>736</v>
      </c>
      <c r="C363" t="s">
        <v>760</v>
      </c>
      <c r="D363">
        <v>13</v>
      </c>
      <c r="E363" s="266">
        <f t="shared" si="10"/>
        <v>5.8461538461538458</v>
      </c>
      <c r="F363">
        <v>76</v>
      </c>
      <c r="G363" s="266">
        <f t="shared" si="11"/>
        <v>6.3076923076923075</v>
      </c>
      <c r="H363">
        <v>82</v>
      </c>
      <c r="I363">
        <v>2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</row>
    <row r="364" spans="1:18" x14ac:dyDescent="0.25">
      <c r="A364" t="s">
        <v>566</v>
      </c>
      <c r="B364" t="s">
        <v>736</v>
      </c>
      <c r="C364" t="s">
        <v>634</v>
      </c>
      <c r="D364">
        <v>13</v>
      </c>
      <c r="E364" s="266">
        <f t="shared" si="10"/>
        <v>6</v>
      </c>
      <c r="F364">
        <v>78</v>
      </c>
      <c r="G364" s="266">
        <f t="shared" si="11"/>
        <v>6.2692307692307692</v>
      </c>
      <c r="H364">
        <v>81.5</v>
      </c>
      <c r="I364">
        <v>1</v>
      </c>
      <c r="J364">
        <v>0</v>
      </c>
      <c r="K364">
        <v>0</v>
      </c>
      <c r="L364">
        <v>1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</row>
    <row r="365" spans="1:18" x14ac:dyDescent="0.25">
      <c r="A365" t="s">
        <v>567</v>
      </c>
      <c r="B365" t="s">
        <v>736</v>
      </c>
      <c r="C365" t="s">
        <v>738</v>
      </c>
      <c r="D365">
        <v>22</v>
      </c>
      <c r="E365" s="266">
        <f t="shared" si="10"/>
        <v>5.8181818181818183</v>
      </c>
      <c r="F365">
        <v>128</v>
      </c>
      <c r="G365" s="266">
        <f t="shared" si="11"/>
        <v>5.75</v>
      </c>
      <c r="H365">
        <v>126.5</v>
      </c>
      <c r="I365">
        <v>0</v>
      </c>
      <c r="J365">
        <v>0</v>
      </c>
      <c r="K365">
        <v>1</v>
      </c>
      <c r="L365">
        <v>2</v>
      </c>
      <c r="M365">
        <v>3</v>
      </c>
      <c r="N365">
        <v>0</v>
      </c>
      <c r="O365">
        <v>0</v>
      </c>
      <c r="P365">
        <v>0</v>
      </c>
      <c r="Q365">
        <v>0</v>
      </c>
      <c r="R365">
        <v>0</v>
      </c>
    </row>
    <row r="366" spans="1:18" x14ac:dyDescent="0.25">
      <c r="A366" t="s">
        <v>568</v>
      </c>
      <c r="B366" t="s">
        <v>736</v>
      </c>
      <c r="C366" t="s">
        <v>753</v>
      </c>
      <c r="D366">
        <v>27</v>
      </c>
      <c r="E366" s="266">
        <f t="shared" si="10"/>
        <v>6</v>
      </c>
      <c r="F366">
        <v>162</v>
      </c>
      <c r="G366" s="266">
        <f t="shared" si="11"/>
        <v>5.8888888888888893</v>
      </c>
      <c r="H366">
        <v>159</v>
      </c>
      <c r="I366">
        <v>0</v>
      </c>
      <c r="J366">
        <v>0</v>
      </c>
      <c r="K366">
        <v>0</v>
      </c>
      <c r="L366">
        <v>1</v>
      </c>
      <c r="M366">
        <v>6</v>
      </c>
      <c r="N366">
        <v>1</v>
      </c>
      <c r="O366">
        <v>0</v>
      </c>
      <c r="P366">
        <v>0</v>
      </c>
      <c r="Q366">
        <v>0</v>
      </c>
      <c r="R366">
        <v>0</v>
      </c>
    </row>
    <row r="367" spans="1:18" x14ac:dyDescent="0.25">
      <c r="A367" t="s">
        <v>569</v>
      </c>
      <c r="B367" t="s">
        <v>736</v>
      </c>
      <c r="C367" t="s">
        <v>631</v>
      </c>
      <c r="D367">
        <v>27</v>
      </c>
      <c r="E367" s="266">
        <f t="shared" si="10"/>
        <v>6</v>
      </c>
      <c r="F367">
        <v>162</v>
      </c>
      <c r="G367" s="266">
        <f t="shared" si="11"/>
        <v>6.7592592592592595</v>
      </c>
      <c r="H367">
        <v>182.5</v>
      </c>
      <c r="I367">
        <v>6</v>
      </c>
      <c r="J367">
        <v>0</v>
      </c>
      <c r="K367">
        <v>0</v>
      </c>
      <c r="L367">
        <v>5</v>
      </c>
      <c r="M367">
        <v>5</v>
      </c>
      <c r="N367">
        <v>0</v>
      </c>
      <c r="O367">
        <v>1</v>
      </c>
      <c r="P367">
        <v>0</v>
      </c>
      <c r="Q367">
        <v>0</v>
      </c>
      <c r="R367">
        <v>0</v>
      </c>
    </row>
    <row r="368" spans="1:18" x14ac:dyDescent="0.25">
      <c r="A368" t="s">
        <v>570</v>
      </c>
      <c r="B368" t="s">
        <v>736</v>
      </c>
      <c r="C368" t="s">
        <v>739</v>
      </c>
      <c r="D368">
        <v>27</v>
      </c>
      <c r="E368" s="266">
        <f t="shared" si="10"/>
        <v>5.9259259259259256</v>
      </c>
      <c r="F368">
        <v>160</v>
      </c>
      <c r="G368" s="266">
        <f t="shared" si="11"/>
        <v>6.4074074074074074</v>
      </c>
      <c r="H368">
        <v>173</v>
      </c>
      <c r="I368">
        <v>4</v>
      </c>
      <c r="J368">
        <v>0</v>
      </c>
      <c r="K368">
        <v>0</v>
      </c>
      <c r="L368">
        <v>4</v>
      </c>
      <c r="M368">
        <v>6</v>
      </c>
      <c r="N368">
        <v>0</v>
      </c>
      <c r="O368">
        <v>2</v>
      </c>
      <c r="P368">
        <v>0</v>
      </c>
      <c r="Q368">
        <v>0</v>
      </c>
      <c r="R368">
        <v>0</v>
      </c>
    </row>
    <row r="369" spans="1:18" x14ac:dyDescent="0.25">
      <c r="A369" t="s">
        <v>571</v>
      </c>
      <c r="B369" t="s">
        <v>736</v>
      </c>
      <c r="C369" t="s">
        <v>750</v>
      </c>
      <c r="D369">
        <v>22</v>
      </c>
      <c r="E369" s="266">
        <f t="shared" si="10"/>
        <v>6.1136363636363633</v>
      </c>
      <c r="F369">
        <v>134.5</v>
      </c>
      <c r="G369" s="266">
        <f t="shared" si="11"/>
        <v>6.0909090909090908</v>
      </c>
      <c r="H369">
        <v>134</v>
      </c>
      <c r="I369">
        <v>1</v>
      </c>
      <c r="J369">
        <v>0</v>
      </c>
      <c r="K369">
        <v>0</v>
      </c>
      <c r="L369">
        <v>0</v>
      </c>
      <c r="M369">
        <v>7</v>
      </c>
      <c r="N369">
        <v>0</v>
      </c>
      <c r="O369">
        <v>0</v>
      </c>
      <c r="P369">
        <v>0</v>
      </c>
      <c r="Q369">
        <v>0</v>
      </c>
      <c r="R369">
        <v>0</v>
      </c>
    </row>
    <row r="370" spans="1:18" x14ac:dyDescent="0.25">
      <c r="A370" t="s">
        <v>572</v>
      </c>
      <c r="B370" t="s">
        <v>736</v>
      </c>
      <c r="C370" t="s">
        <v>753</v>
      </c>
      <c r="D370">
        <v>30</v>
      </c>
      <c r="E370" s="266">
        <f t="shared" si="10"/>
        <v>5.95</v>
      </c>
      <c r="F370">
        <v>178.5</v>
      </c>
      <c r="G370" s="266">
        <f t="shared" si="11"/>
        <v>6.55</v>
      </c>
      <c r="H370">
        <v>196.5</v>
      </c>
      <c r="I370">
        <v>7</v>
      </c>
      <c r="J370">
        <v>0</v>
      </c>
      <c r="K370">
        <v>0</v>
      </c>
      <c r="L370">
        <v>3</v>
      </c>
      <c r="M370">
        <v>10</v>
      </c>
      <c r="N370">
        <v>1</v>
      </c>
      <c r="O370">
        <v>0</v>
      </c>
      <c r="P370">
        <v>0</v>
      </c>
      <c r="Q370">
        <v>0</v>
      </c>
      <c r="R370">
        <v>0</v>
      </c>
    </row>
    <row r="371" spans="1:18" x14ac:dyDescent="0.25">
      <c r="A371" t="s">
        <v>573</v>
      </c>
      <c r="B371" t="s">
        <v>736</v>
      </c>
      <c r="C371" t="s">
        <v>635</v>
      </c>
      <c r="D371">
        <v>28</v>
      </c>
      <c r="E371" s="266">
        <f t="shared" si="10"/>
        <v>5.875</v>
      </c>
      <c r="F371">
        <v>164.5</v>
      </c>
      <c r="G371" s="266">
        <f t="shared" si="11"/>
        <v>5.7321428571428568</v>
      </c>
      <c r="H371">
        <v>160.5</v>
      </c>
      <c r="I371">
        <v>0</v>
      </c>
      <c r="J371">
        <v>0</v>
      </c>
      <c r="K371">
        <v>0</v>
      </c>
      <c r="L371">
        <v>1</v>
      </c>
      <c r="M371">
        <v>8</v>
      </c>
      <c r="N371">
        <v>1</v>
      </c>
      <c r="O371">
        <v>0</v>
      </c>
      <c r="P371">
        <v>0</v>
      </c>
      <c r="Q371">
        <v>0</v>
      </c>
      <c r="R371">
        <v>0</v>
      </c>
    </row>
    <row r="372" spans="1:18" x14ac:dyDescent="0.25">
      <c r="A372" t="s">
        <v>574</v>
      </c>
      <c r="B372" t="s">
        <v>736</v>
      </c>
      <c r="C372" t="s">
        <v>738</v>
      </c>
      <c r="D372">
        <v>15</v>
      </c>
      <c r="E372" s="266">
        <f t="shared" si="10"/>
        <v>5.9333333333333336</v>
      </c>
      <c r="F372">
        <v>89</v>
      </c>
      <c r="G372" s="266">
        <f t="shared" si="11"/>
        <v>6.2666666666666666</v>
      </c>
      <c r="H372">
        <v>94</v>
      </c>
      <c r="I372">
        <v>1</v>
      </c>
      <c r="J372">
        <v>0</v>
      </c>
      <c r="K372">
        <v>0</v>
      </c>
      <c r="L372">
        <v>2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</row>
    <row r="373" spans="1:18" x14ac:dyDescent="0.25">
      <c r="A373" t="s">
        <v>575</v>
      </c>
      <c r="B373" t="s">
        <v>736</v>
      </c>
      <c r="C373" t="s">
        <v>661</v>
      </c>
      <c r="D373">
        <v>33</v>
      </c>
      <c r="E373" s="266">
        <f t="shared" si="10"/>
        <v>6.0151515151515156</v>
      </c>
      <c r="F373">
        <v>198.5</v>
      </c>
      <c r="G373" s="266">
        <f t="shared" si="11"/>
        <v>6</v>
      </c>
      <c r="H373">
        <v>198</v>
      </c>
      <c r="I373">
        <v>1</v>
      </c>
      <c r="J373">
        <v>0</v>
      </c>
      <c r="K373">
        <v>0</v>
      </c>
      <c r="L373">
        <v>1</v>
      </c>
      <c r="M373">
        <v>9</v>
      </c>
      <c r="N373">
        <v>0</v>
      </c>
      <c r="O373">
        <v>0</v>
      </c>
      <c r="P373">
        <v>0</v>
      </c>
      <c r="Q373">
        <v>0</v>
      </c>
      <c r="R373">
        <v>0</v>
      </c>
    </row>
    <row r="374" spans="1:18" x14ac:dyDescent="0.25">
      <c r="A374" t="s">
        <v>576</v>
      </c>
      <c r="B374" t="s">
        <v>736</v>
      </c>
      <c r="C374" t="s">
        <v>742</v>
      </c>
      <c r="D374">
        <v>26</v>
      </c>
      <c r="E374" s="266">
        <f t="shared" si="10"/>
        <v>6.0961538461538458</v>
      </c>
      <c r="F374">
        <v>158.5</v>
      </c>
      <c r="G374" s="266">
        <f t="shared" si="11"/>
        <v>6.4615384615384617</v>
      </c>
      <c r="H374">
        <v>168</v>
      </c>
      <c r="I374">
        <v>4</v>
      </c>
      <c r="J374">
        <v>0</v>
      </c>
      <c r="K374">
        <v>0</v>
      </c>
      <c r="L374">
        <v>0</v>
      </c>
      <c r="M374">
        <v>5</v>
      </c>
      <c r="N374">
        <v>0</v>
      </c>
      <c r="O374">
        <v>0</v>
      </c>
      <c r="P374">
        <v>0</v>
      </c>
      <c r="Q374">
        <v>0</v>
      </c>
      <c r="R374">
        <v>0</v>
      </c>
    </row>
    <row r="375" spans="1:18" x14ac:dyDescent="0.25">
      <c r="A375" t="s">
        <v>577</v>
      </c>
      <c r="B375" t="s">
        <v>736</v>
      </c>
      <c r="C375" t="s">
        <v>761</v>
      </c>
      <c r="D375">
        <v>21</v>
      </c>
      <c r="E375" s="266">
        <f t="shared" si="10"/>
        <v>5.8095238095238093</v>
      </c>
      <c r="F375">
        <v>122</v>
      </c>
      <c r="G375" s="266">
        <f t="shared" si="11"/>
        <v>6.0714285714285712</v>
      </c>
      <c r="H375">
        <v>127.5</v>
      </c>
      <c r="I375">
        <v>2</v>
      </c>
      <c r="J375">
        <v>0</v>
      </c>
      <c r="K375">
        <v>0</v>
      </c>
      <c r="L375">
        <v>1</v>
      </c>
      <c r="M375">
        <v>3</v>
      </c>
      <c r="N375">
        <v>0</v>
      </c>
      <c r="O375">
        <v>0</v>
      </c>
      <c r="P375">
        <v>0</v>
      </c>
      <c r="Q375">
        <v>0</v>
      </c>
      <c r="R375">
        <v>0</v>
      </c>
    </row>
    <row r="376" spans="1:18" x14ac:dyDescent="0.25">
      <c r="A376" t="s">
        <v>578</v>
      </c>
      <c r="B376" t="s">
        <v>736</v>
      </c>
      <c r="C376" t="s">
        <v>635</v>
      </c>
      <c r="D376">
        <v>15</v>
      </c>
      <c r="E376" s="266">
        <f t="shared" si="10"/>
        <v>5.666666666666667</v>
      </c>
      <c r="F376">
        <v>85</v>
      </c>
      <c r="G376" s="266">
        <f t="shared" si="11"/>
        <v>5.7</v>
      </c>
      <c r="H376">
        <v>85.5</v>
      </c>
      <c r="I376">
        <v>0</v>
      </c>
      <c r="J376">
        <v>0</v>
      </c>
      <c r="K376">
        <v>0</v>
      </c>
      <c r="L376">
        <v>2</v>
      </c>
      <c r="M376">
        <v>3</v>
      </c>
      <c r="N376">
        <v>0</v>
      </c>
      <c r="O376">
        <v>0</v>
      </c>
      <c r="P376">
        <v>0</v>
      </c>
      <c r="Q376">
        <v>0</v>
      </c>
      <c r="R376">
        <v>0</v>
      </c>
    </row>
    <row r="377" spans="1:18" x14ac:dyDescent="0.25">
      <c r="A377" t="s">
        <v>579</v>
      </c>
      <c r="B377" t="s">
        <v>736</v>
      </c>
      <c r="C377" t="s">
        <v>761</v>
      </c>
      <c r="D377">
        <v>20</v>
      </c>
      <c r="E377" s="266">
        <f t="shared" si="10"/>
        <v>6</v>
      </c>
      <c r="F377">
        <v>120</v>
      </c>
      <c r="G377" s="266">
        <f t="shared" si="11"/>
        <v>6.3</v>
      </c>
      <c r="H377">
        <v>126</v>
      </c>
      <c r="I377">
        <v>2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</row>
    <row r="378" spans="1:18" x14ac:dyDescent="0.25">
      <c r="A378" t="s">
        <v>580</v>
      </c>
      <c r="B378" t="s">
        <v>736</v>
      </c>
      <c r="C378" t="s">
        <v>752</v>
      </c>
      <c r="D378">
        <v>21</v>
      </c>
      <c r="E378" s="266">
        <f t="shared" si="10"/>
        <v>6.0476190476190474</v>
      </c>
      <c r="F378">
        <v>127</v>
      </c>
      <c r="G378" s="266">
        <f t="shared" si="11"/>
        <v>5.9523809523809526</v>
      </c>
      <c r="H378">
        <v>125</v>
      </c>
      <c r="I378">
        <v>0</v>
      </c>
      <c r="J378">
        <v>0</v>
      </c>
      <c r="K378">
        <v>0</v>
      </c>
      <c r="L378">
        <v>3</v>
      </c>
      <c r="M378">
        <v>8</v>
      </c>
      <c r="N378">
        <v>1</v>
      </c>
      <c r="O378">
        <v>0</v>
      </c>
      <c r="P378">
        <v>0</v>
      </c>
      <c r="Q378">
        <v>0</v>
      </c>
      <c r="R378">
        <v>0</v>
      </c>
    </row>
    <row r="379" spans="1:18" x14ac:dyDescent="0.25">
      <c r="A379" t="s">
        <v>581</v>
      </c>
      <c r="B379" t="s">
        <v>736</v>
      </c>
      <c r="C379" t="s">
        <v>753</v>
      </c>
      <c r="D379">
        <v>10</v>
      </c>
      <c r="E379" s="266">
        <f t="shared" si="10"/>
        <v>6</v>
      </c>
      <c r="F379">
        <v>60</v>
      </c>
      <c r="G379" s="266">
        <f t="shared" si="11"/>
        <v>6.95</v>
      </c>
      <c r="H379">
        <v>69.5</v>
      </c>
      <c r="I379">
        <v>4</v>
      </c>
      <c r="J379">
        <v>0</v>
      </c>
      <c r="K379">
        <v>0</v>
      </c>
      <c r="L379">
        <v>1</v>
      </c>
      <c r="M379">
        <v>1</v>
      </c>
      <c r="N379">
        <v>0</v>
      </c>
      <c r="O379">
        <v>0</v>
      </c>
      <c r="P379">
        <v>1</v>
      </c>
      <c r="Q379">
        <v>0</v>
      </c>
      <c r="R379">
        <v>0</v>
      </c>
    </row>
    <row r="380" spans="1:18" x14ac:dyDescent="0.25">
      <c r="A380" t="s">
        <v>582</v>
      </c>
      <c r="B380" t="s">
        <v>736</v>
      </c>
      <c r="C380" t="s">
        <v>746</v>
      </c>
      <c r="D380">
        <v>17</v>
      </c>
      <c r="E380" s="266">
        <f t="shared" si="10"/>
        <v>5.7058823529411766</v>
      </c>
      <c r="F380">
        <v>97</v>
      </c>
      <c r="G380" s="266">
        <f t="shared" si="11"/>
        <v>5.7941176470588234</v>
      </c>
      <c r="H380">
        <v>98.5</v>
      </c>
      <c r="I380">
        <v>1</v>
      </c>
      <c r="J380">
        <v>0</v>
      </c>
      <c r="K380">
        <v>0</v>
      </c>
      <c r="L380">
        <v>1</v>
      </c>
      <c r="M380">
        <v>5</v>
      </c>
      <c r="N380">
        <v>0</v>
      </c>
      <c r="O380">
        <v>0</v>
      </c>
      <c r="P380">
        <v>0</v>
      </c>
      <c r="Q380">
        <v>0</v>
      </c>
      <c r="R380">
        <v>0</v>
      </c>
    </row>
    <row r="381" spans="1:18" x14ac:dyDescent="0.25">
      <c r="A381" t="s">
        <v>783</v>
      </c>
      <c r="B381" t="s">
        <v>736</v>
      </c>
      <c r="C381" t="s">
        <v>753</v>
      </c>
      <c r="D381">
        <v>1</v>
      </c>
      <c r="E381" s="266">
        <f t="shared" si="10"/>
        <v>6</v>
      </c>
      <c r="F381">
        <v>6</v>
      </c>
      <c r="G381" s="266">
        <f t="shared" si="11"/>
        <v>6</v>
      </c>
      <c r="H381">
        <v>6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</row>
    <row r="382" spans="1:18" x14ac:dyDescent="0.25">
      <c r="A382" t="s">
        <v>583</v>
      </c>
      <c r="B382" t="s">
        <v>736</v>
      </c>
      <c r="C382" t="s">
        <v>635</v>
      </c>
      <c r="D382">
        <v>26</v>
      </c>
      <c r="E382" s="266">
        <f t="shared" si="10"/>
        <v>5.634615384615385</v>
      </c>
      <c r="F382">
        <v>146.5</v>
      </c>
      <c r="G382" s="266">
        <f t="shared" si="11"/>
        <v>5.6730769230769234</v>
      </c>
      <c r="H382">
        <v>147.5</v>
      </c>
      <c r="I382">
        <v>1</v>
      </c>
      <c r="J382">
        <v>0</v>
      </c>
      <c r="K382">
        <v>0</v>
      </c>
      <c r="L382">
        <v>0</v>
      </c>
      <c r="M382">
        <v>4</v>
      </c>
      <c r="N382">
        <v>0</v>
      </c>
      <c r="O382">
        <v>0</v>
      </c>
      <c r="P382">
        <v>0</v>
      </c>
      <c r="Q382">
        <v>0</v>
      </c>
      <c r="R382">
        <v>0</v>
      </c>
    </row>
    <row r="383" spans="1:18" x14ac:dyDescent="0.25">
      <c r="A383" t="s">
        <v>584</v>
      </c>
      <c r="B383" t="s">
        <v>736</v>
      </c>
      <c r="C383" t="s">
        <v>754</v>
      </c>
      <c r="D383">
        <v>29</v>
      </c>
      <c r="E383" s="266">
        <f t="shared" si="10"/>
        <v>5.9482758620689653</v>
      </c>
      <c r="F383">
        <v>172.5</v>
      </c>
      <c r="G383" s="266">
        <f t="shared" si="11"/>
        <v>6.1724137931034484</v>
      </c>
      <c r="H383">
        <v>179</v>
      </c>
      <c r="I383">
        <v>3</v>
      </c>
      <c r="J383">
        <v>0</v>
      </c>
      <c r="K383">
        <v>0</v>
      </c>
      <c r="L383">
        <v>1</v>
      </c>
      <c r="M383">
        <v>5</v>
      </c>
      <c r="N383">
        <v>1</v>
      </c>
      <c r="O383">
        <v>0</v>
      </c>
      <c r="P383">
        <v>0</v>
      </c>
      <c r="Q383">
        <v>0</v>
      </c>
      <c r="R383">
        <v>0</v>
      </c>
    </row>
    <row r="384" spans="1:18" x14ac:dyDescent="0.25">
      <c r="A384" t="s">
        <v>585</v>
      </c>
      <c r="B384" t="s">
        <v>736</v>
      </c>
      <c r="C384" t="s">
        <v>746</v>
      </c>
      <c r="D384">
        <v>32</v>
      </c>
      <c r="E384" s="266">
        <f t="shared" si="10"/>
        <v>6.015625</v>
      </c>
      <c r="F384">
        <v>192.5</v>
      </c>
      <c r="G384" s="266">
        <f t="shared" si="11"/>
        <v>6.625</v>
      </c>
      <c r="H384">
        <v>212</v>
      </c>
      <c r="I384">
        <v>5</v>
      </c>
      <c r="J384">
        <v>0</v>
      </c>
      <c r="K384">
        <v>0</v>
      </c>
      <c r="L384">
        <v>5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</row>
    <row r="385" spans="1:18" x14ac:dyDescent="0.25">
      <c r="A385" t="s">
        <v>784</v>
      </c>
      <c r="B385" t="s">
        <v>736</v>
      </c>
      <c r="C385" t="s">
        <v>750</v>
      </c>
      <c r="D385">
        <v>5</v>
      </c>
      <c r="E385" s="266">
        <f t="shared" si="10"/>
        <v>6</v>
      </c>
      <c r="F385">
        <v>30</v>
      </c>
      <c r="G385" s="266">
        <f t="shared" si="11"/>
        <v>5.9</v>
      </c>
      <c r="H385">
        <v>29.5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</row>
    <row r="386" spans="1:18" x14ac:dyDescent="0.25">
      <c r="A386" t="s">
        <v>785</v>
      </c>
      <c r="B386" t="s">
        <v>736</v>
      </c>
      <c r="C386" t="s">
        <v>740</v>
      </c>
      <c r="D386">
        <v>1</v>
      </c>
      <c r="E386" s="266">
        <f t="shared" ref="E386:E449" si="12">F386/$D386</f>
        <v>5.5</v>
      </c>
      <c r="F386">
        <v>5.5</v>
      </c>
      <c r="G386" s="266">
        <f t="shared" ref="G386:G449" si="13">H386/$D386</f>
        <v>5.5</v>
      </c>
      <c r="H386">
        <v>5.5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</row>
    <row r="387" spans="1:18" x14ac:dyDescent="0.25">
      <c r="A387" t="s">
        <v>786</v>
      </c>
      <c r="B387" t="s">
        <v>736</v>
      </c>
      <c r="C387" t="s">
        <v>661</v>
      </c>
      <c r="D387">
        <v>7</v>
      </c>
      <c r="E387" s="266">
        <f t="shared" si="12"/>
        <v>5.2857142857142856</v>
      </c>
      <c r="F387">
        <v>37</v>
      </c>
      <c r="G387" s="266">
        <f t="shared" si="13"/>
        <v>5.0714285714285712</v>
      </c>
      <c r="H387">
        <v>35.5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1</v>
      </c>
      <c r="O387">
        <v>0</v>
      </c>
      <c r="P387">
        <v>0</v>
      </c>
      <c r="Q387">
        <v>0</v>
      </c>
      <c r="R387">
        <v>0</v>
      </c>
    </row>
    <row r="388" spans="1:18" x14ac:dyDescent="0.25">
      <c r="A388" t="s">
        <v>586</v>
      </c>
      <c r="B388" t="s">
        <v>736</v>
      </c>
      <c r="C388" t="s">
        <v>754</v>
      </c>
      <c r="D388">
        <v>25</v>
      </c>
      <c r="E388" s="266">
        <f t="shared" si="12"/>
        <v>5.9</v>
      </c>
      <c r="F388">
        <v>147.5</v>
      </c>
      <c r="G388" s="266">
        <f t="shared" si="13"/>
        <v>6.38</v>
      </c>
      <c r="H388">
        <v>159.5</v>
      </c>
      <c r="I388">
        <v>5</v>
      </c>
      <c r="J388">
        <v>0</v>
      </c>
      <c r="K388">
        <v>0</v>
      </c>
      <c r="L388">
        <v>1</v>
      </c>
      <c r="M388">
        <v>6</v>
      </c>
      <c r="N388">
        <v>1</v>
      </c>
      <c r="O388">
        <v>0</v>
      </c>
      <c r="P388">
        <v>0</v>
      </c>
      <c r="Q388">
        <v>0</v>
      </c>
      <c r="R388">
        <v>0</v>
      </c>
    </row>
    <row r="389" spans="1:18" x14ac:dyDescent="0.25">
      <c r="A389" t="s">
        <v>587</v>
      </c>
      <c r="B389" t="s">
        <v>736</v>
      </c>
      <c r="C389" t="s">
        <v>631</v>
      </c>
      <c r="D389">
        <v>34</v>
      </c>
      <c r="E389" s="266">
        <f t="shared" si="12"/>
        <v>6.2794117647058822</v>
      </c>
      <c r="F389">
        <v>213.5</v>
      </c>
      <c r="G389" s="266">
        <f t="shared" si="13"/>
        <v>6.5147058823529411</v>
      </c>
      <c r="H389">
        <v>221.5</v>
      </c>
      <c r="I389">
        <v>4</v>
      </c>
      <c r="J389">
        <v>0</v>
      </c>
      <c r="K389">
        <v>0</v>
      </c>
      <c r="L389">
        <v>2</v>
      </c>
      <c r="M389">
        <v>12</v>
      </c>
      <c r="N389">
        <v>0</v>
      </c>
      <c r="O389">
        <v>0</v>
      </c>
      <c r="P389">
        <v>0</v>
      </c>
      <c r="Q389">
        <v>0</v>
      </c>
      <c r="R389">
        <v>0</v>
      </c>
    </row>
    <row r="390" spans="1:18" x14ac:dyDescent="0.25">
      <c r="A390" t="s">
        <v>787</v>
      </c>
      <c r="B390" t="s">
        <v>736</v>
      </c>
      <c r="C390" t="s">
        <v>754</v>
      </c>
      <c r="D390">
        <v>8</v>
      </c>
      <c r="E390" s="266">
        <f t="shared" si="12"/>
        <v>5.1875</v>
      </c>
      <c r="F390">
        <v>41.5</v>
      </c>
      <c r="G390" s="266">
        <f t="shared" si="13"/>
        <v>5.1875</v>
      </c>
      <c r="H390">
        <v>41.5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</row>
    <row r="391" spans="1:18" x14ac:dyDescent="0.25">
      <c r="A391" t="s">
        <v>788</v>
      </c>
      <c r="B391" t="s">
        <v>736</v>
      </c>
      <c r="C391" t="s">
        <v>661</v>
      </c>
      <c r="D391">
        <v>6</v>
      </c>
      <c r="E391" s="266">
        <f t="shared" si="12"/>
        <v>5.583333333333333</v>
      </c>
      <c r="F391">
        <v>33.5</v>
      </c>
      <c r="G391" s="266">
        <f t="shared" si="13"/>
        <v>5.416666666666667</v>
      </c>
      <c r="H391">
        <v>32.5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</row>
    <row r="392" spans="1:18" x14ac:dyDescent="0.25">
      <c r="A392" t="s">
        <v>588</v>
      </c>
      <c r="B392" t="s">
        <v>736</v>
      </c>
      <c r="C392" t="s">
        <v>745</v>
      </c>
      <c r="D392">
        <v>27</v>
      </c>
      <c r="E392" s="266">
        <f t="shared" si="12"/>
        <v>5.8148148148148149</v>
      </c>
      <c r="F392">
        <v>157</v>
      </c>
      <c r="G392" s="266">
        <f t="shared" si="13"/>
        <v>5.6851851851851851</v>
      </c>
      <c r="H392">
        <v>153.5</v>
      </c>
      <c r="I392">
        <v>0</v>
      </c>
      <c r="J392">
        <v>0</v>
      </c>
      <c r="K392">
        <v>0</v>
      </c>
      <c r="L392">
        <v>0</v>
      </c>
      <c r="M392">
        <v>7</v>
      </c>
      <c r="N392">
        <v>0</v>
      </c>
      <c r="O392">
        <v>0</v>
      </c>
      <c r="P392">
        <v>0</v>
      </c>
      <c r="Q392">
        <v>0</v>
      </c>
      <c r="R392">
        <v>0</v>
      </c>
    </row>
    <row r="393" spans="1:18" x14ac:dyDescent="0.25">
      <c r="A393" t="s">
        <v>589</v>
      </c>
      <c r="B393" t="s">
        <v>736</v>
      </c>
      <c r="C393" t="s">
        <v>753</v>
      </c>
      <c r="D393">
        <v>23</v>
      </c>
      <c r="E393" s="266">
        <f t="shared" si="12"/>
        <v>5.8695652173913047</v>
      </c>
      <c r="F393">
        <v>135</v>
      </c>
      <c r="G393" s="266">
        <f t="shared" si="13"/>
        <v>5.9130434782608692</v>
      </c>
      <c r="H393">
        <v>136</v>
      </c>
      <c r="I393">
        <v>1</v>
      </c>
      <c r="J393">
        <v>0</v>
      </c>
      <c r="K393">
        <v>0</v>
      </c>
      <c r="L393">
        <v>1</v>
      </c>
      <c r="M393">
        <v>4</v>
      </c>
      <c r="N393">
        <v>1</v>
      </c>
      <c r="O393">
        <v>0</v>
      </c>
      <c r="P393">
        <v>0</v>
      </c>
      <c r="Q393">
        <v>0</v>
      </c>
      <c r="R393">
        <v>0</v>
      </c>
    </row>
    <row r="394" spans="1:18" x14ac:dyDescent="0.25">
      <c r="A394" t="s">
        <v>590</v>
      </c>
      <c r="B394" t="s">
        <v>736</v>
      </c>
      <c r="C394" t="s">
        <v>742</v>
      </c>
      <c r="D394">
        <v>10</v>
      </c>
      <c r="E394" s="266">
        <f t="shared" si="12"/>
        <v>5.65</v>
      </c>
      <c r="F394">
        <v>56.5</v>
      </c>
      <c r="G394" s="266">
        <f t="shared" si="13"/>
        <v>5.9</v>
      </c>
      <c r="H394">
        <v>59</v>
      </c>
      <c r="I394">
        <v>1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</row>
    <row r="395" spans="1:18" x14ac:dyDescent="0.25">
      <c r="A395" t="s">
        <v>789</v>
      </c>
      <c r="B395" t="s">
        <v>736</v>
      </c>
      <c r="C395" t="s">
        <v>661</v>
      </c>
      <c r="D395">
        <v>36</v>
      </c>
      <c r="E395" s="266">
        <f t="shared" si="12"/>
        <v>6.1944444444444446</v>
      </c>
      <c r="F395">
        <v>223</v>
      </c>
      <c r="G395" s="266">
        <f t="shared" si="13"/>
        <v>6.8472222222222223</v>
      </c>
      <c r="H395">
        <v>246.5</v>
      </c>
      <c r="I395">
        <v>8</v>
      </c>
      <c r="J395">
        <v>0</v>
      </c>
      <c r="K395">
        <v>0</v>
      </c>
      <c r="L395">
        <v>4</v>
      </c>
      <c r="M395">
        <v>9</v>
      </c>
      <c r="N395">
        <v>0</v>
      </c>
      <c r="O395">
        <v>0</v>
      </c>
      <c r="P395">
        <v>0</v>
      </c>
      <c r="Q395">
        <v>0</v>
      </c>
      <c r="R395">
        <v>0</v>
      </c>
    </row>
    <row r="396" spans="1:18" x14ac:dyDescent="0.25">
      <c r="A396" t="s">
        <v>591</v>
      </c>
      <c r="B396" t="s">
        <v>736</v>
      </c>
      <c r="C396" t="s">
        <v>760</v>
      </c>
      <c r="D396">
        <v>21</v>
      </c>
      <c r="E396" s="266">
        <f t="shared" si="12"/>
        <v>5.6190476190476186</v>
      </c>
      <c r="F396">
        <v>118</v>
      </c>
      <c r="G396" s="266">
        <f t="shared" si="13"/>
        <v>5.5714285714285712</v>
      </c>
      <c r="H396">
        <v>117</v>
      </c>
      <c r="I396">
        <v>1</v>
      </c>
      <c r="J396">
        <v>0</v>
      </c>
      <c r="K396">
        <v>0</v>
      </c>
      <c r="L396">
        <v>0</v>
      </c>
      <c r="M396">
        <v>8</v>
      </c>
      <c r="N396">
        <v>0</v>
      </c>
      <c r="O396">
        <v>0</v>
      </c>
      <c r="P396">
        <v>0</v>
      </c>
      <c r="Q396">
        <v>0</v>
      </c>
      <c r="R396">
        <v>0</v>
      </c>
    </row>
    <row r="397" spans="1:18" x14ac:dyDescent="0.25">
      <c r="A397" t="s">
        <v>592</v>
      </c>
      <c r="B397" t="s">
        <v>736</v>
      </c>
      <c r="C397" t="s">
        <v>738</v>
      </c>
      <c r="D397">
        <v>35</v>
      </c>
      <c r="E397" s="266">
        <f t="shared" si="12"/>
        <v>6.128571428571429</v>
      </c>
      <c r="F397">
        <v>214.5</v>
      </c>
      <c r="G397" s="266">
        <f t="shared" si="13"/>
        <v>6.3857142857142861</v>
      </c>
      <c r="H397">
        <v>223.5</v>
      </c>
      <c r="I397">
        <v>2</v>
      </c>
      <c r="J397">
        <v>0</v>
      </c>
      <c r="K397">
        <v>0</v>
      </c>
      <c r="L397">
        <v>6</v>
      </c>
      <c r="M397">
        <v>6</v>
      </c>
      <c r="N397">
        <v>0</v>
      </c>
      <c r="O397">
        <v>0</v>
      </c>
      <c r="P397">
        <v>0</v>
      </c>
      <c r="Q397">
        <v>0</v>
      </c>
      <c r="R397">
        <v>0</v>
      </c>
    </row>
    <row r="398" spans="1:18" x14ac:dyDescent="0.25">
      <c r="A398" t="s">
        <v>593</v>
      </c>
      <c r="B398" t="s">
        <v>736</v>
      </c>
      <c r="C398" t="s">
        <v>760</v>
      </c>
      <c r="D398">
        <v>24</v>
      </c>
      <c r="E398" s="266">
        <f t="shared" si="12"/>
        <v>5.625</v>
      </c>
      <c r="F398">
        <v>135</v>
      </c>
      <c r="G398" s="266">
        <f t="shared" si="13"/>
        <v>5.416666666666667</v>
      </c>
      <c r="H398">
        <v>130</v>
      </c>
      <c r="I398">
        <v>0</v>
      </c>
      <c r="J398">
        <v>0</v>
      </c>
      <c r="K398">
        <v>0</v>
      </c>
      <c r="L398">
        <v>0</v>
      </c>
      <c r="M398">
        <v>10</v>
      </c>
      <c r="N398">
        <v>0</v>
      </c>
      <c r="O398">
        <v>0</v>
      </c>
      <c r="P398">
        <v>0</v>
      </c>
      <c r="Q398">
        <v>0</v>
      </c>
      <c r="R398">
        <v>0</v>
      </c>
    </row>
    <row r="399" spans="1:18" x14ac:dyDescent="0.25">
      <c r="A399" t="s">
        <v>594</v>
      </c>
      <c r="B399" t="s">
        <v>736</v>
      </c>
      <c r="C399" t="s">
        <v>738</v>
      </c>
      <c r="D399">
        <v>22</v>
      </c>
      <c r="E399" s="266">
        <f t="shared" si="12"/>
        <v>5.9318181818181817</v>
      </c>
      <c r="F399">
        <v>130.5</v>
      </c>
      <c r="G399" s="266">
        <f t="shared" si="13"/>
        <v>5.8863636363636367</v>
      </c>
      <c r="H399">
        <v>129.5</v>
      </c>
      <c r="I399">
        <v>1</v>
      </c>
      <c r="J399">
        <v>0</v>
      </c>
      <c r="K399">
        <v>0</v>
      </c>
      <c r="L399">
        <v>2</v>
      </c>
      <c r="M399">
        <v>12</v>
      </c>
      <c r="N399">
        <v>0</v>
      </c>
      <c r="O399">
        <v>0</v>
      </c>
      <c r="P399">
        <v>0</v>
      </c>
      <c r="Q399">
        <v>0</v>
      </c>
      <c r="R399">
        <v>0</v>
      </c>
    </row>
    <row r="400" spans="1:18" x14ac:dyDescent="0.25">
      <c r="A400" t="s">
        <v>595</v>
      </c>
      <c r="B400" t="s">
        <v>736</v>
      </c>
      <c r="C400" t="s">
        <v>742</v>
      </c>
      <c r="D400">
        <v>29</v>
      </c>
      <c r="E400" s="266">
        <f t="shared" si="12"/>
        <v>6.1034482758620694</v>
      </c>
      <c r="F400">
        <v>177</v>
      </c>
      <c r="G400" s="266">
        <f t="shared" si="13"/>
        <v>6.6206896551724137</v>
      </c>
      <c r="H400">
        <v>192</v>
      </c>
      <c r="I400">
        <v>4</v>
      </c>
      <c r="J400">
        <v>0</v>
      </c>
      <c r="K400">
        <v>0</v>
      </c>
      <c r="L400">
        <v>5</v>
      </c>
      <c r="M400">
        <v>4</v>
      </c>
      <c r="N400">
        <v>0</v>
      </c>
      <c r="O400">
        <v>0</v>
      </c>
      <c r="P400">
        <v>0</v>
      </c>
      <c r="Q400">
        <v>0</v>
      </c>
      <c r="R400">
        <v>0</v>
      </c>
    </row>
    <row r="401" spans="1:18" x14ac:dyDescent="0.25">
      <c r="A401" t="s">
        <v>596</v>
      </c>
      <c r="B401" t="s">
        <v>736</v>
      </c>
      <c r="C401" t="s">
        <v>632</v>
      </c>
      <c r="D401">
        <v>28</v>
      </c>
      <c r="E401" s="266">
        <f t="shared" si="12"/>
        <v>6.1071428571428568</v>
      </c>
      <c r="F401">
        <v>171</v>
      </c>
      <c r="G401" s="266">
        <f t="shared" si="13"/>
        <v>6.0535714285714288</v>
      </c>
      <c r="H401">
        <v>169.5</v>
      </c>
      <c r="I401">
        <v>1</v>
      </c>
      <c r="J401">
        <v>0</v>
      </c>
      <c r="K401">
        <v>0</v>
      </c>
      <c r="L401">
        <v>2</v>
      </c>
      <c r="M401">
        <v>5</v>
      </c>
      <c r="N401">
        <v>1</v>
      </c>
      <c r="O401">
        <v>0</v>
      </c>
      <c r="P401">
        <v>1</v>
      </c>
      <c r="Q401">
        <v>0</v>
      </c>
      <c r="R401">
        <v>0</v>
      </c>
    </row>
    <row r="402" spans="1:18" x14ac:dyDescent="0.25">
      <c r="A402" t="s">
        <v>597</v>
      </c>
      <c r="B402" t="s">
        <v>736</v>
      </c>
      <c r="C402" t="s">
        <v>631</v>
      </c>
      <c r="D402">
        <v>35</v>
      </c>
      <c r="E402" s="266">
        <f t="shared" si="12"/>
        <v>6.5285714285714285</v>
      </c>
      <c r="F402">
        <v>228.5</v>
      </c>
      <c r="G402" s="266">
        <f t="shared" si="13"/>
        <v>6.9142857142857146</v>
      </c>
      <c r="H402">
        <v>242</v>
      </c>
      <c r="I402">
        <v>5</v>
      </c>
      <c r="J402">
        <v>0</v>
      </c>
      <c r="K402">
        <v>0</v>
      </c>
      <c r="L402">
        <v>3</v>
      </c>
      <c r="M402">
        <v>7</v>
      </c>
      <c r="N402">
        <v>1</v>
      </c>
      <c r="O402">
        <v>1</v>
      </c>
      <c r="P402">
        <v>0</v>
      </c>
      <c r="Q402">
        <v>0</v>
      </c>
      <c r="R402">
        <v>0</v>
      </c>
    </row>
    <row r="403" spans="1:18" x14ac:dyDescent="0.25">
      <c r="A403" t="s">
        <v>598</v>
      </c>
      <c r="B403" t="s">
        <v>736</v>
      </c>
      <c r="C403" t="s">
        <v>739</v>
      </c>
      <c r="D403">
        <v>26</v>
      </c>
      <c r="E403" s="266">
        <f t="shared" si="12"/>
        <v>5.8076923076923075</v>
      </c>
      <c r="F403">
        <v>151</v>
      </c>
      <c r="G403" s="266">
        <f t="shared" si="13"/>
        <v>5.9230769230769234</v>
      </c>
      <c r="H403">
        <v>154</v>
      </c>
      <c r="I403">
        <v>1</v>
      </c>
      <c r="J403">
        <v>0</v>
      </c>
      <c r="K403">
        <v>0</v>
      </c>
      <c r="L403">
        <v>1</v>
      </c>
      <c r="M403">
        <v>2</v>
      </c>
      <c r="N403">
        <v>0</v>
      </c>
      <c r="O403">
        <v>0</v>
      </c>
      <c r="P403">
        <v>0</v>
      </c>
      <c r="Q403">
        <v>0</v>
      </c>
      <c r="R403">
        <v>0</v>
      </c>
    </row>
    <row r="404" spans="1:18" x14ac:dyDescent="0.25">
      <c r="A404" t="s">
        <v>790</v>
      </c>
      <c r="B404" t="s">
        <v>736</v>
      </c>
      <c r="C404" t="s">
        <v>742</v>
      </c>
      <c r="D404">
        <v>36</v>
      </c>
      <c r="E404" s="266">
        <f t="shared" si="12"/>
        <v>6.4861111111111107</v>
      </c>
      <c r="F404">
        <v>233.5</v>
      </c>
      <c r="G404" s="266">
        <f t="shared" si="13"/>
        <v>7.1805555555555554</v>
      </c>
      <c r="H404">
        <v>258.5</v>
      </c>
      <c r="I404">
        <v>7</v>
      </c>
      <c r="J404">
        <v>0</v>
      </c>
      <c r="K404">
        <v>0</v>
      </c>
      <c r="L404">
        <v>6</v>
      </c>
      <c r="M404">
        <v>4</v>
      </c>
      <c r="N404">
        <v>0</v>
      </c>
      <c r="O404">
        <v>0</v>
      </c>
      <c r="P404">
        <v>0</v>
      </c>
      <c r="Q404">
        <v>0</v>
      </c>
      <c r="R404">
        <v>0</v>
      </c>
    </row>
    <row r="405" spans="1:18" x14ac:dyDescent="0.25">
      <c r="A405" t="s">
        <v>599</v>
      </c>
      <c r="B405" t="s">
        <v>736</v>
      </c>
      <c r="C405" t="s">
        <v>754</v>
      </c>
      <c r="D405">
        <v>24</v>
      </c>
      <c r="E405" s="266">
        <f t="shared" si="12"/>
        <v>5.916666666666667</v>
      </c>
      <c r="F405">
        <v>142</v>
      </c>
      <c r="G405" s="266">
        <f t="shared" si="13"/>
        <v>6.083333333333333</v>
      </c>
      <c r="H405">
        <v>146</v>
      </c>
      <c r="I405">
        <v>2</v>
      </c>
      <c r="J405">
        <v>0</v>
      </c>
      <c r="K405">
        <v>0</v>
      </c>
      <c r="L405">
        <v>0</v>
      </c>
      <c r="M405">
        <v>4</v>
      </c>
      <c r="N405">
        <v>0</v>
      </c>
      <c r="O405">
        <v>0</v>
      </c>
      <c r="P405">
        <v>0</v>
      </c>
      <c r="Q405">
        <v>0</v>
      </c>
      <c r="R405">
        <v>0</v>
      </c>
    </row>
    <row r="406" spans="1:18" x14ac:dyDescent="0.25">
      <c r="A406" t="s">
        <v>791</v>
      </c>
      <c r="B406" t="s">
        <v>736</v>
      </c>
      <c r="C406" t="s">
        <v>748</v>
      </c>
      <c r="D406">
        <v>3</v>
      </c>
      <c r="E406" s="266">
        <f t="shared" si="12"/>
        <v>5.833333333333333</v>
      </c>
      <c r="F406">
        <v>17.5</v>
      </c>
      <c r="G406" s="266">
        <f t="shared" si="13"/>
        <v>5.666666666666667</v>
      </c>
      <c r="H406">
        <v>17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</row>
    <row r="407" spans="1:18" x14ac:dyDescent="0.25">
      <c r="A407" t="s">
        <v>600</v>
      </c>
      <c r="B407" t="s">
        <v>736</v>
      </c>
      <c r="C407" t="s">
        <v>634</v>
      </c>
      <c r="D407">
        <v>31</v>
      </c>
      <c r="E407" s="266">
        <f t="shared" si="12"/>
        <v>5.709677419354839</v>
      </c>
      <c r="F407">
        <v>177</v>
      </c>
      <c r="G407" s="266">
        <f t="shared" si="13"/>
        <v>5.661290322580645</v>
      </c>
      <c r="H407">
        <v>175.5</v>
      </c>
      <c r="I407">
        <v>0</v>
      </c>
      <c r="J407">
        <v>0</v>
      </c>
      <c r="K407">
        <v>0</v>
      </c>
      <c r="L407">
        <v>1</v>
      </c>
      <c r="M407">
        <v>5</v>
      </c>
      <c r="N407">
        <v>0</v>
      </c>
      <c r="O407">
        <v>0</v>
      </c>
      <c r="P407">
        <v>0</v>
      </c>
      <c r="Q407">
        <v>0</v>
      </c>
      <c r="R407">
        <v>0</v>
      </c>
    </row>
    <row r="408" spans="1:18" x14ac:dyDescent="0.25">
      <c r="A408" t="s">
        <v>601</v>
      </c>
      <c r="B408" t="s">
        <v>736</v>
      </c>
      <c r="C408" t="s">
        <v>745</v>
      </c>
      <c r="D408">
        <v>14</v>
      </c>
      <c r="E408" s="266">
        <f t="shared" si="12"/>
        <v>5.9642857142857144</v>
      </c>
      <c r="F408">
        <v>83.5</v>
      </c>
      <c r="G408" s="266">
        <f t="shared" si="13"/>
        <v>6.3571428571428568</v>
      </c>
      <c r="H408">
        <v>89</v>
      </c>
      <c r="I408">
        <v>2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</row>
    <row r="409" spans="1:18" x14ac:dyDescent="0.25">
      <c r="A409" t="s">
        <v>602</v>
      </c>
      <c r="B409" t="s">
        <v>736</v>
      </c>
      <c r="C409" t="s">
        <v>634</v>
      </c>
      <c r="D409">
        <v>33</v>
      </c>
      <c r="E409" s="266">
        <f t="shared" si="12"/>
        <v>6.0303030303030303</v>
      </c>
      <c r="F409">
        <v>199</v>
      </c>
      <c r="G409" s="266">
        <f t="shared" si="13"/>
        <v>6.1969696969696972</v>
      </c>
      <c r="H409">
        <v>204.5</v>
      </c>
      <c r="I409">
        <v>4</v>
      </c>
      <c r="J409">
        <v>0</v>
      </c>
      <c r="K409">
        <v>0</v>
      </c>
      <c r="L409">
        <v>1</v>
      </c>
      <c r="M409">
        <v>15</v>
      </c>
      <c r="N409">
        <v>0</v>
      </c>
      <c r="O409">
        <v>0</v>
      </c>
      <c r="P409">
        <v>0</v>
      </c>
      <c r="Q409">
        <v>0</v>
      </c>
      <c r="R409">
        <v>0</v>
      </c>
    </row>
    <row r="410" spans="1:18" x14ac:dyDescent="0.25">
      <c r="A410" t="s">
        <v>603</v>
      </c>
      <c r="B410" t="s">
        <v>736</v>
      </c>
      <c r="C410" t="s">
        <v>739</v>
      </c>
      <c r="D410">
        <v>17</v>
      </c>
      <c r="E410" s="266">
        <f t="shared" si="12"/>
        <v>5.9705882352941178</v>
      </c>
      <c r="F410">
        <v>101.5</v>
      </c>
      <c r="G410" s="266">
        <f t="shared" si="13"/>
        <v>5.7058823529411766</v>
      </c>
      <c r="H410">
        <v>97</v>
      </c>
      <c r="I410">
        <v>0</v>
      </c>
      <c r="J410">
        <v>0</v>
      </c>
      <c r="K410">
        <v>0</v>
      </c>
      <c r="L410">
        <v>0</v>
      </c>
      <c r="M410">
        <v>7</v>
      </c>
      <c r="N410">
        <v>1</v>
      </c>
      <c r="O410">
        <v>0</v>
      </c>
      <c r="P410">
        <v>0</v>
      </c>
      <c r="Q410">
        <v>0</v>
      </c>
      <c r="R410">
        <v>0</v>
      </c>
    </row>
    <row r="411" spans="1:18" x14ac:dyDescent="0.25">
      <c r="A411" t="s">
        <v>604</v>
      </c>
      <c r="B411" t="s">
        <v>736</v>
      </c>
      <c r="C411" t="s">
        <v>761</v>
      </c>
      <c r="D411">
        <v>32</v>
      </c>
      <c r="E411" s="266">
        <f t="shared" si="12"/>
        <v>6.28125</v>
      </c>
      <c r="F411">
        <v>201</v>
      </c>
      <c r="G411" s="266">
        <f t="shared" si="13"/>
        <v>7.03125</v>
      </c>
      <c r="H411">
        <v>225</v>
      </c>
      <c r="I411">
        <v>6</v>
      </c>
      <c r="J411">
        <v>0</v>
      </c>
      <c r="K411">
        <v>0</v>
      </c>
      <c r="L411">
        <v>8</v>
      </c>
      <c r="M411">
        <v>4</v>
      </c>
      <c r="N411">
        <v>0</v>
      </c>
      <c r="O411">
        <v>0</v>
      </c>
      <c r="P411">
        <v>0</v>
      </c>
      <c r="Q411">
        <v>0</v>
      </c>
      <c r="R411">
        <v>0</v>
      </c>
    </row>
    <row r="412" spans="1:18" x14ac:dyDescent="0.25">
      <c r="A412" t="s">
        <v>605</v>
      </c>
      <c r="B412" t="s">
        <v>736</v>
      </c>
      <c r="C412" t="s">
        <v>761</v>
      </c>
      <c r="D412">
        <v>11</v>
      </c>
      <c r="E412" s="266">
        <f t="shared" si="12"/>
        <v>6.0454545454545459</v>
      </c>
      <c r="F412">
        <v>66.5</v>
      </c>
      <c r="G412" s="266">
        <f t="shared" si="13"/>
        <v>6.3636363636363633</v>
      </c>
      <c r="H412">
        <v>70</v>
      </c>
      <c r="I412">
        <v>1</v>
      </c>
      <c r="J412">
        <v>0</v>
      </c>
      <c r="K412">
        <v>0</v>
      </c>
      <c r="L412">
        <v>2</v>
      </c>
      <c r="M412">
        <v>3</v>
      </c>
      <c r="N412">
        <v>0</v>
      </c>
      <c r="O412">
        <v>0</v>
      </c>
      <c r="P412">
        <v>0</v>
      </c>
      <c r="Q412">
        <v>0</v>
      </c>
      <c r="R412">
        <v>0</v>
      </c>
    </row>
    <row r="413" spans="1:18" x14ac:dyDescent="0.25">
      <c r="A413" t="s">
        <v>792</v>
      </c>
      <c r="B413" t="s">
        <v>736</v>
      </c>
      <c r="C413" t="s">
        <v>752</v>
      </c>
      <c r="D413">
        <v>6</v>
      </c>
      <c r="E413" s="266">
        <f t="shared" si="12"/>
        <v>5.75</v>
      </c>
      <c r="F413">
        <v>34.5</v>
      </c>
      <c r="G413" s="266">
        <f t="shared" si="13"/>
        <v>5.75</v>
      </c>
      <c r="H413">
        <v>34.5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</row>
    <row r="414" spans="1:18" x14ac:dyDescent="0.25">
      <c r="A414" t="s">
        <v>793</v>
      </c>
      <c r="B414" t="s">
        <v>736</v>
      </c>
      <c r="C414" t="s">
        <v>754</v>
      </c>
      <c r="D414">
        <v>5</v>
      </c>
      <c r="E414" s="266">
        <f t="shared" si="12"/>
        <v>5.6</v>
      </c>
      <c r="F414">
        <v>28</v>
      </c>
      <c r="G414" s="266">
        <f t="shared" si="13"/>
        <v>5.6</v>
      </c>
      <c r="H414">
        <v>28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</row>
    <row r="415" spans="1:18" x14ac:dyDescent="0.25">
      <c r="A415" t="s">
        <v>606</v>
      </c>
      <c r="B415" t="s">
        <v>736</v>
      </c>
      <c r="C415" t="s">
        <v>661</v>
      </c>
      <c r="D415">
        <v>23</v>
      </c>
      <c r="E415" s="266">
        <f t="shared" si="12"/>
        <v>5.9130434782608692</v>
      </c>
      <c r="F415">
        <v>136</v>
      </c>
      <c r="G415" s="266">
        <f t="shared" si="13"/>
        <v>6.5434782608695654</v>
      </c>
      <c r="H415">
        <v>150.5</v>
      </c>
      <c r="I415">
        <v>5</v>
      </c>
      <c r="J415">
        <v>0</v>
      </c>
      <c r="K415">
        <v>0</v>
      </c>
      <c r="L415">
        <v>1</v>
      </c>
      <c r="M415">
        <v>3</v>
      </c>
      <c r="N415">
        <v>0</v>
      </c>
      <c r="O415">
        <v>0</v>
      </c>
      <c r="P415">
        <v>0</v>
      </c>
      <c r="Q415">
        <v>0</v>
      </c>
      <c r="R415">
        <v>0</v>
      </c>
    </row>
    <row r="416" spans="1:18" x14ac:dyDescent="0.25">
      <c r="A416" t="s">
        <v>607</v>
      </c>
      <c r="B416" t="s">
        <v>736</v>
      </c>
      <c r="C416" t="s">
        <v>750</v>
      </c>
      <c r="D416">
        <v>17</v>
      </c>
      <c r="E416" s="266">
        <f t="shared" si="12"/>
        <v>6.1764705882352944</v>
      </c>
      <c r="F416">
        <v>105</v>
      </c>
      <c r="G416" s="266">
        <f t="shared" si="13"/>
        <v>6.0588235294117645</v>
      </c>
      <c r="H416">
        <v>103</v>
      </c>
      <c r="I416">
        <v>0</v>
      </c>
      <c r="J416">
        <v>0</v>
      </c>
      <c r="K416">
        <v>0</v>
      </c>
      <c r="L416">
        <v>2</v>
      </c>
      <c r="M416">
        <v>8</v>
      </c>
      <c r="N416">
        <v>0</v>
      </c>
      <c r="O416">
        <v>0</v>
      </c>
      <c r="P416">
        <v>0</v>
      </c>
      <c r="Q416">
        <v>0</v>
      </c>
      <c r="R416">
        <v>0</v>
      </c>
    </row>
    <row r="417" spans="1:18" x14ac:dyDescent="0.25">
      <c r="A417" t="s">
        <v>608</v>
      </c>
      <c r="B417" t="s">
        <v>736</v>
      </c>
      <c r="C417" t="s">
        <v>752</v>
      </c>
      <c r="D417">
        <v>10</v>
      </c>
      <c r="E417" s="266">
        <f t="shared" si="12"/>
        <v>5.65</v>
      </c>
      <c r="F417">
        <v>56.5</v>
      </c>
      <c r="G417" s="266">
        <f t="shared" si="13"/>
        <v>5.5</v>
      </c>
      <c r="H417">
        <v>55</v>
      </c>
      <c r="I417">
        <v>0</v>
      </c>
      <c r="J417">
        <v>0</v>
      </c>
      <c r="K417">
        <v>0</v>
      </c>
      <c r="L417">
        <v>1</v>
      </c>
      <c r="M417">
        <v>5</v>
      </c>
      <c r="N417">
        <v>0</v>
      </c>
      <c r="O417">
        <v>0</v>
      </c>
      <c r="P417">
        <v>0</v>
      </c>
      <c r="Q417">
        <v>0</v>
      </c>
      <c r="R417">
        <v>0</v>
      </c>
    </row>
    <row r="418" spans="1:18" x14ac:dyDescent="0.25">
      <c r="A418" t="s">
        <v>609</v>
      </c>
      <c r="B418" t="s">
        <v>736</v>
      </c>
      <c r="C418" t="s">
        <v>745</v>
      </c>
      <c r="D418">
        <v>12</v>
      </c>
      <c r="E418" s="266">
        <f t="shared" si="12"/>
        <v>5.75</v>
      </c>
      <c r="F418">
        <v>69</v>
      </c>
      <c r="G418" s="266">
        <f t="shared" si="13"/>
        <v>5.708333333333333</v>
      </c>
      <c r="H418">
        <v>68.5</v>
      </c>
      <c r="I418">
        <v>0</v>
      </c>
      <c r="J418">
        <v>0</v>
      </c>
      <c r="K418">
        <v>0</v>
      </c>
      <c r="L418">
        <v>1</v>
      </c>
      <c r="M418">
        <v>3</v>
      </c>
      <c r="N418">
        <v>0</v>
      </c>
      <c r="O418">
        <v>0</v>
      </c>
      <c r="P418">
        <v>0</v>
      </c>
      <c r="Q418">
        <v>0</v>
      </c>
      <c r="R418">
        <v>0</v>
      </c>
    </row>
    <row r="419" spans="1:18" x14ac:dyDescent="0.25">
      <c r="A419" t="s">
        <v>610</v>
      </c>
      <c r="B419" t="s">
        <v>736</v>
      </c>
      <c r="C419" t="s">
        <v>745</v>
      </c>
      <c r="D419">
        <v>27</v>
      </c>
      <c r="E419" s="266">
        <f t="shared" si="12"/>
        <v>5.9444444444444446</v>
      </c>
      <c r="F419">
        <v>160.5</v>
      </c>
      <c r="G419" s="266">
        <f t="shared" si="13"/>
        <v>6.3888888888888893</v>
      </c>
      <c r="H419">
        <v>172.5</v>
      </c>
      <c r="I419">
        <v>5</v>
      </c>
      <c r="J419">
        <v>0</v>
      </c>
      <c r="K419">
        <v>0</v>
      </c>
      <c r="L419">
        <v>0</v>
      </c>
      <c r="M419">
        <v>4</v>
      </c>
      <c r="N419">
        <v>1</v>
      </c>
      <c r="O419">
        <v>0</v>
      </c>
      <c r="P419">
        <v>0</v>
      </c>
      <c r="Q419">
        <v>0</v>
      </c>
      <c r="R419">
        <v>0</v>
      </c>
    </row>
    <row r="420" spans="1:18" x14ac:dyDescent="0.25">
      <c r="A420" t="s">
        <v>611</v>
      </c>
      <c r="B420" t="s">
        <v>736</v>
      </c>
      <c r="C420" t="s">
        <v>634</v>
      </c>
      <c r="D420">
        <v>12</v>
      </c>
      <c r="E420" s="266">
        <f t="shared" si="12"/>
        <v>5.791666666666667</v>
      </c>
      <c r="F420">
        <v>69.5</v>
      </c>
      <c r="G420" s="266">
        <f t="shared" si="13"/>
        <v>5.708333333333333</v>
      </c>
      <c r="H420">
        <v>68.5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</row>
    <row r="421" spans="1:18" x14ac:dyDescent="0.25">
      <c r="A421" t="s">
        <v>612</v>
      </c>
      <c r="B421" t="s">
        <v>736</v>
      </c>
      <c r="C421" t="s">
        <v>631</v>
      </c>
      <c r="D421">
        <v>24</v>
      </c>
      <c r="E421" s="266">
        <f t="shared" si="12"/>
        <v>6.4375</v>
      </c>
      <c r="F421">
        <v>154.5</v>
      </c>
      <c r="G421" s="266">
        <f t="shared" si="13"/>
        <v>7.104166666666667</v>
      </c>
      <c r="H421">
        <v>170.5</v>
      </c>
      <c r="I421">
        <v>5</v>
      </c>
      <c r="J421">
        <v>0</v>
      </c>
      <c r="K421">
        <v>0</v>
      </c>
      <c r="L421">
        <v>4</v>
      </c>
      <c r="M421">
        <v>6</v>
      </c>
      <c r="N421">
        <v>0</v>
      </c>
      <c r="O421">
        <v>2</v>
      </c>
      <c r="P421">
        <v>0</v>
      </c>
      <c r="Q421">
        <v>0</v>
      </c>
      <c r="R421">
        <v>0</v>
      </c>
    </row>
    <row r="422" spans="1:18" x14ac:dyDescent="0.25">
      <c r="A422" t="s">
        <v>613</v>
      </c>
      <c r="B422" t="s">
        <v>736</v>
      </c>
      <c r="C422" t="s">
        <v>752</v>
      </c>
      <c r="D422">
        <v>15</v>
      </c>
      <c r="E422" s="266">
        <f t="shared" si="12"/>
        <v>6.0666666666666664</v>
      </c>
      <c r="F422">
        <v>91</v>
      </c>
      <c r="G422" s="266">
        <f t="shared" si="13"/>
        <v>6.166666666666667</v>
      </c>
      <c r="H422">
        <v>92.5</v>
      </c>
      <c r="I422">
        <v>1</v>
      </c>
      <c r="J422">
        <v>0</v>
      </c>
      <c r="K422">
        <v>0</v>
      </c>
      <c r="L422">
        <v>2</v>
      </c>
      <c r="M422">
        <v>7</v>
      </c>
      <c r="N422">
        <v>0</v>
      </c>
      <c r="O422">
        <v>0</v>
      </c>
      <c r="P422">
        <v>0</v>
      </c>
      <c r="Q422">
        <v>0</v>
      </c>
      <c r="R422">
        <v>0</v>
      </c>
    </row>
    <row r="423" spans="1:18" x14ac:dyDescent="0.25">
      <c r="A423" t="s">
        <v>614</v>
      </c>
      <c r="B423" t="s">
        <v>736</v>
      </c>
      <c r="C423" t="s">
        <v>754</v>
      </c>
      <c r="D423">
        <v>14</v>
      </c>
      <c r="E423" s="266">
        <f t="shared" si="12"/>
        <v>6.2142857142857144</v>
      </c>
      <c r="F423">
        <v>87</v>
      </c>
      <c r="G423" s="266">
        <f t="shared" si="13"/>
        <v>6.9642857142857144</v>
      </c>
      <c r="H423">
        <v>97.5</v>
      </c>
      <c r="I423">
        <v>4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</row>
    <row r="424" spans="1:18" x14ac:dyDescent="0.25">
      <c r="A424" t="s">
        <v>794</v>
      </c>
      <c r="B424" t="s">
        <v>736</v>
      </c>
      <c r="C424" t="s">
        <v>633</v>
      </c>
      <c r="D424">
        <v>2</v>
      </c>
      <c r="E424" s="266">
        <f t="shared" si="12"/>
        <v>6</v>
      </c>
      <c r="F424">
        <v>12</v>
      </c>
      <c r="G424" s="266">
        <f t="shared" si="13"/>
        <v>6</v>
      </c>
      <c r="H424">
        <v>12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</row>
    <row r="425" spans="1:18" x14ac:dyDescent="0.25">
      <c r="A425" t="s">
        <v>615</v>
      </c>
      <c r="B425" t="s">
        <v>736</v>
      </c>
      <c r="C425" t="s">
        <v>747</v>
      </c>
      <c r="D425">
        <v>17</v>
      </c>
      <c r="E425" s="266">
        <f t="shared" si="12"/>
        <v>5.617647058823529</v>
      </c>
      <c r="F425">
        <v>95.5</v>
      </c>
      <c r="G425" s="266">
        <f t="shared" si="13"/>
        <v>5.6470588235294121</v>
      </c>
      <c r="H425">
        <v>96</v>
      </c>
      <c r="I425">
        <v>1</v>
      </c>
      <c r="J425">
        <v>0</v>
      </c>
      <c r="K425">
        <v>0</v>
      </c>
      <c r="L425">
        <v>0</v>
      </c>
      <c r="M425">
        <v>3</v>
      </c>
      <c r="N425">
        <v>1</v>
      </c>
      <c r="O425">
        <v>0</v>
      </c>
      <c r="P425">
        <v>0</v>
      </c>
      <c r="Q425">
        <v>0</v>
      </c>
      <c r="R425">
        <v>0</v>
      </c>
    </row>
    <row r="426" spans="1:18" x14ac:dyDescent="0.25">
      <c r="A426" t="s">
        <v>616</v>
      </c>
      <c r="B426" t="s">
        <v>736</v>
      </c>
      <c r="C426" t="s">
        <v>631</v>
      </c>
      <c r="D426">
        <v>14</v>
      </c>
      <c r="E426" s="266">
        <f t="shared" si="12"/>
        <v>5.8928571428571432</v>
      </c>
      <c r="F426">
        <v>82.5</v>
      </c>
      <c r="G426" s="266">
        <f t="shared" si="13"/>
        <v>6.1071428571428568</v>
      </c>
      <c r="H426">
        <v>85.5</v>
      </c>
      <c r="I426">
        <v>1</v>
      </c>
      <c r="J426">
        <v>0</v>
      </c>
      <c r="K426">
        <v>0</v>
      </c>
      <c r="L426">
        <v>1</v>
      </c>
      <c r="M426">
        <v>2</v>
      </c>
      <c r="N426">
        <v>0</v>
      </c>
      <c r="O426">
        <v>0</v>
      </c>
      <c r="P426">
        <v>0</v>
      </c>
      <c r="Q426">
        <v>0</v>
      </c>
      <c r="R426">
        <v>0</v>
      </c>
    </row>
    <row r="427" spans="1:18" x14ac:dyDescent="0.25">
      <c r="A427" t="s">
        <v>617</v>
      </c>
      <c r="B427" t="s">
        <v>736</v>
      </c>
      <c r="C427" t="s">
        <v>740</v>
      </c>
      <c r="D427">
        <v>17</v>
      </c>
      <c r="E427" s="266">
        <f t="shared" si="12"/>
        <v>5.6470588235294121</v>
      </c>
      <c r="F427">
        <v>96</v>
      </c>
      <c r="G427" s="266">
        <f t="shared" si="13"/>
        <v>5.7941176470588234</v>
      </c>
      <c r="H427">
        <v>98.5</v>
      </c>
      <c r="I427">
        <v>1</v>
      </c>
      <c r="J427">
        <v>0</v>
      </c>
      <c r="K427">
        <v>0</v>
      </c>
      <c r="L427">
        <v>1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</row>
    <row r="428" spans="1:18" x14ac:dyDescent="0.25">
      <c r="A428" t="s">
        <v>795</v>
      </c>
      <c r="B428" t="s">
        <v>736</v>
      </c>
      <c r="C428" t="s">
        <v>661</v>
      </c>
      <c r="D428">
        <v>6</v>
      </c>
      <c r="E428" s="266">
        <f t="shared" si="12"/>
        <v>5.833333333333333</v>
      </c>
      <c r="F428">
        <v>35</v>
      </c>
      <c r="G428" s="266">
        <f t="shared" si="13"/>
        <v>5.75</v>
      </c>
      <c r="H428">
        <v>34.5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</row>
    <row r="429" spans="1:18" x14ac:dyDescent="0.25">
      <c r="A429" t="s">
        <v>618</v>
      </c>
      <c r="B429" t="s">
        <v>736</v>
      </c>
      <c r="C429" t="s">
        <v>632</v>
      </c>
      <c r="D429">
        <v>22</v>
      </c>
      <c r="E429" s="266">
        <f t="shared" si="12"/>
        <v>5.9545454545454541</v>
      </c>
      <c r="F429">
        <v>131</v>
      </c>
      <c r="G429" s="266">
        <f t="shared" si="13"/>
        <v>6.4545454545454541</v>
      </c>
      <c r="H429">
        <v>142</v>
      </c>
      <c r="I429">
        <v>4</v>
      </c>
      <c r="J429">
        <v>0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</row>
    <row r="430" spans="1:18" x14ac:dyDescent="0.25">
      <c r="A430" t="s">
        <v>619</v>
      </c>
      <c r="B430" t="s">
        <v>736</v>
      </c>
      <c r="C430" t="s">
        <v>633</v>
      </c>
      <c r="D430">
        <v>12</v>
      </c>
      <c r="E430" s="266">
        <f t="shared" si="12"/>
        <v>5.958333333333333</v>
      </c>
      <c r="F430">
        <v>71.5</v>
      </c>
      <c r="G430" s="266">
        <f t="shared" si="13"/>
        <v>6.375</v>
      </c>
      <c r="H430">
        <v>76.5</v>
      </c>
      <c r="I430">
        <v>2</v>
      </c>
      <c r="J430">
        <v>0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</row>
    <row r="431" spans="1:18" x14ac:dyDescent="0.25">
      <c r="A431" t="s">
        <v>620</v>
      </c>
      <c r="B431" t="s">
        <v>736</v>
      </c>
      <c r="C431" t="s">
        <v>742</v>
      </c>
      <c r="D431">
        <v>29</v>
      </c>
      <c r="E431" s="266">
        <f t="shared" si="12"/>
        <v>6.1034482758620694</v>
      </c>
      <c r="F431">
        <v>177</v>
      </c>
      <c r="G431" s="266">
        <f t="shared" si="13"/>
        <v>7.1379310344827589</v>
      </c>
      <c r="H431">
        <v>207</v>
      </c>
      <c r="I431">
        <v>11</v>
      </c>
      <c r="J431">
        <v>0</v>
      </c>
      <c r="K431">
        <v>0</v>
      </c>
      <c r="L431">
        <v>1</v>
      </c>
      <c r="M431">
        <v>8</v>
      </c>
      <c r="N431">
        <v>0</v>
      </c>
      <c r="O431">
        <v>2</v>
      </c>
      <c r="P431">
        <v>0</v>
      </c>
      <c r="Q431">
        <v>0</v>
      </c>
      <c r="R431">
        <v>0</v>
      </c>
    </row>
    <row r="432" spans="1:18" x14ac:dyDescent="0.25">
      <c r="A432" t="s">
        <v>621</v>
      </c>
      <c r="B432" t="s">
        <v>736</v>
      </c>
      <c r="C432" t="s">
        <v>747</v>
      </c>
      <c r="D432">
        <v>33</v>
      </c>
      <c r="E432" s="266">
        <f t="shared" si="12"/>
        <v>5.9242424242424239</v>
      </c>
      <c r="F432">
        <v>195.5</v>
      </c>
      <c r="G432" s="266">
        <f t="shared" si="13"/>
        <v>5.8484848484848486</v>
      </c>
      <c r="H432">
        <v>193</v>
      </c>
      <c r="I432">
        <v>1</v>
      </c>
      <c r="J432">
        <v>0</v>
      </c>
      <c r="K432">
        <v>0</v>
      </c>
      <c r="L432">
        <v>2</v>
      </c>
      <c r="M432">
        <v>15</v>
      </c>
      <c r="N432">
        <v>0</v>
      </c>
      <c r="O432">
        <v>0</v>
      </c>
      <c r="P432">
        <v>0</v>
      </c>
      <c r="Q432">
        <v>0</v>
      </c>
      <c r="R432">
        <v>0</v>
      </c>
    </row>
    <row r="433" spans="1:18" x14ac:dyDescent="0.25">
      <c r="A433" t="s">
        <v>622</v>
      </c>
      <c r="B433" t="s">
        <v>736</v>
      </c>
      <c r="C433" t="s">
        <v>632</v>
      </c>
      <c r="D433">
        <v>11</v>
      </c>
      <c r="E433" s="266">
        <f t="shared" si="12"/>
        <v>5.7727272727272725</v>
      </c>
      <c r="F433">
        <v>63.5</v>
      </c>
      <c r="G433" s="266">
        <f t="shared" si="13"/>
        <v>5.9545454545454541</v>
      </c>
      <c r="H433">
        <v>65.5</v>
      </c>
      <c r="I433">
        <v>1</v>
      </c>
      <c r="J433">
        <v>0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</row>
    <row r="434" spans="1:18" x14ac:dyDescent="0.25">
      <c r="A434" t="s">
        <v>623</v>
      </c>
      <c r="B434" t="s">
        <v>736</v>
      </c>
      <c r="C434" t="s">
        <v>745</v>
      </c>
      <c r="D434">
        <v>17</v>
      </c>
      <c r="E434" s="266">
        <f t="shared" si="12"/>
        <v>5.6470588235294121</v>
      </c>
      <c r="F434">
        <v>96</v>
      </c>
      <c r="G434" s="266">
        <f t="shared" si="13"/>
        <v>5.7352941176470589</v>
      </c>
      <c r="H434">
        <v>97.5</v>
      </c>
      <c r="I434">
        <v>1</v>
      </c>
      <c r="J434">
        <v>0</v>
      </c>
      <c r="K434">
        <v>0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</row>
    <row r="435" spans="1:18" x14ac:dyDescent="0.25">
      <c r="A435" t="s">
        <v>796</v>
      </c>
      <c r="B435" t="s">
        <v>736</v>
      </c>
      <c r="C435" t="s">
        <v>738</v>
      </c>
      <c r="D435">
        <v>5</v>
      </c>
      <c r="E435" s="266">
        <f t="shared" si="12"/>
        <v>5.5</v>
      </c>
      <c r="F435">
        <v>27.5</v>
      </c>
      <c r="G435" s="266">
        <f t="shared" si="13"/>
        <v>5.4</v>
      </c>
      <c r="H435">
        <v>27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</row>
    <row r="436" spans="1:18" x14ac:dyDescent="0.25">
      <c r="A436" t="s">
        <v>797</v>
      </c>
      <c r="B436" t="s">
        <v>736</v>
      </c>
      <c r="C436" t="s">
        <v>740</v>
      </c>
      <c r="D436">
        <v>8</v>
      </c>
      <c r="E436" s="266">
        <f t="shared" si="12"/>
        <v>5.875</v>
      </c>
      <c r="F436">
        <v>47</v>
      </c>
      <c r="G436" s="266">
        <f t="shared" si="13"/>
        <v>5.875</v>
      </c>
      <c r="H436">
        <v>47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</row>
    <row r="437" spans="1:18" x14ac:dyDescent="0.25">
      <c r="A437" t="s">
        <v>798</v>
      </c>
      <c r="B437" t="s">
        <v>736</v>
      </c>
      <c r="C437" t="s">
        <v>738</v>
      </c>
      <c r="D437">
        <v>2</v>
      </c>
      <c r="E437" s="266">
        <f t="shared" si="12"/>
        <v>5</v>
      </c>
      <c r="F437">
        <v>10</v>
      </c>
      <c r="G437" s="266">
        <f t="shared" si="13"/>
        <v>5</v>
      </c>
      <c r="H437">
        <v>10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</row>
    <row r="438" spans="1:18" x14ac:dyDescent="0.25">
      <c r="A438" t="s">
        <v>250</v>
      </c>
      <c r="B438" t="s">
        <v>799</v>
      </c>
      <c r="C438" t="s">
        <v>760</v>
      </c>
      <c r="D438">
        <v>16</v>
      </c>
      <c r="E438" s="266">
        <f t="shared" si="12"/>
        <v>5.28125</v>
      </c>
      <c r="F438">
        <v>84.5</v>
      </c>
      <c r="G438" s="266">
        <f t="shared" si="13"/>
        <v>5.21875</v>
      </c>
      <c r="H438">
        <v>83.5</v>
      </c>
      <c r="I438">
        <v>0</v>
      </c>
      <c r="J438">
        <v>0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</row>
    <row r="439" spans="1:18" x14ac:dyDescent="0.25">
      <c r="A439" t="s">
        <v>801</v>
      </c>
      <c r="B439" t="s">
        <v>799</v>
      </c>
      <c r="C439" t="s">
        <v>635</v>
      </c>
      <c r="D439">
        <v>4</v>
      </c>
      <c r="E439" s="266">
        <f t="shared" si="12"/>
        <v>5.75</v>
      </c>
      <c r="F439">
        <v>23</v>
      </c>
      <c r="G439" s="266">
        <f t="shared" si="13"/>
        <v>5.75</v>
      </c>
      <c r="H439">
        <v>23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</row>
    <row r="440" spans="1:18" x14ac:dyDescent="0.25">
      <c r="A440" t="s">
        <v>251</v>
      </c>
      <c r="B440" t="s">
        <v>799</v>
      </c>
      <c r="C440" t="s">
        <v>661</v>
      </c>
      <c r="D440">
        <v>26</v>
      </c>
      <c r="E440" s="266">
        <f t="shared" si="12"/>
        <v>5.9615384615384617</v>
      </c>
      <c r="F440">
        <v>155</v>
      </c>
      <c r="G440" s="266">
        <f t="shared" si="13"/>
        <v>6.6730769230769234</v>
      </c>
      <c r="H440">
        <v>173.5</v>
      </c>
      <c r="I440">
        <v>8</v>
      </c>
      <c r="J440">
        <v>0</v>
      </c>
      <c r="K440">
        <v>0</v>
      </c>
      <c r="L440">
        <v>0</v>
      </c>
      <c r="M440">
        <v>1</v>
      </c>
      <c r="N440">
        <v>2</v>
      </c>
      <c r="O440">
        <v>2</v>
      </c>
      <c r="P440">
        <v>1</v>
      </c>
      <c r="Q440">
        <v>0</v>
      </c>
      <c r="R440">
        <v>0</v>
      </c>
    </row>
    <row r="441" spans="1:18" x14ac:dyDescent="0.25">
      <c r="A441" t="s">
        <v>802</v>
      </c>
      <c r="B441" t="s">
        <v>799</v>
      </c>
      <c r="C441" t="s">
        <v>634</v>
      </c>
      <c r="D441">
        <v>1</v>
      </c>
      <c r="E441" s="266">
        <f t="shared" si="12"/>
        <v>5.5</v>
      </c>
      <c r="F441">
        <v>5.5</v>
      </c>
      <c r="G441" s="266">
        <f t="shared" si="13"/>
        <v>5.5</v>
      </c>
      <c r="H441">
        <v>5.5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</row>
    <row r="442" spans="1:18" x14ac:dyDescent="0.25">
      <c r="A442" t="s">
        <v>252</v>
      </c>
      <c r="B442" t="s">
        <v>799</v>
      </c>
      <c r="C442" t="s">
        <v>754</v>
      </c>
      <c r="D442">
        <v>30</v>
      </c>
      <c r="E442" s="266">
        <f t="shared" si="12"/>
        <v>5.916666666666667</v>
      </c>
      <c r="F442">
        <v>177.5</v>
      </c>
      <c r="G442" s="266">
        <f t="shared" si="13"/>
        <v>7.0666666666666664</v>
      </c>
      <c r="H442">
        <v>212</v>
      </c>
      <c r="I442">
        <v>14</v>
      </c>
      <c r="J442">
        <v>0</v>
      </c>
      <c r="K442">
        <v>0</v>
      </c>
      <c r="L442">
        <v>4</v>
      </c>
      <c r="M442">
        <v>9</v>
      </c>
      <c r="N442">
        <v>1</v>
      </c>
      <c r="O442">
        <v>3</v>
      </c>
      <c r="P442">
        <v>2</v>
      </c>
      <c r="Q442">
        <v>0</v>
      </c>
      <c r="R442">
        <v>0</v>
      </c>
    </row>
    <row r="443" spans="1:18" x14ac:dyDescent="0.25">
      <c r="A443" t="s">
        <v>253</v>
      </c>
      <c r="B443" t="s">
        <v>799</v>
      </c>
      <c r="C443" t="s">
        <v>761</v>
      </c>
      <c r="D443">
        <v>23</v>
      </c>
      <c r="E443" s="266">
        <f t="shared" si="12"/>
        <v>6.0434782608695654</v>
      </c>
      <c r="F443">
        <v>139</v>
      </c>
      <c r="G443" s="266">
        <f t="shared" si="13"/>
        <v>6.8695652173913047</v>
      </c>
      <c r="H443">
        <v>158</v>
      </c>
      <c r="I443">
        <v>5</v>
      </c>
      <c r="J443">
        <v>0</v>
      </c>
      <c r="K443">
        <v>0</v>
      </c>
      <c r="L443">
        <v>5</v>
      </c>
      <c r="M443">
        <v>2</v>
      </c>
      <c r="N443">
        <v>0</v>
      </c>
      <c r="O443">
        <v>0</v>
      </c>
      <c r="P443">
        <v>0</v>
      </c>
      <c r="Q443">
        <v>0</v>
      </c>
      <c r="R443">
        <v>0</v>
      </c>
    </row>
    <row r="444" spans="1:18" x14ac:dyDescent="0.25">
      <c r="A444" t="s">
        <v>254</v>
      </c>
      <c r="B444" t="s">
        <v>799</v>
      </c>
      <c r="C444" t="s">
        <v>750</v>
      </c>
      <c r="D444">
        <v>22</v>
      </c>
      <c r="E444" s="266">
        <f t="shared" si="12"/>
        <v>5.4545454545454541</v>
      </c>
      <c r="F444">
        <v>120</v>
      </c>
      <c r="G444" s="266">
        <f t="shared" si="13"/>
        <v>5.4318181818181817</v>
      </c>
      <c r="H444">
        <v>119.5</v>
      </c>
      <c r="I444">
        <v>0</v>
      </c>
      <c r="J444">
        <v>0</v>
      </c>
      <c r="K444">
        <v>0</v>
      </c>
      <c r="L444">
        <v>1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</row>
    <row r="445" spans="1:18" x14ac:dyDescent="0.25">
      <c r="A445" t="s">
        <v>255</v>
      </c>
      <c r="B445" t="s">
        <v>799</v>
      </c>
      <c r="C445" t="s">
        <v>635</v>
      </c>
      <c r="D445">
        <v>29</v>
      </c>
      <c r="E445" s="266">
        <f t="shared" si="12"/>
        <v>6.1206896551724137</v>
      </c>
      <c r="F445">
        <v>177.5</v>
      </c>
      <c r="G445" s="266">
        <f t="shared" si="13"/>
        <v>7.7068965517241379</v>
      </c>
      <c r="H445">
        <v>223.5</v>
      </c>
      <c r="I445">
        <v>16</v>
      </c>
      <c r="J445">
        <v>0</v>
      </c>
      <c r="K445">
        <v>0</v>
      </c>
      <c r="L445">
        <v>4</v>
      </c>
      <c r="M445">
        <v>10</v>
      </c>
      <c r="N445">
        <v>1</v>
      </c>
      <c r="O445">
        <v>6</v>
      </c>
      <c r="P445">
        <v>0</v>
      </c>
      <c r="Q445">
        <v>0</v>
      </c>
      <c r="R445">
        <v>0</v>
      </c>
    </row>
    <row r="446" spans="1:18" x14ac:dyDescent="0.25">
      <c r="A446" t="s">
        <v>256</v>
      </c>
      <c r="B446" t="s">
        <v>799</v>
      </c>
      <c r="C446" t="s">
        <v>739</v>
      </c>
      <c r="D446">
        <v>29</v>
      </c>
      <c r="E446" s="266">
        <f t="shared" si="12"/>
        <v>5.7586206896551726</v>
      </c>
      <c r="F446">
        <v>167</v>
      </c>
      <c r="G446" s="266">
        <f t="shared" si="13"/>
        <v>6.7068965517241379</v>
      </c>
      <c r="H446">
        <v>194.5</v>
      </c>
      <c r="I446">
        <v>10</v>
      </c>
      <c r="J446">
        <v>0</v>
      </c>
      <c r="K446">
        <v>0</v>
      </c>
      <c r="L446">
        <v>2</v>
      </c>
      <c r="M446">
        <v>7</v>
      </c>
      <c r="N446">
        <v>1</v>
      </c>
      <c r="O446">
        <v>0</v>
      </c>
      <c r="P446">
        <v>0</v>
      </c>
      <c r="Q446">
        <v>0</v>
      </c>
      <c r="R446">
        <v>0</v>
      </c>
    </row>
    <row r="447" spans="1:18" x14ac:dyDescent="0.25">
      <c r="A447" t="s">
        <v>803</v>
      </c>
      <c r="B447" t="s">
        <v>799</v>
      </c>
      <c r="C447" t="s">
        <v>746</v>
      </c>
      <c r="D447">
        <v>2</v>
      </c>
      <c r="E447" s="266">
        <f t="shared" si="12"/>
        <v>5.75</v>
      </c>
      <c r="F447">
        <v>11.5</v>
      </c>
      <c r="G447" s="266">
        <f t="shared" si="13"/>
        <v>5.75</v>
      </c>
      <c r="H447">
        <v>11.5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</row>
    <row r="448" spans="1:18" x14ac:dyDescent="0.25">
      <c r="A448" t="s">
        <v>257</v>
      </c>
      <c r="B448" t="s">
        <v>799</v>
      </c>
      <c r="C448" t="s">
        <v>760</v>
      </c>
      <c r="D448">
        <v>25</v>
      </c>
      <c r="E448" s="266">
        <f t="shared" si="12"/>
        <v>5.38</v>
      </c>
      <c r="F448">
        <v>134.5</v>
      </c>
      <c r="G448" s="266">
        <f t="shared" si="13"/>
        <v>5.58</v>
      </c>
      <c r="H448">
        <v>139.5</v>
      </c>
      <c r="I448">
        <v>3</v>
      </c>
      <c r="J448">
        <v>0</v>
      </c>
      <c r="K448">
        <v>0</v>
      </c>
      <c r="L448">
        <v>1</v>
      </c>
      <c r="M448">
        <v>4</v>
      </c>
      <c r="N448">
        <v>0</v>
      </c>
      <c r="O448">
        <v>0</v>
      </c>
      <c r="P448">
        <v>1</v>
      </c>
      <c r="Q448">
        <v>0</v>
      </c>
      <c r="R448">
        <v>0</v>
      </c>
    </row>
    <row r="449" spans="1:18" x14ac:dyDescent="0.25">
      <c r="A449" t="s">
        <v>890</v>
      </c>
      <c r="B449" t="s">
        <v>833</v>
      </c>
      <c r="C449" t="s">
        <v>746</v>
      </c>
      <c r="D449">
        <v>19</v>
      </c>
      <c r="E449" s="266">
        <f t="shared" si="12"/>
        <v>5.8421052631578947</v>
      </c>
      <c r="F449">
        <v>111</v>
      </c>
      <c r="G449" s="266">
        <f t="shared" si="13"/>
        <v>5.7631578947368425</v>
      </c>
      <c r="H449">
        <v>109.5</v>
      </c>
      <c r="I449">
        <v>0</v>
      </c>
      <c r="J449">
        <v>0</v>
      </c>
      <c r="K449">
        <v>0</v>
      </c>
      <c r="L449">
        <v>0</v>
      </c>
      <c r="M449">
        <v>3</v>
      </c>
      <c r="N449">
        <v>0</v>
      </c>
      <c r="O449">
        <v>0</v>
      </c>
      <c r="P449">
        <v>0</v>
      </c>
      <c r="Q449">
        <v>0</v>
      </c>
      <c r="R449">
        <v>0</v>
      </c>
    </row>
    <row r="450" spans="1:18" x14ac:dyDescent="0.25">
      <c r="A450" t="s">
        <v>804</v>
      </c>
      <c r="B450" t="s">
        <v>799</v>
      </c>
      <c r="C450" t="s">
        <v>631</v>
      </c>
      <c r="D450">
        <v>8</v>
      </c>
      <c r="E450" s="266">
        <f t="shared" ref="E450:E513" si="14">F450/$D450</f>
        <v>5.9375</v>
      </c>
      <c r="F450">
        <v>47.5</v>
      </c>
      <c r="G450" s="266">
        <f t="shared" ref="G450:G513" si="15">H450/$D450</f>
        <v>6.1875</v>
      </c>
      <c r="H450">
        <v>49.5</v>
      </c>
      <c r="I450">
        <v>1</v>
      </c>
      <c r="J450">
        <v>0</v>
      </c>
      <c r="K450">
        <v>0</v>
      </c>
      <c r="L450">
        <v>0</v>
      </c>
      <c r="M450">
        <v>2</v>
      </c>
      <c r="N450">
        <v>0</v>
      </c>
      <c r="O450">
        <v>0</v>
      </c>
      <c r="P450">
        <v>0</v>
      </c>
      <c r="Q450">
        <v>0</v>
      </c>
      <c r="R450">
        <v>0</v>
      </c>
    </row>
    <row r="451" spans="1:18" x14ac:dyDescent="0.25">
      <c r="A451" t="s">
        <v>805</v>
      </c>
      <c r="B451" t="s">
        <v>799</v>
      </c>
      <c r="C451" t="s">
        <v>761</v>
      </c>
      <c r="D451">
        <v>8</v>
      </c>
      <c r="E451" s="266">
        <f t="shared" si="14"/>
        <v>5.6875</v>
      </c>
      <c r="F451">
        <v>45.5</v>
      </c>
      <c r="G451" s="266">
        <f t="shared" si="15"/>
        <v>5.6875</v>
      </c>
      <c r="H451">
        <v>45.5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</row>
    <row r="452" spans="1:18" x14ac:dyDescent="0.25">
      <c r="A452" t="s">
        <v>258</v>
      </c>
      <c r="B452" t="s">
        <v>799</v>
      </c>
      <c r="C452" t="s">
        <v>752</v>
      </c>
      <c r="D452">
        <v>16</v>
      </c>
      <c r="E452" s="266">
        <f t="shared" si="14"/>
        <v>5.5625</v>
      </c>
      <c r="F452">
        <v>89</v>
      </c>
      <c r="G452" s="266">
        <f t="shared" si="15"/>
        <v>5.78125</v>
      </c>
      <c r="H452">
        <v>92.5</v>
      </c>
      <c r="I452">
        <v>3</v>
      </c>
      <c r="J452">
        <v>0</v>
      </c>
      <c r="K452">
        <v>1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</row>
    <row r="453" spans="1:18" x14ac:dyDescent="0.25">
      <c r="A453" t="s">
        <v>259</v>
      </c>
      <c r="B453" t="s">
        <v>799</v>
      </c>
      <c r="C453" t="s">
        <v>748</v>
      </c>
      <c r="D453">
        <v>37</v>
      </c>
      <c r="E453" s="266">
        <f t="shared" si="14"/>
        <v>6.1486486486486482</v>
      </c>
      <c r="F453">
        <v>227.5</v>
      </c>
      <c r="G453" s="266">
        <f t="shared" si="15"/>
        <v>7.4054054054054053</v>
      </c>
      <c r="H453">
        <v>274</v>
      </c>
      <c r="I453">
        <v>15</v>
      </c>
      <c r="J453">
        <v>0</v>
      </c>
      <c r="K453">
        <v>0</v>
      </c>
      <c r="L453">
        <v>5</v>
      </c>
      <c r="M453">
        <v>7</v>
      </c>
      <c r="N453">
        <v>0</v>
      </c>
      <c r="O453">
        <v>0</v>
      </c>
      <c r="P453">
        <v>0</v>
      </c>
      <c r="Q453">
        <v>0</v>
      </c>
      <c r="R453">
        <v>0</v>
      </c>
    </row>
    <row r="454" spans="1:18" x14ac:dyDescent="0.25">
      <c r="A454" t="s">
        <v>806</v>
      </c>
      <c r="B454" t="s">
        <v>799</v>
      </c>
      <c r="C454" t="s">
        <v>631</v>
      </c>
      <c r="D454">
        <v>1</v>
      </c>
      <c r="E454" s="266">
        <f t="shared" si="14"/>
        <v>5.5</v>
      </c>
      <c r="F454">
        <v>5.5</v>
      </c>
      <c r="G454" s="266">
        <f t="shared" si="15"/>
        <v>5.5</v>
      </c>
      <c r="H454">
        <v>5.5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</row>
    <row r="455" spans="1:18" x14ac:dyDescent="0.25">
      <c r="A455" t="s">
        <v>807</v>
      </c>
      <c r="B455" t="s">
        <v>799</v>
      </c>
      <c r="C455" t="s">
        <v>739</v>
      </c>
      <c r="D455">
        <v>1</v>
      </c>
      <c r="E455" s="266">
        <f t="shared" si="14"/>
        <v>6</v>
      </c>
      <c r="F455">
        <v>6</v>
      </c>
      <c r="G455" s="266">
        <f t="shared" si="15"/>
        <v>6</v>
      </c>
      <c r="H455">
        <v>6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</row>
    <row r="456" spans="1:18" x14ac:dyDescent="0.25">
      <c r="A456" t="s">
        <v>260</v>
      </c>
      <c r="B456" t="s">
        <v>799</v>
      </c>
      <c r="C456" t="s">
        <v>661</v>
      </c>
      <c r="D456">
        <v>33</v>
      </c>
      <c r="E456" s="266">
        <f t="shared" si="14"/>
        <v>6.3030303030303028</v>
      </c>
      <c r="F456">
        <v>208</v>
      </c>
      <c r="G456" s="266">
        <f t="shared" si="15"/>
        <v>7.3181818181818183</v>
      </c>
      <c r="H456">
        <v>241.5</v>
      </c>
      <c r="I456">
        <v>12</v>
      </c>
      <c r="J456">
        <v>0</v>
      </c>
      <c r="K456">
        <v>0</v>
      </c>
      <c r="L456">
        <v>6</v>
      </c>
      <c r="M456">
        <v>5</v>
      </c>
      <c r="N456">
        <v>0</v>
      </c>
      <c r="O456">
        <v>1</v>
      </c>
      <c r="P456">
        <v>2</v>
      </c>
      <c r="Q456">
        <v>0</v>
      </c>
      <c r="R456">
        <v>0</v>
      </c>
    </row>
    <row r="457" spans="1:18" x14ac:dyDescent="0.25">
      <c r="A457" t="s">
        <v>808</v>
      </c>
      <c r="B457" t="s">
        <v>799</v>
      </c>
      <c r="C457" t="s">
        <v>661</v>
      </c>
      <c r="D457">
        <v>1</v>
      </c>
      <c r="E457" s="266">
        <f t="shared" si="14"/>
        <v>6</v>
      </c>
      <c r="F457">
        <v>6</v>
      </c>
      <c r="G457" s="266">
        <f t="shared" si="15"/>
        <v>6</v>
      </c>
      <c r="H457">
        <v>6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</row>
    <row r="458" spans="1:18" x14ac:dyDescent="0.25">
      <c r="A458" t="s">
        <v>261</v>
      </c>
      <c r="B458" t="s">
        <v>799</v>
      </c>
      <c r="C458" t="s">
        <v>760</v>
      </c>
      <c r="D458">
        <v>27</v>
      </c>
      <c r="E458" s="266">
        <f t="shared" si="14"/>
        <v>5.6296296296296298</v>
      </c>
      <c r="F458">
        <v>152</v>
      </c>
      <c r="G458" s="266">
        <f t="shared" si="15"/>
        <v>6.0925925925925926</v>
      </c>
      <c r="H458">
        <v>164.5</v>
      </c>
      <c r="I458">
        <v>4</v>
      </c>
      <c r="J458">
        <v>0</v>
      </c>
      <c r="K458">
        <v>0</v>
      </c>
      <c r="L458">
        <v>2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</row>
    <row r="459" spans="1:18" x14ac:dyDescent="0.25">
      <c r="A459" t="s">
        <v>262</v>
      </c>
      <c r="B459" t="s">
        <v>799</v>
      </c>
      <c r="C459" t="s">
        <v>746</v>
      </c>
      <c r="D459">
        <v>14</v>
      </c>
      <c r="E459" s="266">
        <f t="shared" si="14"/>
        <v>6.0714285714285712</v>
      </c>
      <c r="F459">
        <v>85</v>
      </c>
      <c r="G459" s="266">
        <f t="shared" si="15"/>
        <v>6.9285714285714288</v>
      </c>
      <c r="H459">
        <v>97</v>
      </c>
      <c r="I459">
        <v>4</v>
      </c>
      <c r="J459">
        <v>0</v>
      </c>
      <c r="K459">
        <v>0</v>
      </c>
      <c r="L459">
        <v>1</v>
      </c>
      <c r="M459">
        <v>2</v>
      </c>
      <c r="N459">
        <v>0</v>
      </c>
      <c r="O459">
        <v>0</v>
      </c>
      <c r="P459">
        <v>0</v>
      </c>
      <c r="Q459">
        <v>0</v>
      </c>
      <c r="R459">
        <v>0</v>
      </c>
    </row>
    <row r="460" spans="1:18" x14ac:dyDescent="0.25">
      <c r="A460" t="s">
        <v>263</v>
      </c>
      <c r="B460" t="s">
        <v>799</v>
      </c>
      <c r="C460" t="s">
        <v>746</v>
      </c>
      <c r="D460">
        <v>37</v>
      </c>
      <c r="E460" s="266">
        <f t="shared" si="14"/>
        <v>6.0270270270270272</v>
      </c>
      <c r="F460">
        <v>223</v>
      </c>
      <c r="G460" s="266">
        <f t="shared" si="15"/>
        <v>7.0675675675675675</v>
      </c>
      <c r="H460">
        <v>261.5</v>
      </c>
      <c r="I460">
        <v>13</v>
      </c>
      <c r="J460">
        <v>0</v>
      </c>
      <c r="K460">
        <v>0</v>
      </c>
      <c r="L460">
        <v>4</v>
      </c>
      <c r="M460">
        <v>3</v>
      </c>
      <c r="N460">
        <v>0</v>
      </c>
      <c r="O460">
        <v>2</v>
      </c>
      <c r="P460">
        <v>1</v>
      </c>
      <c r="Q460">
        <v>0</v>
      </c>
      <c r="R460">
        <v>0</v>
      </c>
    </row>
    <row r="461" spans="1:18" x14ac:dyDescent="0.25">
      <c r="A461" t="s">
        <v>264</v>
      </c>
      <c r="B461" t="s">
        <v>799</v>
      </c>
      <c r="C461" t="s">
        <v>631</v>
      </c>
      <c r="D461">
        <v>18</v>
      </c>
      <c r="E461" s="266">
        <f t="shared" si="14"/>
        <v>6.333333333333333</v>
      </c>
      <c r="F461">
        <v>114</v>
      </c>
      <c r="G461" s="266">
        <f t="shared" si="15"/>
        <v>8.4166666666666661</v>
      </c>
      <c r="H461">
        <v>151.5</v>
      </c>
      <c r="I461">
        <v>13</v>
      </c>
      <c r="J461">
        <v>0</v>
      </c>
      <c r="K461">
        <v>0</v>
      </c>
      <c r="L461">
        <v>1</v>
      </c>
      <c r="M461">
        <v>5</v>
      </c>
      <c r="N461">
        <v>0</v>
      </c>
      <c r="O461">
        <v>0</v>
      </c>
      <c r="P461">
        <v>0</v>
      </c>
      <c r="Q461">
        <v>0</v>
      </c>
      <c r="R461">
        <v>0</v>
      </c>
    </row>
    <row r="462" spans="1:18" x14ac:dyDescent="0.25">
      <c r="A462" t="s">
        <v>265</v>
      </c>
      <c r="B462" t="s">
        <v>799</v>
      </c>
      <c r="C462" t="s">
        <v>738</v>
      </c>
      <c r="D462">
        <v>30</v>
      </c>
      <c r="E462" s="266">
        <f t="shared" si="14"/>
        <v>6.05</v>
      </c>
      <c r="F462">
        <v>181.5</v>
      </c>
      <c r="G462" s="266">
        <f t="shared" si="15"/>
        <v>7.4333333333333336</v>
      </c>
      <c r="H462">
        <v>223</v>
      </c>
      <c r="I462">
        <v>16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4</v>
      </c>
      <c r="P462">
        <v>2</v>
      </c>
      <c r="Q462">
        <v>0</v>
      </c>
      <c r="R462">
        <v>0</v>
      </c>
    </row>
    <row r="463" spans="1:18" x14ac:dyDescent="0.25">
      <c r="A463" t="s">
        <v>809</v>
      </c>
      <c r="B463" t="s">
        <v>799</v>
      </c>
      <c r="C463" t="s">
        <v>750</v>
      </c>
      <c r="D463">
        <v>1</v>
      </c>
      <c r="E463" s="266">
        <f t="shared" si="14"/>
        <v>5</v>
      </c>
      <c r="F463">
        <v>5</v>
      </c>
      <c r="G463" s="266">
        <f t="shared" si="15"/>
        <v>5</v>
      </c>
      <c r="H463">
        <v>5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</row>
    <row r="464" spans="1:18" x14ac:dyDescent="0.25">
      <c r="A464" t="s">
        <v>810</v>
      </c>
      <c r="B464" t="s">
        <v>799</v>
      </c>
      <c r="C464" t="s">
        <v>739</v>
      </c>
      <c r="D464">
        <v>1</v>
      </c>
      <c r="E464" s="266">
        <f t="shared" si="14"/>
        <v>5</v>
      </c>
      <c r="F464">
        <v>5</v>
      </c>
      <c r="G464" s="266">
        <f t="shared" si="15"/>
        <v>1.5</v>
      </c>
      <c r="H464">
        <v>1.5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</row>
    <row r="465" spans="1:18" x14ac:dyDescent="0.25">
      <c r="A465" t="s">
        <v>266</v>
      </c>
      <c r="B465" t="s">
        <v>799</v>
      </c>
      <c r="C465" t="s">
        <v>745</v>
      </c>
      <c r="D465">
        <v>33</v>
      </c>
      <c r="E465" s="266">
        <f t="shared" si="14"/>
        <v>6.0757575757575761</v>
      </c>
      <c r="F465">
        <v>200.5</v>
      </c>
      <c r="G465" s="266">
        <f t="shared" si="15"/>
        <v>7.1515151515151514</v>
      </c>
      <c r="H465">
        <v>236</v>
      </c>
      <c r="I465">
        <v>12</v>
      </c>
      <c r="J465">
        <v>0</v>
      </c>
      <c r="K465">
        <v>0</v>
      </c>
      <c r="L465">
        <v>4</v>
      </c>
      <c r="M465">
        <v>7</v>
      </c>
      <c r="N465">
        <v>1</v>
      </c>
      <c r="O465">
        <v>2</v>
      </c>
      <c r="P465">
        <v>0</v>
      </c>
      <c r="Q465">
        <v>0</v>
      </c>
      <c r="R465">
        <v>0</v>
      </c>
    </row>
    <row r="466" spans="1:18" x14ac:dyDescent="0.25">
      <c r="A466" t="s">
        <v>811</v>
      </c>
      <c r="B466" t="s">
        <v>799</v>
      </c>
      <c r="C466" t="s">
        <v>754</v>
      </c>
      <c r="D466">
        <v>5</v>
      </c>
      <c r="E466" s="266">
        <f t="shared" si="14"/>
        <v>5.6</v>
      </c>
      <c r="F466">
        <v>28</v>
      </c>
      <c r="G466" s="266">
        <f t="shared" si="15"/>
        <v>5.5</v>
      </c>
      <c r="H466">
        <v>27.5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</row>
    <row r="467" spans="1:18" x14ac:dyDescent="0.25">
      <c r="A467" t="s">
        <v>267</v>
      </c>
      <c r="B467" t="s">
        <v>799</v>
      </c>
      <c r="C467" t="s">
        <v>750</v>
      </c>
      <c r="D467">
        <v>28</v>
      </c>
      <c r="E467" s="266">
        <f t="shared" si="14"/>
        <v>5.6428571428571432</v>
      </c>
      <c r="F467">
        <v>158</v>
      </c>
      <c r="G467" s="266">
        <f t="shared" si="15"/>
        <v>6.0892857142857144</v>
      </c>
      <c r="H467">
        <v>170.5</v>
      </c>
      <c r="I467">
        <v>4</v>
      </c>
      <c r="J467">
        <v>0</v>
      </c>
      <c r="K467">
        <v>0</v>
      </c>
      <c r="L467">
        <v>3</v>
      </c>
      <c r="M467">
        <v>3</v>
      </c>
      <c r="N467">
        <v>1</v>
      </c>
      <c r="O467">
        <v>1</v>
      </c>
      <c r="P467">
        <v>0</v>
      </c>
      <c r="Q467">
        <v>0</v>
      </c>
      <c r="R467">
        <v>0</v>
      </c>
    </row>
    <row r="468" spans="1:18" x14ac:dyDescent="0.25">
      <c r="A468" t="s">
        <v>812</v>
      </c>
      <c r="B468" t="s">
        <v>799</v>
      </c>
      <c r="C468" t="s">
        <v>635</v>
      </c>
      <c r="D468">
        <v>8</v>
      </c>
      <c r="E468" s="266">
        <f t="shared" si="14"/>
        <v>5.4375</v>
      </c>
      <c r="F468">
        <v>43.5</v>
      </c>
      <c r="G468" s="266">
        <f t="shared" si="15"/>
        <v>5.375</v>
      </c>
      <c r="H468">
        <v>43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</row>
    <row r="469" spans="1:18" x14ac:dyDescent="0.25">
      <c r="A469" t="s">
        <v>813</v>
      </c>
      <c r="B469" t="s">
        <v>799</v>
      </c>
      <c r="C469" t="s">
        <v>739</v>
      </c>
      <c r="D469">
        <v>5</v>
      </c>
      <c r="E469" s="266">
        <f t="shared" si="14"/>
        <v>5.5</v>
      </c>
      <c r="F469">
        <v>27.5</v>
      </c>
      <c r="G469" s="266">
        <f t="shared" si="15"/>
        <v>5.5</v>
      </c>
      <c r="H469">
        <v>27.5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</row>
    <row r="470" spans="1:18" x14ac:dyDescent="0.25">
      <c r="A470" t="s">
        <v>268</v>
      </c>
      <c r="B470" t="s">
        <v>799</v>
      </c>
      <c r="C470" t="s">
        <v>635</v>
      </c>
      <c r="D470">
        <v>24</v>
      </c>
      <c r="E470" s="266">
        <f t="shared" si="14"/>
        <v>5.520833333333333</v>
      </c>
      <c r="F470">
        <v>132.5</v>
      </c>
      <c r="G470" s="266">
        <f t="shared" si="15"/>
        <v>5.5</v>
      </c>
      <c r="H470">
        <v>132</v>
      </c>
      <c r="I470">
        <v>1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1</v>
      </c>
      <c r="Q470">
        <v>0</v>
      </c>
      <c r="R470">
        <v>0</v>
      </c>
    </row>
    <row r="471" spans="1:18" x14ac:dyDescent="0.25">
      <c r="A471" t="s">
        <v>269</v>
      </c>
      <c r="B471" t="s">
        <v>799</v>
      </c>
      <c r="C471" t="s">
        <v>635</v>
      </c>
      <c r="D471">
        <v>27</v>
      </c>
      <c r="E471" s="266">
        <f t="shared" si="14"/>
        <v>5.9444444444444446</v>
      </c>
      <c r="F471">
        <v>160.5</v>
      </c>
      <c r="G471" s="266">
        <f t="shared" si="15"/>
        <v>6.7592592592592595</v>
      </c>
      <c r="H471">
        <v>182.5</v>
      </c>
      <c r="I471">
        <v>7</v>
      </c>
      <c r="J471">
        <v>0</v>
      </c>
      <c r="K471">
        <v>0</v>
      </c>
      <c r="L471">
        <v>3</v>
      </c>
      <c r="M471">
        <v>4</v>
      </c>
      <c r="N471">
        <v>0</v>
      </c>
      <c r="O471">
        <v>0</v>
      </c>
      <c r="P471">
        <v>0</v>
      </c>
      <c r="Q471">
        <v>0</v>
      </c>
      <c r="R471">
        <v>0</v>
      </c>
    </row>
    <row r="472" spans="1:18" x14ac:dyDescent="0.25">
      <c r="A472" t="s">
        <v>270</v>
      </c>
      <c r="B472" t="s">
        <v>799</v>
      </c>
      <c r="C472" t="s">
        <v>745</v>
      </c>
      <c r="D472">
        <v>34</v>
      </c>
      <c r="E472" s="266">
        <f t="shared" si="14"/>
        <v>5.9705882352941178</v>
      </c>
      <c r="F472">
        <v>203</v>
      </c>
      <c r="G472" s="266">
        <f t="shared" si="15"/>
        <v>6.7647058823529411</v>
      </c>
      <c r="H472">
        <v>230</v>
      </c>
      <c r="I472">
        <v>9</v>
      </c>
      <c r="J472">
        <v>0</v>
      </c>
      <c r="K472">
        <v>0</v>
      </c>
      <c r="L472">
        <v>3</v>
      </c>
      <c r="M472">
        <v>6</v>
      </c>
      <c r="N472">
        <v>0</v>
      </c>
      <c r="O472">
        <v>0</v>
      </c>
      <c r="P472">
        <v>0</v>
      </c>
      <c r="Q472">
        <v>0</v>
      </c>
      <c r="R472">
        <v>0</v>
      </c>
    </row>
    <row r="473" spans="1:18" x14ac:dyDescent="0.25">
      <c r="A473" t="s">
        <v>271</v>
      </c>
      <c r="B473" t="s">
        <v>799</v>
      </c>
      <c r="C473" t="s">
        <v>631</v>
      </c>
      <c r="D473">
        <v>33</v>
      </c>
      <c r="E473" s="266">
        <f t="shared" si="14"/>
        <v>6.3030303030303028</v>
      </c>
      <c r="F473">
        <v>208</v>
      </c>
      <c r="G473" s="266">
        <f t="shared" si="15"/>
        <v>7.2727272727272725</v>
      </c>
      <c r="H473">
        <v>240</v>
      </c>
      <c r="I473">
        <v>8</v>
      </c>
      <c r="J473">
        <v>0</v>
      </c>
      <c r="K473">
        <v>0</v>
      </c>
      <c r="L473">
        <v>9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</row>
    <row r="474" spans="1:18" x14ac:dyDescent="0.25">
      <c r="A474" t="s">
        <v>272</v>
      </c>
      <c r="B474" t="s">
        <v>799</v>
      </c>
      <c r="C474" t="s">
        <v>752</v>
      </c>
      <c r="D474">
        <v>35</v>
      </c>
      <c r="E474" s="266">
        <f t="shared" si="14"/>
        <v>6.1142857142857139</v>
      </c>
      <c r="F474">
        <v>214</v>
      </c>
      <c r="G474" s="266">
        <f t="shared" si="15"/>
        <v>7.0285714285714285</v>
      </c>
      <c r="H474">
        <v>246</v>
      </c>
      <c r="I474">
        <v>15</v>
      </c>
      <c r="J474">
        <v>0</v>
      </c>
      <c r="K474">
        <v>0</v>
      </c>
      <c r="L474">
        <v>0</v>
      </c>
      <c r="M474">
        <v>8</v>
      </c>
      <c r="N474">
        <v>0</v>
      </c>
      <c r="O474">
        <v>4</v>
      </c>
      <c r="P474">
        <v>3</v>
      </c>
      <c r="Q474">
        <v>0</v>
      </c>
      <c r="R474">
        <v>0</v>
      </c>
    </row>
    <row r="475" spans="1:18" x14ac:dyDescent="0.25">
      <c r="A475" t="s">
        <v>273</v>
      </c>
      <c r="B475" t="s">
        <v>799</v>
      </c>
      <c r="C475" t="s">
        <v>742</v>
      </c>
      <c r="D475">
        <v>10</v>
      </c>
      <c r="E475" s="266">
        <f t="shared" si="14"/>
        <v>6.15</v>
      </c>
      <c r="F475">
        <v>61.5</v>
      </c>
      <c r="G475" s="266">
        <f t="shared" si="15"/>
        <v>6.75</v>
      </c>
      <c r="H475">
        <v>67.5</v>
      </c>
      <c r="I475">
        <v>2</v>
      </c>
      <c r="J475">
        <v>0</v>
      </c>
      <c r="K475">
        <v>0</v>
      </c>
      <c r="L475">
        <v>1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</row>
    <row r="476" spans="1:18" x14ac:dyDescent="0.25">
      <c r="A476" t="s">
        <v>814</v>
      </c>
      <c r="B476" t="s">
        <v>799</v>
      </c>
      <c r="C476" t="s">
        <v>635</v>
      </c>
      <c r="D476">
        <v>1</v>
      </c>
      <c r="E476" s="266">
        <f t="shared" si="14"/>
        <v>5.5</v>
      </c>
      <c r="F476">
        <v>5.5</v>
      </c>
      <c r="G476" s="266">
        <f t="shared" si="15"/>
        <v>5.5</v>
      </c>
      <c r="H476">
        <v>5.5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</row>
    <row r="477" spans="1:18" x14ac:dyDescent="0.25">
      <c r="A477" t="s">
        <v>815</v>
      </c>
      <c r="B477" t="s">
        <v>799</v>
      </c>
      <c r="C477" t="s">
        <v>632</v>
      </c>
      <c r="D477">
        <v>9</v>
      </c>
      <c r="E477" s="266">
        <f t="shared" si="14"/>
        <v>5.7777777777777777</v>
      </c>
      <c r="F477">
        <v>52</v>
      </c>
      <c r="G477" s="266">
        <f t="shared" si="15"/>
        <v>6.833333333333333</v>
      </c>
      <c r="H477">
        <v>61.5</v>
      </c>
      <c r="I477">
        <v>3</v>
      </c>
      <c r="J477">
        <v>0</v>
      </c>
      <c r="K477">
        <v>0</v>
      </c>
      <c r="L477">
        <v>1</v>
      </c>
      <c r="M477">
        <v>1</v>
      </c>
      <c r="N477">
        <v>0</v>
      </c>
      <c r="O477">
        <v>1</v>
      </c>
      <c r="P477">
        <v>0</v>
      </c>
      <c r="Q477">
        <v>0</v>
      </c>
      <c r="R477">
        <v>0</v>
      </c>
    </row>
    <row r="478" spans="1:18" x14ac:dyDescent="0.25">
      <c r="A478" t="s">
        <v>624</v>
      </c>
      <c r="B478" t="s">
        <v>736</v>
      </c>
      <c r="C478" t="s">
        <v>746</v>
      </c>
      <c r="D478">
        <v>31</v>
      </c>
      <c r="E478" s="266">
        <f t="shared" si="14"/>
        <v>6.306451612903226</v>
      </c>
      <c r="F478">
        <v>195.5</v>
      </c>
      <c r="G478" s="266">
        <f t="shared" si="15"/>
        <v>6.838709677419355</v>
      </c>
      <c r="H478">
        <v>212</v>
      </c>
      <c r="I478">
        <v>5</v>
      </c>
      <c r="J478">
        <v>0</v>
      </c>
      <c r="K478">
        <v>0</v>
      </c>
      <c r="L478">
        <v>2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</row>
    <row r="479" spans="1:18" x14ac:dyDescent="0.25">
      <c r="A479" t="s">
        <v>274</v>
      </c>
      <c r="B479" t="s">
        <v>799</v>
      </c>
      <c r="C479" t="s">
        <v>748</v>
      </c>
      <c r="D479">
        <v>31</v>
      </c>
      <c r="E479" s="266">
        <f t="shared" si="14"/>
        <v>6.435483870967742</v>
      </c>
      <c r="F479">
        <v>199.5</v>
      </c>
      <c r="G479" s="266">
        <f t="shared" si="15"/>
        <v>8.17741935483871</v>
      </c>
      <c r="H479">
        <v>253.5</v>
      </c>
      <c r="I479">
        <v>17</v>
      </c>
      <c r="J479">
        <v>0</v>
      </c>
      <c r="K479">
        <v>0</v>
      </c>
      <c r="L479">
        <v>6</v>
      </c>
      <c r="M479">
        <v>6</v>
      </c>
      <c r="N479">
        <v>0</v>
      </c>
      <c r="O479">
        <v>5</v>
      </c>
      <c r="P479">
        <v>0</v>
      </c>
      <c r="Q479">
        <v>0</v>
      </c>
      <c r="R479">
        <v>0</v>
      </c>
    </row>
    <row r="480" spans="1:18" x14ac:dyDescent="0.25">
      <c r="A480" t="s">
        <v>275</v>
      </c>
      <c r="B480" t="s">
        <v>799</v>
      </c>
      <c r="C480" t="s">
        <v>633</v>
      </c>
      <c r="D480">
        <v>29</v>
      </c>
      <c r="E480" s="266">
        <f t="shared" si="14"/>
        <v>5.9827586206896548</v>
      </c>
      <c r="F480">
        <v>173.5</v>
      </c>
      <c r="G480" s="266">
        <f t="shared" si="15"/>
        <v>6.2068965517241379</v>
      </c>
      <c r="H480">
        <v>180</v>
      </c>
      <c r="I480">
        <v>4</v>
      </c>
      <c r="J480">
        <v>0</v>
      </c>
      <c r="K480">
        <v>0</v>
      </c>
      <c r="L480">
        <v>1</v>
      </c>
      <c r="M480">
        <v>5</v>
      </c>
      <c r="N480">
        <v>1</v>
      </c>
      <c r="O480">
        <v>0</v>
      </c>
      <c r="P480">
        <v>1</v>
      </c>
      <c r="Q480">
        <v>0</v>
      </c>
      <c r="R480">
        <v>0</v>
      </c>
    </row>
    <row r="481" spans="1:18" x14ac:dyDescent="0.25">
      <c r="A481" t="s">
        <v>276</v>
      </c>
      <c r="B481" t="s">
        <v>799</v>
      </c>
      <c r="C481" t="s">
        <v>740</v>
      </c>
      <c r="D481">
        <v>20</v>
      </c>
      <c r="E481" s="266">
        <f t="shared" si="14"/>
        <v>6.1</v>
      </c>
      <c r="F481">
        <v>122</v>
      </c>
      <c r="G481" s="266">
        <f t="shared" si="15"/>
        <v>7.4749999999999996</v>
      </c>
      <c r="H481">
        <v>149.5</v>
      </c>
      <c r="I481">
        <v>9</v>
      </c>
      <c r="J481">
        <v>0</v>
      </c>
      <c r="K481">
        <v>0</v>
      </c>
      <c r="L481">
        <v>1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</row>
    <row r="482" spans="1:18" x14ac:dyDescent="0.25">
      <c r="A482" t="s">
        <v>277</v>
      </c>
      <c r="B482" t="s">
        <v>799</v>
      </c>
      <c r="C482" t="s">
        <v>747</v>
      </c>
      <c r="D482">
        <v>33</v>
      </c>
      <c r="E482" s="266">
        <f t="shared" si="14"/>
        <v>6.4242424242424239</v>
      </c>
      <c r="F482">
        <v>212</v>
      </c>
      <c r="G482" s="266">
        <f t="shared" si="15"/>
        <v>8.2121212121212128</v>
      </c>
      <c r="H482">
        <v>271</v>
      </c>
      <c r="I482">
        <v>22</v>
      </c>
      <c r="J482">
        <v>0</v>
      </c>
      <c r="K482">
        <v>0</v>
      </c>
      <c r="L482">
        <v>2</v>
      </c>
      <c r="M482">
        <v>10</v>
      </c>
      <c r="N482">
        <v>1</v>
      </c>
      <c r="O482">
        <v>0</v>
      </c>
      <c r="P482">
        <v>1</v>
      </c>
      <c r="Q482">
        <v>0</v>
      </c>
      <c r="R482">
        <v>0</v>
      </c>
    </row>
    <row r="483" spans="1:18" x14ac:dyDescent="0.25">
      <c r="A483" t="s">
        <v>278</v>
      </c>
      <c r="B483" t="s">
        <v>799</v>
      </c>
      <c r="C483" t="s">
        <v>748</v>
      </c>
      <c r="D483">
        <v>35</v>
      </c>
      <c r="E483" s="266">
        <f t="shared" si="14"/>
        <v>5.9428571428571431</v>
      </c>
      <c r="F483">
        <v>208</v>
      </c>
      <c r="G483" s="266">
        <f t="shared" si="15"/>
        <v>6.2571428571428571</v>
      </c>
      <c r="H483">
        <v>219</v>
      </c>
      <c r="I483">
        <v>3</v>
      </c>
      <c r="J483">
        <v>0</v>
      </c>
      <c r="K483">
        <v>0</v>
      </c>
      <c r="L483">
        <v>3</v>
      </c>
      <c r="M483">
        <v>2</v>
      </c>
      <c r="N483">
        <v>0</v>
      </c>
      <c r="O483">
        <v>0</v>
      </c>
      <c r="P483">
        <v>0</v>
      </c>
      <c r="Q483">
        <v>0</v>
      </c>
      <c r="R483">
        <v>0</v>
      </c>
    </row>
    <row r="484" spans="1:18" x14ac:dyDescent="0.25">
      <c r="A484" t="s">
        <v>279</v>
      </c>
      <c r="B484" t="s">
        <v>799</v>
      </c>
      <c r="C484" t="s">
        <v>761</v>
      </c>
      <c r="D484">
        <v>33</v>
      </c>
      <c r="E484" s="266">
        <f t="shared" si="14"/>
        <v>6.3484848484848486</v>
      </c>
      <c r="F484">
        <v>209.5</v>
      </c>
      <c r="G484" s="266">
        <f t="shared" si="15"/>
        <v>7.1363636363636367</v>
      </c>
      <c r="H484">
        <v>235.5</v>
      </c>
      <c r="I484">
        <v>8</v>
      </c>
      <c r="J484">
        <v>0</v>
      </c>
      <c r="K484">
        <v>0</v>
      </c>
      <c r="L484">
        <v>4</v>
      </c>
      <c r="M484">
        <v>4</v>
      </c>
      <c r="N484">
        <v>0</v>
      </c>
      <c r="O484">
        <v>0</v>
      </c>
      <c r="P484">
        <v>0</v>
      </c>
      <c r="Q484">
        <v>0</v>
      </c>
      <c r="R484">
        <v>0</v>
      </c>
    </row>
    <row r="485" spans="1:18" x14ac:dyDescent="0.25">
      <c r="A485" t="s">
        <v>280</v>
      </c>
      <c r="B485" t="s">
        <v>799</v>
      </c>
      <c r="C485" t="s">
        <v>753</v>
      </c>
      <c r="D485">
        <v>23</v>
      </c>
      <c r="E485" s="266">
        <f t="shared" si="14"/>
        <v>6.2826086956521738</v>
      </c>
      <c r="F485">
        <v>144.5</v>
      </c>
      <c r="G485" s="266">
        <f t="shared" si="15"/>
        <v>6.9782608695652177</v>
      </c>
      <c r="H485">
        <v>160.5</v>
      </c>
      <c r="I485">
        <v>5</v>
      </c>
      <c r="J485">
        <v>0</v>
      </c>
      <c r="K485">
        <v>0</v>
      </c>
      <c r="L485">
        <v>2</v>
      </c>
      <c r="M485">
        <v>2</v>
      </c>
      <c r="N485">
        <v>0</v>
      </c>
      <c r="O485">
        <v>0</v>
      </c>
      <c r="P485">
        <v>0</v>
      </c>
      <c r="Q485">
        <v>0</v>
      </c>
      <c r="R485">
        <v>0</v>
      </c>
    </row>
    <row r="486" spans="1:18" x14ac:dyDescent="0.25">
      <c r="A486" t="s">
        <v>281</v>
      </c>
      <c r="B486" t="s">
        <v>799</v>
      </c>
      <c r="C486" t="s">
        <v>739</v>
      </c>
      <c r="D486">
        <v>15</v>
      </c>
      <c r="E486" s="266">
        <f t="shared" si="14"/>
        <v>5.9666666666666668</v>
      </c>
      <c r="F486">
        <v>89.5</v>
      </c>
      <c r="G486" s="266">
        <f t="shared" si="15"/>
        <v>5.9333333333333336</v>
      </c>
      <c r="H486">
        <v>89</v>
      </c>
      <c r="I486">
        <v>0</v>
      </c>
      <c r="J486">
        <v>0</v>
      </c>
      <c r="K486">
        <v>0</v>
      </c>
      <c r="L486">
        <v>1</v>
      </c>
      <c r="M486">
        <v>3</v>
      </c>
      <c r="N486">
        <v>0</v>
      </c>
      <c r="O486">
        <v>0</v>
      </c>
      <c r="P486">
        <v>0</v>
      </c>
      <c r="Q486">
        <v>0</v>
      </c>
      <c r="R486">
        <v>0</v>
      </c>
    </row>
    <row r="487" spans="1:18" x14ac:dyDescent="0.25">
      <c r="A487" t="s">
        <v>282</v>
      </c>
      <c r="B487" t="s">
        <v>799</v>
      </c>
      <c r="C487" t="s">
        <v>753</v>
      </c>
      <c r="D487">
        <v>24</v>
      </c>
      <c r="E487" s="266">
        <f t="shared" si="14"/>
        <v>5.791666666666667</v>
      </c>
      <c r="F487">
        <v>139</v>
      </c>
      <c r="G487" s="266">
        <f t="shared" si="15"/>
        <v>6.666666666666667</v>
      </c>
      <c r="H487">
        <v>160</v>
      </c>
      <c r="I487">
        <v>7</v>
      </c>
      <c r="J487">
        <v>0</v>
      </c>
      <c r="K487">
        <v>0</v>
      </c>
      <c r="L487">
        <v>1</v>
      </c>
      <c r="M487">
        <v>2</v>
      </c>
      <c r="N487">
        <v>0</v>
      </c>
      <c r="O487">
        <v>0</v>
      </c>
      <c r="P487">
        <v>0</v>
      </c>
      <c r="Q487">
        <v>0</v>
      </c>
      <c r="R487">
        <v>0</v>
      </c>
    </row>
    <row r="488" spans="1:18" x14ac:dyDescent="0.25">
      <c r="A488" t="s">
        <v>283</v>
      </c>
      <c r="B488" t="s">
        <v>799</v>
      </c>
      <c r="C488" t="s">
        <v>752</v>
      </c>
      <c r="D488">
        <v>22</v>
      </c>
      <c r="E488" s="266">
        <f t="shared" si="14"/>
        <v>5.6363636363636367</v>
      </c>
      <c r="F488">
        <v>124</v>
      </c>
      <c r="G488" s="266">
        <f t="shared" si="15"/>
        <v>5.7954545454545459</v>
      </c>
      <c r="H488">
        <v>127.5</v>
      </c>
      <c r="I488">
        <v>1</v>
      </c>
      <c r="J488">
        <v>0</v>
      </c>
      <c r="K488">
        <v>0</v>
      </c>
      <c r="L488">
        <v>2</v>
      </c>
      <c r="M488">
        <v>3</v>
      </c>
      <c r="N488">
        <v>0</v>
      </c>
      <c r="O488">
        <v>0</v>
      </c>
      <c r="P488">
        <v>0</v>
      </c>
      <c r="Q488">
        <v>0</v>
      </c>
      <c r="R488">
        <v>0</v>
      </c>
    </row>
    <row r="489" spans="1:18" x14ac:dyDescent="0.25">
      <c r="A489" t="s">
        <v>816</v>
      </c>
      <c r="B489" t="s">
        <v>799</v>
      </c>
      <c r="C489" t="s">
        <v>747</v>
      </c>
      <c r="D489">
        <v>4</v>
      </c>
      <c r="E489" s="266">
        <f t="shared" si="14"/>
        <v>5.75</v>
      </c>
      <c r="F489">
        <v>23</v>
      </c>
      <c r="G489" s="266">
        <f t="shared" si="15"/>
        <v>6.375</v>
      </c>
      <c r="H489">
        <v>25.5</v>
      </c>
      <c r="I489">
        <v>1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</row>
    <row r="490" spans="1:18" x14ac:dyDescent="0.25">
      <c r="A490" t="s">
        <v>284</v>
      </c>
      <c r="B490" t="s">
        <v>799</v>
      </c>
      <c r="C490" t="s">
        <v>739</v>
      </c>
      <c r="D490">
        <v>25</v>
      </c>
      <c r="E490" s="266">
        <f t="shared" si="14"/>
        <v>5.72</v>
      </c>
      <c r="F490">
        <v>143</v>
      </c>
      <c r="G490" s="266">
        <f t="shared" si="15"/>
        <v>6.06</v>
      </c>
      <c r="H490">
        <v>151.5</v>
      </c>
      <c r="I490">
        <v>3</v>
      </c>
      <c r="J490">
        <v>0</v>
      </c>
      <c r="K490">
        <v>0</v>
      </c>
      <c r="L490">
        <v>1</v>
      </c>
      <c r="M490">
        <v>3</v>
      </c>
      <c r="N490">
        <v>0</v>
      </c>
      <c r="O490">
        <v>0</v>
      </c>
      <c r="P490">
        <v>0</v>
      </c>
      <c r="Q490">
        <v>0</v>
      </c>
      <c r="R490">
        <v>0</v>
      </c>
    </row>
    <row r="491" spans="1:18" x14ac:dyDescent="0.25">
      <c r="A491" t="s">
        <v>285</v>
      </c>
      <c r="B491" t="s">
        <v>799</v>
      </c>
      <c r="C491" t="s">
        <v>746</v>
      </c>
      <c r="D491">
        <v>17</v>
      </c>
      <c r="E491" s="266">
        <f t="shared" si="14"/>
        <v>5.5882352941176467</v>
      </c>
      <c r="F491">
        <v>95</v>
      </c>
      <c r="G491" s="266">
        <f t="shared" si="15"/>
        <v>5.8529411764705879</v>
      </c>
      <c r="H491">
        <v>99.5</v>
      </c>
      <c r="I491">
        <v>2</v>
      </c>
      <c r="J491">
        <v>0</v>
      </c>
      <c r="K491">
        <v>0</v>
      </c>
      <c r="L491">
        <v>0</v>
      </c>
      <c r="M491">
        <v>3</v>
      </c>
      <c r="N491">
        <v>0</v>
      </c>
      <c r="O491">
        <v>0</v>
      </c>
      <c r="P491">
        <v>0</v>
      </c>
      <c r="Q491">
        <v>0</v>
      </c>
      <c r="R491">
        <v>0</v>
      </c>
    </row>
    <row r="492" spans="1:18" x14ac:dyDescent="0.25">
      <c r="A492" t="s">
        <v>286</v>
      </c>
      <c r="B492" t="s">
        <v>799</v>
      </c>
      <c r="C492" t="s">
        <v>742</v>
      </c>
      <c r="D492">
        <v>32</v>
      </c>
      <c r="E492" s="266">
        <f t="shared" si="14"/>
        <v>6.25</v>
      </c>
      <c r="F492">
        <v>200</v>
      </c>
      <c r="G492" s="266">
        <f t="shared" si="15"/>
        <v>7.765625</v>
      </c>
      <c r="H492">
        <v>248.5</v>
      </c>
      <c r="I492">
        <v>16</v>
      </c>
      <c r="J492">
        <v>0</v>
      </c>
      <c r="K492">
        <v>0</v>
      </c>
      <c r="L492">
        <v>2</v>
      </c>
      <c r="M492">
        <v>3</v>
      </c>
      <c r="N492">
        <v>0</v>
      </c>
      <c r="O492">
        <v>0</v>
      </c>
      <c r="P492">
        <v>0</v>
      </c>
      <c r="Q492">
        <v>0</v>
      </c>
      <c r="R492">
        <v>0</v>
      </c>
    </row>
    <row r="493" spans="1:18" x14ac:dyDescent="0.25">
      <c r="A493" t="s">
        <v>817</v>
      </c>
      <c r="B493" t="s">
        <v>799</v>
      </c>
      <c r="C493" t="s">
        <v>746</v>
      </c>
      <c r="D493">
        <v>5</v>
      </c>
      <c r="E493" s="266">
        <f t="shared" si="14"/>
        <v>5.3</v>
      </c>
      <c r="F493">
        <v>26.5</v>
      </c>
      <c r="G493" s="266">
        <f t="shared" si="15"/>
        <v>5.3</v>
      </c>
      <c r="H493">
        <v>26.5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</row>
    <row r="494" spans="1:18" x14ac:dyDescent="0.25">
      <c r="A494" t="s">
        <v>287</v>
      </c>
      <c r="B494" t="s">
        <v>799</v>
      </c>
      <c r="C494" t="s">
        <v>635</v>
      </c>
      <c r="D494">
        <v>10</v>
      </c>
      <c r="E494" s="266">
        <f t="shared" si="14"/>
        <v>5.65</v>
      </c>
      <c r="F494">
        <v>56.5</v>
      </c>
      <c r="G494" s="266">
        <f t="shared" si="15"/>
        <v>5.6</v>
      </c>
      <c r="H494">
        <v>56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</row>
    <row r="495" spans="1:18" x14ac:dyDescent="0.25">
      <c r="A495" t="s">
        <v>288</v>
      </c>
      <c r="B495" t="s">
        <v>799</v>
      </c>
      <c r="C495" t="s">
        <v>632</v>
      </c>
      <c r="D495">
        <v>15</v>
      </c>
      <c r="E495" s="266">
        <f t="shared" si="14"/>
        <v>5.7666666666666666</v>
      </c>
      <c r="F495">
        <v>86.5</v>
      </c>
      <c r="G495" s="266">
        <f t="shared" si="15"/>
        <v>5.6333333333333337</v>
      </c>
      <c r="H495">
        <v>84.5</v>
      </c>
      <c r="I495">
        <v>0</v>
      </c>
      <c r="J495">
        <v>0</v>
      </c>
      <c r="K495">
        <v>0</v>
      </c>
      <c r="L495">
        <v>0</v>
      </c>
      <c r="M495">
        <v>4</v>
      </c>
      <c r="N495">
        <v>0</v>
      </c>
      <c r="O495">
        <v>0</v>
      </c>
      <c r="P495">
        <v>0</v>
      </c>
      <c r="Q495">
        <v>0</v>
      </c>
      <c r="R495">
        <v>0</v>
      </c>
    </row>
    <row r="496" spans="1:18" x14ac:dyDescent="0.25">
      <c r="A496" t="s">
        <v>289</v>
      </c>
      <c r="B496" t="s">
        <v>799</v>
      </c>
      <c r="C496" t="s">
        <v>632</v>
      </c>
      <c r="D496">
        <v>27</v>
      </c>
      <c r="E496" s="266">
        <f t="shared" si="14"/>
        <v>5.3703703703703702</v>
      </c>
      <c r="F496">
        <v>145</v>
      </c>
      <c r="G496" s="266">
        <f t="shared" si="15"/>
        <v>5.9444444444444446</v>
      </c>
      <c r="H496">
        <v>160.5</v>
      </c>
      <c r="I496">
        <v>5</v>
      </c>
      <c r="J496">
        <v>0</v>
      </c>
      <c r="K496">
        <v>0</v>
      </c>
      <c r="L496">
        <v>2</v>
      </c>
      <c r="M496">
        <v>3</v>
      </c>
      <c r="N496">
        <v>0</v>
      </c>
      <c r="O496">
        <v>1</v>
      </c>
      <c r="P496">
        <v>0</v>
      </c>
      <c r="Q496">
        <v>0</v>
      </c>
      <c r="R496">
        <v>0</v>
      </c>
    </row>
    <row r="497" spans="1:18" x14ac:dyDescent="0.25">
      <c r="A497" t="s">
        <v>290</v>
      </c>
      <c r="B497" t="s">
        <v>799</v>
      </c>
      <c r="C497" t="s">
        <v>745</v>
      </c>
      <c r="D497">
        <v>20</v>
      </c>
      <c r="E497" s="266">
        <f t="shared" si="14"/>
        <v>5.5750000000000002</v>
      </c>
      <c r="F497">
        <v>111.5</v>
      </c>
      <c r="G497" s="266">
        <f t="shared" si="15"/>
        <v>5.7</v>
      </c>
      <c r="H497">
        <v>114</v>
      </c>
      <c r="I497">
        <v>2</v>
      </c>
      <c r="J497">
        <v>0</v>
      </c>
      <c r="K497">
        <v>0</v>
      </c>
      <c r="L497">
        <v>1</v>
      </c>
      <c r="M497">
        <v>1</v>
      </c>
      <c r="N497">
        <v>1</v>
      </c>
      <c r="O497">
        <v>0</v>
      </c>
      <c r="P497">
        <v>1</v>
      </c>
      <c r="Q497">
        <v>0</v>
      </c>
      <c r="R497">
        <v>0</v>
      </c>
    </row>
    <row r="498" spans="1:18" x14ac:dyDescent="0.25">
      <c r="A498" t="s">
        <v>291</v>
      </c>
      <c r="B498" t="s">
        <v>799</v>
      </c>
      <c r="C498" t="s">
        <v>747</v>
      </c>
      <c r="D498">
        <v>20</v>
      </c>
      <c r="E498" s="266">
        <f t="shared" si="14"/>
        <v>5.9</v>
      </c>
      <c r="F498">
        <v>118</v>
      </c>
      <c r="G498" s="266">
        <f t="shared" si="15"/>
        <v>6.0250000000000004</v>
      </c>
      <c r="H498">
        <v>120.5</v>
      </c>
      <c r="I498">
        <v>0</v>
      </c>
      <c r="J498">
        <v>0</v>
      </c>
      <c r="K498">
        <v>0</v>
      </c>
      <c r="L498">
        <v>3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</row>
    <row r="499" spans="1:18" x14ac:dyDescent="0.25">
      <c r="A499" t="s">
        <v>292</v>
      </c>
      <c r="B499" t="s">
        <v>799</v>
      </c>
      <c r="C499" t="s">
        <v>748</v>
      </c>
      <c r="D499">
        <v>30</v>
      </c>
      <c r="E499" s="266">
        <f t="shared" si="14"/>
        <v>6.2666666666666666</v>
      </c>
      <c r="F499">
        <v>188</v>
      </c>
      <c r="G499" s="266">
        <f t="shared" si="15"/>
        <v>7.4333333333333336</v>
      </c>
      <c r="H499">
        <v>223</v>
      </c>
      <c r="I499">
        <v>11</v>
      </c>
      <c r="J499">
        <v>0</v>
      </c>
      <c r="K499">
        <v>0</v>
      </c>
      <c r="L499">
        <v>4</v>
      </c>
      <c r="M499">
        <v>4</v>
      </c>
      <c r="N499">
        <v>0</v>
      </c>
      <c r="O499">
        <v>2</v>
      </c>
      <c r="P499">
        <v>0</v>
      </c>
      <c r="Q499">
        <v>0</v>
      </c>
      <c r="R499">
        <v>0</v>
      </c>
    </row>
    <row r="500" spans="1:18" x14ac:dyDescent="0.25">
      <c r="A500" t="s">
        <v>818</v>
      </c>
      <c r="B500" t="s">
        <v>799</v>
      </c>
      <c r="C500" t="s">
        <v>750</v>
      </c>
      <c r="D500">
        <v>4</v>
      </c>
      <c r="E500" s="266">
        <f t="shared" si="14"/>
        <v>5.125</v>
      </c>
      <c r="F500">
        <v>20.5</v>
      </c>
      <c r="G500" s="266">
        <f t="shared" si="15"/>
        <v>4.875</v>
      </c>
      <c r="H500">
        <v>19.5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0</v>
      </c>
      <c r="Q500">
        <v>0</v>
      </c>
      <c r="R500">
        <v>0</v>
      </c>
    </row>
    <row r="501" spans="1:18" x14ac:dyDescent="0.25">
      <c r="A501" t="s">
        <v>293</v>
      </c>
      <c r="B501" t="s">
        <v>799</v>
      </c>
      <c r="C501" t="s">
        <v>740</v>
      </c>
      <c r="D501">
        <v>13</v>
      </c>
      <c r="E501" s="266">
        <f t="shared" si="14"/>
        <v>5.615384615384615</v>
      </c>
      <c r="F501">
        <v>73</v>
      </c>
      <c r="G501" s="266">
        <f t="shared" si="15"/>
        <v>5.9230769230769234</v>
      </c>
      <c r="H501">
        <v>77</v>
      </c>
      <c r="I501">
        <v>2</v>
      </c>
      <c r="J501">
        <v>0</v>
      </c>
      <c r="K501">
        <v>0</v>
      </c>
      <c r="L501">
        <v>1</v>
      </c>
      <c r="M501">
        <v>0</v>
      </c>
      <c r="N501">
        <v>0</v>
      </c>
      <c r="O501">
        <v>0</v>
      </c>
      <c r="P501">
        <v>1</v>
      </c>
      <c r="Q501">
        <v>0</v>
      </c>
      <c r="R501">
        <v>0</v>
      </c>
    </row>
    <row r="502" spans="1:18" x14ac:dyDescent="0.25">
      <c r="A502" t="s">
        <v>294</v>
      </c>
      <c r="B502" t="s">
        <v>799</v>
      </c>
      <c r="C502" t="s">
        <v>760</v>
      </c>
      <c r="D502">
        <v>14</v>
      </c>
      <c r="E502" s="266">
        <f t="shared" si="14"/>
        <v>5.7142857142857144</v>
      </c>
      <c r="F502">
        <v>80</v>
      </c>
      <c r="G502" s="266">
        <f t="shared" si="15"/>
        <v>5.8214285714285712</v>
      </c>
      <c r="H502">
        <v>81.5</v>
      </c>
      <c r="I502">
        <v>1</v>
      </c>
      <c r="J502">
        <v>0</v>
      </c>
      <c r="K502">
        <v>0</v>
      </c>
      <c r="L502">
        <v>1</v>
      </c>
      <c r="M502">
        <v>5</v>
      </c>
      <c r="N502">
        <v>0</v>
      </c>
      <c r="O502">
        <v>0</v>
      </c>
      <c r="P502">
        <v>0</v>
      </c>
      <c r="Q502">
        <v>0</v>
      </c>
      <c r="R502">
        <v>0</v>
      </c>
    </row>
    <row r="503" spans="1:18" x14ac:dyDescent="0.25">
      <c r="A503" t="s">
        <v>295</v>
      </c>
      <c r="B503" t="s">
        <v>799</v>
      </c>
      <c r="C503" t="s">
        <v>738</v>
      </c>
      <c r="D503">
        <v>23</v>
      </c>
      <c r="E503" s="266">
        <f t="shared" si="14"/>
        <v>5.6739130434782608</v>
      </c>
      <c r="F503">
        <v>130.5</v>
      </c>
      <c r="G503" s="266">
        <f t="shared" si="15"/>
        <v>6.1739130434782608</v>
      </c>
      <c r="H503">
        <v>142</v>
      </c>
      <c r="I503">
        <v>4</v>
      </c>
      <c r="J503">
        <v>0</v>
      </c>
      <c r="K503">
        <v>0</v>
      </c>
      <c r="L503">
        <v>1</v>
      </c>
      <c r="M503">
        <v>3</v>
      </c>
      <c r="N503">
        <v>0</v>
      </c>
      <c r="O503">
        <v>2</v>
      </c>
      <c r="P503">
        <v>0</v>
      </c>
      <c r="Q503">
        <v>0</v>
      </c>
      <c r="R503">
        <v>0</v>
      </c>
    </row>
    <row r="504" spans="1:18" x14ac:dyDescent="0.25">
      <c r="A504" t="s">
        <v>296</v>
      </c>
      <c r="B504" t="s">
        <v>799</v>
      </c>
      <c r="C504" t="s">
        <v>633</v>
      </c>
      <c r="D504">
        <v>18</v>
      </c>
      <c r="E504" s="266">
        <f t="shared" si="14"/>
        <v>5.833333333333333</v>
      </c>
      <c r="F504">
        <v>105</v>
      </c>
      <c r="G504" s="266">
        <f t="shared" si="15"/>
        <v>6.5555555555555554</v>
      </c>
      <c r="H504">
        <v>118</v>
      </c>
      <c r="I504">
        <v>5</v>
      </c>
      <c r="J504">
        <v>0</v>
      </c>
      <c r="K504">
        <v>0</v>
      </c>
      <c r="L504">
        <v>0</v>
      </c>
      <c r="M504">
        <v>4</v>
      </c>
      <c r="N504">
        <v>0</v>
      </c>
      <c r="O504">
        <v>0</v>
      </c>
      <c r="P504">
        <v>0</v>
      </c>
      <c r="Q504">
        <v>0</v>
      </c>
      <c r="R504">
        <v>0</v>
      </c>
    </row>
    <row r="505" spans="1:18" x14ac:dyDescent="0.25">
      <c r="A505" t="s">
        <v>819</v>
      </c>
      <c r="B505" t="s">
        <v>799</v>
      </c>
      <c r="C505" t="s">
        <v>754</v>
      </c>
      <c r="D505">
        <v>8</v>
      </c>
      <c r="E505" s="266">
        <f t="shared" si="14"/>
        <v>5.5</v>
      </c>
      <c r="F505">
        <v>44</v>
      </c>
      <c r="G505" s="266">
        <f t="shared" si="15"/>
        <v>5.5625</v>
      </c>
      <c r="H505">
        <v>44.5</v>
      </c>
      <c r="I505">
        <v>0</v>
      </c>
      <c r="J505">
        <v>0</v>
      </c>
      <c r="K505">
        <v>0</v>
      </c>
      <c r="L505">
        <v>1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</row>
    <row r="506" spans="1:18" x14ac:dyDescent="0.25">
      <c r="A506" t="s">
        <v>297</v>
      </c>
      <c r="B506" t="s">
        <v>799</v>
      </c>
      <c r="C506" t="s">
        <v>738</v>
      </c>
      <c r="D506">
        <v>17</v>
      </c>
      <c r="E506" s="266">
        <f t="shared" si="14"/>
        <v>5.8529411764705879</v>
      </c>
      <c r="F506">
        <v>99.5</v>
      </c>
      <c r="G506" s="266">
        <f t="shared" si="15"/>
        <v>6.1764705882352944</v>
      </c>
      <c r="H506">
        <v>105</v>
      </c>
      <c r="I506">
        <v>2</v>
      </c>
      <c r="J506">
        <v>0</v>
      </c>
      <c r="K506">
        <v>0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</row>
    <row r="507" spans="1:18" x14ac:dyDescent="0.25">
      <c r="A507" t="s">
        <v>820</v>
      </c>
      <c r="B507" t="s">
        <v>799</v>
      </c>
      <c r="C507" t="s">
        <v>634</v>
      </c>
      <c r="D507">
        <v>9</v>
      </c>
      <c r="E507" s="266">
        <f t="shared" si="14"/>
        <v>5.833333333333333</v>
      </c>
      <c r="F507">
        <v>52.5</v>
      </c>
      <c r="G507" s="266">
        <f t="shared" si="15"/>
        <v>6.5</v>
      </c>
      <c r="H507">
        <v>58.5</v>
      </c>
      <c r="I507">
        <v>2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</row>
    <row r="508" spans="1:18" x14ac:dyDescent="0.25">
      <c r="A508" t="s">
        <v>298</v>
      </c>
      <c r="B508" t="s">
        <v>799</v>
      </c>
      <c r="C508" t="s">
        <v>745</v>
      </c>
      <c r="D508">
        <v>15</v>
      </c>
      <c r="E508" s="266">
        <f t="shared" si="14"/>
        <v>6</v>
      </c>
      <c r="F508">
        <v>90</v>
      </c>
      <c r="G508" s="266">
        <f t="shared" si="15"/>
        <v>7.0666666666666664</v>
      </c>
      <c r="H508">
        <v>106</v>
      </c>
      <c r="I508">
        <v>5</v>
      </c>
      <c r="J508">
        <v>0</v>
      </c>
      <c r="K508">
        <v>0</v>
      </c>
      <c r="L508">
        <v>3</v>
      </c>
      <c r="M508">
        <v>4</v>
      </c>
      <c r="N508">
        <v>0</v>
      </c>
      <c r="O508">
        <v>0</v>
      </c>
      <c r="P508">
        <v>0</v>
      </c>
      <c r="Q508">
        <v>0</v>
      </c>
      <c r="R508">
        <v>0</v>
      </c>
    </row>
    <row r="509" spans="1:18" x14ac:dyDescent="0.25">
      <c r="A509" t="s">
        <v>299</v>
      </c>
      <c r="B509" t="s">
        <v>799</v>
      </c>
      <c r="C509" t="s">
        <v>742</v>
      </c>
      <c r="D509">
        <v>16</v>
      </c>
      <c r="E509" s="266">
        <f t="shared" si="14"/>
        <v>5.8125</v>
      </c>
      <c r="F509">
        <v>93</v>
      </c>
      <c r="G509" s="266">
        <f t="shared" si="15"/>
        <v>6.25</v>
      </c>
      <c r="H509">
        <v>100</v>
      </c>
      <c r="I509">
        <v>2</v>
      </c>
      <c r="J509">
        <v>0</v>
      </c>
      <c r="K509">
        <v>0</v>
      </c>
      <c r="L509">
        <v>2</v>
      </c>
      <c r="M509">
        <v>2</v>
      </c>
      <c r="N509">
        <v>0</v>
      </c>
      <c r="O509">
        <v>0</v>
      </c>
      <c r="P509">
        <v>0</v>
      </c>
      <c r="Q509">
        <v>0</v>
      </c>
      <c r="R509">
        <v>0</v>
      </c>
    </row>
    <row r="510" spans="1:18" x14ac:dyDescent="0.25">
      <c r="A510" t="s">
        <v>300</v>
      </c>
      <c r="B510" t="s">
        <v>799</v>
      </c>
      <c r="C510" t="s">
        <v>740</v>
      </c>
      <c r="D510">
        <v>37</v>
      </c>
      <c r="E510" s="266">
        <f t="shared" si="14"/>
        <v>6.1756756756756754</v>
      </c>
      <c r="F510">
        <v>228.5</v>
      </c>
      <c r="G510" s="266">
        <f t="shared" si="15"/>
        <v>7.6351351351351351</v>
      </c>
      <c r="H510">
        <v>282.5</v>
      </c>
      <c r="I510">
        <v>17</v>
      </c>
      <c r="J510">
        <v>0</v>
      </c>
      <c r="K510">
        <v>0</v>
      </c>
      <c r="L510">
        <v>5</v>
      </c>
      <c r="M510">
        <v>4</v>
      </c>
      <c r="N510">
        <v>0</v>
      </c>
      <c r="O510">
        <v>0</v>
      </c>
      <c r="P510">
        <v>0</v>
      </c>
      <c r="Q510">
        <v>0</v>
      </c>
      <c r="R510">
        <v>0</v>
      </c>
    </row>
    <row r="511" spans="1:18" x14ac:dyDescent="0.25">
      <c r="A511" t="s">
        <v>301</v>
      </c>
      <c r="B511" t="s">
        <v>799</v>
      </c>
      <c r="C511" t="s">
        <v>661</v>
      </c>
      <c r="D511">
        <v>21</v>
      </c>
      <c r="E511" s="266">
        <f t="shared" si="14"/>
        <v>5.8809523809523814</v>
      </c>
      <c r="F511">
        <v>123.5</v>
      </c>
      <c r="G511" s="266">
        <f t="shared" si="15"/>
        <v>6.3571428571428568</v>
      </c>
      <c r="H511">
        <v>133.5</v>
      </c>
      <c r="I511">
        <v>3</v>
      </c>
      <c r="J511">
        <v>0</v>
      </c>
      <c r="K511">
        <v>0</v>
      </c>
      <c r="L511">
        <v>1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</row>
    <row r="512" spans="1:18" x14ac:dyDescent="0.25">
      <c r="A512" t="s">
        <v>302</v>
      </c>
      <c r="B512" t="s">
        <v>799</v>
      </c>
      <c r="C512" t="s">
        <v>634</v>
      </c>
      <c r="D512">
        <v>33</v>
      </c>
      <c r="E512" s="266">
        <f t="shared" si="14"/>
        <v>5.9848484848484844</v>
      </c>
      <c r="F512">
        <v>197.5</v>
      </c>
      <c r="G512" s="266">
        <f t="shared" si="15"/>
        <v>7.1515151515151514</v>
      </c>
      <c r="H512">
        <v>236</v>
      </c>
      <c r="I512">
        <v>13</v>
      </c>
      <c r="J512">
        <v>0</v>
      </c>
      <c r="K512">
        <v>0</v>
      </c>
      <c r="L512">
        <v>1</v>
      </c>
      <c r="M512">
        <v>3</v>
      </c>
      <c r="N512">
        <v>0</v>
      </c>
      <c r="O512">
        <v>4</v>
      </c>
      <c r="P512">
        <v>0</v>
      </c>
      <c r="Q512">
        <v>0</v>
      </c>
      <c r="R512">
        <v>0</v>
      </c>
    </row>
    <row r="513" spans="1:18" x14ac:dyDescent="0.25">
      <c r="A513" t="s">
        <v>303</v>
      </c>
      <c r="B513" t="s">
        <v>799</v>
      </c>
      <c r="C513" t="s">
        <v>748</v>
      </c>
      <c r="D513">
        <v>24</v>
      </c>
      <c r="E513" s="266">
        <f t="shared" si="14"/>
        <v>6</v>
      </c>
      <c r="F513">
        <v>144</v>
      </c>
      <c r="G513" s="266">
        <f t="shared" si="15"/>
        <v>6.8125</v>
      </c>
      <c r="H513">
        <v>163.5</v>
      </c>
      <c r="I513">
        <v>7</v>
      </c>
      <c r="J513">
        <v>0</v>
      </c>
      <c r="K513">
        <v>0</v>
      </c>
      <c r="L513">
        <v>3</v>
      </c>
      <c r="M513">
        <v>3</v>
      </c>
      <c r="N513">
        <v>0</v>
      </c>
      <c r="O513">
        <v>0</v>
      </c>
      <c r="P513">
        <v>1</v>
      </c>
      <c r="Q513">
        <v>0</v>
      </c>
      <c r="R513">
        <v>0</v>
      </c>
    </row>
    <row r="514" spans="1:18" x14ac:dyDescent="0.25">
      <c r="A514" t="s">
        <v>821</v>
      </c>
      <c r="B514" t="s">
        <v>799</v>
      </c>
      <c r="C514" t="s">
        <v>760</v>
      </c>
      <c r="D514">
        <v>2</v>
      </c>
      <c r="E514" s="266">
        <f t="shared" ref="E514:E544" si="16">F514/$D514</f>
        <v>5.5</v>
      </c>
      <c r="F514">
        <v>11</v>
      </c>
      <c r="G514" s="266">
        <f t="shared" ref="G514:G544" si="17">H514/$D514</f>
        <v>5.5</v>
      </c>
      <c r="H514">
        <v>11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</row>
    <row r="515" spans="1:18" x14ac:dyDescent="0.25">
      <c r="A515" t="s">
        <v>304</v>
      </c>
      <c r="B515" t="s">
        <v>799</v>
      </c>
      <c r="C515" t="s">
        <v>750</v>
      </c>
      <c r="D515">
        <v>35</v>
      </c>
      <c r="E515" s="266">
        <f t="shared" si="16"/>
        <v>6.1</v>
      </c>
      <c r="F515">
        <v>213.5</v>
      </c>
      <c r="G515" s="266">
        <f t="shared" si="17"/>
        <v>7.3</v>
      </c>
      <c r="H515">
        <v>255.5</v>
      </c>
      <c r="I515">
        <v>15</v>
      </c>
      <c r="J515">
        <v>0</v>
      </c>
      <c r="K515">
        <v>0</v>
      </c>
      <c r="L515">
        <v>1</v>
      </c>
      <c r="M515">
        <v>8</v>
      </c>
      <c r="N515">
        <v>0</v>
      </c>
      <c r="O515">
        <v>3</v>
      </c>
      <c r="P515">
        <v>0</v>
      </c>
      <c r="Q515">
        <v>0</v>
      </c>
      <c r="R515">
        <v>0</v>
      </c>
    </row>
    <row r="516" spans="1:18" x14ac:dyDescent="0.25">
      <c r="A516" t="s">
        <v>822</v>
      </c>
      <c r="B516" t="s">
        <v>799</v>
      </c>
      <c r="C516" t="s">
        <v>635</v>
      </c>
      <c r="D516">
        <v>1</v>
      </c>
      <c r="E516" s="266">
        <f t="shared" si="16"/>
        <v>6</v>
      </c>
      <c r="F516">
        <v>6</v>
      </c>
      <c r="G516" s="266">
        <f t="shared" si="17"/>
        <v>6</v>
      </c>
      <c r="H516">
        <v>6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</row>
    <row r="517" spans="1:18" x14ac:dyDescent="0.25">
      <c r="A517" t="s">
        <v>305</v>
      </c>
      <c r="B517" t="s">
        <v>799</v>
      </c>
      <c r="C517" t="s">
        <v>754</v>
      </c>
      <c r="D517">
        <v>15</v>
      </c>
      <c r="E517" s="266">
        <f t="shared" si="16"/>
        <v>6</v>
      </c>
      <c r="F517">
        <v>90</v>
      </c>
      <c r="G517" s="266">
        <f t="shared" si="17"/>
        <v>6.3666666666666663</v>
      </c>
      <c r="H517">
        <v>95.5</v>
      </c>
      <c r="I517">
        <v>2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</row>
    <row r="518" spans="1:18" x14ac:dyDescent="0.25">
      <c r="A518" t="s">
        <v>306</v>
      </c>
      <c r="B518" t="s">
        <v>799</v>
      </c>
      <c r="C518" t="s">
        <v>634</v>
      </c>
      <c r="D518">
        <v>20</v>
      </c>
      <c r="E518" s="266">
        <f t="shared" si="16"/>
        <v>5.7</v>
      </c>
      <c r="F518">
        <v>114</v>
      </c>
      <c r="G518" s="266">
        <f t="shared" si="17"/>
        <v>5.75</v>
      </c>
      <c r="H518">
        <v>115</v>
      </c>
      <c r="I518">
        <v>1</v>
      </c>
      <c r="J518">
        <v>0</v>
      </c>
      <c r="K518">
        <v>0</v>
      </c>
      <c r="L518">
        <v>1</v>
      </c>
      <c r="M518">
        <v>2</v>
      </c>
      <c r="N518">
        <v>2</v>
      </c>
      <c r="O518">
        <v>0</v>
      </c>
      <c r="P518">
        <v>0</v>
      </c>
      <c r="Q518">
        <v>0</v>
      </c>
      <c r="R518">
        <v>0</v>
      </c>
    </row>
    <row r="519" spans="1:18" x14ac:dyDescent="0.25">
      <c r="A519" t="s">
        <v>307</v>
      </c>
      <c r="B519" t="s">
        <v>799</v>
      </c>
      <c r="C519" t="s">
        <v>753</v>
      </c>
      <c r="D519">
        <v>13</v>
      </c>
      <c r="E519" s="266">
        <f t="shared" si="16"/>
        <v>5.4230769230769234</v>
      </c>
      <c r="F519">
        <v>70.5</v>
      </c>
      <c r="G519" s="266">
        <f t="shared" si="17"/>
        <v>5.5384615384615383</v>
      </c>
      <c r="H519">
        <v>72</v>
      </c>
      <c r="I519">
        <v>1</v>
      </c>
      <c r="J519">
        <v>0</v>
      </c>
      <c r="K519">
        <v>0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0</v>
      </c>
      <c r="R519">
        <v>0</v>
      </c>
    </row>
    <row r="520" spans="1:18" x14ac:dyDescent="0.25">
      <c r="A520" t="s">
        <v>823</v>
      </c>
      <c r="B520" t="s">
        <v>799</v>
      </c>
      <c r="C520" t="s">
        <v>754</v>
      </c>
      <c r="D520">
        <v>5</v>
      </c>
      <c r="E520" s="266">
        <f t="shared" si="16"/>
        <v>5.5</v>
      </c>
      <c r="F520">
        <v>27.5</v>
      </c>
      <c r="G520" s="266">
        <f t="shared" si="17"/>
        <v>5.4</v>
      </c>
      <c r="H520">
        <v>27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</row>
    <row r="521" spans="1:18" x14ac:dyDescent="0.25">
      <c r="A521" t="s">
        <v>824</v>
      </c>
      <c r="B521" t="s">
        <v>799</v>
      </c>
      <c r="C521" t="s">
        <v>739</v>
      </c>
      <c r="D521">
        <v>4</v>
      </c>
      <c r="E521" s="266">
        <f t="shared" si="16"/>
        <v>5.5</v>
      </c>
      <c r="F521">
        <v>22</v>
      </c>
      <c r="G521" s="266">
        <f t="shared" si="17"/>
        <v>5.5</v>
      </c>
      <c r="H521">
        <v>22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</row>
    <row r="522" spans="1:18" x14ac:dyDescent="0.25">
      <c r="A522" t="s">
        <v>308</v>
      </c>
      <c r="B522" t="s">
        <v>799</v>
      </c>
      <c r="C522" t="s">
        <v>633</v>
      </c>
      <c r="D522">
        <v>24</v>
      </c>
      <c r="E522" s="266">
        <f t="shared" si="16"/>
        <v>5.75</v>
      </c>
      <c r="F522">
        <v>138</v>
      </c>
      <c r="G522" s="266">
        <f t="shared" si="17"/>
        <v>6.166666666666667</v>
      </c>
      <c r="H522">
        <v>148</v>
      </c>
      <c r="I522">
        <v>7</v>
      </c>
      <c r="J522">
        <v>0</v>
      </c>
      <c r="K522">
        <v>0</v>
      </c>
      <c r="L522">
        <v>0</v>
      </c>
      <c r="M522">
        <v>8</v>
      </c>
      <c r="N522">
        <v>1</v>
      </c>
      <c r="O522">
        <v>4</v>
      </c>
      <c r="P522">
        <v>2</v>
      </c>
      <c r="Q522">
        <v>0</v>
      </c>
      <c r="R522">
        <v>0</v>
      </c>
    </row>
    <row r="523" spans="1:18" x14ac:dyDescent="0.25">
      <c r="A523" t="s">
        <v>825</v>
      </c>
      <c r="B523" t="s">
        <v>799</v>
      </c>
      <c r="C523" t="s">
        <v>753</v>
      </c>
      <c r="D523">
        <v>4</v>
      </c>
      <c r="E523" s="266">
        <f t="shared" si="16"/>
        <v>5.375</v>
      </c>
      <c r="F523">
        <v>21.5</v>
      </c>
      <c r="G523" s="266">
        <f t="shared" si="17"/>
        <v>5.375</v>
      </c>
      <c r="H523">
        <v>21.5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</row>
    <row r="524" spans="1:18" x14ac:dyDescent="0.25">
      <c r="A524" t="s">
        <v>309</v>
      </c>
      <c r="B524" t="s">
        <v>799</v>
      </c>
      <c r="C524" t="s">
        <v>745</v>
      </c>
      <c r="D524">
        <v>12</v>
      </c>
      <c r="E524" s="266">
        <f t="shared" si="16"/>
        <v>5.708333333333333</v>
      </c>
      <c r="F524">
        <v>68.5</v>
      </c>
      <c r="G524" s="266">
        <f t="shared" si="17"/>
        <v>6.25</v>
      </c>
      <c r="H524">
        <v>75</v>
      </c>
      <c r="I524">
        <v>2</v>
      </c>
      <c r="J524">
        <v>0</v>
      </c>
      <c r="K524">
        <v>0</v>
      </c>
      <c r="L524">
        <v>2</v>
      </c>
      <c r="M524">
        <v>3</v>
      </c>
      <c r="N524">
        <v>0</v>
      </c>
      <c r="O524">
        <v>1</v>
      </c>
      <c r="P524">
        <v>0</v>
      </c>
      <c r="Q524">
        <v>0</v>
      </c>
      <c r="R524">
        <v>0</v>
      </c>
    </row>
    <row r="525" spans="1:18" x14ac:dyDescent="0.25">
      <c r="A525" t="s">
        <v>310</v>
      </c>
      <c r="B525" t="s">
        <v>799</v>
      </c>
      <c r="C525" t="s">
        <v>742</v>
      </c>
      <c r="D525">
        <v>10</v>
      </c>
      <c r="E525" s="266">
        <f t="shared" si="16"/>
        <v>6.05</v>
      </c>
      <c r="F525">
        <v>60.5</v>
      </c>
      <c r="G525" s="266">
        <f t="shared" si="17"/>
        <v>6.3</v>
      </c>
      <c r="H525">
        <v>63</v>
      </c>
      <c r="I525">
        <v>1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</row>
    <row r="526" spans="1:18" x14ac:dyDescent="0.25">
      <c r="A526" t="s">
        <v>826</v>
      </c>
      <c r="B526" t="s">
        <v>799</v>
      </c>
      <c r="C526" t="s">
        <v>761</v>
      </c>
      <c r="D526">
        <v>3</v>
      </c>
      <c r="E526" s="266">
        <f t="shared" si="16"/>
        <v>5.5</v>
      </c>
      <c r="F526">
        <v>16.5</v>
      </c>
      <c r="G526" s="266">
        <f t="shared" si="17"/>
        <v>5.5</v>
      </c>
      <c r="H526">
        <v>16.5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</row>
    <row r="527" spans="1:18" x14ac:dyDescent="0.25">
      <c r="A527" t="s">
        <v>827</v>
      </c>
      <c r="B527" t="s">
        <v>799</v>
      </c>
      <c r="C527" t="s">
        <v>738</v>
      </c>
      <c r="D527">
        <v>1</v>
      </c>
      <c r="E527" s="266">
        <f t="shared" si="16"/>
        <v>5.5</v>
      </c>
      <c r="F527">
        <v>5.5</v>
      </c>
      <c r="G527" s="266">
        <f t="shared" si="17"/>
        <v>5.5</v>
      </c>
      <c r="H527">
        <v>5.5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</row>
    <row r="528" spans="1:18" x14ac:dyDescent="0.25">
      <c r="A528" t="s">
        <v>828</v>
      </c>
      <c r="B528" t="s">
        <v>799</v>
      </c>
      <c r="C528" t="s">
        <v>632</v>
      </c>
      <c r="D528">
        <v>2</v>
      </c>
      <c r="E528" s="266">
        <f t="shared" si="16"/>
        <v>5.75</v>
      </c>
      <c r="F528">
        <v>11.5</v>
      </c>
      <c r="G528" s="266">
        <f t="shared" si="17"/>
        <v>7.25</v>
      </c>
      <c r="H528">
        <v>14.5</v>
      </c>
      <c r="I528">
        <v>1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</row>
    <row r="529" spans="1:18" x14ac:dyDescent="0.25">
      <c r="A529" t="s">
        <v>311</v>
      </c>
      <c r="B529" t="s">
        <v>799</v>
      </c>
      <c r="C529" t="s">
        <v>754</v>
      </c>
      <c r="D529">
        <v>21</v>
      </c>
      <c r="E529" s="266">
        <f t="shared" si="16"/>
        <v>5.4761904761904763</v>
      </c>
      <c r="F529">
        <v>115</v>
      </c>
      <c r="G529" s="266">
        <f t="shared" si="17"/>
        <v>6.0238095238095237</v>
      </c>
      <c r="H529">
        <v>126.5</v>
      </c>
      <c r="I529">
        <v>3</v>
      </c>
      <c r="J529">
        <v>0</v>
      </c>
      <c r="K529">
        <v>0</v>
      </c>
      <c r="L529">
        <v>3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</row>
    <row r="530" spans="1:18" x14ac:dyDescent="0.25">
      <c r="A530" t="s">
        <v>829</v>
      </c>
      <c r="B530" t="s">
        <v>799</v>
      </c>
      <c r="C530" t="s">
        <v>760</v>
      </c>
      <c r="D530">
        <v>1</v>
      </c>
      <c r="E530" s="266">
        <f t="shared" si="16"/>
        <v>5.5</v>
      </c>
      <c r="F530">
        <v>5.5</v>
      </c>
      <c r="G530" s="266">
        <f t="shared" si="17"/>
        <v>5.5</v>
      </c>
      <c r="H530">
        <v>5.5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</row>
    <row r="531" spans="1:18" x14ac:dyDescent="0.25">
      <c r="A531" t="s">
        <v>312</v>
      </c>
      <c r="B531" t="s">
        <v>799</v>
      </c>
      <c r="C531" t="s">
        <v>632</v>
      </c>
      <c r="D531">
        <v>21</v>
      </c>
      <c r="E531" s="266">
        <f t="shared" si="16"/>
        <v>6.7619047619047619</v>
      </c>
      <c r="F531">
        <v>142</v>
      </c>
      <c r="G531" s="266">
        <f t="shared" si="17"/>
        <v>9.0714285714285712</v>
      </c>
      <c r="H531">
        <v>190.5</v>
      </c>
      <c r="I531">
        <v>16</v>
      </c>
      <c r="J531">
        <v>0</v>
      </c>
      <c r="K531">
        <v>0</v>
      </c>
      <c r="L531">
        <v>1</v>
      </c>
      <c r="M531">
        <v>1</v>
      </c>
      <c r="N531">
        <v>0</v>
      </c>
      <c r="O531">
        <v>5</v>
      </c>
      <c r="P531">
        <v>0</v>
      </c>
      <c r="Q531">
        <v>0</v>
      </c>
      <c r="R531">
        <v>0</v>
      </c>
    </row>
    <row r="532" spans="1:18" x14ac:dyDescent="0.25">
      <c r="A532" t="s">
        <v>830</v>
      </c>
      <c r="B532" t="s">
        <v>799</v>
      </c>
      <c r="C532" t="s">
        <v>635</v>
      </c>
      <c r="D532">
        <v>2</v>
      </c>
      <c r="E532" s="266">
        <f t="shared" si="16"/>
        <v>5.25</v>
      </c>
      <c r="F532">
        <v>10.5</v>
      </c>
      <c r="G532" s="266">
        <f t="shared" si="17"/>
        <v>5.25</v>
      </c>
      <c r="H532">
        <v>10.5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</row>
    <row r="533" spans="1:18" x14ac:dyDescent="0.25">
      <c r="A533" t="s">
        <v>313</v>
      </c>
      <c r="B533" t="s">
        <v>799</v>
      </c>
      <c r="C533" t="s">
        <v>745</v>
      </c>
      <c r="D533">
        <v>22</v>
      </c>
      <c r="E533" s="266">
        <f t="shared" si="16"/>
        <v>5.9090909090909092</v>
      </c>
      <c r="F533">
        <v>130</v>
      </c>
      <c r="G533" s="266">
        <f t="shared" si="17"/>
        <v>6.2727272727272725</v>
      </c>
      <c r="H533">
        <v>138</v>
      </c>
      <c r="I533">
        <v>3</v>
      </c>
      <c r="J533">
        <v>0</v>
      </c>
      <c r="K533">
        <v>0</v>
      </c>
      <c r="L533">
        <v>0</v>
      </c>
      <c r="M533">
        <v>2</v>
      </c>
      <c r="N533">
        <v>0</v>
      </c>
      <c r="O533">
        <v>0</v>
      </c>
      <c r="P533">
        <v>0</v>
      </c>
      <c r="Q533">
        <v>0</v>
      </c>
      <c r="R533">
        <v>0</v>
      </c>
    </row>
    <row r="534" spans="1:18" x14ac:dyDescent="0.25">
      <c r="A534" t="s">
        <v>314</v>
      </c>
      <c r="B534" t="s">
        <v>799</v>
      </c>
      <c r="C534" t="s">
        <v>635</v>
      </c>
      <c r="D534">
        <v>25</v>
      </c>
      <c r="E534" s="266">
        <f t="shared" si="16"/>
        <v>6.12</v>
      </c>
      <c r="F534">
        <v>153</v>
      </c>
      <c r="G534" s="266">
        <f t="shared" si="17"/>
        <v>7.04</v>
      </c>
      <c r="H534">
        <v>176</v>
      </c>
      <c r="I534">
        <v>6</v>
      </c>
      <c r="J534">
        <v>0</v>
      </c>
      <c r="K534">
        <v>0</v>
      </c>
      <c r="L534">
        <v>6</v>
      </c>
      <c r="M534">
        <v>2</v>
      </c>
      <c r="N534">
        <v>0</v>
      </c>
      <c r="O534">
        <v>0</v>
      </c>
      <c r="P534">
        <v>0</v>
      </c>
      <c r="Q534">
        <v>0</v>
      </c>
      <c r="R534">
        <v>0</v>
      </c>
    </row>
    <row r="535" spans="1:18" x14ac:dyDescent="0.25">
      <c r="A535" t="s">
        <v>315</v>
      </c>
      <c r="B535" t="s">
        <v>799</v>
      </c>
      <c r="C535" t="s">
        <v>633</v>
      </c>
      <c r="D535">
        <v>30</v>
      </c>
      <c r="E535" s="266">
        <f t="shared" si="16"/>
        <v>5.8833333333333337</v>
      </c>
      <c r="F535">
        <v>176.5</v>
      </c>
      <c r="G535" s="266">
        <f t="shared" si="17"/>
        <v>6.5</v>
      </c>
      <c r="H535">
        <v>195</v>
      </c>
      <c r="I535">
        <v>6</v>
      </c>
      <c r="J535">
        <v>0</v>
      </c>
      <c r="K535">
        <v>0</v>
      </c>
      <c r="L535">
        <v>1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</row>
    <row r="536" spans="1:18" x14ac:dyDescent="0.25">
      <c r="A536" t="s">
        <v>316</v>
      </c>
      <c r="B536" t="s">
        <v>799</v>
      </c>
      <c r="C536" t="s">
        <v>750</v>
      </c>
      <c r="D536">
        <v>23</v>
      </c>
      <c r="E536" s="266">
        <f t="shared" si="16"/>
        <v>5.7608695652173916</v>
      </c>
      <c r="F536">
        <v>132.5</v>
      </c>
      <c r="G536" s="266">
        <f t="shared" si="17"/>
        <v>6.4347826086956523</v>
      </c>
      <c r="H536">
        <v>148</v>
      </c>
      <c r="I536">
        <v>5</v>
      </c>
      <c r="J536">
        <v>0</v>
      </c>
      <c r="K536">
        <v>0</v>
      </c>
      <c r="L536">
        <v>1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</row>
    <row r="537" spans="1:18" x14ac:dyDescent="0.25">
      <c r="A537" t="s">
        <v>317</v>
      </c>
      <c r="B537" t="s">
        <v>799</v>
      </c>
      <c r="C537" t="s">
        <v>742</v>
      </c>
      <c r="D537">
        <v>34</v>
      </c>
      <c r="E537" s="266">
        <f t="shared" si="16"/>
        <v>6.75</v>
      </c>
      <c r="F537">
        <v>229.5</v>
      </c>
      <c r="G537" s="266">
        <f t="shared" si="17"/>
        <v>8.485294117647058</v>
      </c>
      <c r="H537">
        <v>288.5</v>
      </c>
      <c r="I537">
        <v>19</v>
      </c>
      <c r="J537">
        <v>0</v>
      </c>
      <c r="K537">
        <v>0</v>
      </c>
      <c r="L537">
        <v>4</v>
      </c>
      <c r="M537">
        <v>4</v>
      </c>
      <c r="N537">
        <v>0</v>
      </c>
      <c r="O537">
        <v>1</v>
      </c>
      <c r="P537">
        <v>0</v>
      </c>
      <c r="Q537">
        <v>0</v>
      </c>
      <c r="R537">
        <v>0</v>
      </c>
    </row>
    <row r="538" spans="1:18" x14ac:dyDescent="0.25">
      <c r="A538" t="s">
        <v>318</v>
      </c>
      <c r="B538" t="s">
        <v>799</v>
      </c>
      <c r="C538" t="s">
        <v>634</v>
      </c>
      <c r="D538">
        <v>31</v>
      </c>
      <c r="E538" s="266">
        <f t="shared" si="16"/>
        <v>5.790322580645161</v>
      </c>
      <c r="F538">
        <v>179.5</v>
      </c>
      <c r="G538" s="266">
        <f t="shared" si="17"/>
        <v>6.370967741935484</v>
      </c>
      <c r="H538">
        <v>197.5</v>
      </c>
      <c r="I538">
        <v>7</v>
      </c>
      <c r="J538">
        <v>0</v>
      </c>
      <c r="K538">
        <v>0</v>
      </c>
      <c r="L538">
        <v>1</v>
      </c>
      <c r="M538">
        <v>2</v>
      </c>
      <c r="N538">
        <v>0</v>
      </c>
      <c r="O538">
        <v>2</v>
      </c>
      <c r="P538">
        <v>1</v>
      </c>
      <c r="Q538">
        <v>0</v>
      </c>
      <c r="R538">
        <v>0</v>
      </c>
    </row>
    <row r="539" spans="1:18" x14ac:dyDescent="0.25">
      <c r="A539" t="s">
        <v>319</v>
      </c>
      <c r="B539" t="s">
        <v>799</v>
      </c>
      <c r="C539" t="s">
        <v>761</v>
      </c>
      <c r="D539">
        <v>34</v>
      </c>
      <c r="E539" s="266">
        <f t="shared" si="16"/>
        <v>6.6470588235294121</v>
      </c>
      <c r="F539">
        <v>226</v>
      </c>
      <c r="G539" s="266">
        <f t="shared" si="17"/>
        <v>8.5</v>
      </c>
      <c r="H539">
        <v>289</v>
      </c>
      <c r="I539">
        <v>20</v>
      </c>
      <c r="J539">
        <v>0</v>
      </c>
      <c r="K539">
        <v>0</v>
      </c>
      <c r="L539">
        <v>5</v>
      </c>
      <c r="M539">
        <v>4</v>
      </c>
      <c r="N539">
        <v>0</v>
      </c>
      <c r="O539">
        <v>3</v>
      </c>
      <c r="P539">
        <v>0</v>
      </c>
      <c r="Q539">
        <v>0</v>
      </c>
      <c r="R539">
        <v>0</v>
      </c>
    </row>
    <row r="540" spans="1:18" x14ac:dyDescent="0.25">
      <c r="A540" t="s">
        <v>320</v>
      </c>
      <c r="B540" t="s">
        <v>799</v>
      </c>
      <c r="C540" t="s">
        <v>631</v>
      </c>
      <c r="D540">
        <v>25</v>
      </c>
      <c r="E540" s="266">
        <f t="shared" si="16"/>
        <v>6.5</v>
      </c>
      <c r="F540">
        <v>162.5</v>
      </c>
      <c r="G540" s="266">
        <f t="shared" si="17"/>
        <v>7.48</v>
      </c>
      <c r="H540">
        <v>187</v>
      </c>
      <c r="I540">
        <v>7</v>
      </c>
      <c r="J540">
        <v>0</v>
      </c>
      <c r="K540">
        <v>0</v>
      </c>
      <c r="L540">
        <v>5</v>
      </c>
      <c r="M540">
        <v>3</v>
      </c>
      <c r="N540">
        <v>0</v>
      </c>
      <c r="O540">
        <v>2</v>
      </c>
      <c r="P540">
        <v>0</v>
      </c>
      <c r="Q540">
        <v>0</v>
      </c>
      <c r="R540">
        <v>0</v>
      </c>
    </row>
    <row r="541" spans="1:18" x14ac:dyDescent="0.25">
      <c r="A541" t="s">
        <v>831</v>
      </c>
      <c r="B541" t="s">
        <v>799</v>
      </c>
      <c r="C541" t="s">
        <v>742</v>
      </c>
      <c r="D541">
        <v>8</v>
      </c>
      <c r="E541" s="266">
        <f t="shared" si="16"/>
        <v>5.6875</v>
      </c>
      <c r="F541">
        <v>45.5</v>
      </c>
      <c r="G541" s="266">
        <f t="shared" si="17"/>
        <v>6.3125</v>
      </c>
      <c r="H541">
        <v>50.5</v>
      </c>
      <c r="I541">
        <v>2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1</v>
      </c>
      <c r="P541">
        <v>0</v>
      </c>
      <c r="Q541">
        <v>0</v>
      </c>
      <c r="R541">
        <v>0</v>
      </c>
    </row>
    <row r="542" spans="1:18" x14ac:dyDescent="0.25">
      <c r="A542" t="s">
        <v>832</v>
      </c>
      <c r="B542" t="s">
        <v>799</v>
      </c>
      <c r="C542" t="s">
        <v>632</v>
      </c>
      <c r="D542">
        <v>2</v>
      </c>
      <c r="E542" s="266">
        <f t="shared" si="16"/>
        <v>5.25</v>
      </c>
      <c r="F542">
        <v>10.5</v>
      </c>
      <c r="G542" s="266">
        <f t="shared" si="17"/>
        <v>5.25</v>
      </c>
      <c r="H542">
        <v>10.5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</row>
    <row r="543" spans="1:18" x14ac:dyDescent="0.25">
      <c r="A543" t="s">
        <v>321</v>
      </c>
      <c r="B543" t="s">
        <v>799</v>
      </c>
      <c r="C543" t="s">
        <v>748</v>
      </c>
      <c r="D543">
        <v>11</v>
      </c>
      <c r="E543" s="266">
        <f t="shared" si="16"/>
        <v>6</v>
      </c>
      <c r="F543">
        <v>66</v>
      </c>
      <c r="G543" s="266">
        <f t="shared" si="17"/>
        <v>7.4545454545454541</v>
      </c>
      <c r="H543">
        <v>82</v>
      </c>
      <c r="I543">
        <v>5</v>
      </c>
      <c r="J543">
        <v>0</v>
      </c>
      <c r="K543">
        <v>0</v>
      </c>
      <c r="L543">
        <v>2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</row>
    <row r="544" spans="1:18" x14ac:dyDescent="0.25">
      <c r="A544" t="s">
        <v>322</v>
      </c>
      <c r="B544" t="s">
        <v>799</v>
      </c>
      <c r="C544" t="s">
        <v>635</v>
      </c>
      <c r="D544">
        <v>33</v>
      </c>
      <c r="E544" s="266">
        <f t="shared" si="16"/>
        <v>5.8787878787878789</v>
      </c>
      <c r="F544">
        <v>194</v>
      </c>
      <c r="G544" s="266">
        <f t="shared" si="17"/>
        <v>6.5454545454545459</v>
      </c>
      <c r="H544">
        <v>216</v>
      </c>
      <c r="I544">
        <v>9</v>
      </c>
      <c r="J544">
        <v>0</v>
      </c>
      <c r="K544">
        <v>0</v>
      </c>
      <c r="L544">
        <v>1</v>
      </c>
      <c r="M544">
        <v>10</v>
      </c>
      <c r="N544">
        <v>1</v>
      </c>
      <c r="O544">
        <v>1</v>
      </c>
      <c r="P544">
        <v>0</v>
      </c>
      <c r="Q544">
        <v>0</v>
      </c>
      <c r="R54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O127"/>
  <sheetViews>
    <sheetView workbookViewId="0">
      <selection activeCell="D16" sqref="D16"/>
    </sheetView>
  </sheetViews>
  <sheetFormatPr defaultColWidth="10" defaultRowHeight="11.25" x14ac:dyDescent="0.2"/>
  <cols>
    <col min="1" max="1" width="1.28515625" style="210" customWidth="1"/>
    <col min="2" max="2" width="11.140625" style="210" customWidth="1"/>
    <col min="3" max="8" width="4.42578125" style="218" customWidth="1"/>
    <col min="9" max="10" width="2.28515625" style="218" customWidth="1"/>
    <col min="11" max="13" width="4.42578125" style="218" customWidth="1"/>
    <col min="14" max="16384" width="10" style="210"/>
  </cols>
  <sheetData>
    <row r="1" spans="1:15" x14ac:dyDescent="0.2">
      <c r="B1" s="211" t="s">
        <v>248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5" ht="18" customHeight="1" x14ac:dyDescent="0.2">
      <c r="A2" s="212"/>
      <c r="B2" s="213" t="s">
        <v>0</v>
      </c>
      <c r="C2" s="214" t="s">
        <v>177</v>
      </c>
      <c r="D2" s="213" t="s">
        <v>188</v>
      </c>
      <c r="E2" s="215" t="s">
        <v>180</v>
      </c>
      <c r="F2" s="213" t="s">
        <v>179</v>
      </c>
      <c r="G2" s="213" t="s">
        <v>238</v>
      </c>
      <c r="H2" s="213" t="s">
        <v>183</v>
      </c>
      <c r="I2" s="268" t="s">
        <v>186</v>
      </c>
      <c r="J2" s="269"/>
      <c r="K2" s="213" t="s">
        <v>184</v>
      </c>
      <c r="L2" s="213" t="s">
        <v>185</v>
      </c>
      <c r="M2" s="213" t="s">
        <v>116</v>
      </c>
    </row>
    <row r="3" spans="1:15" x14ac:dyDescent="0.2">
      <c r="A3" s="216"/>
      <c r="B3" s="217" t="s">
        <v>312</v>
      </c>
      <c r="C3" s="205" t="str">
        <f t="shared" ref="C3:C34" si="0">LEFT(O3,3)</f>
        <v>fio</v>
      </c>
      <c r="D3" s="205">
        <f>VLOOKUP($B3,'[1]stat gazz 13-14'!$A:$Z,4,0)</f>
        <v>21</v>
      </c>
      <c r="E3" s="207">
        <f>VLOOKUP($B3,'[1]stat gazz 13-14'!$A:$Z,7,0)</f>
        <v>9.0714285714285712</v>
      </c>
      <c r="F3" s="207">
        <f>VLOOKUP($B3,'[1]stat gazz 13-14'!$A:$Z,5,0)</f>
        <v>6.7619047619047619</v>
      </c>
      <c r="G3" s="208">
        <f t="shared" ref="G3:G34" si="1">(H3*3-J3*3+K3-L3*0.5-M3)/D3</f>
        <v>2.3095238095238093</v>
      </c>
      <c r="H3" s="209">
        <f>VLOOKUP($B3,'[1]stat gazz 13-14'!$A:$Z,9,0)</f>
        <v>16</v>
      </c>
      <c r="I3" s="209">
        <f>VLOOKUP($B3,'[1]stat gazz 13-14'!$A:$Z,15,0)</f>
        <v>5</v>
      </c>
      <c r="J3" s="209">
        <f>VLOOKUP($B3,'[1]stat gazz 13-14'!$A:$Z,16,0)</f>
        <v>0</v>
      </c>
      <c r="K3" s="209">
        <f>VLOOKUP($B3,'[1]stat gazz 13-14'!$A:$Z,12,0)</f>
        <v>1</v>
      </c>
      <c r="L3" s="209">
        <f>VLOOKUP($B3,'[1]stat gazz 13-14'!$A:$Z,13,0)</f>
        <v>1</v>
      </c>
      <c r="M3" s="209">
        <f>VLOOKUP($B3,'[1]stat gazz 13-14'!$A:$Z,14,0)</f>
        <v>0</v>
      </c>
      <c r="O3" s="210" t="str">
        <f>VLOOKUP($B3,'[1]stat gazz 13-14'!$A:$Z,3,0)</f>
        <v>fiorentina</v>
      </c>
    </row>
    <row r="4" spans="1:15" x14ac:dyDescent="0.2">
      <c r="A4" s="216"/>
      <c r="B4" s="217" t="s">
        <v>317</v>
      </c>
      <c r="C4" s="205" t="str">
        <f t="shared" si="0"/>
        <v>juv</v>
      </c>
      <c r="D4" s="205">
        <f>VLOOKUP($B4,'[1]stat gazz 13-14'!$A:$Z,4,0)</f>
        <v>34</v>
      </c>
      <c r="E4" s="207">
        <f>VLOOKUP($B4,'[1]stat gazz 13-14'!$A:$Z,7,0)</f>
        <v>8.485294117647058</v>
      </c>
      <c r="F4" s="207">
        <f>VLOOKUP($B4,'[1]stat gazz 13-14'!$A:$Z,5,0)</f>
        <v>6.75</v>
      </c>
      <c r="G4" s="208">
        <f t="shared" si="1"/>
        <v>1.7352941176470589</v>
      </c>
      <c r="H4" s="209">
        <f>VLOOKUP($B4,'[1]stat gazz 13-14'!$A:$Z,9,0)</f>
        <v>19</v>
      </c>
      <c r="I4" s="209">
        <f>VLOOKUP($B4,'[1]stat gazz 13-14'!$A:$Z,15,0)</f>
        <v>1</v>
      </c>
      <c r="J4" s="209">
        <f>VLOOKUP($B4,'[1]stat gazz 13-14'!$A:$Z,16,0)</f>
        <v>0</v>
      </c>
      <c r="K4" s="209">
        <f>VLOOKUP($B4,'[1]stat gazz 13-14'!$A:$Z,12,0)</f>
        <v>4</v>
      </c>
      <c r="L4" s="209">
        <f>VLOOKUP($B4,'[1]stat gazz 13-14'!$A:$Z,13,0)</f>
        <v>4</v>
      </c>
      <c r="M4" s="209">
        <f>VLOOKUP($B4,'[1]stat gazz 13-14'!$A:$Z,14,0)</f>
        <v>0</v>
      </c>
      <c r="O4" s="210" t="str">
        <f>VLOOKUP($B4,'[1]stat gazz 13-14'!$A:$Z,3,0)</f>
        <v>juventus</v>
      </c>
    </row>
    <row r="5" spans="1:15" x14ac:dyDescent="0.2">
      <c r="A5" s="216"/>
      <c r="B5" s="217" t="s">
        <v>319</v>
      </c>
      <c r="C5" s="205" t="str">
        <f t="shared" si="0"/>
        <v>ver</v>
      </c>
      <c r="D5" s="205">
        <f>VLOOKUP($B5,'[1]stat gazz 13-14'!$A:$Z,4,0)</f>
        <v>34</v>
      </c>
      <c r="E5" s="207">
        <f>VLOOKUP($B5,'[1]stat gazz 13-14'!$A:$Z,7,0)</f>
        <v>8.5</v>
      </c>
      <c r="F5" s="207">
        <f>VLOOKUP($B5,'[1]stat gazz 13-14'!$A:$Z,5,0)</f>
        <v>6.6470588235294121</v>
      </c>
      <c r="G5" s="208">
        <f t="shared" si="1"/>
        <v>1.8529411764705883</v>
      </c>
      <c r="H5" s="209">
        <f>VLOOKUP($B5,'[1]stat gazz 13-14'!$A:$Z,9,0)</f>
        <v>20</v>
      </c>
      <c r="I5" s="209">
        <f>VLOOKUP($B5,'[1]stat gazz 13-14'!$A:$Z,15,0)</f>
        <v>3</v>
      </c>
      <c r="J5" s="209">
        <f>VLOOKUP($B5,'[1]stat gazz 13-14'!$A:$Z,16,0)</f>
        <v>0</v>
      </c>
      <c r="K5" s="209">
        <f>VLOOKUP($B5,'[1]stat gazz 13-14'!$A:$Z,12,0)</f>
        <v>5</v>
      </c>
      <c r="L5" s="209">
        <f>VLOOKUP($B5,'[1]stat gazz 13-14'!$A:$Z,13,0)</f>
        <v>4</v>
      </c>
      <c r="M5" s="209">
        <f>VLOOKUP($B5,'[1]stat gazz 13-14'!$A:$Z,14,0)</f>
        <v>0</v>
      </c>
      <c r="O5" s="210" t="str">
        <f>VLOOKUP($B5,'[1]stat gazz 13-14'!$A:$Z,3,0)</f>
        <v>verona</v>
      </c>
    </row>
    <row r="6" spans="1:15" x14ac:dyDescent="0.2">
      <c r="A6" s="216"/>
      <c r="B6" s="217" t="s">
        <v>320</v>
      </c>
      <c r="C6" s="205" t="str">
        <f t="shared" si="0"/>
        <v>rom</v>
      </c>
      <c r="D6" s="205">
        <f>VLOOKUP($B6,'[1]stat gazz 13-14'!$A:$Z,4,0)</f>
        <v>25</v>
      </c>
      <c r="E6" s="207">
        <f>VLOOKUP($B6,'[1]stat gazz 13-14'!$A:$Z,7,0)</f>
        <v>7.48</v>
      </c>
      <c r="F6" s="207">
        <f>VLOOKUP($B6,'[1]stat gazz 13-14'!$A:$Z,5,0)</f>
        <v>6.5</v>
      </c>
      <c r="G6" s="208">
        <f t="shared" si="1"/>
        <v>0.98</v>
      </c>
      <c r="H6" s="209">
        <f>VLOOKUP($B6,'[1]stat gazz 13-14'!$A:$Z,9,0)</f>
        <v>7</v>
      </c>
      <c r="I6" s="209">
        <f>VLOOKUP($B6,'[1]stat gazz 13-14'!$A:$Z,15,0)</f>
        <v>2</v>
      </c>
      <c r="J6" s="209">
        <f>VLOOKUP($B6,'[1]stat gazz 13-14'!$A:$Z,16,0)</f>
        <v>0</v>
      </c>
      <c r="K6" s="209">
        <f>VLOOKUP($B6,'[1]stat gazz 13-14'!$A:$Z,12,0)</f>
        <v>5</v>
      </c>
      <c r="L6" s="209">
        <f>VLOOKUP($B6,'[1]stat gazz 13-14'!$A:$Z,13,0)</f>
        <v>3</v>
      </c>
      <c r="M6" s="209">
        <f>VLOOKUP($B6,'[1]stat gazz 13-14'!$A:$Z,14,0)</f>
        <v>0</v>
      </c>
      <c r="O6" s="210" t="str">
        <f>VLOOKUP($B6,'[1]stat gazz 13-14'!$A:$Z,3,0)</f>
        <v>roma</v>
      </c>
    </row>
    <row r="7" spans="1:15" x14ac:dyDescent="0.2">
      <c r="A7" s="216"/>
      <c r="B7" s="217" t="s">
        <v>274</v>
      </c>
      <c r="C7" s="205" t="str">
        <f t="shared" si="0"/>
        <v>nap</v>
      </c>
      <c r="D7" s="205">
        <f>VLOOKUP($B7,'[1]stat gazz 13-14'!$A:$Z,4,0)</f>
        <v>31</v>
      </c>
      <c r="E7" s="207">
        <f>VLOOKUP($B7,'[1]stat gazz 13-14'!$A:$Z,7,0)</f>
        <v>8.17741935483871</v>
      </c>
      <c r="F7" s="207">
        <f>VLOOKUP($B7,'[1]stat gazz 13-14'!$A:$Z,5,0)</f>
        <v>6.435483870967742</v>
      </c>
      <c r="G7" s="208">
        <f t="shared" si="1"/>
        <v>1.7419354838709677</v>
      </c>
      <c r="H7" s="209">
        <f>VLOOKUP($B7,'[1]stat gazz 13-14'!$A:$Z,9,0)</f>
        <v>17</v>
      </c>
      <c r="I7" s="209">
        <f>VLOOKUP($B7,'[1]stat gazz 13-14'!$A:$Z,15,0)</f>
        <v>5</v>
      </c>
      <c r="J7" s="209">
        <f>VLOOKUP($B7,'[1]stat gazz 13-14'!$A:$Z,16,0)</f>
        <v>0</v>
      </c>
      <c r="K7" s="209">
        <f>VLOOKUP($B7,'[1]stat gazz 13-14'!$A:$Z,12,0)</f>
        <v>6</v>
      </c>
      <c r="L7" s="209">
        <f>VLOOKUP($B7,'[1]stat gazz 13-14'!$A:$Z,13,0)</f>
        <v>6</v>
      </c>
      <c r="M7" s="209">
        <f>VLOOKUP($B7,'[1]stat gazz 13-14'!$A:$Z,14,0)</f>
        <v>0</v>
      </c>
      <c r="O7" s="210" t="str">
        <f>VLOOKUP($B7,'[1]stat gazz 13-14'!$A:$Z,3,0)</f>
        <v>napoli</v>
      </c>
    </row>
    <row r="8" spans="1:15" x14ac:dyDescent="0.2">
      <c r="A8" s="216"/>
      <c r="B8" s="217" t="s">
        <v>277</v>
      </c>
      <c r="C8" s="205" t="str">
        <f t="shared" si="0"/>
        <v>tor</v>
      </c>
      <c r="D8" s="205">
        <f>VLOOKUP($B8,'[1]stat gazz 13-14'!$A:$Z,4,0)</f>
        <v>33</v>
      </c>
      <c r="E8" s="207">
        <f>VLOOKUP($B8,'[1]stat gazz 13-14'!$A:$Z,7,0)</f>
        <v>8.2121212121212128</v>
      </c>
      <c r="F8" s="207">
        <f>VLOOKUP($B8,'[1]stat gazz 13-14'!$A:$Z,5,0)</f>
        <v>6.4242424242424239</v>
      </c>
      <c r="G8" s="208">
        <f t="shared" si="1"/>
        <v>1.7878787878787878</v>
      </c>
      <c r="H8" s="209">
        <f>VLOOKUP($B8,'[1]stat gazz 13-14'!$A:$Z,9,0)</f>
        <v>22</v>
      </c>
      <c r="I8" s="209">
        <f>VLOOKUP($B8,'[1]stat gazz 13-14'!$A:$Z,15,0)</f>
        <v>0</v>
      </c>
      <c r="J8" s="209">
        <f>VLOOKUP($B8,'[1]stat gazz 13-14'!$A:$Z,16,0)</f>
        <v>1</v>
      </c>
      <c r="K8" s="209">
        <f>VLOOKUP($B8,'[1]stat gazz 13-14'!$A:$Z,12,0)</f>
        <v>2</v>
      </c>
      <c r="L8" s="209">
        <f>VLOOKUP($B8,'[1]stat gazz 13-14'!$A:$Z,13,0)</f>
        <v>10</v>
      </c>
      <c r="M8" s="209">
        <f>VLOOKUP($B8,'[1]stat gazz 13-14'!$A:$Z,14,0)</f>
        <v>1</v>
      </c>
      <c r="O8" s="210" t="str">
        <f>VLOOKUP($B8,'[1]stat gazz 13-14'!$A:$Z,3,0)</f>
        <v>torino</v>
      </c>
    </row>
    <row r="9" spans="1:15" x14ac:dyDescent="0.2">
      <c r="A9" s="216"/>
      <c r="B9" s="217" t="s">
        <v>279</v>
      </c>
      <c r="C9" s="205" t="str">
        <f t="shared" si="0"/>
        <v>ver</v>
      </c>
      <c r="D9" s="205">
        <f>VLOOKUP($B9,'[1]stat gazz 13-14'!$A:$Z,4,0)</f>
        <v>33</v>
      </c>
      <c r="E9" s="207">
        <f>VLOOKUP($B9,'[1]stat gazz 13-14'!$A:$Z,7,0)</f>
        <v>7.1363636363636367</v>
      </c>
      <c r="F9" s="207">
        <f>VLOOKUP($B9,'[1]stat gazz 13-14'!$A:$Z,5,0)</f>
        <v>6.3484848484848486</v>
      </c>
      <c r="G9" s="208">
        <f t="shared" si="1"/>
        <v>0.78787878787878785</v>
      </c>
      <c r="H9" s="209">
        <f>VLOOKUP($B9,'[1]stat gazz 13-14'!$A:$Z,9,0)</f>
        <v>8</v>
      </c>
      <c r="I9" s="209">
        <f>VLOOKUP($B9,'[1]stat gazz 13-14'!$A:$Z,15,0)</f>
        <v>0</v>
      </c>
      <c r="J9" s="209">
        <f>VLOOKUP($B9,'[1]stat gazz 13-14'!$A:$Z,16,0)</f>
        <v>0</v>
      </c>
      <c r="K9" s="209">
        <f>VLOOKUP($B9,'[1]stat gazz 13-14'!$A:$Z,12,0)</f>
        <v>4</v>
      </c>
      <c r="L9" s="209">
        <f>VLOOKUP($B9,'[1]stat gazz 13-14'!$A:$Z,13,0)</f>
        <v>4</v>
      </c>
      <c r="M9" s="209">
        <f>VLOOKUP($B9,'[1]stat gazz 13-14'!$A:$Z,14,0)</f>
        <v>0</v>
      </c>
      <c r="O9" s="210" t="str">
        <f>VLOOKUP($B9,'[1]stat gazz 13-14'!$A:$Z,3,0)</f>
        <v>verona</v>
      </c>
    </row>
    <row r="10" spans="1:15" x14ac:dyDescent="0.2">
      <c r="A10" s="216"/>
      <c r="B10" s="217" t="s">
        <v>264</v>
      </c>
      <c r="C10" s="205" t="str">
        <f t="shared" si="0"/>
        <v>rom</v>
      </c>
      <c r="D10" s="205">
        <f>VLOOKUP($B10,'[1]stat gazz 13-14'!$A:$Z,4,0)</f>
        <v>18</v>
      </c>
      <c r="E10" s="207">
        <f>VLOOKUP($B10,'[1]stat gazz 13-14'!$A:$Z,7,0)</f>
        <v>8.4166666666666661</v>
      </c>
      <c r="F10" s="207">
        <f>VLOOKUP($B10,'[1]stat gazz 13-14'!$A:$Z,5,0)</f>
        <v>6.333333333333333</v>
      </c>
      <c r="G10" s="208">
        <f t="shared" si="1"/>
        <v>2.0833333333333335</v>
      </c>
      <c r="H10" s="209">
        <f>VLOOKUP($B10,'[1]stat gazz 13-14'!$A:$Z,9,0)</f>
        <v>13</v>
      </c>
      <c r="I10" s="209">
        <f>VLOOKUP($B10,'[1]stat gazz 13-14'!$A:$Z,15,0)</f>
        <v>0</v>
      </c>
      <c r="J10" s="209">
        <f>VLOOKUP($B10,'[1]stat gazz 13-14'!$A:$Z,16,0)</f>
        <v>0</v>
      </c>
      <c r="K10" s="209">
        <f>VLOOKUP($B10,'[1]stat gazz 13-14'!$A:$Z,12,0)</f>
        <v>1</v>
      </c>
      <c r="L10" s="209">
        <f>VLOOKUP($B10,'[1]stat gazz 13-14'!$A:$Z,13,0)</f>
        <v>5</v>
      </c>
      <c r="M10" s="209">
        <f>VLOOKUP($B10,'[1]stat gazz 13-14'!$A:$Z,14,0)</f>
        <v>0</v>
      </c>
      <c r="O10" s="210" t="str">
        <f>VLOOKUP($B10,'[1]stat gazz 13-14'!$A:$Z,3,0)</f>
        <v>roma</v>
      </c>
    </row>
    <row r="11" spans="1:15" x14ac:dyDescent="0.2">
      <c r="A11" s="216"/>
      <c r="B11" s="217" t="s">
        <v>260</v>
      </c>
      <c r="C11" s="205" t="str">
        <f t="shared" si="0"/>
        <v>par</v>
      </c>
      <c r="D11" s="205">
        <f>VLOOKUP($B11,'[1]stat gazz 13-14'!$A:$Z,4,0)</f>
        <v>33</v>
      </c>
      <c r="E11" s="207">
        <f>VLOOKUP($B11,'[1]stat gazz 13-14'!$A:$Z,7,0)</f>
        <v>7.3181818181818183</v>
      </c>
      <c r="F11" s="207">
        <f>VLOOKUP($B11,'[1]stat gazz 13-14'!$A:$Z,5,0)</f>
        <v>6.3030303030303028</v>
      </c>
      <c r="G11" s="208">
        <f t="shared" si="1"/>
        <v>1.0151515151515151</v>
      </c>
      <c r="H11" s="209">
        <f>VLOOKUP($B11,'[1]stat gazz 13-14'!$A:$Z,9,0)</f>
        <v>12</v>
      </c>
      <c r="I11" s="209">
        <f>VLOOKUP($B11,'[1]stat gazz 13-14'!$A:$Z,15,0)</f>
        <v>1</v>
      </c>
      <c r="J11" s="209">
        <f>VLOOKUP($B11,'[1]stat gazz 13-14'!$A:$Z,16,0)</f>
        <v>2</v>
      </c>
      <c r="K11" s="209">
        <f>VLOOKUP($B11,'[1]stat gazz 13-14'!$A:$Z,12,0)</f>
        <v>6</v>
      </c>
      <c r="L11" s="209">
        <f>VLOOKUP($B11,'[1]stat gazz 13-14'!$A:$Z,13,0)</f>
        <v>5</v>
      </c>
      <c r="M11" s="209">
        <f>VLOOKUP($B11,'[1]stat gazz 13-14'!$A:$Z,14,0)</f>
        <v>0</v>
      </c>
      <c r="O11" s="210" t="str">
        <f>VLOOKUP($B11,'[1]stat gazz 13-14'!$A:$Z,3,0)</f>
        <v>parma</v>
      </c>
    </row>
    <row r="12" spans="1:15" x14ac:dyDescent="0.2">
      <c r="A12" s="216"/>
      <c r="B12" s="217" t="s">
        <v>271</v>
      </c>
      <c r="C12" s="205" t="str">
        <f t="shared" si="0"/>
        <v>rom</v>
      </c>
      <c r="D12" s="205">
        <f>VLOOKUP($B12,'[1]stat gazz 13-14'!$A:$Z,4,0)</f>
        <v>33</v>
      </c>
      <c r="E12" s="207">
        <f>VLOOKUP($B12,'[1]stat gazz 13-14'!$A:$Z,7,0)</f>
        <v>7.2727272727272725</v>
      </c>
      <c r="F12" s="207">
        <f>VLOOKUP($B12,'[1]stat gazz 13-14'!$A:$Z,5,0)</f>
        <v>6.3030303030303028</v>
      </c>
      <c r="G12" s="208">
        <f t="shared" si="1"/>
        <v>0.96969696969696972</v>
      </c>
      <c r="H12" s="209">
        <f>VLOOKUP($B12,'[1]stat gazz 13-14'!$A:$Z,9,0)</f>
        <v>8</v>
      </c>
      <c r="I12" s="209">
        <f>VLOOKUP($B12,'[1]stat gazz 13-14'!$A:$Z,15,0)</f>
        <v>0</v>
      </c>
      <c r="J12" s="209">
        <f>VLOOKUP($B12,'[1]stat gazz 13-14'!$A:$Z,16,0)</f>
        <v>0</v>
      </c>
      <c r="K12" s="209">
        <f>VLOOKUP($B12,'[1]stat gazz 13-14'!$A:$Z,12,0)</f>
        <v>9</v>
      </c>
      <c r="L12" s="209">
        <f>VLOOKUP($B12,'[1]stat gazz 13-14'!$A:$Z,13,0)</f>
        <v>2</v>
      </c>
      <c r="M12" s="209">
        <f>VLOOKUP($B12,'[1]stat gazz 13-14'!$A:$Z,14,0)</f>
        <v>0</v>
      </c>
      <c r="O12" s="210" t="str">
        <f>VLOOKUP($B12,'[1]stat gazz 13-14'!$A:$Z,3,0)</f>
        <v>roma</v>
      </c>
    </row>
    <row r="13" spans="1:15" x14ac:dyDescent="0.2">
      <c r="A13" s="216"/>
      <c r="B13" s="217" t="s">
        <v>280</v>
      </c>
      <c r="C13" s="205" t="str">
        <f t="shared" si="0"/>
        <v>laz</v>
      </c>
      <c r="D13" s="205">
        <f>VLOOKUP($B13,'[1]stat gazz 13-14'!$A:$Z,4,0)</f>
        <v>23</v>
      </c>
      <c r="E13" s="207">
        <f>VLOOKUP($B13,'[1]stat gazz 13-14'!$A:$Z,7,0)</f>
        <v>6.9782608695652177</v>
      </c>
      <c r="F13" s="207">
        <f>VLOOKUP($B13,'[1]stat gazz 13-14'!$A:$Z,5,0)</f>
        <v>6.2826086956521738</v>
      </c>
      <c r="G13" s="208">
        <f t="shared" si="1"/>
        <v>0.69565217391304346</v>
      </c>
      <c r="H13" s="209">
        <f>VLOOKUP($B13,'[1]stat gazz 13-14'!$A:$Z,9,0)</f>
        <v>5</v>
      </c>
      <c r="I13" s="209">
        <f>VLOOKUP($B13,'[1]stat gazz 13-14'!$A:$Z,15,0)</f>
        <v>0</v>
      </c>
      <c r="J13" s="209">
        <f>VLOOKUP($B13,'[1]stat gazz 13-14'!$A:$Z,16,0)</f>
        <v>0</v>
      </c>
      <c r="K13" s="209">
        <f>VLOOKUP($B13,'[1]stat gazz 13-14'!$A:$Z,12,0)</f>
        <v>2</v>
      </c>
      <c r="L13" s="209">
        <f>VLOOKUP($B13,'[1]stat gazz 13-14'!$A:$Z,13,0)</f>
        <v>2</v>
      </c>
      <c r="M13" s="209">
        <f>VLOOKUP($B13,'[1]stat gazz 13-14'!$A:$Z,14,0)</f>
        <v>0</v>
      </c>
      <c r="O13" s="210" t="str">
        <f>VLOOKUP($B13,'[1]stat gazz 13-14'!$A:$Z,3,0)</f>
        <v>lazio</v>
      </c>
    </row>
    <row r="14" spans="1:15" x14ac:dyDescent="0.2">
      <c r="A14" s="216"/>
      <c r="B14" s="217" t="s">
        <v>292</v>
      </c>
      <c r="C14" s="205" t="str">
        <f t="shared" si="0"/>
        <v>nap</v>
      </c>
      <c r="D14" s="205">
        <f>VLOOKUP($B14,'[1]stat gazz 13-14'!$A:$Z,4,0)</f>
        <v>30</v>
      </c>
      <c r="E14" s="207">
        <f>VLOOKUP($B14,'[1]stat gazz 13-14'!$A:$Z,7,0)</f>
        <v>7.4333333333333336</v>
      </c>
      <c r="F14" s="207">
        <f>VLOOKUP($B14,'[1]stat gazz 13-14'!$A:$Z,5,0)</f>
        <v>6.2666666666666666</v>
      </c>
      <c r="G14" s="208">
        <f t="shared" si="1"/>
        <v>1.1666666666666667</v>
      </c>
      <c r="H14" s="209">
        <f>VLOOKUP($B14,'[1]stat gazz 13-14'!$A:$Z,9,0)</f>
        <v>11</v>
      </c>
      <c r="I14" s="209">
        <f>VLOOKUP($B14,'[1]stat gazz 13-14'!$A:$Z,15,0)</f>
        <v>2</v>
      </c>
      <c r="J14" s="209">
        <f>VLOOKUP($B14,'[1]stat gazz 13-14'!$A:$Z,16,0)</f>
        <v>0</v>
      </c>
      <c r="K14" s="209">
        <f>VLOOKUP($B14,'[1]stat gazz 13-14'!$A:$Z,12,0)</f>
        <v>4</v>
      </c>
      <c r="L14" s="209">
        <f>VLOOKUP($B14,'[1]stat gazz 13-14'!$A:$Z,13,0)</f>
        <v>4</v>
      </c>
      <c r="M14" s="209">
        <f>VLOOKUP($B14,'[1]stat gazz 13-14'!$A:$Z,14,0)</f>
        <v>0</v>
      </c>
      <c r="O14" s="210" t="str">
        <f>VLOOKUP($B14,'[1]stat gazz 13-14'!$A:$Z,3,0)</f>
        <v>napoli</v>
      </c>
    </row>
    <row r="15" spans="1:15" x14ac:dyDescent="0.2">
      <c r="A15" s="216"/>
      <c r="B15" s="217" t="s">
        <v>286</v>
      </c>
      <c r="C15" s="205" t="str">
        <f t="shared" si="0"/>
        <v>juv</v>
      </c>
      <c r="D15" s="205">
        <f>VLOOKUP($B15,'[1]stat gazz 13-14'!$A:$Z,4,0)</f>
        <v>32</v>
      </c>
      <c r="E15" s="207">
        <f>VLOOKUP($B15,'[1]stat gazz 13-14'!$A:$Z,7,0)</f>
        <v>7.765625</v>
      </c>
      <c r="F15" s="207">
        <f>VLOOKUP($B15,'[1]stat gazz 13-14'!$A:$Z,5,0)</f>
        <v>6.25</v>
      </c>
      <c r="G15" s="208">
        <f t="shared" si="1"/>
        <v>1.515625</v>
      </c>
      <c r="H15" s="209">
        <f>VLOOKUP($B15,'[1]stat gazz 13-14'!$A:$Z,9,0)</f>
        <v>16</v>
      </c>
      <c r="I15" s="209">
        <f>VLOOKUP($B15,'[1]stat gazz 13-14'!$A:$Z,15,0)</f>
        <v>0</v>
      </c>
      <c r="J15" s="209">
        <f>VLOOKUP($B15,'[1]stat gazz 13-14'!$A:$Z,16,0)</f>
        <v>0</v>
      </c>
      <c r="K15" s="209">
        <f>VLOOKUP($B15,'[1]stat gazz 13-14'!$A:$Z,12,0)</f>
        <v>2</v>
      </c>
      <c r="L15" s="209">
        <f>VLOOKUP($B15,'[1]stat gazz 13-14'!$A:$Z,13,0)</f>
        <v>3</v>
      </c>
      <c r="M15" s="209">
        <f>VLOOKUP($B15,'[1]stat gazz 13-14'!$A:$Z,14,0)</f>
        <v>0</v>
      </c>
      <c r="O15" s="210" t="str">
        <f>VLOOKUP($B15,'[1]stat gazz 13-14'!$A:$Z,3,0)</f>
        <v>juventus</v>
      </c>
    </row>
    <row r="16" spans="1:15" x14ac:dyDescent="0.2">
      <c r="A16" s="216"/>
      <c r="B16" s="217" t="s">
        <v>300</v>
      </c>
      <c r="C16" s="205" t="str">
        <f t="shared" si="0"/>
        <v>int</v>
      </c>
      <c r="D16" s="205">
        <f>VLOOKUP($B16,'[1]stat gazz 13-14'!$A:$Z,4,0)</f>
        <v>37</v>
      </c>
      <c r="E16" s="207">
        <f>VLOOKUP($B16,'[1]stat gazz 13-14'!$A:$Z,7,0)</f>
        <v>7.6351351351351351</v>
      </c>
      <c r="F16" s="207">
        <f>VLOOKUP($B16,'[1]stat gazz 13-14'!$A:$Z,5,0)</f>
        <v>6.1756756756756754</v>
      </c>
      <c r="G16" s="208">
        <f t="shared" si="1"/>
        <v>1.4594594594594594</v>
      </c>
      <c r="H16" s="209">
        <f>VLOOKUP($B16,'[1]stat gazz 13-14'!$A:$Z,9,0)</f>
        <v>17</v>
      </c>
      <c r="I16" s="209">
        <f>VLOOKUP($B16,'[1]stat gazz 13-14'!$A:$Z,15,0)</f>
        <v>0</v>
      </c>
      <c r="J16" s="209">
        <f>VLOOKUP($B16,'[1]stat gazz 13-14'!$A:$Z,16,0)</f>
        <v>0</v>
      </c>
      <c r="K16" s="209">
        <f>VLOOKUP($B16,'[1]stat gazz 13-14'!$A:$Z,12,0)</f>
        <v>5</v>
      </c>
      <c r="L16" s="209">
        <f>VLOOKUP($B16,'[1]stat gazz 13-14'!$A:$Z,13,0)</f>
        <v>4</v>
      </c>
      <c r="M16" s="209">
        <f>VLOOKUP($B16,'[1]stat gazz 13-14'!$A:$Z,14,0)</f>
        <v>0</v>
      </c>
      <c r="O16" s="210" t="str">
        <f>VLOOKUP($B16,'[1]stat gazz 13-14'!$A:$Z,3,0)</f>
        <v>inter</v>
      </c>
    </row>
    <row r="17" spans="1:15" x14ac:dyDescent="0.2">
      <c r="A17" s="216"/>
      <c r="B17" s="217" t="s">
        <v>273</v>
      </c>
      <c r="C17" s="205" t="str">
        <f t="shared" si="0"/>
        <v>juv</v>
      </c>
      <c r="D17" s="205">
        <f>VLOOKUP($B17,'[1]stat gazz 13-14'!$A:$Z,4,0)</f>
        <v>10</v>
      </c>
      <c r="E17" s="207">
        <f>VLOOKUP($B17,'[1]stat gazz 13-14'!$A:$Z,7,0)</f>
        <v>6.75</v>
      </c>
      <c r="F17" s="207">
        <f>VLOOKUP($B17,'[1]stat gazz 13-14'!$A:$Z,5,0)</f>
        <v>6.15</v>
      </c>
      <c r="G17" s="208">
        <f t="shared" si="1"/>
        <v>0.6</v>
      </c>
      <c r="H17" s="209">
        <f>VLOOKUP($B17,'[1]stat gazz 13-14'!$A:$Z,9,0)</f>
        <v>2</v>
      </c>
      <c r="I17" s="209">
        <f>VLOOKUP($B17,'[1]stat gazz 13-14'!$A:$Z,15,0)</f>
        <v>0</v>
      </c>
      <c r="J17" s="209">
        <f>VLOOKUP($B17,'[1]stat gazz 13-14'!$A:$Z,16,0)</f>
        <v>0</v>
      </c>
      <c r="K17" s="209">
        <f>VLOOKUP($B17,'[1]stat gazz 13-14'!$A:$Z,12,0)</f>
        <v>1</v>
      </c>
      <c r="L17" s="209">
        <f>VLOOKUP($B17,'[1]stat gazz 13-14'!$A:$Z,13,0)</f>
        <v>2</v>
      </c>
      <c r="M17" s="209">
        <f>VLOOKUP($B17,'[1]stat gazz 13-14'!$A:$Z,14,0)</f>
        <v>0</v>
      </c>
      <c r="O17" s="210" t="str">
        <f>VLOOKUP($B17,'[1]stat gazz 13-14'!$A:$Z,3,0)</f>
        <v>juventus</v>
      </c>
    </row>
    <row r="18" spans="1:15" x14ac:dyDescent="0.2">
      <c r="A18" s="216"/>
      <c r="B18" s="217" t="s">
        <v>259</v>
      </c>
      <c r="C18" s="205" t="str">
        <f t="shared" si="0"/>
        <v>nap</v>
      </c>
      <c r="D18" s="205">
        <f>VLOOKUP($B18,'[1]stat gazz 13-14'!$A:$Z,4,0)</f>
        <v>37</v>
      </c>
      <c r="E18" s="207">
        <f>VLOOKUP($B18,'[1]stat gazz 13-14'!$A:$Z,7,0)</f>
        <v>7.4054054054054053</v>
      </c>
      <c r="F18" s="207">
        <f>VLOOKUP($B18,'[1]stat gazz 13-14'!$A:$Z,5,0)</f>
        <v>6.1486486486486482</v>
      </c>
      <c r="G18" s="208">
        <f t="shared" si="1"/>
        <v>1.2567567567567568</v>
      </c>
      <c r="H18" s="209">
        <f>VLOOKUP($B18,'[1]stat gazz 13-14'!$A:$Z,9,0)</f>
        <v>15</v>
      </c>
      <c r="I18" s="209">
        <f>VLOOKUP($B18,'[1]stat gazz 13-14'!$A:$Z,15,0)</f>
        <v>0</v>
      </c>
      <c r="J18" s="209">
        <f>VLOOKUP($B18,'[1]stat gazz 13-14'!$A:$Z,16,0)</f>
        <v>0</v>
      </c>
      <c r="K18" s="209">
        <f>VLOOKUP($B18,'[1]stat gazz 13-14'!$A:$Z,12,0)</f>
        <v>5</v>
      </c>
      <c r="L18" s="209">
        <f>VLOOKUP($B18,'[1]stat gazz 13-14'!$A:$Z,13,0)</f>
        <v>7</v>
      </c>
      <c r="M18" s="209">
        <f>VLOOKUP($B18,'[1]stat gazz 13-14'!$A:$Z,14,0)</f>
        <v>0</v>
      </c>
      <c r="O18" s="210" t="str">
        <f>VLOOKUP($B18,'[1]stat gazz 13-14'!$A:$Z,3,0)</f>
        <v>napoli</v>
      </c>
    </row>
    <row r="19" spans="1:15" x14ac:dyDescent="0.2">
      <c r="A19" s="216"/>
      <c r="B19" s="217" t="s">
        <v>255</v>
      </c>
      <c r="C19" s="205" t="str">
        <f t="shared" si="0"/>
        <v>sas</v>
      </c>
      <c r="D19" s="205">
        <f>VLOOKUP($B19,'[1]stat gazz 13-14'!$A:$Z,4,0)</f>
        <v>29</v>
      </c>
      <c r="E19" s="207">
        <f>VLOOKUP($B19,'[1]stat gazz 13-14'!$A:$Z,7,0)</f>
        <v>7.7068965517241379</v>
      </c>
      <c r="F19" s="207">
        <f>VLOOKUP($B19,'[1]stat gazz 13-14'!$A:$Z,5,0)</f>
        <v>6.1206896551724137</v>
      </c>
      <c r="G19" s="208">
        <f t="shared" si="1"/>
        <v>1.5862068965517242</v>
      </c>
      <c r="H19" s="209">
        <f>VLOOKUP($B19,'[1]stat gazz 13-14'!$A:$Z,9,0)</f>
        <v>16</v>
      </c>
      <c r="I19" s="209">
        <f>VLOOKUP($B19,'[1]stat gazz 13-14'!$A:$Z,15,0)</f>
        <v>6</v>
      </c>
      <c r="J19" s="209">
        <f>VLOOKUP($B19,'[1]stat gazz 13-14'!$A:$Z,16,0)</f>
        <v>0</v>
      </c>
      <c r="K19" s="209">
        <f>VLOOKUP($B19,'[1]stat gazz 13-14'!$A:$Z,12,0)</f>
        <v>4</v>
      </c>
      <c r="L19" s="209">
        <f>VLOOKUP($B19,'[1]stat gazz 13-14'!$A:$Z,13,0)</f>
        <v>10</v>
      </c>
      <c r="M19" s="209">
        <f>VLOOKUP($B19,'[1]stat gazz 13-14'!$A:$Z,14,0)</f>
        <v>1</v>
      </c>
      <c r="O19" s="210" t="str">
        <f>VLOOKUP($B19,'[1]stat gazz 13-14'!$A:$Z,3,0)</f>
        <v>sassuolo</v>
      </c>
    </row>
    <row r="20" spans="1:15" x14ac:dyDescent="0.2">
      <c r="A20" s="216"/>
      <c r="B20" s="217" t="s">
        <v>314</v>
      </c>
      <c r="C20" s="205" t="str">
        <f t="shared" si="0"/>
        <v>sas</v>
      </c>
      <c r="D20" s="205">
        <f>VLOOKUP($B20,'[1]stat gazz 13-14'!$A:$Z,4,0)</f>
        <v>25</v>
      </c>
      <c r="E20" s="207">
        <f>VLOOKUP($B20,'[1]stat gazz 13-14'!$A:$Z,7,0)</f>
        <v>7.04</v>
      </c>
      <c r="F20" s="207">
        <f>VLOOKUP($B20,'[1]stat gazz 13-14'!$A:$Z,5,0)</f>
        <v>6.12</v>
      </c>
      <c r="G20" s="208">
        <f t="shared" si="1"/>
        <v>0.92</v>
      </c>
      <c r="H20" s="209">
        <f>VLOOKUP($B20,'[1]stat gazz 13-14'!$A:$Z,9,0)</f>
        <v>6</v>
      </c>
      <c r="I20" s="209">
        <f>VLOOKUP($B20,'[1]stat gazz 13-14'!$A:$Z,15,0)</f>
        <v>0</v>
      </c>
      <c r="J20" s="209">
        <f>VLOOKUP($B20,'[1]stat gazz 13-14'!$A:$Z,16,0)</f>
        <v>0</v>
      </c>
      <c r="K20" s="209">
        <f>VLOOKUP($B20,'[1]stat gazz 13-14'!$A:$Z,12,0)</f>
        <v>6</v>
      </c>
      <c r="L20" s="209">
        <f>VLOOKUP($B20,'[1]stat gazz 13-14'!$A:$Z,13,0)</f>
        <v>2</v>
      </c>
      <c r="M20" s="209">
        <f>VLOOKUP($B20,'[1]stat gazz 13-14'!$A:$Z,14,0)</f>
        <v>0</v>
      </c>
      <c r="O20" s="210" t="str">
        <f>VLOOKUP($B20,'[1]stat gazz 13-14'!$A:$Z,3,0)</f>
        <v>sassuolo</v>
      </c>
    </row>
    <row r="21" spans="1:15" x14ac:dyDescent="0.2">
      <c r="A21" s="216"/>
      <c r="B21" s="217" t="s">
        <v>272</v>
      </c>
      <c r="C21" s="205" t="str">
        <f t="shared" si="0"/>
        <v>gen</v>
      </c>
      <c r="D21" s="205">
        <f>VLOOKUP($B21,'[1]stat gazz 13-14'!$A:$Z,4,0)</f>
        <v>35</v>
      </c>
      <c r="E21" s="207">
        <f>VLOOKUP($B21,'[1]stat gazz 13-14'!$A:$Z,7,0)</f>
        <v>7.0285714285714285</v>
      </c>
      <c r="F21" s="207">
        <f>VLOOKUP($B21,'[1]stat gazz 13-14'!$A:$Z,5,0)</f>
        <v>6.1142857142857139</v>
      </c>
      <c r="G21" s="208">
        <f t="shared" si="1"/>
        <v>0.91428571428571426</v>
      </c>
      <c r="H21" s="209">
        <f>VLOOKUP($B21,'[1]stat gazz 13-14'!$A:$Z,9,0)</f>
        <v>15</v>
      </c>
      <c r="I21" s="209">
        <f>VLOOKUP($B21,'[1]stat gazz 13-14'!$A:$Z,15,0)</f>
        <v>4</v>
      </c>
      <c r="J21" s="209">
        <f>VLOOKUP($B21,'[1]stat gazz 13-14'!$A:$Z,16,0)</f>
        <v>3</v>
      </c>
      <c r="K21" s="209">
        <f>VLOOKUP($B21,'[1]stat gazz 13-14'!$A:$Z,12,0)</f>
        <v>0</v>
      </c>
      <c r="L21" s="209">
        <f>VLOOKUP($B21,'[1]stat gazz 13-14'!$A:$Z,13,0)</f>
        <v>8</v>
      </c>
      <c r="M21" s="209">
        <f>VLOOKUP($B21,'[1]stat gazz 13-14'!$A:$Z,14,0)</f>
        <v>0</v>
      </c>
      <c r="O21" s="210" t="str">
        <f>VLOOKUP($B21,'[1]stat gazz 13-14'!$A:$Z,3,0)</f>
        <v>genoa</v>
      </c>
    </row>
    <row r="22" spans="1:15" x14ac:dyDescent="0.2">
      <c r="A22" s="216"/>
      <c r="B22" s="217" t="s">
        <v>276</v>
      </c>
      <c r="C22" s="205" t="str">
        <f t="shared" si="0"/>
        <v>int</v>
      </c>
      <c r="D22" s="205">
        <f>VLOOKUP($B22,'[1]stat gazz 13-14'!$A:$Z,4,0)</f>
        <v>20</v>
      </c>
      <c r="E22" s="207">
        <f>VLOOKUP($B22,'[1]stat gazz 13-14'!$A:$Z,7,0)</f>
        <v>7.4749999999999996</v>
      </c>
      <c r="F22" s="207">
        <f>VLOOKUP($B22,'[1]stat gazz 13-14'!$A:$Z,5,0)</f>
        <v>6.1</v>
      </c>
      <c r="G22" s="208">
        <f t="shared" si="1"/>
        <v>1.375</v>
      </c>
      <c r="H22" s="209">
        <f>VLOOKUP($B22,'[1]stat gazz 13-14'!$A:$Z,9,0)</f>
        <v>9</v>
      </c>
      <c r="I22" s="209">
        <f>VLOOKUP($B22,'[1]stat gazz 13-14'!$A:$Z,15,0)</f>
        <v>0</v>
      </c>
      <c r="J22" s="209">
        <f>VLOOKUP($B22,'[1]stat gazz 13-14'!$A:$Z,16,0)</f>
        <v>0</v>
      </c>
      <c r="K22" s="209">
        <f>VLOOKUP($B22,'[1]stat gazz 13-14'!$A:$Z,12,0)</f>
        <v>1</v>
      </c>
      <c r="L22" s="209">
        <f>VLOOKUP($B22,'[1]stat gazz 13-14'!$A:$Z,13,0)</f>
        <v>1</v>
      </c>
      <c r="M22" s="209">
        <f>VLOOKUP($B22,'[1]stat gazz 13-14'!$A:$Z,14,0)</f>
        <v>0</v>
      </c>
      <c r="O22" s="210" t="str">
        <f>VLOOKUP($B22,'[1]stat gazz 13-14'!$A:$Z,3,0)</f>
        <v>inter</v>
      </c>
    </row>
    <row r="23" spans="1:15" x14ac:dyDescent="0.2">
      <c r="A23" s="216"/>
      <c r="B23" s="217" t="s">
        <v>304</v>
      </c>
      <c r="C23" s="205" t="str">
        <f t="shared" si="0"/>
        <v>liv</v>
      </c>
      <c r="D23" s="205">
        <f>VLOOKUP($B23,'[1]stat gazz 13-14'!$A:$Z,4,0)</f>
        <v>35</v>
      </c>
      <c r="E23" s="207">
        <f>VLOOKUP($B23,'[1]stat gazz 13-14'!$A:$Z,7,0)</f>
        <v>7.3</v>
      </c>
      <c r="F23" s="207">
        <f>VLOOKUP($B23,'[1]stat gazz 13-14'!$A:$Z,5,0)</f>
        <v>6.1</v>
      </c>
      <c r="G23" s="208">
        <f t="shared" si="1"/>
        <v>1.2</v>
      </c>
      <c r="H23" s="209">
        <f>VLOOKUP($B23,'[1]stat gazz 13-14'!$A:$Z,9,0)</f>
        <v>15</v>
      </c>
      <c r="I23" s="209">
        <f>VLOOKUP($B23,'[1]stat gazz 13-14'!$A:$Z,15,0)</f>
        <v>3</v>
      </c>
      <c r="J23" s="209">
        <f>VLOOKUP($B23,'[1]stat gazz 13-14'!$A:$Z,16,0)</f>
        <v>0</v>
      </c>
      <c r="K23" s="209">
        <f>VLOOKUP($B23,'[1]stat gazz 13-14'!$A:$Z,12,0)</f>
        <v>1</v>
      </c>
      <c r="L23" s="209">
        <f>VLOOKUP($B23,'[1]stat gazz 13-14'!$A:$Z,13,0)</f>
        <v>8</v>
      </c>
      <c r="M23" s="209">
        <f>VLOOKUP($B23,'[1]stat gazz 13-14'!$A:$Z,14,0)</f>
        <v>0</v>
      </c>
      <c r="O23" s="210" t="str">
        <f>VLOOKUP($B23,'[1]stat gazz 13-14'!$A:$Z,3,0)</f>
        <v>livorno</v>
      </c>
    </row>
    <row r="24" spans="1:15" x14ac:dyDescent="0.2">
      <c r="A24" s="216"/>
      <c r="B24" s="217" t="s">
        <v>266</v>
      </c>
      <c r="C24" s="205" t="str">
        <f t="shared" si="0"/>
        <v>sam</v>
      </c>
      <c r="D24" s="205">
        <f>VLOOKUP($B24,'[1]stat gazz 13-14'!$A:$Z,4,0)</f>
        <v>33</v>
      </c>
      <c r="E24" s="207">
        <f>VLOOKUP($B24,'[1]stat gazz 13-14'!$A:$Z,7,0)</f>
        <v>7.1515151515151514</v>
      </c>
      <c r="F24" s="207">
        <f>VLOOKUP($B24,'[1]stat gazz 13-14'!$A:$Z,5,0)</f>
        <v>6.0757575757575761</v>
      </c>
      <c r="G24" s="208">
        <f t="shared" si="1"/>
        <v>1.0757575757575757</v>
      </c>
      <c r="H24" s="209">
        <f>VLOOKUP($B24,'[1]stat gazz 13-14'!$A:$Z,9,0)</f>
        <v>12</v>
      </c>
      <c r="I24" s="209">
        <f>VLOOKUP($B24,'[1]stat gazz 13-14'!$A:$Z,15,0)</f>
        <v>2</v>
      </c>
      <c r="J24" s="209">
        <f>VLOOKUP($B24,'[1]stat gazz 13-14'!$A:$Z,16,0)</f>
        <v>0</v>
      </c>
      <c r="K24" s="209">
        <f>VLOOKUP($B24,'[1]stat gazz 13-14'!$A:$Z,12,0)</f>
        <v>4</v>
      </c>
      <c r="L24" s="209">
        <f>VLOOKUP($B24,'[1]stat gazz 13-14'!$A:$Z,13,0)</f>
        <v>7</v>
      </c>
      <c r="M24" s="209">
        <f>VLOOKUP($B24,'[1]stat gazz 13-14'!$A:$Z,14,0)</f>
        <v>1</v>
      </c>
      <c r="O24" s="210" t="str">
        <f>VLOOKUP($B24,'[1]stat gazz 13-14'!$A:$Z,3,0)</f>
        <v>sampdoria</v>
      </c>
    </row>
    <row r="25" spans="1:15" x14ac:dyDescent="0.2">
      <c r="A25" s="216"/>
      <c r="B25" s="217" t="s">
        <v>262</v>
      </c>
      <c r="C25" s="205" t="str">
        <f t="shared" si="0"/>
        <v>ata</v>
      </c>
      <c r="D25" s="205">
        <f>VLOOKUP($B25,'[1]stat gazz 13-14'!$A:$Z,4,0)</f>
        <v>14</v>
      </c>
      <c r="E25" s="207">
        <f>VLOOKUP($B25,'[1]stat gazz 13-14'!$A:$Z,7,0)</f>
        <v>6.9285714285714288</v>
      </c>
      <c r="F25" s="207">
        <f>VLOOKUP($B25,'[1]stat gazz 13-14'!$A:$Z,5,0)</f>
        <v>6.0714285714285712</v>
      </c>
      <c r="G25" s="208">
        <f t="shared" si="1"/>
        <v>0.8571428571428571</v>
      </c>
      <c r="H25" s="209">
        <f>VLOOKUP($B25,'[1]stat gazz 13-14'!$A:$Z,9,0)</f>
        <v>4</v>
      </c>
      <c r="I25" s="209">
        <f>VLOOKUP($B25,'[1]stat gazz 13-14'!$A:$Z,15,0)</f>
        <v>0</v>
      </c>
      <c r="J25" s="209">
        <f>VLOOKUP($B25,'[1]stat gazz 13-14'!$A:$Z,16,0)</f>
        <v>0</v>
      </c>
      <c r="K25" s="209">
        <f>VLOOKUP($B25,'[1]stat gazz 13-14'!$A:$Z,12,0)</f>
        <v>1</v>
      </c>
      <c r="L25" s="209">
        <f>VLOOKUP($B25,'[1]stat gazz 13-14'!$A:$Z,13,0)</f>
        <v>2</v>
      </c>
      <c r="M25" s="209">
        <f>VLOOKUP($B25,'[1]stat gazz 13-14'!$A:$Z,14,0)</f>
        <v>0</v>
      </c>
      <c r="O25" s="210" t="str">
        <f>VLOOKUP($B25,'[1]stat gazz 13-14'!$A:$Z,3,0)</f>
        <v>atalanta</v>
      </c>
    </row>
    <row r="26" spans="1:15" x14ac:dyDescent="0.2">
      <c r="A26" s="216"/>
      <c r="B26" s="217" t="s">
        <v>265</v>
      </c>
      <c r="C26" s="205" t="str">
        <f t="shared" si="0"/>
        <v>udi</v>
      </c>
      <c r="D26" s="205">
        <f>VLOOKUP($B26,'[1]stat gazz 13-14'!$A:$Z,4,0)</f>
        <v>30</v>
      </c>
      <c r="E26" s="207">
        <f>VLOOKUP($B26,'[1]stat gazz 13-14'!$A:$Z,7,0)</f>
        <v>7.4333333333333336</v>
      </c>
      <c r="F26" s="207">
        <f>VLOOKUP($B26,'[1]stat gazz 13-14'!$A:$Z,5,0)</f>
        <v>6.05</v>
      </c>
      <c r="G26" s="208">
        <f t="shared" si="1"/>
        <v>1.3833333333333333</v>
      </c>
      <c r="H26" s="209">
        <f>VLOOKUP($B26,'[1]stat gazz 13-14'!$A:$Z,9,0)</f>
        <v>16</v>
      </c>
      <c r="I26" s="209">
        <f>VLOOKUP($B26,'[1]stat gazz 13-14'!$A:$Z,15,0)</f>
        <v>4</v>
      </c>
      <c r="J26" s="209">
        <f>VLOOKUP($B26,'[1]stat gazz 13-14'!$A:$Z,16,0)</f>
        <v>2</v>
      </c>
      <c r="K26" s="209">
        <f>VLOOKUP($B26,'[1]stat gazz 13-14'!$A:$Z,12,0)</f>
        <v>0</v>
      </c>
      <c r="L26" s="209">
        <f>VLOOKUP($B26,'[1]stat gazz 13-14'!$A:$Z,13,0)</f>
        <v>1</v>
      </c>
      <c r="M26" s="209">
        <f>VLOOKUP($B26,'[1]stat gazz 13-14'!$A:$Z,14,0)</f>
        <v>0</v>
      </c>
      <c r="O26" s="210" t="str">
        <f>VLOOKUP($B26,'[1]stat gazz 13-14'!$A:$Z,3,0)</f>
        <v>udinese</v>
      </c>
    </row>
    <row r="27" spans="1:15" x14ac:dyDescent="0.2">
      <c r="A27" s="216"/>
      <c r="B27" s="217" t="s">
        <v>310</v>
      </c>
      <c r="C27" s="205" t="str">
        <f t="shared" si="0"/>
        <v>juv</v>
      </c>
      <c r="D27" s="205">
        <f>VLOOKUP($B27,'[1]stat gazz 13-14'!$A:$Z,4,0)</f>
        <v>10</v>
      </c>
      <c r="E27" s="207">
        <f>VLOOKUP($B27,'[1]stat gazz 13-14'!$A:$Z,7,0)</f>
        <v>6.3</v>
      </c>
      <c r="F27" s="207">
        <f>VLOOKUP($B27,'[1]stat gazz 13-14'!$A:$Z,5,0)</f>
        <v>6.05</v>
      </c>
      <c r="G27" s="208">
        <f t="shared" si="1"/>
        <v>0.25</v>
      </c>
      <c r="H27" s="209">
        <f>VLOOKUP($B27,'[1]stat gazz 13-14'!$A:$Z,9,0)</f>
        <v>1</v>
      </c>
      <c r="I27" s="209">
        <f>VLOOKUP($B27,'[1]stat gazz 13-14'!$A:$Z,15,0)</f>
        <v>0</v>
      </c>
      <c r="J27" s="209">
        <f>VLOOKUP($B27,'[1]stat gazz 13-14'!$A:$Z,16,0)</f>
        <v>0</v>
      </c>
      <c r="K27" s="209">
        <f>VLOOKUP($B27,'[1]stat gazz 13-14'!$A:$Z,12,0)</f>
        <v>0</v>
      </c>
      <c r="L27" s="209">
        <f>VLOOKUP($B27,'[1]stat gazz 13-14'!$A:$Z,13,0)</f>
        <v>1</v>
      </c>
      <c r="M27" s="209">
        <f>VLOOKUP($B27,'[1]stat gazz 13-14'!$A:$Z,14,0)</f>
        <v>0</v>
      </c>
      <c r="O27" s="210" t="str">
        <f>VLOOKUP($B27,'[1]stat gazz 13-14'!$A:$Z,3,0)</f>
        <v>juventus</v>
      </c>
    </row>
    <row r="28" spans="1:15" x14ac:dyDescent="0.2">
      <c r="A28" s="216"/>
      <c r="B28" s="217" t="s">
        <v>253</v>
      </c>
      <c r="C28" s="205" t="str">
        <f t="shared" si="0"/>
        <v>ver</v>
      </c>
      <c r="D28" s="205">
        <f>VLOOKUP($B28,'[1]stat gazz 13-14'!$A:$Z,4,0)</f>
        <v>23</v>
      </c>
      <c r="E28" s="207">
        <f>VLOOKUP($B28,'[1]stat gazz 13-14'!$A:$Z,7,0)</f>
        <v>6.8695652173913047</v>
      </c>
      <c r="F28" s="207">
        <f>VLOOKUP($B28,'[1]stat gazz 13-14'!$A:$Z,5,0)</f>
        <v>6.0434782608695654</v>
      </c>
      <c r="G28" s="208">
        <f t="shared" si="1"/>
        <v>0.82608695652173914</v>
      </c>
      <c r="H28" s="209">
        <f>VLOOKUP($B28,'[1]stat gazz 13-14'!$A:$Z,9,0)</f>
        <v>5</v>
      </c>
      <c r="I28" s="209">
        <f>VLOOKUP($B28,'[1]stat gazz 13-14'!$A:$Z,15,0)</f>
        <v>0</v>
      </c>
      <c r="J28" s="209">
        <f>VLOOKUP($B28,'[1]stat gazz 13-14'!$A:$Z,16,0)</f>
        <v>0</v>
      </c>
      <c r="K28" s="209">
        <f>VLOOKUP($B28,'[1]stat gazz 13-14'!$A:$Z,12,0)</f>
        <v>5</v>
      </c>
      <c r="L28" s="209">
        <f>VLOOKUP($B28,'[1]stat gazz 13-14'!$A:$Z,13,0)</f>
        <v>2</v>
      </c>
      <c r="M28" s="209">
        <f>VLOOKUP($B28,'[1]stat gazz 13-14'!$A:$Z,14,0)</f>
        <v>0</v>
      </c>
      <c r="O28" s="210" t="str">
        <f>VLOOKUP($B28,'[1]stat gazz 13-14'!$A:$Z,3,0)</f>
        <v>verona</v>
      </c>
    </row>
    <row r="29" spans="1:15" x14ac:dyDescent="0.2">
      <c r="A29" s="216"/>
      <c r="B29" s="217" t="s">
        <v>263</v>
      </c>
      <c r="C29" s="205" t="str">
        <f t="shared" si="0"/>
        <v>ata</v>
      </c>
      <c r="D29" s="205">
        <f>VLOOKUP($B29,'[1]stat gazz 13-14'!$A:$Z,4,0)</f>
        <v>37</v>
      </c>
      <c r="E29" s="207">
        <f>VLOOKUP($B29,'[1]stat gazz 13-14'!$A:$Z,7,0)</f>
        <v>7.0675675675675675</v>
      </c>
      <c r="F29" s="207">
        <f>VLOOKUP($B29,'[1]stat gazz 13-14'!$A:$Z,5,0)</f>
        <v>6.0270270270270272</v>
      </c>
      <c r="G29" s="208">
        <f t="shared" si="1"/>
        <v>1.0405405405405406</v>
      </c>
      <c r="H29" s="209">
        <f>VLOOKUP($B29,'[1]stat gazz 13-14'!$A:$Z,9,0)</f>
        <v>13</v>
      </c>
      <c r="I29" s="209">
        <f>VLOOKUP($B29,'[1]stat gazz 13-14'!$A:$Z,15,0)</f>
        <v>2</v>
      </c>
      <c r="J29" s="209">
        <f>VLOOKUP($B29,'[1]stat gazz 13-14'!$A:$Z,16,0)</f>
        <v>1</v>
      </c>
      <c r="K29" s="209">
        <f>VLOOKUP($B29,'[1]stat gazz 13-14'!$A:$Z,12,0)</f>
        <v>4</v>
      </c>
      <c r="L29" s="209">
        <f>VLOOKUP($B29,'[1]stat gazz 13-14'!$A:$Z,13,0)</f>
        <v>3</v>
      </c>
      <c r="M29" s="209">
        <f>VLOOKUP($B29,'[1]stat gazz 13-14'!$A:$Z,14,0)</f>
        <v>0</v>
      </c>
      <c r="O29" s="210" t="str">
        <f>VLOOKUP($B29,'[1]stat gazz 13-14'!$A:$Z,3,0)</f>
        <v>atalanta</v>
      </c>
    </row>
    <row r="30" spans="1:15" x14ac:dyDescent="0.2">
      <c r="A30" s="216"/>
      <c r="B30" s="217" t="s">
        <v>321</v>
      </c>
      <c r="C30" s="205" t="str">
        <f t="shared" si="0"/>
        <v>nap</v>
      </c>
      <c r="D30" s="205">
        <f>VLOOKUP($B30,'[1]stat gazz 13-14'!$A:$Z,4,0)</f>
        <v>11</v>
      </c>
      <c r="E30" s="207">
        <f>VLOOKUP($B30,'[1]stat gazz 13-14'!$A:$Z,7,0)</f>
        <v>7.4545454545454541</v>
      </c>
      <c r="F30" s="207">
        <f>VLOOKUP($B30,'[1]stat gazz 13-14'!$A:$Z,5,0)</f>
        <v>6</v>
      </c>
      <c r="G30" s="208">
        <f t="shared" si="1"/>
        <v>1.4545454545454546</v>
      </c>
      <c r="H30" s="209">
        <f>VLOOKUP($B30,'[1]stat gazz 13-14'!$A:$Z,9,0)</f>
        <v>5</v>
      </c>
      <c r="I30" s="209">
        <f>VLOOKUP($B30,'[1]stat gazz 13-14'!$A:$Z,15,0)</f>
        <v>0</v>
      </c>
      <c r="J30" s="209">
        <f>VLOOKUP($B30,'[1]stat gazz 13-14'!$A:$Z,16,0)</f>
        <v>0</v>
      </c>
      <c r="K30" s="209">
        <f>VLOOKUP($B30,'[1]stat gazz 13-14'!$A:$Z,12,0)</f>
        <v>2</v>
      </c>
      <c r="L30" s="209">
        <f>VLOOKUP($B30,'[1]stat gazz 13-14'!$A:$Z,13,0)</f>
        <v>2</v>
      </c>
      <c r="M30" s="209">
        <f>VLOOKUP($B30,'[1]stat gazz 13-14'!$A:$Z,14,0)</f>
        <v>0</v>
      </c>
      <c r="O30" s="210" t="str">
        <f>VLOOKUP($B30,'[1]stat gazz 13-14'!$A:$Z,3,0)</f>
        <v>napoli</v>
      </c>
    </row>
    <row r="31" spans="1:15" x14ac:dyDescent="0.2">
      <c r="A31" s="216"/>
      <c r="B31" s="217" t="s">
        <v>298</v>
      </c>
      <c r="C31" s="205" t="str">
        <f t="shared" si="0"/>
        <v>sam</v>
      </c>
      <c r="D31" s="205">
        <f>VLOOKUP($B31,'[1]stat gazz 13-14'!$A:$Z,4,0)</f>
        <v>15</v>
      </c>
      <c r="E31" s="207">
        <f>VLOOKUP($B31,'[1]stat gazz 13-14'!$A:$Z,7,0)</f>
        <v>7.0666666666666664</v>
      </c>
      <c r="F31" s="207">
        <f>VLOOKUP($B31,'[1]stat gazz 13-14'!$A:$Z,5,0)</f>
        <v>6</v>
      </c>
      <c r="G31" s="208">
        <f t="shared" si="1"/>
        <v>1.0666666666666667</v>
      </c>
      <c r="H31" s="209">
        <f>VLOOKUP($B31,'[1]stat gazz 13-14'!$A:$Z,9,0)</f>
        <v>5</v>
      </c>
      <c r="I31" s="209">
        <f>VLOOKUP($B31,'[1]stat gazz 13-14'!$A:$Z,15,0)</f>
        <v>0</v>
      </c>
      <c r="J31" s="209">
        <f>VLOOKUP($B31,'[1]stat gazz 13-14'!$A:$Z,16,0)</f>
        <v>0</v>
      </c>
      <c r="K31" s="209">
        <f>VLOOKUP($B31,'[1]stat gazz 13-14'!$A:$Z,12,0)</f>
        <v>3</v>
      </c>
      <c r="L31" s="209">
        <f>VLOOKUP($B31,'[1]stat gazz 13-14'!$A:$Z,13,0)</f>
        <v>4</v>
      </c>
      <c r="M31" s="209">
        <f>VLOOKUP($B31,'[1]stat gazz 13-14'!$A:$Z,14,0)</f>
        <v>0</v>
      </c>
      <c r="O31" s="210" t="str">
        <f>VLOOKUP($B31,'[1]stat gazz 13-14'!$A:$Z,3,0)</f>
        <v>sampdoria</v>
      </c>
    </row>
    <row r="32" spans="1:15" x14ac:dyDescent="0.2">
      <c r="A32" s="216"/>
      <c r="B32" s="217" t="s">
        <v>303</v>
      </c>
      <c r="C32" s="205" t="str">
        <f t="shared" si="0"/>
        <v>nap</v>
      </c>
      <c r="D32" s="205">
        <f>VLOOKUP($B32,'[1]stat gazz 13-14'!$A:$Z,4,0)</f>
        <v>24</v>
      </c>
      <c r="E32" s="207">
        <f>VLOOKUP($B32,'[1]stat gazz 13-14'!$A:$Z,7,0)</f>
        <v>6.8125</v>
      </c>
      <c r="F32" s="207">
        <f>VLOOKUP($B32,'[1]stat gazz 13-14'!$A:$Z,5,0)</f>
        <v>6</v>
      </c>
      <c r="G32" s="208">
        <f t="shared" si="1"/>
        <v>0.8125</v>
      </c>
      <c r="H32" s="209">
        <f>VLOOKUP($B32,'[1]stat gazz 13-14'!$A:$Z,9,0)</f>
        <v>7</v>
      </c>
      <c r="I32" s="209">
        <f>VLOOKUP($B32,'[1]stat gazz 13-14'!$A:$Z,15,0)</f>
        <v>0</v>
      </c>
      <c r="J32" s="209">
        <f>VLOOKUP($B32,'[1]stat gazz 13-14'!$A:$Z,16,0)</f>
        <v>1</v>
      </c>
      <c r="K32" s="209">
        <f>VLOOKUP($B32,'[1]stat gazz 13-14'!$A:$Z,12,0)</f>
        <v>3</v>
      </c>
      <c r="L32" s="209">
        <f>VLOOKUP($B32,'[1]stat gazz 13-14'!$A:$Z,13,0)</f>
        <v>3</v>
      </c>
      <c r="M32" s="209">
        <f>VLOOKUP($B32,'[1]stat gazz 13-14'!$A:$Z,14,0)</f>
        <v>0</v>
      </c>
      <c r="O32" s="210" t="str">
        <f>VLOOKUP($B32,'[1]stat gazz 13-14'!$A:$Z,3,0)</f>
        <v>napoli</v>
      </c>
    </row>
    <row r="33" spans="1:15" x14ac:dyDescent="0.2">
      <c r="A33" s="216"/>
      <c r="B33" s="217" t="s">
        <v>305</v>
      </c>
      <c r="C33" s="205" t="str">
        <f t="shared" si="0"/>
        <v>mil</v>
      </c>
      <c r="D33" s="205">
        <f>VLOOKUP($B33,'[1]stat gazz 13-14'!$A:$Z,4,0)</f>
        <v>15</v>
      </c>
      <c r="E33" s="207">
        <f>VLOOKUP($B33,'[1]stat gazz 13-14'!$A:$Z,7,0)</f>
        <v>6.3666666666666663</v>
      </c>
      <c r="F33" s="207">
        <f>VLOOKUP($B33,'[1]stat gazz 13-14'!$A:$Z,5,0)</f>
        <v>6</v>
      </c>
      <c r="G33" s="208">
        <f t="shared" si="1"/>
        <v>0.36666666666666664</v>
      </c>
      <c r="H33" s="209">
        <f>VLOOKUP($B33,'[1]stat gazz 13-14'!$A:$Z,9,0)</f>
        <v>2</v>
      </c>
      <c r="I33" s="209">
        <f>VLOOKUP($B33,'[1]stat gazz 13-14'!$A:$Z,15,0)</f>
        <v>0</v>
      </c>
      <c r="J33" s="209">
        <f>VLOOKUP($B33,'[1]stat gazz 13-14'!$A:$Z,16,0)</f>
        <v>0</v>
      </c>
      <c r="K33" s="209">
        <f>VLOOKUP($B33,'[1]stat gazz 13-14'!$A:$Z,12,0)</f>
        <v>0</v>
      </c>
      <c r="L33" s="209">
        <f>VLOOKUP($B33,'[1]stat gazz 13-14'!$A:$Z,13,0)</f>
        <v>1</v>
      </c>
      <c r="M33" s="209">
        <f>VLOOKUP($B33,'[1]stat gazz 13-14'!$A:$Z,14,0)</f>
        <v>0</v>
      </c>
      <c r="O33" s="210" t="str">
        <f>VLOOKUP($B33,'[1]stat gazz 13-14'!$A:$Z,3,0)</f>
        <v>milan</v>
      </c>
    </row>
    <row r="34" spans="1:15" x14ac:dyDescent="0.2">
      <c r="A34" s="216"/>
      <c r="B34" s="217" t="s">
        <v>302</v>
      </c>
      <c r="C34" s="205" t="str">
        <f t="shared" si="0"/>
        <v>chi</v>
      </c>
      <c r="D34" s="205">
        <f>VLOOKUP($B34,'[1]stat gazz 13-14'!$A:$Z,4,0)</f>
        <v>33</v>
      </c>
      <c r="E34" s="207">
        <f>VLOOKUP($B34,'[1]stat gazz 13-14'!$A:$Z,7,0)</f>
        <v>7.1515151515151514</v>
      </c>
      <c r="F34" s="207">
        <f>VLOOKUP($B34,'[1]stat gazz 13-14'!$A:$Z,5,0)</f>
        <v>5.9848484848484844</v>
      </c>
      <c r="G34" s="208">
        <f t="shared" si="1"/>
        <v>1.1666666666666667</v>
      </c>
      <c r="H34" s="209">
        <f>VLOOKUP($B34,'[1]stat gazz 13-14'!$A:$Z,9,0)</f>
        <v>13</v>
      </c>
      <c r="I34" s="209">
        <f>VLOOKUP($B34,'[1]stat gazz 13-14'!$A:$Z,15,0)</f>
        <v>4</v>
      </c>
      <c r="J34" s="209">
        <f>VLOOKUP($B34,'[1]stat gazz 13-14'!$A:$Z,16,0)</f>
        <v>0</v>
      </c>
      <c r="K34" s="209">
        <f>VLOOKUP($B34,'[1]stat gazz 13-14'!$A:$Z,12,0)</f>
        <v>1</v>
      </c>
      <c r="L34" s="209">
        <f>VLOOKUP($B34,'[1]stat gazz 13-14'!$A:$Z,13,0)</f>
        <v>3</v>
      </c>
      <c r="M34" s="209">
        <f>VLOOKUP($B34,'[1]stat gazz 13-14'!$A:$Z,14,0)</f>
        <v>0</v>
      </c>
      <c r="O34" s="210" t="str">
        <f>VLOOKUP($B34,'[1]stat gazz 13-14'!$A:$Z,3,0)</f>
        <v>chievo</v>
      </c>
    </row>
    <row r="35" spans="1:15" x14ac:dyDescent="0.2">
      <c r="A35" s="216"/>
      <c r="B35" s="217" t="s">
        <v>275</v>
      </c>
      <c r="C35" s="205" t="str">
        <f t="shared" ref="C35:C66" si="2">LEFT(O35,3)</f>
        <v>cag</v>
      </c>
      <c r="D35" s="205">
        <f>VLOOKUP($B35,'[1]stat gazz 13-14'!$A:$Z,4,0)</f>
        <v>29</v>
      </c>
      <c r="E35" s="207">
        <f>VLOOKUP($B35,'[1]stat gazz 13-14'!$A:$Z,7,0)</f>
        <v>6.2068965517241379</v>
      </c>
      <c r="F35" s="207">
        <f>VLOOKUP($B35,'[1]stat gazz 13-14'!$A:$Z,5,0)</f>
        <v>5.9827586206896548</v>
      </c>
      <c r="G35" s="208">
        <f t="shared" ref="G35:G66" si="3">(H35*3-J35*3+K35-L35*0.5-M35)/D35</f>
        <v>0.22413793103448276</v>
      </c>
      <c r="H35" s="209">
        <f>VLOOKUP($B35,'[1]stat gazz 13-14'!$A:$Z,9,0)</f>
        <v>4</v>
      </c>
      <c r="I35" s="209">
        <f>VLOOKUP($B35,'[1]stat gazz 13-14'!$A:$Z,15,0)</f>
        <v>0</v>
      </c>
      <c r="J35" s="209">
        <f>VLOOKUP($B35,'[1]stat gazz 13-14'!$A:$Z,16,0)</f>
        <v>1</v>
      </c>
      <c r="K35" s="209">
        <f>VLOOKUP($B35,'[1]stat gazz 13-14'!$A:$Z,12,0)</f>
        <v>1</v>
      </c>
      <c r="L35" s="209">
        <f>VLOOKUP($B35,'[1]stat gazz 13-14'!$A:$Z,13,0)</f>
        <v>5</v>
      </c>
      <c r="M35" s="209">
        <f>VLOOKUP($B35,'[1]stat gazz 13-14'!$A:$Z,14,0)</f>
        <v>1</v>
      </c>
      <c r="O35" s="210" t="str">
        <f>VLOOKUP($B35,'[1]stat gazz 13-14'!$A:$Z,3,0)</f>
        <v>cagliari</v>
      </c>
    </row>
    <row r="36" spans="1:15" x14ac:dyDescent="0.2">
      <c r="A36" s="216"/>
      <c r="B36" s="217" t="s">
        <v>270</v>
      </c>
      <c r="C36" s="205" t="str">
        <f t="shared" si="2"/>
        <v>sam</v>
      </c>
      <c r="D36" s="205">
        <f>VLOOKUP($B36,'[1]stat gazz 13-14'!$A:$Z,4,0)</f>
        <v>34</v>
      </c>
      <c r="E36" s="207">
        <f>VLOOKUP($B36,'[1]stat gazz 13-14'!$A:$Z,7,0)</f>
        <v>6.7647058823529411</v>
      </c>
      <c r="F36" s="207">
        <f>VLOOKUP($B36,'[1]stat gazz 13-14'!$A:$Z,5,0)</f>
        <v>5.9705882352941178</v>
      </c>
      <c r="G36" s="208">
        <f t="shared" si="3"/>
        <v>0.79411764705882348</v>
      </c>
      <c r="H36" s="209">
        <f>VLOOKUP($B36,'[1]stat gazz 13-14'!$A:$Z,9,0)</f>
        <v>9</v>
      </c>
      <c r="I36" s="209">
        <f>VLOOKUP($B36,'[1]stat gazz 13-14'!$A:$Z,15,0)</f>
        <v>0</v>
      </c>
      <c r="J36" s="209">
        <f>VLOOKUP($B36,'[1]stat gazz 13-14'!$A:$Z,16,0)</f>
        <v>0</v>
      </c>
      <c r="K36" s="209">
        <f>VLOOKUP($B36,'[1]stat gazz 13-14'!$A:$Z,12,0)</f>
        <v>3</v>
      </c>
      <c r="L36" s="209">
        <f>VLOOKUP($B36,'[1]stat gazz 13-14'!$A:$Z,13,0)</f>
        <v>6</v>
      </c>
      <c r="M36" s="209">
        <f>VLOOKUP($B36,'[1]stat gazz 13-14'!$A:$Z,14,0)</f>
        <v>0</v>
      </c>
      <c r="O36" s="210" t="str">
        <f>VLOOKUP($B36,'[1]stat gazz 13-14'!$A:$Z,3,0)</f>
        <v>sampdoria</v>
      </c>
    </row>
    <row r="37" spans="1:15" x14ac:dyDescent="0.2">
      <c r="A37" s="216"/>
      <c r="B37" s="217" t="s">
        <v>281</v>
      </c>
      <c r="C37" s="205" t="str">
        <f t="shared" si="2"/>
        <v>cat</v>
      </c>
      <c r="D37" s="205">
        <f>VLOOKUP($B37,'[1]stat gazz 13-14'!$A:$Z,4,0)</f>
        <v>15</v>
      </c>
      <c r="E37" s="207">
        <f>VLOOKUP($B37,'[1]stat gazz 13-14'!$A:$Z,7,0)</f>
        <v>5.9333333333333336</v>
      </c>
      <c r="F37" s="207">
        <f>VLOOKUP($B37,'[1]stat gazz 13-14'!$A:$Z,5,0)</f>
        <v>5.9666666666666668</v>
      </c>
      <c r="G37" s="208">
        <f t="shared" si="3"/>
        <v>-3.3333333333333333E-2</v>
      </c>
      <c r="H37" s="209">
        <f>VLOOKUP($B37,'[1]stat gazz 13-14'!$A:$Z,9,0)</f>
        <v>0</v>
      </c>
      <c r="I37" s="209">
        <f>VLOOKUP($B37,'[1]stat gazz 13-14'!$A:$Z,15,0)</f>
        <v>0</v>
      </c>
      <c r="J37" s="209">
        <f>VLOOKUP($B37,'[1]stat gazz 13-14'!$A:$Z,16,0)</f>
        <v>0</v>
      </c>
      <c r="K37" s="209">
        <f>VLOOKUP($B37,'[1]stat gazz 13-14'!$A:$Z,12,0)</f>
        <v>1</v>
      </c>
      <c r="L37" s="209">
        <f>VLOOKUP($B37,'[1]stat gazz 13-14'!$A:$Z,13,0)</f>
        <v>3</v>
      </c>
      <c r="M37" s="209">
        <f>VLOOKUP($B37,'[1]stat gazz 13-14'!$A:$Z,14,0)</f>
        <v>0</v>
      </c>
      <c r="O37" s="210" t="str">
        <f>VLOOKUP($B37,'[1]stat gazz 13-14'!$A:$Z,3,0)</f>
        <v>catania</v>
      </c>
    </row>
    <row r="38" spans="1:15" x14ac:dyDescent="0.2">
      <c r="A38" s="216"/>
      <c r="B38" s="217" t="s">
        <v>251</v>
      </c>
      <c r="C38" s="205" t="str">
        <f t="shared" si="2"/>
        <v>par</v>
      </c>
      <c r="D38" s="205">
        <f>VLOOKUP($B38,'[1]stat gazz 13-14'!$A:$Z,4,0)</f>
        <v>26</v>
      </c>
      <c r="E38" s="207">
        <f>VLOOKUP($B38,'[1]stat gazz 13-14'!$A:$Z,7,0)</f>
        <v>6.6730769230769234</v>
      </c>
      <c r="F38" s="207">
        <f>VLOOKUP($B38,'[1]stat gazz 13-14'!$A:$Z,5,0)</f>
        <v>5.9615384615384617</v>
      </c>
      <c r="G38" s="208">
        <f t="shared" si="3"/>
        <v>0.71153846153846156</v>
      </c>
      <c r="H38" s="209">
        <f>VLOOKUP($B38,'[1]stat gazz 13-14'!$A:$Z,9,0)</f>
        <v>8</v>
      </c>
      <c r="I38" s="209">
        <f>VLOOKUP($B38,'[1]stat gazz 13-14'!$A:$Z,15,0)</f>
        <v>2</v>
      </c>
      <c r="J38" s="209">
        <f>VLOOKUP($B38,'[1]stat gazz 13-14'!$A:$Z,16,0)</f>
        <v>1</v>
      </c>
      <c r="K38" s="209">
        <f>VLOOKUP($B38,'[1]stat gazz 13-14'!$A:$Z,12,0)</f>
        <v>0</v>
      </c>
      <c r="L38" s="209">
        <f>VLOOKUP($B38,'[1]stat gazz 13-14'!$A:$Z,13,0)</f>
        <v>1</v>
      </c>
      <c r="M38" s="209">
        <f>VLOOKUP($B38,'[1]stat gazz 13-14'!$A:$Z,14,0)</f>
        <v>2</v>
      </c>
      <c r="O38" s="210" t="str">
        <f>VLOOKUP($B38,'[1]stat gazz 13-14'!$A:$Z,3,0)</f>
        <v>parma</v>
      </c>
    </row>
    <row r="39" spans="1:15" x14ac:dyDescent="0.2">
      <c r="A39" s="216"/>
      <c r="B39" s="217" t="s">
        <v>269</v>
      </c>
      <c r="C39" s="205" t="str">
        <f t="shared" si="2"/>
        <v>sas</v>
      </c>
      <c r="D39" s="205">
        <f>VLOOKUP($B39,'[1]stat gazz 13-14'!$A:$Z,4,0)</f>
        <v>27</v>
      </c>
      <c r="E39" s="207">
        <f>VLOOKUP($B39,'[1]stat gazz 13-14'!$A:$Z,7,0)</f>
        <v>6.7592592592592595</v>
      </c>
      <c r="F39" s="207">
        <f>VLOOKUP($B39,'[1]stat gazz 13-14'!$A:$Z,5,0)</f>
        <v>5.9444444444444446</v>
      </c>
      <c r="G39" s="208">
        <f t="shared" si="3"/>
        <v>0.81481481481481477</v>
      </c>
      <c r="H39" s="209">
        <f>VLOOKUP($B39,'[1]stat gazz 13-14'!$A:$Z,9,0)</f>
        <v>7</v>
      </c>
      <c r="I39" s="209">
        <f>VLOOKUP($B39,'[1]stat gazz 13-14'!$A:$Z,15,0)</f>
        <v>0</v>
      </c>
      <c r="J39" s="209">
        <f>VLOOKUP($B39,'[1]stat gazz 13-14'!$A:$Z,16,0)</f>
        <v>0</v>
      </c>
      <c r="K39" s="209">
        <f>VLOOKUP($B39,'[1]stat gazz 13-14'!$A:$Z,12,0)</f>
        <v>3</v>
      </c>
      <c r="L39" s="209">
        <f>VLOOKUP($B39,'[1]stat gazz 13-14'!$A:$Z,13,0)</f>
        <v>4</v>
      </c>
      <c r="M39" s="209">
        <f>VLOOKUP($B39,'[1]stat gazz 13-14'!$A:$Z,14,0)</f>
        <v>0</v>
      </c>
      <c r="O39" s="210" t="str">
        <f>VLOOKUP($B39,'[1]stat gazz 13-14'!$A:$Z,3,0)</f>
        <v>sassuolo</v>
      </c>
    </row>
    <row r="40" spans="1:15" x14ac:dyDescent="0.2">
      <c r="A40" s="216"/>
      <c r="B40" s="217" t="s">
        <v>278</v>
      </c>
      <c r="C40" s="205" t="str">
        <f t="shared" si="2"/>
        <v>nap</v>
      </c>
      <c r="D40" s="205">
        <f>VLOOKUP($B40,'[1]stat gazz 13-14'!$A:$Z,4,0)</f>
        <v>35</v>
      </c>
      <c r="E40" s="207">
        <f>VLOOKUP($B40,'[1]stat gazz 13-14'!$A:$Z,7,0)</f>
        <v>6.2571428571428571</v>
      </c>
      <c r="F40" s="207">
        <f>VLOOKUP($B40,'[1]stat gazz 13-14'!$A:$Z,5,0)</f>
        <v>5.9428571428571431</v>
      </c>
      <c r="G40" s="208">
        <f t="shared" si="3"/>
        <v>0.31428571428571428</v>
      </c>
      <c r="H40" s="209">
        <f>VLOOKUP($B40,'[1]stat gazz 13-14'!$A:$Z,9,0)</f>
        <v>3</v>
      </c>
      <c r="I40" s="209">
        <f>VLOOKUP($B40,'[1]stat gazz 13-14'!$A:$Z,15,0)</f>
        <v>0</v>
      </c>
      <c r="J40" s="209">
        <f>VLOOKUP($B40,'[1]stat gazz 13-14'!$A:$Z,16,0)</f>
        <v>0</v>
      </c>
      <c r="K40" s="209">
        <f>VLOOKUP($B40,'[1]stat gazz 13-14'!$A:$Z,12,0)</f>
        <v>3</v>
      </c>
      <c r="L40" s="209">
        <f>VLOOKUP($B40,'[1]stat gazz 13-14'!$A:$Z,13,0)</f>
        <v>2</v>
      </c>
      <c r="M40" s="209">
        <f>VLOOKUP($B40,'[1]stat gazz 13-14'!$A:$Z,14,0)</f>
        <v>0</v>
      </c>
      <c r="O40" s="210" t="str">
        <f>VLOOKUP($B40,'[1]stat gazz 13-14'!$A:$Z,3,0)</f>
        <v>napoli</v>
      </c>
    </row>
    <row r="41" spans="1:15" x14ac:dyDescent="0.2">
      <c r="A41" s="216"/>
      <c r="B41" s="217" t="s">
        <v>252</v>
      </c>
      <c r="C41" s="205" t="str">
        <f t="shared" si="2"/>
        <v>mil</v>
      </c>
      <c r="D41" s="205">
        <f>VLOOKUP($B41,'[1]stat gazz 13-14'!$A:$Z,4,0)</f>
        <v>30</v>
      </c>
      <c r="E41" s="207">
        <f>VLOOKUP($B41,'[1]stat gazz 13-14'!$A:$Z,7,0)</f>
        <v>7.0666666666666664</v>
      </c>
      <c r="F41" s="207">
        <f>VLOOKUP($B41,'[1]stat gazz 13-14'!$A:$Z,5,0)</f>
        <v>5.916666666666667</v>
      </c>
      <c r="G41" s="208">
        <f t="shared" si="3"/>
        <v>1.1499999999999999</v>
      </c>
      <c r="H41" s="209">
        <f>VLOOKUP($B41,'[1]stat gazz 13-14'!$A:$Z,9,0)</f>
        <v>14</v>
      </c>
      <c r="I41" s="209">
        <f>VLOOKUP($B41,'[1]stat gazz 13-14'!$A:$Z,15,0)</f>
        <v>3</v>
      </c>
      <c r="J41" s="209">
        <f>VLOOKUP($B41,'[1]stat gazz 13-14'!$A:$Z,16,0)</f>
        <v>2</v>
      </c>
      <c r="K41" s="209">
        <f>VLOOKUP($B41,'[1]stat gazz 13-14'!$A:$Z,12,0)</f>
        <v>4</v>
      </c>
      <c r="L41" s="209">
        <f>VLOOKUP($B41,'[1]stat gazz 13-14'!$A:$Z,13,0)</f>
        <v>9</v>
      </c>
      <c r="M41" s="209">
        <f>VLOOKUP($B41,'[1]stat gazz 13-14'!$A:$Z,14,0)</f>
        <v>1</v>
      </c>
      <c r="O41" s="210" t="str">
        <f>VLOOKUP($B41,'[1]stat gazz 13-14'!$A:$Z,3,0)</f>
        <v>milan</v>
      </c>
    </row>
    <row r="42" spans="1:15" x14ac:dyDescent="0.2">
      <c r="A42" s="216"/>
      <c r="B42" s="217" t="s">
        <v>313</v>
      </c>
      <c r="C42" s="205" t="str">
        <f t="shared" si="2"/>
        <v>sam</v>
      </c>
      <c r="D42" s="205">
        <f>VLOOKUP($B42,'[1]stat gazz 13-14'!$A:$Z,4,0)</f>
        <v>22</v>
      </c>
      <c r="E42" s="207">
        <f>VLOOKUP($B42,'[1]stat gazz 13-14'!$A:$Z,7,0)</f>
        <v>6.2727272727272725</v>
      </c>
      <c r="F42" s="207">
        <f>VLOOKUP($B42,'[1]stat gazz 13-14'!$A:$Z,5,0)</f>
        <v>5.9090909090909092</v>
      </c>
      <c r="G42" s="208">
        <f t="shared" si="3"/>
        <v>0.36363636363636365</v>
      </c>
      <c r="H42" s="209">
        <f>VLOOKUP($B42,'[1]stat gazz 13-14'!$A:$Z,9,0)</f>
        <v>3</v>
      </c>
      <c r="I42" s="209">
        <f>VLOOKUP($B42,'[1]stat gazz 13-14'!$A:$Z,15,0)</f>
        <v>0</v>
      </c>
      <c r="J42" s="209">
        <f>VLOOKUP($B42,'[1]stat gazz 13-14'!$A:$Z,16,0)</f>
        <v>0</v>
      </c>
      <c r="K42" s="209">
        <f>VLOOKUP($B42,'[1]stat gazz 13-14'!$A:$Z,12,0)</f>
        <v>0</v>
      </c>
      <c r="L42" s="209">
        <f>VLOOKUP($B42,'[1]stat gazz 13-14'!$A:$Z,13,0)</f>
        <v>2</v>
      </c>
      <c r="M42" s="209">
        <f>VLOOKUP($B42,'[1]stat gazz 13-14'!$A:$Z,14,0)</f>
        <v>0</v>
      </c>
      <c r="O42" s="210" t="str">
        <f>VLOOKUP($B42,'[1]stat gazz 13-14'!$A:$Z,3,0)</f>
        <v>sampdoria</v>
      </c>
    </row>
    <row r="43" spans="1:15" x14ac:dyDescent="0.2">
      <c r="A43" s="216"/>
      <c r="B43" s="217" t="s">
        <v>291</v>
      </c>
      <c r="C43" s="205" t="str">
        <f t="shared" si="2"/>
        <v>tor</v>
      </c>
      <c r="D43" s="205">
        <f>VLOOKUP($B43,'[1]stat gazz 13-14'!$A:$Z,4,0)</f>
        <v>20</v>
      </c>
      <c r="E43" s="207">
        <f>VLOOKUP($B43,'[1]stat gazz 13-14'!$A:$Z,7,0)</f>
        <v>6.0250000000000004</v>
      </c>
      <c r="F43" s="207">
        <f>VLOOKUP($B43,'[1]stat gazz 13-14'!$A:$Z,5,0)</f>
        <v>5.9</v>
      </c>
      <c r="G43" s="208">
        <f t="shared" si="3"/>
        <v>0.125</v>
      </c>
      <c r="H43" s="209">
        <f>VLOOKUP($B43,'[1]stat gazz 13-14'!$A:$Z,9,0)</f>
        <v>0</v>
      </c>
      <c r="I43" s="209">
        <f>VLOOKUP($B43,'[1]stat gazz 13-14'!$A:$Z,15,0)</f>
        <v>0</v>
      </c>
      <c r="J43" s="209">
        <f>VLOOKUP($B43,'[1]stat gazz 13-14'!$A:$Z,16,0)</f>
        <v>0</v>
      </c>
      <c r="K43" s="209">
        <f>VLOOKUP($B43,'[1]stat gazz 13-14'!$A:$Z,12,0)</f>
        <v>3</v>
      </c>
      <c r="L43" s="209">
        <f>VLOOKUP($B43,'[1]stat gazz 13-14'!$A:$Z,13,0)</f>
        <v>1</v>
      </c>
      <c r="M43" s="209">
        <f>VLOOKUP($B43,'[1]stat gazz 13-14'!$A:$Z,14,0)</f>
        <v>0</v>
      </c>
      <c r="O43" s="210" t="str">
        <f>VLOOKUP($B43,'[1]stat gazz 13-14'!$A:$Z,3,0)</f>
        <v>torino</v>
      </c>
    </row>
    <row r="44" spans="1:15" x14ac:dyDescent="0.2">
      <c r="A44" s="216"/>
      <c r="B44" s="217" t="s">
        <v>315</v>
      </c>
      <c r="C44" s="205" t="str">
        <f t="shared" si="2"/>
        <v>cag</v>
      </c>
      <c r="D44" s="205">
        <f>VLOOKUP($B44,'[1]stat gazz 13-14'!$A:$Z,4,0)</f>
        <v>30</v>
      </c>
      <c r="E44" s="207">
        <f>VLOOKUP($B44,'[1]stat gazz 13-14'!$A:$Z,7,0)</f>
        <v>6.5</v>
      </c>
      <c r="F44" s="207">
        <f>VLOOKUP($B44,'[1]stat gazz 13-14'!$A:$Z,5,0)</f>
        <v>5.8833333333333337</v>
      </c>
      <c r="G44" s="208">
        <f t="shared" si="3"/>
        <v>0.6166666666666667</v>
      </c>
      <c r="H44" s="209">
        <f>VLOOKUP($B44,'[1]stat gazz 13-14'!$A:$Z,9,0)</f>
        <v>6</v>
      </c>
      <c r="I44" s="209">
        <f>VLOOKUP($B44,'[1]stat gazz 13-14'!$A:$Z,15,0)</f>
        <v>0</v>
      </c>
      <c r="J44" s="209">
        <f>VLOOKUP($B44,'[1]stat gazz 13-14'!$A:$Z,16,0)</f>
        <v>0</v>
      </c>
      <c r="K44" s="209">
        <f>VLOOKUP($B44,'[1]stat gazz 13-14'!$A:$Z,12,0)</f>
        <v>1</v>
      </c>
      <c r="L44" s="209">
        <f>VLOOKUP($B44,'[1]stat gazz 13-14'!$A:$Z,13,0)</f>
        <v>1</v>
      </c>
      <c r="M44" s="209">
        <f>VLOOKUP($B44,'[1]stat gazz 13-14'!$A:$Z,14,0)</f>
        <v>0</v>
      </c>
      <c r="O44" s="210" t="str">
        <f>VLOOKUP($B44,'[1]stat gazz 13-14'!$A:$Z,3,0)</f>
        <v>cagliari</v>
      </c>
    </row>
    <row r="45" spans="1:15" x14ac:dyDescent="0.2">
      <c r="A45" s="216"/>
      <c r="B45" s="217" t="s">
        <v>301</v>
      </c>
      <c r="C45" s="205" t="str">
        <f t="shared" si="2"/>
        <v>par</v>
      </c>
      <c r="D45" s="205">
        <f>VLOOKUP($B45,'[1]stat gazz 13-14'!$A:$Z,4,0)</f>
        <v>21</v>
      </c>
      <c r="E45" s="207">
        <f>VLOOKUP($B45,'[1]stat gazz 13-14'!$A:$Z,7,0)</f>
        <v>6.3571428571428568</v>
      </c>
      <c r="F45" s="207">
        <f>VLOOKUP($B45,'[1]stat gazz 13-14'!$A:$Z,5,0)</f>
        <v>5.8809523809523814</v>
      </c>
      <c r="G45" s="208">
        <f t="shared" si="3"/>
        <v>0.47619047619047616</v>
      </c>
      <c r="H45" s="209">
        <f>VLOOKUP($B45,'[1]stat gazz 13-14'!$A:$Z,9,0)</f>
        <v>3</v>
      </c>
      <c r="I45" s="209">
        <f>VLOOKUP($B45,'[1]stat gazz 13-14'!$A:$Z,15,0)</f>
        <v>0</v>
      </c>
      <c r="J45" s="209">
        <f>VLOOKUP($B45,'[1]stat gazz 13-14'!$A:$Z,16,0)</f>
        <v>0</v>
      </c>
      <c r="K45" s="209">
        <f>VLOOKUP($B45,'[1]stat gazz 13-14'!$A:$Z,12,0)</f>
        <v>1</v>
      </c>
      <c r="L45" s="209">
        <f>VLOOKUP($B45,'[1]stat gazz 13-14'!$A:$Z,13,0)</f>
        <v>0</v>
      </c>
      <c r="M45" s="209">
        <f>VLOOKUP($B45,'[1]stat gazz 13-14'!$A:$Z,14,0)</f>
        <v>0</v>
      </c>
      <c r="O45" s="210" t="str">
        <f>VLOOKUP($B45,'[1]stat gazz 13-14'!$A:$Z,3,0)</f>
        <v>parma</v>
      </c>
    </row>
    <row r="46" spans="1:15" x14ac:dyDescent="0.2">
      <c r="A46" s="216"/>
      <c r="B46" s="217" t="s">
        <v>322</v>
      </c>
      <c r="C46" s="205" t="str">
        <f t="shared" si="2"/>
        <v>sas</v>
      </c>
      <c r="D46" s="205">
        <f>VLOOKUP($B46,'[1]stat gazz 13-14'!$A:$Z,4,0)</f>
        <v>33</v>
      </c>
      <c r="E46" s="207">
        <f>VLOOKUP($B46,'[1]stat gazz 13-14'!$A:$Z,7,0)</f>
        <v>6.5454545454545459</v>
      </c>
      <c r="F46" s="207">
        <f>VLOOKUP($B46,'[1]stat gazz 13-14'!$A:$Z,5,0)</f>
        <v>5.8787878787878789</v>
      </c>
      <c r="G46" s="208">
        <f t="shared" si="3"/>
        <v>0.66666666666666663</v>
      </c>
      <c r="H46" s="209">
        <f>VLOOKUP($B46,'[1]stat gazz 13-14'!$A:$Z,9,0)</f>
        <v>9</v>
      </c>
      <c r="I46" s="209">
        <f>VLOOKUP($B46,'[1]stat gazz 13-14'!$A:$Z,15,0)</f>
        <v>1</v>
      </c>
      <c r="J46" s="209">
        <f>VLOOKUP($B46,'[1]stat gazz 13-14'!$A:$Z,16,0)</f>
        <v>0</v>
      </c>
      <c r="K46" s="209">
        <f>VLOOKUP($B46,'[1]stat gazz 13-14'!$A:$Z,12,0)</f>
        <v>1</v>
      </c>
      <c r="L46" s="209">
        <f>VLOOKUP($B46,'[1]stat gazz 13-14'!$A:$Z,13,0)</f>
        <v>10</v>
      </c>
      <c r="M46" s="209">
        <f>VLOOKUP($B46,'[1]stat gazz 13-14'!$A:$Z,14,0)</f>
        <v>1</v>
      </c>
      <c r="O46" s="210" t="str">
        <f>VLOOKUP($B46,'[1]stat gazz 13-14'!$A:$Z,3,0)</f>
        <v>sassuolo</v>
      </c>
    </row>
    <row r="47" spans="1:15" x14ac:dyDescent="0.2">
      <c r="A47" s="216"/>
      <c r="B47" s="217" t="s">
        <v>297</v>
      </c>
      <c r="C47" s="205" t="str">
        <f t="shared" si="2"/>
        <v>udi</v>
      </c>
      <c r="D47" s="205">
        <f>VLOOKUP($B47,'[1]stat gazz 13-14'!$A:$Z,4,0)</f>
        <v>17</v>
      </c>
      <c r="E47" s="207">
        <f>VLOOKUP($B47,'[1]stat gazz 13-14'!$A:$Z,7,0)</f>
        <v>6.1764705882352944</v>
      </c>
      <c r="F47" s="207">
        <f>VLOOKUP($B47,'[1]stat gazz 13-14'!$A:$Z,5,0)</f>
        <v>5.8529411764705879</v>
      </c>
      <c r="G47" s="208">
        <f t="shared" si="3"/>
        <v>0.3235294117647059</v>
      </c>
      <c r="H47" s="209">
        <f>VLOOKUP($B47,'[1]stat gazz 13-14'!$A:$Z,9,0)</f>
        <v>2</v>
      </c>
      <c r="I47" s="209">
        <f>VLOOKUP($B47,'[1]stat gazz 13-14'!$A:$Z,15,0)</f>
        <v>0</v>
      </c>
      <c r="J47" s="209">
        <f>VLOOKUP($B47,'[1]stat gazz 13-14'!$A:$Z,16,0)</f>
        <v>0</v>
      </c>
      <c r="K47" s="209">
        <f>VLOOKUP($B47,'[1]stat gazz 13-14'!$A:$Z,12,0)</f>
        <v>0</v>
      </c>
      <c r="L47" s="209">
        <f>VLOOKUP($B47,'[1]stat gazz 13-14'!$A:$Z,13,0)</f>
        <v>1</v>
      </c>
      <c r="M47" s="209">
        <f>VLOOKUP($B47,'[1]stat gazz 13-14'!$A:$Z,14,0)</f>
        <v>0</v>
      </c>
      <c r="O47" s="210" t="str">
        <f>VLOOKUP($B47,'[1]stat gazz 13-14'!$A:$Z,3,0)</f>
        <v>udinese</v>
      </c>
    </row>
    <row r="48" spans="1:15" x14ac:dyDescent="0.2">
      <c r="A48" s="216"/>
      <c r="B48" s="217" t="s">
        <v>296</v>
      </c>
      <c r="C48" s="205" t="str">
        <f t="shared" si="2"/>
        <v>cag</v>
      </c>
      <c r="D48" s="205">
        <f>VLOOKUP($B48,'[1]stat gazz 13-14'!$A:$Z,4,0)</f>
        <v>18</v>
      </c>
      <c r="E48" s="207">
        <f>VLOOKUP($B48,'[1]stat gazz 13-14'!$A:$Z,7,0)</f>
        <v>6.5555555555555554</v>
      </c>
      <c r="F48" s="207">
        <f>VLOOKUP($B48,'[1]stat gazz 13-14'!$A:$Z,5,0)</f>
        <v>5.833333333333333</v>
      </c>
      <c r="G48" s="208">
        <f t="shared" si="3"/>
        <v>0.72222222222222221</v>
      </c>
      <c r="H48" s="209">
        <f>VLOOKUP($B48,'[1]stat gazz 13-14'!$A:$Z,9,0)</f>
        <v>5</v>
      </c>
      <c r="I48" s="209">
        <f>VLOOKUP($B48,'[1]stat gazz 13-14'!$A:$Z,15,0)</f>
        <v>0</v>
      </c>
      <c r="J48" s="209">
        <f>VLOOKUP($B48,'[1]stat gazz 13-14'!$A:$Z,16,0)</f>
        <v>0</v>
      </c>
      <c r="K48" s="209">
        <f>VLOOKUP($B48,'[1]stat gazz 13-14'!$A:$Z,12,0)</f>
        <v>0</v>
      </c>
      <c r="L48" s="209">
        <f>VLOOKUP($B48,'[1]stat gazz 13-14'!$A:$Z,13,0)</f>
        <v>4</v>
      </c>
      <c r="M48" s="209">
        <f>VLOOKUP($B48,'[1]stat gazz 13-14'!$A:$Z,14,0)</f>
        <v>0</v>
      </c>
      <c r="O48" s="210" t="str">
        <f>VLOOKUP($B48,'[1]stat gazz 13-14'!$A:$Z,3,0)</f>
        <v>cagliari</v>
      </c>
    </row>
    <row r="49" spans="1:15" x14ac:dyDescent="0.2">
      <c r="A49" s="216"/>
      <c r="B49" s="217" t="s">
        <v>299</v>
      </c>
      <c r="C49" s="205" t="str">
        <f t="shared" si="2"/>
        <v>juv</v>
      </c>
      <c r="D49" s="205">
        <f>VLOOKUP($B49,'[1]stat gazz 13-14'!$A:$Z,4,0)</f>
        <v>16</v>
      </c>
      <c r="E49" s="207">
        <f>VLOOKUP($B49,'[1]stat gazz 13-14'!$A:$Z,7,0)</f>
        <v>6.25</v>
      </c>
      <c r="F49" s="207">
        <f>VLOOKUP($B49,'[1]stat gazz 13-14'!$A:$Z,5,0)</f>
        <v>5.8125</v>
      </c>
      <c r="G49" s="208">
        <f t="shared" si="3"/>
        <v>0.4375</v>
      </c>
      <c r="H49" s="209">
        <f>VLOOKUP($B49,'[1]stat gazz 13-14'!$A:$Z,9,0)</f>
        <v>2</v>
      </c>
      <c r="I49" s="209">
        <f>VLOOKUP($B49,'[1]stat gazz 13-14'!$A:$Z,15,0)</f>
        <v>0</v>
      </c>
      <c r="J49" s="209">
        <f>VLOOKUP($B49,'[1]stat gazz 13-14'!$A:$Z,16,0)</f>
        <v>0</v>
      </c>
      <c r="K49" s="209">
        <f>VLOOKUP($B49,'[1]stat gazz 13-14'!$A:$Z,12,0)</f>
        <v>2</v>
      </c>
      <c r="L49" s="209">
        <f>VLOOKUP($B49,'[1]stat gazz 13-14'!$A:$Z,13,0)</f>
        <v>2</v>
      </c>
      <c r="M49" s="209">
        <f>VLOOKUP($B49,'[1]stat gazz 13-14'!$A:$Z,14,0)</f>
        <v>0</v>
      </c>
      <c r="O49" s="210" t="str">
        <f>VLOOKUP($B49,'[1]stat gazz 13-14'!$A:$Z,3,0)</f>
        <v>juventus</v>
      </c>
    </row>
    <row r="50" spans="1:15" x14ac:dyDescent="0.2">
      <c r="A50" s="216"/>
      <c r="B50" s="217" t="s">
        <v>282</v>
      </c>
      <c r="C50" s="205" t="str">
        <f t="shared" si="2"/>
        <v>laz</v>
      </c>
      <c r="D50" s="205">
        <f>VLOOKUP($B50,'[1]stat gazz 13-14'!$A:$Z,4,0)</f>
        <v>24</v>
      </c>
      <c r="E50" s="207">
        <f>VLOOKUP($B50,'[1]stat gazz 13-14'!$A:$Z,7,0)</f>
        <v>6.666666666666667</v>
      </c>
      <c r="F50" s="207">
        <f>VLOOKUP($B50,'[1]stat gazz 13-14'!$A:$Z,5,0)</f>
        <v>5.791666666666667</v>
      </c>
      <c r="G50" s="208">
        <f t="shared" si="3"/>
        <v>0.875</v>
      </c>
      <c r="H50" s="209">
        <f>VLOOKUP($B50,'[1]stat gazz 13-14'!$A:$Z,9,0)</f>
        <v>7</v>
      </c>
      <c r="I50" s="209">
        <f>VLOOKUP($B50,'[1]stat gazz 13-14'!$A:$Z,15,0)</f>
        <v>0</v>
      </c>
      <c r="J50" s="209">
        <f>VLOOKUP($B50,'[1]stat gazz 13-14'!$A:$Z,16,0)</f>
        <v>0</v>
      </c>
      <c r="K50" s="209">
        <f>VLOOKUP($B50,'[1]stat gazz 13-14'!$A:$Z,12,0)</f>
        <v>1</v>
      </c>
      <c r="L50" s="209">
        <f>VLOOKUP($B50,'[1]stat gazz 13-14'!$A:$Z,13,0)</f>
        <v>2</v>
      </c>
      <c r="M50" s="209">
        <f>VLOOKUP($B50,'[1]stat gazz 13-14'!$A:$Z,14,0)</f>
        <v>0</v>
      </c>
      <c r="O50" s="210" t="str">
        <f>VLOOKUP($B50,'[1]stat gazz 13-14'!$A:$Z,3,0)</f>
        <v>lazio</v>
      </c>
    </row>
    <row r="51" spans="1:15" x14ac:dyDescent="0.2">
      <c r="A51" s="216"/>
      <c r="B51" s="217" t="s">
        <v>318</v>
      </c>
      <c r="C51" s="205" t="str">
        <f t="shared" si="2"/>
        <v>chi</v>
      </c>
      <c r="D51" s="205">
        <f>VLOOKUP($B51,'[1]stat gazz 13-14'!$A:$Z,4,0)</f>
        <v>31</v>
      </c>
      <c r="E51" s="207">
        <f>VLOOKUP($B51,'[1]stat gazz 13-14'!$A:$Z,7,0)</f>
        <v>6.370967741935484</v>
      </c>
      <c r="F51" s="207">
        <f>VLOOKUP($B51,'[1]stat gazz 13-14'!$A:$Z,5,0)</f>
        <v>5.790322580645161</v>
      </c>
      <c r="G51" s="208">
        <f t="shared" si="3"/>
        <v>0.58064516129032262</v>
      </c>
      <c r="H51" s="209">
        <f>VLOOKUP($B51,'[1]stat gazz 13-14'!$A:$Z,9,0)</f>
        <v>7</v>
      </c>
      <c r="I51" s="209">
        <f>VLOOKUP($B51,'[1]stat gazz 13-14'!$A:$Z,15,0)</f>
        <v>2</v>
      </c>
      <c r="J51" s="209">
        <f>VLOOKUP($B51,'[1]stat gazz 13-14'!$A:$Z,16,0)</f>
        <v>1</v>
      </c>
      <c r="K51" s="209">
        <f>VLOOKUP($B51,'[1]stat gazz 13-14'!$A:$Z,12,0)</f>
        <v>1</v>
      </c>
      <c r="L51" s="209">
        <f>VLOOKUP($B51,'[1]stat gazz 13-14'!$A:$Z,13,0)</f>
        <v>2</v>
      </c>
      <c r="M51" s="209">
        <f>VLOOKUP($B51,'[1]stat gazz 13-14'!$A:$Z,14,0)</f>
        <v>0</v>
      </c>
      <c r="O51" s="210" t="str">
        <f>VLOOKUP($B51,'[1]stat gazz 13-14'!$A:$Z,3,0)</f>
        <v>chievo</v>
      </c>
    </row>
    <row r="52" spans="1:15" x14ac:dyDescent="0.2">
      <c r="A52" s="216"/>
      <c r="B52" s="217" t="s">
        <v>288</v>
      </c>
      <c r="C52" s="205" t="str">
        <f t="shared" si="2"/>
        <v>fio</v>
      </c>
      <c r="D52" s="205">
        <f>VLOOKUP($B52,'[1]stat gazz 13-14'!$A:$Z,4,0)</f>
        <v>15</v>
      </c>
      <c r="E52" s="207">
        <f>VLOOKUP($B52,'[1]stat gazz 13-14'!$A:$Z,7,0)</f>
        <v>5.6333333333333337</v>
      </c>
      <c r="F52" s="207">
        <f>VLOOKUP($B52,'[1]stat gazz 13-14'!$A:$Z,5,0)</f>
        <v>5.7666666666666666</v>
      </c>
      <c r="G52" s="208">
        <f t="shared" si="3"/>
        <v>-0.13333333333333333</v>
      </c>
      <c r="H52" s="209">
        <f>VLOOKUP($B52,'[1]stat gazz 13-14'!$A:$Z,9,0)</f>
        <v>0</v>
      </c>
      <c r="I52" s="209">
        <f>VLOOKUP($B52,'[1]stat gazz 13-14'!$A:$Z,15,0)</f>
        <v>0</v>
      </c>
      <c r="J52" s="209">
        <f>VLOOKUP($B52,'[1]stat gazz 13-14'!$A:$Z,16,0)</f>
        <v>0</v>
      </c>
      <c r="K52" s="209">
        <f>VLOOKUP($B52,'[1]stat gazz 13-14'!$A:$Z,12,0)</f>
        <v>0</v>
      </c>
      <c r="L52" s="209">
        <f>VLOOKUP($B52,'[1]stat gazz 13-14'!$A:$Z,13,0)</f>
        <v>4</v>
      </c>
      <c r="M52" s="209">
        <f>VLOOKUP($B52,'[1]stat gazz 13-14'!$A:$Z,14,0)</f>
        <v>0</v>
      </c>
      <c r="O52" s="210" t="str">
        <f>VLOOKUP($B52,'[1]stat gazz 13-14'!$A:$Z,3,0)</f>
        <v>fiorentina</v>
      </c>
    </row>
    <row r="53" spans="1:15" x14ac:dyDescent="0.2">
      <c r="A53" s="216"/>
      <c r="B53" s="217" t="s">
        <v>316</v>
      </c>
      <c r="C53" s="205" t="str">
        <f t="shared" si="2"/>
        <v>liv</v>
      </c>
      <c r="D53" s="205">
        <f>VLOOKUP($B53,'[1]stat gazz 13-14'!$A:$Z,4,0)</f>
        <v>23</v>
      </c>
      <c r="E53" s="207">
        <f>VLOOKUP($B53,'[1]stat gazz 13-14'!$A:$Z,7,0)</f>
        <v>6.4347826086956523</v>
      </c>
      <c r="F53" s="207">
        <f>VLOOKUP($B53,'[1]stat gazz 13-14'!$A:$Z,5,0)</f>
        <v>5.7608695652173916</v>
      </c>
      <c r="G53" s="208">
        <f t="shared" si="3"/>
        <v>0.67391304347826086</v>
      </c>
      <c r="H53" s="209">
        <f>VLOOKUP($B53,'[1]stat gazz 13-14'!$A:$Z,9,0)</f>
        <v>5</v>
      </c>
      <c r="I53" s="209">
        <f>VLOOKUP($B53,'[1]stat gazz 13-14'!$A:$Z,15,0)</f>
        <v>0</v>
      </c>
      <c r="J53" s="209">
        <f>VLOOKUP($B53,'[1]stat gazz 13-14'!$A:$Z,16,0)</f>
        <v>0</v>
      </c>
      <c r="K53" s="209">
        <f>VLOOKUP($B53,'[1]stat gazz 13-14'!$A:$Z,12,0)</f>
        <v>1</v>
      </c>
      <c r="L53" s="209">
        <f>VLOOKUP($B53,'[1]stat gazz 13-14'!$A:$Z,13,0)</f>
        <v>1</v>
      </c>
      <c r="M53" s="209">
        <f>VLOOKUP($B53,'[1]stat gazz 13-14'!$A:$Z,14,0)</f>
        <v>0</v>
      </c>
      <c r="O53" s="210" t="str">
        <f>VLOOKUP($B53,'[1]stat gazz 13-14'!$A:$Z,3,0)</f>
        <v>livorno</v>
      </c>
    </row>
    <row r="54" spans="1:15" x14ac:dyDescent="0.2">
      <c r="A54" s="216"/>
      <c r="B54" s="217" t="s">
        <v>256</v>
      </c>
      <c r="C54" s="205" t="str">
        <f t="shared" si="2"/>
        <v>cat</v>
      </c>
      <c r="D54" s="205">
        <f>VLOOKUP($B54,'[1]stat gazz 13-14'!$A:$Z,4,0)</f>
        <v>29</v>
      </c>
      <c r="E54" s="207">
        <f>VLOOKUP($B54,'[1]stat gazz 13-14'!$A:$Z,7,0)</f>
        <v>6.7068965517241379</v>
      </c>
      <c r="F54" s="207">
        <f>VLOOKUP($B54,'[1]stat gazz 13-14'!$A:$Z,5,0)</f>
        <v>5.7586206896551726</v>
      </c>
      <c r="G54" s="208">
        <f t="shared" si="3"/>
        <v>0.94827586206896552</v>
      </c>
      <c r="H54" s="209">
        <f>VLOOKUP($B54,'[1]stat gazz 13-14'!$A:$Z,9,0)</f>
        <v>10</v>
      </c>
      <c r="I54" s="209">
        <f>VLOOKUP($B54,'[1]stat gazz 13-14'!$A:$Z,15,0)</f>
        <v>0</v>
      </c>
      <c r="J54" s="209">
        <f>VLOOKUP($B54,'[1]stat gazz 13-14'!$A:$Z,16,0)</f>
        <v>0</v>
      </c>
      <c r="K54" s="209">
        <f>VLOOKUP($B54,'[1]stat gazz 13-14'!$A:$Z,12,0)</f>
        <v>2</v>
      </c>
      <c r="L54" s="209">
        <f>VLOOKUP($B54,'[1]stat gazz 13-14'!$A:$Z,13,0)</f>
        <v>7</v>
      </c>
      <c r="M54" s="209">
        <f>VLOOKUP($B54,'[1]stat gazz 13-14'!$A:$Z,14,0)</f>
        <v>1</v>
      </c>
      <c r="O54" s="210" t="str">
        <f>VLOOKUP($B54,'[1]stat gazz 13-14'!$A:$Z,3,0)</f>
        <v>catania</v>
      </c>
    </row>
    <row r="55" spans="1:15" x14ac:dyDescent="0.2">
      <c r="A55" s="216"/>
      <c r="B55" s="217" t="s">
        <v>308</v>
      </c>
      <c r="C55" s="205" t="str">
        <f t="shared" si="2"/>
        <v>cag</v>
      </c>
      <c r="D55" s="205">
        <f>VLOOKUP($B55,'[1]stat gazz 13-14'!$A:$Z,4,0)</f>
        <v>24</v>
      </c>
      <c r="E55" s="207">
        <f>VLOOKUP($B55,'[1]stat gazz 13-14'!$A:$Z,7,0)</f>
        <v>6.166666666666667</v>
      </c>
      <c r="F55" s="207">
        <f>VLOOKUP($B55,'[1]stat gazz 13-14'!$A:$Z,5,0)</f>
        <v>5.75</v>
      </c>
      <c r="G55" s="208">
        <f t="shared" si="3"/>
        <v>0.41666666666666669</v>
      </c>
      <c r="H55" s="209">
        <f>VLOOKUP($B55,'[1]stat gazz 13-14'!$A:$Z,9,0)</f>
        <v>7</v>
      </c>
      <c r="I55" s="209">
        <f>VLOOKUP($B55,'[1]stat gazz 13-14'!$A:$Z,15,0)</f>
        <v>4</v>
      </c>
      <c r="J55" s="209">
        <f>VLOOKUP($B55,'[1]stat gazz 13-14'!$A:$Z,16,0)</f>
        <v>2</v>
      </c>
      <c r="K55" s="209">
        <f>VLOOKUP($B55,'[1]stat gazz 13-14'!$A:$Z,12,0)</f>
        <v>0</v>
      </c>
      <c r="L55" s="209">
        <f>VLOOKUP($B55,'[1]stat gazz 13-14'!$A:$Z,13,0)</f>
        <v>8</v>
      </c>
      <c r="M55" s="209">
        <f>VLOOKUP($B55,'[1]stat gazz 13-14'!$A:$Z,14,0)</f>
        <v>1</v>
      </c>
      <c r="O55" s="210" t="str">
        <f>VLOOKUP($B55,'[1]stat gazz 13-14'!$A:$Z,3,0)</f>
        <v>cagliari</v>
      </c>
    </row>
    <row r="56" spans="1:15" x14ac:dyDescent="0.2">
      <c r="A56" s="216"/>
      <c r="B56" s="217" t="s">
        <v>284</v>
      </c>
      <c r="C56" s="205" t="str">
        <f t="shared" si="2"/>
        <v>cat</v>
      </c>
      <c r="D56" s="205">
        <f>VLOOKUP($B56,'[1]stat gazz 13-14'!$A:$Z,4,0)</f>
        <v>25</v>
      </c>
      <c r="E56" s="207">
        <f>VLOOKUP($B56,'[1]stat gazz 13-14'!$A:$Z,7,0)</f>
        <v>6.06</v>
      </c>
      <c r="F56" s="207">
        <f>VLOOKUP($B56,'[1]stat gazz 13-14'!$A:$Z,5,0)</f>
        <v>5.72</v>
      </c>
      <c r="G56" s="208">
        <f t="shared" si="3"/>
        <v>0.34</v>
      </c>
      <c r="H56" s="209">
        <f>VLOOKUP($B56,'[1]stat gazz 13-14'!$A:$Z,9,0)</f>
        <v>3</v>
      </c>
      <c r="I56" s="209">
        <f>VLOOKUP($B56,'[1]stat gazz 13-14'!$A:$Z,15,0)</f>
        <v>0</v>
      </c>
      <c r="J56" s="209">
        <f>VLOOKUP($B56,'[1]stat gazz 13-14'!$A:$Z,16,0)</f>
        <v>0</v>
      </c>
      <c r="K56" s="209">
        <f>VLOOKUP($B56,'[1]stat gazz 13-14'!$A:$Z,12,0)</f>
        <v>1</v>
      </c>
      <c r="L56" s="209">
        <f>VLOOKUP($B56,'[1]stat gazz 13-14'!$A:$Z,13,0)</f>
        <v>3</v>
      </c>
      <c r="M56" s="209">
        <f>VLOOKUP($B56,'[1]stat gazz 13-14'!$A:$Z,14,0)</f>
        <v>0</v>
      </c>
      <c r="O56" s="210" t="str">
        <f>VLOOKUP($B56,'[1]stat gazz 13-14'!$A:$Z,3,0)</f>
        <v>catania</v>
      </c>
    </row>
    <row r="57" spans="1:15" x14ac:dyDescent="0.2">
      <c r="A57" s="216"/>
      <c r="B57" s="217" t="s">
        <v>294</v>
      </c>
      <c r="C57" s="205" t="str">
        <f t="shared" si="2"/>
        <v>bol</v>
      </c>
      <c r="D57" s="205">
        <f>VLOOKUP($B57,'[1]stat gazz 13-14'!$A:$Z,4,0)</f>
        <v>14</v>
      </c>
      <c r="E57" s="207">
        <f>VLOOKUP($B57,'[1]stat gazz 13-14'!$A:$Z,7,0)</f>
        <v>5.8214285714285712</v>
      </c>
      <c r="F57" s="207">
        <f>VLOOKUP($B57,'[1]stat gazz 13-14'!$A:$Z,5,0)</f>
        <v>5.7142857142857144</v>
      </c>
      <c r="G57" s="208">
        <f t="shared" si="3"/>
        <v>0.10714285714285714</v>
      </c>
      <c r="H57" s="209">
        <f>VLOOKUP($B57,'[1]stat gazz 13-14'!$A:$Z,9,0)</f>
        <v>1</v>
      </c>
      <c r="I57" s="209">
        <f>VLOOKUP($B57,'[1]stat gazz 13-14'!$A:$Z,15,0)</f>
        <v>0</v>
      </c>
      <c r="J57" s="209">
        <f>VLOOKUP($B57,'[1]stat gazz 13-14'!$A:$Z,16,0)</f>
        <v>0</v>
      </c>
      <c r="K57" s="209">
        <f>VLOOKUP($B57,'[1]stat gazz 13-14'!$A:$Z,12,0)</f>
        <v>1</v>
      </c>
      <c r="L57" s="209">
        <f>VLOOKUP($B57,'[1]stat gazz 13-14'!$A:$Z,13,0)</f>
        <v>5</v>
      </c>
      <c r="M57" s="209">
        <f>VLOOKUP($B57,'[1]stat gazz 13-14'!$A:$Z,14,0)</f>
        <v>0</v>
      </c>
      <c r="O57" s="210" t="str">
        <f>VLOOKUP($B57,'[1]stat gazz 13-14'!$A:$Z,3,0)</f>
        <v>bologna</v>
      </c>
    </row>
    <row r="58" spans="1:15" x14ac:dyDescent="0.2">
      <c r="A58" s="216"/>
      <c r="B58" s="217" t="s">
        <v>309</v>
      </c>
      <c r="C58" s="205" t="str">
        <f t="shared" si="2"/>
        <v>sam</v>
      </c>
      <c r="D58" s="205">
        <f>VLOOKUP($B58,'[1]stat gazz 13-14'!$A:$Z,4,0)</f>
        <v>12</v>
      </c>
      <c r="E58" s="207">
        <f>VLOOKUP($B58,'[1]stat gazz 13-14'!$A:$Z,7,0)</f>
        <v>6.25</v>
      </c>
      <c r="F58" s="207">
        <f>VLOOKUP($B58,'[1]stat gazz 13-14'!$A:$Z,5,0)</f>
        <v>5.708333333333333</v>
      </c>
      <c r="G58" s="208">
        <f t="shared" si="3"/>
        <v>0.54166666666666663</v>
      </c>
      <c r="H58" s="209">
        <f>VLOOKUP($B58,'[1]stat gazz 13-14'!$A:$Z,9,0)</f>
        <v>2</v>
      </c>
      <c r="I58" s="209">
        <f>VLOOKUP($B58,'[1]stat gazz 13-14'!$A:$Z,15,0)</f>
        <v>1</v>
      </c>
      <c r="J58" s="209">
        <f>VLOOKUP($B58,'[1]stat gazz 13-14'!$A:$Z,16,0)</f>
        <v>0</v>
      </c>
      <c r="K58" s="209">
        <f>VLOOKUP($B58,'[1]stat gazz 13-14'!$A:$Z,12,0)</f>
        <v>2</v>
      </c>
      <c r="L58" s="209">
        <f>VLOOKUP($B58,'[1]stat gazz 13-14'!$A:$Z,13,0)</f>
        <v>3</v>
      </c>
      <c r="M58" s="209">
        <f>VLOOKUP($B58,'[1]stat gazz 13-14'!$A:$Z,14,0)</f>
        <v>0</v>
      </c>
      <c r="O58" s="210" t="str">
        <f>VLOOKUP($B58,'[1]stat gazz 13-14'!$A:$Z,3,0)</f>
        <v>sampdoria</v>
      </c>
    </row>
    <row r="59" spans="1:15" x14ac:dyDescent="0.2">
      <c r="A59" s="216"/>
      <c r="B59" s="217" t="s">
        <v>306</v>
      </c>
      <c r="C59" s="205" t="str">
        <f t="shared" si="2"/>
        <v>chi</v>
      </c>
      <c r="D59" s="205">
        <f>VLOOKUP($B59,'[1]stat gazz 13-14'!$A:$Z,4,0)</f>
        <v>20</v>
      </c>
      <c r="E59" s="207">
        <f>VLOOKUP($B59,'[1]stat gazz 13-14'!$A:$Z,7,0)</f>
        <v>5.75</v>
      </c>
      <c r="F59" s="207">
        <f>VLOOKUP($B59,'[1]stat gazz 13-14'!$A:$Z,5,0)</f>
        <v>5.7</v>
      </c>
      <c r="G59" s="208">
        <f t="shared" si="3"/>
        <v>0.05</v>
      </c>
      <c r="H59" s="209">
        <f>VLOOKUP($B59,'[1]stat gazz 13-14'!$A:$Z,9,0)</f>
        <v>1</v>
      </c>
      <c r="I59" s="209">
        <f>VLOOKUP($B59,'[1]stat gazz 13-14'!$A:$Z,15,0)</f>
        <v>0</v>
      </c>
      <c r="J59" s="209">
        <f>VLOOKUP($B59,'[1]stat gazz 13-14'!$A:$Z,16,0)</f>
        <v>0</v>
      </c>
      <c r="K59" s="209">
        <f>VLOOKUP($B59,'[1]stat gazz 13-14'!$A:$Z,12,0)</f>
        <v>1</v>
      </c>
      <c r="L59" s="209">
        <f>VLOOKUP($B59,'[1]stat gazz 13-14'!$A:$Z,13,0)</f>
        <v>2</v>
      </c>
      <c r="M59" s="209">
        <f>VLOOKUP($B59,'[1]stat gazz 13-14'!$A:$Z,14,0)</f>
        <v>2</v>
      </c>
      <c r="O59" s="210" t="str">
        <f>VLOOKUP($B59,'[1]stat gazz 13-14'!$A:$Z,3,0)</f>
        <v>chievo</v>
      </c>
    </row>
    <row r="60" spans="1:15" x14ac:dyDescent="0.2">
      <c r="A60" s="216"/>
      <c r="B60" s="217" t="s">
        <v>295</v>
      </c>
      <c r="C60" s="205" t="str">
        <f t="shared" si="2"/>
        <v>udi</v>
      </c>
      <c r="D60" s="205">
        <f>VLOOKUP($B60,'[1]stat gazz 13-14'!$A:$Z,4,0)</f>
        <v>23</v>
      </c>
      <c r="E60" s="207">
        <f>VLOOKUP($B60,'[1]stat gazz 13-14'!$A:$Z,7,0)</f>
        <v>6.1739130434782608</v>
      </c>
      <c r="F60" s="207">
        <f>VLOOKUP($B60,'[1]stat gazz 13-14'!$A:$Z,5,0)</f>
        <v>5.6739130434782608</v>
      </c>
      <c r="G60" s="208">
        <f t="shared" si="3"/>
        <v>0.5</v>
      </c>
      <c r="H60" s="209">
        <f>VLOOKUP($B60,'[1]stat gazz 13-14'!$A:$Z,9,0)</f>
        <v>4</v>
      </c>
      <c r="I60" s="209">
        <f>VLOOKUP($B60,'[1]stat gazz 13-14'!$A:$Z,15,0)</f>
        <v>2</v>
      </c>
      <c r="J60" s="209">
        <f>VLOOKUP($B60,'[1]stat gazz 13-14'!$A:$Z,16,0)</f>
        <v>0</v>
      </c>
      <c r="K60" s="209">
        <f>VLOOKUP($B60,'[1]stat gazz 13-14'!$A:$Z,12,0)</f>
        <v>1</v>
      </c>
      <c r="L60" s="209">
        <f>VLOOKUP($B60,'[1]stat gazz 13-14'!$A:$Z,13,0)</f>
        <v>3</v>
      </c>
      <c r="M60" s="209">
        <f>VLOOKUP($B60,'[1]stat gazz 13-14'!$A:$Z,14,0)</f>
        <v>0</v>
      </c>
      <c r="O60" s="210" t="str">
        <f>VLOOKUP($B60,'[1]stat gazz 13-14'!$A:$Z,3,0)</f>
        <v>udinese</v>
      </c>
    </row>
    <row r="61" spans="1:15" x14ac:dyDescent="0.2">
      <c r="A61" s="216"/>
      <c r="B61" s="217" t="s">
        <v>287</v>
      </c>
      <c r="C61" s="205" t="str">
        <f t="shared" si="2"/>
        <v>sas</v>
      </c>
      <c r="D61" s="205">
        <f>VLOOKUP($B61,'[1]stat gazz 13-14'!$A:$Z,4,0)</f>
        <v>10</v>
      </c>
      <c r="E61" s="207">
        <f>VLOOKUP($B61,'[1]stat gazz 13-14'!$A:$Z,7,0)</f>
        <v>5.6</v>
      </c>
      <c r="F61" s="207">
        <f>VLOOKUP($B61,'[1]stat gazz 13-14'!$A:$Z,5,0)</f>
        <v>5.65</v>
      </c>
      <c r="G61" s="208">
        <f t="shared" si="3"/>
        <v>-0.05</v>
      </c>
      <c r="H61" s="209">
        <f>VLOOKUP($B61,'[1]stat gazz 13-14'!$A:$Z,9,0)</f>
        <v>0</v>
      </c>
      <c r="I61" s="209">
        <f>VLOOKUP($B61,'[1]stat gazz 13-14'!$A:$Z,15,0)</f>
        <v>0</v>
      </c>
      <c r="J61" s="209">
        <f>VLOOKUP($B61,'[1]stat gazz 13-14'!$A:$Z,16,0)</f>
        <v>0</v>
      </c>
      <c r="K61" s="209">
        <f>VLOOKUP($B61,'[1]stat gazz 13-14'!$A:$Z,12,0)</f>
        <v>0</v>
      </c>
      <c r="L61" s="209">
        <f>VLOOKUP($B61,'[1]stat gazz 13-14'!$A:$Z,13,0)</f>
        <v>1</v>
      </c>
      <c r="M61" s="209">
        <f>VLOOKUP($B61,'[1]stat gazz 13-14'!$A:$Z,14,0)</f>
        <v>0</v>
      </c>
      <c r="O61" s="210" t="str">
        <f>VLOOKUP($B61,'[1]stat gazz 13-14'!$A:$Z,3,0)</f>
        <v>sassuolo</v>
      </c>
    </row>
    <row r="62" spans="1:15" x14ac:dyDescent="0.2">
      <c r="A62" s="216"/>
      <c r="B62" s="217" t="s">
        <v>267</v>
      </c>
      <c r="C62" s="205" t="str">
        <f t="shared" si="2"/>
        <v>liv</v>
      </c>
      <c r="D62" s="205">
        <f>VLOOKUP($B62,'[1]stat gazz 13-14'!$A:$Z,4,0)</f>
        <v>28</v>
      </c>
      <c r="E62" s="207">
        <f>VLOOKUP($B62,'[1]stat gazz 13-14'!$A:$Z,7,0)</f>
        <v>6.0892857142857144</v>
      </c>
      <c r="F62" s="207">
        <f>VLOOKUP($B62,'[1]stat gazz 13-14'!$A:$Z,5,0)</f>
        <v>5.6428571428571432</v>
      </c>
      <c r="G62" s="208">
        <f t="shared" si="3"/>
        <v>0.44642857142857145</v>
      </c>
      <c r="H62" s="209">
        <f>VLOOKUP($B62,'[1]stat gazz 13-14'!$A:$Z,9,0)</f>
        <v>4</v>
      </c>
      <c r="I62" s="209">
        <f>VLOOKUP($B62,'[1]stat gazz 13-14'!$A:$Z,15,0)</f>
        <v>1</v>
      </c>
      <c r="J62" s="209">
        <f>VLOOKUP($B62,'[1]stat gazz 13-14'!$A:$Z,16,0)</f>
        <v>0</v>
      </c>
      <c r="K62" s="209">
        <f>VLOOKUP($B62,'[1]stat gazz 13-14'!$A:$Z,12,0)</f>
        <v>3</v>
      </c>
      <c r="L62" s="209">
        <f>VLOOKUP($B62,'[1]stat gazz 13-14'!$A:$Z,13,0)</f>
        <v>3</v>
      </c>
      <c r="M62" s="209">
        <f>VLOOKUP($B62,'[1]stat gazz 13-14'!$A:$Z,14,0)</f>
        <v>1</v>
      </c>
      <c r="O62" s="210" t="str">
        <f>VLOOKUP($B62,'[1]stat gazz 13-14'!$A:$Z,3,0)</f>
        <v>livorno</v>
      </c>
    </row>
    <row r="63" spans="1:15" x14ac:dyDescent="0.2">
      <c r="A63" s="216"/>
      <c r="B63" s="217" t="s">
        <v>283</v>
      </c>
      <c r="C63" s="205" t="str">
        <f t="shared" si="2"/>
        <v>gen</v>
      </c>
      <c r="D63" s="205">
        <f>VLOOKUP($B63,'[1]stat gazz 13-14'!$A:$Z,4,0)</f>
        <v>22</v>
      </c>
      <c r="E63" s="207">
        <f>VLOOKUP($B63,'[1]stat gazz 13-14'!$A:$Z,7,0)</f>
        <v>5.7954545454545459</v>
      </c>
      <c r="F63" s="207">
        <f>VLOOKUP($B63,'[1]stat gazz 13-14'!$A:$Z,5,0)</f>
        <v>5.6363636363636367</v>
      </c>
      <c r="G63" s="208">
        <f t="shared" si="3"/>
        <v>0.15909090909090909</v>
      </c>
      <c r="H63" s="209">
        <f>VLOOKUP($B63,'[1]stat gazz 13-14'!$A:$Z,9,0)</f>
        <v>1</v>
      </c>
      <c r="I63" s="209">
        <f>VLOOKUP($B63,'[1]stat gazz 13-14'!$A:$Z,15,0)</f>
        <v>0</v>
      </c>
      <c r="J63" s="209">
        <f>VLOOKUP($B63,'[1]stat gazz 13-14'!$A:$Z,16,0)</f>
        <v>0</v>
      </c>
      <c r="K63" s="209">
        <f>VLOOKUP($B63,'[1]stat gazz 13-14'!$A:$Z,12,0)</f>
        <v>2</v>
      </c>
      <c r="L63" s="209">
        <f>VLOOKUP($B63,'[1]stat gazz 13-14'!$A:$Z,13,0)</f>
        <v>3</v>
      </c>
      <c r="M63" s="209">
        <f>VLOOKUP($B63,'[1]stat gazz 13-14'!$A:$Z,14,0)</f>
        <v>0</v>
      </c>
      <c r="O63" s="210" t="str">
        <f>VLOOKUP($B63,'[1]stat gazz 13-14'!$A:$Z,3,0)</f>
        <v>genoa</v>
      </c>
    </row>
    <row r="64" spans="1:15" x14ac:dyDescent="0.2">
      <c r="A64" s="216"/>
      <c r="B64" s="217" t="s">
        <v>261</v>
      </c>
      <c r="C64" s="205" t="str">
        <f t="shared" si="2"/>
        <v>bol</v>
      </c>
      <c r="D64" s="205">
        <f>VLOOKUP($B64,'[1]stat gazz 13-14'!$A:$Z,4,0)</f>
        <v>27</v>
      </c>
      <c r="E64" s="207">
        <f>VLOOKUP($B64,'[1]stat gazz 13-14'!$A:$Z,7,0)</f>
        <v>6.0925925925925926</v>
      </c>
      <c r="F64" s="207">
        <f>VLOOKUP($B64,'[1]stat gazz 13-14'!$A:$Z,5,0)</f>
        <v>5.6296296296296298</v>
      </c>
      <c r="G64" s="208">
        <f t="shared" si="3"/>
        <v>0.46296296296296297</v>
      </c>
      <c r="H64" s="209">
        <f>VLOOKUP($B64,'[1]stat gazz 13-14'!$A:$Z,9,0)</f>
        <v>4</v>
      </c>
      <c r="I64" s="209">
        <f>VLOOKUP($B64,'[1]stat gazz 13-14'!$A:$Z,15,0)</f>
        <v>0</v>
      </c>
      <c r="J64" s="209">
        <f>VLOOKUP($B64,'[1]stat gazz 13-14'!$A:$Z,16,0)</f>
        <v>0</v>
      </c>
      <c r="K64" s="209">
        <f>VLOOKUP($B64,'[1]stat gazz 13-14'!$A:$Z,12,0)</f>
        <v>2</v>
      </c>
      <c r="L64" s="209">
        <f>VLOOKUP($B64,'[1]stat gazz 13-14'!$A:$Z,13,0)</f>
        <v>1</v>
      </c>
      <c r="M64" s="209">
        <f>VLOOKUP($B64,'[1]stat gazz 13-14'!$A:$Z,14,0)</f>
        <v>1</v>
      </c>
      <c r="O64" s="210" t="str">
        <f>VLOOKUP($B64,'[1]stat gazz 13-14'!$A:$Z,3,0)</f>
        <v>bologna</v>
      </c>
    </row>
    <row r="65" spans="1:15" x14ac:dyDescent="0.2">
      <c r="A65" s="216"/>
      <c r="B65" s="217" t="s">
        <v>293</v>
      </c>
      <c r="C65" s="205" t="str">
        <f t="shared" si="2"/>
        <v>int</v>
      </c>
      <c r="D65" s="205">
        <f>VLOOKUP($B65,'[1]stat gazz 13-14'!$A:$Z,4,0)</f>
        <v>13</v>
      </c>
      <c r="E65" s="207">
        <f>VLOOKUP($B65,'[1]stat gazz 13-14'!$A:$Z,7,0)</f>
        <v>5.9230769230769234</v>
      </c>
      <c r="F65" s="207">
        <f>VLOOKUP($B65,'[1]stat gazz 13-14'!$A:$Z,5,0)</f>
        <v>5.615384615384615</v>
      </c>
      <c r="G65" s="208">
        <f t="shared" si="3"/>
        <v>0.30769230769230771</v>
      </c>
      <c r="H65" s="209">
        <f>VLOOKUP($B65,'[1]stat gazz 13-14'!$A:$Z,9,0)</f>
        <v>2</v>
      </c>
      <c r="I65" s="209">
        <f>VLOOKUP($B65,'[1]stat gazz 13-14'!$A:$Z,15,0)</f>
        <v>0</v>
      </c>
      <c r="J65" s="209">
        <f>VLOOKUP($B65,'[1]stat gazz 13-14'!$A:$Z,16,0)</f>
        <v>1</v>
      </c>
      <c r="K65" s="209">
        <f>VLOOKUP($B65,'[1]stat gazz 13-14'!$A:$Z,12,0)</f>
        <v>1</v>
      </c>
      <c r="L65" s="209">
        <f>VLOOKUP($B65,'[1]stat gazz 13-14'!$A:$Z,13,0)</f>
        <v>0</v>
      </c>
      <c r="M65" s="209">
        <f>VLOOKUP($B65,'[1]stat gazz 13-14'!$A:$Z,14,0)</f>
        <v>0</v>
      </c>
      <c r="O65" s="210" t="str">
        <f>VLOOKUP($B65,'[1]stat gazz 13-14'!$A:$Z,3,0)</f>
        <v>inter</v>
      </c>
    </row>
    <row r="66" spans="1:15" x14ac:dyDescent="0.2">
      <c r="A66" s="216"/>
      <c r="B66" s="217" t="s">
        <v>285</v>
      </c>
      <c r="C66" s="205" t="str">
        <f t="shared" si="2"/>
        <v>ata</v>
      </c>
      <c r="D66" s="205">
        <f>VLOOKUP($B66,'[1]stat gazz 13-14'!$A:$Z,4,0)</f>
        <v>17</v>
      </c>
      <c r="E66" s="207">
        <f>VLOOKUP($B66,'[1]stat gazz 13-14'!$A:$Z,7,0)</f>
        <v>5.8529411764705879</v>
      </c>
      <c r="F66" s="207">
        <f>VLOOKUP($B66,'[1]stat gazz 13-14'!$A:$Z,5,0)</f>
        <v>5.5882352941176467</v>
      </c>
      <c r="G66" s="208">
        <f t="shared" si="3"/>
        <v>0.26470588235294118</v>
      </c>
      <c r="H66" s="209">
        <f>VLOOKUP($B66,'[1]stat gazz 13-14'!$A:$Z,9,0)</f>
        <v>2</v>
      </c>
      <c r="I66" s="209">
        <f>VLOOKUP($B66,'[1]stat gazz 13-14'!$A:$Z,15,0)</f>
        <v>0</v>
      </c>
      <c r="J66" s="209">
        <f>VLOOKUP($B66,'[1]stat gazz 13-14'!$A:$Z,16,0)</f>
        <v>0</v>
      </c>
      <c r="K66" s="209">
        <f>VLOOKUP($B66,'[1]stat gazz 13-14'!$A:$Z,12,0)</f>
        <v>0</v>
      </c>
      <c r="L66" s="209">
        <f>VLOOKUP($B66,'[1]stat gazz 13-14'!$A:$Z,13,0)</f>
        <v>3</v>
      </c>
      <c r="M66" s="209">
        <f>VLOOKUP($B66,'[1]stat gazz 13-14'!$A:$Z,14,0)</f>
        <v>0</v>
      </c>
      <c r="O66" s="210" t="str">
        <f>VLOOKUP($B66,'[1]stat gazz 13-14'!$A:$Z,3,0)</f>
        <v>atalanta</v>
      </c>
    </row>
    <row r="67" spans="1:15" x14ac:dyDescent="0.2">
      <c r="A67" s="216"/>
      <c r="B67" s="217" t="s">
        <v>290</v>
      </c>
      <c r="C67" s="205" t="str">
        <f t="shared" ref="C67:C76" si="4">LEFT(O67,3)</f>
        <v>sam</v>
      </c>
      <c r="D67" s="205">
        <f>VLOOKUP($B67,'[1]stat gazz 13-14'!$A:$Z,4,0)</f>
        <v>20</v>
      </c>
      <c r="E67" s="207">
        <f>VLOOKUP($B67,'[1]stat gazz 13-14'!$A:$Z,7,0)</f>
        <v>5.7</v>
      </c>
      <c r="F67" s="207">
        <f>VLOOKUP($B67,'[1]stat gazz 13-14'!$A:$Z,5,0)</f>
        <v>5.5750000000000002</v>
      </c>
      <c r="G67" s="208">
        <f t="shared" ref="G67:G76" si="5">(H67*3-J67*3+K67-L67*0.5-M67)/D67</f>
        <v>0.125</v>
      </c>
      <c r="H67" s="209">
        <f>VLOOKUP($B67,'[1]stat gazz 13-14'!$A:$Z,9,0)</f>
        <v>2</v>
      </c>
      <c r="I67" s="209">
        <f>VLOOKUP($B67,'[1]stat gazz 13-14'!$A:$Z,15,0)</f>
        <v>0</v>
      </c>
      <c r="J67" s="209">
        <f>VLOOKUP($B67,'[1]stat gazz 13-14'!$A:$Z,16,0)</f>
        <v>1</v>
      </c>
      <c r="K67" s="209">
        <f>VLOOKUP($B67,'[1]stat gazz 13-14'!$A:$Z,12,0)</f>
        <v>1</v>
      </c>
      <c r="L67" s="209">
        <f>VLOOKUP($B67,'[1]stat gazz 13-14'!$A:$Z,13,0)</f>
        <v>1</v>
      </c>
      <c r="M67" s="209">
        <f>VLOOKUP($B67,'[1]stat gazz 13-14'!$A:$Z,14,0)</f>
        <v>1</v>
      </c>
      <c r="O67" s="210" t="str">
        <f>VLOOKUP($B67,'[1]stat gazz 13-14'!$A:$Z,3,0)</f>
        <v>sampdoria</v>
      </c>
    </row>
    <row r="68" spans="1:15" x14ac:dyDescent="0.2">
      <c r="A68" s="216"/>
      <c r="B68" s="217" t="s">
        <v>258</v>
      </c>
      <c r="C68" s="205" t="str">
        <f t="shared" si="4"/>
        <v>gen</v>
      </c>
      <c r="D68" s="205">
        <f>VLOOKUP($B68,'[1]stat gazz 13-14'!$A:$Z,4,0)</f>
        <v>16</v>
      </c>
      <c r="E68" s="207">
        <f>VLOOKUP($B68,'[1]stat gazz 13-14'!$A:$Z,7,0)</f>
        <v>5.78125</v>
      </c>
      <c r="F68" s="207">
        <f>VLOOKUP($B68,'[1]stat gazz 13-14'!$A:$Z,5,0)</f>
        <v>5.5625</v>
      </c>
      <c r="G68" s="208">
        <f t="shared" si="5"/>
        <v>0.34375</v>
      </c>
      <c r="H68" s="209">
        <f>VLOOKUP($B68,'[1]stat gazz 13-14'!$A:$Z,9,0)</f>
        <v>3</v>
      </c>
      <c r="I68" s="209">
        <f>VLOOKUP($B68,'[1]stat gazz 13-14'!$A:$Z,15,0)</f>
        <v>0</v>
      </c>
      <c r="J68" s="209">
        <f>VLOOKUP($B68,'[1]stat gazz 13-14'!$A:$Z,16,0)</f>
        <v>1</v>
      </c>
      <c r="K68" s="209">
        <f>VLOOKUP($B68,'[1]stat gazz 13-14'!$A:$Z,12,0)</f>
        <v>0</v>
      </c>
      <c r="L68" s="209">
        <f>VLOOKUP($B68,'[1]stat gazz 13-14'!$A:$Z,13,0)</f>
        <v>1</v>
      </c>
      <c r="M68" s="209">
        <f>VLOOKUP($B68,'[1]stat gazz 13-14'!$A:$Z,14,0)</f>
        <v>0</v>
      </c>
      <c r="O68" s="210" t="str">
        <f>VLOOKUP($B68,'[1]stat gazz 13-14'!$A:$Z,3,0)</f>
        <v>genoa</v>
      </c>
    </row>
    <row r="69" spans="1:15" x14ac:dyDescent="0.2">
      <c r="A69" s="216"/>
      <c r="B69" s="217" t="s">
        <v>268</v>
      </c>
      <c r="C69" s="205" t="str">
        <f t="shared" si="4"/>
        <v>sas</v>
      </c>
      <c r="D69" s="205">
        <f>VLOOKUP($B69,'[1]stat gazz 13-14'!$A:$Z,4,0)</f>
        <v>24</v>
      </c>
      <c r="E69" s="207">
        <f>VLOOKUP($B69,'[1]stat gazz 13-14'!$A:$Z,7,0)</f>
        <v>5.5</v>
      </c>
      <c r="F69" s="207">
        <f>VLOOKUP($B69,'[1]stat gazz 13-14'!$A:$Z,5,0)</f>
        <v>5.520833333333333</v>
      </c>
      <c r="G69" s="208">
        <f t="shared" si="5"/>
        <v>-2.0833333333333332E-2</v>
      </c>
      <c r="H69" s="209">
        <f>VLOOKUP($B69,'[1]stat gazz 13-14'!$A:$Z,9,0)</f>
        <v>1</v>
      </c>
      <c r="I69" s="209">
        <f>VLOOKUP($B69,'[1]stat gazz 13-14'!$A:$Z,15,0)</f>
        <v>0</v>
      </c>
      <c r="J69" s="209">
        <f>VLOOKUP($B69,'[1]stat gazz 13-14'!$A:$Z,16,0)</f>
        <v>1</v>
      </c>
      <c r="K69" s="209">
        <f>VLOOKUP($B69,'[1]stat gazz 13-14'!$A:$Z,12,0)</f>
        <v>0</v>
      </c>
      <c r="L69" s="209">
        <f>VLOOKUP($B69,'[1]stat gazz 13-14'!$A:$Z,13,0)</f>
        <v>1</v>
      </c>
      <c r="M69" s="209">
        <f>VLOOKUP($B69,'[1]stat gazz 13-14'!$A:$Z,14,0)</f>
        <v>0</v>
      </c>
      <c r="O69" s="210" t="str">
        <f>VLOOKUP($B69,'[1]stat gazz 13-14'!$A:$Z,3,0)</f>
        <v>sassuolo</v>
      </c>
    </row>
    <row r="70" spans="1:15" x14ac:dyDescent="0.2">
      <c r="A70" s="216"/>
      <c r="B70" s="217" t="s">
        <v>311</v>
      </c>
      <c r="C70" s="205" t="str">
        <f t="shared" si="4"/>
        <v>mil</v>
      </c>
      <c r="D70" s="205">
        <f>VLOOKUP($B70,'[1]stat gazz 13-14'!$A:$Z,4,0)</f>
        <v>21</v>
      </c>
      <c r="E70" s="207">
        <f>VLOOKUP($B70,'[1]stat gazz 13-14'!$A:$Z,7,0)</f>
        <v>6.0238095238095237</v>
      </c>
      <c r="F70" s="207">
        <f>VLOOKUP($B70,'[1]stat gazz 13-14'!$A:$Z,5,0)</f>
        <v>5.4761904761904763</v>
      </c>
      <c r="G70" s="208">
        <f t="shared" si="5"/>
        <v>0.54761904761904767</v>
      </c>
      <c r="H70" s="209">
        <f>VLOOKUP($B70,'[1]stat gazz 13-14'!$A:$Z,9,0)</f>
        <v>3</v>
      </c>
      <c r="I70" s="209">
        <f>VLOOKUP($B70,'[1]stat gazz 13-14'!$A:$Z,15,0)</f>
        <v>0</v>
      </c>
      <c r="J70" s="209">
        <f>VLOOKUP($B70,'[1]stat gazz 13-14'!$A:$Z,16,0)</f>
        <v>0</v>
      </c>
      <c r="K70" s="209">
        <f>VLOOKUP($B70,'[1]stat gazz 13-14'!$A:$Z,12,0)</f>
        <v>3</v>
      </c>
      <c r="L70" s="209">
        <f>VLOOKUP($B70,'[1]stat gazz 13-14'!$A:$Z,13,0)</f>
        <v>1</v>
      </c>
      <c r="M70" s="209">
        <f>VLOOKUP($B70,'[1]stat gazz 13-14'!$A:$Z,14,0)</f>
        <v>0</v>
      </c>
      <c r="O70" s="210" t="str">
        <f>VLOOKUP($B70,'[1]stat gazz 13-14'!$A:$Z,3,0)</f>
        <v>milan</v>
      </c>
    </row>
    <row r="71" spans="1:15" x14ac:dyDescent="0.2">
      <c r="A71" s="216"/>
      <c r="B71" s="217" t="s">
        <v>254</v>
      </c>
      <c r="C71" s="205" t="str">
        <f t="shared" si="4"/>
        <v>liv</v>
      </c>
      <c r="D71" s="205">
        <f>VLOOKUP($B71,'[1]stat gazz 13-14'!$A:$Z,4,0)</f>
        <v>22</v>
      </c>
      <c r="E71" s="207">
        <f>VLOOKUP($B71,'[1]stat gazz 13-14'!$A:$Z,7,0)</f>
        <v>5.4318181818181817</v>
      </c>
      <c r="F71" s="207">
        <f>VLOOKUP($B71,'[1]stat gazz 13-14'!$A:$Z,5,0)</f>
        <v>5.4545454545454541</v>
      </c>
      <c r="G71" s="208">
        <f t="shared" si="5"/>
        <v>-2.2727272727272728E-2</v>
      </c>
      <c r="H71" s="209">
        <f>VLOOKUP($B71,'[1]stat gazz 13-14'!$A:$Z,9,0)</f>
        <v>0</v>
      </c>
      <c r="I71" s="209">
        <f>VLOOKUP($B71,'[1]stat gazz 13-14'!$A:$Z,15,0)</f>
        <v>0</v>
      </c>
      <c r="J71" s="209">
        <f>VLOOKUP($B71,'[1]stat gazz 13-14'!$A:$Z,16,0)</f>
        <v>0</v>
      </c>
      <c r="K71" s="209">
        <f>VLOOKUP($B71,'[1]stat gazz 13-14'!$A:$Z,12,0)</f>
        <v>1</v>
      </c>
      <c r="L71" s="209">
        <f>VLOOKUP($B71,'[1]stat gazz 13-14'!$A:$Z,13,0)</f>
        <v>1</v>
      </c>
      <c r="M71" s="209">
        <f>VLOOKUP($B71,'[1]stat gazz 13-14'!$A:$Z,14,0)</f>
        <v>1</v>
      </c>
      <c r="O71" s="210" t="str">
        <f>VLOOKUP($B71,'[1]stat gazz 13-14'!$A:$Z,3,0)</f>
        <v>livorno</v>
      </c>
    </row>
    <row r="72" spans="1:15" x14ac:dyDescent="0.2">
      <c r="A72" s="216"/>
      <c r="B72" s="217" t="s">
        <v>307</v>
      </c>
      <c r="C72" s="205" t="str">
        <f t="shared" si="4"/>
        <v>laz</v>
      </c>
      <c r="D72" s="205">
        <f>VLOOKUP($B72,'[1]stat gazz 13-14'!$A:$Z,4,0)</f>
        <v>13</v>
      </c>
      <c r="E72" s="207">
        <f>VLOOKUP($B72,'[1]stat gazz 13-14'!$A:$Z,7,0)</f>
        <v>5.5384615384615383</v>
      </c>
      <c r="F72" s="207">
        <f>VLOOKUP($B72,'[1]stat gazz 13-14'!$A:$Z,5,0)</f>
        <v>5.4230769230769234</v>
      </c>
      <c r="G72" s="208">
        <f t="shared" si="5"/>
        <v>0.11538461538461539</v>
      </c>
      <c r="H72" s="209">
        <f>VLOOKUP($B72,'[1]stat gazz 13-14'!$A:$Z,9,0)</f>
        <v>1</v>
      </c>
      <c r="I72" s="209">
        <f>VLOOKUP($B72,'[1]stat gazz 13-14'!$A:$Z,15,0)</f>
        <v>0</v>
      </c>
      <c r="J72" s="209">
        <f>VLOOKUP($B72,'[1]stat gazz 13-14'!$A:$Z,16,0)</f>
        <v>0</v>
      </c>
      <c r="K72" s="209">
        <f>VLOOKUP($B72,'[1]stat gazz 13-14'!$A:$Z,12,0)</f>
        <v>0</v>
      </c>
      <c r="L72" s="209">
        <f>VLOOKUP($B72,'[1]stat gazz 13-14'!$A:$Z,13,0)</f>
        <v>3</v>
      </c>
      <c r="M72" s="209">
        <f>VLOOKUP($B72,'[1]stat gazz 13-14'!$A:$Z,14,0)</f>
        <v>0</v>
      </c>
      <c r="O72" s="210" t="str">
        <f>VLOOKUP($B72,'[1]stat gazz 13-14'!$A:$Z,3,0)</f>
        <v>lazio</v>
      </c>
    </row>
    <row r="73" spans="1:15" x14ac:dyDescent="0.2">
      <c r="A73" s="216"/>
      <c r="B73" s="217" t="s">
        <v>249</v>
      </c>
      <c r="C73" s="205" t="str">
        <f t="shared" si="4"/>
        <v>tor</v>
      </c>
      <c r="D73" s="205">
        <f>VLOOKUP($B73,'[1]stat gazz 13-14'!$A:$Z,4,0)</f>
        <v>10</v>
      </c>
      <c r="E73" s="207">
        <f>VLOOKUP($B73,'[1]stat gazz 13-14'!$A:$Z,7,0)</f>
        <v>5.5</v>
      </c>
      <c r="F73" s="207">
        <f>VLOOKUP($B73,'[1]stat gazz 13-14'!$A:$Z,5,0)</f>
        <v>5.4</v>
      </c>
      <c r="G73" s="208">
        <f t="shared" si="5"/>
        <v>0.1</v>
      </c>
      <c r="H73" s="209">
        <f>VLOOKUP($B73,'[1]stat gazz 13-14'!$A:$Z,9,0)</f>
        <v>0</v>
      </c>
      <c r="I73" s="209">
        <f>VLOOKUP($B73,'[1]stat gazz 13-14'!$A:$Z,15,0)</f>
        <v>0</v>
      </c>
      <c r="J73" s="209">
        <f>VLOOKUP($B73,'[1]stat gazz 13-14'!$A:$Z,16,0)</f>
        <v>0</v>
      </c>
      <c r="K73" s="209">
        <f>VLOOKUP($B73,'[1]stat gazz 13-14'!$A:$Z,12,0)</f>
        <v>1</v>
      </c>
      <c r="L73" s="209">
        <f>VLOOKUP($B73,'[1]stat gazz 13-14'!$A:$Z,13,0)</f>
        <v>0</v>
      </c>
      <c r="M73" s="209">
        <f>VLOOKUP($B73,'[1]stat gazz 13-14'!$A:$Z,14,0)</f>
        <v>0</v>
      </c>
      <c r="O73" s="210" t="str">
        <f>VLOOKUP($B73,'[1]stat gazz 13-14'!$A:$Z,3,0)</f>
        <v>torino</v>
      </c>
    </row>
    <row r="74" spans="1:15" x14ac:dyDescent="0.2">
      <c r="A74" s="216"/>
      <c r="B74" s="217" t="s">
        <v>257</v>
      </c>
      <c r="C74" s="205" t="str">
        <f t="shared" si="4"/>
        <v>bol</v>
      </c>
      <c r="D74" s="205">
        <f>VLOOKUP($B74,'[1]stat gazz 13-14'!$A:$Z,4,0)</f>
        <v>25</v>
      </c>
      <c r="E74" s="207">
        <f>VLOOKUP($B74,'[1]stat gazz 13-14'!$A:$Z,7,0)</f>
        <v>5.58</v>
      </c>
      <c r="F74" s="207">
        <f>VLOOKUP($B74,'[1]stat gazz 13-14'!$A:$Z,5,0)</f>
        <v>5.38</v>
      </c>
      <c r="G74" s="208">
        <f t="shared" si="5"/>
        <v>0.2</v>
      </c>
      <c r="H74" s="209">
        <f>VLOOKUP($B74,'[1]stat gazz 13-14'!$A:$Z,9,0)</f>
        <v>3</v>
      </c>
      <c r="I74" s="209">
        <f>VLOOKUP($B74,'[1]stat gazz 13-14'!$A:$Z,15,0)</f>
        <v>0</v>
      </c>
      <c r="J74" s="209">
        <f>VLOOKUP($B74,'[1]stat gazz 13-14'!$A:$Z,16,0)</f>
        <v>1</v>
      </c>
      <c r="K74" s="209">
        <f>VLOOKUP($B74,'[1]stat gazz 13-14'!$A:$Z,12,0)</f>
        <v>1</v>
      </c>
      <c r="L74" s="209">
        <f>VLOOKUP($B74,'[1]stat gazz 13-14'!$A:$Z,13,0)</f>
        <v>4</v>
      </c>
      <c r="M74" s="209">
        <f>VLOOKUP($B74,'[1]stat gazz 13-14'!$A:$Z,14,0)</f>
        <v>0</v>
      </c>
      <c r="O74" s="210" t="str">
        <f>VLOOKUP($B74,'[1]stat gazz 13-14'!$A:$Z,3,0)</f>
        <v>bologna</v>
      </c>
    </row>
    <row r="75" spans="1:15" x14ac:dyDescent="0.2">
      <c r="A75" s="216"/>
      <c r="B75" s="217" t="s">
        <v>289</v>
      </c>
      <c r="C75" s="205" t="str">
        <f t="shared" si="4"/>
        <v>fio</v>
      </c>
      <c r="D75" s="205">
        <f>VLOOKUP($B75,'[1]stat gazz 13-14'!$A:$Z,4,0)</f>
        <v>27</v>
      </c>
      <c r="E75" s="207">
        <f>VLOOKUP($B75,'[1]stat gazz 13-14'!$A:$Z,7,0)</f>
        <v>5.9444444444444446</v>
      </c>
      <c r="F75" s="207">
        <f>VLOOKUP($B75,'[1]stat gazz 13-14'!$A:$Z,5,0)</f>
        <v>5.3703703703703702</v>
      </c>
      <c r="G75" s="208">
        <f t="shared" si="5"/>
        <v>0.57407407407407407</v>
      </c>
      <c r="H75" s="209">
        <f>VLOOKUP($B75,'[1]stat gazz 13-14'!$A:$Z,9,0)</f>
        <v>5</v>
      </c>
      <c r="I75" s="209">
        <f>VLOOKUP($B75,'[1]stat gazz 13-14'!$A:$Z,15,0)</f>
        <v>1</v>
      </c>
      <c r="J75" s="209">
        <f>VLOOKUP($B75,'[1]stat gazz 13-14'!$A:$Z,16,0)</f>
        <v>0</v>
      </c>
      <c r="K75" s="209">
        <f>VLOOKUP($B75,'[1]stat gazz 13-14'!$A:$Z,12,0)</f>
        <v>2</v>
      </c>
      <c r="L75" s="209">
        <f>VLOOKUP($B75,'[1]stat gazz 13-14'!$A:$Z,13,0)</f>
        <v>3</v>
      </c>
      <c r="M75" s="209">
        <f>VLOOKUP($B75,'[1]stat gazz 13-14'!$A:$Z,14,0)</f>
        <v>0</v>
      </c>
      <c r="O75" s="210" t="str">
        <f>VLOOKUP($B75,'[1]stat gazz 13-14'!$A:$Z,3,0)</f>
        <v>fiorentina</v>
      </c>
    </row>
    <row r="76" spans="1:15" x14ac:dyDescent="0.2">
      <c r="A76" s="216"/>
      <c r="B76" s="217" t="s">
        <v>250</v>
      </c>
      <c r="C76" s="205" t="str">
        <f t="shared" si="4"/>
        <v>bol</v>
      </c>
      <c r="D76" s="205">
        <f>VLOOKUP($B76,'[1]stat gazz 13-14'!$A:$Z,4,0)</f>
        <v>16</v>
      </c>
      <c r="E76" s="207">
        <f>VLOOKUP($B76,'[1]stat gazz 13-14'!$A:$Z,7,0)</f>
        <v>5.21875</v>
      </c>
      <c r="F76" s="207">
        <f>VLOOKUP($B76,'[1]stat gazz 13-14'!$A:$Z,5,0)</f>
        <v>5.28125</v>
      </c>
      <c r="G76" s="208">
        <f t="shared" si="5"/>
        <v>-6.25E-2</v>
      </c>
      <c r="H76" s="209">
        <f>VLOOKUP($B76,'[1]stat gazz 13-14'!$A:$Z,9,0)</f>
        <v>0</v>
      </c>
      <c r="I76" s="209">
        <f>VLOOKUP($B76,'[1]stat gazz 13-14'!$A:$Z,15,0)</f>
        <v>0</v>
      </c>
      <c r="J76" s="209">
        <f>VLOOKUP($B76,'[1]stat gazz 13-14'!$A:$Z,16,0)</f>
        <v>0</v>
      </c>
      <c r="K76" s="209">
        <f>VLOOKUP($B76,'[1]stat gazz 13-14'!$A:$Z,12,0)</f>
        <v>0</v>
      </c>
      <c r="L76" s="209">
        <f>VLOOKUP($B76,'[1]stat gazz 13-14'!$A:$Z,13,0)</f>
        <v>2</v>
      </c>
      <c r="M76" s="209">
        <f>VLOOKUP($B76,'[1]stat gazz 13-14'!$A:$Z,14,0)</f>
        <v>0</v>
      </c>
      <c r="O76" s="210" t="str">
        <f>VLOOKUP($B76,'[1]stat gazz 13-14'!$A:$Z,3,0)</f>
        <v>bologna</v>
      </c>
    </row>
    <row r="77" spans="1:15" x14ac:dyDescent="0.2">
      <c r="A77" s="216"/>
    </row>
    <row r="78" spans="1:15" x14ac:dyDescent="0.2">
      <c r="A78" s="216"/>
    </row>
    <row r="79" spans="1:15" x14ac:dyDescent="0.2">
      <c r="A79" s="216"/>
    </row>
    <row r="80" spans="1:15" x14ac:dyDescent="0.2">
      <c r="A80" s="216"/>
    </row>
    <row r="81" spans="1:13" x14ac:dyDescent="0.2">
      <c r="A81" s="216"/>
    </row>
    <row r="82" spans="1:13" x14ac:dyDescent="0.2">
      <c r="A82" s="216"/>
      <c r="C82" s="210"/>
      <c r="D82" s="210"/>
      <c r="E82" s="210"/>
      <c r="F82" s="210"/>
      <c r="G82" s="210"/>
      <c r="H82" s="210"/>
      <c r="I82" s="210"/>
      <c r="J82" s="210"/>
      <c r="K82" s="210"/>
      <c r="L82" s="210"/>
      <c r="M82" s="210"/>
    </row>
    <row r="83" spans="1:13" x14ac:dyDescent="0.2">
      <c r="A83" s="216"/>
      <c r="C83" s="210"/>
      <c r="D83" s="210"/>
      <c r="E83" s="210"/>
      <c r="F83" s="210"/>
      <c r="G83" s="210"/>
      <c r="H83" s="210"/>
      <c r="I83" s="210"/>
      <c r="J83" s="210"/>
      <c r="K83" s="210"/>
      <c r="L83" s="210"/>
      <c r="M83" s="210"/>
    </row>
    <row r="84" spans="1:13" x14ac:dyDescent="0.2">
      <c r="A84" s="216"/>
      <c r="C84" s="210"/>
      <c r="D84" s="210"/>
      <c r="E84" s="210"/>
      <c r="F84" s="210"/>
      <c r="G84" s="210"/>
      <c r="H84" s="210"/>
      <c r="I84" s="210"/>
      <c r="J84" s="210"/>
      <c r="K84" s="210"/>
      <c r="L84" s="210"/>
      <c r="M84" s="210"/>
    </row>
    <row r="85" spans="1:13" x14ac:dyDescent="0.2">
      <c r="A85" s="216"/>
      <c r="C85" s="210"/>
      <c r="D85" s="210"/>
      <c r="E85" s="210"/>
      <c r="F85" s="210"/>
      <c r="G85" s="210"/>
      <c r="H85" s="210"/>
      <c r="I85" s="210"/>
      <c r="J85" s="210"/>
      <c r="K85" s="210"/>
      <c r="L85" s="210"/>
      <c r="M85" s="210"/>
    </row>
    <row r="86" spans="1:13" x14ac:dyDescent="0.2">
      <c r="A86" s="216"/>
      <c r="C86" s="210"/>
      <c r="D86" s="210"/>
      <c r="E86" s="210"/>
      <c r="F86" s="210"/>
      <c r="G86" s="210"/>
      <c r="H86" s="210"/>
      <c r="I86" s="210"/>
      <c r="J86" s="210"/>
      <c r="K86" s="210"/>
      <c r="L86" s="210"/>
      <c r="M86" s="210"/>
    </row>
    <row r="87" spans="1:13" x14ac:dyDescent="0.2">
      <c r="A87" s="216"/>
      <c r="C87" s="210"/>
      <c r="D87" s="210"/>
      <c r="E87" s="210"/>
      <c r="F87" s="210"/>
      <c r="G87" s="210"/>
      <c r="H87" s="210"/>
      <c r="I87" s="210"/>
      <c r="J87" s="210"/>
      <c r="K87" s="210"/>
      <c r="L87" s="210"/>
      <c r="M87" s="210"/>
    </row>
    <row r="88" spans="1:13" x14ac:dyDescent="0.2">
      <c r="A88" s="216"/>
      <c r="C88" s="210"/>
      <c r="D88" s="210"/>
      <c r="E88" s="210"/>
      <c r="F88" s="210"/>
      <c r="G88" s="210"/>
      <c r="H88" s="210"/>
      <c r="I88" s="210"/>
      <c r="J88" s="210"/>
      <c r="K88" s="210"/>
      <c r="L88" s="210"/>
      <c r="M88" s="210"/>
    </row>
    <row r="89" spans="1:13" x14ac:dyDescent="0.2">
      <c r="A89" s="216"/>
      <c r="C89" s="210"/>
      <c r="D89" s="210"/>
      <c r="E89" s="210"/>
      <c r="F89" s="210"/>
      <c r="G89" s="210"/>
      <c r="H89" s="210"/>
      <c r="I89" s="210"/>
      <c r="J89" s="210"/>
      <c r="K89" s="210"/>
      <c r="L89" s="210"/>
      <c r="M89" s="210"/>
    </row>
    <row r="90" spans="1:13" x14ac:dyDescent="0.2">
      <c r="A90" s="216"/>
      <c r="C90" s="210"/>
      <c r="D90" s="210"/>
      <c r="E90" s="210"/>
      <c r="F90" s="210"/>
      <c r="G90" s="210"/>
      <c r="H90" s="210"/>
      <c r="I90" s="210"/>
      <c r="J90" s="210"/>
      <c r="K90" s="210"/>
      <c r="L90" s="210"/>
      <c r="M90" s="210"/>
    </row>
    <row r="91" spans="1:13" x14ac:dyDescent="0.2">
      <c r="A91" s="216"/>
      <c r="C91" s="210"/>
      <c r="D91" s="210"/>
      <c r="E91" s="210"/>
      <c r="F91" s="210"/>
      <c r="G91" s="210"/>
      <c r="H91" s="210"/>
      <c r="I91" s="210"/>
      <c r="J91" s="210"/>
      <c r="K91" s="210"/>
      <c r="L91" s="210"/>
      <c r="M91" s="210"/>
    </row>
    <row r="92" spans="1:13" x14ac:dyDescent="0.2">
      <c r="A92" s="216"/>
      <c r="C92" s="210"/>
      <c r="D92" s="210"/>
      <c r="E92" s="210"/>
      <c r="F92" s="210"/>
      <c r="G92" s="210"/>
      <c r="H92" s="210"/>
      <c r="I92" s="210"/>
      <c r="J92" s="210"/>
      <c r="K92" s="210"/>
      <c r="L92" s="210"/>
      <c r="M92" s="210"/>
    </row>
    <row r="93" spans="1:13" x14ac:dyDescent="0.2">
      <c r="A93" s="216"/>
      <c r="C93" s="210"/>
      <c r="D93" s="210"/>
      <c r="E93" s="210"/>
      <c r="F93" s="210"/>
      <c r="G93" s="210"/>
      <c r="H93" s="210"/>
      <c r="I93" s="210"/>
      <c r="J93" s="210"/>
      <c r="K93" s="210"/>
      <c r="L93" s="210"/>
      <c r="M93" s="210"/>
    </row>
    <row r="94" spans="1:13" x14ac:dyDescent="0.2">
      <c r="A94" s="216"/>
      <c r="C94" s="210"/>
      <c r="D94" s="210"/>
      <c r="E94" s="210"/>
      <c r="F94" s="210"/>
      <c r="G94" s="210"/>
      <c r="H94" s="210"/>
      <c r="I94" s="210"/>
      <c r="J94" s="210"/>
      <c r="K94" s="210"/>
      <c r="L94" s="210"/>
      <c r="M94" s="210"/>
    </row>
    <row r="95" spans="1:13" x14ac:dyDescent="0.2">
      <c r="A95" s="216"/>
      <c r="C95" s="210"/>
      <c r="D95" s="210"/>
      <c r="E95" s="210"/>
      <c r="F95" s="210"/>
      <c r="G95" s="210"/>
      <c r="H95" s="210"/>
      <c r="I95" s="210"/>
      <c r="J95" s="210"/>
      <c r="K95" s="210"/>
      <c r="L95" s="210"/>
      <c r="M95" s="210"/>
    </row>
    <row r="96" spans="1:13" x14ac:dyDescent="0.2">
      <c r="A96" s="216"/>
      <c r="C96" s="210"/>
      <c r="D96" s="210"/>
      <c r="E96" s="210"/>
      <c r="F96" s="210"/>
      <c r="G96" s="210"/>
      <c r="H96" s="210"/>
      <c r="I96" s="210"/>
      <c r="J96" s="210"/>
      <c r="K96" s="210"/>
      <c r="L96" s="210"/>
      <c r="M96" s="210"/>
    </row>
    <row r="97" spans="1:13" x14ac:dyDescent="0.2">
      <c r="A97" s="216"/>
      <c r="C97" s="210"/>
      <c r="D97" s="210"/>
      <c r="E97" s="210"/>
      <c r="F97" s="210"/>
      <c r="G97" s="210"/>
      <c r="H97" s="210"/>
      <c r="I97" s="210"/>
      <c r="J97" s="210"/>
      <c r="K97" s="210"/>
      <c r="L97" s="210"/>
      <c r="M97" s="210"/>
    </row>
    <row r="98" spans="1:13" x14ac:dyDescent="0.2">
      <c r="A98" s="216"/>
      <c r="C98" s="210"/>
      <c r="D98" s="210"/>
      <c r="E98" s="210"/>
      <c r="F98" s="210"/>
      <c r="G98" s="210"/>
      <c r="H98" s="210"/>
      <c r="I98" s="210"/>
      <c r="J98" s="210"/>
      <c r="K98" s="210"/>
      <c r="L98" s="210"/>
      <c r="M98" s="210"/>
    </row>
    <row r="99" spans="1:13" x14ac:dyDescent="0.2">
      <c r="A99" s="216"/>
      <c r="C99" s="210"/>
      <c r="D99" s="210"/>
      <c r="E99" s="210"/>
      <c r="F99" s="210"/>
      <c r="G99" s="210"/>
      <c r="H99" s="210"/>
      <c r="I99" s="210"/>
      <c r="J99" s="210"/>
      <c r="K99" s="210"/>
      <c r="L99" s="210"/>
      <c r="M99" s="210"/>
    </row>
    <row r="100" spans="1:13" x14ac:dyDescent="0.2">
      <c r="A100" s="216"/>
      <c r="C100" s="210"/>
      <c r="D100" s="210"/>
      <c r="E100" s="210"/>
      <c r="F100" s="210"/>
      <c r="G100" s="210"/>
      <c r="H100" s="210"/>
      <c r="I100" s="210"/>
      <c r="J100" s="210"/>
      <c r="K100" s="210"/>
      <c r="L100" s="210"/>
      <c r="M100" s="210"/>
    </row>
    <row r="101" spans="1:13" x14ac:dyDescent="0.2">
      <c r="A101" s="216"/>
      <c r="C101" s="210"/>
      <c r="D101" s="210"/>
      <c r="E101" s="210"/>
      <c r="F101" s="210"/>
      <c r="G101" s="210"/>
      <c r="H101" s="210"/>
      <c r="I101" s="210"/>
      <c r="J101" s="210"/>
      <c r="K101" s="210"/>
      <c r="L101" s="210"/>
      <c r="M101" s="210"/>
    </row>
    <row r="102" spans="1:13" x14ac:dyDescent="0.2">
      <c r="A102" s="216"/>
      <c r="C102" s="210"/>
      <c r="D102" s="210"/>
      <c r="E102" s="210"/>
      <c r="F102" s="210"/>
      <c r="G102" s="210"/>
      <c r="H102" s="210"/>
      <c r="I102" s="210"/>
      <c r="J102" s="210"/>
      <c r="K102" s="210"/>
      <c r="L102" s="210"/>
      <c r="M102" s="210"/>
    </row>
    <row r="103" spans="1:13" x14ac:dyDescent="0.2">
      <c r="A103" s="216"/>
      <c r="C103" s="210"/>
      <c r="D103" s="210"/>
      <c r="E103" s="210"/>
      <c r="F103" s="210"/>
      <c r="G103" s="210"/>
      <c r="H103" s="210"/>
      <c r="I103" s="210"/>
      <c r="J103" s="210"/>
      <c r="K103" s="210"/>
      <c r="L103" s="210"/>
      <c r="M103" s="210"/>
    </row>
    <row r="104" spans="1:13" x14ac:dyDescent="0.2">
      <c r="A104" s="216"/>
      <c r="C104" s="210"/>
      <c r="D104" s="210"/>
      <c r="E104" s="210"/>
      <c r="F104" s="210"/>
      <c r="G104" s="210"/>
      <c r="H104" s="210"/>
      <c r="I104" s="210"/>
      <c r="J104" s="210"/>
      <c r="K104" s="210"/>
      <c r="L104" s="210"/>
      <c r="M104" s="210"/>
    </row>
    <row r="105" spans="1:13" x14ac:dyDescent="0.2">
      <c r="A105" s="216"/>
      <c r="C105" s="210"/>
      <c r="D105" s="210"/>
      <c r="E105" s="210"/>
      <c r="F105" s="210"/>
      <c r="G105" s="210"/>
      <c r="H105" s="210"/>
      <c r="I105" s="210"/>
      <c r="J105" s="210"/>
      <c r="K105" s="210"/>
      <c r="L105" s="210"/>
      <c r="M105" s="210"/>
    </row>
    <row r="106" spans="1:13" x14ac:dyDescent="0.2">
      <c r="A106" s="216"/>
      <c r="C106" s="210"/>
      <c r="D106" s="210"/>
      <c r="E106" s="210"/>
      <c r="F106" s="210"/>
      <c r="G106" s="210"/>
      <c r="H106" s="210"/>
      <c r="I106" s="210"/>
      <c r="J106" s="210"/>
      <c r="K106" s="210"/>
      <c r="L106" s="210"/>
      <c r="M106" s="210"/>
    </row>
    <row r="107" spans="1:13" x14ac:dyDescent="0.2">
      <c r="A107" s="216"/>
      <c r="C107" s="210"/>
      <c r="D107" s="210"/>
      <c r="E107" s="210"/>
      <c r="F107" s="210"/>
      <c r="G107" s="210"/>
      <c r="H107" s="210"/>
      <c r="I107" s="210"/>
      <c r="J107" s="210"/>
      <c r="K107" s="210"/>
      <c r="L107" s="210"/>
      <c r="M107" s="210"/>
    </row>
    <row r="108" spans="1:13" x14ac:dyDescent="0.2">
      <c r="A108" s="216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</row>
    <row r="109" spans="1:13" x14ac:dyDescent="0.2">
      <c r="A109" s="216"/>
      <c r="C109" s="210"/>
      <c r="D109" s="210"/>
      <c r="E109" s="210"/>
      <c r="F109" s="210"/>
      <c r="G109" s="210"/>
      <c r="H109" s="210"/>
      <c r="I109" s="210"/>
      <c r="J109" s="210"/>
      <c r="K109" s="210"/>
      <c r="L109" s="210"/>
      <c r="M109" s="210"/>
    </row>
    <row r="110" spans="1:13" x14ac:dyDescent="0.2">
      <c r="A110" s="216"/>
      <c r="C110" s="210"/>
      <c r="D110" s="210"/>
      <c r="E110" s="210"/>
      <c r="F110" s="210"/>
      <c r="G110" s="210"/>
      <c r="H110" s="210"/>
      <c r="I110" s="210"/>
      <c r="J110" s="210"/>
      <c r="K110" s="210"/>
      <c r="L110" s="210"/>
      <c r="M110" s="210"/>
    </row>
    <row r="111" spans="1:13" x14ac:dyDescent="0.2">
      <c r="A111" s="216"/>
      <c r="C111" s="210"/>
      <c r="D111" s="210"/>
      <c r="E111" s="210"/>
      <c r="F111" s="210"/>
      <c r="G111" s="210"/>
      <c r="H111" s="210"/>
      <c r="I111" s="210"/>
      <c r="J111" s="210"/>
      <c r="K111" s="210"/>
      <c r="L111" s="210"/>
      <c r="M111" s="210"/>
    </row>
    <row r="112" spans="1:13" x14ac:dyDescent="0.2">
      <c r="A112" s="216"/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</row>
    <row r="113" spans="1:13" x14ac:dyDescent="0.2">
      <c r="A113" s="216"/>
      <c r="C113" s="210"/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</row>
    <row r="114" spans="1:13" x14ac:dyDescent="0.2">
      <c r="A114" s="216"/>
      <c r="C114" s="210"/>
      <c r="D114" s="210"/>
      <c r="E114" s="210"/>
      <c r="F114" s="210"/>
      <c r="G114" s="210"/>
      <c r="H114" s="210"/>
      <c r="I114" s="210"/>
      <c r="J114" s="210"/>
      <c r="K114" s="210"/>
      <c r="L114" s="210"/>
      <c r="M114" s="210"/>
    </row>
    <row r="115" spans="1:13" x14ac:dyDescent="0.2">
      <c r="A115" s="216"/>
      <c r="C115" s="210"/>
      <c r="D115" s="210"/>
      <c r="E115" s="210"/>
      <c r="F115" s="210"/>
      <c r="G115" s="210"/>
      <c r="H115" s="210"/>
      <c r="I115" s="210"/>
      <c r="J115" s="210"/>
      <c r="K115" s="210"/>
      <c r="L115" s="210"/>
      <c r="M115" s="210"/>
    </row>
    <row r="116" spans="1:13" x14ac:dyDescent="0.2">
      <c r="A116" s="216"/>
      <c r="C116" s="210"/>
      <c r="D116" s="210"/>
      <c r="E116" s="210"/>
      <c r="F116" s="210"/>
      <c r="G116" s="210"/>
      <c r="H116" s="210"/>
      <c r="I116" s="210"/>
      <c r="J116" s="210"/>
      <c r="K116" s="210"/>
      <c r="L116" s="210"/>
      <c r="M116" s="210"/>
    </row>
    <row r="117" spans="1:13" x14ac:dyDescent="0.2">
      <c r="A117" s="216"/>
      <c r="C117" s="210"/>
      <c r="D117" s="210"/>
      <c r="E117" s="210"/>
      <c r="F117" s="210"/>
      <c r="G117" s="210"/>
      <c r="H117" s="210"/>
      <c r="I117" s="210"/>
      <c r="J117" s="210"/>
      <c r="K117" s="210"/>
      <c r="L117" s="210"/>
      <c r="M117" s="210"/>
    </row>
    <row r="118" spans="1:13" x14ac:dyDescent="0.2">
      <c r="A118" s="216"/>
      <c r="C118" s="210"/>
      <c r="D118" s="210"/>
      <c r="E118" s="210"/>
      <c r="F118" s="210"/>
      <c r="G118" s="210"/>
      <c r="H118" s="210"/>
      <c r="I118" s="210"/>
      <c r="J118" s="210"/>
      <c r="K118" s="210"/>
      <c r="L118" s="210"/>
      <c r="M118" s="210"/>
    </row>
    <row r="119" spans="1:13" x14ac:dyDescent="0.2">
      <c r="A119" s="216"/>
      <c r="C119" s="210"/>
      <c r="D119" s="210"/>
      <c r="E119" s="210"/>
      <c r="F119" s="210"/>
      <c r="G119" s="210"/>
      <c r="H119" s="210"/>
      <c r="I119" s="210"/>
      <c r="J119" s="210"/>
      <c r="K119" s="210"/>
      <c r="L119" s="210"/>
      <c r="M119" s="210"/>
    </row>
    <row r="120" spans="1:13" x14ac:dyDescent="0.2">
      <c r="A120" s="216"/>
      <c r="C120" s="210"/>
      <c r="D120" s="210"/>
      <c r="E120" s="210"/>
      <c r="F120" s="210"/>
      <c r="G120" s="210"/>
      <c r="H120" s="210"/>
      <c r="I120" s="210"/>
      <c r="J120" s="210"/>
      <c r="K120" s="210"/>
      <c r="L120" s="210"/>
      <c r="M120" s="210"/>
    </row>
    <row r="121" spans="1:13" x14ac:dyDescent="0.2">
      <c r="A121" s="216"/>
      <c r="C121" s="210"/>
      <c r="D121" s="210"/>
      <c r="E121" s="210"/>
      <c r="F121" s="210"/>
      <c r="G121" s="210"/>
      <c r="H121" s="210"/>
      <c r="I121" s="210"/>
      <c r="J121" s="210"/>
      <c r="K121" s="210"/>
      <c r="L121" s="210"/>
      <c r="M121" s="210"/>
    </row>
    <row r="122" spans="1:13" x14ac:dyDescent="0.2">
      <c r="A122" s="216"/>
      <c r="C122" s="210"/>
      <c r="D122" s="210"/>
      <c r="E122" s="210"/>
      <c r="F122" s="210"/>
      <c r="G122" s="210"/>
      <c r="H122" s="210"/>
      <c r="I122" s="210"/>
      <c r="J122" s="210"/>
      <c r="K122" s="210"/>
      <c r="L122" s="210"/>
      <c r="M122" s="210"/>
    </row>
    <row r="123" spans="1:13" x14ac:dyDescent="0.2">
      <c r="A123" s="216"/>
      <c r="C123" s="210"/>
      <c r="D123" s="210"/>
      <c r="E123" s="210"/>
      <c r="F123" s="210"/>
      <c r="G123" s="210"/>
      <c r="H123" s="210"/>
      <c r="I123" s="210"/>
      <c r="J123" s="210"/>
      <c r="K123" s="210"/>
      <c r="L123" s="210"/>
      <c r="M123" s="210"/>
    </row>
    <row r="124" spans="1:13" x14ac:dyDescent="0.2">
      <c r="A124" s="216"/>
      <c r="C124" s="210"/>
      <c r="D124" s="210"/>
      <c r="E124" s="210"/>
      <c r="F124" s="210"/>
      <c r="G124" s="210"/>
      <c r="H124" s="210"/>
      <c r="I124" s="210"/>
      <c r="J124" s="210"/>
      <c r="K124" s="210"/>
      <c r="L124" s="210"/>
      <c r="M124" s="210"/>
    </row>
    <row r="125" spans="1:13" x14ac:dyDescent="0.2">
      <c r="A125" s="216"/>
      <c r="C125" s="210"/>
      <c r="D125" s="210"/>
      <c r="E125" s="210"/>
      <c r="F125" s="210"/>
      <c r="G125" s="210"/>
      <c r="H125" s="210"/>
      <c r="I125" s="210"/>
      <c r="J125" s="210"/>
      <c r="K125" s="210"/>
      <c r="L125" s="210"/>
      <c r="M125" s="210"/>
    </row>
    <row r="126" spans="1:13" x14ac:dyDescent="0.2">
      <c r="A126" s="216"/>
      <c r="C126" s="210"/>
      <c r="D126" s="210"/>
      <c r="E126" s="210"/>
      <c r="F126" s="210"/>
      <c r="G126" s="210"/>
      <c r="H126" s="210"/>
      <c r="I126" s="210"/>
      <c r="J126" s="210"/>
      <c r="K126" s="210"/>
      <c r="L126" s="210"/>
      <c r="M126" s="210"/>
    </row>
    <row r="127" spans="1:13" x14ac:dyDescent="0.2">
      <c r="A127" s="216"/>
      <c r="C127" s="210"/>
      <c r="D127" s="210"/>
      <c r="E127" s="210"/>
      <c r="F127" s="210"/>
      <c r="G127" s="210"/>
      <c r="H127" s="210"/>
      <c r="I127" s="210"/>
      <c r="J127" s="210"/>
      <c r="K127" s="210"/>
      <c r="L127" s="210"/>
      <c r="M127" s="210"/>
    </row>
  </sheetData>
  <autoFilter ref="B2:M2">
    <filterColumn colId="7" showButton="0"/>
    <sortState ref="B3:M76">
      <sortCondition descending="1" ref="F2"/>
    </sortState>
  </autoFilter>
  <mergeCells count="1">
    <mergeCell ref="I2:J2"/>
  </mergeCells>
  <conditionalFormatting sqref="E3:E76">
    <cfRule type="cellIs" dxfId="3483" priority="19" operator="greaterThanOrEqual">
      <formula>7.4</formula>
    </cfRule>
    <cfRule type="cellIs" dxfId="3482" priority="20" operator="greaterThanOrEqual">
      <formula>6.6</formula>
    </cfRule>
    <cfRule type="cellIs" dxfId="3481" priority="21" operator="greaterThanOrEqual">
      <formula>6.3</formula>
    </cfRule>
    <cfRule type="cellIs" dxfId="3480" priority="22" operator="greaterThanOrEqual">
      <formula>6</formula>
    </cfRule>
    <cfRule type="cellIs" dxfId="3479" priority="23" operator="lessThanOrEqual">
      <formula>6</formula>
    </cfRule>
  </conditionalFormatting>
  <conditionalFormatting sqref="F3:F76">
    <cfRule type="cellIs" dxfId="3478" priority="14" operator="greaterThanOrEqual">
      <formula>6.2</formula>
    </cfRule>
    <cfRule type="cellIs" dxfId="3477" priority="15" operator="greaterThanOrEqual">
      <formula>6.1</formula>
    </cfRule>
    <cfRule type="cellIs" dxfId="3476" priority="16" operator="greaterThanOrEqual">
      <formula>5.95</formula>
    </cfRule>
    <cfRule type="cellIs" dxfId="3475" priority="17" operator="greaterThanOrEqual">
      <formula>5.8</formula>
    </cfRule>
    <cfRule type="cellIs" dxfId="3474" priority="18" operator="lessThanOrEqual">
      <formula>5.8</formula>
    </cfRule>
  </conditionalFormatting>
  <conditionalFormatting sqref="H3:H76">
    <cfRule type="cellIs" dxfId="3473" priority="11" operator="greaterThanOrEqual">
      <formula>15</formula>
    </cfRule>
    <cfRule type="cellIs" dxfId="3472" priority="12" operator="greaterThanOrEqual">
      <formula>10</formula>
    </cfRule>
    <cfRule type="cellIs" dxfId="3471" priority="13" operator="greaterThanOrEqual">
      <formula>7</formula>
    </cfRule>
  </conditionalFormatting>
  <conditionalFormatting sqref="I3:I76">
    <cfRule type="cellIs" dxfId="3470" priority="10" operator="greaterThanOrEqual">
      <formula>4</formula>
    </cfRule>
  </conditionalFormatting>
  <conditionalFormatting sqref="K3:K76">
    <cfRule type="cellIs" dxfId="3469" priority="8" operator="greaterThanOrEqual">
      <formula>7</formula>
    </cfRule>
    <cfRule type="cellIs" dxfId="3468" priority="9" operator="greaterThanOrEqual">
      <formula>4</formula>
    </cfRule>
  </conditionalFormatting>
  <conditionalFormatting sqref="L3:L76">
    <cfRule type="cellIs" dxfId="3467" priority="6" operator="greaterThanOrEqual">
      <formula>10</formula>
    </cfRule>
    <cfRule type="cellIs" dxfId="3466" priority="7" operator="greaterThanOrEqual">
      <formula>7</formula>
    </cfRule>
  </conditionalFormatting>
  <conditionalFormatting sqref="G3:G76">
    <cfRule type="cellIs" dxfId="3465" priority="1" operator="greaterThanOrEqual">
      <formula>1.45</formula>
    </cfRule>
    <cfRule type="cellIs" dxfId="3464" priority="2" operator="greaterThanOrEqual">
      <formula>0.9</formula>
    </cfRule>
    <cfRule type="cellIs" dxfId="3463" priority="3" operator="greaterThanOrEqual">
      <formula>0.5</formula>
    </cfRule>
    <cfRule type="cellIs" dxfId="3462" priority="4" operator="greaterThanOrEqual">
      <formula>0.3</formula>
    </cfRule>
    <cfRule type="cellIs" dxfId="3461" priority="5" operator="lessThanOrEqual">
      <formula>0.3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Q98"/>
  <sheetViews>
    <sheetView workbookViewId="0">
      <selection activeCell="G3" sqref="G3"/>
    </sheetView>
  </sheetViews>
  <sheetFormatPr defaultColWidth="10" defaultRowHeight="9.75" customHeight="1" x14ac:dyDescent="0.15"/>
  <cols>
    <col min="1" max="1" width="1.28515625" style="15" customWidth="1"/>
    <col min="2" max="2" width="11.140625" style="15" customWidth="1"/>
    <col min="3" max="3" width="4.42578125" style="41" customWidth="1"/>
    <col min="4" max="4" width="1.28515625" style="15" customWidth="1"/>
    <col min="5" max="9" width="4.42578125" style="41" customWidth="1"/>
    <col min="10" max="11" width="2.28515625" style="41" customWidth="1"/>
    <col min="12" max="14" width="4.42578125" style="41" customWidth="1"/>
    <col min="15" max="15" width="1.28515625" style="15" customWidth="1"/>
    <col min="16" max="16384" width="10" style="15"/>
  </cols>
  <sheetData>
    <row r="1" spans="1:17" ht="9.75" customHeight="1" x14ac:dyDescent="0.15">
      <c r="B1" s="153" t="s">
        <v>248</v>
      </c>
      <c r="C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7" ht="30" customHeight="1" x14ac:dyDescent="0.15">
      <c r="A2" s="146"/>
      <c r="B2" s="51" t="s">
        <v>0</v>
      </c>
      <c r="C2" s="17" t="s">
        <v>177</v>
      </c>
      <c r="D2" s="146"/>
      <c r="E2" s="51" t="s">
        <v>188</v>
      </c>
      <c r="F2" s="148" t="s">
        <v>180</v>
      </c>
      <c r="G2" s="51" t="s">
        <v>179</v>
      </c>
      <c r="H2" s="51" t="s">
        <v>628</v>
      </c>
      <c r="I2" s="51" t="s">
        <v>183</v>
      </c>
      <c r="J2" s="270" t="s">
        <v>186</v>
      </c>
      <c r="K2" s="271"/>
      <c r="L2" s="51" t="s">
        <v>627</v>
      </c>
      <c r="M2" s="51" t="s">
        <v>185</v>
      </c>
      <c r="N2" s="51" t="s">
        <v>116</v>
      </c>
      <c r="O2" s="146"/>
    </row>
    <row r="3" spans="1:17" ht="9.75" customHeight="1" x14ac:dyDescent="0.15">
      <c r="A3" s="3"/>
      <c r="B3" s="28" t="s">
        <v>312</v>
      </c>
      <c r="C3" s="29" t="str">
        <f t="shared" ref="C3:C47" si="0">LEFT(Q3,3)</f>
        <v>fio</v>
      </c>
      <c r="D3" s="3"/>
      <c r="E3" s="29">
        <f>VLOOKUP($B3,'[1]stat gazz 13-14'!$A:$Z,4,0)</f>
        <v>21</v>
      </c>
      <c r="F3" s="59">
        <f>VLOOKUP($B3,'[1]stat gazz 13-14'!$A:$Z,7,0)</f>
        <v>9.0714285714285712</v>
      </c>
      <c r="G3" s="59">
        <f>VLOOKUP($B3,'[1]stat gazz 13-14'!$A:$Z,5,0)</f>
        <v>6.7619047619047619</v>
      </c>
      <c r="H3" s="204">
        <f t="shared" ref="H3:H47" si="1">(I3*3-K3*3+L3-M3*0.5-N3)/E3</f>
        <v>2.3095238095238093</v>
      </c>
      <c r="I3" s="96">
        <f>VLOOKUP($B3,'[1]stat gazz 13-14'!$A:$Z,9,0)</f>
        <v>16</v>
      </c>
      <c r="J3" s="96">
        <f>VLOOKUP($B3,'[1]stat gazz 13-14'!$A:$Z,15,0)</f>
        <v>5</v>
      </c>
      <c r="K3" s="96">
        <f>VLOOKUP($B3,'[1]stat gazz 13-14'!$A:$Z,16,0)</f>
        <v>0</v>
      </c>
      <c r="L3" s="96">
        <f>VLOOKUP($B3,'[1]stat gazz 13-14'!$A:$Z,12,0)</f>
        <v>1</v>
      </c>
      <c r="M3" s="96">
        <f>VLOOKUP($B3,'[1]stat gazz 13-14'!$A:$Z,13,0)</f>
        <v>1</v>
      </c>
      <c r="N3" s="96">
        <f>VLOOKUP($B3,'[1]stat gazz 13-14'!$A:$Z,14,0)</f>
        <v>0</v>
      </c>
      <c r="O3" s="3"/>
      <c r="Q3" s="15" t="str">
        <f>VLOOKUP($B3,'[1]stat gazz 13-14'!$A:$Z,3,0)</f>
        <v>fiorentina</v>
      </c>
    </row>
    <row r="4" spans="1:17" ht="9.75" customHeight="1" x14ac:dyDescent="0.15">
      <c r="A4" s="3"/>
      <c r="B4" s="28" t="s">
        <v>319</v>
      </c>
      <c r="C4" s="29" t="str">
        <f t="shared" si="0"/>
        <v>ver</v>
      </c>
      <c r="D4" s="3"/>
      <c r="E4" s="29">
        <f>VLOOKUP($B4,'[1]stat gazz 13-14'!$A:$Z,4,0)</f>
        <v>34</v>
      </c>
      <c r="F4" s="59">
        <f>VLOOKUP($B4,'[1]stat gazz 13-14'!$A:$Z,7,0)</f>
        <v>8.5</v>
      </c>
      <c r="G4" s="59">
        <f>VLOOKUP($B4,'[1]stat gazz 13-14'!$A:$Z,5,0)</f>
        <v>6.6470588235294121</v>
      </c>
      <c r="H4" s="204">
        <f t="shared" si="1"/>
        <v>1.8529411764705883</v>
      </c>
      <c r="I4" s="96">
        <f>VLOOKUP($B4,'[1]stat gazz 13-14'!$A:$Z,9,0)</f>
        <v>20</v>
      </c>
      <c r="J4" s="96">
        <f>VLOOKUP($B4,'[1]stat gazz 13-14'!$A:$Z,15,0)</f>
        <v>3</v>
      </c>
      <c r="K4" s="96">
        <f>VLOOKUP($B4,'[1]stat gazz 13-14'!$A:$Z,16,0)</f>
        <v>0</v>
      </c>
      <c r="L4" s="96">
        <f>VLOOKUP($B4,'[1]stat gazz 13-14'!$A:$Z,12,0)</f>
        <v>5</v>
      </c>
      <c r="M4" s="96">
        <f>VLOOKUP($B4,'[1]stat gazz 13-14'!$A:$Z,13,0)</f>
        <v>4</v>
      </c>
      <c r="N4" s="96">
        <f>VLOOKUP($B4,'[1]stat gazz 13-14'!$A:$Z,14,0)</f>
        <v>0</v>
      </c>
      <c r="O4" s="3"/>
      <c r="Q4" s="15" t="str">
        <f>VLOOKUP($B4,'[1]stat gazz 13-14'!$A:$Z,3,0)</f>
        <v>verona</v>
      </c>
    </row>
    <row r="5" spans="1:17" ht="9.75" customHeight="1" x14ac:dyDescent="0.15">
      <c r="A5" s="3"/>
      <c r="B5" s="28" t="s">
        <v>317</v>
      </c>
      <c r="C5" s="29" t="str">
        <f t="shared" si="0"/>
        <v>juv</v>
      </c>
      <c r="D5" s="3"/>
      <c r="E5" s="29">
        <f>VLOOKUP($B5,'[1]stat gazz 13-14'!$A:$Z,4,0)</f>
        <v>34</v>
      </c>
      <c r="F5" s="59">
        <f>VLOOKUP($B5,'[1]stat gazz 13-14'!$A:$Z,7,0)</f>
        <v>8.485294117647058</v>
      </c>
      <c r="G5" s="59">
        <f>VLOOKUP($B5,'[1]stat gazz 13-14'!$A:$Z,5,0)</f>
        <v>6.75</v>
      </c>
      <c r="H5" s="204">
        <f t="shared" si="1"/>
        <v>1.7352941176470589</v>
      </c>
      <c r="I5" s="96">
        <f>VLOOKUP($B5,'[1]stat gazz 13-14'!$A:$Z,9,0)</f>
        <v>19</v>
      </c>
      <c r="J5" s="96">
        <f>VLOOKUP($B5,'[1]stat gazz 13-14'!$A:$Z,15,0)</f>
        <v>1</v>
      </c>
      <c r="K5" s="96">
        <f>VLOOKUP($B5,'[1]stat gazz 13-14'!$A:$Z,16,0)</f>
        <v>0</v>
      </c>
      <c r="L5" s="96">
        <f>VLOOKUP($B5,'[1]stat gazz 13-14'!$A:$Z,12,0)</f>
        <v>4</v>
      </c>
      <c r="M5" s="96">
        <f>VLOOKUP($B5,'[1]stat gazz 13-14'!$A:$Z,13,0)</f>
        <v>4</v>
      </c>
      <c r="N5" s="96">
        <f>VLOOKUP($B5,'[1]stat gazz 13-14'!$A:$Z,14,0)</f>
        <v>0</v>
      </c>
      <c r="O5" s="3"/>
      <c r="Q5" s="15" t="str">
        <f>VLOOKUP($B5,'[1]stat gazz 13-14'!$A:$Z,3,0)</f>
        <v>juventus</v>
      </c>
    </row>
    <row r="6" spans="1:17" ht="9.75" customHeight="1" x14ac:dyDescent="0.15">
      <c r="A6" s="3"/>
      <c r="B6" s="28" t="s">
        <v>264</v>
      </c>
      <c r="C6" s="29" t="str">
        <f t="shared" si="0"/>
        <v>rom</v>
      </c>
      <c r="D6" s="3"/>
      <c r="E6" s="29">
        <f>VLOOKUP($B6,'[1]stat gazz 13-14'!$A:$Z,4,0)</f>
        <v>18</v>
      </c>
      <c r="F6" s="59">
        <f>VLOOKUP($B6,'[1]stat gazz 13-14'!$A:$Z,7,0)</f>
        <v>8.4166666666666661</v>
      </c>
      <c r="G6" s="59">
        <f>VLOOKUP($B6,'[1]stat gazz 13-14'!$A:$Z,5,0)</f>
        <v>6.333333333333333</v>
      </c>
      <c r="H6" s="204">
        <f t="shared" si="1"/>
        <v>2.0833333333333335</v>
      </c>
      <c r="I6" s="96">
        <f>VLOOKUP($B6,'[1]stat gazz 13-14'!$A:$Z,9,0)</f>
        <v>13</v>
      </c>
      <c r="J6" s="96">
        <f>VLOOKUP($B6,'[1]stat gazz 13-14'!$A:$Z,15,0)</f>
        <v>0</v>
      </c>
      <c r="K6" s="96">
        <f>VLOOKUP($B6,'[1]stat gazz 13-14'!$A:$Z,16,0)</f>
        <v>0</v>
      </c>
      <c r="L6" s="96">
        <f>VLOOKUP($B6,'[1]stat gazz 13-14'!$A:$Z,12,0)</f>
        <v>1</v>
      </c>
      <c r="M6" s="96">
        <f>VLOOKUP($B6,'[1]stat gazz 13-14'!$A:$Z,13,0)</f>
        <v>5</v>
      </c>
      <c r="N6" s="96">
        <f>VLOOKUP($B6,'[1]stat gazz 13-14'!$A:$Z,14,0)</f>
        <v>0</v>
      </c>
      <c r="O6" s="3"/>
      <c r="Q6" s="15" t="str">
        <f>VLOOKUP($B6,'[1]stat gazz 13-14'!$A:$Z,3,0)</f>
        <v>roma</v>
      </c>
    </row>
    <row r="7" spans="1:17" ht="9.75" customHeight="1" x14ac:dyDescent="0.15">
      <c r="A7" s="3"/>
      <c r="B7" s="28" t="s">
        <v>277</v>
      </c>
      <c r="C7" s="29" t="str">
        <f t="shared" si="0"/>
        <v>tor</v>
      </c>
      <c r="D7" s="3"/>
      <c r="E7" s="29">
        <f>VLOOKUP($B7,'[1]stat gazz 13-14'!$A:$Z,4,0)</f>
        <v>33</v>
      </c>
      <c r="F7" s="59">
        <f>VLOOKUP($B7,'[1]stat gazz 13-14'!$A:$Z,7,0)</f>
        <v>8.2121212121212128</v>
      </c>
      <c r="G7" s="59">
        <f>VLOOKUP($B7,'[1]stat gazz 13-14'!$A:$Z,5,0)</f>
        <v>6.4242424242424239</v>
      </c>
      <c r="H7" s="204">
        <f t="shared" si="1"/>
        <v>1.7878787878787878</v>
      </c>
      <c r="I7" s="96">
        <f>VLOOKUP($B7,'[1]stat gazz 13-14'!$A:$Z,9,0)</f>
        <v>22</v>
      </c>
      <c r="J7" s="96">
        <f>VLOOKUP($B7,'[1]stat gazz 13-14'!$A:$Z,15,0)</f>
        <v>0</v>
      </c>
      <c r="K7" s="96">
        <f>VLOOKUP($B7,'[1]stat gazz 13-14'!$A:$Z,16,0)</f>
        <v>1</v>
      </c>
      <c r="L7" s="96">
        <f>VLOOKUP($B7,'[1]stat gazz 13-14'!$A:$Z,12,0)</f>
        <v>2</v>
      </c>
      <c r="M7" s="96">
        <f>VLOOKUP($B7,'[1]stat gazz 13-14'!$A:$Z,13,0)</f>
        <v>10</v>
      </c>
      <c r="N7" s="96">
        <f>VLOOKUP($B7,'[1]stat gazz 13-14'!$A:$Z,14,0)</f>
        <v>1</v>
      </c>
      <c r="O7" s="3"/>
      <c r="Q7" s="15" t="str">
        <f>VLOOKUP($B7,'[1]stat gazz 13-14'!$A:$Z,3,0)</f>
        <v>torino</v>
      </c>
    </row>
    <row r="8" spans="1:17" ht="9.75" customHeight="1" x14ac:dyDescent="0.15">
      <c r="A8" s="3"/>
      <c r="B8" s="28" t="s">
        <v>274</v>
      </c>
      <c r="C8" s="29" t="str">
        <f t="shared" si="0"/>
        <v>nap</v>
      </c>
      <c r="D8" s="3"/>
      <c r="E8" s="29">
        <f>VLOOKUP($B8,'[1]stat gazz 13-14'!$A:$Z,4,0)</f>
        <v>31</v>
      </c>
      <c r="F8" s="59">
        <f>VLOOKUP($B8,'[1]stat gazz 13-14'!$A:$Z,7,0)</f>
        <v>8.17741935483871</v>
      </c>
      <c r="G8" s="59">
        <f>VLOOKUP($B8,'[1]stat gazz 13-14'!$A:$Z,5,0)</f>
        <v>6.435483870967742</v>
      </c>
      <c r="H8" s="204">
        <f t="shared" si="1"/>
        <v>1.7419354838709677</v>
      </c>
      <c r="I8" s="96">
        <f>VLOOKUP($B8,'[1]stat gazz 13-14'!$A:$Z,9,0)</f>
        <v>17</v>
      </c>
      <c r="J8" s="96">
        <f>VLOOKUP($B8,'[1]stat gazz 13-14'!$A:$Z,15,0)</f>
        <v>5</v>
      </c>
      <c r="K8" s="96">
        <f>VLOOKUP($B8,'[1]stat gazz 13-14'!$A:$Z,16,0)</f>
        <v>0</v>
      </c>
      <c r="L8" s="96">
        <f>VLOOKUP($B8,'[1]stat gazz 13-14'!$A:$Z,12,0)</f>
        <v>6</v>
      </c>
      <c r="M8" s="96">
        <f>VLOOKUP($B8,'[1]stat gazz 13-14'!$A:$Z,13,0)</f>
        <v>6</v>
      </c>
      <c r="N8" s="96">
        <f>VLOOKUP($B8,'[1]stat gazz 13-14'!$A:$Z,14,0)</f>
        <v>0</v>
      </c>
      <c r="O8" s="3"/>
      <c r="Q8" s="15" t="str">
        <f>VLOOKUP($B8,'[1]stat gazz 13-14'!$A:$Z,3,0)</f>
        <v>napoli</v>
      </c>
    </row>
    <row r="9" spans="1:17" ht="9.75" customHeight="1" x14ac:dyDescent="0.15">
      <c r="A9" s="3"/>
      <c r="B9" s="28" t="s">
        <v>286</v>
      </c>
      <c r="C9" s="29" t="str">
        <f t="shared" si="0"/>
        <v>juv</v>
      </c>
      <c r="D9" s="3"/>
      <c r="E9" s="29">
        <f>VLOOKUP($B9,'[1]stat gazz 13-14'!$A:$Z,4,0)</f>
        <v>32</v>
      </c>
      <c r="F9" s="59">
        <f>VLOOKUP($B9,'[1]stat gazz 13-14'!$A:$Z,7,0)</f>
        <v>7.765625</v>
      </c>
      <c r="G9" s="59">
        <f>VLOOKUP($B9,'[1]stat gazz 13-14'!$A:$Z,5,0)</f>
        <v>6.25</v>
      </c>
      <c r="H9" s="204">
        <f t="shared" si="1"/>
        <v>1.515625</v>
      </c>
      <c r="I9" s="96">
        <f>VLOOKUP($B9,'[1]stat gazz 13-14'!$A:$Z,9,0)</f>
        <v>16</v>
      </c>
      <c r="J9" s="96">
        <f>VLOOKUP($B9,'[1]stat gazz 13-14'!$A:$Z,15,0)</f>
        <v>0</v>
      </c>
      <c r="K9" s="96">
        <f>VLOOKUP($B9,'[1]stat gazz 13-14'!$A:$Z,16,0)</f>
        <v>0</v>
      </c>
      <c r="L9" s="96">
        <f>VLOOKUP($B9,'[1]stat gazz 13-14'!$A:$Z,12,0)</f>
        <v>2</v>
      </c>
      <c r="M9" s="96">
        <f>VLOOKUP($B9,'[1]stat gazz 13-14'!$A:$Z,13,0)</f>
        <v>3</v>
      </c>
      <c r="N9" s="96">
        <f>VLOOKUP($B9,'[1]stat gazz 13-14'!$A:$Z,14,0)</f>
        <v>0</v>
      </c>
      <c r="O9" s="3"/>
      <c r="Q9" s="15" t="str">
        <f>VLOOKUP($B9,'[1]stat gazz 13-14'!$A:$Z,3,0)</f>
        <v>juventus</v>
      </c>
    </row>
    <row r="10" spans="1:17" ht="9.75" customHeight="1" x14ac:dyDescent="0.15">
      <c r="A10" s="3"/>
      <c r="B10" s="28" t="s">
        <v>255</v>
      </c>
      <c r="C10" s="29" t="str">
        <f t="shared" si="0"/>
        <v>sas</v>
      </c>
      <c r="D10" s="3"/>
      <c r="E10" s="29">
        <f>VLOOKUP($B10,'[1]stat gazz 13-14'!$A:$Z,4,0)</f>
        <v>29</v>
      </c>
      <c r="F10" s="59">
        <f>VLOOKUP($B10,'[1]stat gazz 13-14'!$A:$Z,7,0)</f>
        <v>7.7068965517241379</v>
      </c>
      <c r="G10" s="59">
        <f>VLOOKUP($B10,'[1]stat gazz 13-14'!$A:$Z,5,0)</f>
        <v>6.1206896551724137</v>
      </c>
      <c r="H10" s="204">
        <f t="shared" si="1"/>
        <v>1.5862068965517242</v>
      </c>
      <c r="I10" s="96">
        <f>VLOOKUP($B10,'[1]stat gazz 13-14'!$A:$Z,9,0)</f>
        <v>16</v>
      </c>
      <c r="J10" s="96">
        <f>VLOOKUP($B10,'[1]stat gazz 13-14'!$A:$Z,15,0)</f>
        <v>6</v>
      </c>
      <c r="K10" s="96">
        <f>VLOOKUP($B10,'[1]stat gazz 13-14'!$A:$Z,16,0)</f>
        <v>0</v>
      </c>
      <c r="L10" s="96">
        <f>VLOOKUP($B10,'[1]stat gazz 13-14'!$A:$Z,12,0)</f>
        <v>4</v>
      </c>
      <c r="M10" s="96">
        <f>VLOOKUP($B10,'[1]stat gazz 13-14'!$A:$Z,13,0)</f>
        <v>10</v>
      </c>
      <c r="N10" s="96">
        <f>VLOOKUP($B10,'[1]stat gazz 13-14'!$A:$Z,14,0)</f>
        <v>1</v>
      </c>
      <c r="O10" s="3"/>
      <c r="Q10" s="15" t="str">
        <f>VLOOKUP($B10,'[1]stat gazz 13-14'!$A:$Z,3,0)</f>
        <v>sassuolo</v>
      </c>
    </row>
    <row r="11" spans="1:17" ht="9.75" customHeight="1" x14ac:dyDescent="0.15">
      <c r="A11" s="3"/>
      <c r="B11" s="28" t="s">
        <v>300</v>
      </c>
      <c r="C11" s="29" t="str">
        <f t="shared" si="0"/>
        <v>int</v>
      </c>
      <c r="D11" s="3"/>
      <c r="E11" s="29">
        <f>VLOOKUP($B11,'[1]stat gazz 13-14'!$A:$Z,4,0)</f>
        <v>37</v>
      </c>
      <c r="F11" s="59">
        <f>VLOOKUP($B11,'[1]stat gazz 13-14'!$A:$Z,7,0)</f>
        <v>7.6351351351351351</v>
      </c>
      <c r="G11" s="59">
        <f>VLOOKUP($B11,'[1]stat gazz 13-14'!$A:$Z,5,0)</f>
        <v>6.1756756756756754</v>
      </c>
      <c r="H11" s="204">
        <f t="shared" si="1"/>
        <v>1.4594594594594594</v>
      </c>
      <c r="I11" s="96">
        <f>VLOOKUP($B11,'[1]stat gazz 13-14'!$A:$Z,9,0)</f>
        <v>17</v>
      </c>
      <c r="J11" s="96">
        <f>VLOOKUP($B11,'[1]stat gazz 13-14'!$A:$Z,15,0)</f>
        <v>0</v>
      </c>
      <c r="K11" s="96">
        <f>VLOOKUP($B11,'[1]stat gazz 13-14'!$A:$Z,16,0)</f>
        <v>0</v>
      </c>
      <c r="L11" s="96">
        <f>VLOOKUP($B11,'[1]stat gazz 13-14'!$A:$Z,12,0)</f>
        <v>5</v>
      </c>
      <c r="M11" s="96">
        <f>VLOOKUP($B11,'[1]stat gazz 13-14'!$A:$Z,13,0)</f>
        <v>4</v>
      </c>
      <c r="N11" s="96">
        <f>VLOOKUP($B11,'[1]stat gazz 13-14'!$A:$Z,14,0)</f>
        <v>0</v>
      </c>
      <c r="O11" s="3"/>
      <c r="Q11" s="15" t="str">
        <f>VLOOKUP($B11,'[1]stat gazz 13-14'!$A:$Z,3,0)</f>
        <v>inter</v>
      </c>
    </row>
    <row r="12" spans="1:17" ht="9.75" customHeight="1" x14ac:dyDescent="0.15">
      <c r="A12" s="3"/>
      <c r="B12" s="28" t="s">
        <v>320</v>
      </c>
      <c r="C12" s="29" t="str">
        <f t="shared" si="0"/>
        <v>rom</v>
      </c>
      <c r="D12" s="3"/>
      <c r="E12" s="29">
        <f>VLOOKUP($B12,'[1]stat gazz 13-14'!$A:$Z,4,0)</f>
        <v>25</v>
      </c>
      <c r="F12" s="59">
        <f>VLOOKUP($B12,'[1]stat gazz 13-14'!$A:$Z,7,0)</f>
        <v>7.48</v>
      </c>
      <c r="G12" s="59">
        <f>VLOOKUP($B12,'[1]stat gazz 13-14'!$A:$Z,5,0)</f>
        <v>6.5</v>
      </c>
      <c r="H12" s="204">
        <f t="shared" si="1"/>
        <v>0.98</v>
      </c>
      <c r="I12" s="96">
        <f>VLOOKUP($B12,'[1]stat gazz 13-14'!$A:$Z,9,0)</f>
        <v>7</v>
      </c>
      <c r="J12" s="96">
        <f>VLOOKUP($B12,'[1]stat gazz 13-14'!$A:$Z,15,0)</f>
        <v>2</v>
      </c>
      <c r="K12" s="96">
        <f>VLOOKUP($B12,'[1]stat gazz 13-14'!$A:$Z,16,0)</f>
        <v>0</v>
      </c>
      <c r="L12" s="96">
        <f>VLOOKUP($B12,'[1]stat gazz 13-14'!$A:$Z,12,0)</f>
        <v>5</v>
      </c>
      <c r="M12" s="96">
        <f>VLOOKUP($B12,'[1]stat gazz 13-14'!$A:$Z,13,0)</f>
        <v>3</v>
      </c>
      <c r="N12" s="96">
        <f>VLOOKUP($B12,'[1]stat gazz 13-14'!$A:$Z,14,0)</f>
        <v>0</v>
      </c>
      <c r="O12" s="3"/>
      <c r="Q12" s="15" t="str">
        <f>VLOOKUP($B12,'[1]stat gazz 13-14'!$A:$Z,3,0)</f>
        <v>roma</v>
      </c>
    </row>
    <row r="13" spans="1:17" ht="9.75" customHeight="1" x14ac:dyDescent="0.15">
      <c r="A13" s="3"/>
      <c r="B13" s="28" t="s">
        <v>276</v>
      </c>
      <c r="C13" s="29" t="str">
        <f t="shared" si="0"/>
        <v>int</v>
      </c>
      <c r="D13" s="3"/>
      <c r="E13" s="29">
        <f>VLOOKUP($B13,'[1]stat gazz 13-14'!$A:$Z,4,0)</f>
        <v>20</v>
      </c>
      <c r="F13" s="59">
        <f>VLOOKUP($B13,'[1]stat gazz 13-14'!$A:$Z,7,0)</f>
        <v>7.4749999999999996</v>
      </c>
      <c r="G13" s="59">
        <f>VLOOKUP($B13,'[1]stat gazz 13-14'!$A:$Z,5,0)</f>
        <v>6.1</v>
      </c>
      <c r="H13" s="204">
        <f t="shared" si="1"/>
        <v>1.375</v>
      </c>
      <c r="I13" s="96">
        <f>VLOOKUP($B13,'[1]stat gazz 13-14'!$A:$Z,9,0)</f>
        <v>9</v>
      </c>
      <c r="J13" s="96">
        <f>VLOOKUP($B13,'[1]stat gazz 13-14'!$A:$Z,15,0)</f>
        <v>0</v>
      </c>
      <c r="K13" s="96">
        <f>VLOOKUP($B13,'[1]stat gazz 13-14'!$A:$Z,16,0)</f>
        <v>0</v>
      </c>
      <c r="L13" s="96">
        <f>VLOOKUP($B13,'[1]stat gazz 13-14'!$A:$Z,12,0)</f>
        <v>1</v>
      </c>
      <c r="M13" s="96">
        <f>VLOOKUP($B13,'[1]stat gazz 13-14'!$A:$Z,13,0)</f>
        <v>1</v>
      </c>
      <c r="N13" s="96">
        <f>VLOOKUP($B13,'[1]stat gazz 13-14'!$A:$Z,14,0)</f>
        <v>0</v>
      </c>
      <c r="O13" s="3"/>
      <c r="Q13" s="15" t="str">
        <f>VLOOKUP($B13,'[1]stat gazz 13-14'!$A:$Z,3,0)</f>
        <v>inter</v>
      </c>
    </row>
    <row r="14" spans="1:17" ht="9.75" customHeight="1" x14ac:dyDescent="0.15">
      <c r="A14" s="3"/>
      <c r="B14" s="28" t="s">
        <v>321</v>
      </c>
      <c r="C14" s="29" t="str">
        <f t="shared" si="0"/>
        <v>nap</v>
      </c>
      <c r="D14" s="3"/>
      <c r="E14" s="29">
        <f>VLOOKUP($B14,'[1]stat gazz 13-14'!$A:$Z,4,0)</f>
        <v>11</v>
      </c>
      <c r="F14" s="59">
        <f>VLOOKUP($B14,'[1]stat gazz 13-14'!$A:$Z,7,0)</f>
        <v>7.4545454545454541</v>
      </c>
      <c r="G14" s="59">
        <f>VLOOKUP($B14,'[1]stat gazz 13-14'!$A:$Z,5,0)</f>
        <v>6</v>
      </c>
      <c r="H14" s="204">
        <f t="shared" si="1"/>
        <v>1.4545454545454546</v>
      </c>
      <c r="I14" s="96">
        <f>VLOOKUP($B14,'[1]stat gazz 13-14'!$A:$Z,9,0)</f>
        <v>5</v>
      </c>
      <c r="J14" s="96">
        <f>VLOOKUP($B14,'[1]stat gazz 13-14'!$A:$Z,15,0)</f>
        <v>0</v>
      </c>
      <c r="K14" s="96">
        <f>VLOOKUP($B14,'[1]stat gazz 13-14'!$A:$Z,16,0)</f>
        <v>0</v>
      </c>
      <c r="L14" s="96">
        <f>VLOOKUP($B14,'[1]stat gazz 13-14'!$A:$Z,12,0)</f>
        <v>2</v>
      </c>
      <c r="M14" s="96">
        <f>VLOOKUP($B14,'[1]stat gazz 13-14'!$A:$Z,13,0)</f>
        <v>2</v>
      </c>
      <c r="N14" s="96">
        <f>VLOOKUP($B14,'[1]stat gazz 13-14'!$A:$Z,14,0)</f>
        <v>0</v>
      </c>
      <c r="O14" s="3"/>
      <c r="Q14" s="15" t="str">
        <f>VLOOKUP($B14,'[1]stat gazz 13-14'!$A:$Z,3,0)</f>
        <v>napoli</v>
      </c>
    </row>
    <row r="15" spans="1:17" ht="9.75" customHeight="1" x14ac:dyDescent="0.15">
      <c r="A15" s="3"/>
      <c r="B15" s="28" t="s">
        <v>292</v>
      </c>
      <c r="C15" s="29" t="str">
        <f t="shared" si="0"/>
        <v>nap</v>
      </c>
      <c r="D15" s="3"/>
      <c r="E15" s="29">
        <f>VLOOKUP($B15,'[1]stat gazz 13-14'!$A:$Z,4,0)</f>
        <v>30</v>
      </c>
      <c r="F15" s="59">
        <f>VLOOKUP($B15,'[1]stat gazz 13-14'!$A:$Z,7,0)</f>
        <v>7.4333333333333336</v>
      </c>
      <c r="G15" s="59">
        <f>VLOOKUP($B15,'[1]stat gazz 13-14'!$A:$Z,5,0)</f>
        <v>6.2666666666666666</v>
      </c>
      <c r="H15" s="204">
        <f t="shared" si="1"/>
        <v>1.1666666666666667</v>
      </c>
      <c r="I15" s="96">
        <f>VLOOKUP($B15,'[1]stat gazz 13-14'!$A:$Z,9,0)</f>
        <v>11</v>
      </c>
      <c r="J15" s="96">
        <f>VLOOKUP($B15,'[1]stat gazz 13-14'!$A:$Z,15,0)</f>
        <v>2</v>
      </c>
      <c r="K15" s="96">
        <f>VLOOKUP($B15,'[1]stat gazz 13-14'!$A:$Z,16,0)</f>
        <v>0</v>
      </c>
      <c r="L15" s="96">
        <f>VLOOKUP($B15,'[1]stat gazz 13-14'!$A:$Z,12,0)</f>
        <v>4</v>
      </c>
      <c r="M15" s="96">
        <f>VLOOKUP($B15,'[1]stat gazz 13-14'!$A:$Z,13,0)</f>
        <v>4</v>
      </c>
      <c r="N15" s="96">
        <f>VLOOKUP($B15,'[1]stat gazz 13-14'!$A:$Z,14,0)</f>
        <v>0</v>
      </c>
      <c r="O15" s="3"/>
      <c r="Q15" s="15" t="str">
        <f>VLOOKUP($B15,'[1]stat gazz 13-14'!$A:$Z,3,0)</f>
        <v>napoli</v>
      </c>
    </row>
    <row r="16" spans="1:17" ht="9.75" customHeight="1" x14ac:dyDescent="0.15">
      <c r="A16" s="3"/>
      <c r="B16" s="28" t="s">
        <v>265</v>
      </c>
      <c r="C16" s="29" t="str">
        <f t="shared" si="0"/>
        <v>udi</v>
      </c>
      <c r="D16" s="3"/>
      <c r="E16" s="29">
        <f>VLOOKUP($B16,'[1]stat gazz 13-14'!$A:$Z,4,0)</f>
        <v>30</v>
      </c>
      <c r="F16" s="59">
        <f>VLOOKUP($B16,'[1]stat gazz 13-14'!$A:$Z,7,0)</f>
        <v>7.4333333333333336</v>
      </c>
      <c r="G16" s="59">
        <f>VLOOKUP($B16,'[1]stat gazz 13-14'!$A:$Z,5,0)</f>
        <v>6.05</v>
      </c>
      <c r="H16" s="204">
        <f t="shared" si="1"/>
        <v>1.3833333333333333</v>
      </c>
      <c r="I16" s="96">
        <f>VLOOKUP($B16,'[1]stat gazz 13-14'!$A:$Z,9,0)</f>
        <v>16</v>
      </c>
      <c r="J16" s="96">
        <f>VLOOKUP($B16,'[1]stat gazz 13-14'!$A:$Z,15,0)</f>
        <v>4</v>
      </c>
      <c r="K16" s="96">
        <f>VLOOKUP($B16,'[1]stat gazz 13-14'!$A:$Z,16,0)</f>
        <v>2</v>
      </c>
      <c r="L16" s="96">
        <f>VLOOKUP($B16,'[1]stat gazz 13-14'!$A:$Z,12,0)</f>
        <v>0</v>
      </c>
      <c r="M16" s="96">
        <f>VLOOKUP($B16,'[1]stat gazz 13-14'!$A:$Z,13,0)</f>
        <v>1</v>
      </c>
      <c r="N16" s="96">
        <f>VLOOKUP($B16,'[1]stat gazz 13-14'!$A:$Z,14,0)</f>
        <v>0</v>
      </c>
      <c r="O16" s="3"/>
      <c r="Q16" s="15" t="str">
        <f>VLOOKUP($B16,'[1]stat gazz 13-14'!$A:$Z,3,0)</f>
        <v>udinese</v>
      </c>
    </row>
    <row r="17" spans="1:17" ht="9.75" customHeight="1" x14ac:dyDescent="0.15">
      <c r="A17" s="3"/>
      <c r="B17" s="28" t="s">
        <v>259</v>
      </c>
      <c r="C17" s="29" t="str">
        <f t="shared" si="0"/>
        <v>nap</v>
      </c>
      <c r="D17" s="3"/>
      <c r="E17" s="29">
        <f>VLOOKUP($B17,'[1]stat gazz 13-14'!$A:$Z,4,0)</f>
        <v>37</v>
      </c>
      <c r="F17" s="59">
        <f>VLOOKUP($B17,'[1]stat gazz 13-14'!$A:$Z,7,0)</f>
        <v>7.4054054054054053</v>
      </c>
      <c r="G17" s="59">
        <f>VLOOKUP($B17,'[1]stat gazz 13-14'!$A:$Z,5,0)</f>
        <v>6.1486486486486482</v>
      </c>
      <c r="H17" s="204">
        <f t="shared" si="1"/>
        <v>1.2567567567567568</v>
      </c>
      <c r="I17" s="96">
        <f>VLOOKUP($B17,'[1]stat gazz 13-14'!$A:$Z,9,0)</f>
        <v>15</v>
      </c>
      <c r="J17" s="96">
        <f>VLOOKUP($B17,'[1]stat gazz 13-14'!$A:$Z,15,0)</f>
        <v>0</v>
      </c>
      <c r="K17" s="96">
        <f>VLOOKUP($B17,'[1]stat gazz 13-14'!$A:$Z,16,0)</f>
        <v>0</v>
      </c>
      <c r="L17" s="96">
        <f>VLOOKUP($B17,'[1]stat gazz 13-14'!$A:$Z,12,0)</f>
        <v>5</v>
      </c>
      <c r="M17" s="96">
        <f>VLOOKUP($B17,'[1]stat gazz 13-14'!$A:$Z,13,0)</f>
        <v>7</v>
      </c>
      <c r="N17" s="96">
        <f>VLOOKUP($B17,'[1]stat gazz 13-14'!$A:$Z,14,0)</f>
        <v>0</v>
      </c>
      <c r="O17" s="3"/>
      <c r="Q17" s="15" t="str">
        <f>VLOOKUP($B17,'[1]stat gazz 13-14'!$A:$Z,3,0)</f>
        <v>napoli</v>
      </c>
    </row>
    <row r="18" spans="1:17" ht="9.75" customHeight="1" x14ac:dyDescent="0.15">
      <c r="A18" s="3"/>
      <c r="B18" s="28" t="s">
        <v>260</v>
      </c>
      <c r="C18" s="29" t="str">
        <f t="shared" si="0"/>
        <v>par</v>
      </c>
      <c r="D18" s="3"/>
      <c r="E18" s="29">
        <f>VLOOKUP($B18,'[1]stat gazz 13-14'!$A:$Z,4,0)</f>
        <v>33</v>
      </c>
      <c r="F18" s="59">
        <f>VLOOKUP($B18,'[1]stat gazz 13-14'!$A:$Z,7,0)</f>
        <v>7.3181818181818183</v>
      </c>
      <c r="G18" s="59">
        <f>VLOOKUP($B18,'[1]stat gazz 13-14'!$A:$Z,5,0)</f>
        <v>6.3030303030303028</v>
      </c>
      <c r="H18" s="204">
        <f t="shared" si="1"/>
        <v>1.0151515151515151</v>
      </c>
      <c r="I18" s="96">
        <f>VLOOKUP($B18,'[1]stat gazz 13-14'!$A:$Z,9,0)</f>
        <v>12</v>
      </c>
      <c r="J18" s="96">
        <f>VLOOKUP($B18,'[1]stat gazz 13-14'!$A:$Z,15,0)</f>
        <v>1</v>
      </c>
      <c r="K18" s="96">
        <f>VLOOKUP($B18,'[1]stat gazz 13-14'!$A:$Z,16,0)</f>
        <v>2</v>
      </c>
      <c r="L18" s="96">
        <f>VLOOKUP($B18,'[1]stat gazz 13-14'!$A:$Z,12,0)</f>
        <v>6</v>
      </c>
      <c r="M18" s="96">
        <f>VLOOKUP($B18,'[1]stat gazz 13-14'!$A:$Z,13,0)</f>
        <v>5</v>
      </c>
      <c r="N18" s="96">
        <f>VLOOKUP($B18,'[1]stat gazz 13-14'!$A:$Z,14,0)</f>
        <v>0</v>
      </c>
      <c r="O18" s="3"/>
      <c r="Q18" s="15" t="str">
        <f>VLOOKUP($B18,'[1]stat gazz 13-14'!$A:$Z,3,0)</f>
        <v>parma</v>
      </c>
    </row>
    <row r="19" spans="1:17" ht="9.75" customHeight="1" x14ac:dyDescent="0.15">
      <c r="A19" s="3"/>
      <c r="B19" s="28" t="s">
        <v>304</v>
      </c>
      <c r="C19" s="29" t="str">
        <f t="shared" si="0"/>
        <v>liv</v>
      </c>
      <c r="D19" s="3"/>
      <c r="E19" s="29">
        <f>VLOOKUP($B19,'[1]stat gazz 13-14'!$A:$Z,4,0)</f>
        <v>35</v>
      </c>
      <c r="F19" s="59">
        <f>VLOOKUP($B19,'[1]stat gazz 13-14'!$A:$Z,7,0)</f>
        <v>7.3</v>
      </c>
      <c r="G19" s="59">
        <f>VLOOKUP($B19,'[1]stat gazz 13-14'!$A:$Z,5,0)</f>
        <v>6.1</v>
      </c>
      <c r="H19" s="204">
        <f t="shared" si="1"/>
        <v>1.2</v>
      </c>
      <c r="I19" s="96">
        <f>VLOOKUP($B19,'[1]stat gazz 13-14'!$A:$Z,9,0)</f>
        <v>15</v>
      </c>
      <c r="J19" s="96">
        <f>VLOOKUP($B19,'[1]stat gazz 13-14'!$A:$Z,15,0)</f>
        <v>3</v>
      </c>
      <c r="K19" s="96">
        <f>VLOOKUP($B19,'[1]stat gazz 13-14'!$A:$Z,16,0)</f>
        <v>0</v>
      </c>
      <c r="L19" s="96">
        <f>VLOOKUP($B19,'[1]stat gazz 13-14'!$A:$Z,12,0)</f>
        <v>1</v>
      </c>
      <c r="M19" s="96">
        <f>VLOOKUP($B19,'[1]stat gazz 13-14'!$A:$Z,13,0)</f>
        <v>8</v>
      </c>
      <c r="N19" s="96">
        <f>VLOOKUP($B19,'[1]stat gazz 13-14'!$A:$Z,14,0)</f>
        <v>0</v>
      </c>
      <c r="O19" s="3"/>
      <c r="Q19" s="15" t="str">
        <f>VLOOKUP($B19,'[1]stat gazz 13-14'!$A:$Z,3,0)</f>
        <v>livorno</v>
      </c>
    </row>
    <row r="20" spans="1:17" ht="9.75" customHeight="1" x14ac:dyDescent="0.15">
      <c r="A20" s="3"/>
      <c r="B20" s="28" t="s">
        <v>271</v>
      </c>
      <c r="C20" s="29" t="str">
        <f t="shared" si="0"/>
        <v>rom</v>
      </c>
      <c r="D20" s="3"/>
      <c r="E20" s="29">
        <f>VLOOKUP($B20,'[1]stat gazz 13-14'!$A:$Z,4,0)</f>
        <v>33</v>
      </c>
      <c r="F20" s="59">
        <f>VLOOKUP($B20,'[1]stat gazz 13-14'!$A:$Z,7,0)</f>
        <v>7.2727272727272725</v>
      </c>
      <c r="G20" s="59">
        <f>VLOOKUP($B20,'[1]stat gazz 13-14'!$A:$Z,5,0)</f>
        <v>6.3030303030303028</v>
      </c>
      <c r="H20" s="204">
        <f t="shared" si="1"/>
        <v>0.96969696969696972</v>
      </c>
      <c r="I20" s="96">
        <f>VLOOKUP($B20,'[1]stat gazz 13-14'!$A:$Z,9,0)</f>
        <v>8</v>
      </c>
      <c r="J20" s="96">
        <f>VLOOKUP($B20,'[1]stat gazz 13-14'!$A:$Z,15,0)</f>
        <v>0</v>
      </c>
      <c r="K20" s="96">
        <f>VLOOKUP($B20,'[1]stat gazz 13-14'!$A:$Z,16,0)</f>
        <v>0</v>
      </c>
      <c r="L20" s="96">
        <f>VLOOKUP($B20,'[1]stat gazz 13-14'!$A:$Z,12,0)</f>
        <v>9</v>
      </c>
      <c r="M20" s="96">
        <f>VLOOKUP($B20,'[1]stat gazz 13-14'!$A:$Z,13,0)</f>
        <v>2</v>
      </c>
      <c r="N20" s="96">
        <f>VLOOKUP($B20,'[1]stat gazz 13-14'!$A:$Z,14,0)</f>
        <v>0</v>
      </c>
      <c r="O20" s="3"/>
      <c r="Q20" s="15" t="str">
        <f>VLOOKUP($B20,'[1]stat gazz 13-14'!$A:$Z,3,0)</f>
        <v>roma</v>
      </c>
    </row>
    <row r="21" spans="1:17" ht="9.75" customHeight="1" x14ac:dyDescent="0.15">
      <c r="A21" s="3"/>
      <c r="B21" s="28" t="s">
        <v>266</v>
      </c>
      <c r="C21" s="29" t="str">
        <f t="shared" si="0"/>
        <v>sam</v>
      </c>
      <c r="D21" s="3"/>
      <c r="E21" s="29">
        <f>VLOOKUP($B21,'[1]stat gazz 13-14'!$A:$Z,4,0)</f>
        <v>33</v>
      </c>
      <c r="F21" s="59">
        <f>VLOOKUP($B21,'[1]stat gazz 13-14'!$A:$Z,7,0)</f>
        <v>7.1515151515151514</v>
      </c>
      <c r="G21" s="59">
        <f>VLOOKUP($B21,'[1]stat gazz 13-14'!$A:$Z,5,0)</f>
        <v>6.0757575757575761</v>
      </c>
      <c r="H21" s="204">
        <f t="shared" si="1"/>
        <v>1.0757575757575757</v>
      </c>
      <c r="I21" s="96">
        <f>VLOOKUP($B21,'[1]stat gazz 13-14'!$A:$Z,9,0)</f>
        <v>12</v>
      </c>
      <c r="J21" s="96">
        <f>VLOOKUP($B21,'[1]stat gazz 13-14'!$A:$Z,15,0)</f>
        <v>2</v>
      </c>
      <c r="K21" s="96">
        <f>VLOOKUP($B21,'[1]stat gazz 13-14'!$A:$Z,16,0)</f>
        <v>0</v>
      </c>
      <c r="L21" s="96">
        <f>VLOOKUP($B21,'[1]stat gazz 13-14'!$A:$Z,12,0)</f>
        <v>4</v>
      </c>
      <c r="M21" s="96">
        <f>VLOOKUP($B21,'[1]stat gazz 13-14'!$A:$Z,13,0)</f>
        <v>7</v>
      </c>
      <c r="N21" s="96">
        <f>VLOOKUP($B21,'[1]stat gazz 13-14'!$A:$Z,14,0)</f>
        <v>1</v>
      </c>
      <c r="O21" s="3"/>
      <c r="Q21" s="15" t="str">
        <f>VLOOKUP($B21,'[1]stat gazz 13-14'!$A:$Z,3,0)</f>
        <v>sampdoria</v>
      </c>
    </row>
    <row r="22" spans="1:17" ht="9.75" customHeight="1" x14ac:dyDescent="0.15">
      <c r="A22" s="3"/>
      <c r="B22" s="28" t="s">
        <v>302</v>
      </c>
      <c r="C22" s="29" t="str">
        <f t="shared" si="0"/>
        <v>chi</v>
      </c>
      <c r="D22" s="3"/>
      <c r="E22" s="29">
        <f>VLOOKUP($B22,'[1]stat gazz 13-14'!$A:$Z,4,0)</f>
        <v>33</v>
      </c>
      <c r="F22" s="59">
        <f>VLOOKUP($B22,'[1]stat gazz 13-14'!$A:$Z,7,0)</f>
        <v>7.1515151515151514</v>
      </c>
      <c r="G22" s="59">
        <f>VLOOKUP($B22,'[1]stat gazz 13-14'!$A:$Z,5,0)</f>
        <v>5.9848484848484844</v>
      </c>
      <c r="H22" s="204">
        <f t="shared" si="1"/>
        <v>1.1666666666666667</v>
      </c>
      <c r="I22" s="96">
        <f>VLOOKUP($B22,'[1]stat gazz 13-14'!$A:$Z,9,0)</f>
        <v>13</v>
      </c>
      <c r="J22" s="96">
        <f>VLOOKUP($B22,'[1]stat gazz 13-14'!$A:$Z,15,0)</f>
        <v>4</v>
      </c>
      <c r="K22" s="96">
        <f>VLOOKUP($B22,'[1]stat gazz 13-14'!$A:$Z,16,0)</f>
        <v>0</v>
      </c>
      <c r="L22" s="96">
        <f>VLOOKUP($B22,'[1]stat gazz 13-14'!$A:$Z,12,0)</f>
        <v>1</v>
      </c>
      <c r="M22" s="96">
        <f>VLOOKUP($B22,'[1]stat gazz 13-14'!$A:$Z,13,0)</f>
        <v>3</v>
      </c>
      <c r="N22" s="96">
        <f>VLOOKUP($B22,'[1]stat gazz 13-14'!$A:$Z,14,0)</f>
        <v>0</v>
      </c>
      <c r="O22" s="3"/>
      <c r="Q22" s="15" t="str">
        <f>VLOOKUP($B22,'[1]stat gazz 13-14'!$A:$Z,3,0)</f>
        <v>chievo</v>
      </c>
    </row>
    <row r="23" spans="1:17" ht="9.75" customHeight="1" x14ac:dyDescent="0.15">
      <c r="A23" s="3"/>
      <c r="B23" s="28" t="s">
        <v>279</v>
      </c>
      <c r="C23" s="29" t="str">
        <f t="shared" si="0"/>
        <v>ver</v>
      </c>
      <c r="D23" s="3"/>
      <c r="E23" s="29">
        <f>VLOOKUP($B23,'[1]stat gazz 13-14'!$A:$Z,4,0)</f>
        <v>33</v>
      </c>
      <c r="F23" s="59">
        <f>VLOOKUP($B23,'[1]stat gazz 13-14'!$A:$Z,7,0)</f>
        <v>7.1363636363636367</v>
      </c>
      <c r="G23" s="59">
        <f>VLOOKUP($B23,'[1]stat gazz 13-14'!$A:$Z,5,0)</f>
        <v>6.3484848484848486</v>
      </c>
      <c r="H23" s="204">
        <f t="shared" si="1"/>
        <v>0.78787878787878785</v>
      </c>
      <c r="I23" s="96">
        <f>VLOOKUP($B23,'[1]stat gazz 13-14'!$A:$Z,9,0)</f>
        <v>8</v>
      </c>
      <c r="J23" s="96">
        <f>VLOOKUP($B23,'[1]stat gazz 13-14'!$A:$Z,15,0)</f>
        <v>0</v>
      </c>
      <c r="K23" s="96">
        <f>VLOOKUP($B23,'[1]stat gazz 13-14'!$A:$Z,16,0)</f>
        <v>0</v>
      </c>
      <c r="L23" s="96">
        <f>VLOOKUP($B23,'[1]stat gazz 13-14'!$A:$Z,12,0)</f>
        <v>4</v>
      </c>
      <c r="M23" s="96">
        <f>VLOOKUP($B23,'[1]stat gazz 13-14'!$A:$Z,13,0)</f>
        <v>4</v>
      </c>
      <c r="N23" s="96">
        <f>VLOOKUP($B23,'[1]stat gazz 13-14'!$A:$Z,14,0)</f>
        <v>0</v>
      </c>
      <c r="O23" s="3"/>
      <c r="Q23" s="15" t="str">
        <f>VLOOKUP($B23,'[1]stat gazz 13-14'!$A:$Z,3,0)</f>
        <v>verona</v>
      </c>
    </row>
    <row r="24" spans="1:17" ht="9.75" customHeight="1" x14ac:dyDescent="0.15">
      <c r="A24" s="3"/>
      <c r="B24" s="28" t="s">
        <v>263</v>
      </c>
      <c r="C24" s="29" t="str">
        <f t="shared" si="0"/>
        <v>ata</v>
      </c>
      <c r="D24" s="3"/>
      <c r="E24" s="29">
        <f>VLOOKUP($B24,'[1]stat gazz 13-14'!$A:$Z,4,0)</f>
        <v>37</v>
      </c>
      <c r="F24" s="59">
        <f>VLOOKUP($B24,'[1]stat gazz 13-14'!$A:$Z,7,0)</f>
        <v>7.0675675675675675</v>
      </c>
      <c r="G24" s="59">
        <f>VLOOKUP($B24,'[1]stat gazz 13-14'!$A:$Z,5,0)</f>
        <v>6.0270270270270272</v>
      </c>
      <c r="H24" s="204">
        <f t="shared" si="1"/>
        <v>1.0405405405405406</v>
      </c>
      <c r="I24" s="96">
        <f>VLOOKUP($B24,'[1]stat gazz 13-14'!$A:$Z,9,0)</f>
        <v>13</v>
      </c>
      <c r="J24" s="96">
        <f>VLOOKUP($B24,'[1]stat gazz 13-14'!$A:$Z,15,0)</f>
        <v>2</v>
      </c>
      <c r="K24" s="96">
        <f>VLOOKUP($B24,'[1]stat gazz 13-14'!$A:$Z,16,0)</f>
        <v>1</v>
      </c>
      <c r="L24" s="96">
        <f>VLOOKUP($B24,'[1]stat gazz 13-14'!$A:$Z,12,0)</f>
        <v>4</v>
      </c>
      <c r="M24" s="96">
        <f>VLOOKUP($B24,'[1]stat gazz 13-14'!$A:$Z,13,0)</f>
        <v>3</v>
      </c>
      <c r="N24" s="96">
        <f>VLOOKUP($B24,'[1]stat gazz 13-14'!$A:$Z,14,0)</f>
        <v>0</v>
      </c>
      <c r="O24" s="3"/>
      <c r="Q24" s="15" t="str">
        <f>VLOOKUP($B24,'[1]stat gazz 13-14'!$A:$Z,3,0)</f>
        <v>atalanta</v>
      </c>
    </row>
    <row r="25" spans="1:17" ht="9.75" customHeight="1" x14ac:dyDescent="0.15">
      <c r="A25" s="3"/>
      <c r="B25" s="28" t="s">
        <v>298</v>
      </c>
      <c r="C25" s="29" t="str">
        <f t="shared" si="0"/>
        <v>sam</v>
      </c>
      <c r="D25" s="3"/>
      <c r="E25" s="29">
        <f>VLOOKUP($B25,'[1]stat gazz 13-14'!$A:$Z,4,0)</f>
        <v>15</v>
      </c>
      <c r="F25" s="59">
        <f>VLOOKUP($B25,'[1]stat gazz 13-14'!$A:$Z,7,0)</f>
        <v>7.0666666666666664</v>
      </c>
      <c r="G25" s="59">
        <f>VLOOKUP($B25,'[1]stat gazz 13-14'!$A:$Z,5,0)</f>
        <v>6</v>
      </c>
      <c r="H25" s="204">
        <f t="shared" si="1"/>
        <v>1.0666666666666667</v>
      </c>
      <c r="I25" s="96">
        <f>VLOOKUP($B25,'[1]stat gazz 13-14'!$A:$Z,9,0)</f>
        <v>5</v>
      </c>
      <c r="J25" s="96">
        <f>VLOOKUP($B25,'[1]stat gazz 13-14'!$A:$Z,15,0)</f>
        <v>0</v>
      </c>
      <c r="K25" s="96">
        <f>VLOOKUP($B25,'[1]stat gazz 13-14'!$A:$Z,16,0)</f>
        <v>0</v>
      </c>
      <c r="L25" s="96">
        <f>VLOOKUP($B25,'[1]stat gazz 13-14'!$A:$Z,12,0)</f>
        <v>3</v>
      </c>
      <c r="M25" s="96">
        <f>VLOOKUP($B25,'[1]stat gazz 13-14'!$A:$Z,13,0)</f>
        <v>4</v>
      </c>
      <c r="N25" s="96">
        <f>VLOOKUP($B25,'[1]stat gazz 13-14'!$A:$Z,14,0)</f>
        <v>0</v>
      </c>
      <c r="O25" s="3"/>
      <c r="Q25" s="15" t="str">
        <f>VLOOKUP($B25,'[1]stat gazz 13-14'!$A:$Z,3,0)</f>
        <v>sampdoria</v>
      </c>
    </row>
    <row r="26" spans="1:17" ht="9.75" customHeight="1" x14ac:dyDescent="0.15">
      <c r="A26" s="3"/>
      <c r="B26" s="28" t="s">
        <v>252</v>
      </c>
      <c r="C26" s="29" t="str">
        <f t="shared" si="0"/>
        <v>mil</v>
      </c>
      <c r="D26" s="3"/>
      <c r="E26" s="29">
        <f>VLOOKUP($B26,'[1]stat gazz 13-14'!$A:$Z,4,0)</f>
        <v>30</v>
      </c>
      <c r="F26" s="59">
        <f>VLOOKUP($B26,'[1]stat gazz 13-14'!$A:$Z,7,0)</f>
        <v>7.0666666666666664</v>
      </c>
      <c r="G26" s="59">
        <f>VLOOKUP($B26,'[1]stat gazz 13-14'!$A:$Z,5,0)</f>
        <v>5.916666666666667</v>
      </c>
      <c r="H26" s="204">
        <f t="shared" si="1"/>
        <v>1.1499999999999999</v>
      </c>
      <c r="I26" s="96">
        <f>VLOOKUP($B26,'[1]stat gazz 13-14'!$A:$Z,9,0)</f>
        <v>14</v>
      </c>
      <c r="J26" s="96">
        <f>VLOOKUP($B26,'[1]stat gazz 13-14'!$A:$Z,15,0)</f>
        <v>3</v>
      </c>
      <c r="K26" s="96">
        <f>VLOOKUP($B26,'[1]stat gazz 13-14'!$A:$Z,16,0)</f>
        <v>2</v>
      </c>
      <c r="L26" s="96">
        <f>VLOOKUP($B26,'[1]stat gazz 13-14'!$A:$Z,12,0)</f>
        <v>4</v>
      </c>
      <c r="M26" s="96">
        <f>VLOOKUP($B26,'[1]stat gazz 13-14'!$A:$Z,13,0)</f>
        <v>9</v>
      </c>
      <c r="N26" s="96">
        <f>VLOOKUP($B26,'[1]stat gazz 13-14'!$A:$Z,14,0)</f>
        <v>1</v>
      </c>
      <c r="O26" s="3"/>
      <c r="Q26" s="15" t="str">
        <f>VLOOKUP($B26,'[1]stat gazz 13-14'!$A:$Z,3,0)</f>
        <v>milan</v>
      </c>
    </row>
    <row r="27" spans="1:17" ht="9.75" customHeight="1" x14ac:dyDescent="0.15">
      <c r="A27" s="3"/>
      <c r="B27" s="28" t="s">
        <v>314</v>
      </c>
      <c r="C27" s="29" t="str">
        <f t="shared" si="0"/>
        <v>sas</v>
      </c>
      <c r="D27" s="3"/>
      <c r="E27" s="29">
        <f>VLOOKUP($B27,'[1]stat gazz 13-14'!$A:$Z,4,0)</f>
        <v>25</v>
      </c>
      <c r="F27" s="59">
        <f>VLOOKUP($B27,'[1]stat gazz 13-14'!$A:$Z,7,0)</f>
        <v>7.04</v>
      </c>
      <c r="G27" s="59">
        <f>VLOOKUP($B27,'[1]stat gazz 13-14'!$A:$Z,5,0)</f>
        <v>6.12</v>
      </c>
      <c r="H27" s="204">
        <f t="shared" si="1"/>
        <v>0.92</v>
      </c>
      <c r="I27" s="96">
        <f>VLOOKUP($B27,'[1]stat gazz 13-14'!$A:$Z,9,0)</f>
        <v>6</v>
      </c>
      <c r="J27" s="96">
        <f>VLOOKUP($B27,'[1]stat gazz 13-14'!$A:$Z,15,0)</f>
        <v>0</v>
      </c>
      <c r="K27" s="96">
        <f>VLOOKUP($B27,'[1]stat gazz 13-14'!$A:$Z,16,0)</f>
        <v>0</v>
      </c>
      <c r="L27" s="96">
        <f>VLOOKUP($B27,'[1]stat gazz 13-14'!$A:$Z,12,0)</f>
        <v>6</v>
      </c>
      <c r="M27" s="96">
        <f>VLOOKUP($B27,'[1]stat gazz 13-14'!$A:$Z,13,0)</f>
        <v>2</v>
      </c>
      <c r="N27" s="96">
        <f>VLOOKUP($B27,'[1]stat gazz 13-14'!$A:$Z,14,0)</f>
        <v>0</v>
      </c>
      <c r="O27" s="3"/>
      <c r="Q27" s="15" t="str">
        <f>VLOOKUP($B27,'[1]stat gazz 13-14'!$A:$Z,3,0)</f>
        <v>sassuolo</v>
      </c>
    </row>
    <row r="28" spans="1:17" ht="9.75" customHeight="1" x14ac:dyDescent="0.15">
      <c r="A28" s="3"/>
      <c r="B28" s="28" t="s">
        <v>272</v>
      </c>
      <c r="C28" s="29" t="str">
        <f t="shared" si="0"/>
        <v>gen</v>
      </c>
      <c r="D28" s="3"/>
      <c r="E28" s="29">
        <f>VLOOKUP($B28,'[1]stat gazz 13-14'!$A:$Z,4,0)</f>
        <v>35</v>
      </c>
      <c r="F28" s="59">
        <f>VLOOKUP($B28,'[1]stat gazz 13-14'!$A:$Z,7,0)</f>
        <v>7.0285714285714285</v>
      </c>
      <c r="G28" s="59">
        <f>VLOOKUP($B28,'[1]stat gazz 13-14'!$A:$Z,5,0)</f>
        <v>6.1142857142857139</v>
      </c>
      <c r="H28" s="204">
        <f t="shared" si="1"/>
        <v>0.91428571428571426</v>
      </c>
      <c r="I28" s="96">
        <f>VLOOKUP($B28,'[1]stat gazz 13-14'!$A:$Z,9,0)</f>
        <v>15</v>
      </c>
      <c r="J28" s="96">
        <f>VLOOKUP($B28,'[1]stat gazz 13-14'!$A:$Z,15,0)</f>
        <v>4</v>
      </c>
      <c r="K28" s="96">
        <f>VLOOKUP($B28,'[1]stat gazz 13-14'!$A:$Z,16,0)</f>
        <v>3</v>
      </c>
      <c r="L28" s="96">
        <f>VLOOKUP($B28,'[1]stat gazz 13-14'!$A:$Z,12,0)</f>
        <v>0</v>
      </c>
      <c r="M28" s="96">
        <f>VLOOKUP($B28,'[1]stat gazz 13-14'!$A:$Z,13,0)</f>
        <v>8</v>
      </c>
      <c r="N28" s="96">
        <f>VLOOKUP($B28,'[1]stat gazz 13-14'!$A:$Z,14,0)</f>
        <v>0</v>
      </c>
      <c r="O28" s="3"/>
      <c r="Q28" s="15" t="str">
        <f>VLOOKUP($B28,'[1]stat gazz 13-14'!$A:$Z,3,0)</f>
        <v>genoa</v>
      </c>
    </row>
    <row r="29" spans="1:17" ht="9.75" customHeight="1" x14ac:dyDescent="0.15">
      <c r="A29" s="3"/>
      <c r="B29" s="28" t="s">
        <v>280</v>
      </c>
      <c r="C29" s="29" t="str">
        <f t="shared" si="0"/>
        <v>laz</v>
      </c>
      <c r="D29" s="3"/>
      <c r="E29" s="29">
        <f>VLOOKUP($B29,'[1]stat gazz 13-14'!$A:$Z,4,0)</f>
        <v>23</v>
      </c>
      <c r="F29" s="59">
        <f>VLOOKUP($B29,'[1]stat gazz 13-14'!$A:$Z,7,0)</f>
        <v>6.9782608695652177</v>
      </c>
      <c r="G29" s="59">
        <f>VLOOKUP($B29,'[1]stat gazz 13-14'!$A:$Z,5,0)</f>
        <v>6.2826086956521738</v>
      </c>
      <c r="H29" s="204">
        <f t="shared" si="1"/>
        <v>0.69565217391304346</v>
      </c>
      <c r="I29" s="96">
        <f>VLOOKUP($B29,'[1]stat gazz 13-14'!$A:$Z,9,0)</f>
        <v>5</v>
      </c>
      <c r="J29" s="96">
        <f>VLOOKUP($B29,'[1]stat gazz 13-14'!$A:$Z,15,0)</f>
        <v>0</v>
      </c>
      <c r="K29" s="96">
        <f>VLOOKUP($B29,'[1]stat gazz 13-14'!$A:$Z,16,0)</f>
        <v>0</v>
      </c>
      <c r="L29" s="96">
        <f>VLOOKUP($B29,'[1]stat gazz 13-14'!$A:$Z,12,0)</f>
        <v>2</v>
      </c>
      <c r="M29" s="96">
        <f>VLOOKUP($B29,'[1]stat gazz 13-14'!$A:$Z,13,0)</f>
        <v>2</v>
      </c>
      <c r="N29" s="96">
        <f>VLOOKUP($B29,'[1]stat gazz 13-14'!$A:$Z,14,0)</f>
        <v>0</v>
      </c>
      <c r="O29" s="3"/>
      <c r="Q29" s="15" t="str">
        <f>VLOOKUP($B29,'[1]stat gazz 13-14'!$A:$Z,3,0)</f>
        <v>lazio</v>
      </c>
    </row>
    <row r="30" spans="1:17" ht="9.75" customHeight="1" x14ac:dyDescent="0.15">
      <c r="A30" s="3"/>
      <c r="B30" s="28" t="s">
        <v>253</v>
      </c>
      <c r="C30" s="29" t="str">
        <f t="shared" si="0"/>
        <v>ver</v>
      </c>
      <c r="D30" s="3"/>
      <c r="E30" s="29">
        <f>VLOOKUP($B30,'[1]stat gazz 13-14'!$A:$Z,4,0)</f>
        <v>23</v>
      </c>
      <c r="F30" s="59">
        <f>VLOOKUP($B30,'[1]stat gazz 13-14'!$A:$Z,7,0)</f>
        <v>6.8695652173913047</v>
      </c>
      <c r="G30" s="59">
        <f>VLOOKUP($B30,'[1]stat gazz 13-14'!$A:$Z,5,0)</f>
        <v>6.0434782608695654</v>
      </c>
      <c r="H30" s="204">
        <f t="shared" si="1"/>
        <v>0.82608695652173914</v>
      </c>
      <c r="I30" s="96">
        <f>VLOOKUP($B30,'[1]stat gazz 13-14'!$A:$Z,9,0)</f>
        <v>5</v>
      </c>
      <c r="J30" s="96">
        <f>VLOOKUP($B30,'[1]stat gazz 13-14'!$A:$Z,15,0)</f>
        <v>0</v>
      </c>
      <c r="K30" s="96">
        <f>VLOOKUP($B30,'[1]stat gazz 13-14'!$A:$Z,16,0)</f>
        <v>0</v>
      </c>
      <c r="L30" s="96">
        <f>VLOOKUP($B30,'[1]stat gazz 13-14'!$A:$Z,12,0)</f>
        <v>5</v>
      </c>
      <c r="M30" s="96">
        <f>VLOOKUP($B30,'[1]stat gazz 13-14'!$A:$Z,13,0)</f>
        <v>2</v>
      </c>
      <c r="N30" s="96">
        <f>VLOOKUP($B30,'[1]stat gazz 13-14'!$A:$Z,14,0)</f>
        <v>0</v>
      </c>
      <c r="O30" s="3"/>
      <c r="Q30" s="15" t="str">
        <f>VLOOKUP($B30,'[1]stat gazz 13-14'!$A:$Z,3,0)</f>
        <v>verona</v>
      </c>
    </row>
    <row r="31" spans="1:17" ht="9.75" customHeight="1" x14ac:dyDescent="0.15">
      <c r="A31" s="3"/>
      <c r="B31" s="28" t="s">
        <v>303</v>
      </c>
      <c r="C31" s="29" t="str">
        <f t="shared" si="0"/>
        <v>nap</v>
      </c>
      <c r="D31" s="3"/>
      <c r="E31" s="29">
        <f>VLOOKUP($B31,'[1]stat gazz 13-14'!$A:$Z,4,0)</f>
        <v>24</v>
      </c>
      <c r="F31" s="59">
        <f>VLOOKUP($B31,'[1]stat gazz 13-14'!$A:$Z,7,0)</f>
        <v>6.8125</v>
      </c>
      <c r="G31" s="59">
        <f>VLOOKUP($B31,'[1]stat gazz 13-14'!$A:$Z,5,0)</f>
        <v>6</v>
      </c>
      <c r="H31" s="204">
        <f t="shared" si="1"/>
        <v>0.8125</v>
      </c>
      <c r="I31" s="96">
        <f>VLOOKUP($B31,'[1]stat gazz 13-14'!$A:$Z,9,0)</f>
        <v>7</v>
      </c>
      <c r="J31" s="96">
        <f>VLOOKUP($B31,'[1]stat gazz 13-14'!$A:$Z,15,0)</f>
        <v>0</v>
      </c>
      <c r="K31" s="96">
        <f>VLOOKUP($B31,'[1]stat gazz 13-14'!$A:$Z,16,0)</f>
        <v>1</v>
      </c>
      <c r="L31" s="96">
        <f>VLOOKUP($B31,'[1]stat gazz 13-14'!$A:$Z,12,0)</f>
        <v>3</v>
      </c>
      <c r="M31" s="96">
        <f>VLOOKUP($B31,'[1]stat gazz 13-14'!$A:$Z,13,0)</f>
        <v>3</v>
      </c>
      <c r="N31" s="96">
        <f>VLOOKUP($B31,'[1]stat gazz 13-14'!$A:$Z,14,0)</f>
        <v>0</v>
      </c>
      <c r="O31" s="3"/>
      <c r="Q31" s="15" t="str">
        <f>VLOOKUP($B31,'[1]stat gazz 13-14'!$A:$Z,3,0)</f>
        <v>napoli</v>
      </c>
    </row>
    <row r="32" spans="1:17" ht="9.75" customHeight="1" x14ac:dyDescent="0.15">
      <c r="A32" s="3"/>
      <c r="B32" s="28" t="s">
        <v>270</v>
      </c>
      <c r="C32" s="29" t="str">
        <f t="shared" si="0"/>
        <v>sam</v>
      </c>
      <c r="D32" s="3"/>
      <c r="E32" s="29">
        <f>VLOOKUP($B32,'[1]stat gazz 13-14'!$A:$Z,4,0)</f>
        <v>34</v>
      </c>
      <c r="F32" s="59">
        <f>VLOOKUP($B32,'[1]stat gazz 13-14'!$A:$Z,7,0)</f>
        <v>6.7647058823529411</v>
      </c>
      <c r="G32" s="59">
        <f>VLOOKUP($B32,'[1]stat gazz 13-14'!$A:$Z,5,0)</f>
        <v>5.9705882352941178</v>
      </c>
      <c r="H32" s="204">
        <f t="shared" si="1"/>
        <v>0.79411764705882348</v>
      </c>
      <c r="I32" s="96">
        <f>VLOOKUP($B32,'[1]stat gazz 13-14'!$A:$Z,9,0)</f>
        <v>9</v>
      </c>
      <c r="J32" s="96">
        <f>VLOOKUP($B32,'[1]stat gazz 13-14'!$A:$Z,15,0)</f>
        <v>0</v>
      </c>
      <c r="K32" s="96">
        <f>VLOOKUP($B32,'[1]stat gazz 13-14'!$A:$Z,16,0)</f>
        <v>0</v>
      </c>
      <c r="L32" s="96">
        <f>VLOOKUP($B32,'[1]stat gazz 13-14'!$A:$Z,12,0)</f>
        <v>3</v>
      </c>
      <c r="M32" s="96">
        <f>VLOOKUP($B32,'[1]stat gazz 13-14'!$A:$Z,13,0)</f>
        <v>6</v>
      </c>
      <c r="N32" s="96">
        <f>VLOOKUP($B32,'[1]stat gazz 13-14'!$A:$Z,14,0)</f>
        <v>0</v>
      </c>
      <c r="O32" s="3"/>
      <c r="Q32" s="15" t="str">
        <f>VLOOKUP($B32,'[1]stat gazz 13-14'!$A:$Z,3,0)</f>
        <v>sampdoria</v>
      </c>
    </row>
    <row r="33" spans="1:17" ht="9.75" customHeight="1" x14ac:dyDescent="0.15">
      <c r="A33" s="3"/>
      <c r="B33" s="28" t="s">
        <v>269</v>
      </c>
      <c r="C33" s="29" t="str">
        <f t="shared" si="0"/>
        <v>sas</v>
      </c>
      <c r="D33" s="3"/>
      <c r="E33" s="29">
        <f>VLOOKUP($B33,'[1]stat gazz 13-14'!$A:$Z,4,0)</f>
        <v>27</v>
      </c>
      <c r="F33" s="59">
        <f>VLOOKUP($B33,'[1]stat gazz 13-14'!$A:$Z,7,0)</f>
        <v>6.7592592592592595</v>
      </c>
      <c r="G33" s="59">
        <f>VLOOKUP($B33,'[1]stat gazz 13-14'!$A:$Z,5,0)</f>
        <v>5.9444444444444446</v>
      </c>
      <c r="H33" s="204">
        <f t="shared" si="1"/>
        <v>0.81481481481481477</v>
      </c>
      <c r="I33" s="96">
        <f>VLOOKUP($B33,'[1]stat gazz 13-14'!$A:$Z,9,0)</f>
        <v>7</v>
      </c>
      <c r="J33" s="96">
        <f>VLOOKUP($B33,'[1]stat gazz 13-14'!$A:$Z,15,0)</f>
        <v>0</v>
      </c>
      <c r="K33" s="96">
        <f>VLOOKUP($B33,'[1]stat gazz 13-14'!$A:$Z,16,0)</f>
        <v>0</v>
      </c>
      <c r="L33" s="96">
        <f>VLOOKUP($B33,'[1]stat gazz 13-14'!$A:$Z,12,0)</f>
        <v>3</v>
      </c>
      <c r="M33" s="96">
        <f>VLOOKUP($B33,'[1]stat gazz 13-14'!$A:$Z,13,0)</f>
        <v>4</v>
      </c>
      <c r="N33" s="96">
        <f>VLOOKUP($B33,'[1]stat gazz 13-14'!$A:$Z,14,0)</f>
        <v>0</v>
      </c>
      <c r="O33" s="3"/>
      <c r="Q33" s="15" t="str">
        <f>VLOOKUP($B33,'[1]stat gazz 13-14'!$A:$Z,3,0)</f>
        <v>sassuolo</v>
      </c>
    </row>
    <row r="34" spans="1:17" ht="9.75" customHeight="1" x14ac:dyDescent="0.15">
      <c r="A34" s="3"/>
      <c r="B34" s="28" t="s">
        <v>256</v>
      </c>
      <c r="C34" s="29" t="str">
        <f t="shared" si="0"/>
        <v>cat</v>
      </c>
      <c r="D34" s="3"/>
      <c r="E34" s="29">
        <f>VLOOKUP($B34,'[1]stat gazz 13-14'!$A:$Z,4,0)</f>
        <v>29</v>
      </c>
      <c r="F34" s="59">
        <f>VLOOKUP($B34,'[1]stat gazz 13-14'!$A:$Z,7,0)</f>
        <v>6.7068965517241379</v>
      </c>
      <c r="G34" s="59">
        <f>VLOOKUP($B34,'[1]stat gazz 13-14'!$A:$Z,5,0)</f>
        <v>5.7586206896551726</v>
      </c>
      <c r="H34" s="204">
        <f t="shared" si="1"/>
        <v>0.94827586206896552</v>
      </c>
      <c r="I34" s="96">
        <f>VLOOKUP($B34,'[1]stat gazz 13-14'!$A:$Z,9,0)</f>
        <v>10</v>
      </c>
      <c r="J34" s="96">
        <f>VLOOKUP($B34,'[1]stat gazz 13-14'!$A:$Z,15,0)</f>
        <v>0</v>
      </c>
      <c r="K34" s="96">
        <f>VLOOKUP($B34,'[1]stat gazz 13-14'!$A:$Z,16,0)</f>
        <v>0</v>
      </c>
      <c r="L34" s="96">
        <f>VLOOKUP($B34,'[1]stat gazz 13-14'!$A:$Z,12,0)</f>
        <v>2</v>
      </c>
      <c r="M34" s="96">
        <f>VLOOKUP($B34,'[1]stat gazz 13-14'!$A:$Z,13,0)</f>
        <v>7</v>
      </c>
      <c r="N34" s="96">
        <f>VLOOKUP($B34,'[1]stat gazz 13-14'!$A:$Z,14,0)</f>
        <v>1</v>
      </c>
      <c r="O34" s="3"/>
      <c r="Q34" s="15" t="str">
        <f>VLOOKUP($B34,'[1]stat gazz 13-14'!$A:$Z,3,0)</f>
        <v>catania</v>
      </c>
    </row>
    <row r="35" spans="1:17" ht="9.75" customHeight="1" x14ac:dyDescent="0.15">
      <c r="A35" s="3"/>
      <c r="B35" s="28" t="s">
        <v>251</v>
      </c>
      <c r="C35" s="29" t="str">
        <f t="shared" si="0"/>
        <v>par</v>
      </c>
      <c r="D35" s="3"/>
      <c r="E35" s="29">
        <f>VLOOKUP($B35,'[1]stat gazz 13-14'!$A:$Z,4,0)</f>
        <v>26</v>
      </c>
      <c r="F35" s="59">
        <f>VLOOKUP($B35,'[1]stat gazz 13-14'!$A:$Z,7,0)</f>
        <v>6.6730769230769234</v>
      </c>
      <c r="G35" s="59">
        <f>VLOOKUP($B35,'[1]stat gazz 13-14'!$A:$Z,5,0)</f>
        <v>5.9615384615384617</v>
      </c>
      <c r="H35" s="204">
        <f t="shared" si="1"/>
        <v>0.71153846153846156</v>
      </c>
      <c r="I35" s="96">
        <f>VLOOKUP($B35,'[1]stat gazz 13-14'!$A:$Z,9,0)</f>
        <v>8</v>
      </c>
      <c r="J35" s="96">
        <f>VLOOKUP($B35,'[1]stat gazz 13-14'!$A:$Z,15,0)</f>
        <v>2</v>
      </c>
      <c r="K35" s="96">
        <f>VLOOKUP($B35,'[1]stat gazz 13-14'!$A:$Z,16,0)</f>
        <v>1</v>
      </c>
      <c r="L35" s="96">
        <f>VLOOKUP($B35,'[1]stat gazz 13-14'!$A:$Z,12,0)</f>
        <v>0</v>
      </c>
      <c r="M35" s="96">
        <f>VLOOKUP($B35,'[1]stat gazz 13-14'!$A:$Z,13,0)</f>
        <v>1</v>
      </c>
      <c r="N35" s="96">
        <f>VLOOKUP($B35,'[1]stat gazz 13-14'!$A:$Z,14,0)</f>
        <v>2</v>
      </c>
      <c r="O35" s="3"/>
      <c r="Q35" s="15" t="str">
        <f>VLOOKUP($B35,'[1]stat gazz 13-14'!$A:$Z,3,0)</f>
        <v>parma</v>
      </c>
    </row>
    <row r="36" spans="1:17" ht="9.75" customHeight="1" x14ac:dyDescent="0.15">
      <c r="A36" s="3"/>
      <c r="B36" s="28" t="s">
        <v>282</v>
      </c>
      <c r="C36" s="29" t="str">
        <f t="shared" si="0"/>
        <v>laz</v>
      </c>
      <c r="D36" s="3"/>
      <c r="E36" s="29">
        <f>VLOOKUP($B36,'[1]stat gazz 13-14'!$A:$Z,4,0)</f>
        <v>24</v>
      </c>
      <c r="F36" s="59">
        <f>VLOOKUP($B36,'[1]stat gazz 13-14'!$A:$Z,7,0)</f>
        <v>6.666666666666667</v>
      </c>
      <c r="G36" s="59">
        <f>VLOOKUP($B36,'[1]stat gazz 13-14'!$A:$Z,5,0)</f>
        <v>5.791666666666667</v>
      </c>
      <c r="H36" s="204">
        <f t="shared" si="1"/>
        <v>0.875</v>
      </c>
      <c r="I36" s="96">
        <f>VLOOKUP($B36,'[1]stat gazz 13-14'!$A:$Z,9,0)</f>
        <v>7</v>
      </c>
      <c r="J36" s="96">
        <f>VLOOKUP($B36,'[1]stat gazz 13-14'!$A:$Z,15,0)</f>
        <v>0</v>
      </c>
      <c r="K36" s="96">
        <f>VLOOKUP($B36,'[1]stat gazz 13-14'!$A:$Z,16,0)</f>
        <v>0</v>
      </c>
      <c r="L36" s="96">
        <f>VLOOKUP($B36,'[1]stat gazz 13-14'!$A:$Z,12,0)</f>
        <v>1</v>
      </c>
      <c r="M36" s="96">
        <f>VLOOKUP($B36,'[1]stat gazz 13-14'!$A:$Z,13,0)</f>
        <v>2</v>
      </c>
      <c r="N36" s="96">
        <f>VLOOKUP($B36,'[1]stat gazz 13-14'!$A:$Z,14,0)</f>
        <v>0</v>
      </c>
      <c r="O36" s="3"/>
      <c r="Q36" s="15" t="str">
        <f>VLOOKUP($B36,'[1]stat gazz 13-14'!$A:$Z,3,0)</f>
        <v>lazio</v>
      </c>
    </row>
    <row r="37" spans="1:17" ht="9.75" customHeight="1" x14ac:dyDescent="0.15">
      <c r="A37" s="3"/>
      <c r="B37" s="28" t="s">
        <v>322</v>
      </c>
      <c r="C37" s="29" t="str">
        <f t="shared" si="0"/>
        <v>sas</v>
      </c>
      <c r="D37" s="3"/>
      <c r="E37" s="29">
        <f>VLOOKUP($B37,'[1]stat gazz 13-14'!$A:$Z,4,0)</f>
        <v>33</v>
      </c>
      <c r="F37" s="59">
        <f>VLOOKUP($B37,'[1]stat gazz 13-14'!$A:$Z,7,0)</f>
        <v>6.5454545454545459</v>
      </c>
      <c r="G37" s="59">
        <f>VLOOKUP($B37,'[1]stat gazz 13-14'!$A:$Z,5,0)</f>
        <v>5.8787878787878789</v>
      </c>
      <c r="H37" s="204">
        <f t="shared" si="1"/>
        <v>0.66666666666666663</v>
      </c>
      <c r="I37" s="96">
        <f>VLOOKUP($B37,'[1]stat gazz 13-14'!$A:$Z,9,0)</f>
        <v>9</v>
      </c>
      <c r="J37" s="96">
        <f>VLOOKUP($B37,'[1]stat gazz 13-14'!$A:$Z,15,0)</f>
        <v>1</v>
      </c>
      <c r="K37" s="96">
        <f>VLOOKUP($B37,'[1]stat gazz 13-14'!$A:$Z,16,0)</f>
        <v>0</v>
      </c>
      <c r="L37" s="96">
        <f>VLOOKUP($B37,'[1]stat gazz 13-14'!$A:$Z,12,0)</f>
        <v>1</v>
      </c>
      <c r="M37" s="96">
        <f>VLOOKUP($B37,'[1]stat gazz 13-14'!$A:$Z,13,0)</f>
        <v>10</v>
      </c>
      <c r="N37" s="96">
        <f>VLOOKUP($B37,'[1]stat gazz 13-14'!$A:$Z,14,0)</f>
        <v>1</v>
      </c>
      <c r="O37" s="3"/>
      <c r="Q37" s="15" t="str">
        <f>VLOOKUP($B37,'[1]stat gazz 13-14'!$A:$Z,3,0)</f>
        <v>sassuolo</v>
      </c>
    </row>
    <row r="38" spans="1:17" ht="9.75" customHeight="1" x14ac:dyDescent="0.15">
      <c r="A38" s="3"/>
      <c r="B38" s="28" t="s">
        <v>315</v>
      </c>
      <c r="C38" s="29" t="str">
        <f t="shared" si="0"/>
        <v>cag</v>
      </c>
      <c r="D38" s="3"/>
      <c r="E38" s="29">
        <f>VLOOKUP($B38,'[1]stat gazz 13-14'!$A:$Z,4,0)</f>
        <v>30</v>
      </c>
      <c r="F38" s="59">
        <f>VLOOKUP($B38,'[1]stat gazz 13-14'!$A:$Z,7,0)</f>
        <v>6.5</v>
      </c>
      <c r="G38" s="59">
        <f>VLOOKUP($B38,'[1]stat gazz 13-14'!$A:$Z,5,0)</f>
        <v>5.8833333333333337</v>
      </c>
      <c r="H38" s="204">
        <f t="shared" si="1"/>
        <v>0.6166666666666667</v>
      </c>
      <c r="I38" s="96">
        <f>VLOOKUP($B38,'[1]stat gazz 13-14'!$A:$Z,9,0)</f>
        <v>6</v>
      </c>
      <c r="J38" s="96">
        <f>VLOOKUP($B38,'[1]stat gazz 13-14'!$A:$Z,15,0)</f>
        <v>0</v>
      </c>
      <c r="K38" s="96">
        <f>VLOOKUP($B38,'[1]stat gazz 13-14'!$A:$Z,16,0)</f>
        <v>0</v>
      </c>
      <c r="L38" s="96">
        <f>VLOOKUP($B38,'[1]stat gazz 13-14'!$A:$Z,12,0)</f>
        <v>1</v>
      </c>
      <c r="M38" s="96">
        <f>VLOOKUP($B38,'[1]stat gazz 13-14'!$A:$Z,13,0)</f>
        <v>1</v>
      </c>
      <c r="N38" s="96">
        <f>VLOOKUP($B38,'[1]stat gazz 13-14'!$A:$Z,14,0)</f>
        <v>0</v>
      </c>
      <c r="O38" s="3"/>
      <c r="Q38" s="15" t="str">
        <f>VLOOKUP($B38,'[1]stat gazz 13-14'!$A:$Z,3,0)</f>
        <v>cagliari</v>
      </c>
    </row>
    <row r="39" spans="1:17" ht="9.75" customHeight="1" x14ac:dyDescent="0.15">
      <c r="A39" s="3"/>
      <c r="B39" s="28" t="s">
        <v>318</v>
      </c>
      <c r="C39" s="29" t="str">
        <f t="shared" si="0"/>
        <v>chi</v>
      </c>
      <c r="D39" s="3"/>
      <c r="E39" s="29">
        <f>VLOOKUP($B39,'[1]stat gazz 13-14'!$A:$Z,4,0)</f>
        <v>31</v>
      </c>
      <c r="F39" s="59">
        <f>VLOOKUP($B39,'[1]stat gazz 13-14'!$A:$Z,7,0)</f>
        <v>6.370967741935484</v>
      </c>
      <c r="G39" s="59">
        <f>VLOOKUP($B39,'[1]stat gazz 13-14'!$A:$Z,5,0)</f>
        <v>5.790322580645161</v>
      </c>
      <c r="H39" s="204">
        <f t="shared" si="1"/>
        <v>0.58064516129032262</v>
      </c>
      <c r="I39" s="96">
        <f>VLOOKUP($B39,'[1]stat gazz 13-14'!$A:$Z,9,0)</f>
        <v>7</v>
      </c>
      <c r="J39" s="96">
        <f>VLOOKUP($B39,'[1]stat gazz 13-14'!$A:$Z,15,0)</f>
        <v>2</v>
      </c>
      <c r="K39" s="96">
        <f>VLOOKUP($B39,'[1]stat gazz 13-14'!$A:$Z,16,0)</f>
        <v>1</v>
      </c>
      <c r="L39" s="96">
        <f>VLOOKUP($B39,'[1]stat gazz 13-14'!$A:$Z,12,0)</f>
        <v>1</v>
      </c>
      <c r="M39" s="96">
        <f>VLOOKUP($B39,'[1]stat gazz 13-14'!$A:$Z,13,0)</f>
        <v>2</v>
      </c>
      <c r="N39" s="96">
        <f>VLOOKUP($B39,'[1]stat gazz 13-14'!$A:$Z,14,0)</f>
        <v>0</v>
      </c>
      <c r="O39" s="3"/>
      <c r="Q39" s="15" t="str">
        <f>VLOOKUP($B39,'[1]stat gazz 13-14'!$A:$Z,3,0)</f>
        <v>chievo</v>
      </c>
    </row>
    <row r="40" spans="1:17" ht="9.75" customHeight="1" x14ac:dyDescent="0.15">
      <c r="A40" s="3"/>
      <c r="B40" s="28" t="s">
        <v>305</v>
      </c>
      <c r="C40" s="29" t="str">
        <f t="shared" si="0"/>
        <v>mil</v>
      </c>
      <c r="D40" s="3"/>
      <c r="E40" s="29">
        <f>VLOOKUP($B40,'[1]stat gazz 13-14'!$A:$Z,4,0)</f>
        <v>15</v>
      </c>
      <c r="F40" s="59">
        <f>VLOOKUP($B40,'[1]stat gazz 13-14'!$A:$Z,7,0)</f>
        <v>6.3666666666666663</v>
      </c>
      <c r="G40" s="59">
        <f>VLOOKUP($B40,'[1]stat gazz 13-14'!$A:$Z,5,0)</f>
        <v>6</v>
      </c>
      <c r="H40" s="204">
        <f t="shared" si="1"/>
        <v>0.36666666666666664</v>
      </c>
      <c r="I40" s="96">
        <f>VLOOKUP($B40,'[1]stat gazz 13-14'!$A:$Z,9,0)</f>
        <v>2</v>
      </c>
      <c r="J40" s="96">
        <f>VLOOKUP($B40,'[1]stat gazz 13-14'!$A:$Z,15,0)</f>
        <v>0</v>
      </c>
      <c r="K40" s="96">
        <f>VLOOKUP($B40,'[1]stat gazz 13-14'!$A:$Z,16,0)</f>
        <v>0</v>
      </c>
      <c r="L40" s="96">
        <f>VLOOKUP($B40,'[1]stat gazz 13-14'!$A:$Z,12,0)</f>
        <v>0</v>
      </c>
      <c r="M40" s="96">
        <f>VLOOKUP($B40,'[1]stat gazz 13-14'!$A:$Z,13,0)</f>
        <v>1</v>
      </c>
      <c r="N40" s="96">
        <f>VLOOKUP($B40,'[1]stat gazz 13-14'!$A:$Z,14,0)</f>
        <v>0</v>
      </c>
      <c r="O40" s="3"/>
      <c r="Q40" s="15" t="str">
        <f>VLOOKUP($B40,'[1]stat gazz 13-14'!$A:$Z,3,0)</f>
        <v>milan</v>
      </c>
    </row>
    <row r="41" spans="1:17" ht="9.75" customHeight="1" x14ac:dyDescent="0.15">
      <c r="A41" s="3"/>
      <c r="B41" s="28" t="s">
        <v>278</v>
      </c>
      <c r="C41" s="29" t="str">
        <f t="shared" si="0"/>
        <v>nap</v>
      </c>
      <c r="D41" s="3"/>
      <c r="E41" s="29">
        <f>VLOOKUP($B41,'[1]stat gazz 13-14'!$A:$Z,4,0)</f>
        <v>35</v>
      </c>
      <c r="F41" s="59">
        <f>VLOOKUP($B41,'[1]stat gazz 13-14'!$A:$Z,7,0)</f>
        <v>6.2571428571428571</v>
      </c>
      <c r="G41" s="59">
        <f>VLOOKUP($B41,'[1]stat gazz 13-14'!$A:$Z,5,0)</f>
        <v>5.9428571428571431</v>
      </c>
      <c r="H41" s="204">
        <f t="shared" si="1"/>
        <v>0.31428571428571428</v>
      </c>
      <c r="I41" s="96">
        <f>VLOOKUP($B41,'[1]stat gazz 13-14'!$A:$Z,9,0)</f>
        <v>3</v>
      </c>
      <c r="J41" s="96">
        <f>VLOOKUP($B41,'[1]stat gazz 13-14'!$A:$Z,15,0)</f>
        <v>0</v>
      </c>
      <c r="K41" s="96">
        <f>VLOOKUP($B41,'[1]stat gazz 13-14'!$A:$Z,16,0)</f>
        <v>0</v>
      </c>
      <c r="L41" s="96">
        <f>VLOOKUP($B41,'[1]stat gazz 13-14'!$A:$Z,12,0)</f>
        <v>3</v>
      </c>
      <c r="M41" s="96">
        <f>VLOOKUP($B41,'[1]stat gazz 13-14'!$A:$Z,13,0)</f>
        <v>2</v>
      </c>
      <c r="N41" s="96">
        <f>VLOOKUP($B41,'[1]stat gazz 13-14'!$A:$Z,14,0)</f>
        <v>0</v>
      </c>
      <c r="O41" s="3"/>
      <c r="Q41" s="15" t="str">
        <f>VLOOKUP($B41,'[1]stat gazz 13-14'!$A:$Z,3,0)</f>
        <v>napoli</v>
      </c>
    </row>
    <row r="42" spans="1:17" ht="9.75" customHeight="1" x14ac:dyDescent="0.15">
      <c r="A42" s="3"/>
      <c r="B42" s="28" t="s">
        <v>299</v>
      </c>
      <c r="C42" s="29" t="str">
        <f t="shared" si="0"/>
        <v>juv</v>
      </c>
      <c r="D42" s="3"/>
      <c r="E42" s="29">
        <f>VLOOKUP($B42,'[1]stat gazz 13-14'!$A:$Z,4,0)</f>
        <v>16</v>
      </c>
      <c r="F42" s="59">
        <f>VLOOKUP($B42,'[1]stat gazz 13-14'!$A:$Z,7,0)</f>
        <v>6.25</v>
      </c>
      <c r="G42" s="59">
        <f>VLOOKUP($B42,'[1]stat gazz 13-14'!$A:$Z,5,0)</f>
        <v>5.8125</v>
      </c>
      <c r="H42" s="204">
        <f t="shared" si="1"/>
        <v>0.4375</v>
      </c>
      <c r="I42" s="96">
        <f>VLOOKUP($B42,'[1]stat gazz 13-14'!$A:$Z,9,0)</f>
        <v>2</v>
      </c>
      <c r="J42" s="96">
        <f>VLOOKUP($B42,'[1]stat gazz 13-14'!$A:$Z,15,0)</f>
        <v>0</v>
      </c>
      <c r="K42" s="96">
        <f>VLOOKUP($B42,'[1]stat gazz 13-14'!$A:$Z,16,0)</f>
        <v>0</v>
      </c>
      <c r="L42" s="96">
        <f>VLOOKUP($B42,'[1]stat gazz 13-14'!$A:$Z,12,0)</f>
        <v>2</v>
      </c>
      <c r="M42" s="96">
        <f>VLOOKUP($B42,'[1]stat gazz 13-14'!$A:$Z,13,0)</f>
        <v>2</v>
      </c>
      <c r="N42" s="96">
        <f>VLOOKUP($B42,'[1]stat gazz 13-14'!$A:$Z,14,0)</f>
        <v>0</v>
      </c>
      <c r="O42" s="3"/>
      <c r="Q42" s="15" t="str">
        <f>VLOOKUP($B42,'[1]stat gazz 13-14'!$A:$Z,3,0)</f>
        <v>juventus</v>
      </c>
    </row>
    <row r="43" spans="1:17" ht="9.75" customHeight="1" x14ac:dyDescent="0.15">
      <c r="A43" s="3"/>
      <c r="B43" s="28" t="s">
        <v>275</v>
      </c>
      <c r="C43" s="29" t="str">
        <f t="shared" si="0"/>
        <v>cag</v>
      </c>
      <c r="D43" s="3"/>
      <c r="E43" s="29">
        <f>VLOOKUP($B43,'[1]stat gazz 13-14'!$A:$Z,4,0)</f>
        <v>29</v>
      </c>
      <c r="F43" s="59">
        <f>VLOOKUP($B43,'[1]stat gazz 13-14'!$A:$Z,7,0)</f>
        <v>6.2068965517241379</v>
      </c>
      <c r="G43" s="59">
        <f>VLOOKUP($B43,'[1]stat gazz 13-14'!$A:$Z,5,0)</f>
        <v>5.9827586206896548</v>
      </c>
      <c r="H43" s="204">
        <f t="shared" si="1"/>
        <v>0.22413793103448276</v>
      </c>
      <c r="I43" s="96">
        <f>VLOOKUP($B43,'[1]stat gazz 13-14'!$A:$Z,9,0)</f>
        <v>4</v>
      </c>
      <c r="J43" s="96">
        <f>VLOOKUP($B43,'[1]stat gazz 13-14'!$A:$Z,15,0)</f>
        <v>0</v>
      </c>
      <c r="K43" s="96">
        <f>VLOOKUP($B43,'[1]stat gazz 13-14'!$A:$Z,16,0)</f>
        <v>1</v>
      </c>
      <c r="L43" s="96">
        <f>VLOOKUP($B43,'[1]stat gazz 13-14'!$A:$Z,12,0)</f>
        <v>1</v>
      </c>
      <c r="M43" s="96">
        <f>VLOOKUP($B43,'[1]stat gazz 13-14'!$A:$Z,13,0)</f>
        <v>5</v>
      </c>
      <c r="N43" s="96">
        <f>VLOOKUP($B43,'[1]stat gazz 13-14'!$A:$Z,14,0)</f>
        <v>1</v>
      </c>
      <c r="O43" s="3"/>
      <c r="Q43" s="15" t="str">
        <f>VLOOKUP($B43,'[1]stat gazz 13-14'!$A:$Z,3,0)</f>
        <v>cagliari</v>
      </c>
    </row>
    <row r="44" spans="1:17" ht="9.75" customHeight="1" x14ac:dyDescent="0.15">
      <c r="A44" s="3"/>
      <c r="B44" s="28" t="s">
        <v>295</v>
      </c>
      <c r="C44" s="29" t="str">
        <f t="shared" si="0"/>
        <v>udi</v>
      </c>
      <c r="D44" s="3"/>
      <c r="E44" s="29">
        <f>VLOOKUP($B44,'[1]stat gazz 13-14'!$A:$Z,4,0)</f>
        <v>23</v>
      </c>
      <c r="F44" s="59">
        <f>VLOOKUP($B44,'[1]stat gazz 13-14'!$A:$Z,7,0)</f>
        <v>6.1739130434782608</v>
      </c>
      <c r="G44" s="59">
        <f>VLOOKUP($B44,'[1]stat gazz 13-14'!$A:$Z,5,0)</f>
        <v>5.6739130434782608</v>
      </c>
      <c r="H44" s="204">
        <f t="shared" si="1"/>
        <v>0.5</v>
      </c>
      <c r="I44" s="96">
        <f>VLOOKUP($B44,'[1]stat gazz 13-14'!$A:$Z,9,0)</f>
        <v>4</v>
      </c>
      <c r="J44" s="96">
        <f>VLOOKUP($B44,'[1]stat gazz 13-14'!$A:$Z,15,0)</f>
        <v>2</v>
      </c>
      <c r="K44" s="96">
        <f>VLOOKUP($B44,'[1]stat gazz 13-14'!$A:$Z,16,0)</f>
        <v>0</v>
      </c>
      <c r="L44" s="96">
        <f>VLOOKUP($B44,'[1]stat gazz 13-14'!$A:$Z,12,0)</f>
        <v>1</v>
      </c>
      <c r="M44" s="96">
        <f>VLOOKUP($B44,'[1]stat gazz 13-14'!$A:$Z,13,0)</f>
        <v>3</v>
      </c>
      <c r="N44" s="96">
        <f>VLOOKUP($B44,'[1]stat gazz 13-14'!$A:$Z,14,0)</f>
        <v>0</v>
      </c>
      <c r="O44" s="3"/>
      <c r="Q44" s="15" t="str">
        <f>VLOOKUP($B44,'[1]stat gazz 13-14'!$A:$Z,3,0)</f>
        <v>udinese</v>
      </c>
    </row>
    <row r="45" spans="1:17" ht="9.75" customHeight="1" x14ac:dyDescent="0.15">
      <c r="A45" s="3"/>
      <c r="B45" s="28" t="s">
        <v>308</v>
      </c>
      <c r="C45" s="29" t="str">
        <f t="shared" si="0"/>
        <v>cag</v>
      </c>
      <c r="D45" s="3"/>
      <c r="E45" s="29">
        <f>VLOOKUP($B45,'[1]stat gazz 13-14'!$A:$Z,4,0)</f>
        <v>24</v>
      </c>
      <c r="F45" s="59">
        <f>VLOOKUP($B45,'[1]stat gazz 13-14'!$A:$Z,7,0)</f>
        <v>6.166666666666667</v>
      </c>
      <c r="G45" s="59">
        <f>VLOOKUP($B45,'[1]stat gazz 13-14'!$A:$Z,5,0)</f>
        <v>5.75</v>
      </c>
      <c r="H45" s="204">
        <f t="shared" si="1"/>
        <v>0.41666666666666669</v>
      </c>
      <c r="I45" s="96">
        <f>VLOOKUP($B45,'[1]stat gazz 13-14'!$A:$Z,9,0)</f>
        <v>7</v>
      </c>
      <c r="J45" s="96">
        <f>VLOOKUP($B45,'[1]stat gazz 13-14'!$A:$Z,15,0)</f>
        <v>4</v>
      </c>
      <c r="K45" s="96">
        <f>VLOOKUP($B45,'[1]stat gazz 13-14'!$A:$Z,16,0)</f>
        <v>2</v>
      </c>
      <c r="L45" s="96">
        <f>VLOOKUP($B45,'[1]stat gazz 13-14'!$A:$Z,12,0)</f>
        <v>0</v>
      </c>
      <c r="M45" s="96">
        <f>VLOOKUP($B45,'[1]stat gazz 13-14'!$A:$Z,13,0)</f>
        <v>8</v>
      </c>
      <c r="N45" s="96">
        <f>VLOOKUP($B45,'[1]stat gazz 13-14'!$A:$Z,14,0)</f>
        <v>1</v>
      </c>
      <c r="O45" s="3"/>
      <c r="Q45" s="15" t="str">
        <f>VLOOKUP($B45,'[1]stat gazz 13-14'!$A:$Z,3,0)</f>
        <v>cagliari</v>
      </c>
    </row>
    <row r="46" spans="1:17" ht="9.75" customHeight="1" x14ac:dyDescent="0.15">
      <c r="A46" s="3"/>
      <c r="B46" s="28" t="s">
        <v>289</v>
      </c>
      <c r="C46" s="29" t="str">
        <f t="shared" si="0"/>
        <v>fio</v>
      </c>
      <c r="D46" s="3"/>
      <c r="E46" s="29">
        <f>VLOOKUP($B46,'[1]stat gazz 13-14'!$A:$Z,4,0)</f>
        <v>27</v>
      </c>
      <c r="F46" s="59">
        <f>VLOOKUP($B46,'[1]stat gazz 13-14'!$A:$Z,7,0)</f>
        <v>5.9444444444444446</v>
      </c>
      <c r="G46" s="59">
        <f>VLOOKUP($B46,'[1]stat gazz 13-14'!$A:$Z,5,0)</f>
        <v>5.3703703703703702</v>
      </c>
      <c r="H46" s="204">
        <f t="shared" si="1"/>
        <v>0.57407407407407407</v>
      </c>
      <c r="I46" s="96">
        <f>VLOOKUP($B46,'[1]stat gazz 13-14'!$A:$Z,9,0)</f>
        <v>5</v>
      </c>
      <c r="J46" s="96">
        <f>VLOOKUP($B46,'[1]stat gazz 13-14'!$A:$Z,15,0)</f>
        <v>1</v>
      </c>
      <c r="K46" s="96">
        <f>VLOOKUP($B46,'[1]stat gazz 13-14'!$A:$Z,16,0)</f>
        <v>0</v>
      </c>
      <c r="L46" s="96">
        <f>VLOOKUP($B46,'[1]stat gazz 13-14'!$A:$Z,12,0)</f>
        <v>2</v>
      </c>
      <c r="M46" s="96">
        <f>VLOOKUP($B46,'[1]stat gazz 13-14'!$A:$Z,13,0)</f>
        <v>3</v>
      </c>
      <c r="N46" s="96">
        <f>VLOOKUP($B46,'[1]stat gazz 13-14'!$A:$Z,14,0)</f>
        <v>0</v>
      </c>
      <c r="O46" s="3"/>
      <c r="Q46" s="15" t="str">
        <f>VLOOKUP($B46,'[1]stat gazz 13-14'!$A:$Z,3,0)</f>
        <v>fiorentina</v>
      </c>
    </row>
    <row r="47" spans="1:17" ht="9.75" customHeight="1" x14ac:dyDescent="0.15">
      <c r="A47" s="3"/>
      <c r="B47" s="28" t="s">
        <v>293</v>
      </c>
      <c r="C47" s="29" t="str">
        <f t="shared" si="0"/>
        <v>int</v>
      </c>
      <c r="D47" s="3"/>
      <c r="E47" s="29">
        <f>VLOOKUP($B47,'[1]stat gazz 13-14'!$A:$Z,4,0)</f>
        <v>13</v>
      </c>
      <c r="F47" s="59">
        <f>VLOOKUP($B47,'[1]stat gazz 13-14'!$A:$Z,7,0)</f>
        <v>5.9230769230769234</v>
      </c>
      <c r="G47" s="59">
        <f>VLOOKUP($B47,'[1]stat gazz 13-14'!$A:$Z,5,0)</f>
        <v>5.615384615384615</v>
      </c>
      <c r="H47" s="204">
        <f t="shared" si="1"/>
        <v>0.30769230769230771</v>
      </c>
      <c r="I47" s="96">
        <f>VLOOKUP($B47,'[1]stat gazz 13-14'!$A:$Z,9,0)</f>
        <v>2</v>
      </c>
      <c r="J47" s="96">
        <f>VLOOKUP($B47,'[1]stat gazz 13-14'!$A:$Z,15,0)</f>
        <v>0</v>
      </c>
      <c r="K47" s="96">
        <f>VLOOKUP($B47,'[1]stat gazz 13-14'!$A:$Z,16,0)</f>
        <v>1</v>
      </c>
      <c r="L47" s="96">
        <f>VLOOKUP($B47,'[1]stat gazz 13-14'!$A:$Z,12,0)</f>
        <v>1</v>
      </c>
      <c r="M47" s="96">
        <f>VLOOKUP($B47,'[1]stat gazz 13-14'!$A:$Z,13,0)</f>
        <v>0</v>
      </c>
      <c r="N47" s="96">
        <f>VLOOKUP($B47,'[1]stat gazz 13-14'!$A:$Z,14,0)</f>
        <v>0</v>
      </c>
      <c r="O47" s="3"/>
      <c r="Q47" s="15" t="str">
        <f>VLOOKUP($B47,'[1]stat gazz 13-14'!$A:$Z,3,0)</f>
        <v>inter</v>
      </c>
    </row>
    <row r="48" spans="1:17" ht="9.75" customHeight="1" x14ac:dyDescent="0.15">
      <c r="A48" s="3"/>
      <c r="D48" s="3"/>
      <c r="O48" s="3"/>
    </row>
    <row r="49" spans="1:15" ht="9.75" customHeight="1" x14ac:dyDescent="0.15">
      <c r="A49" s="3"/>
      <c r="D49" s="3"/>
      <c r="O49" s="3"/>
    </row>
    <row r="50" spans="1:15" ht="9.75" customHeight="1" x14ac:dyDescent="0.15">
      <c r="A50" s="3"/>
      <c r="D50" s="3"/>
      <c r="O50" s="3"/>
    </row>
    <row r="51" spans="1:15" ht="9.75" customHeight="1" x14ac:dyDescent="0.15">
      <c r="A51" s="3"/>
      <c r="D51" s="3"/>
      <c r="O51" s="3"/>
    </row>
    <row r="52" spans="1:15" ht="9.75" customHeight="1" x14ac:dyDescent="0.15">
      <c r="A52" s="3"/>
      <c r="D52" s="3"/>
      <c r="O52" s="3"/>
    </row>
    <row r="53" spans="1:15" ht="9.75" customHeight="1" x14ac:dyDescent="0.15">
      <c r="A53" s="3"/>
      <c r="C53" s="15"/>
      <c r="D53" s="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3"/>
    </row>
    <row r="54" spans="1:15" ht="9.75" customHeight="1" x14ac:dyDescent="0.15">
      <c r="A54" s="3"/>
      <c r="C54" s="15"/>
      <c r="D54" s="3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3"/>
    </row>
    <row r="55" spans="1:15" ht="9.75" customHeight="1" x14ac:dyDescent="0.15">
      <c r="A55" s="3"/>
      <c r="C55" s="15"/>
      <c r="D55" s="3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3"/>
    </row>
    <row r="56" spans="1:15" ht="9.75" customHeight="1" x14ac:dyDescent="0.15">
      <c r="A56" s="3"/>
      <c r="C56" s="15"/>
      <c r="D56" s="3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3"/>
    </row>
    <row r="57" spans="1:15" ht="9.75" customHeight="1" x14ac:dyDescent="0.15">
      <c r="A57" s="3"/>
      <c r="C57" s="15"/>
      <c r="D57" s="3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3"/>
    </row>
    <row r="58" spans="1:15" ht="9.75" customHeight="1" x14ac:dyDescent="0.15">
      <c r="A58" s="3"/>
      <c r="C58" s="15"/>
      <c r="D58" s="3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3"/>
    </row>
    <row r="59" spans="1:15" ht="9.75" customHeight="1" x14ac:dyDescent="0.15">
      <c r="A59" s="3"/>
      <c r="C59" s="15"/>
      <c r="D59" s="3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3"/>
    </row>
    <row r="60" spans="1:15" ht="9.75" customHeight="1" x14ac:dyDescent="0.15">
      <c r="A60" s="3"/>
      <c r="C60" s="15"/>
      <c r="D60" s="3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3"/>
    </row>
    <row r="61" spans="1:15" ht="9.75" customHeight="1" x14ac:dyDescent="0.15">
      <c r="A61" s="3"/>
      <c r="C61" s="15"/>
      <c r="D61" s="3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3"/>
    </row>
    <row r="62" spans="1:15" ht="9.75" customHeight="1" x14ac:dyDescent="0.15">
      <c r="A62" s="3"/>
      <c r="C62" s="15"/>
      <c r="D62" s="3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3"/>
    </row>
    <row r="63" spans="1:15" ht="9.75" customHeight="1" x14ac:dyDescent="0.15">
      <c r="A63" s="3"/>
      <c r="C63" s="15"/>
      <c r="D63" s="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3"/>
    </row>
    <row r="64" spans="1:15" ht="9.75" customHeight="1" x14ac:dyDescent="0.15">
      <c r="A64" s="3"/>
      <c r="C64" s="15"/>
      <c r="D64" s="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3"/>
    </row>
    <row r="65" spans="1:15" ht="9.75" customHeight="1" x14ac:dyDescent="0.15">
      <c r="A65" s="3"/>
      <c r="C65" s="15"/>
      <c r="D65" s="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3"/>
    </row>
    <row r="66" spans="1:15" ht="9.75" customHeight="1" x14ac:dyDescent="0.15">
      <c r="A66" s="3"/>
      <c r="C66" s="15"/>
      <c r="D66" s="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3"/>
    </row>
    <row r="67" spans="1:15" ht="9.75" customHeight="1" x14ac:dyDescent="0.15">
      <c r="A67" s="3"/>
      <c r="C67" s="15"/>
      <c r="D67" s="3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3"/>
    </row>
    <row r="68" spans="1:15" ht="9.75" customHeight="1" x14ac:dyDescent="0.15">
      <c r="A68" s="3"/>
      <c r="C68" s="15"/>
      <c r="D68" s="3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3"/>
    </row>
    <row r="69" spans="1:15" ht="9.75" customHeight="1" x14ac:dyDescent="0.15">
      <c r="A69" s="3"/>
      <c r="C69" s="15"/>
      <c r="D69" s="3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3"/>
    </row>
    <row r="70" spans="1:15" ht="9.75" customHeight="1" x14ac:dyDescent="0.15">
      <c r="A70" s="3"/>
      <c r="C70" s="15"/>
      <c r="D70" s="3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3"/>
    </row>
    <row r="71" spans="1:15" ht="9.75" customHeight="1" x14ac:dyDescent="0.15">
      <c r="A71" s="3"/>
      <c r="C71" s="15"/>
      <c r="D71" s="3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3"/>
    </row>
    <row r="72" spans="1:15" ht="9.75" customHeight="1" x14ac:dyDescent="0.15">
      <c r="A72" s="3"/>
      <c r="C72" s="15"/>
      <c r="D72" s="3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3"/>
    </row>
    <row r="73" spans="1:15" ht="9.75" customHeight="1" x14ac:dyDescent="0.15">
      <c r="A73" s="3"/>
      <c r="C73" s="15"/>
      <c r="D73" s="3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3"/>
    </row>
    <row r="74" spans="1:15" ht="9.75" customHeight="1" x14ac:dyDescent="0.15">
      <c r="A74" s="3"/>
      <c r="C74" s="15"/>
      <c r="D74" s="3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3"/>
    </row>
    <row r="75" spans="1:15" ht="9.75" customHeight="1" x14ac:dyDescent="0.15">
      <c r="A75" s="3"/>
      <c r="C75" s="15"/>
      <c r="D75" s="3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3"/>
    </row>
    <row r="76" spans="1:15" ht="9.75" customHeight="1" x14ac:dyDescent="0.15">
      <c r="A76" s="3"/>
      <c r="C76" s="15"/>
      <c r="D76" s="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3"/>
    </row>
    <row r="77" spans="1:15" ht="9.75" customHeight="1" x14ac:dyDescent="0.15">
      <c r="A77" s="3"/>
      <c r="C77" s="15"/>
      <c r="D77" s="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3"/>
    </row>
    <row r="78" spans="1:15" ht="9.75" customHeight="1" x14ac:dyDescent="0.15">
      <c r="A78" s="3"/>
      <c r="C78" s="15"/>
      <c r="D78" s="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3"/>
    </row>
    <row r="79" spans="1:15" ht="9.75" customHeight="1" x14ac:dyDescent="0.15">
      <c r="A79" s="3"/>
      <c r="C79" s="15"/>
      <c r="D79" s="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3"/>
    </row>
    <row r="80" spans="1:15" ht="9.75" customHeight="1" x14ac:dyDescent="0.15">
      <c r="A80" s="3"/>
      <c r="C80" s="15"/>
      <c r="D80" s="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3"/>
    </row>
    <row r="81" spans="1:15" ht="9.75" customHeight="1" x14ac:dyDescent="0.15">
      <c r="A81" s="3"/>
      <c r="C81" s="15"/>
      <c r="D81" s="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3"/>
    </row>
    <row r="82" spans="1:15" ht="9.75" customHeight="1" x14ac:dyDescent="0.15">
      <c r="A82" s="3"/>
      <c r="C82" s="15"/>
      <c r="D82" s="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3"/>
    </row>
    <row r="83" spans="1:15" ht="9.75" customHeight="1" x14ac:dyDescent="0.15">
      <c r="A83" s="3"/>
      <c r="C83" s="15"/>
      <c r="D83" s="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3"/>
    </row>
    <row r="84" spans="1:15" ht="9.75" customHeight="1" x14ac:dyDescent="0.15">
      <c r="A84" s="3"/>
      <c r="C84" s="15"/>
      <c r="D84" s="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3"/>
    </row>
    <row r="85" spans="1:15" ht="9.75" customHeight="1" x14ac:dyDescent="0.15">
      <c r="A85" s="3"/>
      <c r="C85" s="15"/>
      <c r="D85" s="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3"/>
    </row>
    <row r="86" spans="1:15" ht="9.75" customHeight="1" x14ac:dyDescent="0.15">
      <c r="A86" s="3"/>
      <c r="C86" s="15"/>
      <c r="D86" s="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3"/>
    </row>
    <row r="87" spans="1:15" ht="9.75" customHeight="1" x14ac:dyDescent="0.15">
      <c r="A87" s="3"/>
      <c r="C87" s="15"/>
      <c r="D87" s="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3"/>
    </row>
    <row r="88" spans="1:15" ht="9.75" customHeight="1" x14ac:dyDescent="0.15">
      <c r="A88" s="3"/>
      <c r="C88" s="15"/>
      <c r="D88" s="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3"/>
    </row>
    <row r="89" spans="1:15" ht="9.75" customHeight="1" x14ac:dyDescent="0.15">
      <c r="A89" s="3"/>
      <c r="C89" s="15"/>
      <c r="D89" s="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3"/>
    </row>
    <row r="90" spans="1:15" ht="9.75" customHeight="1" x14ac:dyDescent="0.15">
      <c r="A90" s="3"/>
      <c r="C90" s="15"/>
      <c r="D90" s="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3"/>
    </row>
    <row r="91" spans="1:15" ht="9.75" customHeight="1" x14ac:dyDescent="0.15">
      <c r="A91" s="3"/>
      <c r="C91" s="15"/>
      <c r="D91" s="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3"/>
    </row>
    <row r="92" spans="1:15" ht="9.75" customHeight="1" x14ac:dyDescent="0.15">
      <c r="A92" s="3"/>
      <c r="C92" s="15"/>
      <c r="D92" s="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3"/>
    </row>
    <row r="93" spans="1:15" ht="9.75" customHeight="1" x14ac:dyDescent="0.15">
      <c r="A93" s="3"/>
      <c r="C93" s="15"/>
      <c r="D93" s="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3"/>
    </row>
    <row r="94" spans="1:15" ht="9.75" customHeight="1" x14ac:dyDescent="0.15">
      <c r="A94" s="3"/>
      <c r="C94" s="15"/>
      <c r="D94" s="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3"/>
    </row>
    <row r="95" spans="1:15" ht="9.75" customHeight="1" x14ac:dyDescent="0.15">
      <c r="A95" s="3"/>
      <c r="C95" s="15"/>
      <c r="D95" s="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3"/>
    </row>
    <row r="96" spans="1:15" ht="9.75" customHeight="1" x14ac:dyDescent="0.15">
      <c r="A96" s="3"/>
      <c r="C96" s="15"/>
      <c r="D96" s="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3"/>
    </row>
    <row r="97" spans="1:15" ht="9.75" customHeight="1" x14ac:dyDescent="0.15">
      <c r="A97" s="3"/>
      <c r="C97" s="15"/>
      <c r="D97" s="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3"/>
    </row>
    <row r="98" spans="1:15" ht="9.75" customHeight="1" x14ac:dyDescent="0.15">
      <c r="A98" s="3"/>
      <c r="C98" s="15"/>
      <c r="D98" s="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3"/>
    </row>
  </sheetData>
  <mergeCells count="1">
    <mergeCell ref="J2:K2"/>
  </mergeCells>
  <conditionalFormatting sqref="F3:F47">
    <cfRule type="cellIs" dxfId="3460" priority="19" operator="greaterThanOrEqual">
      <formula>7.4</formula>
    </cfRule>
    <cfRule type="cellIs" dxfId="3459" priority="20" operator="greaterThanOrEqual">
      <formula>6.6</formula>
    </cfRule>
    <cfRule type="cellIs" dxfId="3458" priority="21" operator="greaterThanOrEqual">
      <formula>6.3</formula>
    </cfRule>
    <cfRule type="cellIs" dxfId="3457" priority="22" operator="greaterThanOrEqual">
      <formula>6</formula>
    </cfRule>
    <cfRule type="cellIs" dxfId="3456" priority="23" operator="lessThanOrEqual">
      <formula>6</formula>
    </cfRule>
  </conditionalFormatting>
  <conditionalFormatting sqref="G3:G47">
    <cfRule type="cellIs" dxfId="3455" priority="14" operator="greaterThanOrEqual">
      <formula>6.2</formula>
    </cfRule>
    <cfRule type="cellIs" dxfId="3454" priority="15" operator="greaterThanOrEqual">
      <formula>6.1</formula>
    </cfRule>
    <cfRule type="cellIs" dxfId="3453" priority="16" operator="greaterThanOrEqual">
      <formula>5.95</formula>
    </cfRule>
    <cfRule type="cellIs" dxfId="3452" priority="17" operator="greaterThanOrEqual">
      <formula>5.8</formula>
    </cfRule>
    <cfRule type="cellIs" dxfId="3451" priority="18" operator="lessThanOrEqual">
      <formula>5.8</formula>
    </cfRule>
  </conditionalFormatting>
  <conditionalFormatting sqref="I3:I47">
    <cfRule type="cellIs" dxfId="3450" priority="11" operator="greaterThanOrEqual">
      <formula>15</formula>
    </cfRule>
    <cfRule type="cellIs" dxfId="3449" priority="12" operator="greaterThanOrEqual">
      <formula>10</formula>
    </cfRule>
    <cfRule type="cellIs" dxfId="3448" priority="13" operator="greaterThanOrEqual">
      <formula>7</formula>
    </cfRule>
  </conditionalFormatting>
  <conditionalFormatting sqref="J3:J47">
    <cfRule type="cellIs" dxfId="3447" priority="10" operator="greaterThanOrEqual">
      <formula>4</formula>
    </cfRule>
  </conditionalFormatting>
  <conditionalFormatting sqref="L3:L47">
    <cfRule type="cellIs" dxfId="3446" priority="8" operator="greaterThanOrEqual">
      <formula>7</formula>
    </cfRule>
    <cfRule type="cellIs" dxfId="3445" priority="9" operator="greaterThanOrEqual">
      <formula>4</formula>
    </cfRule>
  </conditionalFormatting>
  <conditionalFormatting sqref="M3:M47">
    <cfRule type="cellIs" dxfId="3444" priority="6" operator="greaterThanOrEqual">
      <formula>10</formula>
    </cfRule>
    <cfRule type="cellIs" dxfId="3443" priority="7" operator="greaterThanOrEqual">
      <formula>7</formula>
    </cfRule>
  </conditionalFormatting>
  <conditionalFormatting sqref="H3:H47">
    <cfRule type="cellIs" dxfId="3442" priority="1" operator="greaterThanOrEqual">
      <formula>1.45</formula>
    </cfRule>
    <cfRule type="cellIs" dxfId="3441" priority="2" operator="greaterThanOrEqual">
      <formula>0.9</formula>
    </cfRule>
    <cfRule type="cellIs" dxfId="3440" priority="3" operator="greaterThanOrEqual">
      <formula>0.5</formula>
    </cfRule>
    <cfRule type="cellIs" dxfId="3439" priority="4" operator="greaterThanOrEqual">
      <formula>0.3</formula>
    </cfRule>
    <cfRule type="cellIs" dxfId="3438" priority="5" operator="lessThanOrEqual">
      <formula>0.3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AM63"/>
  <sheetViews>
    <sheetView workbookViewId="0">
      <selection activeCell="AP40" sqref="AP40"/>
    </sheetView>
  </sheetViews>
  <sheetFormatPr defaultColWidth="8.85546875" defaultRowHeight="9" x14ac:dyDescent="0.15"/>
  <cols>
    <col min="1" max="1" width="0.5703125" style="2" customWidth="1"/>
    <col min="2" max="2" width="8" style="15" customWidth="1"/>
    <col min="3" max="3" width="0.5703125" style="5" customWidth="1"/>
    <col min="4" max="7" width="3.140625" style="41" customWidth="1"/>
    <col min="8" max="8" width="3.140625" style="41" hidden="1" customWidth="1"/>
    <col min="9" max="9" width="3.140625" style="41" customWidth="1"/>
    <col min="10" max="11" width="2.28515625" style="41" customWidth="1"/>
    <col min="12" max="12" width="0.5703125" style="5" customWidth="1"/>
    <col min="13" max="16" width="3.140625" style="41" customWidth="1"/>
    <col min="17" max="17" width="3.140625" style="41" hidden="1" customWidth="1"/>
    <col min="18" max="18" width="3.140625" style="41" customWidth="1"/>
    <col min="19" max="20" width="2.28515625" style="41" customWidth="1"/>
    <col min="21" max="21" width="0.5703125" style="5" customWidth="1"/>
    <col min="22" max="25" width="3.140625" style="41" customWidth="1"/>
    <col min="26" max="26" width="3.140625" style="41" hidden="1" customWidth="1"/>
    <col min="27" max="27" width="3.140625" style="41" customWidth="1"/>
    <col min="28" max="29" width="2.28515625" style="41" customWidth="1"/>
    <col min="30" max="30" width="0.5703125" style="5" customWidth="1"/>
    <col min="31" max="34" width="3.140625" style="41" customWidth="1"/>
    <col min="35" max="35" width="3.140625" style="41" hidden="1" customWidth="1"/>
    <col min="36" max="36" width="3.140625" style="41" customWidth="1"/>
    <col min="37" max="38" width="2.28515625" style="41" customWidth="1"/>
    <col min="39" max="39" width="0.5703125" style="5" customWidth="1"/>
    <col min="40" max="16384" width="8.85546875" style="15"/>
  </cols>
  <sheetData>
    <row r="1" spans="2:39" x14ac:dyDescent="0.15">
      <c r="B1" s="3"/>
      <c r="D1" s="195"/>
      <c r="E1" s="196"/>
      <c r="F1" s="197" t="s">
        <v>248</v>
      </c>
      <c r="G1" s="196"/>
      <c r="H1" s="196"/>
      <c r="I1" s="196"/>
      <c r="J1" s="196"/>
      <c r="K1" s="198"/>
      <c r="M1" s="6"/>
      <c r="N1" s="7"/>
      <c r="O1" s="141" t="s">
        <v>215</v>
      </c>
      <c r="P1" s="7"/>
      <c r="Q1" s="7"/>
      <c r="R1" s="7"/>
      <c r="S1" s="7"/>
      <c r="T1" s="8"/>
      <c r="V1" s="9"/>
      <c r="W1" s="10"/>
      <c r="X1" s="142" t="s">
        <v>216</v>
      </c>
      <c r="Y1" s="10"/>
      <c r="Z1" s="10"/>
      <c r="AA1" s="10"/>
      <c r="AB1" s="10"/>
      <c r="AC1" s="11"/>
      <c r="AE1" s="12"/>
      <c r="AF1" s="13"/>
      <c r="AG1" s="143" t="s">
        <v>217</v>
      </c>
      <c r="AH1" s="13"/>
      <c r="AI1" s="13"/>
      <c r="AJ1" s="13"/>
      <c r="AK1" s="13"/>
      <c r="AL1" s="14"/>
    </row>
    <row r="2" spans="2:39" ht="24" customHeight="1" x14ac:dyDescent="0.15">
      <c r="B2" s="16" t="s">
        <v>0</v>
      </c>
      <c r="C2" s="18" t="s">
        <v>189</v>
      </c>
      <c r="D2" s="199" t="s">
        <v>187</v>
      </c>
      <c r="E2" s="200" t="s">
        <v>188</v>
      </c>
      <c r="F2" s="201" t="s">
        <v>180</v>
      </c>
      <c r="G2" s="201" t="s">
        <v>179</v>
      </c>
      <c r="H2" s="202" t="s">
        <v>210</v>
      </c>
      <c r="I2" s="202" t="s">
        <v>211</v>
      </c>
      <c r="J2" s="202" t="s">
        <v>183</v>
      </c>
      <c r="K2" s="203" t="s">
        <v>209</v>
      </c>
      <c r="L2" s="18" t="s">
        <v>189</v>
      </c>
      <c r="M2" s="81" t="s">
        <v>187</v>
      </c>
      <c r="N2" s="80" t="s">
        <v>188</v>
      </c>
      <c r="O2" s="19" t="s">
        <v>180</v>
      </c>
      <c r="P2" s="19" t="s">
        <v>179</v>
      </c>
      <c r="Q2" s="20" t="s">
        <v>210</v>
      </c>
      <c r="R2" s="20" t="s">
        <v>211</v>
      </c>
      <c r="S2" s="20" t="s">
        <v>183</v>
      </c>
      <c r="T2" s="21" t="s">
        <v>209</v>
      </c>
      <c r="U2" s="18" t="s">
        <v>189</v>
      </c>
      <c r="V2" s="22" t="s">
        <v>187</v>
      </c>
      <c r="W2" s="77" t="s">
        <v>188</v>
      </c>
      <c r="X2" s="86" t="s">
        <v>180</v>
      </c>
      <c r="Y2" s="23" t="s">
        <v>179</v>
      </c>
      <c r="Z2" s="84" t="s">
        <v>210</v>
      </c>
      <c r="AA2" s="84" t="s">
        <v>211</v>
      </c>
      <c r="AB2" s="84" t="s">
        <v>183</v>
      </c>
      <c r="AC2" s="24" t="s">
        <v>209</v>
      </c>
      <c r="AD2" s="18" t="s">
        <v>189</v>
      </c>
      <c r="AE2" s="25" t="s">
        <v>187</v>
      </c>
      <c r="AF2" s="78" t="s">
        <v>188</v>
      </c>
      <c r="AG2" s="87" t="s">
        <v>180</v>
      </c>
      <c r="AH2" s="26" t="s">
        <v>179</v>
      </c>
      <c r="AI2" s="85" t="s">
        <v>210</v>
      </c>
      <c r="AJ2" s="85" t="s">
        <v>211</v>
      </c>
      <c r="AK2" s="85" t="s">
        <v>183</v>
      </c>
      <c r="AL2" s="27" t="s">
        <v>209</v>
      </c>
      <c r="AM2" s="18" t="s">
        <v>189</v>
      </c>
    </row>
    <row r="3" spans="2:39" x14ac:dyDescent="0.15">
      <c r="B3" s="28" t="s">
        <v>312</v>
      </c>
      <c r="D3" s="82" t="str">
        <f>VLOOKUP($B3,'A (tt&gt;10)'!$B:$M,2,0)</f>
        <v>fio</v>
      </c>
      <c r="E3" s="29">
        <f>VLOOKUP($B3,'A (tt&gt;10)'!$B:$M,3,0)</f>
        <v>21</v>
      </c>
      <c r="F3" s="59">
        <f>VLOOKUP($B3,'A (tt&gt;10)'!$B:$M,4,0)</f>
        <v>9.0714285714285712</v>
      </c>
      <c r="G3" s="59">
        <f>VLOOKUP($B3,'A (tt&gt;10)'!$B:$M,5,0)</f>
        <v>6.7619047619047619</v>
      </c>
      <c r="H3" s="29">
        <f t="shared" ref="H3:H47" si="0">J3*3+K3</f>
        <v>49</v>
      </c>
      <c r="I3" s="204">
        <f t="shared" ref="I3:I47" si="1">H3/E3</f>
        <v>2.3333333333333335</v>
      </c>
      <c r="J3" s="96">
        <f>VLOOKUP($B3,'A (tt&gt;10)'!$B:$M,7,0)</f>
        <v>16</v>
      </c>
      <c r="K3" s="73">
        <f>VLOOKUP($B3,'A (tt&gt;10)'!$B:$M,10,0)</f>
        <v>1</v>
      </c>
      <c r="L3" s="58"/>
      <c r="M3" s="223" t="str">
        <f>LOWER(IF(ISNA(VLOOKUP($B3,'A conf old'!$B:$AH,3,0)),"",VLOOKUP($B3,'A conf old'!$B:$AH,3,0)))</f>
        <v/>
      </c>
      <c r="N3" s="117" t="str">
        <f>IF(ISNA(VLOOKUP($B3,'A conf old'!$B:$AH,3,0)),"",VLOOKUP($B3,'A conf old'!$B:$AH,4,0))</f>
        <v/>
      </c>
      <c r="O3" s="115" t="str">
        <f>IF(ISNA(VLOOKUP($B3,'A conf old'!$B:$AH,3,0)),"",VLOOKUP($B3,'A conf old'!$B:$AH,5,0))</f>
        <v/>
      </c>
      <c r="P3" s="115" t="str">
        <f>IF(ISNA(VLOOKUP($B3,'A conf old'!$B:$AH,3,0)),"",VLOOKUP($B3,'A conf old'!$B:$AH,6,0))</f>
        <v/>
      </c>
      <c r="Q3" s="117" t="e">
        <f t="shared" ref="Q3:Q47" si="2">S3*3+T3</f>
        <v>#VALUE!</v>
      </c>
      <c r="R3" s="118"/>
      <c r="S3" s="117" t="str">
        <f>IF(ISNA(VLOOKUP($B3,'A conf old'!$B:$AH,3,0)),"",VLOOKUP($B3,'A conf old'!$B:$AH,9,0))</f>
        <v/>
      </c>
      <c r="T3" s="120" t="str">
        <f>IF(ISNA(VLOOKUP($B3,'A conf old'!$B:$AH,3,0)),"",VLOOKUP($B3,'A conf old'!$B:$AH,10,0))</f>
        <v/>
      </c>
      <c r="U3" s="58"/>
      <c r="V3" s="223" t="str">
        <f>LOWER(IF(ISNA(VLOOKUP($B3,'A conf old'!$B:$AH,12,0)),"",VLOOKUP($B3,'A conf old'!$B:$AH,12,0)))</f>
        <v/>
      </c>
      <c r="W3" s="117" t="str">
        <f>IF(ISNA(VLOOKUP($B3,'A conf old'!$B:$AH,3,0)),"",VLOOKUP($B3,'A conf old'!$B:$AH,13,0))</f>
        <v/>
      </c>
      <c r="X3" s="116" t="str">
        <f>IF(ISNA(VLOOKUP($B3,'A conf old'!$B:$AH,3,0)),"",VLOOKUP($B3,'A conf old'!$B:$AH,14,0))</f>
        <v/>
      </c>
      <c r="Y3" s="116" t="str">
        <f>IF(ISNA(VLOOKUP($B3,'A conf old'!$B:$AH,3,0)),"",VLOOKUP($B3,'A conf old'!$B:$AH,15,0))</f>
        <v/>
      </c>
      <c r="Z3" s="117" t="e">
        <f>AB3*3+AC3</f>
        <v>#VALUE!</v>
      </c>
      <c r="AA3" s="118"/>
      <c r="AB3" s="117" t="str">
        <f>IF(ISNA(VLOOKUP($B3,'A conf old'!$B:$AH,3,0)),"",VLOOKUP($B3,'A conf old'!$B:$AH,18,0))</f>
        <v/>
      </c>
      <c r="AC3" s="120" t="str">
        <f>IF(ISNA(VLOOKUP($B3,'A conf old'!$B:$AH,3,0)),"",VLOOKUP($B3,'A conf old'!$B:$AH,19,0))</f>
        <v/>
      </c>
      <c r="AD3" s="58"/>
      <c r="AE3" s="223" t="str">
        <f>LOWER(IF(ISNA(VLOOKUP($B3,'A conf old'!$B:$AH,21,0)),"",VLOOKUP($B3,'A conf old'!$B:$AH,21,0)))</f>
        <v/>
      </c>
      <c r="AF3" s="117" t="str">
        <f>IF(ISNA(VLOOKUP($B3,'A conf old'!$B:$AH,3,0)),"",VLOOKUP($B3,'A conf old'!$B:$AH,22,0))</f>
        <v/>
      </c>
      <c r="AG3" s="116" t="str">
        <f>IF(ISNA(VLOOKUP($B3,'A conf old'!$B:$AH,3,0)),"",VLOOKUP($B3,'A conf old'!$B:$AH,23,0))</f>
        <v/>
      </c>
      <c r="AH3" s="116" t="str">
        <f>IF(ISNA(VLOOKUP($B3,'A conf old'!$B:$AH,3,0)),"",VLOOKUP($B3,'A conf old'!$B:$AH,24,0))</f>
        <v/>
      </c>
      <c r="AI3" s="117" t="e">
        <f>AK3*3+AL3</f>
        <v>#VALUE!</v>
      </c>
      <c r="AJ3" s="118"/>
      <c r="AK3" s="117" t="str">
        <f>IF(ISNA(VLOOKUP($B3,'A conf old'!$B:$AH,3,0)),"",VLOOKUP($B3,'A conf old'!$B:$AH,27,0))</f>
        <v/>
      </c>
      <c r="AL3" s="120" t="str">
        <f>IF(ISNA(VLOOKUP($B3,'A conf old'!$B:$AH,3,0)),"",VLOOKUP($B3,'A conf old'!$B:$AH,28,0))</f>
        <v/>
      </c>
    </row>
    <row r="4" spans="2:39" x14ac:dyDescent="0.15">
      <c r="B4" s="28" t="s">
        <v>319</v>
      </c>
      <c r="D4" s="82" t="str">
        <f>VLOOKUP($B4,'A (tt&gt;10)'!$B:$M,2,0)</f>
        <v>ver</v>
      </c>
      <c r="E4" s="29">
        <f>VLOOKUP($B4,'A (tt&gt;10)'!$B:$M,3,0)</f>
        <v>34</v>
      </c>
      <c r="F4" s="59">
        <f>VLOOKUP($B4,'A (tt&gt;10)'!$B:$M,4,0)</f>
        <v>8.5</v>
      </c>
      <c r="G4" s="59">
        <f>VLOOKUP($B4,'A (tt&gt;10)'!$B:$M,5,0)</f>
        <v>6.6470588235294121</v>
      </c>
      <c r="H4" s="29">
        <f t="shared" si="0"/>
        <v>65</v>
      </c>
      <c r="I4" s="204">
        <f t="shared" si="1"/>
        <v>1.911764705882353</v>
      </c>
      <c r="J4" s="96">
        <f>VLOOKUP($B4,'A (tt&gt;10)'!$B:$M,7,0)</f>
        <v>20</v>
      </c>
      <c r="K4" s="73">
        <f>VLOOKUP($B4,'A (tt&gt;10)'!$B:$M,10,0)</f>
        <v>5</v>
      </c>
      <c r="L4" s="58"/>
      <c r="M4" s="82" t="str">
        <f>LOWER(IF(ISNA(VLOOKUP($B4,'A conf old'!$B:$AH,3,0)),"",VLOOKUP($B4,'A conf old'!$B:$AH,3,0)))</f>
        <v>fio</v>
      </c>
      <c r="N4" s="29">
        <f>IF(ISNA(VLOOKUP($B4,'A conf old'!$B:$AH,3,0)),"",VLOOKUP($B4,'A conf old'!$B:$AH,4,0))</f>
        <v>26</v>
      </c>
      <c r="O4" s="59">
        <f>IF(ISNA(VLOOKUP($B4,'A conf old'!$B:$AH,3,0)),"",VLOOKUP($B4,'A conf old'!$B:$AH,5,0))</f>
        <v>6.85</v>
      </c>
      <c r="P4" s="59">
        <f>IF(ISNA(VLOOKUP($B4,'A conf old'!$B:$AH,3,0)),"",VLOOKUP($B4,'A conf old'!$B:$AH,6,0))</f>
        <v>5.94</v>
      </c>
      <c r="Q4" s="29">
        <f t="shared" si="2"/>
        <v>25</v>
      </c>
      <c r="R4" s="204">
        <f>Q4/N4</f>
        <v>0.96153846153846156</v>
      </c>
      <c r="S4" s="96">
        <f>IF(ISNA(VLOOKUP($B4,'A conf old'!$B:$AH,3,0)),"",VLOOKUP($B4,'A conf old'!$B:$AH,9,0))</f>
        <v>8</v>
      </c>
      <c r="T4" s="73">
        <f>IF(ISNA(VLOOKUP($B4,'A conf old'!$B:$AH,3,0)),"",VLOOKUP($B4,'A conf old'!$B:$AH,10,0))</f>
        <v>1</v>
      </c>
      <c r="U4" s="58"/>
      <c r="V4" s="223" t="str">
        <f>LOWER(IF(ISNA(VLOOKUP($B4,'A conf old'!$B:$AH,12,0)),"",VLOOKUP($B4,'A conf old'!$B:$AH,12,0)))</f>
        <v/>
      </c>
      <c r="W4" s="117"/>
      <c r="X4" s="116"/>
      <c r="Y4" s="116"/>
      <c r="Z4" s="117"/>
      <c r="AA4" s="118"/>
      <c r="AB4" s="117"/>
      <c r="AC4" s="120"/>
      <c r="AD4" s="58"/>
      <c r="AE4" s="30" t="str">
        <f>LOWER(IF(ISNA(VLOOKUP($B4,'A conf old'!$B:$AH,21,0)),"",VLOOKUP($B4,'A conf old'!$B:$AH,21,0)))</f>
        <v>juv</v>
      </c>
      <c r="AF4" s="62">
        <f>IF(ISNA(VLOOKUP($B4,'A conf old'!$B:$AH,3,0)),"",VLOOKUP($B4,'A conf old'!$B:$AH,22,0))</f>
        <v>30</v>
      </c>
      <c r="AG4" s="59">
        <f>IF(ISNA(VLOOKUP($B4,'A conf old'!$B:$AH,3,0)),"",VLOOKUP($B4,'A conf old'!$B:$AH,23,0))</f>
        <v>6.2</v>
      </c>
      <c r="AH4" s="59">
        <f>IF(ISNA(VLOOKUP($B4,'A conf old'!$B:$AH,3,0)),"",VLOOKUP($B4,'A conf old'!$B:$AH,24,0))</f>
        <v>5.7</v>
      </c>
      <c r="AI4" s="29">
        <f>AK4*3+AL4</f>
        <v>16</v>
      </c>
      <c r="AJ4" s="204">
        <f>AI4/AF4</f>
        <v>0.53333333333333333</v>
      </c>
      <c r="AK4" s="96">
        <f>IF(ISNA(VLOOKUP($B4,'A conf old'!$B:$AH,3,0)),"",VLOOKUP($B4,'A conf old'!$B:$AH,27,0))</f>
        <v>5</v>
      </c>
      <c r="AL4" s="73">
        <f>IF(ISNA(VLOOKUP($B4,'A conf old'!$B:$AH,3,0)),"",VLOOKUP($B4,'A conf old'!$B:$AH,28,0))</f>
        <v>1</v>
      </c>
    </row>
    <row r="5" spans="2:39" x14ac:dyDescent="0.15">
      <c r="B5" s="28" t="s">
        <v>317</v>
      </c>
      <c r="D5" s="82" t="str">
        <f>VLOOKUP($B5,'A (tt&gt;10)'!$B:$M,2,0)</f>
        <v>juv</v>
      </c>
      <c r="E5" s="29">
        <f>VLOOKUP($B5,'A (tt&gt;10)'!$B:$M,3,0)</f>
        <v>34</v>
      </c>
      <c r="F5" s="59">
        <f>VLOOKUP($B5,'A (tt&gt;10)'!$B:$M,4,0)</f>
        <v>8.485294117647058</v>
      </c>
      <c r="G5" s="59">
        <f>VLOOKUP($B5,'A (tt&gt;10)'!$B:$M,5,0)</f>
        <v>6.75</v>
      </c>
      <c r="H5" s="29">
        <f t="shared" si="0"/>
        <v>61</v>
      </c>
      <c r="I5" s="204">
        <f t="shared" si="1"/>
        <v>1.7941176470588236</v>
      </c>
      <c r="J5" s="96">
        <f>VLOOKUP($B5,'A (tt&gt;10)'!$B:$M,7,0)</f>
        <v>19</v>
      </c>
      <c r="K5" s="73">
        <f>VLOOKUP($B5,'A (tt&gt;10)'!$B:$M,10,0)</f>
        <v>4</v>
      </c>
      <c r="L5" s="58"/>
      <c r="M5" s="223" t="str">
        <f>LOWER(IF(ISNA(VLOOKUP($B5,'A conf old'!$B:$AH,3,0)),"",VLOOKUP($B5,'A conf old'!$B:$AH,3,0)))</f>
        <v/>
      </c>
      <c r="N5" s="117" t="str">
        <f>IF(ISNA(VLOOKUP($B5,'A conf old'!$B:$AH,3,0)),"",VLOOKUP($B5,'A conf old'!$B:$AH,4,0))</f>
        <v/>
      </c>
      <c r="O5" s="116" t="str">
        <f>IF(ISNA(VLOOKUP($B5,'A conf old'!$B:$AH,3,0)),"",VLOOKUP($B5,'A conf old'!$B:$AH,5,0))</f>
        <v/>
      </c>
      <c r="P5" s="116" t="str">
        <f>IF(ISNA(VLOOKUP($B5,'A conf old'!$B:$AH,3,0)),"",VLOOKUP($B5,'A conf old'!$B:$AH,6,0))</f>
        <v/>
      </c>
      <c r="Q5" s="117" t="e">
        <f t="shared" si="2"/>
        <v>#VALUE!</v>
      </c>
      <c r="R5" s="118"/>
      <c r="S5" s="117" t="str">
        <f>IF(ISNA(VLOOKUP($B5,'A conf old'!$B:$AH,3,0)),"",VLOOKUP($B5,'A conf old'!$B:$AH,9,0))</f>
        <v/>
      </c>
      <c r="T5" s="120" t="str">
        <f>IF(ISNA(VLOOKUP($B5,'A conf old'!$B:$AH,3,0)),"",VLOOKUP($B5,'A conf old'!$B:$AH,10,0))</f>
        <v/>
      </c>
      <c r="U5" s="58"/>
      <c r="V5" s="223" t="str">
        <f>LOWER(IF(ISNA(VLOOKUP($B5,'A conf old'!$B:$AH,12,0)),"",VLOOKUP($B5,'A conf old'!$B:$AH,12,0)))</f>
        <v/>
      </c>
      <c r="W5" s="117" t="str">
        <f>IF(ISNA(VLOOKUP($B5,'A conf old'!$B:$AH,3,0)),"",VLOOKUP($B5,'A conf old'!$B:$AH,13,0))</f>
        <v/>
      </c>
      <c r="X5" s="116" t="str">
        <f>IF(ISNA(VLOOKUP($B5,'A conf old'!$B:$AH,3,0)),"",VLOOKUP($B5,'A conf old'!$B:$AH,14,0))</f>
        <v/>
      </c>
      <c r="Y5" s="116" t="str">
        <f>IF(ISNA(VLOOKUP($B5,'A conf old'!$B:$AH,3,0)),"",VLOOKUP($B5,'A conf old'!$B:$AH,15,0))</f>
        <v/>
      </c>
      <c r="Z5" s="117" t="e">
        <f>AB5*3+AC5</f>
        <v>#VALUE!</v>
      </c>
      <c r="AA5" s="118"/>
      <c r="AB5" s="117" t="str">
        <f>IF(ISNA(VLOOKUP($B5,'A conf old'!$B:$AH,3,0)),"",VLOOKUP($B5,'A conf old'!$B:$AH,18,0))</f>
        <v/>
      </c>
      <c r="AC5" s="120" t="str">
        <f>IF(ISNA(VLOOKUP($B5,'A conf old'!$B:$AH,3,0)),"",VLOOKUP($B5,'A conf old'!$B:$AH,19,0))</f>
        <v/>
      </c>
      <c r="AD5" s="58"/>
      <c r="AE5" s="223" t="str">
        <f>LOWER(IF(ISNA(VLOOKUP($B5,'A conf old'!$B:$AH,21,0)),"",VLOOKUP($B5,'A conf old'!$B:$AH,21,0)))</f>
        <v/>
      </c>
      <c r="AF5" s="117" t="str">
        <f>IF(ISNA(VLOOKUP($B5,'A conf old'!$B:$AH,3,0)),"",VLOOKUP($B5,'A conf old'!$B:$AH,22,0))</f>
        <v/>
      </c>
      <c r="AG5" s="116" t="str">
        <f>IF(ISNA(VLOOKUP($B5,'A conf old'!$B:$AH,3,0)),"",VLOOKUP($B5,'A conf old'!$B:$AH,23,0))</f>
        <v/>
      </c>
      <c r="AH5" s="116" t="str">
        <f>IF(ISNA(VLOOKUP($B5,'A conf old'!$B:$AH,3,0)),"",VLOOKUP($B5,'A conf old'!$B:$AH,24,0))</f>
        <v/>
      </c>
      <c r="AI5" s="117" t="e">
        <f>AK5*3+AL5</f>
        <v>#VALUE!</v>
      </c>
      <c r="AJ5" s="118"/>
      <c r="AK5" s="117" t="str">
        <f>IF(ISNA(VLOOKUP($B5,'A conf old'!$B:$AH,3,0)),"",VLOOKUP($B5,'A conf old'!$B:$AH,27,0))</f>
        <v/>
      </c>
      <c r="AL5" s="120" t="str">
        <f>IF(ISNA(VLOOKUP($B5,'A conf old'!$B:$AH,3,0)),"",VLOOKUP($B5,'A conf old'!$B:$AH,28,0))</f>
        <v/>
      </c>
    </row>
    <row r="6" spans="2:39" x14ac:dyDescent="0.15">
      <c r="B6" s="28" t="s">
        <v>264</v>
      </c>
      <c r="D6" s="82" t="str">
        <f>VLOOKUP($B6,'A (tt&gt;10)'!$B:$M,2,0)</f>
        <v>rom</v>
      </c>
      <c r="E6" s="29">
        <f>VLOOKUP($B6,'A (tt&gt;10)'!$B:$M,3,0)</f>
        <v>18</v>
      </c>
      <c r="F6" s="59">
        <f>VLOOKUP($B6,'A (tt&gt;10)'!$B:$M,4,0)</f>
        <v>8.4166666666666661</v>
      </c>
      <c r="G6" s="59">
        <f>VLOOKUP($B6,'A (tt&gt;10)'!$B:$M,5,0)</f>
        <v>6.333333333333333</v>
      </c>
      <c r="H6" s="29">
        <f t="shared" si="0"/>
        <v>40</v>
      </c>
      <c r="I6" s="204">
        <f t="shared" si="1"/>
        <v>2.2222222222222223</v>
      </c>
      <c r="J6" s="96">
        <f>VLOOKUP($B6,'A (tt&gt;10)'!$B:$M,7,0)</f>
        <v>13</v>
      </c>
      <c r="K6" s="73">
        <f>VLOOKUP($B6,'A (tt&gt;10)'!$B:$M,10,0)</f>
        <v>1</v>
      </c>
      <c r="L6" s="58"/>
      <c r="M6" s="82" t="str">
        <f>LOWER(IF(ISNA(VLOOKUP($B6,'A conf old'!$B:$AH,3,0)),"",VLOOKUP($B6,'A conf old'!$B:$AH,3,0)))</f>
        <v>rom</v>
      </c>
      <c r="N6" s="29">
        <f>IF(ISNA(VLOOKUP($B6,'A conf old'!$B:$AH,3,0)),"",VLOOKUP($B6,'A conf old'!$B:$AH,4,0))</f>
        <v>18</v>
      </c>
      <c r="O6" s="59">
        <f>IF(ISNA(VLOOKUP($B6,'A conf old'!$B:$AH,3,0)),"",VLOOKUP($B6,'A conf old'!$B:$AH,5,0))</f>
        <v>6.56</v>
      </c>
      <c r="P6" s="59">
        <f>IF(ISNA(VLOOKUP($B6,'A conf old'!$B:$AH,3,0)),"",VLOOKUP($B6,'A conf old'!$B:$AH,6,0))</f>
        <v>5.69</v>
      </c>
      <c r="Q6" s="29">
        <f t="shared" si="2"/>
        <v>19</v>
      </c>
      <c r="R6" s="204">
        <f>Q6/N6</f>
        <v>1.0555555555555556</v>
      </c>
      <c r="S6" s="96">
        <f>IF(ISNA(VLOOKUP($B6,'A conf old'!$B:$AH,3,0)),"",VLOOKUP($B6,'A conf old'!$B:$AH,9,0))</f>
        <v>6</v>
      </c>
      <c r="T6" s="73">
        <f>IF(ISNA(VLOOKUP($B6,'A conf old'!$B:$AH,3,0)),"",VLOOKUP($B6,'A conf old'!$B:$AH,10,0))</f>
        <v>1</v>
      </c>
      <c r="U6" s="58"/>
      <c r="V6" s="30" t="str">
        <f>LOWER(IF(ISNA(VLOOKUP($B6,'A conf old'!$B:$AH,12,0)),"",VLOOKUP($B6,'A conf old'!$B:$AH,12,0)))</f>
        <v>sie</v>
      </c>
      <c r="W6" s="62">
        <f>IF(ISNA(VLOOKUP($B6,'A conf old'!$B:$AH,3,0)),"",VLOOKUP($B6,'A conf old'!$B:$AH,13,0))</f>
        <v>28</v>
      </c>
      <c r="X6" s="59">
        <f>IF(ISNA(VLOOKUP($B6,'A conf old'!$B:$AH,3,0)),"",VLOOKUP($B6,'A conf old'!$B:$AH,14,0))</f>
        <v>7.45</v>
      </c>
      <c r="Y6" s="59">
        <f>IF(ISNA(VLOOKUP($B6,'A conf old'!$B:$AH,3,0)),"",VLOOKUP($B6,'A conf old'!$B:$AH,15,0))</f>
        <v>6.16</v>
      </c>
      <c r="Z6" s="29">
        <f>AB6*3+AC6</f>
        <v>38</v>
      </c>
      <c r="AA6" s="204">
        <f>Z6/W6</f>
        <v>1.3571428571428572</v>
      </c>
      <c r="AB6" s="96">
        <f>IF(ISNA(VLOOKUP($B6,'A conf old'!$B:$AH,3,0)),"",VLOOKUP($B6,'A conf old'!$B:$AH,18,0))</f>
        <v>12</v>
      </c>
      <c r="AC6" s="73">
        <f>IF(ISNA(VLOOKUP($B6,'A conf old'!$B:$AH,3,0)),"",VLOOKUP($B6,'A conf old'!$B:$AH,19,0))</f>
        <v>2</v>
      </c>
      <c r="AD6" s="58"/>
      <c r="AE6" s="30" t="str">
        <f>LOWER(IF(ISNA(VLOOKUP($B6,'A conf old'!$B:$AH,21,0)),"",VLOOKUP($B6,'A conf old'!$B:$AH,21,0)))</f>
        <v>gen</v>
      </c>
      <c r="AF6" s="62">
        <f>IF(ISNA(VLOOKUP($B6,'A conf old'!$B:$AH,3,0)),"",VLOOKUP($B6,'A conf old'!$B:$AH,22,0))</f>
        <v>14</v>
      </c>
      <c r="AG6" s="59">
        <f>IF(ISNA(VLOOKUP($B6,'A conf old'!$B:$AH,3,0)),"",VLOOKUP($B6,'A conf old'!$B:$AH,23,0))</f>
        <v>6.21</v>
      </c>
      <c r="AH6" s="59">
        <f>IF(ISNA(VLOOKUP($B6,'A conf old'!$B:$AH,3,0)),"",VLOOKUP($B6,'A conf old'!$B:$AH,24,0))</f>
        <v>5.86</v>
      </c>
      <c r="AI6" s="29">
        <f>AK6*3+AL6</f>
        <v>7</v>
      </c>
      <c r="AJ6" s="204">
        <f>AI6/AF6</f>
        <v>0.5</v>
      </c>
      <c r="AK6" s="96">
        <f>IF(ISNA(VLOOKUP($B6,'A conf old'!$B:$AH,3,0)),"",VLOOKUP($B6,'A conf old'!$B:$AH,27,0))</f>
        <v>2</v>
      </c>
      <c r="AL6" s="73">
        <f>IF(ISNA(VLOOKUP($B6,'A conf old'!$B:$AH,3,0)),"",VLOOKUP($B6,'A conf old'!$B:$AH,28,0))</f>
        <v>1</v>
      </c>
    </row>
    <row r="7" spans="2:39" x14ac:dyDescent="0.15">
      <c r="B7" s="28" t="s">
        <v>277</v>
      </c>
      <c r="D7" s="82" t="str">
        <f>VLOOKUP($B7,'A (tt&gt;10)'!$B:$M,2,0)</f>
        <v>tor</v>
      </c>
      <c r="E7" s="29">
        <f>VLOOKUP($B7,'A (tt&gt;10)'!$B:$M,3,0)</f>
        <v>33</v>
      </c>
      <c r="F7" s="59">
        <f>VLOOKUP($B7,'A (tt&gt;10)'!$B:$M,4,0)</f>
        <v>8.2121212121212128</v>
      </c>
      <c r="G7" s="59">
        <f>VLOOKUP($B7,'A (tt&gt;10)'!$B:$M,5,0)</f>
        <v>6.4242424242424239</v>
      </c>
      <c r="H7" s="29">
        <f t="shared" si="0"/>
        <v>68</v>
      </c>
      <c r="I7" s="204">
        <f t="shared" si="1"/>
        <v>2.0606060606060606</v>
      </c>
      <c r="J7" s="96">
        <f>VLOOKUP($B7,'A (tt&gt;10)'!$B:$M,7,0)</f>
        <v>22</v>
      </c>
      <c r="K7" s="73">
        <f>VLOOKUP($B7,'A (tt&gt;10)'!$B:$M,10,0)</f>
        <v>2</v>
      </c>
      <c r="L7" s="58"/>
      <c r="M7" s="82" t="str">
        <f>LOWER(IF(ISNA(VLOOKUP($B7,'A conf old'!$B:$AH,3,0)),"",VLOOKUP($B7,'A conf old'!$B:$AH,3,0)))</f>
        <v>gen</v>
      </c>
      <c r="N7" s="29">
        <f>IF(ISNA(VLOOKUP($B7,'A conf old'!$B:$AH,3,0)),"",VLOOKUP($B7,'A conf old'!$B:$AH,4,0))</f>
        <v>29</v>
      </c>
      <c r="O7" s="59">
        <f>IF(ISNA(VLOOKUP($B7,'A conf old'!$B:$AH,3,0)),"",VLOOKUP($B7,'A conf old'!$B:$AH,5,0))</f>
        <v>6.12</v>
      </c>
      <c r="P7" s="59">
        <f>IF(ISNA(VLOOKUP($B7,'A conf old'!$B:$AH,3,0)),"",VLOOKUP($B7,'A conf old'!$B:$AH,6,0))</f>
        <v>5.59</v>
      </c>
      <c r="Q7" s="29">
        <f t="shared" si="2"/>
        <v>18</v>
      </c>
      <c r="R7" s="204">
        <f>Q7/N7</f>
        <v>0.62068965517241381</v>
      </c>
      <c r="S7" s="96">
        <f>IF(ISNA(VLOOKUP($B7,'A conf old'!$B:$AH,3,0)),"",VLOOKUP($B7,'A conf old'!$B:$AH,9,0))</f>
        <v>5</v>
      </c>
      <c r="T7" s="73">
        <f>IF(ISNA(VLOOKUP($B7,'A conf old'!$B:$AH,3,0)),"",VLOOKUP($B7,'A conf old'!$B:$AH,10,0))</f>
        <v>3</v>
      </c>
      <c r="U7" s="58"/>
      <c r="V7" s="223" t="str">
        <f>LOWER(IF(ISNA(VLOOKUP($B7,'A conf old'!$B:$AH,12,0)),"",VLOOKUP($B7,'A conf old'!$B:$AH,12,0)))</f>
        <v/>
      </c>
      <c r="W7" s="117"/>
      <c r="X7" s="116"/>
      <c r="Y7" s="116"/>
      <c r="Z7" s="117"/>
      <c r="AA7" s="118"/>
      <c r="AB7" s="117"/>
      <c r="AC7" s="120"/>
      <c r="AD7" s="58"/>
      <c r="AE7" s="223" t="str">
        <f>LOWER(IF(ISNA(VLOOKUP($B7,'A conf old'!$B:$AH,21,0)),"",VLOOKUP($B7,'A conf old'!$B:$AH,21,0)))</f>
        <v/>
      </c>
      <c r="AF7" s="117"/>
      <c r="AG7" s="116"/>
      <c r="AH7" s="116"/>
      <c r="AI7" s="117"/>
      <c r="AJ7" s="118"/>
      <c r="AK7" s="117"/>
      <c r="AL7" s="120"/>
    </row>
    <row r="8" spans="2:39" x14ac:dyDescent="0.15">
      <c r="B8" s="28" t="s">
        <v>274</v>
      </c>
      <c r="D8" s="82" t="str">
        <f>VLOOKUP($B8,'A (tt&gt;10)'!$B:$M,2,0)</f>
        <v>nap</v>
      </c>
      <c r="E8" s="29">
        <f>VLOOKUP($B8,'A (tt&gt;10)'!$B:$M,3,0)</f>
        <v>31</v>
      </c>
      <c r="F8" s="59">
        <f>VLOOKUP($B8,'A (tt&gt;10)'!$B:$M,4,0)</f>
        <v>8.17741935483871</v>
      </c>
      <c r="G8" s="59">
        <f>VLOOKUP($B8,'A (tt&gt;10)'!$B:$M,5,0)</f>
        <v>6.435483870967742</v>
      </c>
      <c r="H8" s="29">
        <f t="shared" si="0"/>
        <v>57</v>
      </c>
      <c r="I8" s="204">
        <f t="shared" si="1"/>
        <v>1.8387096774193548</v>
      </c>
      <c r="J8" s="96">
        <f>VLOOKUP($B8,'A (tt&gt;10)'!$B:$M,7,0)</f>
        <v>17</v>
      </c>
      <c r="K8" s="73">
        <f>VLOOKUP($B8,'A (tt&gt;10)'!$B:$M,10,0)</f>
        <v>6</v>
      </c>
      <c r="L8" s="58"/>
      <c r="M8" s="223" t="str">
        <f>LOWER(IF(ISNA(VLOOKUP($B8,'A conf old'!$B:$AH,3,0)),"",VLOOKUP($B8,'A conf old'!$B:$AH,3,0)))</f>
        <v/>
      </c>
      <c r="N8" s="117" t="str">
        <f>IF(ISNA(VLOOKUP($B8,'A conf old'!$B:$AH,3,0)),"",VLOOKUP($B8,'A conf old'!$B:$AH,4,0))</f>
        <v/>
      </c>
      <c r="O8" s="116" t="str">
        <f>IF(ISNA(VLOOKUP($B8,'A conf old'!$B:$AH,3,0)),"",VLOOKUP($B8,'A conf old'!$B:$AH,5,0))</f>
        <v/>
      </c>
      <c r="P8" s="116" t="str">
        <f>IF(ISNA(VLOOKUP($B8,'A conf old'!$B:$AH,3,0)),"",VLOOKUP($B8,'A conf old'!$B:$AH,6,0))</f>
        <v/>
      </c>
      <c r="Q8" s="117" t="e">
        <f t="shared" si="2"/>
        <v>#VALUE!</v>
      </c>
      <c r="R8" s="118"/>
      <c r="S8" s="117" t="str">
        <f>IF(ISNA(VLOOKUP($B8,'A conf old'!$B:$AH,3,0)),"",VLOOKUP($B8,'A conf old'!$B:$AH,9,0))</f>
        <v/>
      </c>
      <c r="T8" s="120" t="str">
        <f>IF(ISNA(VLOOKUP($B8,'A conf old'!$B:$AH,3,0)),"",VLOOKUP($B8,'A conf old'!$B:$AH,10,0))</f>
        <v/>
      </c>
      <c r="U8" s="58"/>
      <c r="V8" s="223" t="str">
        <f>LOWER(IF(ISNA(VLOOKUP($B8,'A conf old'!$B:$AH,12,0)),"",VLOOKUP($B8,'A conf old'!$B:$AH,12,0)))</f>
        <v/>
      </c>
      <c r="W8" s="117"/>
      <c r="X8" s="116"/>
      <c r="Y8" s="116"/>
      <c r="Z8" s="117"/>
      <c r="AA8" s="118"/>
      <c r="AB8" s="117"/>
      <c r="AC8" s="120"/>
      <c r="AD8" s="58"/>
      <c r="AE8" s="223" t="str">
        <f>LOWER(IF(ISNA(VLOOKUP($B8,'A conf old'!$B:$AH,21,0)),"",VLOOKUP($B8,'A conf old'!$B:$AH,21,0)))</f>
        <v/>
      </c>
      <c r="AF8" s="117"/>
      <c r="AG8" s="116"/>
      <c r="AH8" s="116"/>
      <c r="AI8" s="117"/>
      <c r="AJ8" s="118"/>
      <c r="AK8" s="117"/>
      <c r="AL8" s="120"/>
    </row>
    <row r="9" spans="2:39" x14ac:dyDescent="0.15">
      <c r="B9" s="28" t="s">
        <v>286</v>
      </c>
      <c r="D9" s="82" t="str">
        <f>VLOOKUP($B9,'A (tt&gt;10)'!$B:$M,2,0)</f>
        <v>juv</v>
      </c>
      <c r="E9" s="29">
        <f>VLOOKUP($B9,'A (tt&gt;10)'!$B:$M,3,0)</f>
        <v>32</v>
      </c>
      <c r="F9" s="59">
        <f>VLOOKUP($B9,'A (tt&gt;10)'!$B:$M,4,0)</f>
        <v>7.765625</v>
      </c>
      <c r="G9" s="59">
        <f>VLOOKUP($B9,'A (tt&gt;10)'!$B:$M,5,0)</f>
        <v>6.25</v>
      </c>
      <c r="H9" s="29">
        <f t="shared" si="0"/>
        <v>50</v>
      </c>
      <c r="I9" s="204">
        <f t="shared" si="1"/>
        <v>1.5625</v>
      </c>
      <c r="J9" s="96">
        <f>VLOOKUP($B9,'A (tt&gt;10)'!$B:$M,7,0)</f>
        <v>16</v>
      </c>
      <c r="K9" s="73">
        <f>VLOOKUP($B9,'A (tt&gt;10)'!$B:$M,10,0)</f>
        <v>2</v>
      </c>
      <c r="L9" s="58"/>
      <c r="M9" s="223" t="str">
        <f>LOWER(IF(ISNA(VLOOKUP($B9,'A conf old'!$B:$AH,3,0)),"",VLOOKUP($B9,'A conf old'!$B:$AH,3,0)))</f>
        <v/>
      </c>
      <c r="N9" s="117" t="str">
        <f>IF(ISNA(VLOOKUP($B9,'A conf old'!$B:$AH,3,0)),"",VLOOKUP($B9,'A conf old'!$B:$AH,4,0))</f>
        <v/>
      </c>
      <c r="O9" s="115" t="str">
        <f>IF(ISNA(VLOOKUP($B9,'A conf old'!$B:$AH,3,0)),"",VLOOKUP($B9,'A conf old'!$B:$AH,5,0))</f>
        <v/>
      </c>
      <c r="P9" s="115" t="str">
        <f>IF(ISNA(VLOOKUP($B9,'A conf old'!$B:$AH,3,0)),"",VLOOKUP($B9,'A conf old'!$B:$AH,6,0))</f>
        <v/>
      </c>
      <c r="Q9" s="117" t="e">
        <f t="shared" si="2"/>
        <v>#VALUE!</v>
      </c>
      <c r="R9" s="118"/>
      <c r="S9" s="117" t="str">
        <f>IF(ISNA(VLOOKUP($B9,'A conf old'!$B:$AH,3,0)),"",VLOOKUP($B9,'A conf old'!$B:$AH,9,0))</f>
        <v/>
      </c>
      <c r="T9" s="120" t="str">
        <f>IF(ISNA(VLOOKUP($B9,'A conf old'!$B:$AH,3,0)),"",VLOOKUP($B9,'A conf old'!$B:$AH,10,0))</f>
        <v/>
      </c>
      <c r="U9" s="58"/>
      <c r="V9" s="223" t="str">
        <f>LOWER(IF(ISNA(VLOOKUP($B9,'A conf old'!$B:$AH,12,0)),"",VLOOKUP($B9,'A conf old'!$B:$AH,12,0)))</f>
        <v/>
      </c>
      <c r="W9" s="117" t="str">
        <f>IF(ISNA(VLOOKUP($B9,'A conf old'!$B:$AH,3,0)),"",VLOOKUP($B9,'A conf old'!$B:$AH,13,0))</f>
        <v/>
      </c>
      <c r="X9" s="116" t="str">
        <f>IF(ISNA(VLOOKUP($B9,'A conf old'!$B:$AH,3,0)),"",VLOOKUP($B9,'A conf old'!$B:$AH,14,0))</f>
        <v/>
      </c>
      <c r="Y9" s="116" t="str">
        <f>IF(ISNA(VLOOKUP($B9,'A conf old'!$B:$AH,3,0)),"",VLOOKUP($B9,'A conf old'!$B:$AH,15,0))</f>
        <v/>
      </c>
      <c r="Z9" s="117" t="e">
        <f>AB9*3+AC9</f>
        <v>#VALUE!</v>
      </c>
      <c r="AA9" s="118"/>
      <c r="AB9" s="117" t="str">
        <f>IF(ISNA(VLOOKUP($B9,'A conf old'!$B:$AH,3,0)),"",VLOOKUP($B9,'A conf old'!$B:$AH,18,0))</f>
        <v/>
      </c>
      <c r="AC9" s="120" t="str">
        <f>IF(ISNA(VLOOKUP($B9,'A conf old'!$B:$AH,3,0)),"",VLOOKUP($B9,'A conf old'!$B:$AH,19,0))</f>
        <v/>
      </c>
      <c r="AD9" s="58"/>
      <c r="AE9" s="223" t="str">
        <f>LOWER(IF(ISNA(VLOOKUP($B9,'A conf old'!$B:$AH,21,0)),"",VLOOKUP($B9,'A conf old'!$B:$AH,21,0)))</f>
        <v/>
      </c>
      <c r="AF9" s="117" t="str">
        <f>IF(ISNA(VLOOKUP($B9,'A conf old'!$B:$AH,3,0)),"",VLOOKUP($B9,'A conf old'!$B:$AH,22,0))</f>
        <v/>
      </c>
      <c r="AG9" s="116" t="str">
        <f>IF(ISNA(VLOOKUP($B9,'A conf old'!$B:$AH,3,0)),"",VLOOKUP($B9,'A conf old'!$B:$AH,23,0))</f>
        <v/>
      </c>
      <c r="AH9" s="116" t="str">
        <f>IF(ISNA(VLOOKUP($B9,'A conf old'!$B:$AH,3,0)),"",VLOOKUP($B9,'A conf old'!$B:$AH,24,0))</f>
        <v/>
      </c>
      <c r="AI9" s="117" t="e">
        <f>AK9*3+AL9</f>
        <v>#VALUE!</v>
      </c>
      <c r="AJ9" s="118"/>
      <c r="AK9" s="117" t="str">
        <f>IF(ISNA(VLOOKUP($B9,'A conf old'!$B:$AH,3,0)),"",VLOOKUP($B9,'A conf old'!$B:$AH,27,0))</f>
        <v/>
      </c>
      <c r="AL9" s="120" t="str">
        <f>IF(ISNA(VLOOKUP($B9,'A conf old'!$B:$AH,3,0)),"",VLOOKUP($B9,'A conf old'!$B:$AH,28,0))</f>
        <v/>
      </c>
    </row>
    <row r="10" spans="2:39" x14ac:dyDescent="0.15">
      <c r="B10" s="28" t="s">
        <v>255</v>
      </c>
      <c r="D10" s="82" t="str">
        <f>VLOOKUP($B10,'A (tt&gt;10)'!$B:$M,2,0)</f>
        <v>sas</v>
      </c>
      <c r="E10" s="29">
        <f>VLOOKUP($B10,'A (tt&gt;10)'!$B:$M,3,0)</f>
        <v>29</v>
      </c>
      <c r="F10" s="59">
        <f>VLOOKUP($B10,'A (tt&gt;10)'!$B:$M,4,0)</f>
        <v>7.7068965517241379</v>
      </c>
      <c r="G10" s="59">
        <f>VLOOKUP($B10,'A (tt&gt;10)'!$B:$M,5,0)</f>
        <v>6.1206896551724137</v>
      </c>
      <c r="H10" s="29">
        <f t="shared" si="0"/>
        <v>52</v>
      </c>
      <c r="I10" s="204">
        <f t="shared" si="1"/>
        <v>1.7931034482758621</v>
      </c>
      <c r="J10" s="96">
        <f>VLOOKUP($B10,'A (tt&gt;10)'!$B:$M,7,0)</f>
        <v>16</v>
      </c>
      <c r="K10" s="73">
        <f>VLOOKUP($B10,'A (tt&gt;10)'!$B:$M,10,0)</f>
        <v>4</v>
      </c>
      <c r="L10" s="58"/>
      <c r="M10" s="223" t="str">
        <f>LOWER(IF(ISNA(VLOOKUP($B10,'A conf old'!$B:$AH,3,0)),"",VLOOKUP($B10,'A conf old'!$B:$AH,3,0)))</f>
        <v/>
      </c>
      <c r="N10" s="117" t="str">
        <f>IF(ISNA(VLOOKUP($B10,'A conf old'!$B:$AH,3,0)),"",VLOOKUP($B10,'A conf old'!$B:$AH,4,0))</f>
        <v/>
      </c>
      <c r="O10" s="116" t="str">
        <f>IF(ISNA(VLOOKUP($B10,'A conf old'!$B:$AH,3,0)),"",VLOOKUP($B10,'A conf old'!$B:$AH,5,0))</f>
        <v/>
      </c>
      <c r="P10" s="116" t="str">
        <f>IF(ISNA(VLOOKUP($B10,'A conf old'!$B:$AH,3,0)),"",VLOOKUP($B10,'A conf old'!$B:$AH,6,0))</f>
        <v/>
      </c>
      <c r="Q10" s="117" t="e">
        <f t="shared" si="2"/>
        <v>#VALUE!</v>
      </c>
      <c r="R10" s="118"/>
      <c r="S10" s="117" t="str">
        <f>IF(ISNA(VLOOKUP($B10,'A conf old'!$B:$AH,3,0)),"",VLOOKUP($B10,'A conf old'!$B:$AH,9,0))</f>
        <v/>
      </c>
      <c r="T10" s="120" t="str">
        <f>IF(ISNA(VLOOKUP($B10,'A conf old'!$B:$AH,3,0)),"",VLOOKUP($B10,'A conf old'!$B:$AH,10,0))</f>
        <v/>
      </c>
      <c r="U10" s="58"/>
      <c r="V10" s="223" t="str">
        <f>LOWER(IF(ISNA(VLOOKUP($B10,'A conf old'!$B:$AH,12,0)),"",VLOOKUP($B10,'A conf old'!$B:$AH,12,0)))</f>
        <v/>
      </c>
      <c r="W10" s="117" t="str">
        <f>IF(ISNA(VLOOKUP($B10,'A conf old'!$B:$AH,3,0)),"",VLOOKUP($B10,'A conf old'!$B:$AH,13,0))</f>
        <v/>
      </c>
      <c r="X10" s="116" t="str">
        <f>IF(ISNA(VLOOKUP($B10,'A conf old'!$B:$AH,3,0)),"",VLOOKUP($B10,'A conf old'!$B:$AH,14,0))</f>
        <v/>
      </c>
      <c r="Y10" s="116" t="str">
        <f>IF(ISNA(VLOOKUP($B10,'A conf old'!$B:$AH,3,0)),"",VLOOKUP($B10,'A conf old'!$B:$AH,15,0))</f>
        <v/>
      </c>
      <c r="Z10" s="117" t="e">
        <f>AB10*3+AC10</f>
        <v>#VALUE!</v>
      </c>
      <c r="AA10" s="118"/>
      <c r="AB10" s="117" t="str">
        <f>IF(ISNA(VLOOKUP($B10,'A conf old'!$B:$AH,3,0)),"",VLOOKUP($B10,'A conf old'!$B:$AH,18,0))</f>
        <v/>
      </c>
      <c r="AC10" s="120" t="str">
        <f>IF(ISNA(VLOOKUP($B10,'A conf old'!$B:$AH,3,0)),"",VLOOKUP($B10,'A conf old'!$B:$AH,19,0))</f>
        <v/>
      </c>
      <c r="AD10" s="58"/>
      <c r="AE10" s="223" t="str">
        <f>LOWER(IF(ISNA(VLOOKUP($B10,'A conf old'!$B:$AH,21,0)),"",VLOOKUP($B10,'A conf old'!$B:$AH,21,0)))</f>
        <v/>
      </c>
      <c r="AF10" s="117"/>
      <c r="AG10" s="116"/>
      <c r="AH10" s="116"/>
      <c r="AI10" s="117"/>
      <c r="AJ10" s="118"/>
      <c r="AK10" s="117"/>
      <c r="AL10" s="120"/>
    </row>
    <row r="11" spans="2:39" x14ac:dyDescent="0.15">
      <c r="B11" s="28" t="s">
        <v>300</v>
      </c>
      <c r="D11" s="82" t="str">
        <f>VLOOKUP($B11,'A (tt&gt;10)'!$B:$M,2,0)</f>
        <v>int</v>
      </c>
      <c r="E11" s="29">
        <f>VLOOKUP($B11,'A (tt&gt;10)'!$B:$M,3,0)</f>
        <v>37</v>
      </c>
      <c r="F11" s="59">
        <f>VLOOKUP($B11,'A (tt&gt;10)'!$B:$M,4,0)</f>
        <v>7.6351351351351351</v>
      </c>
      <c r="G11" s="59">
        <f>VLOOKUP($B11,'A (tt&gt;10)'!$B:$M,5,0)</f>
        <v>6.1756756756756754</v>
      </c>
      <c r="H11" s="29">
        <f t="shared" si="0"/>
        <v>56</v>
      </c>
      <c r="I11" s="204">
        <f t="shared" si="1"/>
        <v>1.5135135135135136</v>
      </c>
      <c r="J11" s="96">
        <f>VLOOKUP($B11,'A (tt&gt;10)'!$B:$M,7,0)</f>
        <v>17</v>
      </c>
      <c r="K11" s="73">
        <f>VLOOKUP($B11,'A (tt&gt;10)'!$B:$M,10,0)</f>
        <v>5</v>
      </c>
      <c r="L11" s="58"/>
      <c r="M11" s="82" t="str">
        <f>LOWER(IF(ISNA(VLOOKUP($B11,'A conf old'!$B:$AH,3,0)),"",VLOOKUP($B11,'A conf old'!$B:$AH,3,0)))</f>
        <v>int</v>
      </c>
      <c r="N11" s="29">
        <f>IF(ISNA(VLOOKUP($B11,'A conf old'!$B:$AH,3,0)),"",VLOOKUP($B11,'A conf old'!$B:$AH,4,0))</f>
        <v>26</v>
      </c>
      <c r="O11" s="59">
        <f>IF(ISNA(VLOOKUP($B11,'A conf old'!$B:$AH,3,0)),"",VLOOKUP($B11,'A conf old'!$B:$AH,5,0))</f>
        <v>7.62</v>
      </c>
      <c r="P11" s="59">
        <f>IF(ISNA(VLOOKUP($B11,'A conf old'!$B:$AH,3,0)),"",VLOOKUP($B11,'A conf old'!$B:$AH,6,0))</f>
        <v>6.1</v>
      </c>
      <c r="Q11" s="29">
        <f t="shared" si="2"/>
        <v>41</v>
      </c>
      <c r="R11" s="204">
        <f>Q11/N11</f>
        <v>1.5769230769230769</v>
      </c>
      <c r="S11" s="96">
        <f>IF(ISNA(VLOOKUP($B11,'A conf old'!$B:$AH,3,0)),"",VLOOKUP($B11,'A conf old'!$B:$AH,9,0))</f>
        <v>12</v>
      </c>
      <c r="T11" s="73">
        <f>IF(ISNA(VLOOKUP($B11,'A conf old'!$B:$AH,3,0)),"",VLOOKUP($B11,'A conf old'!$B:$AH,10,0))</f>
        <v>5</v>
      </c>
      <c r="U11" s="58"/>
      <c r="V11" s="30" t="str">
        <f>LOWER(IF(ISNA(VLOOKUP($B11,'A conf old'!$B:$AH,12,0)),"",VLOOKUP($B11,'A conf old'!$B:$AH,12,0)))</f>
        <v>gen</v>
      </c>
      <c r="W11" s="62">
        <f>IF(ISNA(VLOOKUP($B11,'A conf old'!$B:$AH,3,0)),"",VLOOKUP($B11,'A conf old'!$B:$AH,13,0))</f>
        <v>32</v>
      </c>
      <c r="X11" s="59">
        <f>IF(ISNA(VLOOKUP($B11,'A conf old'!$B:$AH,3,0)),"",VLOOKUP($B11,'A conf old'!$B:$AH,14,0))</f>
        <v>7.97</v>
      </c>
      <c r="Y11" s="59">
        <f>IF(ISNA(VLOOKUP($B11,'A conf old'!$B:$AH,3,0)),"",VLOOKUP($B11,'A conf old'!$B:$AH,15,0))</f>
        <v>6.34</v>
      </c>
      <c r="Z11" s="29">
        <f>AB11*3+AC11</f>
        <v>59</v>
      </c>
      <c r="AA11" s="204">
        <f>Z11/W11</f>
        <v>1.84375</v>
      </c>
      <c r="AB11" s="96">
        <f>IF(ISNA(VLOOKUP($B11,'A conf old'!$B:$AH,3,0)),"",VLOOKUP($B11,'A conf old'!$B:$AH,18,0))</f>
        <v>18</v>
      </c>
      <c r="AC11" s="73">
        <f>IF(ISNA(VLOOKUP($B11,'A conf old'!$B:$AH,3,0)),"",VLOOKUP($B11,'A conf old'!$B:$AH,19,0))</f>
        <v>5</v>
      </c>
      <c r="AD11" s="58"/>
      <c r="AE11" s="30" t="str">
        <f>LOWER(IF(ISNA(VLOOKUP($B11,'A conf old'!$B:$AH,21,0)),"",VLOOKUP($B11,'A conf old'!$B:$AH,21,0)))</f>
        <v>gen</v>
      </c>
      <c r="AF11" s="62">
        <f>IF(ISNA(VLOOKUP($B11,'A conf old'!$B:$AH,3,0)),"",VLOOKUP($B11,'A conf old'!$B:$AH,22,0))</f>
        <v>27</v>
      </c>
      <c r="AG11" s="59">
        <f>IF(ISNA(VLOOKUP($B11,'A conf old'!$B:$AH,3,0)),"",VLOOKUP($B11,'A conf old'!$B:$AH,23,0))</f>
        <v>7.52</v>
      </c>
      <c r="AH11" s="59">
        <f>IF(ISNA(VLOOKUP($B11,'A conf old'!$B:$AH,3,0)),"",VLOOKUP($B11,'A conf old'!$B:$AH,24,0))</f>
        <v>6.33</v>
      </c>
      <c r="AI11" s="29">
        <f>AK11*3+AL11</f>
        <v>34</v>
      </c>
      <c r="AJ11" s="204">
        <f>AI11/AF11</f>
        <v>1.2592592592592593</v>
      </c>
      <c r="AK11" s="96">
        <f>IF(ISNA(VLOOKUP($B11,'A conf old'!$B:$AH,3,0)),"",VLOOKUP($B11,'A conf old'!$B:$AH,27,0))</f>
        <v>9</v>
      </c>
      <c r="AL11" s="73">
        <f>IF(ISNA(VLOOKUP($B11,'A conf old'!$B:$AH,3,0)),"",VLOOKUP($B11,'A conf old'!$B:$AH,28,0))</f>
        <v>7</v>
      </c>
    </row>
    <row r="12" spans="2:39" x14ac:dyDescent="0.15">
      <c r="B12" s="28" t="s">
        <v>320</v>
      </c>
      <c r="D12" s="82" t="str">
        <f>VLOOKUP($B12,'A (tt&gt;10)'!$B:$M,2,0)</f>
        <v>rom</v>
      </c>
      <c r="E12" s="29">
        <f>VLOOKUP($B12,'A (tt&gt;10)'!$B:$M,3,0)</f>
        <v>25</v>
      </c>
      <c r="F12" s="59">
        <f>VLOOKUP($B12,'A (tt&gt;10)'!$B:$M,4,0)</f>
        <v>7.48</v>
      </c>
      <c r="G12" s="59">
        <f>VLOOKUP($B12,'A (tt&gt;10)'!$B:$M,5,0)</f>
        <v>6.5</v>
      </c>
      <c r="H12" s="29">
        <f t="shared" si="0"/>
        <v>26</v>
      </c>
      <c r="I12" s="204">
        <f t="shared" si="1"/>
        <v>1.04</v>
      </c>
      <c r="J12" s="96">
        <f>VLOOKUP($B12,'A (tt&gt;10)'!$B:$M,7,0)</f>
        <v>7</v>
      </c>
      <c r="K12" s="73">
        <f>VLOOKUP($B12,'A (tt&gt;10)'!$B:$M,10,0)</f>
        <v>5</v>
      </c>
      <c r="L12" s="58"/>
      <c r="M12" s="82" t="str">
        <f>LOWER(IF(ISNA(VLOOKUP($B12,'A conf old'!$B:$AH,3,0)),"",VLOOKUP($B12,'A conf old'!$B:$AH,3,0)))</f>
        <v>rom</v>
      </c>
      <c r="N12" s="29">
        <f>IF(ISNA(VLOOKUP($B12,'A conf old'!$B:$AH,3,0)),"",VLOOKUP($B12,'A conf old'!$B:$AH,4,0))</f>
        <v>34</v>
      </c>
      <c r="O12" s="59">
        <f>IF(ISNA(VLOOKUP($B12,'A conf old'!$B:$AH,3,0)),"",VLOOKUP($B12,'A conf old'!$B:$AH,5,0))</f>
        <v>7.74</v>
      </c>
      <c r="P12" s="59">
        <f>IF(ISNA(VLOOKUP($B12,'A conf old'!$B:$AH,3,0)),"",VLOOKUP($B12,'A conf old'!$B:$AH,6,0))</f>
        <v>6.56</v>
      </c>
      <c r="Q12" s="29">
        <f t="shared" si="2"/>
        <v>47</v>
      </c>
      <c r="R12" s="204">
        <f>Q12/N12</f>
        <v>1.3823529411764706</v>
      </c>
      <c r="S12" s="96">
        <f>IF(ISNA(VLOOKUP($B12,'A conf old'!$B:$AH,3,0)),"",VLOOKUP($B12,'A conf old'!$B:$AH,9,0))</f>
        <v>12</v>
      </c>
      <c r="T12" s="73">
        <f>IF(ISNA(VLOOKUP($B12,'A conf old'!$B:$AH,3,0)),"",VLOOKUP($B12,'A conf old'!$B:$AH,10,0))</f>
        <v>11</v>
      </c>
      <c r="U12" s="58"/>
      <c r="V12" s="30" t="str">
        <f>LOWER(IF(ISNA(VLOOKUP($B12,'A conf old'!$B:$AH,12,0)),"",VLOOKUP($B12,'A conf old'!$B:$AH,12,0)))</f>
        <v>rom</v>
      </c>
      <c r="W12" s="62">
        <f>IF(ISNA(VLOOKUP($B12,'A conf old'!$B:$AH,3,0)),"",VLOOKUP($B12,'A conf old'!$B:$AH,13,0))</f>
        <v>27</v>
      </c>
      <c r="X12" s="59">
        <f>IF(ISNA(VLOOKUP($B12,'A conf old'!$B:$AH,3,0)),"",VLOOKUP($B12,'A conf old'!$B:$AH,14,0))</f>
        <v>7.13</v>
      </c>
      <c r="Y12" s="59">
        <f>IF(ISNA(VLOOKUP($B12,'A conf old'!$B:$AH,3,0)),"",VLOOKUP($B12,'A conf old'!$B:$AH,15,0))</f>
        <v>6.37</v>
      </c>
      <c r="Z12" s="29">
        <f>AB12*3+AC12</f>
        <v>30</v>
      </c>
      <c r="AA12" s="204">
        <f>Z12/W12</f>
        <v>1.1111111111111112</v>
      </c>
      <c r="AB12" s="96">
        <f>IF(ISNA(VLOOKUP($B12,'A conf old'!$B:$AH,3,0)),"",VLOOKUP($B12,'A conf old'!$B:$AH,18,0))</f>
        <v>8</v>
      </c>
      <c r="AC12" s="73">
        <f>IF(ISNA(VLOOKUP($B12,'A conf old'!$B:$AH,3,0)),"",VLOOKUP($B12,'A conf old'!$B:$AH,19,0))</f>
        <v>6</v>
      </c>
      <c r="AD12" s="58"/>
      <c r="AE12" s="30" t="str">
        <f>LOWER(IF(ISNA(VLOOKUP($B12,'A conf old'!$B:$AH,21,0)),"",VLOOKUP($B12,'A conf old'!$B:$AH,21,0)))</f>
        <v>rom</v>
      </c>
      <c r="AF12" s="62">
        <f>IF(ISNA(VLOOKUP($B12,'A conf old'!$B:$AH,3,0)),"",VLOOKUP($B12,'A conf old'!$B:$AH,22,0))</f>
        <v>30</v>
      </c>
      <c r="AG12" s="59">
        <f>IF(ISNA(VLOOKUP($B12,'A conf old'!$B:$AH,3,0)),"",VLOOKUP($B12,'A conf old'!$B:$AH,23,0))</f>
        <v>7.73</v>
      </c>
      <c r="AH12" s="59">
        <f>IF(ISNA(VLOOKUP($B12,'A conf old'!$B:$AH,3,0)),"",VLOOKUP($B12,'A conf old'!$B:$AH,24,0))</f>
        <v>6.33</v>
      </c>
      <c r="AI12" s="29">
        <f>AK12*3+AL12</f>
        <v>52</v>
      </c>
      <c r="AJ12" s="204">
        <f>AI12/AF12</f>
        <v>1.7333333333333334</v>
      </c>
      <c r="AK12" s="96">
        <f>IF(ISNA(VLOOKUP($B12,'A conf old'!$B:$AH,3,0)),"",VLOOKUP($B12,'A conf old'!$B:$AH,27,0))</f>
        <v>15</v>
      </c>
      <c r="AL12" s="73">
        <f>IF(ISNA(VLOOKUP($B12,'A conf old'!$B:$AH,3,0)),"",VLOOKUP($B12,'A conf old'!$B:$AH,28,0))</f>
        <v>7</v>
      </c>
    </row>
    <row r="13" spans="2:39" x14ac:dyDescent="0.15">
      <c r="B13" s="28" t="s">
        <v>276</v>
      </c>
      <c r="D13" s="82" t="str">
        <f>VLOOKUP($B13,'A (tt&gt;10)'!$B:$M,2,0)</f>
        <v>int</v>
      </c>
      <c r="E13" s="29">
        <f>VLOOKUP($B13,'A (tt&gt;10)'!$B:$M,3,0)</f>
        <v>20</v>
      </c>
      <c r="F13" s="59">
        <f>VLOOKUP($B13,'A (tt&gt;10)'!$B:$M,4,0)</f>
        <v>7.4749999999999996</v>
      </c>
      <c r="G13" s="59">
        <f>VLOOKUP($B13,'A (tt&gt;10)'!$B:$M,5,0)</f>
        <v>6.1</v>
      </c>
      <c r="H13" s="29">
        <f t="shared" si="0"/>
        <v>28</v>
      </c>
      <c r="I13" s="204">
        <f t="shared" si="1"/>
        <v>1.4</v>
      </c>
      <c r="J13" s="96">
        <f>VLOOKUP($B13,'A (tt&gt;10)'!$B:$M,7,0)</f>
        <v>9</v>
      </c>
      <c r="K13" s="73">
        <f>VLOOKUP($B13,'A (tt&gt;10)'!$B:$M,10,0)</f>
        <v>1</v>
      </c>
      <c r="L13" s="58"/>
      <c r="M13" s="82" t="str">
        <f>LOWER(IF(ISNA(VLOOKUP($B13,'A conf old'!$B:$AH,3,0)),"",VLOOKUP($B13,'A conf old'!$B:$AH,3,0)))</f>
        <v>sam</v>
      </c>
      <c r="N13" s="29">
        <f>IF(ISNA(VLOOKUP($B13,'A conf old'!$B:$AH,3,0)),"",VLOOKUP($B13,'A conf old'!$B:$AH,4,0))</f>
        <v>29</v>
      </c>
      <c r="O13" s="59">
        <f>IF(ISNA(VLOOKUP($B13,'A conf old'!$B:$AH,3,0)),"",VLOOKUP($B13,'A conf old'!$B:$AH,5,0))</f>
        <v>6.81</v>
      </c>
      <c r="P13" s="59">
        <f>IF(ISNA(VLOOKUP($B13,'A conf old'!$B:$AH,3,0)),"",VLOOKUP($B13,'A conf old'!$B:$AH,6,0))</f>
        <v>5.79</v>
      </c>
      <c r="Q13" s="29">
        <f t="shared" si="2"/>
        <v>31</v>
      </c>
      <c r="R13" s="204">
        <f>Q13/N13</f>
        <v>1.0689655172413792</v>
      </c>
      <c r="S13" s="96">
        <f>IF(ISNA(VLOOKUP($B13,'A conf old'!$B:$AH,3,0)),"",VLOOKUP($B13,'A conf old'!$B:$AH,9,0))</f>
        <v>10</v>
      </c>
      <c r="T13" s="73">
        <f>IF(ISNA(VLOOKUP($B13,'A conf old'!$B:$AH,3,0)),"",VLOOKUP($B13,'A conf old'!$B:$AH,10,0))</f>
        <v>1</v>
      </c>
      <c r="U13" s="58"/>
      <c r="V13" s="223" t="str">
        <f>LOWER(IF(ISNA(VLOOKUP($B13,'A conf old'!$B:$AH,12,0)),"",VLOOKUP($B13,'A conf old'!$B:$AH,12,0)))</f>
        <v/>
      </c>
      <c r="W13" s="117"/>
      <c r="X13" s="116"/>
      <c r="Y13" s="116"/>
      <c r="Z13" s="117"/>
      <c r="AA13" s="118"/>
      <c r="AB13" s="117"/>
      <c r="AC13" s="120"/>
      <c r="AD13" s="58"/>
      <c r="AE13" s="223" t="str">
        <f>LOWER(IF(ISNA(VLOOKUP($B13,'A conf old'!$B:$AH,21,0)),"",VLOOKUP($B13,'A conf old'!$B:$AH,21,0)))</f>
        <v/>
      </c>
      <c r="AF13" s="117"/>
      <c r="AG13" s="116"/>
      <c r="AH13" s="116"/>
      <c r="AI13" s="117"/>
      <c r="AJ13" s="118"/>
      <c r="AK13" s="117"/>
      <c r="AL13" s="120"/>
    </row>
    <row r="14" spans="2:39" x14ac:dyDescent="0.15">
      <c r="B14" s="28" t="s">
        <v>321</v>
      </c>
      <c r="D14" s="82" t="str">
        <f>VLOOKUP($B14,'A (tt&gt;10)'!$B:$M,2,0)</f>
        <v>nap</v>
      </c>
      <c r="E14" s="29">
        <f>VLOOKUP($B14,'A (tt&gt;10)'!$B:$M,3,0)</f>
        <v>11</v>
      </c>
      <c r="F14" s="59">
        <f>VLOOKUP($B14,'A (tt&gt;10)'!$B:$M,4,0)</f>
        <v>7.4545454545454541</v>
      </c>
      <c r="G14" s="59">
        <f>VLOOKUP($B14,'A (tt&gt;10)'!$B:$M,5,0)</f>
        <v>6</v>
      </c>
      <c r="H14" s="29">
        <f t="shared" si="0"/>
        <v>17</v>
      </c>
      <c r="I14" s="204">
        <f t="shared" si="1"/>
        <v>1.5454545454545454</v>
      </c>
      <c r="J14" s="96">
        <f>VLOOKUP($B14,'A (tt&gt;10)'!$B:$M,7,0)</f>
        <v>5</v>
      </c>
      <c r="K14" s="73">
        <f>VLOOKUP($B14,'A (tt&gt;10)'!$B:$M,10,0)</f>
        <v>2</v>
      </c>
      <c r="L14" s="58"/>
      <c r="M14" s="223" t="str">
        <f>LOWER(IF(ISNA(VLOOKUP($B14,'A conf old'!$B:$AH,3,0)),"",VLOOKUP($B14,'A conf old'!$B:$AH,3,0)))</f>
        <v/>
      </c>
      <c r="N14" s="117" t="str">
        <f>IF(ISNA(VLOOKUP($B14,'A conf old'!$B:$AH,3,0)),"",VLOOKUP($B14,'A conf old'!$B:$AH,4,0))</f>
        <v/>
      </c>
      <c r="O14" s="116" t="str">
        <f>IF(ISNA(VLOOKUP($B14,'A conf old'!$B:$AH,3,0)),"",VLOOKUP($B14,'A conf old'!$B:$AH,5,0))</f>
        <v/>
      </c>
      <c r="P14" s="116" t="str">
        <f>IF(ISNA(VLOOKUP($B14,'A conf old'!$B:$AH,3,0)),"",VLOOKUP($B14,'A conf old'!$B:$AH,6,0))</f>
        <v/>
      </c>
      <c r="Q14" s="117" t="e">
        <f t="shared" si="2"/>
        <v>#VALUE!</v>
      </c>
      <c r="R14" s="118"/>
      <c r="S14" s="117" t="str">
        <f>IF(ISNA(VLOOKUP($B14,'A conf old'!$B:$AH,3,0)),"",VLOOKUP($B14,'A conf old'!$B:$AH,9,0))</f>
        <v/>
      </c>
      <c r="T14" s="120" t="str">
        <f>IF(ISNA(VLOOKUP($B14,'A conf old'!$B:$AH,3,0)),"",VLOOKUP($B14,'A conf old'!$B:$AH,10,0))</f>
        <v/>
      </c>
      <c r="U14" s="58"/>
      <c r="V14" s="223" t="str">
        <f>LOWER(IF(ISNA(VLOOKUP($B14,'A conf old'!$B:$AH,12,0)),"",VLOOKUP($B14,'A conf old'!$B:$AH,12,0)))</f>
        <v/>
      </c>
      <c r="W14" s="117" t="str">
        <f>IF(ISNA(VLOOKUP($B14,'A conf old'!$B:$AH,3,0)),"",VLOOKUP($B14,'A conf old'!$B:$AH,13,0))</f>
        <v/>
      </c>
      <c r="X14" s="116" t="str">
        <f>IF(ISNA(VLOOKUP($B14,'A conf old'!$B:$AH,3,0)),"",VLOOKUP($B14,'A conf old'!$B:$AH,14,0))</f>
        <v/>
      </c>
      <c r="Y14" s="116" t="str">
        <f>IF(ISNA(VLOOKUP($B14,'A conf old'!$B:$AH,3,0)),"",VLOOKUP($B14,'A conf old'!$B:$AH,15,0))</f>
        <v/>
      </c>
      <c r="Z14" s="117" t="e">
        <f>AB14*3+AC14</f>
        <v>#VALUE!</v>
      </c>
      <c r="AA14" s="118"/>
      <c r="AB14" s="117" t="str">
        <f>IF(ISNA(VLOOKUP($B14,'A conf old'!$B:$AH,3,0)),"",VLOOKUP($B14,'A conf old'!$B:$AH,18,0))</f>
        <v/>
      </c>
      <c r="AC14" s="120" t="str">
        <f>IF(ISNA(VLOOKUP($B14,'A conf old'!$B:$AH,3,0)),"",VLOOKUP($B14,'A conf old'!$B:$AH,19,0))</f>
        <v/>
      </c>
      <c r="AD14" s="58"/>
      <c r="AE14" s="223" t="str">
        <f>LOWER(IF(ISNA(VLOOKUP($B14,'A conf old'!$B:$AH,21,0)),"",VLOOKUP($B14,'A conf old'!$B:$AH,21,0)))</f>
        <v/>
      </c>
      <c r="AF14" s="117" t="str">
        <f>IF(ISNA(VLOOKUP($B14,'A conf old'!$B:$AH,3,0)),"",VLOOKUP($B14,'A conf old'!$B:$AH,22,0))</f>
        <v/>
      </c>
      <c r="AG14" s="116" t="str">
        <f>IF(ISNA(VLOOKUP($B14,'A conf old'!$B:$AH,3,0)),"",VLOOKUP($B14,'A conf old'!$B:$AH,23,0))</f>
        <v/>
      </c>
      <c r="AH14" s="116" t="str">
        <f>IF(ISNA(VLOOKUP($B14,'A conf old'!$B:$AH,3,0)),"",VLOOKUP($B14,'A conf old'!$B:$AH,24,0))</f>
        <v/>
      </c>
      <c r="AI14" s="117" t="e">
        <f>AK14*3+AL14</f>
        <v>#VALUE!</v>
      </c>
      <c r="AJ14" s="118"/>
      <c r="AK14" s="117" t="str">
        <f>IF(ISNA(VLOOKUP($B14,'A conf old'!$B:$AH,3,0)),"",VLOOKUP($B14,'A conf old'!$B:$AH,27,0))</f>
        <v/>
      </c>
      <c r="AL14" s="120" t="str">
        <f>IF(ISNA(VLOOKUP($B14,'A conf old'!$B:$AH,3,0)),"",VLOOKUP($B14,'A conf old'!$B:$AH,28,0))</f>
        <v/>
      </c>
    </row>
    <row r="15" spans="2:39" x14ac:dyDescent="0.15">
      <c r="B15" s="28" t="s">
        <v>292</v>
      </c>
      <c r="D15" s="82" t="str">
        <f>VLOOKUP($B15,'A (tt&gt;10)'!$B:$M,2,0)</f>
        <v>nap</v>
      </c>
      <c r="E15" s="29">
        <f>VLOOKUP($B15,'A (tt&gt;10)'!$B:$M,3,0)</f>
        <v>30</v>
      </c>
      <c r="F15" s="59">
        <f>VLOOKUP($B15,'A (tt&gt;10)'!$B:$M,4,0)</f>
        <v>7.4333333333333336</v>
      </c>
      <c r="G15" s="59">
        <f>VLOOKUP($B15,'A (tt&gt;10)'!$B:$M,5,0)</f>
        <v>6.2666666666666666</v>
      </c>
      <c r="H15" s="29">
        <f t="shared" si="0"/>
        <v>37</v>
      </c>
      <c r="I15" s="204">
        <f t="shared" si="1"/>
        <v>1.2333333333333334</v>
      </c>
      <c r="J15" s="96">
        <f>VLOOKUP($B15,'A (tt&gt;10)'!$B:$M,7,0)</f>
        <v>11</v>
      </c>
      <c r="K15" s="73">
        <f>VLOOKUP($B15,'A (tt&gt;10)'!$B:$M,10,0)</f>
        <v>4</v>
      </c>
      <c r="L15" s="58"/>
      <c r="M15" s="223" t="str">
        <f>LOWER(IF(ISNA(VLOOKUP($B15,'A conf old'!$B:$AH,3,0)),"",VLOOKUP($B15,'A conf old'!$B:$AH,3,0)))</f>
        <v/>
      </c>
      <c r="N15" s="117" t="str">
        <f>IF(ISNA(VLOOKUP($B15,'A conf old'!$B:$AH,3,0)),"",VLOOKUP($B15,'A conf old'!$B:$AH,4,0))</f>
        <v/>
      </c>
      <c r="O15" s="116" t="str">
        <f>IF(ISNA(VLOOKUP($B15,'A conf old'!$B:$AH,3,0)),"",VLOOKUP($B15,'A conf old'!$B:$AH,5,0))</f>
        <v/>
      </c>
      <c r="P15" s="116" t="str">
        <f>IF(ISNA(VLOOKUP($B15,'A conf old'!$B:$AH,3,0)),"",VLOOKUP($B15,'A conf old'!$B:$AH,6,0))</f>
        <v/>
      </c>
      <c r="Q15" s="117" t="e">
        <f t="shared" si="2"/>
        <v>#VALUE!</v>
      </c>
      <c r="R15" s="118"/>
      <c r="S15" s="117" t="str">
        <f>IF(ISNA(VLOOKUP($B15,'A conf old'!$B:$AH,3,0)),"",VLOOKUP($B15,'A conf old'!$B:$AH,9,0))</f>
        <v/>
      </c>
      <c r="T15" s="120" t="str">
        <f>IF(ISNA(VLOOKUP($B15,'A conf old'!$B:$AH,3,0)),"",VLOOKUP($B15,'A conf old'!$B:$AH,10,0))</f>
        <v/>
      </c>
      <c r="U15" s="58"/>
      <c r="V15" s="223" t="str">
        <f>LOWER(IF(ISNA(VLOOKUP($B15,'A conf old'!$B:$AH,12,0)),"",VLOOKUP($B15,'A conf old'!$B:$AH,12,0)))</f>
        <v/>
      </c>
      <c r="W15" s="117" t="str">
        <f>IF(ISNA(VLOOKUP($B15,'A conf old'!$B:$AH,3,0)),"",VLOOKUP($B15,'A conf old'!$B:$AH,13,0))</f>
        <v/>
      </c>
      <c r="X15" s="116" t="str">
        <f>IF(ISNA(VLOOKUP($B15,'A conf old'!$B:$AH,3,0)),"",VLOOKUP($B15,'A conf old'!$B:$AH,14,0))</f>
        <v/>
      </c>
      <c r="Y15" s="116" t="str">
        <f>IF(ISNA(VLOOKUP($B15,'A conf old'!$B:$AH,3,0)),"",VLOOKUP($B15,'A conf old'!$B:$AH,15,0))</f>
        <v/>
      </c>
      <c r="Z15" s="117" t="e">
        <f>AB15*3+AC15</f>
        <v>#VALUE!</v>
      </c>
      <c r="AA15" s="118"/>
      <c r="AB15" s="117" t="str">
        <f>IF(ISNA(VLOOKUP($B15,'A conf old'!$B:$AH,3,0)),"",VLOOKUP($B15,'A conf old'!$B:$AH,18,0))</f>
        <v/>
      </c>
      <c r="AC15" s="120" t="str">
        <f>IF(ISNA(VLOOKUP($B15,'A conf old'!$B:$AH,3,0)),"",VLOOKUP($B15,'A conf old'!$B:$AH,19,0))</f>
        <v/>
      </c>
      <c r="AD15" s="58"/>
      <c r="AE15" s="223" t="str">
        <f>LOWER(IF(ISNA(VLOOKUP($B15,'A conf old'!$B:$AH,21,0)),"",VLOOKUP($B15,'A conf old'!$B:$AH,21,0)))</f>
        <v/>
      </c>
      <c r="AF15" s="117" t="str">
        <f>IF(ISNA(VLOOKUP($B15,'A conf old'!$B:$AH,3,0)),"",VLOOKUP($B15,'A conf old'!$B:$AH,22,0))</f>
        <v/>
      </c>
      <c r="AG15" s="116" t="str">
        <f>IF(ISNA(VLOOKUP($B15,'A conf old'!$B:$AH,3,0)),"",VLOOKUP($B15,'A conf old'!$B:$AH,23,0))</f>
        <v/>
      </c>
      <c r="AH15" s="116" t="str">
        <f>IF(ISNA(VLOOKUP($B15,'A conf old'!$B:$AH,3,0)),"",VLOOKUP($B15,'A conf old'!$B:$AH,24,0))</f>
        <v/>
      </c>
      <c r="AI15" s="117" t="e">
        <f>AK15*3+AL15</f>
        <v>#VALUE!</v>
      </c>
      <c r="AJ15" s="118"/>
      <c r="AK15" s="117" t="str">
        <f>IF(ISNA(VLOOKUP($B15,'A conf old'!$B:$AH,3,0)),"",VLOOKUP($B15,'A conf old'!$B:$AH,27,0))</f>
        <v/>
      </c>
      <c r="AL15" s="120" t="str">
        <f>IF(ISNA(VLOOKUP($B15,'A conf old'!$B:$AH,3,0)),"",VLOOKUP($B15,'A conf old'!$B:$AH,28,0))</f>
        <v/>
      </c>
    </row>
    <row r="16" spans="2:39" x14ac:dyDescent="0.15">
      <c r="B16" s="28" t="s">
        <v>265</v>
      </c>
      <c r="D16" s="82" t="str">
        <f>VLOOKUP($B16,'A (tt&gt;10)'!$B:$M,2,0)</f>
        <v>udi</v>
      </c>
      <c r="E16" s="29">
        <f>VLOOKUP($B16,'A (tt&gt;10)'!$B:$M,3,0)</f>
        <v>30</v>
      </c>
      <c r="F16" s="59">
        <f>VLOOKUP($B16,'A (tt&gt;10)'!$B:$M,4,0)</f>
        <v>7.4333333333333336</v>
      </c>
      <c r="G16" s="59">
        <f>VLOOKUP($B16,'A (tt&gt;10)'!$B:$M,5,0)</f>
        <v>6.05</v>
      </c>
      <c r="H16" s="29">
        <f t="shared" si="0"/>
        <v>48</v>
      </c>
      <c r="I16" s="204">
        <f t="shared" si="1"/>
        <v>1.6</v>
      </c>
      <c r="J16" s="96">
        <f>VLOOKUP($B16,'A (tt&gt;10)'!$B:$M,7,0)</f>
        <v>16</v>
      </c>
      <c r="K16" s="73">
        <f>VLOOKUP($B16,'A (tt&gt;10)'!$B:$M,10,0)</f>
        <v>0</v>
      </c>
      <c r="L16" s="58"/>
      <c r="M16" s="82" t="str">
        <f>LOWER(IF(ISNA(VLOOKUP($B16,'A conf old'!$B:$AH,3,0)),"",VLOOKUP($B16,'A conf old'!$B:$AH,3,0)))</f>
        <v>udi</v>
      </c>
      <c r="N16" s="29">
        <f>IF(ISNA(VLOOKUP($B16,'A conf old'!$B:$AH,3,0)),"",VLOOKUP($B16,'A conf old'!$B:$AH,4,0))</f>
        <v>33</v>
      </c>
      <c r="O16" s="59">
        <f>IF(ISNA(VLOOKUP($B16,'A conf old'!$B:$AH,3,0)),"",VLOOKUP($B16,'A conf old'!$B:$AH,5,0))</f>
        <v>8.26</v>
      </c>
      <c r="P16" s="59">
        <f>IF(ISNA(VLOOKUP($B16,'A conf old'!$B:$AH,3,0)),"",VLOOKUP($B16,'A conf old'!$B:$AH,6,0))</f>
        <v>6.29</v>
      </c>
      <c r="Q16" s="29">
        <f t="shared" si="2"/>
        <v>73</v>
      </c>
      <c r="R16" s="204">
        <f>Q16/N16</f>
        <v>2.2121212121212119</v>
      </c>
      <c r="S16" s="96">
        <f>IF(ISNA(VLOOKUP($B16,'A conf old'!$B:$AH,3,0)),"",VLOOKUP($B16,'A conf old'!$B:$AH,9,0))</f>
        <v>23</v>
      </c>
      <c r="T16" s="73">
        <f>IF(ISNA(VLOOKUP($B16,'A conf old'!$B:$AH,3,0)),"",VLOOKUP($B16,'A conf old'!$B:$AH,10,0))</f>
        <v>4</v>
      </c>
      <c r="U16" s="58"/>
      <c r="V16" s="30" t="str">
        <f>LOWER(IF(ISNA(VLOOKUP($B16,'A conf old'!$B:$AH,12,0)),"",VLOOKUP($B16,'A conf old'!$B:$AH,12,0)))</f>
        <v>udi</v>
      </c>
      <c r="W16" s="62">
        <f>IF(ISNA(VLOOKUP($B16,'A conf old'!$B:$AH,3,0)),"",VLOOKUP($B16,'A conf old'!$B:$AH,13,0))</f>
        <v>36</v>
      </c>
      <c r="X16" s="59">
        <f>IF(ISNA(VLOOKUP($B16,'A conf old'!$B:$AH,3,0)),"",VLOOKUP($B16,'A conf old'!$B:$AH,14,0))</f>
        <v>8.43</v>
      </c>
      <c r="Y16" s="59">
        <f>IF(ISNA(VLOOKUP($B16,'A conf old'!$B:$AH,3,0)),"",VLOOKUP($B16,'A conf old'!$B:$AH,15,0))</f>
        <v>6.46</v>
      </c>
      <c r="Z16" s="29">
        <f>AB16*3+AC16</f>
        <v>75</v>
      </c>
      <c r="AA16" s="204">
        <f>Z16/W16</f>
        <v>2.0833333333333335</v>
      </c>
      <c r="AB16" s="96">
        <f>IF(ISNA(VLOOKUP($B16,'A conf old'!$B:$AH,3,0)),"",VLOOKUP($B16,'A conf old'!$B:$AH,18,0))</f>
        <v>23</v>
      </c>
      <c r="AC16" s="73">
        <f>IF(ISNA(VLOOKUP($B16,'A conf old'!$B:$AH,3,0)),"",VLOOKUP($B16,'A conf old'!$B:$AH,19,0))</f>
        <v>6</v>
      </c>
      <c r="AD16" s="58"/>
      <c r="AE16" s="30" t="str">
        <f>LOWER(IF(ISNA(VLOOKUP($B16,'A conf old'!$B:$AH,21,0)),"",VLOOKUP($B16,'A conf old'!$B:$AH,21,0)))</f>
        <v>udi</v>
      </c>
      <c r="AF16" s="62">
        <f>IF(ISNA(VLOOKUP($B16,'A conf old'!$B:$AH,3,0)),"",VLOOKUP($B16,'A conf old'!$B:$AH,22,0))</f>
        <v>36</v>
      </c>
      <c r="AG16" s="59">
        <f>IF(ISNA(VLOOKUP($B16,'A conf old'!$B:$AH,3,0)),"",VLOOKUP($B16,'A conf old'!$B:$AH,23,0))</f>
        <v>8.7100000000000009</v>
      </c>
      <c r="AH16" s="59">
        <f>IF(ISNA(VLOOKUP($B16,'A conf old'!$B:$AH,3,0)),"",VLOOKUP($B16,'A conf old'!$B:$AH,24,0))</f>
        <v>6.42</v>
      </c>
      <c r="AI16" s="29">
        <f>AK16*3+AL16</f>
        <v>90</v>
      </c>
      <c r="AJ16" s="204">
        <f>AI16/AF16</f>
        <v>2.5</v>
      </c>
      <c r="AK16" s="96">
        <f>IF(ISNA(VLOOKUP($B16,'A conf old'!$B:$AH,3,0)),"",VLOOKUP($B16,'A conf old'!$B:$AH,27,0))</f>
        <v>28</v>
      </c>
      <c r="AL16" s="73">
        <f>IF(ISNA(VLOOKUP($B16,'A conf old'!$B:$AH,3,0)),"",VLOOKUP($B16,'A conf old'!$B:$AH,28,0))</f>
        <v>6</v>
      </c>
    </row>
    <row r="17" spans="2:38" x14ac:dyDescent="0.15">
      <c r="B17" s="28" t="s">
        <v>259</v>
      </c>
      <c r="D17" s="82" t="str">
        <f>VLOOKUP($B17,'A (tt&gt;10)'!$B:$M,2,0)</f>
        <v>nap</v>
      </c>
      <c r="E17" s="29">
        <f>VLOOKUP($B17,'A (tt&gt;10)'!$B:$M,3,0)</f>
        <v>37</v>
      </c>
      <c r="F17" s="59">
        <f>VLOOKUP($B17,'A (tt&gt;10)'!$B:$M,4,0)</f>
        <v>7.4054054054054053</v>
      </c>
      <c r="G17" s="59">
        <f>VLOOKUP($B17,'A (tt&gt;10)'!$B:$M,5,0)</f>
        <v>6.1486486486486482</v>
      </c>
      <c r="H17" s="29">
        <f t="shared" si="0"/>
        <v>50</v>
      </c>
      <c r="I17" s="204">
        <f t="shared" si="1"/>
        <v>1.3513513513513513</v>
      </c>
      <c r="J17" s="96">
        <f>VLOOKUP($B17,'A (tt&gt;10)'!$B:$M,7,0)</f>
        <v>15</v>
      </c>
      <c r="K17" s="73">
        <f>VLOOKUP($B17,'A (tt&gt;10)'!$B:$M,10,0)</f>
        <v>5</v>
      </c>
      <c r="L17" s="58"/>
      <c r="M17" s="223" t="str">
        <f>LOWER(IF(ISNA(VLOOKUP($B17,'A conf old'!$B:$AH,3,0)),"",VLOOKUP($B17,'A conf old'!$B:$AH,3,0)))</f>
        <v/>
      </c>
      <c r="N17" s="117" t="str">
        <f>IF(ISNA(VLOOKUP($B17,'A conf old'!$B:$AH,3,0)),"",VLOOKUP($B17,'A conf old'!$B:$AH,4,0))</f>
        <v/>
      </c>
      <c r="O17" s="116" t="str">
        <f>IF(ISNA(VLOOKUP($B17,'A conf old'!$B:$AH,3,0)),"",VLOOKUP($B17,'A conf old'!$B:$AH,5,0))</f>
        <v/>
      </c>
      <c r="P17" s="116" t="str">
        <f>IF(ISNA(VLOOKUP($B17,'A conf old'!$B:$AH,3,0)),"",VLOOKUP($B17,'A conf old'!$B:$AH,6,0))</f>
        <v/>
      </c>
      <c r="Q17" s="117" t="e">
        <f t="shared" si="2"/>
        <v>#VALUE!</v>
      </c>
      <c r="R17" s="118"/>
      <c r="S17" s="117" t="str">
        <f>IF(ISNA(VLOOKUP($B17,'A conf old'!$B:$AH,3,0)),"",VLOOKUP($B17,'A conf old'!$B:$AH,9,0))</f>
        <v/>
      </c>
      <c r="T17" s="120" t="str">
        <f>IF(ISNA(VLOOKUP($B17,'A conf old'!$B:$AH,3,0)),"",VLOOKUP($B17,'A conf old'!$B:$AH,10,0))</f>
        <v/>
      </c>
      <c r="U17" s="58"/>
      <c r="V17" s="223" t="str">
        <f>LOWER(IF(ISNA(VLOOKUP($B17,'A conf old'!$B:$AH,12,0)),"",VLOOKUP($B17,'A conf old'!$B:$AH,12,0)))</f>
        <v/>
      </c>
      <c r="W17" s="117" t="str">
        <f>IF(ISNA(VLOOKUP($B17,'A conf old'!$B:$AH,3,0)),"",VLOOKUP($B17,'A conf old'!$B:$AH,13,0))</f>
        <v/>
      </c>
      <c r="X17" s="116" t="str">
        <f>IF(ISNA(VLOOKUP($B17,'A conf old'!$B:$AH,3,0)),"",VLOOKUP($B17,'A conf old'!$B:$AH,14,0))</f>
        <v/>
      </c>
      <c r="Y17" s="116" t="str">
        <f>IF(ISNA(VLOOKUP($B17,'A conf old'!$B:$AH,3,0)),"",VLOOKUP($B17,'A conf old'!$B:$AH,15,0))</f>
        <v/>
      </c>
      <c r="Z17" s="117" t="e">
        <f>AB17*3+AC17</f>
        <v>#VALUE!</v>
      </c>
      <c r="AA17" s="118"/>
      <c r="AB17" s="117" t="str">
        <f>IF(ISNA(VLOOKUP($B17,'A conf old'!$B:$AH,3,0)),"",VLOOKUP($B17,'A conf old'!$B:$AH,18,0))</f>
        <v/>
      </c>
      <c r="AC17" s="120" t="str">
        <f>IF(ISNA(VLOOKUP($B17,'A conf old'!$B:$AH,3,0)),"",VLOOKUP($B17,'A conf old'!$B:$AH,19,0))</f>
        <v/>
      </c>
      <c r="AD17" s="58"/>
      <c r="AE17" s="223" t="str">
        <f>LOWER(IF(ISNA(VLOOKUP($B17,'A conf old'!$B:$AH,21,0)),"",VLOOKUP($B17,'A conf old'!$B:$AH,21,0)))</f>
        <v/>
      </c>
      <c r="AF17" s="117"/>
      <c r="AG17" s="116"/>
      <c r="AH17" s="116"/>
      <c r="AI17" s="117"/>
      <c r="AJ17" s="118"/>
      <c r="AK17" s="117"/>
      <c r="AL17" s="120"/>
    </row>
    <row r="18" spans="2:38" x14ac:dyDescent="0.15">
      <c r="B18" s="28" t="s">
        <v>260</v>
      </c>
      <c r="D18" s="82" t="str">
        <f>VLOOKUP($B18,'A (tt&gt;10)'!$B:$M,2,0)</f>
        <v>par</v>
      </c>
      <c r="E18" s="29">
        <f>VLOOKUP($B18,'A (tt&gt;10)'!$B:$M,3,0)</f>
        <v>33</v>
      </c>
      <c r="F18" s="59">
        <f>VLOOKUP($B18,'A (tt&gt;10)'!$B:$M,4,0)</f>
        <v>7.3181818181818183</v>
      </c>
      <c r="G18" s="59">
        <f>VLOOKUP($B18,'A (tt&gt;10)'!$B:$M,5,0)</f>
        <v>6.3030303030303028</v>
      </c>
      <c r="H18" s="29">
        <f t="shared" si="0"/>
        <v>42</v>
      </c>
      <c r="I18" s="204">
        <f t="shared" si="1"/>
        <v>1.2727272727272727</v>
      </c>
      <c r="J18" s="96">
        <f>VLOOKUP($B18,'A (tt&gt;10)'!$B:$M,7,0)</f>
        <v>12</v>
      </c>
      <c r="K18" s="73">
        <f>VLOOKUP($B18,'A (tt&gt;10)'!$B:$M,10,0)</f>
        <v>6</v>
      </c>
      <c r="L18" s="58"/>
      <c r="M18" s="82" t="str">
        <f>LOWER(IF(ISNA(VLOOKUP($B18,'A conf old'!$B:$AH,3,0)),"",VLOOKUP($B18,'A conf old'!$B:$AH,3,0)))</f>
        <v>int</v>
      </c>
      <c r="N18" s="29">
        <f>IF(ISNA(VLOOKUP($B18,'A conf old'!$B:$AH,3,0)),"",VLOOKUP($B18,'A conf old'!$B:$AH,4,0))</f>
        <v>28</v>
      </c>
      <c r="O18" s="59">
        <f>IF(ISNA(VLOOKUP($B18,'A conf old'!$B:$AH,3,0)),"",VLOOKUP($B18,'A conf old'!$B:$AH,5,0))</f>
        <v>7.23</v>
      </c>
      <c r="P18" s="59">
        <f>IF(ISNA(VLOOKUP($B18,'A conf old'!$B:$AH,3,0)),"",VLOOKUP($B18,'A conf old'!$B:$AH,6,0))</f>
        <v>6.13</v>
      </c>
      <c r="Q18" s="29">
        <f t="shared" si="2"/>
        <v>31</v>
      </c>
      <c r="R18" s="204">
        <f>Q18/N18</f>
        <v>1.1071428571428572</v>
      </c>
      <c r="S18" s="96">
        <f>IF(ISNA(VLOOKUP($B18,'A conf old'!$B:$AH,3,0)),"",VLOOKUP($B18,'A conf old'!$B:$AH,9,0))</f>
        <v>8</v>
      </c>
      <c r="T18" s="73">
        <f>IF(ISNA(VLOOKUP($B18,'A conf old'!$B:$AH,3,0)),"",VLOOKUP($B18,'A conf old'!$B:$AH,10,0))</f>
        <v>7</v>
      </c>
      <c r="U18" s="58"/>
      <c r="V18" s="30" t="str">
        <f>LOWER(IF(ISNA(VLOOKUP($B18,'A conf old'!$B:$AH,12,0)),"",VLOOKUP($B18,'A conf old'!$B:$AH,12,0)))</f>
        <v>mil</v>
      </c>
      <c r="W18" s="62">
        <f>IF(ISNA(VLOOKUP($B18,'A conf old'!$B:$AH,3,0)),"",VLOOKUP($B18,'A conf old'!$B:$AH,13,0))</f>
        <v>15</v>
      </c>
      <c r="X18" s="59">
        <f>IF(ISNA(VLOOKUP($B18,'A conf old'!$B:$AH,3,0)),"",VLOOKUP($B18,'A conf old'!$B:$AH,14,0))</f>
        <v>7.4</v>
      </c>
      <c r="Y18" s="59">
        <f>IF(ISNA(VLOOKUP($B18,'A conf old'!$B:$AH,3,0)),"",VLOOKUP($B18,'A conf old'!$B:$AH,15,0))</f>
        <v>6.3</v>
      </c>
      <c r="Z18" s="29">
        <f>AB18*3+AC18</f>
        <v>17</v>
      </c>
      <c r="AA18" s="204">
        <f>Z18/W18</f>
        <v>1.1333333333333333</v>
      </c>
      <c r="AB18" s="96">
        <f>IF(ISNA(VLOOKUP($B18,'A conf old'!$B:$AH,3,0)),"",VLOOKUP($B18,'A conf old'!$B:$AH,18,0))</f>
        <v>3</v>
      </c>
      <c r="AC18" s="73">
        <f>IF(ISNA(VLOOKUP($B18,'A conf old'!$B:$AH,3,0)),"",VLOOKUP($B18,'A conf old'!$B:$AH,19,0))</f>
        <v>8</v>
      </c>
      <c r="AD18" s="58"/>
      <c r="AE18" s="30" t="str">
        <f>LOWER(IF(ISNA(VLOOKUP($B18,'A conf old'!$B:$AH,21,0)),"",VLOOKUP($B18,'A conf old'!$B:$AH,21,0)))</f>
        <v>mil</v>
      </c>
      <c r="AF18" s="62">
        <f>IF(ISNA(VLOOKUP($B18,'A conf old'!$B:$AH,3,0)),"",VLOOKUP($B18,'A conf old'!$B:$AH,22,0))</f>
        <v>24</v>
      </c>
      <c r="AG18" s="59">
        <f>IF(ISNA(VLOOKUP($B18,'A conf old'!$B:$AH,3,0)),"",VLOOKUP($B18,'A conf old'!$B:$AH,23,0))</f>
        <v>7.21</v>
      </c>
      <c r="AH18" s="59">
        <f>IF(ISNA(VLOOKUP($B18,'A conf old'!$B:$AH,3,0)),"",VLOOKUP($B18,'A conf old'!$B:$AH,24,0))</f>
        <v>6.02</v>
      </c>
      <c r="AI18" s="29">
        <f>AK18*3+AL18</f>
        <v>30</v>
      </c>
      <c r="AJ18" s="204">
        <f>AI18/AF18</f>
        <v>1.25</v>
      </c>
      <c r="AK18" s="96">
        <f>IF(ISNA(VLOOKUP($B18,'A conf old'!$B:$AH,3,0)),"",VLOOKUP($B18,'A conf old'!$B:$AH,27,0))</f>
        <v>8</v>
      </c>
      <c r="AL18" s="73">
        <f>IF(ISNA(VLOOKUP($B18,'A conf old'!$B:$AH,3,0)),"",VLOOKUP($B18,'A conf old'!$B:$AH,28,0))</f>
        <v>6</v>
      </c>
    </row>
    <row r="19" spans="2:38" x14ac:dyDescent="0.15">
      <c r="B19" s="28" t="s">
        <v>304</v>
      </c>
      <c r="D19" s="82" t="str">
        <f>VLOOKUP($B19,'A (tt&gt;10)'!$B:$M,2,0)</f>
        <v>liv</v>
      </c>
      <c r="E19" s="29">
        <f>VLOOKUP($B19,'A (tt&gt;10)'!$B:$M,3,0)</f>
        <v>35</v>
      </c>
      <c r="F19" s="59">
        <f>VLOOKUP($B19,'A (tt&gt;10)'!$B:$M,4,0)</f>
        <v>7.3</v>
      </c>
      <c r="G19" s="59">
        <f>VLOOKUP($B19,'A (tt&gt;10)'!$B:$M,5,0)</f>
        <v>6.1</v>
      </c>
      <c r="H19" s="29">
        <f t="shared" si="0"/>
        <v>46</v>
      </c>
      <c r="I19" s="204">
        <f t="shared" si="1"/>
        <v>1.3142857142857143</v>
      </c>
      <c r="J19" s="96">
        <f>VLOOKUP($B19,'A (tt&gt;10)'!$B:$M,7,0)</f>
        <v>15</v>
      </c>
      <c r="K19" s="73">
        <f>VLOOKUP($B19,'A (tt&gt;10)'!$B:$M,10,0)</f>
        <v>1</v>
      </c>
      <c r="L19" s="58"/>
      <c r="M19" s="223" t="str">
        <f>LOWER(IF(ISNA(VLOOKUP($B19,'A conf old'!$B:$AH,3,0)),"",VLOOKUP($B19,'A conf old'!$B:$AH,3,0)))</f>
        <v/>
      </c>
      <c r="N19" s="117" t="str">
        <f>IF(ISNA(VLOOKUP($B19,'A conf old'!$B:$AH,3,0)),"",VLOOKUP($B19,'A conf old'!$B:$AH,4,0))</f>
        <v/>
      </c>
      <c r="O19" s="116" t="str">
        <f>IF(ISNA(VLOOKUP($B19,'A conf old'!$B:$AH,3,0)),"",VLOOKUP($B19,'A conf old'!$B:$AH,5,0))</f>
        <v/>
      </c>
      <c r="P19" s="116" t="str">
        <f>IF(ISNA(VLOOKUP($B19,'A conf old'!$B:$AH,3,0)),"",VLOOKUP($B19,'A conf old'!$B:$AH,6,0))</f>
        <v/>
      </c>
      <c r="Q19" s="117" t="e">
        <f t="shared" si="2"/>
        <v>#VALUE!</v>
      </c>
      <c r="R19" s="118"/>
      <c r="S19" s="117" t="str">
        <f>IF(ISNA(VLOOKUP($B19,'A conf old'!$B:$AH,3,0)),"",VLOOKUP($B19,'A conf old'!$B:$AH,9,0))</f>
        <v/>
      </c>
      <c r="T19" s="120" t="str">
        <f>IF(ISNA(VLOOKUP($B19,'A conf old'!$B:$AH,3,0)),"",VLOOKUP($B19,'A conf old'!$B:$AH,10,0))</f>
        <v/>
      </c>
      <c r="U19" s="58"/>
      <c r="V19" s="223" t="str">
        <f>LOWER(IF(ISNA(VLOOKUP($B19,'A conf old'!$B:$AH,12,0)),"",VLOOKUP($B19,'A conf old'!$B:$AH,12,0)))</f>
        <v/>
      </c>
      <c r="W19" s="117"/>
      <c r="X19" s="116"/>
      <c r="Y19" s="116"/>
      <c r="Z19" s="117"/>
      <c r="AA19" s="118"/>
      <c r="AB19" s="117"/>
      <c r="AC19" s="120"/>
      <c r="AD19" s="58"/>
      <c r="AE19" s="223" t="str">
        <f>LOWER(IF(ISNA(VLOOKUP($B19,'A conf old'!$B:$AH,21,0)),"",VLOOKUP($B19,'A conf old'!$B:$AH,21,0)))</f>
        <v/>
      </c>
      <c r="AF19" s="117"/>
      <c r="AG19" s="116"/>
      <c r="AH19" s="116"/>
      <c r="AI19" s="117"/>
      <c r="AJ19" s="118"/>
      <c r="AK19" s="117"/>
      <c r="AL19" s="120"/>
    </row>
    <row r="20" spans="2:38" x14ac:dyDescent="0.15">
      <c r="B20" s="28" t="s">
        <v>271</v>
      </c>
      <c r="D20" s="82" t="str">
        <f>VLOOKUP($B20,'A (tt&gt;10)'!$B:$M,2,0)</f>
        <v>rom</v>
      </c>
      <c r="E20" s="29">
        <f>VLOOKUP($B20,'A (tt&gt;10)'!$B:$M,3,0)</f>
        <v>33</v>
      </c>
      <c r="F20" s="59">
        <f>VLOOKUP($B20,'A (tt&gt;10)'!$B:$M,4,0)</f>
        <v>7.2727272727272725</v>
      </c>
      <c r="G20" s="59">
        <f>VLOOKUP($B20,'A (tt&gt;10)'!$B:$M,5,0)</f>
        <v>6.3030303030303028</v>
      </c>
      <c r="H20" s="29">
        <f t="shared" si="0"/>
        <v>33</v>
      </c>
      <c r="I20" s="204">
        <f t="shared" si="1"/>
        <v>1</v>
      </c>
      <c r="J20" s="96">
        <f>VLOOKUP($B20,'A (tt&gt;10)'!$B:$M,7,0)</f>
        <v>8</v>
      </c>
      <c r="K20" s="73">
        <f>VLOOKUP($B20,'A (tt&gt;10)'!$B:$M,10,0)</f>
        <v>9</v>
      </c>
      <c r="L20" s="58"/>
      <c r="M20" s="223" t="str">
        <f>LOWER(IF(ISNA(VLOOKUP($B20,'A conf old'!$B:$AH,3,0)),"",VLOOKUP($B20,'A conf old'!$B:$AH,3,0)))</f>
        <v/>
      </c>
      <c r="N20" s="117" t="str">
        <f>IF(ISNA(VLOOKUP($B20,'A conf old'!$B:$AH,3,0)),"",VLOOKUP($B20,'A conf old'!$B:$AH,4,0))</f>
        <v/>
      </c>
      <c r="O20" s="116" t="str">
        <f>IF(ISNA(VLOOKUP($B20,'A conf old'!$B:$AH,3,0)),"",VLOOKUP($B20,'A conf old'!$B:$AH,5,0))</f>
        <v/>
      </c>
      <c r="P20" s="116" t="str">
        <f>IF(ISNA(VLOOKUP($B20,'A conf old'!$B:$AH,3,0)),"",VLOOKUP($B20,'A conf old'!$B:$AH,6,0))</f>
        <v/>
      </c>
      <c r="Q20" s="117" t="e">
        <f t="shared" si="2"/>
        <v>#VALUE!</v>
      </c>
      <c r="R20" s="118"/>
      <c r="S20" s="117" t="str">
        <f>IF(ISNA(VLOOKUP($B20,'A conf old'!$B:$AH,3,0)),"",VLOOKUP($B20,'A conf old'!$B:$AH,9,0))</f>
        <v/>
      </c>
      <c r="T20" s="120" t="str">
        <f>IF(ISNA(VLOOKUP($B20,'A conf old'!$B:$AH,3,0)),"",VLOOKUP($B20,'A conf old'!$B:$AH,10,0))</f>
        <v/>
      </c>
      <c r="U20" s="58"/>
      <c r="V20" s="223" t="str">
        <f>LOWER(IF(ISNA(VLOOKUP($B20,'A conf old'!$B:$AH,12,0)),"",VLOOKUP($B20,'A conf old'!$B:$AH,12,0)))</f>
        <v/>
      </c>
      <c r="W20" s="117" t="str">
        <f>IF(ISNA(VLOOKUP($B20,'A conf old'!$B:$AH,3,0)),"",VLOOKUP($B20,'A conf old'!$B:$AH,13,0))</f>
        <v/>
      </c>
      <c r="X20" s="116" t="str">
        <f>IF(ISNA(VLOOKUP($B20,'A conf old'!$B:$AH,3,0)),"",VLOOKUP($B20,'A conf old'!$B:$AH,14,0))</f>
        <v/>
      </c>
      <c r="Y20" s="116" t="str">
        <f>IF(ISNA(VLOOKUP($B20,'A conf old'!$B:$AH,3,0)),"",VLOOKUP($B20,'A conf old'!$B:$AH,15,0))</f>
        <v/>
      </c>
      <c r="Z20" s="117" t="e">
        <f>AB20*3+AC20</f>
        <v>#VALUE!</v>
      </c>
      <c r="AA20" s="118"/>
      <c r="AB20" s="117" t="str">
        <f>IF(ISNA(VLOOKUP($B20,'A conf old'!$B:$AH,3,0)),"",VLOOKUP($B20,'A conf old'!$B:$AH,18,0))</f>
        <v/>
      </c>
      <c r="AC20" s="120" t="str">
        <f>IF(ISNA(VLOOKUP($B20,'A conf old'!$B:$AH,3,0)),"",VLOOKUP($B20,'A conf old'!$B:$AH,19,0))</f>
        <v/>
      </c>
      <c r="AD20" s="58"/>
      <c r="AE20" s="223" t="str">
        <f>LOWER(IF(ISNA(VLOOKUP($B20,'A conf old'!$B:$AH,21,0)),"",VLOOKUP($B20,'A conf old'!$B:$AH,21,0)))</f>
        <v/>
      </c>
      <c r="AF20" s="117" t="str">
        <f>IF(ISNA(VLOOKUP($B20,'A conf old'!$B:$AH,3,0)),"",VLOOKUP($B20,'A conf old'!$B:$AH,22,0))</f>
        <v/>
      </c>
      <c r="AG20" s="116" t="str">
        <f>IF(ISNA(VLOOKUP($B20,'A conf old'!$B:$AH,3,0)),"",VLOOKUP($B20,'A conf old'!$B:$AH,23,0))</f>
        <v/>
      </c>
      <c r="AH20" s="116" t="str">
        <f>IF(ISNA(VLOOKUP($B20,'A conf old'!$B:$AH,3,0)),"",VLOOKUP($B20,'A conf old'!$B:$AH,24,0))</f>
        <v/>
      </c>
      <c r="AI20" s="117" t="e">
        <f>AK20*3+AL20</f>
        <v>#VALUE!</v>
      </c>
      <c r="AJ20" s="118"/>
      <c r="AK20" s="117" t="str">
        <f>IF(ISNA(VLOOKUP($B20,'A conf old'!$B:$AH,3,0)),"",VLOOKUP($B20,'A conf old'!$B:$AH,27,0))</f>
        <v/>
      </c>
      <c r="AL20" s="120" t="str">
        <f>IF(ISNA(VLOOKUP($B20,'A conf old'!$B:$AH,3,0)),"",VLOOKUP($B20,'A conf old'!$B:$AH,28,0))</f>
        <v/>
      </c>
    </row>
    <row r="21" spans="2:38" x14ac:dyDescent="0.15">
      <c r="B21" s="28" t="s">
        <v>266</v>
      </c>
      <c r="D21" s="82" t="str">
        <f>VLOOKUP($B21,'A (tt&gt;10)'!$B:$M,2,0)</f>
        <v>sam</v>
      </c>
      <c r="E21" s="29">
        <f>VLOOKUP($B21,'A (tt&gt;10)'!$B:$M,3,0)</f>
        <v>33</v>
      </c>
      <c r="F21" s="59">
        <f>VLOOKUP($B21,'A (tt&gt;10)'!$B:$M,4,0)</f>
        <v>7.1515151515151514</v>
      </c>
      <c r="G21" s="59">
        <f>VLOOKUP($B21,'A (tt&gt;10)'!$B:$M,5,0)</f>
        <v>6.0757575757575761</v>
      </c>
      <c r="H21" s="29">
        <f t="shared" si="0"/>
        <v>40</v>
      </c>
      <c r="I21" s="204">
        <f t="shared" si="1"/>
        <v>1.2121212121212122</v>
      </c>
      <c r="J21" s="96">
        <f>VLOOKUP($B21,'A (tt&gt;10)'!$B:$M,7,0)</f>
        <v>12</v>
      </c>
      <c r="K21" s="73">
        <f>VLOOKUP($B21,'A (tt&gt;10)'!$B:$M,10,0)</f>
        <v>4</v>
      </c>
      <c r="L21" s="58"/>
      <c r="M21" s="82" t="str">
        <f>LOWER(IF(ISNA(VLOOKUP($B21,'A conf old'!$B:$AH,3,0)),"",VLOOKUP($B21,'A conf old'!$B:$AH,3,0)))</f>
        <v>sam</v>
      </c>
      <c r="N21" s="29">
        <f>IF(ISNA(VLOOKUP($B21,'A conf old'!$B:$AH,3,0)),"",VLOOKUP($B21,'A conf old'!$B:$AH,4,0))</f>
        <v>30</v>
      </c>
      <c r="O21" s="59">
        <f>IF(ISNA(VLOOKUP($B21,'A conf old'!$B:$AH,3,0)),"",VLOOKUP($B21,'A conf old'!$B:$AH,5,0))</f>
        <v>6.93</v>
      </c>
      <c r="P21" s="59">
        <f>IF(ISNA(VLOOKUP($B21,'A conf old'!$B:$AH,3,0)),"",VLOOKUP($B21,'A conf old'!$B:$AH,6,0))</f>
        <v>6.18</v>
      </c>
      <c r="Q21" s="29">
        <f t="shared" si="2"/>
        <v>25</v>
      </c>
      <c r="R21" s="204">
        <f>Q21/N21</f>
        <v>0.83333333333333337</v>
      </c>
      <c r="S21" s="96">
        <f>IF(ISNA(VLOOKUP($B21,'A conf old'!$B:$AH,3,0)),"",VLOOKUP($B21,'A conf old'!$B:$AH,9,0))</f>
        <v>7</v>
      </c>
      <c r="T21" s="73">
        <f>IF(ISNA(VLOOKUP($B21,'A conf old'!$B:$AH,3,0)),"",VLOOKUP($B21,'A conf old'!$B:$AH,10,0))</f>
        <v>4</v>
      </c>
      <c r="U21" s="58"/>
      <c r="V21" s="30" t="str">
        <f>LOWER(IF(ISNA(VLOOKUP($B21,'A conf old'!$B:$AH,12,0)),"",VLOOKUP($B21,'A conf old'!$B:$AH,12,0)))</f>
        <v>ces</v>
      </c>
      <c r="W21" s="62">
        <f>IF(ISNA(VLOOKUP($B21,'A conf old'!$B:$AH,3,0)),"",VLOOKUP($B21,'A conf old'!$B:$AH,13,0))</f>
        <v>16</v>
      </c>
      <c r="X21" s="59">
        <f>IF(ISNA(VLOOKUP($B21,'A conf old'!$B:$AH,3,0)),"",VLOOKUP($B21,'A conf old'!$B:$AH,14,0))</f>
        <v>5.91</v>
      </c>
      <c r="Y21" s="59">
        <f>IF(ISNA(VLOOKUP($B21,'A conf old'!$B:$AH,3,0)),"",VLOOKUP($B21,'A conf old'!$B:$AH,15,0))</f>
        <v>5.56</v>
      </c>
      <c r="Z21" s="29">
        <f>AB21*3+AC21</f>
        <v>7</v>
      </c>
      <c r="AA21" s="204">
        <f>Z21/W21</f>
        <v>0.4375</v>
      </c>
      <c r="AB21" s="96">
        <f>IF(ISNA(VLOOKUP($B21,'A conf old'!$B:$AH,3,0)),"",VLOOKUP($B21,'A conf old'!$B:$AH,18,0))</f>
        <v>2</v>
      </c>
      <c r="AC21" s="73">
        <f>IF(ISNA(VLOOKUP($B21,'A conf old'!$B:$AH,3,0)),"",VLOOKUP($B21,'A conf old'!$B:$AH,19,0))</f>
        <v>1</v>
      </c>
      <c r="AD21" s="58"/>
      <c r="AE21" s="30" t="str">
        <f>LOWER(IF(ISNA(VLOOKUP($B21,'A conf old'!$B:$AH,21,0)),"",VLOOKUP($B21,'A conf old'!$B:$AH,21,0)))</f>
        <v>bre</v>
      </c>
      <c r="AF21" s="62">
        <f>IF(ISNA(VLOOKUP($B21,'A conf old'!$B:$AH,3,0)),"",VLOOKUP($B21,'A conf old'!$B:$AH,22,0))</f>
        <v>34</v>
      </c>
      <c r="AG21" s="59">
        <f>IF(ISNA(VLOOKUP($B21,'A conf old'!$B:$AH,3,0)),"",VLOOKUP($B21,'A conf old'!$B:$AH,23,0))</f>
        <v>6.31</v>
      </c>
      <c r="AH21" s="59">
        <f>IF(ISNA(VLOOKUP($B21,'A conf old'!$B:$AH,3,0)),"",VLOOKUP($B21,'A conf old'!$B:$AH,24,0))</f>
        <v>5.82</v>
      </c>
      <c r="AI21" s="29">
        <f>AK21*3+AL21</f>
        <v>19</v>
      </c>
      <c r="AJ21" s="204">
        <f>AI21/AF21</f>
        <v>0.55882352941176472</v>
      </c>
      <c r="AK21" s="96">
        <f>IF(ISNA(VLOOKUP($B21,'A conf old'!$B:$AH,3,0)),"",VLOOKUP($B21,'A conf old'!$B:$AH,27,0))</f>
        <v>6</v>
      </c>
      <c r="AL21" s="73">
        <f>IF(ISNA(VLOOKUP($B21,'A conf old'!$B:$AH,3,0)),"",VLOOKUP($B21,'A conf old'!$B:$AH,28,0))</f>
        <v>1</v>
      </c>
    </row>
    <row r="22" spans="2:38" x14ac:dyDescent="0.15">
      <c r="B22" s="28" t="s">
        <v>302</v>
      </c>
      <c r="D22" s="82" t="str">
        <f>VLOOKUP($B22,'A (tt&gt;10)'!$B:$M,2,0)</f>
        <v>chi</v>
      </c>
      <c r="E22" s="29">
        <f>VLOOKUP($B22,'A (tt&gt;10)'!$B:$M,3,0)</f>
        <v>33</v>
      </c>
      <c r="F22" s="59">
        <f>VLOOKUP($B22,'A (tt&gt;10)'!$B:$M,4,0)</f>
        <v>7.1515151515151514</v>
      </c>
      <c r="G22" s="59">
        <f>VLOOKUP($B22,'A (tt&gt;10)'!$B:$M,5,0)</f>
        <v>5.9848484848484844</v>
      </c>
      <c r="H22" s="29">
        <f t="shared" si="0"/>
        <v>40</v>
      </c>
      <c r="I22" s="204">
        <f t="shared" si="1"/>
        <v>1.2121212121212122</v>
      </c>
      <c r="J22" s="96">
        <f>VLOOKUP($B22,'A (tt&gt;10)'!$B:$M,7,0)</f>
        <v>13</v>
      </c>
      <c r="K22" s="73">
        <f>VLOOKUP($B22,'A (tt&gt;10)'!$B:$M,10,0)</f>
        <v>1</v>
      </c>
      <c r="L22" s="58"/>
      <c r="M22" s="82" t="str">
        <f>LOWER(IF(ISNA(VLOOKUP($B22,'A conf old'!$B:$AH,3,0)),"",VLOOKUP($B22,'A conf old'!$B:$AH,3,0)))</f>
        <v>chi</v>
      </c>
      <c r="N22" s="29">
        <f>IF(ISNA(VLOOKUP($B22,'A conf old'!$B:$AH,3,0)),"",VLOOKUP($B22,'A conf old'!$B:$AH,4,0))</f>
        <v>18</v>
      </c>
      <c r="O22" s="59">
        <f>IF(ISNA(VLOOKUP($B22,'A conf old'!$B:$AH,3,0)),"",VLOOKUP($B22,'A conf old'!$B:$AH,5,0))</f>
        <v>6.97</v>
      </c>
      <c r="P22" s="59">
        <f>IF(ISNA(VLOOKUP($B22,'A conf old'!$B:$AH,3,0)),"",VLOOKUP($B22,'A conf old'!$B:$AH,6,0))</f>
        <v>5.83</v>
      </c>
      <c r="Q22" s="29">
        <f t="shared" si="2"/>
        <v>21</v>
      </c>
      <c r="R22" s="204">
        <f>Q22/N22</f>
        <v>1.1666666666666667</v>
      </c>
      <c r="S22" s="96">
        <f>IF(ISNA(VLOOKUP($B22,'A conf old'!$B:$AH,3,0)),"",VLOOKUP($B22,'A conf old'!$B:$AH,9,0))</f>
        <v>7</v>
      </c>
      <c r="T22" s="73">
        <f>IF(ISNA(VLOOKUP($B22,'A conf old'!$B:$AH,3,0)),"",VLOOKUP($B22,'A conf old'!$B:$AH,10,0))</f>
        <v>0</v>
      </c>
      <c r="U22" s="58"/>
      <c r="V22" s="30" t="str">
        <f>LOWER(IF(ISNA(VLOOKUP($B22,'A conf old'!$B:$AH,12,0)),"",VLOOKUP($B22,'A conf old'!$B:$AH,12,0)))</f>
        <v>chi</v>
      </c>
      <c r="W22" s="62">
        <f>IF(ISNA(VLOOKUP($B22,'A conf old'!$B:$AH,3,0)),"",VLOOKUP($B22,'A conf old'!$B:$AH,13,0))</f>
        <v>29</v>
      </c>
      <c r="X22" s="59">
        <f>IF(ISNA(VLOOKUP($B22,'A conf old'!$B:$AH,3,0)),"",VLOOKUP($B22,'A conf old'!$B:$AH,14,0))</f>
        <v>6.52</v>
      </c>
      <c r="Y22" s="59">
        <f>IF(ISNA(VLOOKUP($B22,'A conf old'!$B:$AH,3,0)),"",VLOOKUP($B22,'A conf old'!$B:$AH,15,0))</f>
        <v>5.91</v>
      </c>
      <c r="Z22" s="29">
        <f>AB22*3+AC22</f>
        <v>18</v>
      </c>
      <c r="AA22" s="204">
        <f>Z22/W22</f>
        <v>0.62068965517241381</v>
      </c>
      <c r="AB22" s="96">
        <f>IF(ISNA(VLOOKUP($B22,'A conf old'!$B:$AH,3,0)),"",VLOOKUP($B22,'A conf old'!$B:$AH,18,0))</f>
        <v>5</v>
      </c>
      <c r="AC22" s="73">
        <f>IF(ISNA(VLOOKUP($B22,'A conf old'!$B:$AH,3,0)),"",VLOOKUP($B22,'A conf old'!$B:$AH,19,0))</f>
        <v>3</v>
      </c>
      <c r="AD22" s="58"/>
      <c r="AE22" s="30" t="str">
        <f>LOWER(IF(ISNA(VLOOKUP($B22,'A conf old'!$B:$AH,21,0)),"",VLOOKUP($B22,'A conf old'!$B:$AH,21,0)))</f>
        <v>gen</v>
      </c>
      <c r="AF22" s="62">
        <f>IF(ISNA(VLOOKUP($B22,'A conf old'!$B:$AH,3,0)),"",VLOOKUP($B22,'A conf old'!$B:$AH,22,0))</f>
        <v>11</v>
      </c>
      <c r="AG22" s="59">
        <f>IF(ISNA(VLOOKUP($B22,'A conf old'!$B:$AH,3,0)),"",VLOOKUP($B22,'A conf old'!$B:$AH,23,0))</f>
        <v>6.36</v>
      </c>
      <c r="AH22" s="59">
        <f>IF(ISNA(VLOOKUP($B22,'A conf old'!$B:$AH,3,0)),"",VLOOKUP($B22,'A conf old'!$B:$AH,24,0))</f>
        <v>5.82</v>
      </c>
      <c r="AI22" s="29">
        <f>AK22*3+AL22</f>
        <v>6</v>
      </c>
      <c r="AJ22" s="204">
        <f>AI22/AF22</f>
        <v>0.54545454545454541</v>
      </c>
      <c r="AK22" s="96">
        <f>IF(ISNA(VLOOKUP($B22,'A conf old'!$B:$AH,3,0)),"",VLOOKUP($B22,'A conf old'!$B:$AH,27,0))</f>
        <v>2</v>
      </c>
      <c r="AL22" s="73">
        <f>IF(ISNA(VLOOKUP($B22,'A conf old'!$B:$AH,3,0)),"",VLOOKUP($B22,'A conf old'!$B:$AH,28,0))</f>
        <v>0</v>
      </c>
    </row>
    <row r="23" spans="2:38" x14ac:dyDescent="0.15">
      <c r="B23" s="28" t="s">
        <v>279</v>
      </c>
      <c r="D23" s="82" t="str">
        <f>VLOOKUP($B23,'A (tt&gt;10)'!$B:$M,2,0)</f>
        <v>ver</v>
      </c>
      <c r="E23" s="29">
        <f>VLOOKUP($B23,'A (tt&gt;10)'!$B:$M,3,0)</f>
        <v>33</v>
      </c>
      <c r="F23" s="59">
        <f>VLOOKUP($B23,'A (tt&gt;10)'!$B:$M,4,0)</f>
        <v>7.1363636363636367</v>
      </c>
      <c r="G23" s="59">
        <f>VLOOKUP($B23,'A (tt&gt;10)'!$B:$M,5,0)</f>
        <v>6.3484848484848486</v>
      </c>
      <c r="H23" s="29">
        <f t="shared" si="0"/>
        <v>28</v>
      </c>
      <c r="I23" s="204">
        <f t="shared" si="1"/>
        <v>0.84848484848484851</v>
      </c>
      <c r="J23" s="96">
        <f>VLOOKUP($B23,'A (tt&gt;10)'!$B:$M,7,0)</f>
        <v>8</v>
      </c>
      <c r="K23" s="73">
        <f>VLOOKUP($B23,'A (tt&gt;10)'!$B:$M,10,0)</f>
        <v>4</v>
      </c>
      <c r="L23" s="58"/>
      <c r="M23" s="223" t="str">
        <f>LOWER(IF(ISNA(VLOOKUP($B23,'A conf old'!$B:$AH,3,0)),"",VLOOKUP($B23,'A conf old'!$B:$AH,3,0)))</f>
        <v/>
      </c>
      <c r="N23" s="117" t="str">
        <f>IF(ISNA(VLOOKUP($B23,'A conf old'!$B:$AH,3,0)),"",VLOOKUP($B23,'A conf old'!$B:$AH,4,0))</f>
        <v/>
      </c>
      <c r="O23" s="116" t="str">
        <f>IF(ISNA(VLOOKUP($B23,'A conf old'!$B:$AH,3,0)),"",VLOOKUP($B23,'A conf old'!$B:$AH,5,0))</f>
        <v/>
      </c>
      <c r="P23" s="116" t="str">
        <f>IF(ISNA(VLOOKUP($B23,'A conf old'!$B:$AH,3,0)),"",VLOOKUP($B23,'A conf old'!$B:$AH,6,0))</f>
        <v/>
      </c>
      <c r="Q23" s="117" t="e">
        <f t="shared" si="2"/>
        <v>#VALUE!</v>
      </c>
      <c r="R23" s="118"/>
      <c r="S23" s="117" t="str">
        <f>IF(ISNA(VLOOKUP($B23,'A conf old'!$B:$AH,3,0)),"",VLOOKUP($B23,'A conf old'!$B:$AH,9,0))</f>
        <v/>
      </c>
      <c r="T23" s="120" t="str">
        <f>IF(ISNA(VLOOKUP($B23,'A conf old'!$B:$AH,3,0)),"",VLOOKUP($B23,'A conf old'!$B:$AH,10,0))</f>
        <v/>
      </c>
      <c r="U23" s="58"/>
      <c r="V23" s="223" t="str">
        <f>LOWER(IF(ISNA(VLOOKUP($B23,'A conf old'!$B:$AH,12,0)),"",VLOOKUP($B23,'A conf old'!$B:$AH,12,0)))</f>
        <v/>
      </c>
      <c r="W23" s="117"/>
      <c r="X23" s="116"/>
      <c r="Y23" s="116"/>
      <c r="Z23" s="117"/>
      <c r="AA23" s="118"/>
      <c r="AB23" s="117"/>
      <c r="AC23" s="120"/>
      <c r="AD23" s="58"/>
      <c r="AE23" s="223" t="str">
        <f>LOWER(IF(ISNA(VLOOKUP($B23,'A conf old'!$B:$AH,21,0)),"",VLOOKUP($B23,'A conf old'!$B:$AH,21,0)))</f>
        <v/>
      </c>
      <c r="AF23" s="117"/>
      <c r="AG23" s="116"/>
      <c r="AH23" s="116"/>
      <c r="AI23" s="117"/>
      <c r="AJ23" s="118"/>
      <c r="AK23" s="117"/>
      <c r="AL23" s="120"/>
    </row>
    <row r="24" spans="2:38" x14ac:dyDescent="0.15">
      <c r="B24" s="28" t="s">
        <v>263</v>
      </c>
      <c r="D24" s="82" t="str">
        <f>VLOOKUP($B24,'A (tt&gt;10)'!$B:$M,2,0)</f>
        <v>ata</v>
      </c>
      <c r="E24" s="29">
        <f>VLOOKUP($B24,'A (tt&gt;10)'!$B:$M,3,0)</f>
        <v>37</v>
      </c>
      <c r="F24" s="59">
        <f>VLOOKUP($B24,'A (tt&gt;10)'!$B:$M,4,0)</f>
        <v>7.0675675675675675</v>
      </c>
      <c r="G24" s="59">
        <f>VLOOKUP($B24,'A (tt&gt;10)'!$B:$M,5,0)</f>
        <v>6.0270270270270272</v>
      </c>
      <c r="H24" s="29">
        <f t="shared" si="0"/>
        <v>43</v>
      </c>
      <c r="I24" s="204">
        <f t="shared" si="1"/>
        <v>1.1621621621621621</v>
      </c>
      <c r="J24" s="96">
        <f>VLOOKUP($B24,'A (tt&gt;10)'!$B:$M,7,0)</f>
        <v>13</v>
      </c>
      <c r="K24" s="73">
        <f>VLOOKUP($B24,'A (tt&gt;10)'!$B:$M,10,0)</f>
        <v>4</v>
      </c>
      <c r="L24" s="58"/>
      <c r="M24" s="82" t="str">
        <f>LOWER(IF(ISNA(VLOOKUP($B24,'A conf old'!$B:$AH,3,0)),"",VLOOKUP($B24,'A conf old'!$B:$AH,3,0)))</f>
        <v>ata</v>
      </c>
      <c r="N24" s="29">
        <f>IF(ISNA(VLOOKUP($B24,'A conf old'!$B:$AH,3,0)),"",VLOOKUP($B24,'A conf old'!$B:$AH,4,0))</f>
        <v>36</v>
      </c>
      <c r="O24" s="59">
        <f>IF(ISNA(VLOOKUP($B24,'A conf old'!$B:$AH,3,0)),"",VLOOKUP($B24,'A conf old'!$B:$AH,5,0))</f>
        <v>7.19</v>
      </c>
      <c r="P24" s="59">
        <f>IF(ISNA(VLOOKUP($B24,'A conf old'!$B:$AH,3,0)),"",VLOOKUP($B24,'A conf old'!$B:$AH,6,0))</f>
        <v>5.93</v>
      </c>
      <c r="Q24" s="29">
        <f t="shared" si="2"/>
        <v>48</v>
      </c>
      <c r="R24" s="204">
        <f>Q24/N24</f>
        <v>1.3333333333333333</v>
      </c>
      <c r="S24" s="96">
        <f>IF(ISNA(VLOOKUP($B24,'A conf old'!$B:$AH,3,0)),"",VLOOKUP($B24,'A conf old'!$B:$AH,9,0))</f>
        <v>15</v>
      </c>
      <c r="T24" s="73">
        <f>IF(ISNA(VLOOKUP($B24,'A conf old'!$B:$AH,3,0)),"",VLOOKUP($B24,'A conf old'!$B:$AH,10,0))</f>
        <v>3</v>
      </c>
      <c r="U24" s="58"/>
      <c r="V24" s="30" t="str">
        <f>LOWER(IF(ISNA(VLOOKUP($B24,'A conf old'!$B:$AH,12,0)),"",VLOOKUP($B24,'A conf old'!$B:$AH,12,0)))</f>
        <v>ata</v>
      </c>
      <c r="W24" s="62">
        <f>IF(ISNA(VLOOKUP($B24,'A conf old'!$B:$AH,3,0)),"",VLOOKUP($B24,'A conf old'!$B:$AH,13,0))</f>
        <v>33</v>
      </c>
      <c r="X24" s="59">
        <f>IF(ISNA(VLOOKUP($B24,'A conf old'!$B:$AH,3,0)),"",VLOOKUP($B24,'A conf old'!$B:$AH,14,0))</f>
        <v>7.55</v>
      </c>
      <c r="Y24" s="59">
        <f>IF(ISNA(VLOOKUP($B24,'A conf old'!$B:$AH,3,0)),"",VLOOKUP($B24,'A conf old'!$B:$AH,15,0))</f>
        <v>6.21</v>
      </c>
      <c r="Z24" s="29">
        <f>AB24*3+AC24</f>
        <v>50</v>
      </c>
      <c r="AA24" s="204">
        <f>Z24/W24</f>
        <v>1.5151515151515151</v>
      </c>
      <c r="AB24" s="96">
        <f>IF(ISNA(VLOOKUP($B24,'A conf old'!$B:$AH,3,0)),"",VLOOKUP($B24,'A conf old'!$B:$AH,18,0))</f>
        <v>16</v>
      </c>
      <c r="AC24" s="73">
        <f>IF(ISNA(VLOOKUP($B24,'A conf old'!$B:$AH,3,0)),"",VLOOKUP($B24,'A conf old'!$B:$AH,19,0))</f>
        <v>2</v>
      </c>
      <c r="AD24" s="58"/>
      <c r="AE24" s="30" t="str">
        <f>LOWER(IF(ISNA(VLOOKUP($B24,'A conf old'!$B:$AH,21,0)),"",VLOOKUP($B24,'A conf old'!$B:$AH,21,0)))</f>
        <v>udi</v>
      </c>
      <c r="AF24" s="62">
        <f>IF(ISNA(VLOOKUP($B24,'A conf old'!$B:$AH,3,0)),"",VLOOKUP($B24,'A conf old'!$B:$AH,22,0))</f>
        <v>22</v>
      </c>
      <c r="AG24" s="59">
        <f>IF(ISNA(VLOOKUP($B24,'A conf old'!$B:$AH,3,0)),"",VLOOKUP($B24,'A conf old'!$B:$AH,23,0))</f>
        <v>6.32</v>
      </c>
      <c r="AH24" s="59">
        <f>IF(ISNA(VLOOKUP($B24,'A conf old'!$B:$AH,3,0)),"",VLOOKUP($B24,'A conf old'!$B:$AH,24,0))</f>
        <v>5.7</v>
      </c>
      <c r="AI24" s="29">
        <f>AK24*3+AL24</f>
        <v>14</v>
      </c>
      <c r="AJ24" s="204">
        <f>AI24/AF24</f>
        <v>0.63636363636363635</v>
      </c>
      <c r="AK24" s="96">
        <f>IF(ISNA(VLOOKUP($B24,'A conf old'!$B:$AH,3,0)),"",VLOOKUP($B24,'A conf old'!$B:$AH,27,0))</f>
        <v>4</v>
      </c>
      <c r="AL24" s="73">
        <f>IF(ISNA(VLOOKUP($B24,'A conf old'!$B:$AH,3,0)),"",VLOOKUP($B24,'A conf old'!$B:$AH,28,0))</f>
        <v>2</v>
      </c>
    </row>
    <row r="25" spans="2:38" x14ac:dyDescent="0.15">
      <c r="B25" s="28" t="s">
        <v>298</v>
      </c>
      <c r="D25" s="82" t="str">
        <f>VLOOKUP($B25,'A (tt&gt;10)'!$B:$M,2,0)</f>
        <v>sam</v>
      </c>
      <c r="E25" s="29">
        <f>VLOOKUP($B25,'A (tt&gt;10)'!$B:$M,3,0)</f>
        <v>15</v>
      </c>
      <c r="F25" s="59">
        <f>VLOOKUP($B25,'A (tt&gt;10)'!$B:$M,4,0)</f>
        <v>7.0666666666666664</v>
      </c>
      <c r="G25" s="59">
        <f>VLOOKUP($B25,'A (tt&gt;10)'!$B:$M,5,0)</f>
        <v>6</v>
      </c>
      <c r="H25" s="29">
        <f t="shared" si="0"/>
        <v>18</v>
      </c>
      <c r="I25" s="204">
        <f t="shared" si="1"/>
        <v>1.2</v>
      </c>
      <c r="J25" s="96">
        <f>VLOOKUP($B25,'A (tt&gt;10)'!$B:$M,7,0)</f>
        <v>5</v>
      </c>
      <c r="K25" s="73">
        <f>VLOOKUP($B25,'A (tt&gt;10)'!$B:$M,10,0)</f>
        <v>3</v>
      </c>
      <c r="L25" s="58"/>
      <c r="M25" s="223" t="str">
        <f>LOWER(IF(ISNA(VLOOKUP($B25,'A conf old'!$B:$AH,3,0)),"",VLOOKUP($B25,'A conf old'!$B:$AH,3,0)))</f>
        <v/>
      </c>
      <c r="N25" s="117" t="str">
        <f>IF(ISNA(VLOOKUP($B25,'A conf old'!$B:$AH,3,0)),"",VLOOKUP($B25,'A conf old'!$B:$AH,4,0))</f>
        <v/>
      </c>
      <c r="O25" s="116" t="str">
        <f>IF(ISNA(VLOOKUP($B25,'A conf old'!$B:$AH,3,0)),"",VLOOKUP($B25,'A conf old'!$B:$AH,5,0))</f>
        <v/>
      </c>
      <c r="P25" s="116" t="str">
        <f>IF(ISNA(VLOOKUP($B25,'A conf old'!$B:$AH,3,0)),"",VLOOKUP($B25,'A conf old'!$B:$AH,6,0))</f>
        <v/>
      </c>
      <c r="Q25" s="117" t="e">
        <f t="shared" si="2"/>
        <v>#VALUE!</v>
      </c>
      <c r="R25" s="118"/>
      <c r="S25" s="117" t="str">
        <f>IF(ISNA(VLOOKUP($B25,'A conf old'!$B:$AH,3,0)),"",VLOOKUP($B25,'A conf old'!$B:$AH,9,0))</f>
        <v/>
      </c>
      <c r="T25" s="120" t="str">
        <f>IF(ISNA(VLOOKUP($B25,'A conf old'!$B:$AH,3,0)),"",VLOOKUP($B25,'A conf old'!$B:$AH,10,0))</f>
        <v/>
      </c>
      <c r="U25" s="58"/>
      <c r="V25" s="223" t="str">
        <f>LOWER(IF(ISNA(VLOOKUP($B25,'A conf old'!$B:$AH,12,0)),"",VLOOKUP($B25,'A conf old'!$B:$AH,12,0)))</f>
        <v/>
      </c>
      <c r="W25" s="117"/>
      <c r="X25" s="116"/>
      <c r="Y25" s="116"/>
      <c r="Z25" s="117"/>
      <c r="AA25" s="118"/>
      <c r="AB25" s="117"/>
      <c r="AC25" s="120"/>
      <c r="AD25" s="58"/>
      <c r="AE25" s="223" t="str">
        <f>LOWER(IF(ISNA(VLOOKUP($B25,'A conf old'!$B:$AH,21,0)),"",VLOOKUP($B25,'A conf old'!$B:$AH,21,0)))</f>
        <v/>
      </c>
      <c r="AF25" s="117" t="str">
        <f>IF(ISNA(VLOOKUP($B25,'A conf old'!$B:$AH,3,0)),"",VLOOKUP($B25,'A conf old'!$B:$AH,22,0))</f>
        <v/>
      </c>
      <c r="AG25" s="116" t="str">
        <f>IF(ISNA(VLOOKUP($B25,'A conf old'!$B:$AH,3,0)),"",VLOOKUP($B25,'A conf old'!$B:$AH,23,0))</f>
        <v/>
      </c>
      <c r="AH25" s="116" t="str">
        <f>IF(ISNA(VLOOKUP($B25,'A conf old'!$B:$AH,3,0)),"",VLOOKUP($B25,'A conf old'!$B:$AH,24,0))</f>
        <v/>
      </c>
      <c r="AI25" s="117" t="e">
        <f>AK25*3+AL25</f>
        <v>#VALUE!</v>
      </c>
      <c r="AJ25" s="118"/>
      <c r="AK25" s="117" t="str">
        <f>IF(ISNA(VLOOKUP($B25,'A conf old'!$B:$AH,3,0)),"",VLOOKUP($B25,'A conf old'!$B:$AH,27,0))</f>
        <v/>
      </c>
      <c r="AL25" s="120" t="str">
        <f>IF(ISNA(VLOOKUP($B25,'A conf old'!$B:$AH,3,0)),"",VLOOKUP($B25,'A conf old'!$B:$AH,28,0))</f>
        <v/>
      </c>
    </row>
    <row r="26" spans="2:38" x14ac:dyDescent="0.15">
      <c r="B26" s="28" t="s">
        <v>252</v>
      </c>
      <c r="D26" s="82" t="str">
        <f>VLOOKUP($B26,'A (tt&gt;10)'!$B:$M,2,0)</f>
        <v>mil</v>
      </c>
      <c r="E26" s="29">
        <f>VLOOKUP($B26,'A (tt&gt;10)'!$B:$M,3,0)</f>
        <v>30</v>
      </c>
      <c r="F26" s="59">
        <f>VLOOKUP($B26,'A (tt&gt;10)'!$B:$M,4,0)</f>
        <v>7.0666666666666664</v>
      </c>
      <c r="G26" s="59">
        <f>VLOOKUP($B26,'A (tt&gt;10)'!$B:$M,5,0)</f>
        <v>5.916666666666667</v>
      </c>
      <c r="H26" s="29">
        <f t="shared" si="0"/>
        <v>46</v>
      </c>
      <c r="I26" s="204">
        <f t="shared" si="1"/>
        <v>1.5333333333333334</v>
      </c>
      <c r="J26" s="96">
        <f>VLOOKUP($B26,'A (tt&gt;10)'!$B:$M,7,0)</f>
        <v>14</v>
      </c>
      <c r="K26" s="73">
        <f>VLOOKUP($B26,'A (tt&gt;10)'!$B:$M,10,0)</f>
        <v>4</v>
      </c>
      <c r="L26" s="58"/>
      <c r="M26" s="82" t="str">
        <f>LOWER(IF(ISNA(VLOOKUP($B26,'A conf old'!$B:$AH,3,0)),"",VLOOKUP($B26,'A conf old'!$B:$AH,3,0)))</f>
        <v>mil</v>
      </c>
      <c r="N26" s="29">
        <f>IF(ISNA(VLOOKUP($B26,'A conf old'!$B:$AH,3,0)),"",VLOOKUP($B26,'A conf old'!$B:$AH,4,0))</f>
        <v>13</v>
      </c>
      <c r="O26" s="59">
        <f>IF(ISNA(VLOOKUP($B26,'A conf old'!$B:$AH,3,0)),"",VLOOKUP($B26,'A conf old'!$B:$AH,5,0))</f>
        <v>9</v>
      </c>
      <c r="P26" s="59">
        <f>IF(ISNA(VLOOKUP($B26,'A conf old'!$B:$AH,3,0)),"",VLOOKUP($B26,'A conf old'!$B:$AH,6,0))</f>
        <v>6.46</v>
      </c>
      <c r="Q26" s="29">
        <f t="shared" si="2"/>
        <v>36</v>
      </c>
      <c r="R26" s="204">
        <f>Q26/N26</f>
        <v>2.7692307692307692</v>
      </c>
      <c r="S26" s="96">
        <f>IF(ISNA(VLOOKUP($B26,'A conf old'!$B:$AH,3,0)),"",VLOOKUP($B26,'A conf old'!$B:$AH,9,0))</f>
        <v>12</v>
      </c>
      <c r="T26" s="73">
        <f>IF(ISNA(VLOOKUP($B26,'A conf old'!$B:$AH,3,0)),"",VLOOKUP($B26,'A conf old'!$B:$AH,10,0))</f>
        <v>0</v>
      </c>
      <c r="U26" s="58"/>
      <c r="V26" s="223" t="str">
        <f>LOWER(IF(ISNA(VLOOKUP($B26,'A conf old'!$B:$AH,12,0)),"",VLOOKUP($B26,'A conf old'!$B:$AH,12,0)))</f>
        <v/>
      </c>
      <c r="W26" s="117"/>
      <c r="X26" s="116"/>
      <c r="Y26" s="116"/>
      <c r="Z26" s="117"/>
      <c r="AA26" s="118"/>
      <c r="AB26" s="117"/>
      <c r="AC26" s="120"/>
      <c r="AD26" s="58"/>
      <c r="AE26" s="223" t="str">
        <f>LOWER(IF(ISNA(VLOOKUP($B26,'A conf old'!$B:$AH,21,0)),"",VLOOKUP($B26,'A conf old'!$B:$AH,21,0)))</f>
        <v/>
      </c>
      <c r="AF26" s="117"/>
      <c r="AG26" s="116"/>
      <c r="AH26" s="116"/>
      <c r="AI26" s="117"/>
      <c r="AJ26" s="118"/>
      <c r="AK26" s="117"/>
      <c r="AL26" s="120"/>
    </row>
    <row r="27" spans="2:38" x14ac:dyDescent="0.15">
      <c r="B27" s="28" t="s">
        <v>314</v>
      </c>
      <c r="D27" s="82" t="str">
        <f>VLOOKUP($B27,'A (tt&gt;10)'!$B:$M,2,0)</f>
        <v>sas</v>
      </c>
      <c r="E27" s="29">
        <f>VLOOKUP($B27,'A (tt&gt;10)'!$B:$M,3,0)</f>
        <v>25</v>
      </c>
      <c r="F27" s="59">
        <f>VLOOKUP($B27,'A (tt&gt;10)'!$B:$M,4,0)</f>
        <v>7.04</v>
      </c>
      <c r="G27" s="59">
        <f>VLOOKUP($B27,'A (tt&gt;10)'!$B:$M,5,0)</f>
        <v>6.12</v>
      </c>
      <c r="H27" s="29">
        <f t="shared" si="0"/>
        <v>24</v>
      </c>
      <c r="I27" s="204">
        <f t="shared" si="1"/>
        <v>0.96</v>
      </c>
      <c r="J27" s="96">
        <f>VLOOKUP($B27,'A (tt&gt;10)'!$B:$M,7,0)</f>
        <v>6</v>
      </c>
      <c r="K27" s="73">
        <f>VLOOKUP($B27,'A (tt&gt;10)'!$B:$M,10,0)</f>
        <v>6</v>
      </c>
      <c r="L27" s="58"/>
      <c r="M27" s="82" t="str">
        <f>LOWER(IF(ISNA(VLOOKUP($B27,'A conf old'!$B:$AH,3,0)),"",VLOOKUP($B27,'A conf old'!$B:$AH,3,0)))</f>
        <v>par</v>
      </c>
      <c r="N27" s="29">
        <f>IF(ISNA(VLOOKUP($B27,'A conf old'!$B:$AH,3,0)),"",VLOOKUP($B27,'A conf old'!$B:$AH,4,0))</f>
        <v>22</v>
      </c>
      <c r="O27" s="59">
        <f>IF(ISNA(VLOOKUP($B27,'A conf old'!$B:$AH,3,0)),"",VLOOKUP($B27,'A conf old'!$B:$AH,5,0))</f>
        <v>6.84</v>
      </c>
      <c r="P27" s="59">
        <f>IF(ISNA(VLOOKUP($B27,'A conf old'!$B:$AH,3,0)),"",VLOOKUP($B27,'A conf old'!$B:$AH,6,0))</f>
        <v>6</v>
      </c>
      <c r="Q27" s="29">
        <f t="shared" si="2"/>
        <v>20</v>
      </c>
      <c r="R27" s="204">
        <f>Q27/N27</f>
        <v>0.90909090909090906</v>
      </c>
      <c r="S27" s="96">
        <f>IF(ISNA(VLOOKUP($B27,'A conf old'!$B:$AH,3,0)),"",VLOOKUP($B27,'A conf old'!$B:$AH,9,0))</f>
        <v>6</v>
      </c>
      <c r="T27" s="73">
        <f>IF(ISNA(VLOOKUP($B27,'A conf old'!$B:$AH,3,0)),"",VLOOKUP($B27,'A conf old'!$B:$AH,10,0))</f>
        <v>2</v>
      </c>
      <c r="U27" s="58"/>
      <c r="V27" s="223" t="str">
        <f>LOWER(IF(ISNA(VLOOKUP($B27,'A conf old'!$B:$AH,12,0)),"",VLOOKUP($B27,'A conf old'!$B:$AH,12,0)))</f>
        <v/>
      </c>
      <c r="W27" s="117"/>
      <c r="X27" s="116"/>
      <c r="Y27" s="116"/>
      <c r="Z27" s="117"/>
      <c r="AA27" s="118"/>
      <c r="AB27" s="117"/>
      <c r="AC27" s="120"/>
      <c r="AD27" s="58"/>
      <c r="AE27" s="223" t="str">
        <f>LOWER(IF(ISNA(VLOOKUP($B27,'A conf old'!$B:$AH,21,0)),"",VLOOKUP($B27,'A conf old'!$B:$AH,21,0)))</f>
        <v/>
      </c>
      <c r="AF27" s="117"/>
      <c r="AG27" s="116"/>
      <c r="AH27" s="116"/>
      <c r="AI27" s="117"/>
      <c r="AJ27" s="118"/>
      <c r="AK27" s="117"/>
      <c r="AL27" s="120"/>
    </row>
    <row r="28" spans="2:38" x14ac:dyDescent="0.15">
      <c r="B28" s="28" t="s">
        <v>272</v>
      </c>
      <c r="D28" s="82" t="str">
        <f>VLOOKUP($B28,'A (tt&gt;10)'!$B:$M,2,0)</f>
        <v>gen</v>
      </c>
      <c r="E28" s="29">
        <f>VLOOKUP($B28,'A (tt&gt;10)'!$B:$M,3,0)</f>
        <v>35</v>
      </c>
      <c r="F28" s="59">
        <f>VLOOKUP($B28,'A (tt&gt;10)'!$B:$M,4,0)</f>
        <v>7.0285714285714285</v>
      </c>
      <c r="G28" s="59">
        <f>VLOOKUP($B28,'A (tt&gt;10)'!$B:$M,5,0)</f>
        <v>6.1142857142857139</v>
      </c>
      <c r="H28" s="29">
        <f t="shared" si="0"/>
        <v>45</v>
      </c>
      <c r="I28" s="204">
        <f t="shared" si="1"/>
        <v>1.2857142857142858</v>
      </c>
      <c r="J28" s="96">
        <f>VLOOKUP($B28,'A (tt&gt;10)'!$B:$M,7,0)</f>
        <v>15</v>
      </c>
      <c r="K28" s="73">
        <f>VLOOKUP($B28,'A (tt&gt;10)'!$B:$M,10,0)</f>
        <v>0</v>
      </c>
      <c r="L28" s="58"/>
      <c r="M28" s="82" t="str">
        <f>LOWER(IF(ISNA(VLOOKUP($B28,'A conf old'!$B:$AH,3,0)),"",VLOOKUP($B28,'A conf old'!$B:$AH,3,0)))</f>
        <v>bol</v>
      </c>
      <c r="N28" s="29">
        <f>IF(ISNA(VLOOKUP($B28,'A conf old'!$B:$AH,3,0)),"",VLOOKUP($B28,'A conf old'!$B:$AH,4,0))</f>
        <v>36</v>
      </c>
      <c r="O28" s="59">
        <f>IF(ISNA(VLOOKUP($B28,'A conf old'!$B:$AH,3,0)),"",VLOOKUP($B28,'A conf old'!$B:$AH,5,0))</f>
        <v>6.94</v>
      </c>
      <c r="P28" s="59">
        <f>IF(ISNA(VLOOKUP($B28,'A conf old'!$B:$AH,3,0)),"",VLOOKUP($B28,'A conf old'!$B:$AH,6,0))</f>
        <v>5.9</v>
      </c>
      <c r="Q28" s="29">
        <f t="shared" si="2"/>
        <v>39</v>
      </c>
      <c r="R28" s="204">
        <f>Q28/N28</f>
        <v>1.0833333333333333</v>
      </c>
      <c r="S28" s="96">
        <f>IF(ISNA(VLOOKUP($B28,'A conf old'!$B:$AH,3,0)),"",VLOOKUP($B28,'A conf old'!$B:$AH,9,0))</f>
        <v>13</v>
      </c>
      <c r="T28" s="73">
        <f>IF(ISNA(VLOOKUP($B28,'A conf old'!$B:$AH,3,0)),"",VLOOKUP($B28,'A conf old'!$B:$AH,10,0))</f>
        <v>0</v>
      </c>
      <c r="U28" s="58"/>
      <c r="V28" s="30" t="str">
        <f>LOWER(IF(ISNA(VLOOKUP($B28,'A conf old'!$B:$AH,12,0)),"",VLOOKUP($B28,'A conf old'!$B:$AH,12,0)))</f>
        <v>gen</v>
      </c>
      <c r="W28" s="62">
        <f>IF(ISNA(VLOOKUP($B28,'A conf old'!$B:$AH,3,0)),"",VLOOKUP($B28,'A conf old'!$B:$AH,13,0))</f>
        <v>25</v>
      </c>
      <c r="X28" s="59">
        <f>IF(ISNA(VLOOKUP($B28,'A conf old'!$B:$AH,3,0)),"",VLOOKUP($B28,'A conf old'!$B:$AH,14,0))</f>
        <v>6.5</v>
      </c>
      <c r="Y28" s="59">
        <f>IF(ISNA(VLOOKUP($B28,'A conf old'!$B:$AH,3,0)),"",VLOOKUP($B28,'A conf old'!$B:$AH,15,0))</f>
        <v>5.74</v>
      </c>
      <c r="Z28" s="29">
        <f>AB28*3+AC28</f>
        <v>21</v>
      </c>
      <c r="AA28" s="204">
        <f>Z28/W28</f>
        <v>0.84</v>
      </c>
      <c r="AB28" s="96">
        <f>IF(ISNA(VLOOKUP($B28,'A conf old'!$B:$AH,3,0)),"",VLOOKUP($B28,'A conf old'!$B:$AH,18,0))</f>
        <v>6</v>
      </c>
      <c r="AC28" s="73">
        <f>IF(ISNA(VLOOKUP($B28,'A conf old'!$B:$AH,3,0)),"",VLOOKUP($B28,'A conf old'!$B:$AH,19,0))</f>
        <v>3</v>
      </c>
      <c r="AD28" s="58"/>
      <c r="AE28" s="30" t="str">
        <f>LOWER(IF(ISNA(VLOOKUP($B28,'A conf old'!$B:$AH,21,0)),"",VLOOKUP($B28,'A conf old'!$B:$AH,21,0)))</f>
        <v>fio</v>
      </c>
      <c r="AF28" s="62">
        <f>IF(ISNA(VLOOKUP($B28,'A conf old'!$B:$AH,3,0)),"",VLOOKUP($B28,'A conf old'!$B:$AH,22,0))</f>
        <v>35</v>
      </c>
      <c r="AG28" s="59">
        <f>IF(ISNA(VLOOKUP($B28,'A conf old'!$B:$AH,3,0)),"",VLOOKUP($B28,'A conf old'!$B:$AH,23,0))</f>
        <v>6.84</v>
      </c>
      <c r="AH28" s="59">
        <f>IF(ISNA(VLOOKUP($B28,'A conf old'!$B:$AH,3,0)),"",VLOOKUP($B28,'A conf old'!$B:$AH,24,0))</f>
        <v>5.77</v>
      </c>
      <c r="AI28" s="29">
        <f>AK28*3+AL28</f>
        <v>39</v>
      </c>
      <c r="AJ28" s="204">
        <f>AI28/AF28</f>
        <v>1.1142857142857143</v>
      </c>
      <c r="AK28" s="96">
        <f>IF(ISNA(VLOOKUP($B28,'A conf old'!$B:$AH,3,0)),"",VLOOKUP($B28,'A conf old'!$B:$AH,27,0))</f>
        <v>12</v>
      </c>
      <c r="AL28" s="73">
        <f>IF(ISNA(VLOOKUP($B28,'A conf old'!$B:$AH,3,0)),"",VLOOKUP($B28,'A conf old'!$B:$AH,28,0))</f>
        <v>3</v>
      </c>
    </row>
    <row r="29" spans="2:38" x14ac:dyDescent="0.15">
      <c r="B29" s="28" t="s">
        <v>280</v>
      </c>
      <c r="D29" s="82" t="str">
        <f>VLOOKUP($B29,'A (tt&gt;10)'!$B:$M,2,0)</f>
        <v>laz</v>
      </c>
      <c r="E29" s="29">
        <f>VLOOKUP($B29,'A (tt&gt;10)'!$B:$M,3,0)</f>
        <v>23</v>
      </c>
      <c r="F29" s="59">
        <f>VLOOKUP($B29,'A (tt&gt;10)'!$B:$M,4,0)</f>
        <v>6.9782608695652177</v>
      </c>
      <c r="G29" s="59">
        <f>VLOOKUP($B29,'A (tt&gt;10)'!$B:$M,5,0)</f>
        <v>6.2826086956521738</v>
      </c>
      <c r="H29" s="29">
        <f t="shared" si="0"/>
        <v>17</v>
      </c>
      <c r="I29" s="204">
        <f t="shared" si="1"/>
        <v>0.73913043478260865</v>
      </c>
      <c r="J29" s="96">
        <f>VLOOKUP($B29,'A (tt&gt;10)'!$B:$M,7,0)</f>
        <v>5</v>
      </c>
      <c r="K29" s="73">
        <f>VLOOKUP($B29,'A (tt&gt;10)'!$B:$M,10,0)</f>
        <v>2</v>
      </c>
      <c r="L29" s="58"/>
      <c r="M29" s="223" t="str">
        <f>LOWER(IF(ISNA(VLOOKUP($B29,'A conf old'!$B:$AH,3,0)),"",VLOOKUP($B29,'A conf old'!$B:$AH,3,0)))</f>
        <v/>
      </c>
      <c r="N29" s="117" t="str">
        <f>IF(ISNA(VLOOKUP($B29,'A conf old'!$B:$AH,3,0)),"",VLOOKUP($B29,'A conf old'!$B:$AH,4,0))</f>
        <v/>
      </c>
      <c r="O29" s="116" t="str">
        <f>IF(ISNA(VLOOKUP($B29,'A conf old'!$B:$AH,3,0)),"",VLOOKUP($B29,'A conf old'!$B:$AH,5,0))</f>
        <v/>
      </c>
      <c r="P29" s="116" t="str">
        <f>IF(ISNA(VLOOKUP($B29,'A conf old'!$B:$AH,3,0)),"",VLOOKUP($B29,'A conf old'!$B:$AH,6,0))</f>
        <v/>
      </c>
      <c r="Q29" s="117" t="e">
        <f t="shared" si="2"/>
        <v>#VALUE!</v>
      </c>
      <c r="R29" s="118"/>
      <c r="S29" s="117" t="str">
        <f>IF(ISNA(VLOOKUP($B29,'A conf old'!$B:$AH,3,0)),"",VLOOKUP($B29,'A conf old'!$B:$AH,9,0))</f>
        <v/>
      </c>
      <c r="T29" s="120" t="str">
        <f>IF(ISNA(VLOOKUP($B29,'A conf old'!$B:$AH,3,0)),"",VLOOKUP($B29,'A conf old'!$B:$AH,10,0))</f>
        <v/>
      </c>
      <c r="U29" s="58"/>
      <c r="V29" s="223" t="str">
        <f>LOWER(IF(ISNA(VLOOKUP($B29,'A conf old'!$B:$AH,12,0)),"",VLOOKUP($B29,'A conf old'!$B:$AH,12,0)))</f>
        <v/>
      </c>
      <c r="W29" s="117" t="str">
        <f>IF(ISNA(VLOOKUP($B29,'A conf old'!$B:$AH,3,0)),"",VLOOKUP($B29,'A conf old'!$B:$AH,13,0))</f>
        <v/>
      </c>
      <c r="X29" s="116" t="str">
        <f>IF(ISNA(VLOOKUP($B29,'A conf old'!$B:$AH,3,0)),"",VLOOKUP($B29,'A conf old'!$B:$AH,14,0))</f>
        <v/>
      </c>
      <c r="Y29" s="116" t="str">
        <f>IF(ISNA(VLOOKUP($B29,'A conf old'!$B:$AH,3,0)),"",VLOOKUP($B29,'A conf old'!$B:$AH,15,0))</f>
        <v/>
      </c>
      <c r="Z29" s="117" t="e">
        <f>AB29*3+AC29</f>
        <v>#VALUE!</v>
      </c>
      <c r="AA29" s="118"/>
      <c r="AB29" s="117" t="str">
        <f>IF(ISNA(VLOOKUP($B29,'A conf old'!$B:$AH,3,0)),"",VLOOKUP($B29,'A conf old'!$B:$AH,18,0))</f>
        <v/>
      </c>
      <c r="AC29" s="120" t="str">
        <f>IF(ISNA(VLOOKUP($B29,'A conf old'!$B:$AH,3,0)),"",VLOOKUP($B29,'A conf old'!$B:$AH,19,0))</f>
        <v/>
      </c>
      <c r="AD29" s="58"/>
      <c r="AE29" s="223" t="str">
        <f>LOWER(IF(ISNA(VLOOKUP($B29,'A conf old'!$B:$AH,21,0)),"",VLOOKUP($B29,'A conf old'!$B:$AH,21,0)))</f>
        <v/>
      </c>
      <c r="AF29" s="117" t="str">
        <f>IF(ISNA(VLOOKUP($B29,'A conf old'!$B:$AH,3,0)),"",VLOOKUP($B29,'A conf old'!$B:$AH,22,0))</f>
        <v/>
      </c>
      <c r="AG29" s="116" t="str">
        <f>IF(ISNA(VLOOKUP($B29,'A conf old'!$B:$AH,3,0)),"",VLOOKUP($B29,'A conf old'!$B:$AH,23,0))</f>
        <v/>
      </c>
      <c r="AH29" s="116" t="str">
        <f>IF(ISNA(VLOOKUP($B29,'A conf old'!$B:$AH,3,0)),"",VLOOKUP($B29,'A conf old'!$B:$AH,24,0))</f>
        <v/>
      </c>
      <c r="AI29" s="117" t="e">
        <f>AK29*3+AL29</f>
        <v>#VALUE!</v>
      </c>
      <c r="AJ29" s="118"/>
      <c r="AK29" s="117" t="str">
        <f>IF(ISNA(VLOOKUP($B29,'A conf old'!$B:$AH,3,0)),"",VLOOKUP($B29,'A conf old'!$B:$AH,27,0))</f>
        <v/>
      </c>
      <c r="AL29" s="120" t="str">
        <f>IF(ISNA(VLOOKUP($B29,'A conf old'!$B:$AH,3,0)),"",VLOOKUP($B29,'A conf old'!$B:$AH,28,0))</f>
        <v/>
      </c>
    </row>
    <row r="30" spans="2:38" x14ac:dyDescent="0.15">
      <c r="B30" s="28" t="s">
        <v>253</v>
      </c>
      <c r="D30" s="82" t="str">
        <f>VLOOKUP($B30,'A (tt&gt;10)'!$B:$M,2,0)</f>
        <v>ver</v>
      </c>
      <c r="E30" s="29">
        <f>VLOOKUP($B30,'A (tt&gt;10)'!$B:$M,3,0)</f>
        <v>23</v>
      </c>
      <c r="F30" s="59">
        <f>VLOOKUP($B30,'A (tt&gt;10)'!$B:$M,4,0)</f>
        <v>6.8695652173913047</v>
      </c>
      <c r="G30" s="59">
        <f>VLOOKUP($B30,'A (tt&gt;10)'!$B:$M,5,0)</f>
        <v>6.0434782608695654</v>
      </c>
      <c r="H30" s="29">
        <f t="shared" si="0"/>
        <v>20</v>
      </c>
      <c r="I30" s="204">
        <f t="shared" si="1"/>
        <v>0.86956521739130432</v>
      </c>
      <c r="J30" s="96">
        <f>VLOOKUP($B30,'A (tt&gt;10)'!$B:$M,7,0)</f>
        <v>5</v>
      </c>
      <c r="K30" s="73">
        <f>VLOOKUP($B30,'A (tt&gt;10)'!$B:$M,10,0)</f>
        <v>5</v>
      </c>
      <c r="L30" s="58"/>
      <c r="M30" s="223" t="str">
        <f>LOWER(IF(ISNA(VLOOKUP($B30,'A conf old'!$B:$AH,3,0)),"",VLOOKUP($B30,'A conf old'!$B:$AH,3,0)))</f>
        <v/>
      </c>
      <c r="N30" s="117" t="str">
        <f>IF(ISNA(VLOOKUP($B30,'A conf old'!$B:$AH,3,0)),"",VLOOKUP($B30,'A conf old'!$B:$AH,4,0))</f>
        <v/>
      </c>
      <c r="O30" s="116" t="str">
        <f>IF(ISNA(VLOOKUP($B30,'A conf old'!$B:$AH,3,0)),"",VLOOKUP($B30,'A conf old'!$B:$AH,5,0))</f>
        <v/>
      </c>
      <c r="P30" s="116" t="str">
        <f>IF(ISNA(VLOOKUP($B30,'A conf old'!$B:$AH,3,0)),"",VLOOKUP($B30,'A conf old'!$B:$AH,6,0))</f>
        <v/>
      </c>
      <c r="Q30" s="117" t="e">
        <f t="shared" si="2"/>
        <v>#VALUE!</v>
      </c>
      <c r="R30" s="118"/>
      <c r="S30" s="117" t="str">
        <f>IF(ISNA(VLOOKUP($B30,'A conf old'!$B:$AH,3,0)),"",VLOOKUP($B30,'A conf old'!$B:$AH,9,0))</f>
        <v/>
      </c>
      <c r="T30" s="120" t="str">
        <f>IF(ISNA(VLOOKUP($B30,'A conf old'!$B:$AH,3,0)),"",VLOOKUP($B30,'A conf old'!$B:$AH,10,0))</f>
        <v/>
      </c>
      <c r="U30" s="58"/>
      <c r="V30" s="223" t="str">
        <f>LOWER(IF(ISNA(VLOOKUP($B30,'A conf old'!$B:$AH,12,0)),"",VLOOKUP($B30,'A conf old'!$B:$AH,12,0)))</f>
        <v/>
      </c>
      <c r="W30" s="117" t="str">
        <f>IF(ISNA(VLOOKUP($B30,'A conf old'!$B:$AH,3,0)),"",VLOOKUP($B30,'A conf old'!$B:$AH,13,0))</f>
        <v/>
      </c>
      <c r="X30" s="116" t="str">
        <f>IF(ISNA(VLOOKUP($B30,'A conf old'!$B:$AH,3,0)),"",VLOOKUP($B30,'A conf old'!$B:$AH,14,0))</f>
        <v/>
      </c>
      <c r="Y30" s="116" t="str">
        <f>IF(ISNA(VLOOKUP($B30,'A conf old'!$B:$AH,3,0)),"",VLOOKUP($B30,'A conf old'!$B:$AH,15,0))</f>
        <v/>
      </c>
      <c r="Z30" s="117" t="e">
        <f>AB30*3+AC30</f>
        <v>#VALUE!</v>
      </c>
      <c r="AA30" s="118"/>
      <c r="AB30" s="117" t="str">
        <f>IF(ISNA(VLOOKUP($B30,'A conf old'!$B:$AH,3,0)),"",VLOOKUP($B30,'A conf old'!$B:$AH,18,0))</f>
        <v/>
      </c>
      <c r="AC30" s="120" t="str">
        <f>IF(ISNA(VLOOKUP($B30,'A conf old'!$B:$AH,3,0)),"",VLOOKUP($B30,'A conf old'!$B:$AH,19,0))</f>
        <v/>
      </c>
      <c r="AD30" s="58"/>
      <c r="AE30" s="223" t="str">
        <f>LOWER(IF(ISNA(VLOOKUP($B30,'A conf old'!$B:$AH,21,0)),"",VLOOKUP($B30,'A conf old'!$B:$AH,21,0)))</f>
        <v/>
      </c>
      <c r="AF30" s="117" t="str">
        <f>IF(ISNA(VLOOKUP($B30,'A conf old'!$B:$AH,3,0)),"",VLOOKUP($B30,'A conf old'!$B:$AH,22,0))</f>
        <v/>
      </c>
      <c r="AG30" s="116" t="str">
        <f>IF(ISNA(VLOOKUP($B30,'A conf old'!$B:$AH,3,0)),"",VLOOKUP($B30,'A conf old'!$B:$AH,23,0))</f>
        <v/>
      </c>
      <c r="AH30" s="116" t="str">
        <f>IF(ISNA(VLOOKUP($B30,'A conf old'!$B:$AH,3,0)),"",VLOOKUP($B30,'A conf old'!$B:$AH,24,0))</f>
        <v/>
      </c>
      <c r="AI30" s="117" t="e">
        <f>AK30*3+AL30</f>
        <v>#VALUE!</v>
      </c>
      <c r="AJ30" s="118"/>
      <c r="AK30" s="117" t="str">
        <f>IF(ISNA(VLOOKUP($B30,'A conf old'!$B:$AH,3,0)),"",VLOOKUP($B30,'A conf old'!$B:$AH,27,0))</f>
        <v/>
      </c>
      <c r="AL30" s="120" t="str">
        <f>IF(ISNA(VLOOKUP($B30,'A conf old'!$B:$AH,3,0)),"",VLOOKUP($B30,'A conf old'!$B:$AH,28,0))</f>
        <v/>
      </c>
    </row>
    <row r="31" spans="2:38" x14ac:dyDescent="0.15">
      <c r="B31" s="28" t="s">
        <v>303</v>
      </c>
      <c r="D31" s="82" t="str">
        <f>VLOOKUP($B31,'A (tt&gt;10)'!$B:$M,2,0)</f>
        <v>nap</v>
      </c>
      <c r="E31" s="29">
        <f>VLOOKUP($B31,'A (tt&gt;10)'!$B:$M,3,0)</f>
        <v>24</v>
      </c>
      <c r="F31" s="59">
        <f>VLOOKUP($B31,'A (tt&gt;10)'!$B:$M,4,0)</f>
        <v>6.8125</v>
      </c>
      <c r="G31" s="59">
        <f>VLOOKUP($B31,'A (tt&gt;10)'!$B:$M,5,0)</f>
        <v>6</v>
      </c>
      <c r="H31" s="29">
        <f t="shared" si="0"/>
        <v>24</v>
      </c>
      <c r="I31" s="204">
        <f t="shared" si="1"/>
        <v>1</v>
      </c>
      <c r="J31" s="96">
        <f>VLOOKUP($B31,'A (tt&gt;10)'!$B:$M,7,0)</f>
        <v>7</v>
      </c>
      <c r="K31" s="73">
        <f>VLOOKUP($B31,'A (tt&gt;10)'!$B:$M,10,0)</f>
        <v>3</v>
      </c>
      <c r="L31" s="58"/>
      <c r="M31" s="82" t="str">
        <f>LOWER(IF(ISNA(VLOOKUP($B31,'A conf old'!$B:$AH,3,0)),"",VLOOKUP($B31,'A conf old'!$B:$AH,3,0)))</f>
        <v>nap</v>
      </c>
      <c r="N31" s="29">
        <f>IF(ISNA(VLOOKUP($B31,'A conf old'!$B:$AH,3,0)),"",VLOOKUP($B31,'A conf old'!$B:$AH,4,0))</f>
        <v>32</v>
      </c>
      <c r="O31" s="59">
        <f>IF(ISNA(VLOOKUP($B31,'A conf old'!$B:$AH,3,0)),"",VLOOKUP($B31,'A conf old'!$B:$AH,5,0))</f>
        <v>6.69</v>
      </c>
      <c r="P31" s="59">
        <f>IF(ISNA(VLOOKUP($B31,'A conf old'!$B:$AH,3,0)),"",VLOOKUP($B31,'A conf old'!$B:$AH,6,0))</f>
        <v>5.95</v>
      </c>
      <c r="Q31" s="29">
        <f t="shared" si="2"/>
        <v>25</v>
      </c>
      <c r="R31" s="204">
        <f>Q31/N31</f>
        <v>0.78125</v>
      </c>
      <c r="S31" s="96">
        <f>IF(ISNA(VLOOKUP($B31,'A conf old'!$B:$AH,3,0)),"",VLOOKUP($B31,'A conf old'!$B:$AH,9,0))</f>
        <v>6</v>
      </c>
      <c r="T31" s="73">
        <f>IF(ISNA(VLOOKUP($B31,'A conf old'!$B:$AH,3,0)),"",VLOOKUP($B31,'A conf old'!$B:$AH,10,0))</f>
        <v>7</v>
      </c>
      <c r="U31" s="58"/>
      <c r="V31" s="30" t="str">
        <f>LOWER(IF(ISNA(VLOOKUP($B31,'A conf old'!$B:$AH,12,0)),"",VLOOKUP($B31,'A conf old'!$B:$AH,12,0)))</f>
        <v>nap</v>
      </c>
      <c r="W31" s="62">
        <f>IF(ISNA(VLOOKUP($B31,'A conf old'!$B:$AH,3,0)),"",VLOOKUP($B31,'A conf old'!$B:$AH,13,0))</f>
        <v>27</v>
      </c>
      <c r="X31" s="59">
        <f>IF(ISNA(VLOOKUP($B31,'A conf old'!$B:$AH,3,0)),"",VLOOKUP($B31,'A conf old'!$B:$AH,14,0))</f>
        <v>6.74</v>
      </c>
      <c r="Y31" s="59">
        <f>IF(ISNA(VLOOKUP($B31,'A conf old'!$B:$AH,3,0)),"",VLOOKUP($B31,'A conf old'!$B:$AH,15,0))</f>
        <v>5.98</v>
      </c>
      <c r="Z31" s="29">
        <f>AB31*3+AC31</f>
        <v>22</v>
      </c>
      <c r="AA31" s="204">
        <f>Z31/W31</f>
        <v>0.81481481481481477</v>
      </c>
      <c r="AB31" s="96">
        <f>IF(ISNA(VLOOKUP($B31,'A conf old'!$B:$AH,3,0)),"",VLOOKUP($B31,'A conf old'!$B:$AH,18,0))</f>
        <v>6</v>
      </c>
      <c r="AC31" s="73">
        <f>IF(ISNA(VLOOKUP($B31,'A conf old'!$B:$AH,3,0)),"",VLOOKUP($B31,'A conf old'!$B:$AH,19,0))</f>
        <v>4</v>
      </c>
      <c r="AD31" s="58"/>
      <c r="AE31" s="30" t="str">
        <f>LOWER(IF(ISNA(VLOOKUP($B31,'A conf old'!$B:$AH,21,0)),"",VLOOKUP($B31,'A conf old'!$B:$AH,21,0)))</f>
        <v>int</v>
      </c>
      <c r="AF31" s="62">
        <f>IF(ISNA(VLOOKUP($B31,'A conf old'!$B:$AH,3,0)),"",VLOOKUP($B31,'A conf old'!$B:$AH,22,0))</f>
        <v>26</v>
      </c>
      <c r="AG31" s="59">
        <f>IF(ISNA(VLOOKUP($B31,'A conf old'!$B:$AH,3,0)),"",VLOOKUP($B31,'A conf old'!$B:$AH,23,0))</f>
        <v>5.67</v>
      </c>
      <c r="AH31" s="59">
        <f>IF(ISNA(VLOOKUP($B31,'A conf old'!$B:$AH,3,0)),"",VLOOKUP($B31,'A conf old'!$B:$AH,24,0))</f>
        <v>5.4</v>
      </c>
      <c r="AI31" s="29">
        <f>AK31*3+AL31</f>
        <v>8</v>
      </c>
      <c r="AJ31" s="204">
        <f>AI31/AF31</f>
        <v>0.30769230769230771</v>
      </c>
      <c r="AK31" s="96">
        <f>IF(ISNA(VLOOKUP($B31,'A conf old'!$B:$AH,3,0)),"",VLOOKUP($B31,'A conf old'!$B:$AH,27,0))</f>
        <v>2</v>
      </c>
      <c r="AL31" s="73">
        <f>IF(ISNA(VLOOKUP($B31,'A conf old'!$B:$AH,3,0)),"",VLOOKUP($B31,'A conf old'!$B:$AH,28,0))</f>
        <v>2</v>
      </c>
    </row>
    <row r="32" spans="2:38" x14ac:dyDescent="0.15">
      <c r="B32" s="28" t="s">
        <v>270</v>
      </c>
      <c r="D32" s="82" t="str">
        <f>VLOOKUP($B32,'A (tt&gt;10)'!$B:$M,2,0)</f>
        <v>sam</v>
      </c>
      <c r="E32" s="29">
        <f>VLOOKUP($B32,'A (tt&gt;10)'!$B:$M,3,0)</f>
        <v>34</v>
      </c>
      <c r="F32" s="59">
        <f>VLOOKUP($B32,'A (tt&gt;10)'!$B:$M,4,0)</f>
        <v>6.7647058823529411</v>
      </c>
      <c r="G32" s="59">
        <f>VLOOKUP($B32,'A (tt&gt;10)'!$B:$M,5,0)</f>
        <v>5.9705882352941178</v>
      </c>
      <c r="H32" s="29">
        <f t="shared" si="0"/>
        <v>30</v>
      </c>
      <c r="I32" s="204">
        <f t="shared" si="1"/>
        <v>0.88235294117647056</v>
      </c>
      <c r="J32" s="96">
        <f>VLOOKUP($B32,'A (tt&gt;10)'!$B:$M,7,0)</f>
        <v>9</v>
      </c>
      <c r="K32" s="73">
        <f>VLOOKUP($B32,'A (tt&gt;10)'!$B:$M,10,0)</f>
        <v>3</v>
      </c>
      <c r="L32" s="58"/>
      <c r="M32" s="82" t="str">
        <f>LOWER(IF(ISNA(VLOOKUP($B32,'A conf old'!$B:$AH,3,0)),"",VLOOKUP($B32,'A conf old'!$B:$AH,3,0)))</f>
        <v>bol</v>
      </c>
      <c r="N32" s="29">
        <f>IF(ISNA(VLOOKUP($B32,'A conf old'!$B:$AH,3,0)),"",VLOOKUP($B32,'A conf old'!$B:$AH,4,0))</f>
        <v>28</v>
      </c>
      <c r="O32" s="59">
        <f>IF(ISNA(VLOOKUP($B32,'A conf old'!$B:$AH,3,0)),"",VLOOKUP($B32,'A conf old'!$B:$AH,5,0))</f>
        <v>6.38</v>
      </c>
      <c r="P32" s="59">
        <f>IF(ISNA(VLOOKUP($B32,'A conf old'!$B:$AH,3,0)),"",VLOOKUP($B32,'A conf old'!$B:$AH,6,0))</f>
        <v>5.84</v>
      </c>
      <c r="Q32" s="29">
        <f t="shared" si="2"/>
        <v>19</v>
      </c>
      <c r="R32" s="204">
        <f>Q32/N32</f>
        <v>0.6785714285714286</v>
      </c>
      <c r="S32" s="96">
        <f>IF(ISNA(VLOOKUP($B32,'A conf old'!$B:$AH,3,0)),"",VLOOKUP($B32,'A conf old'!$B:$AH,9,0))</f>
        <v>6</v>
      </c>
      <c r="T32" s="73">
        <f>IF(ISNA(VLOOKUP($B32,'A conf old'!$B:$AH,3,0)),"",VLOOKUP($B32,'A conf old'!$B:$AH,10,0))</f>
        <v>1</v>
      </c>
      <c r="U32" s="58"/>
      <c r="V32" s="30" t="str">
        <f>LOWER(IF(ISNA(VLOOKUP($B32,'A conf old'!$B:$AH,12,0)),"",VLOOKUP($B32,'A conf old'!$B:$AH,12,0)))</f>
        <v>ata</v>
      </c>
      <c r="W32" s="62">
        <f>IF(ISNA(VLOOKUP($B32,'A conf old'!$B:$AH,3,0)),"",VLOOKUP($B32,'A conf old'!$B:$AH,13,0))</f>
        <v>16</v>
      </c>
      <c r="X32" s="59">
        <f>IF(ISNA(VLOOKUP($B32,'A conf old'!$B:$AH,3,0)),"",VLOOKUP($B32,'A conf old'!$B:$AH,14,0))</f>
        <v>6.13</v>
      </c>
      <c r="Y32" s="59">
        <f>IF(ISNA(VLOOKUP($B32,'A conf old'!$B:$AH,3,0)),"",VLOOKUP($B32,'A conf old'!$B:$AH,15,0))</f>
        <v>5.88</v>
      </c>
      <c r="Z32" s="29">
        <f>AB32*3+AC32</f>
        <v>4</v>
      </c>
      <c r="AA32" s="204">
        <f>Z32/W32</f>
        <v>0.25</v>
      </c>
      <c r="AB32" s="96">
        <f>IF(ISNA(VLOOKUP($B32,'A conf old'!$B:$AH,3,0)),"",VLOOKUP($B32,'A conf old'!$B:$AH,18,0))</f>
        <v>1</v>
      </c>
      <c r="AC32" s="73">
        <f>IF(ISNA(VLOOKUP($B32,'A conf old'!$B:$AH,3,0)),"",VLOOKUP($B32,'A conf old'!$B:$AH,19,0))</f>
        <v>1</v>
      </c>
      <c r="AD32" s="58"/>
      <c r="AE32" s="223" t="str">
        <f>LOWER(IF(ISNA(VLOOKUP($B32,'A conf old'!$B:$AH,21,0)),"",VLOOKUP($B32,'A conf old'!$B:$AH,21,0)))</f>
        <v/>
      </c>
      <c r="AF32" s="117"/>
      <c r="AG32" s="116"/>
      <c r="AH32" s="116"/>
      <c r="AI32" s="117"/>
      <c r="AJ32" s="118"/>
      <c r="AK32" s="117"/>
      <c r="AL32" s="120"/>
    </row>
    <row r="33" spans="2:39" x14ac:dyDescent="0.15">
      <c r="B33" s="28" t="s">
        <v>269</v>
      </c>
      <c r="D33" s="82" t="str">
        <f>VLOOKUP($B33,'A (tt&gt;10)'!$B:$M,2,0)</f>
        <v>sas</v>
      </c>
      <c r="E33" s="29">
        <f>VLOOKUP($B33,'A (tt&gt;10)'!$B:$M,3,0)</f>
        <v>27</v>
      </c>
      <c r="F33" s="59">
        <f>VLOOKUP($B33,'A (tt&gt;10)'!$B:$M,4,0)</f>
        <v>6.7592592592592595</v>
      </c>
      <c r="G33" s="59">
        <f>VLOOKUP($B33,'A (tt&gt;10)'!$B:$M,5,0)</f>
        <v>5.9444444444444446</v>
      </c>
      <c r="H33" s="29">
        <f t="shared" si="0"/>
        <v>24</v>
      </c>
      <c r="I33" s="204">
        <f t="shared" si="1"/>
        <v>0.88888888888888884</v>
      </c>
      <c r="J33" s="96">
        <f>VLOOKUP($B33,'A (tt&gt;10)'!$B:$M,7,0)</f>
        <v>7</v>
      </c>
      <c r="K33" s="73">
        <f>VLOOKUP($B33,'A (tt&gt;10)'!$B:$M,10,0)</f>
        <v>3</v>
      </c>
      <c r="L33" s="58"/>
      <c r="M33" s="223" t="str">
        <f>LOWER(IF(ISNA(VLOOKUP($B33,'A conf old'!$B:$AH,3,0)),"",VLOOKUP($B33,'A conf old'!$B:$AH,3,0)))</f>
        <v/>
      </c>
      <c r="N33" s="117" t="str">
        <f>IF(ISNA(VLOOKUP($B33,'A conf old'!$B:$AH,3,0)),"",VLOOKUP($B33,'A conf old'!$B:$AH,4,0))</f>
        <v/>
      </c>
      <c r="O33" s="116" t="str">
        <f>IF(ISNA(VLOOKUP($B33,'A conf old'!$B:$AH,3,0)),"",VLOOKUP($B33,'A conf old'!$B:$AH,5,0))</f>
        <v/>
      </c>
      <c r="P33" s="116" t="str">
        <f>IF(ISNA(VLOOKUP($B33,'A conf old'!$B:$AH,3,0)),"",VLOOKUP($B33,'A conf old'!$B:$AH,6,0))</f>
        <v/>
      </c>
      <c r="Q33" s="117" t="e">
        <f t="shared" si="2"/>
        <v>#VALUE!</v>
      </c>
      <c r="R33" s="118"/>
      <c r="S33" s="117" t="str">
        <f>IF(ISNA(VLOOKUP($B33,'A conf old'!$B:$AH,3,0)),"",VLOOKUP($B33,'A conf old'!$B:$AH,9,0))</f>
        <v/>
      </c>
      <c r="T33" s="120" t="str">
        <f>IF(ISNA(VLOOKUP($B33,'A conf old'!$B:$AH,3,0)),"",VLOOKUP($B33,'A conf old'!$B:$AH,10,0))</f>
        <v/>
      </c>
      <c r="U33" s="58"/>
      <c r="V33" s="223" t="str">
        <f>LOWER(IF(ISNA(VLOOKUP($B33,'A conf old'!$B:$AH,12,0)),"",VLOOKUP($B33,'A conf old'!$B:$AH,12,0)))</f>
        <v/>
      </c>
      <c r="W33" s="117"/>
      <c r="X33" s="116"/>
      <c r="Y33" s="116"/>
      <c r="Z33" s="117"/>
      <c r="AA33" s="118"/>
      <c r="AB33" s="117"/>
      <c r="AC33" s="120"/>
      <c r="AD33" s="58"/>
      <c r="AE33" s="223" t="str">
        <f>LOWER(IF(ISNA(VLOOKUP($B33,'A conf old'!$B:$AH,21,0)),"",VLOOKUP($B33,'A conf old'!$B:$AH,21,0)))</f>
        <v/>
      </c>
      <c r="AF33" s="117"/>
      <c r="AG33" s="116"/>
      <c r="AH33" s="116"/>
      <c r="AI33" s="117"/>
      <c r="AJ33" s="118"/>
      <c r="AK33" s="117"/>
      <c r="AL33" s="120"/>
    </row>
    <row r="34" spans="2:39" x14ac:dyDescent="0.15">
      <c r="B34" s="28" t="s">
        <v>256</v>
      </c>
      <c r="D34" s="82" t="str">
        <f>VLOOKUP($B34,'A (tt&gt;10)'!$B:$M,2,0)</f>
        <v>cat</v>
      </c>
      <c r="E34" s="29">
        <f>VLOOKUP($B34,'A (tt&gt;10)'!$B:$M,3,0)</f>
        <v>29</v>
      </c>
      <c r="F34" s="59">
        <f>VLOOKUP($B34,'A (tt&gt;10)'!$B:$M,4,0)</f>
        <v>6.7068965517241379</v>
      </c>
      <c r="G34" s="59">
        <f>VLOOKUP($B34,'A (tt&gt;10)'!$B:$M,5,0)</f>
        <v>5.7586206896551726</v>
      </c>
      <c r="H34" s="29">
        <f t="shared" si="0"/>
        <v>32</v>
      </c>
      <c r="I34" s="204">
        <f t="shared" si="1"/>
        <v>1.103448275862069</v>
      </c>
      <c r="J34" s="96">
        <f>VLOOKUP($B34,'A (tt&gt;10)'!$B:$M,7,0)</f>
        <v>10</v>
      </c>
      <c r="K34" s="73">
        <f>VLOOKUP($B34,'A (tt&gt;10)'!$B:$M,10,0)</f>
        <v>2</v>
      </c>
      <c r="L34" s="58"/>
      <c r="M34" s="82" t="str">
        <f>LOWER(IF(ISNA(VLOOKUP($B34,'A conf old'!$B:$AH,3,0)),"",VLOOKUP($B34,'A conf old'!$B:$AH,3,0)))</f>
        <v>cat</v>
      </c>
      <c r="N34" s="29">
        <f>IF(ISNA(VLOOKUP($B34,'A conf old'!$B:$AH,3,0)),"",VLOOKUP($B34,'A conf old'!$B:$AH,4,0))</f>
        <v>32</v>
      </c>
      <c r="O34" s="59">
        <f>IF(ISNA(VLOOKUP($B34,'A conf old'!$B:$AH,3,0)),"",VLOOKUP($B34,'A conf old'!$B:$AH,5,0))</f>
        <v>7.41</v>
      </c>
      <c r="P34" s="59">
        <f>IF(ISNA(VLOOKUP($B34,'A conf old'!$B:$AH,3,0)),"",VLOOKUP($B34,'A conf old'!$B:$AH,6,0))</f>
        <v>6.2</v>
      </c>
      <c r="Q34" s="29">
        <f t="shared" si="2"/>
        <v>45</v>
      </c>
      <c r="R34" s="204">
        <f>Q34/N34</f>
        <v>1.40625</v>
      </c>
      <c r="S34" s="96">
        <f>IF(ISNA(VLOOKUP($B34,'A conf old'!$B:$AH,3,0)),"",VLOOKUP($B34,'A conf old'!$B:$AH,9,0))</f>
        <v>13</v>
      </c>
      <c r="T34" s="73">
        <f>IF(ISNA(VLOOKUP($B34,'A conf old'!$B:$AH,3,0)),"",VLOOKUP($B34,'A conf old'!$B:$AH,10,0))</f>
        <v>6</v>
      </c>
      <c r="U34" s="58"/>
      <c r="V34" s="30" t="str">
        <f>LOWER(IF(ISNA(VLOOKUP($B34,'A conf old'!$B:$AH,12,0)),"",VLOOKUP($B34,'A conf old'!$B:$AH,12,0)))</f>
        <v>cat</v>
      </c>
      <c r="W34" s="62">
        <f>IF(ISNA(VLOOKUP($B34,'A conf old'!$B:$AH,3,0)),"",VLOOKUP($B34,'A conf old'!$B:$AH,13,0))</f>
        <v>34</v>
      </c>
      <c r="X34" s="59">
        <f>IF(ISNA(VLOOKUP($B34,'A conf old'!$B:$AH,3,0)),"",VLOOKUP($B34,'A conf old'!$B:$AH,14,0))</f>
        <v>6.56</v>
      </c>
      <c r="Y34" s="59">
        <f>IF(ISNA(VLOOKUP($B34,'A conf old'!$B:$AH,3,0)),"",VLOOKUP($B34,'A conf old'!$B:$AH,15,0))</f>
        <v>5.94</v>
      </c>
      <c r="Z34" s="29">
        <f>AB34*3+AC34</f>
        <v>22</v>
      </c>
      <c r="AA34" s="204">
        <f>Z34/W34</f>
        <v>0.6470588235294118</v>
      </c>
      <c r="AB34" s="96">
        <f>IF(ISNA(VLOOKUP($B34,'A conf old'!$B:$AH,3,0)),"",VLOOKUP($B34,'A conf old'!$B:$AH,18,0))</f>
        <v>7</v>
      </c>
      <c r="AC34" s="73">
        <f>IF(ISNA(VLOOKUP($B34,'A conf old'!$B:$AH,3,0)),"",VLOOKUP($B34,'A conf old'!$B:$AH,19,0))</f>
        <v>1</v>
      </c>
      <c r="AD34" s="58"/>
      <c r="AE34" s="30" t="str">
        <f>LOWER(IF(ISNA(VLOOKUP($B34,'A conf old'!$B:$AH,21,0)),"",VLOOKUP($B34,'A conf old'!$B:$AH,21,0)))</f>
        <v>cat</v>
      </c>
      <c r="AF34" s="62">
        <f>IF(ISNA(VLOOKUP($B34,'A conf old'!$B:$AH,3,0)),"",VLOOKUP($B34,'A conf old'!$B:$AH,22,0))</f>
        <v>13</v>
      </c>
      <c r="AG34" s="59">
        <f>IF(ISNA(VLOOKUP($B34,'A conf old'!$B:$AH,3,0)),"",VLOOKUP($B34,'A conf old'!$B:$AH,23,0))</f>
        <v>7</v>
      </c>
      <c r="AH34" s="59">
        <f>IF(ISNA(VLOOKUP($B34,'A conf old'!$B:$AH,3,0)),"",VLOOKUP($B34,'A conf old'!$B:$AH,24,0))</f>
        <v>5.85</v>
      </c>
      <c r="AI34" s="29">
        <f>AK34*3+AL34</f>
        <v>16</v>
      </c>
      <c r="AJ34" s="204">
        <f>AI34/AF34</f>
        <v>1.2307692307692308</v>
      </c>
      <c r="AK34" s="96">
        <f>IF(ISNA(VLOOKUP($B34,'A conf old'!$B:$AH,3,0)),"",VLOOKUP($B34,'A conf old'!$B:$AH,27,0))</f>
        <v>5</v>
      </c>
      <c r="AL34" s="73">
        <f>IF(ISNA(VLOOKUP($B34,'A conf old'!$B:$AH,3,0)),"",VLOOKUP($B34,'A conf old'!$B:$AH,28,0))</f>
        <v>1</v>
      </c>
    </row>
    <row r="35" spans="2:39" x14ac:dyDescent="0.15">
      <c r="B35" s="28" t="s">
        <v>251</v>
      </c>
      <c r="D35" s="82" t="str">
        <f>VLOOKUP($B35,'A (tt&gt;10)'!$B:$M,2,0)</f>
        <v>par</v>
      </c>
      <c r="E35" s="29">
        <f>VLOOKUP($B35,'A (tt&gt;10)'!$B:$M,3,0)</f>
        <v>26</v>
      </c>
      <c r="F35" s="59">
        <f>VLOOKUP($B35,'A (tt&gt;10)'!$B:$M,4,0)</f>
        <v>6.6730769230769234</v>
      </c>
      <c r="G35" s="59">
        <f>VLOOKUP($B35,'A (tt&gt;10)'!$B:$M,5,0)</f>
        <v>5.9615384615384617</v>
      </c>
      <c r="H35" s="29">
        <f t="shared" si="0"/>
        <v>24</v>
      </c>
      <c r="I35" s="204">
        <f t="shared" si="1"/>
        <v>0.92307692307692313</v>
      </c>
      <c r="J35" s="96">
        <f>VLOOKUP($B35,'A (tt&gt;10)'!$B:$M,7,0)</f>
        <v>8</v>
      </c>
      <c r="K35" s="73">
        <f>VLOOKUP($B35,'A (tt&gt;10)'!$B:$M,10,0)</f>
        <v>0</v>
      </c>
      <c r="L35" s="58"/>
      <c r="M35" s="82" t="str">
        <f>LOWER(IF(ISNA(VLOOKUP($B35,'A conf old'!$B:$AH,3,0)),"",VLOOKUP($B35,'A conf old'!$B:$AH,3,0)))</f>
        <v>par</v>
      </c>
      <c r="N35" s="29">
        <f>IF(ISNA(VLOOKUP($B35,'A conf old'!$B:$AH,3,0)),"",VLOOKUP($B35,'A conf old'!$B:$AH,4,0))</f>
        <v>32</v>
      </c>
      <c r="O35" s="59">
        <f>IF(ISNA(VLOOKUP($B35,'A conf old'!$B:$AH,3,0)),"",VLOOKUP($B35,'A conf old'!$B:$AH,5,0))</f>
        <v>7</v>
      </c>
      <c r="P35" s="59">
        <f>IF(ISNA(VLOOKUP($B35,'A conf old'!$B:$AH,3,0)),"",VLOOKUP($B35,'A conf old'!$B:$AH,6,0))</f>
        <v>6.08</v>
      </c>
      <c r="Q35" s="29">
        <f t="shared" si="2"/>
        <v>31</v>
      </c>
      <c r="R35" s="204">
        <f>Q35/N35</f>
        <v>0.96875</v>
      </c>
      <c r="S35" s="96">
        <f>IF(ISNA(VLOOKUP($B35,'A conf old'!$B:$AH,3,0)),"",VLOOKUP($B35,'A conf old'!$B:$AH,9,0))</f>
        <v>10</v>
      </c>
      <c r="T35" s="73">
        <f>IF(ISNA(VLOOKUP($B35,'A conf old'!$B:$AH,3,0)),"",VLOOKUP($B35,'A conf old'!$B:$AH,10,0))</f>
        <v>1</v>
      </c>
      <c r="U35" s="58"/>
      <c r="V35" s="30" t="str">
        <f>LOWER(IF(ISNA(VLOOKUP($B35,'A conf old'!$B:$AH,12,0)),"",VLOOKUP($B35,'A conf old'!$B:$AH,12,0)))</f>
        <v>fio</v>
      </c>
      <c r="W35" s="62">
        <f>IF(ISNA(VLOOKUP($B35,'A conf old'!$B:$AH,3,0)),"",VLOOKUP($B35,'A conf old'!$B:$AH,13,0))</f>
        <v>13</v>
      </c>
      <c r="X35" s="59">
        <f>IF(ISNA(VLOOKUP($B35,'A conf old'!$B:$AH,3,0)),"",VLOOKUP($B35,'A conf old'!$B:$AH,14,0))</f>
        <v>5.65</v>
      </c>
      <c r="Y35" s="59">
        <f>IF(ISNA(VLOOKUP($B35,'A conf old'!$B:$AH,3,0)),"",VLOOKUP($B35,'A conf old'!$B:$AH,15,0))</f>
        <v>5.58</v>
      </c>
      <c r="Z35" s="29">
        <f>AB35*3+AC35</f>
        <v>3</v>
      </c>
      <c r="AA35" s="204">
        <f>Z35/W35</f>
        <v>0.23076923076923078</v>
      </c>
      <c r="AB35" s="96">
        <f>IF(ISNA(VLOOKUP($B35,'A conf old'!$B:$AH,3,0)),"",VLOOKUP($B35,'A conf old'!$B:$AH,18,0))</f>
        <v>1</v>
      </c>
      <c r="AC35" s="73">
        <f>IF(ISNA(VLOOKUP($B35,'A conf old'!$B:$AH,3,0)),"",VLOOKUP($B35,'A conf old'!$B:$AH,19,0))</f>
        <v>0</v>
      </c>
      <c r="AD35" s="58"/>
      <c r="AE35" s="30" t="str">
        <f>LOWER(IF(ISNA(VLOOKUP($B35,'A conf old'!$B:$AH,21,0)),"",VLOOKUP($B35,'A conf old'!$B:$AH,21,0)))</f>
        <v>par</v>
      </c>
      <c r="AF35" s="62">
        <f>IF(ISNA(VLOOKUP($B35,'A conf old'!$B:$AH,3,0)),"",VLOOKUP($B35,'A conf old'!$B:$AH,22,0))</f>
        <v>18</v>
      </c>
      <c r="AG35" s="59">
        <f>IF(ISNA(VLOOKUP($B35,'A conf old'!$B:$AH,3,0)),"",VLOOKUP($B35,'A conf old'!$B:$AH,23,0))</f>
        <v>7.06</v>
      </c>
      <c r="AH35" s="59">
        <f>IF(ISNA(VLOOKUP($B35,'A conf old'!$B:$AH,3,0)),"",VLOOKUP($B35,'A conf old'!$B:$AH,24,0))</f>
        <v>5.94</v>
      </c>
      <c r="AI35" s="29">
        <f>AK35*3+AL35</f>
        <v>21</v>
      </c>
      <c r="AJ35" s="204">
        <f>AI35/AF35</f>
        <v>1.1666666666666667</v>
      </c>
      <c r="AK35" s="96">
        <f>IF(ISNA(VLOOKUP($B35,'A conf old'!$B:$AH,3,0)),"",VLOOKUP($B35,'A conf old'!$B:$AH,27,0))</f>
        <v>7</v>
      </c>
      <c r="AL35" s="73">
        <f>IF(ISNA(VLOOKUP($B35,'A conf old'!$B:$AH,3,0)),"",VLOOKUP($B35,'A conf old'!$B:$AH,28,0))</f>
        <v>0</v>
      </c>
    </row>
    <row r="36" spans="2:39" x14ac:dyDescent="0.15">
      <c r="B36" s="28" t="s">
        <v>282</v>
      </c>
      <c r="D36" s="82" t="str">
        <f>VLOOKUP($B36,'A (tt&gt;10)'!$B:$M,2,0)</f>
        <v>laz</v>
      </c>
      <c r="E36" s="29">
        <f>VLOOKUP($B36,'A (tt&gt;10)'!$B:$M,3,0)</f>
        <v>24</v>
      </c>
      <c r="F36" s="59">
        <f>VLOOKUP($B36,'A (tt&gt;10)'!$B:$M,4,0)</f>
        <v>6.666666666666667</v>
      </c>
      <c r="G36" s="59">
        <f>VLOOKUP($B36,'A (tt&gt;10)'!$B:$M,5,0)</f>
        <v>5.791666666666667</v>
      </c>
      <c r="H36" s="29">
        <f t="shared" si="0"/>
        <v>22</v>
      </c>
      <c r="I36" s="204">
        <f t="shared" si="1"/>
        <v>0.91666666666666663</v>
      </c>
      <c r="J36" s="96">
        <f>VLOOKUP($B36,'A (tt&gt;10)'!$B:$M,7,0)</f>
        <v>7</v>
      </c>
      <c r="K36" s="73">
        <f>VLOOKUP($B36,'A (tt&gt;10)'!$B:$M,10,0)</f>
        <v>1</v>
      </c>
      <c r="L36" s="58"/>
      <c r="M36" s="82" t="str">
        <f>LOWER(IF(ISNA(VLOOKUP($B36,'A conf old'!$B:$AH,3,0)),"",VLOOKUP($B36,'A conf old'!$B:$AH,3,0)))</f>
        <v>laz</v>
      </c>
      <c r="N36" s="29">
        <f>IF(ISNA(VLOOKUP($B36,'A conf old'!$B:$AH,3,0)),"",VLOOKUP($B36,'A conf old'!$B:$AH,4,0))</f>
        <v>29</v>
      </c>
      <c r="O36" s="59">
        <f>IF(ISNA(VLOOKUP($B36,'A conf old'!$B:$AH,3,0)),"",VLOOKUP($B36,'A conf old'!$B:$AH,5,0))</f>
        <v>7.62</v>
      </c>
      <c r="P36" s="59">
        <f>IF(ISNA(VLOOKUP($B36,'A conf old'!$B:$AH,3,0)),"",VLOOKUP($B36,'A conf old'!$B:$AH,6,0))</f>
        <v>6.16</v>
      </c>
      <c r="Q36" s="29">
        <f t="shared" si="2"/>
        <v>45</v>
      </c>
      <c r="R36" s="204">
        <f>Q36/N36</f>
        <v>1.5517241379310345</v>
      </c>
      <c r="S36" s="96">
        <f>IF(ISNA(VLOOKUP($B36,'A conf old'!$B:$AH,3,0)),"",VLOOKUP($B36,'A conf old'!$B:$AH,9,0))</f>
        <v>15</v>
      </c>
      <c r="T36" s="73">
        <f>IF(ISNA(VLOOKUP($B36,'A conf old'!$B:$AH,3,0)),"",VLOOKUP($B36,'A conf old'!$B:$AH,10,0))</f>
        <v>0</v>
      </c>
      <c r="U36" s="58"/>
      <c r="V36" s="30" t="str">
        <f>LOWER(IF(ISNA(VLOOKUP($B36,'A conf old'!$B:$AH,12,0)),"",VLOOKUP($B36,'A conf old'!$B:$AH,12,0)))</f>
        <v>laz</v>
      </c>
      <c r="W36" s="62">
        <f>IF(ISNA(VLOOKUP($B36,'A conf old'!$B:$AH,3,0)),"",VLOOKUP($B36,'A conf old'!$B:$AH,13,0))</f>
        <v>27</v>
      </c>
      <c r="X36" s="59">
        <f>IF(ISNA(VLOOKUP($B36,'A conf old'!$B:$AH,3,0)),"",VLOOKUP($B36,'A conf old'!$B:$AH,14,0))</f>
        <v>7.72</v>
      </c>
      <c r="Y36" s="59">
        <f>IF(ISNA(VLOOKUP($B36,'A conf old'!$B:$AH,3,0)),"",VLOOKUP($B36,'A conf old'!$B:$AH,15,0))</f>
        <v>6.19</v>
      </c>
      <c r="Z36" s="29">
        <f>AB36*3+AC36</f>
        <v>42</v>
      </c>
      <c r="AA36" s="204">
        <f>Z36/W36</f>
        <v>1.5555555555555556</v>
      </c>
      <c r="AB36" s="96">
        <f>IF(ISNA(VLOOKUP($B36,'A conf old'!$B:$AH,3,0)),"",VLOOKUP($B36,'A conf old'!$B:$AH,18,0))</f>
        <v>13</v>
      </c>
      <c r="AC36" s="73">
        <f>IF(ISNA(VLOOKUP($B36,'A conf old'!$B:$AH,3,0)),"",VLOOKUP($B36,'A conf old'!$B:$AH,19,0))</f>
        <v>3</v>
      </c>
      <c r="AD36" s="58"/>
      <c r="AE36" s="223" t="str">
        <f>LOWER(IF(ISNA(VLOOKUP($B36,'A conf old'!$B:$AH,21,0)),"",VLOOKUP($B36,'A conf old'!$B:$AH,21,0)))</f>
        <v/>
      </c>
      <c r="AF36" s="117"/>
      <c r="AG36" s="116"/>
      <c r="AH36" s="116"/>
      <c r="AI36" s="117"/>
      <c r="AJ36" s="118"/>
      <c r="AK36" s="117"/>
      <c r="AL36" s="120"/>
    </row>
    <row r="37" spans="2:39" x14ac:dyDescent="0.15">
      <c r="B37" s="28" t="s">
        <v>322</v>
      </c>
      <c r="D37" s="82" t="str">
        <f>VLOOKUP($B37,'A (tt&gt;10)'!$B:$M,2,0)</f>
        <v>sas</v>
      </c>
      <c r="E37" s="29">
        <f>VLOOKUP($B37,'A (tt&gt;10)'!$B:$M,3,0)</f>
        <v>33</v>
      </c>
      <c r="F37" s="59">
        <f>VLOOKUP($B37,'A (tt&gt;10)'!$B:$M,4,0)</f>
        <v>6.5454545454545459</v>
      </c>
      <c r="G37" s="59">
        <f>VLOOKUP($B37,'A (tt&gt;10)'!$B:$M,5,0)</f>
        <v>5.8787878787878789</v>
      </c>
      <c r="H37" s="29">
        <f t="shared" si="0"/>
        <v>28</v>
      </c>
      <c r="I37" s="204">
        <f t="shared" si="1"/>
        <v>0.84848484848484851</v>
      </c>
      <c r="J37" s="96">
        <f>VLOOKUP($B37,'A (tt&gt;10)'!$B:$M,7,0)</f>
        <v>9</v>
      </c>
      <c r="K37" s="73">
        <f>VLOOKUP($B37,'A (tt&gt;10)'!$B:$M,10,0)</f>
        <v>1</v>
      </c>
      <c r="L37" s="58"/>
      <c r="M37" s="223" t="str">
        <f>LOWER(IF(ISNA(VLOOKUP($B37,'A conf old'!$B:$AH,3,0)),"",VLOOKUP($B37,'A conf old'!$B:$AH,3,0)))</f>
        <v/>
      </c>
      <c r="N37" s="117" t="str">
        <f>IF(ISNA(VLOOKUP($B37,'A conf old'!$B:$AH,3,0)),"",VLOOKUP($B37,'A conf old'!$B:$AH,4,0))</f>
        <v/>
      </c>
      <c r="O37" s="116" t="str">
        <f>IF(ISNA(VLOOKUP($B37,'A conf old'!$B:$AH,3,0)),"",VLOOKUP($B37,'A conf old'!$B:$AH,5,0))</f>
        <v/>
      </c>
      <c r="P37" s="116" t="str">
        <f>IF(ISNA(VLOOKUP($B37,'A conf old'!$B:$AH,3,0)),"",VLOOKUP($B37,'A conf old'!$B:$AH,6,0))</f>
        <v/>
      </c>
      <c r="Q37" s="117" t="e">
        <f t="shared" si="2"/>
        <v>#VALUE!</v>
      </c>
      <c r="R37" s="118"/>
      <c r="S37" s="117" t="str">
        <f>IF(ISNA(VLOOKUP($B37,'A conf old'!$B:$AH,3,0)),"",VLOOKUP($B37,'A conf old'!$B:$AH,9,0))</f>
        <v/>
      </c>
      <c r="T37" s="120" t="str">
        <f>IF(ISNA(VLOOKUP($B37,'A conf old'!$B:$AH,3,0)),"",VLOOKUP($B37,'A conf old'!$B:$AH,10,0))</f>
        <v/>
      </c>
      <c r="U37" s="58"/>
      <c r="V37" s="223" t="str">
        <f>LOWER(IF(ISNA(VLOOKUP($B37,'A conf old'!$B:$AH,12,0)),"",VLOOKUP($B37,'A conf old'!$B:$AH,12,0)))</f>
        <v/>
      </c>
      <c r="W37" s="117"/>
      <c r="X37" s="116"/>
      <c r="Y37" s="116"/>
      <c r="Z37" s="117"/>
      <c r="AA37" s="118"/>
      <c r="AB37" s="117"/>
      <c r="AC37" s="120"/>
      <c r="AD37" s="58"/>
      <c r="AE37" s="223" t="str">
        <f>LOWER(IF(ISNA(VLOOKUP($B37,'A conf old'!$B:$AH,21,0)),"",VLOOKUP($B37,'A conf old'!$B:$AH,21,0)))</f>
        <v/>
      </c>
      <c r="AF37" s="117"/>
      <c r="AG37" s="116"/>
      <c r="AH37" s="116"/>
      <c r="AI37" s="117"/>
      <c r="AJ37" s="118"/>
      <c r="AK37" s="117"/>
      <c r="AL37" s="120"/>
    </row>
    <row r="38" spans="2:39" x14ac:dyDescent="0.15">
      <c r="B38" s="28" t="s">
        <v>315</v>
      </c>
      <c r="D38" s="82" t="str">
        <f>VLOOKUP($B38,'A (tt&gt;10)'!$B:$M,2,0)</f>
        <v>cag</v>
      </c>
      <c r="E38" s="29">
        <f>VLOOKUP($B38,'A (tt&gt;10)'!$B:$M,3,0)</f>
        <v>30</v>
      </c>
      <c r="F38" s="59">
        <f>VLOOKUP($B38,'A (tt&gt;10)'!$B:$M,4,0)</f>
        <v>6.5</v>
      </c>
      <c r="G38" s="59">
        <f>VLOOKUP($B38,'A (tt&gt;10)'!$B:$M,5,0)</f>
        <v>5.8833333333333337</v>
      </c>
      <c r="H38" s="29">
        <f t="shared" si="0"/>
        <v>19</v>
      </c>
      <c r="I38" s="204">
        <f t="shared" si="1"/>
        <v>0.6333333333333333</v>
      </c>
      <c r="J38" s="96">
        <f>VLOOKUP($B38,'A (tt&gt;10)'!$B:$M,7,0)</f>
        <v>6</v>
      </c>
      <c r="K38" s="73">
        <f>VLOOKUP($B38,'A (tt&gt;10)'!$B:$M,10,0)</f>
        <v>1</v>
      </c>
      <c r="L38" s="58"/>
      <c r="M38" s="82" t="str">
        <f>LOWER(IF(ISNA(VLOOKUP($B38,'A conf old'!$B:$AH,3,0)),"",VLOOKUP($B38,'A conf old'!$B:$AH,3,0)))</f>
        <v>cag</v>
      </c>
      <c r="N38" s="29">
        <f>IF(ISNA(VLOOKUP($B38,'A conf old'!$B:$AH,3,0)),"",VLOOKUP($B38,'A conf old'!$B:$AH,4,0))</f>
        <v>29</v>
      </c>
      <c r="O38" s="59">
        <f>IF(ISNA(VLOOKUP($B38,'A conf old'!$B:$AH,3,0)),"",VLOOKUP($B38,'A conf old'!$B:$AH,5,0))</f>
        <v>7.45</v>
      </c>
      <c r="P38" s="59">
        <f>IF(ISNA(VLOOKUP($B38,'A conf old'!$B:$AH,3,0)),"",VLOOKUP($B38,'A conf old'!$B:$AH,6,0))</f>
        <v>6.22</v>
      </c>
      <c r="Q38" s="29">
        <f t="shared" si="2"/>
        <v>37</v>
      </c>
      <c r="R38" s="204">
        <f t="shared" ref="R38:R47" si="3">Q38/N38</f>
        <v>1.2758620689655173</v>
      </c>
      <c r="S38" s="96">
        <f>IF(ISNA(VLOOKUP($B38,'A conf old'!$B:$AH,3,0)),"",VLOOKUP($B38,'A conf old'!$B:$AH,9,0))</f>
        <v>12</v>
      </c>
      <c r="T38" s="73">
        <f>IF(ISNA(VLOOKUP($B38,'A conf old'!$B:$AH,3,0)),"",VLOOKUP($B38,'A conf old'!$B:$AH,10,0))</f>
        <v>1</v>
      </c>
      <c r="U38" s="58"/>
      <c r="V38" s="223" t="str">
        <f>LOWER(IF(ISNA(VLOOKUP($B38,'A conf old'!$B:$AH,12,0)),"",VLOOKUP($B38,'A conf old'!$B:$AH,12,0)))</f>
        <v/>
      </c>
      <c r="W38" s="117"/>
      <c r="X38" s="116"/>
      <c r="Y38" s="116"/>
      <c r="Z38" s="117"/>
      <c r="AA38" s="118"/>
      <c r="AB38" s="117"/>
      <c r="AC38" s="120"/>
      <c r="AD38" s="58"/>
      <c r="AE38" s="223" t="str">
        <f>LOWER(IF(ISNA(VLOOKUP($B38,'A conf old'!$B:$AH,21,0)),"",VLOOKUP($B38,'A conf old'!$B:$AH,21,0)))</f>
        <v/>
      </c>
      <c r="AF38" s="117"/>
      <c r="AG38" s="116"/>
      <c r="AH38" s="116"/>
      <c r="AI38" s="117"/>
      <c r="AJ38" s="118"/>
      <c r="AK38" s="117"/>
      <c r="AL38" s="120"/>
    </row>
    <row r="39" spans="2:39" x14ac:dyDescent="0.15">
      <c r="B39" s="28" t="s">
        <v>318</v>
      </c>
      <c r="D39" s="82" t="str">
        <f>VLOOKUP($B39,'A (tt&gt;10)'!$B:$M,2,0)</f>
        <v>chi</v>
      </c>
      <c r="E39" s="29">
        <f>VLOOKUP($B39,'A (tt&gt;10)'!$B:$M,3,0)</f>
        <v>31</v>
      </c>
      <c r="F39" s="59">
        <f>VLOOKUP($B39,'A (tt&gt;10)'!$B:$M,4,0)</f>
        <v>6.370967741935484</v>
      </c>
      <c r="G39" s="59">
        <f>VLOOKUP($B39,'A (tt&gt;10)'!$B:$M,5,0)</f>
        <v>5.790322580645161</v>
      </c>
      <c r="H39" s="29">
        <f t="shared" si="0"/>
        <v>22</v>
      </c>
      <c r="I39" s="204">
        <f t="shared" si="1"/>
        <v>0.70967741935483875</v>
      </c>
      <c r="J39" s="96">
        <f>VLOOKUP($B39,'A (tt&gt;10)'!$B:$M,7,0)</f>
        <v>7</v>
      </c>
      <c r="K39" s="73">
        <f>VLOOKUP($B39,'A (tt&gt;10)'!$B:$M,10,0)</f>
        <v>1</v>
      </c>
      <c r="L39" s="58"/>
      <c r="M39" s="82" t="str">
        <f>LOWER(IF(ISNA(VLOOKUP($B39,'A conf old'!$B:$AH,3,0)),"",VLOOKUP($B39,'A conf old'!$B:$AH,3,0)))</f>
        <v>chi</v>
      </c>
      <c r="N39" s="29">
        <f>IF(ISNA(VLOOKUP($B39,'A conf old'!$B:$AH,3,0)),"",VLOOKUP($B39,'A conf old'!$B:$AH,4,0))</f>
        <v>37</v>
      </c>
      <c r="O39" s="59">
        <f>IF(ISNA(VLOOKUP($B39,'A conf old'!$B:$AH,3,0)),"",VLOOKUP($B39,'A conf old'!$B:$AH,5,0))</f>
        <v>7</v>
      </c>
      <c r="P39" s="59">
        <f>IF(ISNA(VLOOKUP($B39,'A conf old'!$B:$AH,3,0)),"",VLOOKUP($B39,'A conf old'!$B:$AH,6,0))</f>
        <v>6.07</v>
      </c>
      <c r="Q39" s="29">
        <f t="shared" si="2"/>
        <v>36</v>
      </c>
      <c r="R39" s="204">
        <f t="shared" si="3"/>
        <v>0.97297297297297303</v>
      </c>
      <c r="S39" s="96">
        <f>IF(ISNA(VLOOKUP($B39,'A conf old'!$B:$AH,3,0)),"",VLOOKUP($B39,'A conf old'!$B:$AH,9,0))</f>
        <v>11</v>
      </c>
      <c r="T39" s="73">
        <f>IF(ISNA(VLOOKUP($B39,'A conf old'!$B:$AH,3,0)),"",VLOOKUP($B39,'A conf old'!$B:$AH,10,0))</f>
        <v>3</v>
      </c>
      <c r="U39" s="58"/>
      <c r="V39" s="30" t="str">
        <f>LOWER(IF(ISNA(VLOOKUP($B39,'A conf old'!$B:$AH,12,0)),"",VLOOKUP($B39,'A conf old'!$B:$AH,12,0)))</f>
        <v>chi</v>
      </c>
      <c r="W39" s="62">
        <f>IF(ISNA(VLOOKUP($B39,'A conf old'!$B:$AH,3,0)),"",VLOOKUP($B39,'A conf old'!$B:$AH,13,0))</f>
        <v>31</v>
      </c>
      <c r="X39" s="59">
        <f>IF(ISNA(VLOOKUP($B39,'A conf old'!$B:$AH,3,0)),"",VLOOKUP($B39,'A conf old'!$B:$AH,14,0))</f>
        <v>6.48</v>
      </c>
      <c r="Y39" s="59">
        <f>IF(ISNA(VLOOKUP($B39,'A conf old'!$B:$AH,3,0)),"",VLOOKUP($B39,'A conf old'!$B:$AH,15,0))</f>
        <v>5.98</v>
      </c>
      <c r="Z39" s="29">
        <f>AB39*3+AC39</f>
        <v>20</v>
      </c>
      <c r="AA39" s="204">
        <f>Z39/W39</f>
        <v>0.64516129032258063</v>
      </c>
      <c r="AB39" s="96">
        <f>IF(ISNA(VLOOKUP($B39,'A conf old'!$B:$AH,3,0)),"",VLOOKUP($B39,'A conf old'!$B:$AH,18,0))</f>
        <v>6</v>
      </c>
      <c r="AC39" s="73">
        <f>IF(ISNA(VLOOKUP($B39,'A conf old'!$B:$AH,3,0)),"",VLOOKUP($B39,'A conf old'!$B:$AH,19,0))</f>
        <v>2</v>
      </c>
      <c r="AD39" s="58"/>
      <c r="AE39" s="30" t="str">
        <f>LOWER(IF(ISNA(VLOOKUP($B39,'A conf old'!$B:$AH,21,0)),"",VLOOKUP($B39,'A conf old'!$B:$AH,21,0)))</f>
        <v>chi</v>
      </c>
      <c r="AF39" s="62">
        <f>IF(ISNA(VLOOKUP($B39,'A conf old'!$B:$AH,3,0)),"",VLOOKUP($B39,'A conf old'!$B:$AH,22,0))</f>
        <v>21</v>
      </c>
      <c r="AG39" s="59">
        <f>IF(ISNA(VLOOKUP($B39,'A conf old'!$B:$AH,3,0)),"",VLOOKUP($B39,'A conf old'!$B:$AH,23,0))</f>
        <v>6.1</v>
      </c>
      <c r="AH39" s="59">
        <f>IF(ISNA(VLOOKUP($B39,'A conf old'!$B:$AH,3,0)),"",VLOOKUP($B39,'A conf old'!$B:$AH,24,0))</f>
        <v>5.83</v>
      </c>
      <c r="AI39" s="29">
        <f>AK39*3+AL39</f>
        <v>6</v>
      </c>
      <c r="AJ39" s="204">
        <f>AI39/AF39</f>
        <v>0.2857142857142857</v>
      </c>
      <c r="AK39" s="96">
        <f>IF(ISNA(VLOOKUP($B39,'A conf old'!$B:$AH,3,0)),"",VLOOKUP($B39,'A conf old'!$B:$AH,27,0))</f>
        <v>2</v>
      </c>
      <c r="AL39" s="73">
        <f>IF(ISNA(VLOOKUP($B39,'A conf old'!$B:$AH,3,0)),"",VLOOKUP($B39,'A conf old'!$B:$AH,28,0))</f>
        <v>0</v>
      </c>
    </row>
    <row r="40" spans="2:39" x14ac:dyDescent="0.15">
      <c r="B40" s="28" t="s">
        <v>305</v>
      </c>
      <c r="D40" s="82" t="str">
        <f>VLOOKUP($B40,'A (tt&gt;10)'!$B:$M,2,0)</f>
        <v>mil</v>
      </c>
      <c r="E40" s="29">
        <f>VLOOKUP($B40,'A (tt&gt;10)'!$B:$M,3,0)</f>
        <v>15</v>
      </c>
      <c r="F40" s="59">
        <f>VLOOKUP($B40,'A (tt&gt;10)'!$B:$M,4,0)</f>
        <v>6.3666666666666663</v>
      </c>
      <c r="G40" s="59">
        <f>VLOOKUP($B40,'A (tt&gt;10)'!$B:$M,5,0)</f>
        <v>6</v>
      </c>
      <c r="H40" s="29">
        <f t="shared" si="0"/>
        <v>6</v>
      </c>
      <c r="I40" s="204">
        <f t="shared" si="1"/>
        <v>0.4</v>
      </c>
      <c r="J40" s="96">
        <f>VLOOKUP($B40,'A (tt&gt;10)'!$B:$M,7,0)</f>
        <v>2</v>
      </c>
      <c r="K40" s="73">
        <f>VLOOKUP($B40,'A (tt&gt;10)'!$B:$M,10,0)</f>
        <v>0</v>
      </c>
      <c r="L40" s="58"/>
      <c r="M40" s="82" t="str">
        <f>LOWER(IF(ISNA(VLOOKUP($B40,'A conf old'!$B:$AH,3,0)),"",VLOOKUP($B40,'A conf old'!$B:$AH,3,0)))</f>
        <v>mil</v>
      </c>
      <c r="N40" s="29">
        <f>IF(ISNA(VLOOKUP($B40,'A conf old'!$B:$AH,3,0)),"",VLOOKUP($B40,'A conf old'!$B:$AH,4,0))</f>
        <v>27</v>
      </c>
      <c r="O40" s="59">
        <f>IF(ISNA(VLOOKUP($B40,'A conf old'!$B:$AH,3,0)),"",VLOOKUP($B40,'A conf old'!$B:$AH,5,0))</f>
        <v>7.74</v>
      </c>
      <c r="P40" s="59">
        <f>IF(ISNA(VLOOKUP($B40,'A conf old'!$B:$AH,3,0)),"",VLOOKUP($B40,'A conf old'!$B:$AH,6,0))</f>
        <v>6.17</v>
      </c>
      <c r="Q40" s="29">
        <f t="shared" si="2"/>
        <v>46</v>
      </c>
      <c r="R40" s="204">
        <f t="shared" si="3"/>
        <v>1.7037037037037037</v>
      </c>
      <c r="S40" s="96">
        <f>IF(ISNA(VLOOKUP($B40,'A conf old'!$B:$AH,3,0)),"",VLOOKUP($B40,'A conf old'!$B:$AH,9,0))</f>
        <v>15</v>
      </c>
      <c r="T40" s="73">
        <f>IF(ISNA(VLOOKUP($B40,'A conf old'!$B:$AH,3,0)),"",VLOOKUP($B40,'A conf old'!$B:$AH,10,0))</f>
        <v>1</v>
      </c>
      <c r="U40" s="58"/>
      <c r="V40" s="30" t="str">
        <f>LOWER(IF(ISNA(VLOOKUP($B40,'A conf old'!$B:$AH,12,0)),"",VLOOKUP($B40,'A conf old'!$B:$AH,12,0)))</f>
        <v>int</v>
      </c>
      <c r="W40" s="62">
        <f>IF(ISNA(VLOOKUP($B40,'A conf old'!$B:$AH,3,0)),"",VLOOKUP($B40,'A conf old'!$B:$AH,13,0))</f>
        <v>33</v>
      </c>
      <c r="X40" s="59">
        <f>IF(ISNA(VLOOKUP($B40,'A conf old'!$B:$AH,3,0)),"",VLOOKUP($B40,'A conf old'!$B:$AH,14,0))</f>
        <v>5.94</v>
      </c>
      <c r="Y40" s="59">
        <f>IF(ISNA(VLOOKUP($B40,'A conf old'!$B:$AH,3,0)),"",VLOOKUP($B40,'A conf old'!$B:$AH,15,0))</f>
        <v>5.56</v>
      </c>
      <c r="Z40" s="29">
        <f>AB40*3+AC40</f>
        <v>16</v>
      </c>
      <c r="AA40" s="204">
        <f>Z40/W40</f>
        <v>0.48484848484848486</v>
      </c>
      <c r="AB40" s="96">
        <f>IF(ISNA(VLOOKUP($B40,'A conf old'!$B:$AH,3,0)),"",VLOOKUP($B40,'A conf old'!$B:$AH,18,0))</f>
        <v>5</v>
      </c>
      <c r="AC40" s="73">
        <f>IF(ISNA(VLOOKUP($B40,'A conf old'!$B:$AH,3,0)),"",VLOOKUP($B40,'A conf old'!$B:$AH,19,0))</f>
        <v>1</v>
      </c>
      <c r="AD40" s="58"/>
      <c r="AE40" s="30" t="str">
        <f>LOWER(IF(ISNA(VLOOKUP($B40,'A conf old'!$B:$AH,21,0)),"",VLOOKUP($B40,'A conf old'!$B:$AH,21,0)))</f>
        <v>int</v>
      </c>
      <c r="AF40" s="62">
        <f>IF(ISNA(VLOOKUP($B40,'A conf old'!$B:$AH,3,0)),"",VLOOKUP($B40,'A conf old'!$B:$AH,22,0))</f>
        <v>36</v>
      </c>
      <c r="AG40" s="59">
        <f>IF(ISNA(VLOOKUP($B40,'A conf old'!$B:$AH,3,0)),"",VLOOKUP($B40,'A conf old'!$B:$AH,23,0))</f>
        <v>7.4</v>
      </c>
      <c r="AH40" s="59">
        <f>IF(ISNA(VLOOKUP($B40,'A conf old'!$B:$AH,3,0)),"",VLOOKUP($B40,'A conf old'!$B:$AH,24,0))</f>
        <v>6.03</v>
      </c>
      <c r="AI40" s="29">
        <f>AK40*3+AL40</f>
        <v>51</v>
      </c>
      <c r="AJ40" s="204">
        <f>AI40/AF40</f>
        <v>1.4166666666666667</v>
      </c>
      <c r="AK40" s="96">
        <f>IF(ISNA(VLOOKUP($B40,'A conf old'!$B:$AH,3,0)),"",VLOOKUP($B40,'A conf old'!$B:$AH,27,0))</f>
        <v>17</v>
      </c>
      <c r="AL40" s="73">
        <f>IF(ISNA(VLOOKUP($B40,'A conf old'!$B:$AH,3,0)),"",VLOOKUP($B40,'A conf old'!$B:$AH,28,0))</f>
        <v>0</v>
      </c>
    </row>
    <row r="41" spans="2:39" x14ac:dyDescent="0.15">
      <c r="B41" s="28" t="s">
        <v>278</v>
      </c>
      <c r="D41" s="82" t="str">
        <f>VLOOKUP($B41,'A (tt&gt;10)'!$B:$M,2,0)</f>
        <v>nap</v>
      </c>
      <c r="E41" s="29">
        <f>VLOOKUP($B41,'A (tt&gt;10)'!$B:$M,3,0)</f>
        <v>35</v>
      </c>
      <c r="F41" s="59">
        <f>VLOOKUP($B41,'A (tt&gt;10)'!$B:$M,4,0)</f>
        <v>6.2571428571428571</v>
      </c>
      <c r="G41" s="59">
        <f>VLOOKUP($B41,'A (tt&gt;10)'!$B:$M,5,0)</f>
        <v>5.9428571428571431</v>
      </c>
      <c r="H41" s="29">
        <f t="shared" si="0"/>
        <v>12</v>
      </c>
      <c r="I41" s="204">
        <f t="shared" si="1"/>
        <v>0.34285714285714286</v>
      </c>
      <c r="J41" s="96">
        <f>VLOOKUP($B41,'A (tt&gt;10)'!$B:$M,7,0)</f>
        <v>3</v>
      </c>
      <c r="K41" s="73">
        <f>VLOOKUP($B41,'A (tt&gt;10)'!$B:$M,10,0)</f>
        <v>3</v>
      </c>
      <c r="L41" s="58"/>
      <c r="M41" s="82" t="str">
        <f>LOWER(IF(ISNA(VLOOKUP($B41,'A conf old'!$B:$AH,3,0)),"",VLOOKUP($B41,'A conf old'!$B:$AH,3,0)))</f>
        <v>nap</v>
      </c>
      <c r="N41" s="29">
        <f>IF(ISNA(VLOOKUP($B41,'A conf old'!$B:$AH,3,0)),"",VLOOKUP($B41,'A conf old'!$B:$AH,4,0))</f>
        <v>34</v>
      </c>
      <c r="O41" s="59">
        <f>IF(ISNA(VLOOKUP($B41,'A conf old'!$B:$AH,3,0)),"",VLOOKUP($B41,'A conf old'!$B:$AH,5,0))</f>
        <v>6.51</v>
      </c>
      <c r="P41" s="59">
        <f>IF(ISNA(VLOOKUP($B41,'A conf old'!$B:$AH,3,0)),"",VLOOKUP($B41,'A conf old'!$B:$AH,6,0))</f>
        <v>6.01</v>
      </c>
      <c r="Q41" s="29">
        <f t="shared" si="2"/>
        <v>19</v>
      </c>
      <c r="R41" s="204">
        <f t="shared" si="3"/>
        <v>0.55882352941176472</v>
      </c>
      <c r="S41" s="96">
        <f>IF(ISNA(VLOOKUP($B41,'A conf old'!$B:$AH,3,0)),"",VLOOKUP($B41,'A conf old'!$B:$AH,9,0))</f>
        <v>5</v>
      </c>
      <c r="T41" s="73">
        <f>IF(ISNA(VLOOKUP($B41,'A conf old'!$B:$AH,3,0)),"",VLOOKUP($B41,'A conf old'!$B:$AH,10,0))</f>
        <v>4</v>
      </c>
      <c r="U41" s="58"/>
      <c r="V41" s="223" t="str">
        <f>LOWER(IF(ISNA(VLOOKUP($B41,'A conf old'!$B:$AH,12,0)),"",VLOOKUP($B41,'A conf old'!$B:$AH,12,0)))</f>
        <v/>
      </c>
      <c r="W41" s="117"/>
      <c r="X41" s="116"/>
      <c r="Y41" s="116"/>
      <c r="Z41" s="117"/>
      <c r="AA41" s="118"/>
      <c r="AB41" s="117"/>
      <c r="AC41" s="120"/>
      <c r="AD41" s="58"/>
      <c r="AE41" s="223" t="str">
        <f>LOWER(IF(ISNA(VLOOKUP($B41,'A conf old'!$B:$AH,21,0)),"",VLOOKUP($B41,'A conf old'!$B:$AH,21,0)))</f>
        <v/>
      </c>
      <c r="AF41" s="117"/>
      <c r="AG41" s="116"/>
      <c r="AH41" s="116"/>
      <c r="AI41" s="117"/>
      <c r="AJ41" s="118"/>
      <c r="AK41" s="117"/>
      <c r="AL41" s="120"/>
    </row>
    <row r="42" spans="2:39" x14ac:dyDescent="0.15">
      <c r="B42" s="28" t="s">
        <v>299</v>
      </c>
      <c r="D42" s="82" t="str">
        <f>VLOOKUP($B42,'A (tt&gt;10)'!$B:$M,2,0)</f>
        <v>juv</v>
      </c>
      <c r="E42" s="29">
        <f>VLOOKUP($B42,'A (tt&gt;10)'!$B:$M,3,0)</f>
        <v>16</v>
      </c>
      <c r="F42" s="59">
        <f>VLOOKUP($B42,'A (tt&gt;10)'!$B:$M,4,0)</f>
        <v>6.25</v>
      </c>
      <c r="G42" s="59">
        <f>VLOOKUP($B42,'A (tt&gt;10)'!$B:$M,5,0)</f>
        <v>5.8125</v>
      </c>
      <c r="H42" s="29">
        <f t="shared" si="0"/>
        <v>8</v>
      </c>
      <c r="I42" s="204">
        <f t="shared" si="1"/>
        <v>0.5</v>
      </c>
      <c r="J42" s="96">
        <f>VLOOKUP($B42,'A (tt&gt;10)'!$B:$M,7,0)</f>
        <v>2</v>
      </c>
      <c r="K42" s="73">
        <f>VLOOKUP($B42,'A (tt&gt;10)'!$B:$M,10,0)</f>
        <v>2</v>
      </c>
      <c r="L42" s="58"/>
      <c r="M42" s="82" t="str">
        <f>LOWER(IF(ISNA(VLOOKUP($B42,'A conf old'!$B:$AH,3,0)),"",VLOOKUP($B42,'A conf old'!$B:$AH,3,0)))</f>
        <v>rom</v>
      </c>
      <c r="N42" s="29">
        <f>IF(ISNA(VLOOKUP($B42,'A conf old'!$B:$AH,3,0)),"",VLOOKUP($B42,'A conf old'!$B:$AH,4,0))</f>
        <v>29</v>
      </c>
      <c r="O42" s="59">
        <f>IF(ISNA(VLOOKUP($B42,'A conf old'!$B:$AH,3,0)),"",VLOOKUP($B42,'A conf old'!$B:$AH,5,0))</f>
        <v>7.5</v>
      </c>
      <c r="P42" s="59">
        <f>IF(ISNA(VLOOKUP($B42,'A conf old'!$B:$AH,3,0)),"",VLOOKUP($B42,'A conf old'!$B:$AH,6,0))</f>
        <v>6</v>
      </c>
      <c r="Q42" s="29">
        <f t="shared" si="2"/>
        <v>50</v>
      </c>
      <c r="R42" s="204">
        <f t="shared" si="3"/>
        <v>1.7241379310344827</v>
      </c>
      <c r="S42" s="96">
        <f>IF(ISNA(VLOOKUP($B42,'A conf old'!$B:$AH,3,0)),"",VLOOKUP($B42,'A conf old'!$B:$AH,9,0))</f>
        <v>16</v>
      </c>
      <c r="T42" s="73">
        <f>IF(ISNA(VLOOKUP($B42,'A conf old'!$B:$AH,3,0)),"",VLOOKUP($B42,'A conf old'!$B:$AH,10,0))</f>
        <v>2</v>
      </c>
      <c r="U42" s="58"/>
      <c r="V42" s="30" t="str">
        <f>LOWER(IF(ISNA(VLOOKUP($B42,'A conf old'!$B:$AH,12,0)),"",VLOOKUP($B42,'A conf old'!$B:$AH,12,0)))</f>
        <v>rom</v>
      </c>
      <c r="W42" s="62">
        <f>IF(ISNA(VLOOKUP($B42,'A conf old'!$B:$AH,3,0)),"",VLOOKUP($B42,'A conf old'!$B:$AH,13,0))</f>
        <v>26</v>
      </c>
      <c r="X42" s="59">
        <f>IF(ISNA(VLOOKUP($B42,'A conf old'!$B:$AH,3,0)),"",VLOOKUP($B42,'A conf old'!$B:$AH,14,0))</f>
        <v>7.06</v>
      </c>
      <c r="Y42" s="59">
        <f>IF(ISNA(VLOOKUP($B42,'A conf old'!$B:$AH,3,0)),"",VLOOKUP($B42,'A conf old'!$B:$AH,15,0))</f>
        <v>5.85</v>
      </c>
      <c r="Z42" s="29">
        <f t="shared" ref="Z42:Z47" si="4">AB42*3+AC42</f>
        <v>35</v>
      </c>
      <c r="AA42" s="204">
        <f t="shared" ref="AA42:AA47" si="5">Z42/W42</f>
        <v>1.3461538461538463</v>
      </c>
      <c r="AB42" s="96">
        <f>IF(ISNA(VLOOKUP($B42,'A conf old'!$B:$AH,3,0)),"",VLOOKUP($B42,'A conf old'!$B:$AH,18,0))</f>
        <v>11</v>
      </c>
      <c r="AC42" s="73">
        <f>IF(ISNA(VLOOKUP($B42,'A conf old'!$B:$AH,3,0)),"",VLOOKUP($B42,'A conf old'!$B:$AH,19,0))</f>
        <v>2</v>
      </c>
      <c r="AD42" s="58"/>
      <c r="AE42" s="223" t="str">
        <f>LOWER(IF(ISNA(VLOOKUP($B42,'A conf old'!$B:$AH,21,0)),"",VLOOKUP($B42,'A conf old'!$B:$AH,21,0)))</f>
        <v/>
      </c>
      <c r="AF42" s="117"/>
      <c r="AG42" s="116"/>
      <c r="AH42" s="116"/>
      <c r="AI42" s="117"/>
      <c r="AJ42" s="118"/>
      <c r="AK42" s="117"/>
      <c r="AL42" s="120"/>
    </row>
    <row r="43" spans="2:39" x14ac:dyDescent="0.15">
      <c r="B43" s="28" t="s">
        <v>275</v>
      </c>
      <c r="D43" s="82" t="str">
        <f>VLOOKUP($B43,'A (tt&gt;10)'!$B:$M,2,0)</f>
        <v>cag</v>
      </c>
      <c r="E43" s="29">
        <f>VLOOKUP($B43,'A (tt&gt;10)'!$B:$M,3,0)</f>
        <v>29</v>
      </c>
      <c r="F43" s="59">
        <f>VLOOKUP($B43,'A (tt&gt;10)'!$B:$M,4,0)</f>
        <v>6.2068965517241379</v>
      </c>
      <c r="G43" s="59">
        <f>VLOOKUP($B43,'A (tt&gt;10)'!$B:$M,5,0)</f>
        <v>5.9827586206896548</v>
      </c>
      <c r="H43" s="29">
        <f t="shared" si="0"/>
        <v>13</v>
      </c>
      <c r="I43" s="204">
        <f t="shared" si="1"/>
        <v>0.44827586206896552</v>
      </c>
      <c r="J43" s="96">
        <f>VLOOKUP($B43,'A (tt&gt;10)'!$B:$M,7,0)</f>
        <v>4</v>
      </c>
      <c r="K43" s="73">
        <f>VLOOKUP($B43,'A (tt&gt;10)'!$B:$M,10,0)</f>
        <v>1</v>
      </c>
      <c r="L43" s="58"/>
      <c r="M43" s="82" t="str">
        <f>LOWER(IF(ISNA(VLOOKUP($B43,'A conf old'!$B:$AH,3,0)),"",VLOOKUP($B43,'A conf old'!$B:$AH,3,0)))</f>
        <v>cag</v>
      </c>
      <c r="N43" s="29">
        <f>IF(ISNA(VLOOKUP($B43,'A conf old'!$B:$AH,3,0)),"",VLOOKUP($B43,'A conf old'!$B:$AH,4,0))</f>
        <v>32</v>
      </c>
      <c r="O43" s="59">
        <f>IF(ISNA(VLOOKUP($B43,'A conf old'!$B:$AH,3,0)),"",VLOOKUP($B43,'A conf old'!$B:$AH,5,0))</f>
        <v>6.77</v>
      </c>
      <c r="P43" s="59">
        <f>IF(ISNA(VLOOKUP($B43,'A conf old'!$B:$AH,3,0)),"",VLOOKUP($B43,'A conf old'!$B:$AH,6,0))</f>
        <v>6.19</v>
      </c>
      <c r="Q43" s="29">
        <f t="shared" si="2"/>
        <v>19</v>
      </c>
      <c r="R43" s="204">
        <f t="shared" si="3"/>
        <v>0.59375</v>
      </c>
      <c r="S43" s="96">
        <f>IF(ISNA(VLOOKUP($B43,'A conf old'!$B:$AH,3,0)),"",VLOOKUP($B43,'A conf old'!$B:$AH,9,0))</f>
        <v>6</v>
      </c>
      <c r="T43" s="73">
        <f>IF(ISNA(VLOOKUP($B43,'A conf old'!$B:$AH,3,0)),"",VLOOKUP($B43,'A conf old'!$B:$AH,10,0))</f>
        <v>1</v>
      </c>
      <c r="U43" s="58"/>
      <c r="V43" s="30" t="str">
        <f>LOWER(IF(ISNA(VLOOKUP($B43,'A conf old'!$B:$AH,12,0)),"",VLOOKUP($B43,'A conf old'!$B:$AH,12,0)))</f>
        <v>cag</v>
      </c>
      <c r="W43" s="62">
        <f>IF(ISNA(VLOOKUP($B43,'A conf old'!$B:$AH,3,0)),"",VLOOKUP($B43,'A conf old'!$B:$AH,13,0))</f>
        <v>35</v>
      </c>
      <c r="X43" s="59">
        <f>IF(ISNA(VLOOKUP($B43,'A conf old'!$B:$AH,3,0)),"",VLOOKUP($B43,'A conf old'!$B:$AH,14,0))</f>
        <v>6.3</v>
      </c>
      <c r="Y43" s="59">
        <f>IF(ISNA(VLOOKUP($B43,'A conf old'!$B:$AH,3,0)),"",VLOOKUP($B43,'A conf old'!$B:$AH,15,0))</f>
        <v>5.94</v>
      </c>
      <c r="Z43" s="29">
        <f t="shared" si="4"/>
        <v>13</v>
      </c>
      <c r="AA43" s="204">
        <f t="shared" si="5"/>
        <v>0.37142857142857144</v>
      </c>
      <c r="AB43" s="96">
        <f>IF(ISNA(VLOOKUP($B43,'A conf old'!$B:$AH,3,0)),"",VLOOKUP($B43,'A conf old'!$B:$AH,18,0))</f>
        <v>3</v>
      </c>
      <c r="AC43" s="73">
        <f>IF(ISNA(VLOOKUP($B43,'A conf old'!$B:$AH,3,0)),"",VLOOKUP($B43,'A conf old'!$B:$AH,19,0))</f>
        <v>4</v>
      </c>
      <c r="AD43" s="58"/>
      <c r="AE43" s="223" t="str">
        <f>LOWER(IF(ISNA(VLOOKUP($B43,'A conf old'!$B:$AH,21,0)),"",VLOOKUP($B43,'A conf old'!$B:$AH,21,0)))</f>
        <v/>
      </c>
      <c r="AF43" s="117"/>
      <c r="AG43" s="116"/>
      <c r="AH43" s="116"/>
      <c r="AI43" s="117"/>
      <c r="AJ43" s="118"/>
      <c r="AK43" s="117"/>
      <c r="AL43" s="120"/>
    </row>
    <row r="44" spans="2:39" x14ac:dyDescent="0.15">
      <c r="B44" s="28" t="s">
        <v>295</v>
      </c>
      <c r="D44" s="82" t="str">
        <f>VLOOKUP($B44,'A (tt&gt;10)'!$B:$M,2,0)</f>
        <v>udi</v>
      </c>
      <c r="E44" s="29">
        <f>VLOOKUP($B44,'A (tt&gt;10)'!$B:$M,3,0)</f>
        <v>23</v>
      </c>
      <c r="F44" s="59">
        <f>VLOOKUP($B44,'A (tt&gt;10)'!$B:$M,4,0)</f>
        <v>6.1739130434782608</v>
      </c>
      <c r="G44" s="59">
        <f>VLOOKUP($B44,'A (tt&gt;10)'!$B:$M,5,0)</f>
        <v>5.6739130434782608</v>
      </c>
      <c r="H44" s="29">
        <f t="shared" si="0"/>
        <v>13</v>
      </c>
      <c r="I44" s="204">
        <f t="shared" si="1"/>
        <v>0.56521739130434778</v>
      </c>
      <c r="J44" s="96">
        <f>VLOOKUP($B44,'A (tt&gt;10)'!$B:$M,7,0)</f>
        <v>4</v>
      </c>
      <c r="K44" s="73">
        <f>VLOOKUP($B44,'A (tt&gt;10)'!$B:$M,10,0)</f>
        <v>1</v>
      </c>
      <c r="L44" s="58"/>
      <c r="M44" s="82" t="str">
        <f>LOWER(IF(ISNA(VLOOKUP($B44,'A conf old'!$B:$AH,3,0)),"",VLOOKUP($B44,'A conf old'!$B:$AH,3,0)))</f>
        <v>udi</v>
      </c>
      <c r="N44" s="29">
        <f>IF(ISNA(VLOOKUP($B44,'A conf old'!$B:$AH,3,0)),"",VLOOKUP($B44,'A conf old'!$B:$AH,4,0))</f>
        <v>22</v>
      </c>
      <c r="O44" s="59">
        <f>IF(ISNA(VLOOKUP($B44,'A conf old'!$B:$AH,3,0)),"",VLOOKUP($B44,'A conf old'!$B:$AH,5,0))</f>
        <v>7.77</v>
      </c>
      <c r="P44" s="59">
        <f>IF(ISNA(VLOOKUP($B44,'A conf old'!$B:$AH,3,0)),"",VLOOKUP($B44,'A conf old'!$B:$AH,6,0))</f>
        <v>6.25</v>
      </c>
      <c r="Q44" s="29">
        <f t="shared" si="2"/>
        <v>36</v>
      </c>
      <c r="R44" s="204">
        <f t="shared" si="3"/>
        <v>1.6363636363636365</v>
      </c>
      <c r="S44" s="96">
        <f>IF(ISNA(VLOOKUP($B44,'A conf old'!$B:$AH,3,0)),"",VLOOKUP($B44,'A conf old'!$B:$AH,9,0))</f>
        <v>11</v>
      </c>
      <c r="T44" s="73">
        <f>IF(ISNA(VLOOKUP($B44,'A conf old'!$B:$AH,3,0)),"",VLOOKUP($B44,'A conf old'!$B:$AH,10,0))</f>
        <v>3</v>
      </c>
      <c r="U44" s="58"/>
      <c r="V44" s="30" t="str">
        <f>LOWER(IF(ISNA(VLOOKUP($B44,'A conf old'!$B:$AH,12,0)),"",VLOOKUP($B44,'A conf old'!$B:$AH,12,0)))</f>
        <v>lec</v>
      </c>
      <c r="W44" s="62">
        <f>IF(ISNA(VLOOKUP($B44,'A conf old'!$B:$AH,3,0)),"",VLOOKUP($B44,'A conf old'!$B:$AH,13,0))</f>
        <v>29</v>
      </c>
      <c r="X44" s="59">
        <f>IF(ISNA(VLOOKUP($B44,'A conf old'!$B:$AH,3,0)),"",VLOOKUP($B44,'A conf old'!$B:$AH,14,0))</f>
        <v>6.66</v>
      </c>
      <c r="Y44" s="59">
        <f>IF(ISNA(VLOOKUP($B44,'A conf old'!$B:$AH,3,0)),"",VLOOKUP($B44,'A conf old'!$B:$AH,15,0))</f>
        <v>5.91</v>
      </c>
      <c r="Z44" s="29">
        <f t="shared" si="4"/>
        <v>24</v>
      </c>
      <c r="AA44" s="204">
        <f t="shared" si="5"/>
        <v>0.82758620689655171</v>
      </c>
      <c r="AB44" s="96">
        <f>IF(ISNA(VLOOKUP($B44,'A conf old'!$B:$AH,3,0)),"",VLOOKUP($B44,'A conf old'!$B:$AH,18,0))</f>
        <v>7</v>
      </c>
      <c r="AC44" s="73">
        <f>IF(ISNA(VLOOKUP($B44,'A conf old'!$B:$AH,3,0)),"",VLOOKUP($B44,'A conf old'!$B:$AH,19,0))</f>
        <v>3</v>
      </c>
      <c r="AD44" s="58"/>
      <c r="AE44" s="223" t="str">
        <f>LOWER(IF(ISNA(VLOOKUP($B44,'A conf old'!$B:$AH,21,0)),"",VLOOKUP($B44,'A conf old'!$B:$AH,21,0)))</f>
        <v/>
      </c>
      <c r="AF44" s="117"/>
      <c r="AG44" s="116"/>
      <c r="AH44" s="116"/>
      <c r="AI44" s="117"/>
      <c r="AJ44" s="118"/>
      <c r="AK44" s="117"/>
      <c r="AL44" s="120"/>
    </row>
    <row r="45" spans="2:39" x14ac:dyDescent="0.15">
      <c r="B45" s="28" t="s">
        <v>308</v>
      </c>
      <c r="D45" s="82" t="str">
        <f>VLOOKUP($B45,'A (tt&gt;10)'!$B:$M,2,0)</f>
        <v>cag</v>
      </c>
      <c r="E45" s="29">
        <f>VLOOKUP($B45,'A (tt&gt;10)'!$B:$M,3,0)</f>
        <v>24</v>
      </c>
      <c r="F45" s="59">
        <f>VLOOKUP($B45,'A (tt&gt;10)'!$B:$M,4,0)</f>
        <v>6.166666666666667</v>
      </c>
      <c r="G45" s="59">
        <f>VLOOKUP($B45,'A (tt&gt;10)'!$B:$M,5,0)</f>
        <v>5.75</v>
      </c>
      <c r="H45" s="29">
        <f t="shared" si="0"/>
        <v>21</v>
      </c>
      <c r="I45" s="204">
        <f t="shared" si="1"/>
        <v>0.875</v>
      </c>
      <c r="J45" s="96">
        <f>VLOOKUP($B45,'A (tt&gt;10)'!$B:$M,7,0)</f>
        <v>7</v>
      </c>
      <c r="K45" s="73">
        <f>VLOOKUP($B45,'A (tt&gt;10)'!$B:$M,10,0)</f>
        <v>0</v>
      </c>
      <c r="L45" s="58"/>
      <c r="M45" s="82" t="str">
        <f>LOWER(IF(ISNA(VLOOKUP($B45,'A conf old'!$B:$AH,3,0)),"",VLOOKUP($B45,'A conf old'!$B:$AH,3,0)))</f>
        <v>cag</v>
      </c>
      <c r="N45" s="29">
        <f>IF(ISNA(VLOOKUP($B45,'A conf old'!$B:$AH,3,0)),"",VLOOKUP($B45,'A conf old'!$B:$AH,4,0))</f>
        <v>23</v>
      </c>
      <c r="O45" s="59">
        <f>IF(ISNA(VLOOKUP($B45,'A conf old'!$B:$AH,3,0)),"",VLOOKUP($B45,'A conf old'!$B:$AH,5,0))</f>
        <v>6.46</v>
      </c>
      <c r="P45" s="59">
        <f>IF(ISNA(VLOOKUP($B45,'A conf old'!$B:$AH,3,0)),"",VLOOKUP($B45,'A conf old'!$B:$AH,6,0))</f>
        <v>5.89</v>
      </c>
      <c r="Q45" s="29">
        <f t="shared" si="2"/>
        <v>21</v>
      </c>
      <c r="R45" s="204">
        <f t="shared" si="3"/>
        <v>0.91304347826086951</v>
      </c>
      <c r="S45" s="96">
        <f>IF(ISNA(VLOOKUP($B45,'A conf old'!$B:$AH,3,0)),"",VLOOKUP($B45,'A conf old'!$B:$AH,9,0))</f>
        <v>7</v>
      </c>
      <c r="T45" s="73">
        <f>IF(ISNA(VLOOKUP($B45,'A conf old'!$B:$AH,3,0)),"",VLOOKUP($B45,'A conf old'!$B:$AH,10,0))</f>
        <v>0</v>
      </c>
      <c r="U45" s="58"/>
      <c r="V45" s="30" t="str">
        <f>LOWER(IF(ISNA(VLOOKUP($B45,'A conf old'!$B:$AH,12,0)),"",VLOOKUP($B45,'A conf old'!$B:$AH,12,0)))</f>
        <v>cag</v>
      </c>
      <c r="W45" s="62">
        <f>IF(ISNA(VLOOKUP($B45,'A conf old'!$B:$AH,3,0)),"",VLOOKUP($B45,'A conf old'!$B:$AH,13,0))</f>
        <v>26</v>
      </c>
      <c r="X45" s="59">
        <f>IF(ISNA(VLOOKUP($B45,'A conf old'!$B:$AH,3,0)),"",VLOOKUP($B45,'A conf old'!$B:$AH,14,0))</f>
        <v>6.98</v>
      </c>
      <c r="Y45" s="59">
        <f>IF(ISNA(VLOOKUP($B45,'A conf old'!$B:$AH,3,0)),"",VLOOKUP($B45,'A conf old'!$B:$AH,15,0))</f>
        <v>5.92</v>
      </c>
      <c r="Z45" s="29">
        <f t="shared" si="4"/>
        <v>31</v>
      </c>
      <c r="AA45" s="204">
        <f t="shared" si="5"/>
        <v>1.1923076923076923</v>
      </c>
      <c r="AB45" s="96">
        <f>IF(ISNA(VLOOKUP($B45,'A conf old'!$B:$AH,3,0)),"",VLOOKUP($B45,'A conf old'!$B:$AH,18,0))</f>
        <v>10</v>
      </c>
      <c r="AC45" s="73">
        <f>IF(ISNA(VLOOKUP($B45,'A conf old'!$B:$AH,3,0)),"",VLOOKUP($B45,'A conf old'!$B:$AH,19,0))</f>
        <v>1</v>
      </c>
      <c r="AD45" s="58"/>
      <c r="AE45" s="30" t="str">
        <f>LOWER(IF(ISNA(VLOOKUP($B45,'A conf old'!$B:$AH,21,0)),"",VLOOKUP($B45,'A conf old'!$B:$AH,21,0)))</f>
        <v>pal</v>
      </c>
      <c r="AF45" s="62">
        <f>IF(ISNA(VLOOKUP($B45,'A conf old'!$B:$AH,3,0)),"",VLOOKUP($B45,'A conf old'!$B:$AH,22,0))</f>
        <v>19</v>
      </c>
      <c r="AG45" s="59">
        <f>IF(ISNA(VLOOKUP($B45,'A conf old'!$B:$AH,3,0)),"",VLOOKUP($B45,'A conf old'!$B:$AH,23,0))</f>
        <v>7.68</v>
      </c>
      <c r="AH45" s="59">
        <f>IF(ISNA(VLOOKUP($B45,'A conf old'!$B:$AH,3,0)),"",VLOOKUP($B45,'A conf old'!$B:$AH,24,0))</f>
        <v>6.32</v>
      </c>
      <c r="AI45" s="29">
        <f>AK45*3+AL45</f>
        <v>27</v>
      </c>
      <c r="AJ45" s="204">
        <f>AI45/AF45</f>
        <v>1.4210526315789473</v>
      </c>
      <c r="AK45" s="96">
        <f>IF(ISNA(VLOOKUP($B45,'A conf old'!$B:$AH,3,0)),"",VLOOKUP($B45,'A conf old'!$B:$AH,27,0))</f>
        <v>8</v>
      </c>
      <c r="AL45" s="73">
        <f>IF(ISNA(VLOOKUP($B45,'A conf old'!$B:$AH,3,0)),"",VLOOKUP($B45,'A conf old'!$B:$AH,28,0))</f>
        <v>3</v>
      </c>
    </row>
    <row r="46" spans="2:39" x14ac:dyDescent="0.15">
      <c r="B46" s="28" t="s">
        <v>289</v>
      </c>
      <c r="D46" s="82" t="str">
        <f>VLOOKUP($B46,'A (tt&gt;10)'!$B:$M,2,0)</f>
        <v>fio</v>
      </c>
      <c r="E46" s="29">
        <f>VLOOKUP($B46,'A (tt&gt;10)'!$B:$M,3,0)</f>
        <v>27</v>
      </c>
      <c r="F46" s="59">
        <f>VLOOKUP($B46,'A (tt&gt;10)'!$B:$M,4,0)</f>
        <v>5.9444444444444446</v>
      </c>
      <c r="G46" s="59">
        <f>VLOOKUP($B46,'A (tt&gt;10)'!$B:$M,5,0)</f>
        <v>5.3703703703703702</v>
      </c>
      <c r="H46" s="29">
        <f t="shared" si="0"/>
        <v>17</v>
      </c>
      <c r="I46" s="204">
        <f t="shared" si="1"/>
        <v>0.62962962962962965</v>
      </c>
      <c r="J46" s="96">
        <f>VLOOKUP($B46,'A (tt&gt;10)'!$B:$M,7,0)</f>
        <v>5</v>
      </c>
      <c r="K46" s="73">
        <f>VLOOKUP($B46,'A (tt&gt;10)'!$B:$M,10,0)</f>
        <v>2</v>
      </c>
      <c r="L46" s="58"/>
      <c r="M46" s="82" t="str">
        <f>LOWER(IF(ISNA(VLOOKUP($B46,'A conf old'!$B:$AH,3,0)),"",VLOOKUP($B46,'A conf old'!$B:$AH,3,0)))</f>
        <v>juv</v>
      </c>
      <c r="N46" s="29">
        <f>IF(ISNA(VLOOKUP($B46,'A conf old'!$B:$AH,3,0)),"",VLOOKUP($B46,'A conf old'!$B:$AH,4,0))</f>
        <v>18</v>
      </c>
      <c r="O46" s="59">
        <f>IF(ISNA(VLOOKUP($B46,'A conf old'!$B:$AH,3,0)),"",VLOOKUP($B46,'A conf old'!$B:$AH,5,0))</f>
        <v>7.25</v>
      </c>
      <c r="P46" s="59">
        <f>IF(ISNA(VLOOKUP($B46,'A conf old'!$B:$AH,3,0)),"",VLOOKUP($B46,'A conf old'!$B:$AH,6,0))</f>
        <v>6</v>
      </c>
      <c r="Q46" s="29">
        <f t="shared" si="2"/>
        <v>24</v>
      </c>
      <c r="R46" s="204">
        <f t="shared" si="3"/>
        <v>1.3333333333333333</v>
      </c>
      <c r="S46" s="96">
        <f>IF(ISNA(VLOOKUP($B46,'A conf old'!$B:$AH,3,0)),"",VLOOKUP($B46,'A conf old'!$B:$AH,9,0))</f>
        <v>8</v>
      </c>
      <c r="T46" s="73">
        <f>IF(ISNA(VLOOKUP($B46,'A conf old'!$B:$AH,3,0)),"",VLOOKUP($B46,'A conf old'!$B:$AH,10,0))</f>
        <v>0</v>
      </c>
      <c r="U46" s="58"/>
      <c r="V46" s="30" t="str">
        <f>LOWER(IF(ISNA(VLOOKUP($B46,'A conf old'!$B:$AH,12,0)),"",VLOOKUP($B46,'A conf old'!$B:$AH,12,0)))</f>
        <v>juv</v>
      </c>
      <c r="W46" s="62">
        <f>IF(ISNA(VLOOKUP($B46,'A conf old'!$B:$AH,3,0)),"",VLOOKUP($B46,'A conf old'!$B:$AH,13,0))</f>
        <v>30</v>
      </c>
      <c r="X46" s="59">
        <f>IF(ISNA(VLOOKUP($B46,'A conf old'!$B:$AH,3,0)),"",VLOOKUP($B46,'A conf old'!$B:$AH,14,0))</f>
        <v>6.93</v>
      </c>
      <c r="Y46" s="59">
        <f>IF(ISNA(VLOOKUP($B46,'A conf old'!$B:$AH,3,0)),"",VLOOKUP($B46,'A conf old'!$B:$AH,15,0))</f>
        <v>5.87</v>
      </c>
      <c r="Z46" s="29">
        <f t="shared" si="4"/>
        <v>34</v>
      </c>
      <c r="AA46" s="204">
        <f t="shared" si="5"/>
        <v>1.1333333333333333</v>
      </c>
      <c r="AB46" s="96">
        <f>IF(ISNA(VLOOKUP($B46,'A conf old'!$B:$AH,3,0)),"",VLOOKUP($B46,'A conf old'!$B:$AH,18,0))</f>
        <v>10</v>
      </c>
      <c r="AC46" s="73">
        <f>IF(ISNA(VLOOKUP($B46,'A conf old'!$B:$AH,3,0)),"",VLOOKUP($B46,'A conf old'!$B:$AH,19,0))</f>
        <v>4</v>
      </c>
      <c r="AD46" s="58"/>
      <c r="AE46" s="30" t="str">
        <f>LOWER(IF(ISNA(VLOOKUP($B46,'A conf old'!$B:$AH,21,0)),"",VLOOKUP($B46,'A conf old'!$B:$AH,21,0)))</f>
        <v>juv</v>
      </c>
      <c r="AF46" s="62">
        <f>IF(ISNA(VLOOKUP($B46,'A conf old'!$B:$AH,3,0)),"",VLOOKUP($B46,'A conf old'!$B:$AH,22,0))</f>
        <v>38</v>
      </c>
      <c r="AG46" s="59">
        <f>IF(ISNA(VLOOKUP($B46,'A conf old'!$B:$AH,3,0)),"",VLOOKUP($B46,'A conf old'!$B:$AH,23,0))</f>
        <v>7.51</v>
      </c>
      <c r="AH46" s="59">
        <f>IF(ISNA(VLOOKUP($B46,'A conf old'!$B:$AH,3,0)),"",VLOOKUP($B46,'A conf old'!$B:$AH,24,0))</f>
        <v>5.95</v>
      </c>
      <c r="AI46" s="29">
        <f>AK46*3+AL46</f>
        <v>61</v>
      </c>
      <c r="AJ46" s="204">
        <f>AI46/AF46</f>
        <v>1.6052631578947369</v>
      </c>
      <c r="AK46" s="96">
        <f>IF(ISNA(VLOOKUP($B46,'A conf old'!$B:$AH,3,0)),"",VLOOKUP($B46,'A conf old'!$B:$AH,27,0))</f>
        <v>20</v>
      </c>
      <c r="AL46" s="73">
        <f>IF(ISNA(VLOOKUP($B46,'A conf old'!$B:$AH,3,0)),"",VLOOKUP($B46,'A conf old'!$B:$AH,28,0))</f>
        <v>1</v>
      </c>
    </row>
    <row r="47" spans="2:39" ht="9.75" thickBot="1" x14ac:dyDescent="0.2">
      <c r="B47" s="28" t="s">
        <v>293</v>
      </c>
      <c r="D47" s="83" t="str">
        <f>VLOOKUP($B47,'A (tt&gt;10)'!$B:$M,2,0)</f>
        <v>int</v>
      </c>
      <c r="E47" s="40">
        <f>VLOOKUP($B47,'A (tt&gt;10)'!$B:$M,3,0)</f>
        <v>13</v>
      </c>
      <c r="F47" s="222">
        <f>VLOOKUP($B47,'A (tt&gt;10)'!$B:$M,4,0)</f>
        <v>5.9230769230769234</v>
      </c>
      <c r="G47" s="222">
        <f>VLOOKUP($B47,'A (tt&gt;10)'!$B:$M,5,0)</f>
        <v>5.615384615384615</v>
      </c>
      <c r="H47" s="40">
        <f t="shared" si="0"/>
        <v>7</v>
      </c>
      <c r="I47" s="220">
        <f t="shared" si="1"/>
        <v>0.53846153846153844</v>
      </c>
      <c r="J47" s="98">
        <f>VLOOKUP($B47,'A (tt&gt;10)'!$B:$M,7,0)</f>
        <v>2</v>
      </c>
      <c r="K47" s="74">
        <f>VLOOKUP($B47,'A (tt&gt;10)'!$B:$M,10,0)</f>
        <v>1</v>
      </c>
      <c r="L47" s="58"/>
      <c r="M47" s="83" t="str">
        <f>LOWER(IF(ISNA(VLOOKUP($B47,'A conf old'!$B:$AH,3,0)),"",VLOOKUP($B47,'A conf old'!$B:$AH,3,0)))</f>
        <v>int</v>
      </c>
      <c r="N47" s="40">
        <f>IF(ISNA(VLOOKUP($B47,'A conf old'!$B:$AH,3,0)),"",VLOOKUP($B47,'A conf old'!$B:$AH,4,0))</f>
        <v>19</v>
      </c>
      <c r="O47" s="59">
        <f>IF(ISNA(VLOOKUP($B47,'A conf old'!$B:$AH,3,0)),"",VLOOKUP($B47,'A conf old'!$B:$AH,5,0))</f>
        <v>7.53</v>
      </c>
      <c r="P47" s="59">
        <f>IF(ISNA(VLOOKUP($B47,'A conf old'!$B:$AH,3,0)),"",VLOOKUP($B47,'A conf old'!$B:$AH,6,0))</f>
        <v>5.95</v>
      </c>
      <c r="Q47" s="29">
        <f t="shared" si="2"/>
        <v>30</v>
      </c>
      <c r="R47" s="204">
        <f t="shared" si="3"/>
        <v>1.5789473684210527</v>
      </c>
      <c r="S47" s="96">
        <f>IF(ISNA(VLOOKUP($B47,'A conf old'!$B:$AH,3,0)),"",VLOOKUP($B47,'A conf old'!$B:$AH,9,0))</f>
        <v>9</v>
      </c>
      <c r="T47" s="73">
        <f>IF(ISNA(VLOOKUP($B47,'A conf old'!$B:$AH,3,0)),"",VLOOKUP($B47,'A conf old'!$B:$AH,10,0))</f>
        <v>3</v>
      </c>
      <c r="U47" s="58"/>
      <c r="V47" s="37" t="str">
        <f>LOWER(IF(ISNA(VLOOKUP($B47,'A conf old'!$B:$AH,12,0)),"",VLOOKUP($B47,'A conf old'!$B:$AH,12,0)))</f>
        <v>int</v>
      </c>
      <c r="W47" s="221">
        <f>IF(ISNA(VLOOKUP($B47,'A conf old'!$B:$AH,3,0)),"",VLOOKUP($B47,'A conf old'!$B:$AH,13,0))</f>
        <v>32</v>
      </c>
      <c r="X47" s="59">
        <f>IF(ISNA(VLOOKUP($B47,'A conf old'!$B:$AH,3,0)),"",VLOOKUP($B47,'A conf old'!$B:$AH,14,0))</f>
        <v>8.11</v>
      </c>
      <c r="Y47" s="59">
        <f>IF(ISNA(VLOOKUP($B47,'A conf old'!$B:$AH,3,0)),"",VLOOKUP($B47,'A conf old'!$B:$AH,15,0))</f>
        <v>6.02</v>
      </c>
      <c r="Z47" s="29">
        <f t="shared" si="4"/>
        <v>74</v>
      </c>
      <c r="AA47" s="204">
        <f t="shared" si="5"/>
        <v>2.3125</v>
      </c>
      <c r="AB47" s="96">
        <f>IF(ISNA(VLOOKUP($B47,'A conf old'!$B:$AH,3,0)),"",VLOOKUP($B47,'A conf old'!$B:$AH,18,0))</f>
        <v>24</v>
      </c>
      <c r="AC47" s="73">
        <f>IF(ISNA(VLOOKUP($B47,'A conf old'!$B:$AH,3,0)),"",VLOOKUP($B47,'A conf old'!$B:$AH,19,0))</f>
        <v>2</v>
      </c>
      <c r="AD47" s="58"/>
      <c r="AE47" s="37" t="str">
        <f>LOWER(IF(ISNA(VLOOKUP($B47,'A conf old'!$B:$AH,21,0)),"",VLOOKUP($B47,'A conf old'!$B:$AH,21,0)))</f>
        <v>int</v>
      </c>
      <c r="AF47" s="221">
        <f>IF(ISNA(VLOOKUP($B47,'A conf old'!$B:$AH,3,0)),"",VLOOKUP($B47,'A conf old'!$B:$AH,22,0))</f>
        <v>23</v>
      </c>
      <c r="AG47" s="59">
        <f>IF(ISNA(VLOOKUP($B47,'A conf old'!$B:$AH,3,0)),"",VLOOKUP($B47,'A conf old'!$B:$AH,23,0))</f>
        <v>6.26</v>
      </c>
      <c r="AH47" s="59">
        <f>IF(ISNA(VLOOKUP($B47,'A conf old'!$B:$AH,3,0)),"",VLOOKUP($B47,'A conf old'!$B:$AH,24,0))</f>
        <v>5.54</v>
      </c>
      <c r="AI47" s="29">
        <f>AK47*3+AL47</f>
        <v>17</v>
      </c>
      <c r="AJ47" s="204">
        <f>AI47/AF47</f>
        <v>0.73913043478260865</v>
      </c>
      <c r="AK47" s="96">
        <f>IF(ISNA(VLOOKUP($B47,'A conf old'!$B:$AH,3,0)),"",VLOOKUP($B47,'A conf old'!$B:$AH,27,0))</f>
        <v>5</v>
      </c>
      <c r="AL47" s="73">
        <f>IF(ISNA(VLOOKUP($B47,'A conf old'!$B:$AH,3,0)),"",VLOOKUP($B47,'A conf old'!$B:$AH,28,0))</f>
        <v>2</v>
      </c>
    </row>
    <row r="48" spans="2:39" x14ac:dyDescent="0.15">
      <c r="B48" s="3"/>
      <c r="C48" s="2"/>
      <c r="D48" s="3"/>
      <c r="E48" s="3"/>
      <c r="F48" s="3"/>
      <c r="G48" s="3"/>
      <c r="H48" s="3"/>
      <c r="I48" s="3"/>
      <c r="J48" s="3"/>
      <c r="K48" s="3"/>
      <c r="L48" s="2"/>
      <c r="M48" s="3"/>
      <c r="N48" s="3"/>
      <c r="O48" s="3"/>
      <c r="P48" s="3"/>
      <c r="Q48" s="3"/>
      <c r="R48" s="3"/>
      <c r="S48" s="3"/>
      <c r="T48" s="3"/>
      <c r="U48" s="2"/>
      <c r="V48" s="3"/>
      <c r="W48" s="3"/>
      <c r="X48" s="3"/>
      <c r="Y48" s="3"/>
      <c r="Z48" s="3"/>
      <c r="AA48" s="3"/>
      <c r="AB48" s="3"/>
      <c r="AC48" s="3"/>
      <c r="AD48" s="2"/>
      <c r="AE48" s="3"/>
      <c r="AF48" s="3"/>
      <c r="AG48" s="3"/>
      <c r="AH48" s="3"/>
      <c r="AI48" s="3"/>
      <c r="AJ48" s="3"/>
      <c r="AK48" s="3"/>
      <c r="AL48" s="3"/>
      <c r="AM48" s="2"/>
    </row>
    <row r="49" spans="2:39" x14ac:dyDescent="0.15">
      <c r="B49" s="3"/>
      <c r="C49" s="2"/>
      <c r="D49" s="3"/>
      <c r="E49" s="3"/>
      <c r="F49" s="3"/>
      <c r="G49" s="3"/>
      <c r="H49" s="3"/>
      <c r="I49" s="3"/>
      <c r="J49" s="3"/>
      <c r="K49" s="3"/>
      <c r="L49" s="2"/>
      <c r="M49" s="3"/>
      <c r="N49" s="3"/>
      <c r="O49" s="3"/>
      <c r="P49" s="3"/>
      <c r="Q49" s="3"/>
      <c r="R49" s="3"/>
      <c r="S49" s="3"/>
      <c r="T49" s="3"/>
      <c r="U49" s="2"/>
      <c r="V49" s="3"/>
      <c r="W49" s="3"/>
      <c r="X49" s="3"/>
      <c r="Y49" s="3"/>
      <c r="Z49" s="3"/>
      <c r="AA49" s="3"/>
      <c r="AB49" s="3"/>
      <c r="AC49" s="3"/>
      <c r="AD49" s="2"/>
      <c r="AE49" s="3"/>
      <c r="AF49" s="3"/>
      <c r="AG49" s="3"/>
      <c r="AH49" s="3"/>
      <c r="AI49" s="3"/>
      <c r="AJ49" s="3"/>
      <c r="AK49" s="3"/>
      <c r="AL49" s="3"/>
      <c r="AM49" s="2"/>
    </row>
    <row r="50" spans="2:39" x14ac:dyDescent="0.15">
      <c r="B50" s="3"/>
      <c r="D50" s="4"/>
      <c r="E50" s="4"/>
      <c r="F50" s="4"/>
      <c r="G50" s="4"/>
      <c r="H50" s="4"/>
      <c r="I50" s="4"/>
      <c r="J50" s="4"/>
      <c r="K50" s="4"/>
      <c r="M50" s="4"/>
      <c r="N50" s="4"/>
      <c r="O50" s="4"/>
      <c r="P50" s="4"/>
      <c r="Q50" s="4"/>
      <c r="R50" s="4"/>
      <c r="S50" s="4"/>
      <c r="T50" s="4"/>
      <c r="V50" s="4"/>
      <c r="W50" s="4"/>
      <c r="X50" s="4"/>
      <c r="Y50" s="4"/>
      <c r="Z50" s="4"/>
      <c r="AA50" s="4"/>
      <c r="AB50" s="4"/>
      <c r="AC50" s="4"/>
      <c r="AE50" s="4"/>
      <c r="AF50" s="4"/>
      <c r="AG50" s="4"/>
      <c r="AH50" s="4"/>
      <c r="AI50" s="4"/>
      <c r="AJ50" s="4"/>
      <c r="AK50" s="4"/>
      <c r="AL50" s="4"/>
    </row>
    <row r="51" spans="2:39" x14ac:dyDescent="0.15">
      <c r="B51" s="3"/>
      <c r="D51" s="4"/>
      <c r="E51" s="4"/>
      <c r="F51" s="4"/>
      <c r="G51" s="4"/>
      <c r="H51" s="4"/>
      <c r="I51" s="4"/>
      <c r="J51" s="4"/>
      <c r="K51" s="4"/>
      <c r="M51" s="4"/>
      <c r="N51" s="4"/>
      <c r="O51" s="4"/>
      <c r="P51" s="4"/>
      <c r="Q51" s="4"/>
      <c r="R51" s="4"/>
      <c r="S51" s="4"/>
      <c r="T51" s="4"/>
      <c r="V51" s="4"/>
      <c r="W51" s="4"/>
      <c r="X51" s="4"/>
      <c r="Y51" s="4"/>
      <c r="Z51" s="4"/>
      <c r="AA51" s="4"/>
      <c r="AB51" s="4"/>
      <c r="AC51" s="4"/>
      <c r="AE51" s="4"/>
      <c r="AF51" s="4"/>
      <c r="AG51" s="4"/>
      <c r="AH51" s="4"/>
      <c r="AI51" s="4"/>
      <c r="AJ51" s="4"/>
      <c r="AK51" s="4"/>
      <c r="AL51" s="4"/>
    </row>
    <row r="52" spans="2:39" x14ac:dyDescent="0.15">
      <c r="B52" s="3"/>
      <c r="D52" s="4"/>
      <c r="E52" s="4"/>
      <c r="F52" s="4"/>
      <c r="G52" s="4"/>
      <c r="H52" s="4"/>
      <c r="I52" s="4"/>
      <c r="J52" s="4"/>
      <c r="K52" s="4"/>
      <c r="M52" s="4"/>
      <c r="N52" s="4"/>
      <c r="O52" s="4"/>
      <c r="P52" s="4"/>
      <c r="Q52" s="4"/>
      <c r="R52" s="4"/>
      <c r="S52" s="4"/>
      <c r="T52" s="4"/>
      <c r="V52" s="4"/>
      <c r="W52" s="4"/>
      <c r="X52" s="4"/>
      <c r="Y52" s="4"/>
      <c r="Z52" s="4"/>
      <c r="AA52" s="4"/>
      <c r="AB52" s="4"/>
      <c r="AC52" s="4"/>
      <c r="AE52" s="4"/>
      <c r="AF52" s="4"/>
      <c r="AG52" s="4"/>
      <c r="AH52" s="4"/>
      <c r="AI52" s="4"/>
      <c r="AJ52" s="4"/>
      <c r="AK52" s="4"/>
      <c r="AL52" s="4"/>
    </row>
    <row r="53" spans="2:39" x14ac:dyDescent="0.15">
      <c r="B53" s="3"/>
      <c r="D53" s="4"/>
      <c r="E53" s="4"/>
      <c r="F53" s="4"/>
      <c r="G53" s="4"/>
      <c r="H53" s="4"/>
      <c r="I53" s="4"/>
      <c r="J53" s="4"/>
      <c r="K53" s="4"/>
      <c r="M53" s="4"/>
      <c r="N53" s="4"/>
      <c r="O53" s="4"/>
      <c r="P53" s="4"/>
      <c r="Q53" s="4"/>
      <c r="R53" s="4"/>
      <c r="S53" s="4"/>
      <c r="T53" s="4"/>
      <c r="V53" s="4"/>
      <c r="W53" s="4"/>
      <c r="X53" s="4"/>
      <c r="Y53" s="4"/>
      <c r="Z53" s="4"/>
      <c r="AA53" s="4"/>
      <c r="AB53" s="4"/>
      <c r="AC53" s="4"/>
      <c r="AE53" s="4"/>
      <c r="AF53" s="4"/>
      <c r="AG53" s="4"/>
      <c r="AH53" s="4"/>
      <c r="AI53" s="4"/>
      <c r="AJ53" s="4"/>
      <c r="AK53" s="4"/>
      <c r="AL53" s="4"/>
    </row>
    <row r="54" spans="2:39" x14ac:dyDescent="0.15">
      <c r="B54" s="3"/>
      <c r="D54" s="4"/>
      <c r="E54" s="4"/>
      <c r="F54" s="4"/>
      <c r="G54" s="4"/>
      <c r="H54" s="4"/>
      <c r="I54" s="4"/>
      <c r="J54" s="4"/>
      <c r="K54" s="4"/>
      <c r="M54" s="4"/>
      <c r="N54" s="4"/>
      <c r="O54" s="4"/>
      <c r="P54" s="4"/>
      <c r="Q54" s="4"/>
      <c r="R54" s="4"/>
      <c r="S54" s="4"/>
      <c r="T54" s="4"/>
      <c r="V54" s="4"/>
      <c r="W54" s="4"/>
      <c r="X54" s="4"/>
      <c r="Y54" s="4"/>
      <c r="Z54" s="4"/>
      <c r="AA54" s="4"/>
      <c r="AB54" s="4"/>
      <c r="AC54" s="4"/>
      <c r="AE54" s="4"/>
      <c r="AF54" s="4"/>
      <c r="AG54" s="4"/>
      <c r="AH54" s="4"/>
      <c r="AI54" s="4"/>
      <c r="AJ54" s="4"/>
      <c r="AK54" s="4"/>
      <c r="AL54" s="4"/>
    </row>
    <row r="55" spans="2:39" x14ac:dyDescent="0.15">
      <c r="B55" s="3"/>
      <c r="D55" s="4"/>
      <c r="E55" s="4"/>
      <c r="F55" s="4"/>
      <c r="G55" s="4"/>
      <c r="H55" s="4"/>
      <c r="I55" s="4"/>
      <c r="J55" s="4"/>
      <c r="K55" s="4"/>
      <c r="M55" s="4"/>
      <c r="N55" s="4"/>
      <c r="O55" s="4"/>
      <c r="P55" s="4"/>
      <c r="Q55" s="4"/>
      <c r="R55" s="4"/>
      <c r="S55" s="4"/>
      <c r="T55" s="4"/>
      <c r="V55" s="4"/>
      <c r="W55" s="4"/>
      <c r="X55" s="4"/>
      <c r="Y55" s="4"/>
      <c r="Z55" s="4"/>
      <c r="AA55" s="4"/>
      <c r="AB55" s="4"/>
      <c r="AC55" s="4"/>
      <c r="AE55" s="4"/>
      <c r="AF55" s="4"/>
      <c r="AG55" s="4"/>
      <c r="AH55" s="4"/>
      <c r="AI55" s="4"/>
      <c r="AJ55" s="4"/>
      <c r="AK55" s="4"/>
      <c r="AL55" s="4"/>
    </row>
    <row r="56" spans="2:39" x14ac:dyDescent="0.15">
      <c r="B56" s="3"/>
      <c r="D56" s="4"/>
      <c r="E56" s="4"/>
      <c r="F56" s="4"/>
      <c r="G56" s="4"/>
      <c r="H56" s="4"/>
      <c r="I56" s="4"/>
      <c r="J56" s="4"/>
      <c r="K56" s="4"/>
      <c r="M56" s="4"/>
      <c r="N56" s="4"/>
      <c r="O56" s="4"/>
      <c r="P56" s="4"/>
      <c r="Q56" s="4"/>
      <c r="R56" s="4"/>
      <c r="S56" s="4"/>
      <c r="T56" s="4"/>
      <c r="V56" s="4"/>
      <c r="W56" s="4"/>
      <c r="X56" s="4"/>
      <c r="Y56" s="4"/>
      <c r="Z56" s="4"/>
      <c r="AA56" s="4"/>
      <c r="AB56" s="4"/>
      <c r="AC56" s="4"/>
      <c r="AE56" s="4"/>
      <c r="AF56" s="4"/>
      <c r="AG56" s="4"/>
      <c r="AH56" s="4"/>
      <c r="AI56" s="4"/>
      <c r="AJ56" s="4"/>
      <c r="AK56" s="4"/>
      <c r="AL56" s="4"/>
    </row>
    <row r="57" spans="2:39" x14ac:dyDescent="0.15">
      <c r="B57" s="3"/>
      <c r="D57" s="4"/>
      <c r="E57" s="4"/>
      <c r="F57" s="4"/>
      <c r="G57" s="4"/>
      <c r="H57" s="4"/>
      <c r="I57" s="4"/>
      <c r="J57" s="4"/>
      <c r="K57" s="4"/>
      <c r="M57" s="4"/>
      <c r="N57" s="4"/>
      <c r="O57" s="4"/>
      <c r="P57" s="4"/>
      <c r="Q57" s="4"/>
      <c r="R57" s="4"/>
      <c r="S57" s="4"/>
      <c r="T57" s="4"/>
      <c r="V57" s="4"/>
      <c r="W57" s="4"/>
      <c r="X57" s="4"/>
      <c r="Y57" s="4"/>
      <c r="Z57" s="4"/>
      <c r="AA57" s="4"/>
      <c r="AB57" s="4"/>
      <c r="AC57" s="4"/>
      <c r="AE57" s="4"/>
      <c r="AF57" s="4"/>
      <c r="AG57" s="4"/>
      <c r="AH57" s="4"/>
      <c r="AI57" s="4"/>
      <c r="AJ57" s="4"/>
      <c r="AK57" s="4"/>
      <c r="AL57" s="4"/>
    </row>
    <row r="58" spans="2:39" x14ac:dyDescent="0.15">
      <c r="B58" s="3"/>
      <c r="D58" s="4"/>
      <c r="E58" s="4"/>
      <c r="F58" s="4"/>
      <c r="G58" s="4"/>
      <c r="H58" s="4"/>
      <c r="I58" s="4"/>
      <c r="J58" s="4"/>
      <c r="K58" s="4"/>
      <c r="M58" s="4"/>
      <c r="N58" s="4"/>
      <c r="O58" s="4"/>
      <c r="P58" s="4"/>
      <c r="Q58" s="4"/>
      <c r="R58" s="4"/>
      <c r="S58" s="4"/>
      <c r="T58" s="4"/>
      <c r="V58" s="4"/>
      <c r="W58" s="4"/>
      <c r="X58" s="4"/>
      <c r="Y58" s="4"/>
      <c r="Z58" s="4"/>
      <c r="AA58" s="4"/>
      <c r="AB58" s="4"/>
      <c r="AC58" s="4"/>
      <c r="AE58" s="4"/>
      <c r="AF58" s="4"/>
      <c r="AG58" s="4"/>
      <c r="AH58" s="4"/>
      <c r="AI58" s="4"/>
      <c r="AJ58" s="4"/>
      <c r="AK58" s="4"/>
      <c r="AL58" s="4"/>
    </row>
    <row r="59" spans="2:39" x14ac:dyDescent="0.15">
      <c r="B59" s="3"/>
      <c r="D59" s="4"/>
      <c r="E59" s="4"/>
      <c r="F59" s="4"/>
      <c r="G59" s="4"/>
      <c r="H59" s="4"/>
      <c r="I59" s="4"/>
      <c r="J59" s="4"/>
      <c r="K59" s="4"/>
      <c r="M59" s="4"/>
      <c r="N59" s="4"/>
      <c r="O59" s="4"/>
      <c r="P59" s="4"/>
      <c r="Q59" s="4"/>
      <c r="R59" s="4"/>
      <c r="S59" s="4"/>
      <c r="T59" s="4"/>
      <c r="V59" s="4"/>
      <c r="W59" s="4"/>
      <c r="X59" s="4"/>
      <c r="Y59" s="4"/>
      <c r="Z59" s="4"/>
      <c r="AA59" s="4"/>
      <c r="AB59" s="4"/>
      <c r="AC59" s="4"/>
      <c r="AE59" s="4"/>
      <c r="AF59" s="4"/>
      <c r="AG59" s="4"/>
      <c r="AH59" s="4"/>
      <c r="AI59" s="4"/>
      <c r="AJ59" s="4"/>
      <c r="AK59" s="4"/>
      <c r="AL59" s="4"/>
    </row>
    <row r="60" spans="2:39" x14ac:dyDescent="0.15">
      <c r="B60" s="3"/>
      <c r="D60" s="4"/>
      <c r="E60" s="4"/>
      <c r="F60" s="4"/>
      <c r="G60" s="4"/>
      <c r="H60" s="4"/>
      <c r="I60" s="4"/>
      <c r="J60" s="4"/>
      <c r="K60" s="4"/>
      <c r="M60" s="4"/>
      <c r="N60" s="4"/>
      <c r="O60" s="4"/>
      <c r="P60" s="4"/>
      <c r="Q60" s="4"/>
      <c r="R60" s="4"/>
      <c r="S60" s="4"/>
      <c r="T60" s="4"/>
      <c r="V60" s="4"/>
      <c r="W60" s="4"/>
      <c r="X60" s="4"/>
      <c r="Y60" s="4"/>
      <c r="Z60" s="4"/>
      <c r="AA60" s="4"/>
      <c r="AB60" s="4"/>
      <c r="AC60" s="4"/>
      <c r="AE60" s="4"/>
      <c r="AF60" s="4"/>
      <c r="AG60" s="4"/>
      <c r="AH60" s="4"/>
      <c r="AI60" s="4"/>
      <c r="AJ60" s="4"/>
      <c r="AK60" s="4"/>
      <c r="AL60" s="4"/>
    </row>
    <row r="61" spans="2:39" x14ac:dyDescent="0.15">
      <c r="B61" s="3"/>
      <c r="D61" s="4"/>
      <c r="E61" s="4"/>
      <c r="F61" s="4"/>
      <c r="G61" s="4"/>
      <c r="H61" s="4"/>
      <c r="I61" s="4"/>
      <c r="J61" s="4"/>
      <c r="K61" s="4"/>
      <c r="M61" s="4"/>
      <c r="N61" s="4"/>
      <c r="O61" s="4"/>
      <c r="P61" s="4"/>
      <c r="Q61" s="4"/>
      <c r="R61" s="4"/>
      <c r="S61" s="4"/>
      <c r="T61" s="4"/>
      <c r="V61" s="4"/>
      <c r="W61" s="4"/>
      <c r="X61" s="4"/>
      <c r="Y61" s="4"/>
      <c r="Z61" s="4"/>
      <c r="AA61" s="4"/>
      <c r="AB61" s="4"/>
      <c r="AC61" s="4"/>
      <c r="AE61" s="4"/>
      <c r="AF61" s="4"/>
      <c r="AG61" s="4"/>
      <c r="AH61" s="4"/>
      <c r="AI61" s="4"/>
      <c r="AJ61" s="4"/>
      <c r="AK61" s="4"/>
      <c r="AL61" s="4"/>
    </row>
    <row r="62" spans="2:39" x14ac:dyDescent="0.15">
      <c r="B62" s="3"/>
      <c r="D62" s="4"/>
      <c r="E62" s="4"/>
      <c r="F62" s="4"/>
      <c r="G62" s="4"/>
      <c r="H62" s="4"/>
      <c r="I62" s="4"/>
      <c r="J62" s="4"/>
      <c r="K62" s="4"/>
      <c r="M62" s="4"/>
      <c r="N62" s="4"/>
      <c r="O62" s="4"/>
      <c r="P62" s="4"/>
      <c r="Q62" s="4"/>
      <c r="R62" s="4"/>
      <c r="S62" s="4"/>
      <c r="T62" s="4"/>
      <c r="V62" s="4"/>
      <c r="W62" s="4"/>
      <c r="X62" s="4"/>
      <c r="Y62" s="4"/>
      <c r="Z62" s="4"/>
      <c r="AA62" s="4"/>
      <c r="AB62" s="4"/>
      <c r="AC62" s="4"/>
      <c r="AE62" s="4"/>
      <c r="AF62" s="4"/>
      <c r="AG62" s="4"/>
      <c r="AH62" s="4"/>
      <c r="AI62" s="4"/>
      <c r="AJ62" s="4"/>
      <c r="AK62" s="4"/>
      <c r="AL62" s="4"/>
    </row>
    <row r="63" spans="2:39" x14ac:dyDescent="0.15">
      <c r="B63" s="3"/>
      <c r="D63" s="4"/>
      <c r="E63" s="4"/>
      <c r="F63" s="4"/>
      <c r="G63" s="4"/>
      <c r="H63" s="4"/>
      <c r="I63" s="4"/>
      <c r="J63" s="4"/>
      <c r="K63" s="4"/>
      <c r="M63" s="4"/>
      <c r="N63" s="4"/>
      <c r="O63" s="4"/>
      <c r="P63" s="4"/>
      <c r="Q63" s="4"/>
      <c r="R63" s="4"/>
      <c r="S63" s="4"/>
      <c r="T63" s="4"/>
      <c r="V63" s="4"/>
      <c r="W63" s="4"/>
      <c r="X63" s="4"/>
      <c r="Y63" s="4"/>
      <c r="Z63" s="4"/>
      <c r="AA63" s="4"/>
      <c r="AB63" s="4"/>
      <c r="AC63" s="4"/>
      <c r="AE63" s="4"/>
      <c r="AF63" s="4"/>
      <c r="AG63" s="4"/>
      <c r="AH63" s="4"/>
      <c r="AI63" s="4"/>
      <c r="AJ63" s="4"/>
      <c r="AK63" s="4"/>
      <c r="AL63" s="4"/>
    </row>
  </sheetData>
  <conditionalFormatting sqref="F3">
    <cfRule type="cellIs" dxfId="3437" priority="1659" operator="greaterThanOrEqual">
      <formula>7.4</formula>
    </cfRule>
    <cfRule type="cellIs" dxfId="3436" priority="1660" operator="greaterThanOrEqual">
      <formula>6.6</formula>
    </cfRule>
    <cfRule type="cellIs" dxfId="3435" priority="1661" operator="greaterThanOrEqual">
      <formula>6.3</formula>
    </cfRule>
    <cfRule type="cellIs" dxfId="3434" priority="1662" operator="greaterThanOrEqual">
      <formula>6</formula>
    </cfRule>
    <cfRule type="cellIs" dxfId="3433" priority="1663" operator="lessThanOrEqual">
      <formula>6</formula>
    </cfRule>
  </conditionalFormatting>
  <conditionalFormatting sqref="G3">
    <cfRule type="cellIs" dxfId="3432" priority="1654" operator="greaterThanOrEqual">
      <formula>6.2</formula>
    </cfRule>
    <cfRule type="cellIs" dxfId="3431" priority="1655" operator="greaterThanOrEqual">
      <formula>6.1</formula>
    </cfRule>
    <cfRule type="cellIs" dxfId="3430" priority="1656" operator="greaterThanOrEqual">
      <formula>5.95</formula>
    </cfRule>
    <cfRule type="cellIs" dxfId="3429" priority="1657" operator="greaterThanOrEqual">
      <formula>5.8</formula>
    </cfRule>
    <cfRule type="cellIs" dxfId="3428" priority="1658" operator="lessThanOrEqual">
      <formula>5.8</formula>
    </cfRule>
  </conditionalFormatting>
  <conditionalFormatting sqref="J3">
    <cfRule type="cellIs" dxfId="3427" priority="1651" operator="greaterThanOrEqual">
      <formula>15</formula>
    </cfRule>
    <cfRule type="cellIs" dxfId="3426" priority="1652" operator="greaterThanOrEqual">
      <formula>10</formula>
    </cfRule>
    <cfRule type="cellIs" dxfId="3425" priority="1653" operator="greaterThanOrEqual">
      <formula>7</formula>
    </cfRule>
  </conditionalFormatting>
  <conditionalFormatting sqref="I3">
    <cfRule type="cellIs" dxfId="3424" priority="1646" operator="greaterThanOrEqual">
      <formula>1.45</formula>
    </cfRule>
    <cfRule type="cellIs" dxfId="3423" priority="1647" operator="greaterThanOrEqual">
      <formula>0.9</formula>
    </cfRule>
    <cfRule type="cellIs" dxfId="3422" priority="1648" operator="greaterThanOrEqual">
      <formula>0.5</formula>
    </cfRule>
    <cfRule type="cellIs" dxfId="3421" priority="1649" operator="greaterThanOrEqual">
      <formula>0.3</formula>
    </cfRule>
    <cfRule type="cellIs" dxfId="3420" priority="1650" operator="lessThanOrEqual">
      <formula>0.3</formula>
    </cfRule>
  </conditionalFormatting>
  <conditionalFormatting sqref="K3">
    <cfRule type="cellIs" dxfId="3419" priority="1644" operator="greaterThanOrEqual">
      <formula>7</formula>
    </cfRule>
    <cfRule type="cellIs" dxfId="3418" priority="1645" operator="greaterThanOrEqual">
      <formula>4</formula>
    </cfRule>
  </conditionalFormatting>
  <conditionalFormatting sqref="F4:F47">
    <cfRule type="cellIs" dxfId="3417" priority="1639" operator="greaterThanOrEqual">
      <formula>7.4</formula>
    </cfRule>
    <cfRule type="cellIs" dxfId="3416" priority="1640" operator="greaterThanOrEqual">
      <formula>6.6</formula>
    </cfRule>
    <cfRule type="cellIs" dxfId="3415" priority="1641" operator="greaterThanOrEqual">
      <formula>6.3</formula>
    </cfRule>
    <cfRule type="cellIs" dxfId="3414" priority="1642" operator="greaterThanOrEqual">
      <formula>6</formula>
    </cfRule>
    <cfRule type="cellIs" dxfId="3413" priority="1643" operator="lessThanOrEqual">
      <formula>6</formula>
    </cfRule>
  </conditionalFormatting>
  <conditionalFormatting sqref="G4:G47">
    <cfRule type="cellIs" dxfId="3412" priority="1634" operator="greaterThanOrEqual">
      <formula>6.2</formula>
    </cfRule>
    <cfRule type="cellIs" dxfId="3411" priority="1635" operator="greaterThanOrEqual">
      <formula>6.1</formula>
    </cfRule>
    <cfRule type="cellIs" dxfId="3410" priority="1636" operator="greaterThanOrEqual">
      <formula>5.95</formula>
    </cfRule>
    <cfRule type="cellIs" dxfId="3409" priority="1637" operator="greaterThanOrEqual">
      <formula>5.8</formula>
    </cfRule>
    <cfRule type="cellIs" dxfId="3408" priority="1638" operator="lessThanOrEqual">
      <formula>5.8</formula>
    </cfRule>
  </conditionalFormatting>
  <conditionalFormatting sqref="J4:J47">
    <cfRule type="cellIs" dxfId="3407" priority="1631" operator="greaterThanOrEqual">
      <formula>15</formula>
    </cfRule>
    <cfRule type="cellIs" dxfId="3406" priority="1632" operator="greaterThanOrEqual">
      <formula>10</formula>
    </cfRule>
    <cfRule type="cellIs" dxfId="3405" priority="1633" operator="greaterThanOrEqual">
      <formula>7</formula>
    </cfRule>
  </conditionalFormatting>
  <conditionalFormatting sqref="I4:I47">
    <cfRule type="cellIs" dxfId="3404" priority="1626" operator="greaterThanOrEqual">
      <formula>1.45</formula>
    </cfRule>
    <cfRule type="cellIs" dxfId="3403" priority="1627" operator="greaterThanOrEqual">
      <formula>0.9</formula>
    </cfRule>
    <cfRule type="cellIs" dxfId="3402" priority="1628" operator="greaterThanOrEqual">
      <formula>0.5</formula>
    </cfRule>
    <cfRule type="cellIs" dxfId="3401" priority="1629" operator="greaterThanOrEqual">
      <formula>0.3</formula>
    </cfRule>
    <cfRule type="cellIs" dxfId="3400" priority="1630" operator="lessThanOrEqual">
      <formula>0.3</formula>
    </cfRule>
  </conditionalFormatting>
  <conditionalFormatting sqref="K4:K47">
    <cfRule type="cellIs" dxfId="3399" priority="1624" operator="greaterThanOrEqual">
      <formula>7</formula>
    </cfRule>
    <cfRule type="cellIs" dxfId="3398" priority="1625" operator="greaterThanOrEqual">
      <formula>4</formula>
    </cfRule>
  </conditionalFormatting>
  <conditionalFormatting sqref="T24">
    <cfRule type="cellIs" dxfId="3397" priority="1" operator="greaterThanOrEqual">
      <formula>7</formula>
    </cfRule>
    <cfRule type="cellIs" dxfId="3396" priority="2" operator="greaterThanOrEqual">
      <formula>4</formula>
    </cfRule>
  </conditionalFormatting>
  <conditionalFormatting sqref="X21">
    <cfRule type="cellIs" dxfId="3395" priority="376" operator="greaterThanOrEqual">
      <formula>7.4</formula>
    </cfRule>
    <cfRule type="cellIs" dxfId="3394" priority="377" operator="greaterThanOrEqual">
      <formula>6.6</formula>
    </cfRule>
    <cfRule type="cellIs" dxfId="3393" priority="378" operator="greaterThanOrEqual">
      <formula>6.3</formula>
    </cfRule>
    <cfRule type="cellIs" dxfId="3392" priority="379" operator="greaterThanOrEqual">
      <formula>6</formula>
    </cfRule>
    <cfRule type="cellIs" dxfId="3391" priority="380" operator="lessThanOrEqual">
      <formula>6</formula>
    </cfRule>
  </conditionalFormatting>
  <conditionalFormatting sqref="Y21">
    <cfRule type="cellIs" dxfId="3390" priority="371" operator="greaterThanOrEqual">
      <formula>6.2</formula>
    </cfRule>
    <cfRule type="cellIs" dxfId="3389" priority="372" operator="greaterThanOrEqual">
      <formula>6.1</formula>
    </cfRule>
    <cfRule type="cellIs" dxfId="3388" priority="373" operator="greaterThanOrEqual">
      <formula>5.95</formula>
    </cfRule>
    <cfRule type="cellIs" dxfId="3387" priority="374" operator="greaterThanOrEqual">
      <formula>5.8</formula>
    </cfRule>
    <cfRule type="cellIs" dxfId="3386" priority="375" operator="lessThanOrEqual">
      <formula>5.8</formula>
    </cfRule>
  </conditionalFormatting>
  <conditionalFormatting sqref="AB21">
    <cfRule type="cellIs" dxfId="3385" priority="368" operator="greaterThanOrEqual">
      <formula>15</formula>
    </cfRule>
    <cfRule type="cellIs" dxfId="3384" priority="369" operator="greaterThanOrEqual">
      <formula>10</formula>
    </cfRule>
    <cfRule type="cellIs" dxfId="3383" priority="370" operator="greaterThanOrEqual">
      <formula>7</formula>
    </cfRule>
  </conditionalFormatting>
  <conditionalFormatting sqref="AA21">
    <cfRule type="cellIs" dxfId="3382" priority="363" operator="greaterThanOrEqual">
      <formula>1.45</formula>
    </cfRule>
    <cfRule type="cellIs" dxfId="3381" priority="364" operator="greaterThanOrEqual">
      <formula>0.9</formula>
    </cfRule>
    <cfRule type="cellIs" dxfId="3380" priority="365" operator="greaterThanOrEqual">
      <formula>0.5</formula>
    </cfRule>
    <cfRule type="cellIs" dxfId="3379" priority="366" operator="greaterThanOrEqual">
      <formula>0.3</formula>
    </cfRule>
    <cfRule type="cellIs" dxfId="3378" priority="367" operator="lessThanOrEqual">
      <formula>0.3</formula>
    </cfRule>
  </conditionalFormatting>
  <conditionalFormatting sqref="AC21">
    <cfRule type="cellIs" dxfId="3377" priority="361" operator="greaterThanOrEqual">
      <formula>7</formula>
    </cfRule>
    <cfRule type="cellIs" dxfId="3376" priority="362" operator="greaterThanOrEqual">
      <formula>4</formula>
    </cfRule>
  </conditionalFormatting>
  <conditionalFormatting sqref="X18">
    <cfRule type="cellIs" dxfId="3375" priority="356" operator="greaterThanOrEqual">
      <formula>7.4</formula>
    </cfRule>
    <cfRule type="cellIs" dxfId="3374" priority="357" operator="greaterThanOrEqual">
      <formula>6.6</formula>
    </cfRule>
    <cfRule type="cellIs" dxfId="3373" priority="358" operator="greaterThanOrEqual">
      <formula>6.3</formula>
    </cfRule>
    <cfRule type="cellIs" dxfId="3372" priority="359" operator="greaterThanOrEqual">
      <formula>6</formula>
    </cfRule>
    <cfRule type="cellIs" dxfId="3371" priority="360" operator="lessThanOrEqual">
      <formula>6</formula>
    </cfRule>
  </conditionalFormatting>
  <conditionalFormatting sqref="Y18">
    <cfRule type="cellIs" dxfId="3370" priority="351" operator="greaterThanOrEqual">
      <formula>6.2</formula>
    </cfRule>
    <cfRule type="cellIs" dxfId="3369" priority="352" operator="greaterThanOrEqual">
      <formula>6.1</formula>
    </cfRule>
    <cfRule type="cellIs" dxfId="3368" priority="353" operator="greaterThanOrEqual">
      <formula>5.95</formula>
    </cfRule>
    <cfRule type="cellIs" dxfId="3367" priority="354" operator="greaterThanOrEqual">
      <formula>5.8</formula>
    </cfRule>
    <cfRule type="cellIs" dxfId="3366" priority="355" operator="lessThanOrEqual">
      <formula>5.8</formula>
    </cfRule>
  </conditionalFormatting>
  <conditionalFormatting sqref="AB18">
    <cfRule type="cellIs" dxfId="3365" priority="348" operator="greaterThanOrEqual">
      <formula>15</formula>
    </cfRule>
    <cfRule type="cellIs" dxfId="3364" priority="349" operator="greaterThanOrEqual">
      <formula>10</formula>
    </cfRule>
    <cfRule type="cellIs" dxfId="3363" priority="350" operator="greaterThanOrEqual">
      <formula>7</formula>
    </cfRule>
  </conditionalFormatting>
  <conditionalFormatting sqref="AA18">
    <cfRule type="cellIs" dxfId="3362" priority="343" operator="greaterThanOrEqual">
      <formula>1.45</formula>
    </cfRule>
    <cfRule type="cellIs" dxfId="3361" priority="344" operator="greaterThanOrEqual">
      <formula>0.9</formula>
    </cfRule>
    <cfRule type="cellIs" dxfId="3360" priority="345" operator="greaterThanOrEqual">
      <formula>0.5</formula>
    </cfRule>
    <cfRule type="cellIs" dxfId="3359" priority="346" operator="greaterThanOrEqual">
      <formula>0.3</formula>
    </cfRule>
    <cfRule type="cellIs" dxfId="3358" priority="347" operator="lessThanOrEqual">
      <formula>0.3</formula>
    </cfRule>
  </conditionalFormatting>
  <conditionalFormatting sqref="AC18">
    <cfRule type="cellIs" dxfId="3357" priority="341" operator="greaterThanOrEqual">
      <formula>7</formula>
    </cfRule>
    <cfRule type="cellIs" dxfId="3356" priority="342" operator="greaterThanOrEqual">
      <formula>4</formula>
    </cfRule>
  </conditionalFormatting>
  <conditionalFormatting sqref="X16">
    <cfRule type="cellIs" dxfId="3355" priority="336" operator="greaterThanOrEqual">
      <formula>7.4</formula>
    </cfRule>
    <cfRule type="cellIs" dxfId="3354" priority="337" operator="greaterThanOrEqual">
      <formula>6.6</formula>
    </cfRule>
    <cfRule type="cellIs" dxfId="3353" priority="338" operator="greaterThanOrEqual">
      <formula>6.3</formula>
    </cfRule>
    <cfRule type="cellIs" dxfId="3352" priority="339" operator="greaterThanOrEqual">
      <formula>6</formula>
    </cfRule>
    <cfRule type="cellIs" dxfId="3351" priority="340" operator="lessThanOrEqual">
      <formula>6</formula>
    </cfRule>
  </conditionalFormatting>
  <conditionalFormatting sqref="Y16">
    <cfRule type="cellIs" dxfId="3350" priority="331" operator="greaterThanOrEqual">
      <formula>6.2</formula>
    </cfRule>
    <cfRule type="cellIs" dxfId="3349" priority="332" operator="greaterThanOrEqual">
      <formula>6.1</formula>
    </cfRule>
    <cfRule type="cellIs" dxfId="3348" priority="333" operator="greaterThanOrEqual">
      <formula>5.95</formula>
    </cfRule>
    <cfRule type="cellIs" dxfId="3347" priority="334" operator="greaterThanOrEqual">
      <formula>5.8</formula>
    </cfRule>
    <cfRule type="cellIs" dxfId="3346" priority="335" operator="lessThanOrEqual">
      <formula>5.8</formula>
    </cfRule>
  </conditionalFormatting>
  <conditionalFormatting sqref="AB16">
    <cfRule type="cellIs" dxfId="3345" priority="328" operator="greaterThanOrEqual">
      <formula>15</formula>
    </cfRule>
    <cfRule type="cellIs" dxfId="3344" priority="329" operator="greaterThanOrEqual">
      <formula>10</formula>
    </cfRule>
    <cfRule type="cellIs" dxfId="3343" priority="330" operator="greaterThanOrEqual">
      <formula>7</formula>
    </cfRule>
  </conditionalFormatting>
  <conditionalFormatting sqref="AA16">
    <cfRule type="cellIs" dxfId="3342" priority="323" operator="greaterThanOrEqual">
      <formula>1.45</formula>
    </cfRule>
    <cfRule type="cellIs" dxfId="3341" priority="324" operator="greaterThanOrEqual">
      <formula>0.9</formula>
    </cfRule>
    <cfRule type="cellIs" dxfId="3340" priority="325" operator="greaterThanOrEqual">
      <formula>0.5</formula>
    </cfRule>
    <cfRule type="cellIs" dxfId="3339" priority="326" operator="greaterThanOrEqual">
      <formula>0.3</formula>
    </cfRule>
    <cfRule type="cellIs" dxfId="3338" priority="327" operator="lessThanOrEqual">
      <formula>0.3</formula>
    </cfRule>
  </conditionalFormatting>
  <conditionalFormatting sqref="AC16">
    <cfRule type="cellIs" dxfId="3337" priority="321" operator="greaterThanOrEqual">
      <formula>7</formula>
    </cfRule>
    <cfRule type="cellIs" dxfId="3336" priority="322" operator="greaterThanOrEqual">
      <formula>4</formula>
    </cfRule>
  </conditionalFormatting>
  <conditionalFormatting sqref="X6">
    <cfRule type="cellIs" dxfId="3335" priority="316" operator="greaterThanOrEqual">
      <formula>7.4</formula>
    </cfRule>
    <cfRule type="cellIs" dxfId="3334" priority="317" operator="greaterThanOrEqual">
      <formula>6.6</formula>
    </cfRule>
    <cfRule type="cellIs" dxfId="3333" priority="318" operator="greaterThanOrEqual">
      <formula>6.3</formula>
    </cfRule>
    <cfRule type="cellIs" dxfId="3332" priority="319" operator="greaterThanOrEqual">
      <formula>6</formula>
    </cfRule>
    <cfRule type="cellIs" dxfId="3331" priority="320" operator="lessThanOrEqual">
      <formula>6</formula>
    </cfRule>
  </conditionalFormatting>
  <conditionalFormatting sqref="Y6">
    <cfRule type="cellIs" dxfId="3330" priority="311" operator="greaterThanOrEqual">
      <formula>6.2</formula>
    </cfRule>
    <cfRule type="cellIs" dxfId="3329" priority="312" operator="greaterThanOrEqual">
      <formula>6.1</formula>
    </cfRule>
    <cfRule type="cellIs" dxfId="3328" priority="313" operator="greaterThanOrEqual">
      <formula>5.95</formula>
    </cfRule>
    <cfRule type="cellIs" dxfId="3327" priority="314" operator="greaterThanOrEqual">
      <formula>5.8</formula>
    </cfRule>
    <cfRule type="cellIs" dxfId="3326" priority="315" operator="lessThanOrEqual">
      <formula>5.8</formula>
    </cfRule>
  </conditionalFormatting>
  <conditionalFormatting sqref="AB6">
    <cfRule type="cellIs" dxfId="3325" priority="308" operator="greaterThanOrEqual">
      <formula>15</formula>
    </cfRule>
    <cfRule type="cellIs" dxfId="3324" priority="309" operator="greaterThanOrEqual">
      <formula>10</formula>
    </cfRule>
    <cfRule type="cellIs" dxfId="3323" priority="310" operator="greaterThanOrEqual">
      <formula>7</formula>
    </cfRule>
  </conditionalFormatting>
  <conditionalFormatting sqref="AA6">
    <cfRule type="cellIs" dxfId="3322" priority="303" operator="greaterThanOrEqual">
      <formula>1.45</formula>
    </cfRule>
    <cfRule type="cellIs" dxfId="3321" priority="304" operator="greaterThanOrEqual">
      <formula>0.9</formula>
    </cfRule>
    <cfRule type="cellIs" dxfId="3320" priority="305" operator="greaterThanOrEqual">
      <formula>0.5</formula>
    </cfRule>
    <cfRule type="cellIs" dxfId="3319" priority="306" operator="greaterThanOrEqual">
      <formula>0.3</formula>
    </cfRule>
    <cfRule type="cellIs" dxfId="3318" priority="307" operator="lessThanOrEqual">
      <formula>0.3</formula>
    </cfRule>
  </conditionalFormatting>
  <conditionalFormatting sqref="AC6">
    <cfRule type="cellIs" dxfId="3317" priority="301" operator="greaterThanOrEqual">
      <formula>7</formula>
    </cfRule>
    <cfRule type="cellIs" dxfId="3316" priority="302" operator="greaterThanOrEqual">
      <formula>4</formula>
    </cfRule>
  </conditionalFormatting>
  <conditionalFormatting sqref="X11:X12">
    <cfRule type="cellIs" dxfId="3315" priority="296" operator="greaterThanOrEqual">
      <formula>7.4</formula>
    </cfRule>
    <cfRule type="cellIs" dxfId="3314" priority="297" operator="greaterThanOrEqual">
      <formula>6.6</formula>
    </cfRule>
    <cfRule type="cellIs" dxfId="3313" priority="298" operator="greaterThanOrEqual">
      <formula>6.3</formula>
    </cfRule>
    <cfRule type="cellIs" dxfId="3312" priority="299" operator="greaterThanOrEqual">
      <formula>6</formula>
    </cfRule>
    <cfRule type="cellIs" dxfId="3311" priority="300" operator="lessThanOrEqual">
      <formula>6</formula>
    </cfRule>
  </conditionalFormatting>
  <conditionalFormatting sqref="Y11:Y12">
    <cfRule type="cellIs" dxfId="3310" priority="291" operator="greaterThanOrEqual">
      <formula>6.2</formula>
    </cfRule>
    <cfRule type="cellIs" dxfId="3309" priority="292" operator="greaterThanOrEqual">
      <formula>6.1</formula>
    </cfRule>
    <cfRule type="cellIs" dxfId="3308" priority="293" operator="greaterThanOrEqual">
      <formula>5.95</formula>
    </cfRule>
    <cfRule type="cellIs" dxfId="3307" priority="294" operator="greaterThanOrEqual">
      <formula>5.8</formula>
    </cfRule>
    <cfRule type="cellIs" dxfId="3306" priority="295" operator="lessThanOrEqual">
      <formula>5.8</formula>
    </cfRule>
  </conditionalFormatting>
  <conditionalFormatting sqref="AB11:AB12">
    <cfRule type="cellIs" dxfId="3305" priority="288" operator="greaterThanOrEqual">
      <formula>15</formula>
    </cfRule>
    <cfRule type="cellIs" dxfId="3304" priority="289" operator="greaterThanOrEqual">
      <formula>10</formula>
    </cfRule>
    <cfRule type="cellIs" dxfId="3303" priority="290" operator="greaterThanOrEqual">
      <formula>7</formula>
    </cfRule>
  </conditionalFormatting>
  <conditionalFormatting sqref="AA11:AA12">
    <cfRule type="cellIs" dxfId="3302" priority="283" operator="greaterThanOrEqual">
      <formula>1.45</formula>
    </cfRule>
    <cfRule type="cellIs" dxfId="3301" priority="284" operator="greaterThanOrEqual">
      <formula>0.9</formula>
    </cfRule>
    <cfRule type="cellIs" dxfId="3300" priority="285" operator="greaterThanOrEqual">
      <formula>0.5</formula>
    </cfRule>
    <cfRule type="cellIs" dxfId="3299" priority="286" operator="greaterThanOrEqual">
      <formula>0.3</formula>
    </cfRule>
    <cfRule type="cellIs" dxfId="3298" priority="287" operator="lessThanOrEqual">
      <formula>0.3</formula>
    </cfRule>
  </conditionalFormatting>
  <conditionalFormatting sqref="AC11:AC12">
    <cfRule type="cellIs" dxfId="3297" priority="281" operator="greaterThanOrEqual">
      <formula>7</formula>
    </cfRule>
    <cfRule type="cellIs" dxfId="3296" priority="282" operator="greaterThanOrEqual">
      <formula>4</formula>
    </cfRule>
  </conditionalFormatting>
  <conditionalFormatting sqref="AG4">
    <cfRule type="cellIs" dxfId="3295" priority="276" operator="greaterThanOrEqual">
      <formula>7.4</formula>
    </cfRule>
    <cfRule type="cellIs" dxfId="3294" priority="277" operator="greaterThanOrEqual">
      <formula>6.6</formula>
    </cfRule>
    <cfRule type="cellIs" dxfId="3293" priority="278" operator="greaterThanOrEqual">
      <formula>6.3</formula>
    </cfRule>
    <cfRule type="cellIs" dxfId="3292" priority="279" operator="greaterThanOrEqual">
      <formula>6</formula>
    </cfRule>
    <cfRule type="cellIs" dxfId="3291" priority="280" operator="lessThanOrEqual">
      <formula>6</formula>
    </cfRule>
  </conditionalFormatting>
  <conditionalFormatting sqref="AH4">
    <cfRule type="cellIs" dxfId="3290" priority="271" operator="greaterThanOrEqual">
      <formula>6.2</formula>
    </cfRule>
    <cfRule type="cellIs" dxfId="3289" priority="272" operator="greaterThanOrEqual">
      <formula>6.1</formula>
    </cfRule>
    <cfRule type="cellIs" dxfId="3288" priority="273" operator="greaterThanOrEqual">
      <formula>5.95</formula>
    </cfRule>
    <cfRule type="cellIs" dxfId="3287" priority="274" operator="greaterThanOrEqual">
      <formula>5.8</formula>
    </cfRule>
    <cfRule type="cellIs" dxfId="3286" priority="275" operator="lessThanOrEqual">
      <formula>5.8</formula>
    </cfRule>
  </conditionalFormatting>
  <conditionalFormatting sqref="AK4">
    <cfRule type="cellIs" dxfId="3285" priority="268" operator="greaterThanOrEqual">
      <formula>15</formula>
    </cfRule>
    <cfRule type="cellIs" dxfId="3284" priority="269" operator="greaterThanOrEqual">
      <formula>10</formula>
    </cfRule>
    <cfRule type="cellIs" dxfId="3283" priority="270" operator="greaterThanOrEqual">
      <formula>7</formula>
    </cfRule>
  </conditionalFormatting>
  <conditionalFormatting sqref="AJ4">
    <cfRule type="cellIs" dxfId="3282" priority="263" operator="greaterThanOrEqual">
      <formula>1.45</formula>
    </cfRule>
    <cfRule type="cellIs" dxfId="3281" priority="264" operator="greaterThanOrEqual">
      <formula>0.9</formula>
    </cfRule>
    <cfRule type="cellIs" dxfId="3280" priority="265" operator="greaterThanOrEqual">
      <formula>0.5</formula>
    </cfRule>
    <cfRule type="cellIs" dxfId="3279" priority="266" operator="greaterThanOrEqual">
      <formula>0.3</formula>
    </cfRule>
    <cfRule type="cellIs" dxfId="3278" priority="267" operator="lessThanOrEqual">
      <formula>0.3</formula>
    </cfRule>
  </conditionalFormatting>
  <conditionalFormatting sqref="AL4">
    <cfRule type="cellIs" dxfId="3277" priority="261" operator="greaterThanOrEqual">
      <formula>7</formula>
    </cfRule>
    <cfRule type="cellIs" dxfId="3276" priority="262" operator="greaterThanOrEqual">
      <formula>4</formula>
    </cfRule>
  </conditionalFormatting>
  <conditionalFormatting sqref="AG6">
    <cfRule type="cellIs" dxfId="3275" priority="256" operator="greaterThanOrEqual">
      <formula>7.4</formula>
    </cfRule>
    <cfRule type="cellIs" dxfId="3274" priority="257" operator="greaterThanOrEqual">
      <formula>6.6</formula>
    </cfRule>
    <cfRule type="cellIs" dxfId="3273" priority="258" operator="greaterThanOrEqual">
      <formula>6.3</formula>
    </cfRule>
    <cfRule type="cellIs" dxfId="3272" priority="259" operator="greaterThanOrEqual">
      <formula>6</formula>
    </cfRule>
    <cfRule type="cellIs" dxfId="3271" priority="260" operator="lessThanOrEqual">
      <formula>6</formula>
    </cfRule>
  </conditionalFormatting>
  <conditionalFormatting sqref="AH6">
    <cfRule type="cellIs" dxfId="3270" priority="251" operator="greaterThanOrEqual">
      <formula>6.2</formula>
    </cfRule>
    <cfRule type="cellIs" dxfId="3269" priority="252" operator="greaterThanOrEqual">
      <formula>6.1</formula>
    </cfRule>
    <cfRule type="cellIs" dxfId="3268" priority="253" operator="greaterThanOrEqual">
      <formula>5.95</formula>
    </cfRule>
    <cfRule type="cellIs" dxfId="3267" priority="254" operator="greaterThanOrEqual">
      <formula>5.8</formula>
    </cfRule>
    <cfRule type="cellIs" dxfId="3266" priority="255" operator="lessThanOrEqual">
      <formula>5.8</formula>
    </cfRule>
  </conditionalFormatting>
  <conditionalFormatting sqref="AK6">
    <cfRule type="cellIs" dxfId="3265" priority="248" operator="greaterThanOrEqual">
      <formula>15</formula>
    </cfRule>
    <cfRule type="cellIs" dxfId="3264" priority="249" operator="greaterThanOrEqual">
      <formula>10</formula>
    </cfRule>
    <cfRule type="cellIs" dxfId="3263" priority="250" operator="greaterThanOrEqual">
      <formula>7</formula>
    </cfRule>
  </conditionalFormatting>
  <conditionalFormatting sqref="AJ6">
    <cfRule type="cellIs" dxfId="3262" priority="243" operator="greaterThanOrEqual">
      <formula>1.45</formula>
    </cfRule>
    <cfRule type="cellIs" dxfId="3261" priority="244" operator="greaterThanOrEqual">
      <formula>0.9</formula>
    </cfRule>
    <cfRule type="cellIs" dxfId="3260" priority="245" operator="greaterThanOrEqual">
      <formula>0.5</formula>
    </cfRule>
    <cfRule type="cellIs" dxfId="3259" priority="246" operator="greaterThanOrEqual">
      <formula>0.3</formula>
    </cfRule>
    <cfRule type="cellIs" dxfId="3258" priority="247" operator="lessThanOrEqual">
      <formula>0.3</formula>
    </cfRule>
  </conditionalFormatting>
  <conditionalFormatting sqref="AL6">
    <cfRule type="cellIs" dxfId="3257" priority="241" operator="greaterThanOrEqual">
      <formula>7</formula>
    </cfRule>
    <cfRule type="cellIs" dxfId="3256" priority="242" operator="greaterThanOrEqual">
      <formula>4</formula>
    </cfRule>
  </conditionalFormatting>
  <conditionalFormatting sqref="AG11:AG12">
    <cfRule type="cellIs" dxfId="3255" priority="236" operator="greaterThanOrEqual">
      <formula>7.4</formula>
    </cfRule>
    <cfRule type="cellIs" dxfId="3254" priority="237" operator="greaterThanOrEqual">
      <formula>6.6</formula>
    </cfRule>
    <cfRule type="cellIs" dxfId="3253" priority="238" operator="greaterThanOrEqual">
      <formula>6.3</formula>
    </cfRule>
    <cfRule type="cellIs" dxfId="3252" priority="239" operator="greaterThanOrEqual">
      <formula>6</formula>
    </cfRule>
    <cfRule type="cellIs" dxfId="3251" priority="240" operator="lessThanOrEqual">
      <formula>6</formula>
    </cfRule>
  </conditionalFormatting>
  <conditionalFormatting sqref="AH11:AH12">
    <cfRule type="cellIs" dxfId="3250" priority="231" operator="greaterThanOrEqual">
      <formula>6.2</formula>
    </cfRule>
    <cfRule type="cellIs" dxfId="3249" priority="232" operator="greaterThanOrEqual">
      <formula>6.1</formula>
    </cfRule>
    <cfRule type="cellIs" dxfId="3248" priority="233" operator="greaterThanOrEqual">
      <formula>5.95</formula>
    </cfRule>
    <cfRule type="cellIs" dxfId="3247" priority="234" operator="greaterThanOrEqual">
      <formula>5.8</formula>
    </cfRule>
    <cfRule type="cellIs" dxfId="3246" priority="235" operator="lessThanOrEqual">
      <formula>5.8</formula>
    </cfRule>
  </conditionalFormatting>
  <conditionalFormatting sqref="AK11:AK12">
    <cfRule type="cellIs" dxfId="3245" priority="228" operator="greaterThanOrEqual">
      <formula>15</formula>
    </cfRule>
    <cfRule type="cellIs" dxfId="3244" priority="229" operator="greaterThanOrEqual">
      <formula>10</formula>
    </cfRule>
    <cfRule type="cellIs" dxfId="3243" priority="230" operator="greaterThanOrEqual">
      <formula>7</formula>
    </cfRule>
  </conditionalFormatting>
  <conditionalFormatting sqref="AJ11:AJ12">
    <cfRule type="cellIs" dxfId="3242" priority="223" operator="greaterThanOrEqual">
      <formula>1.45</formula>
    </cfRule>
    <cfRule type="cellIs" dxfId="3241" priority="224" operator="greaterThanOrEqual">
      <formula>0.9</formula>
    </cfRule>
    <cfRule type="cellIs" dxfId="3240" priority="225" operator="greaterThanOrEqual">
      <formula>0.5</formula>
    </cfRule>
    <cfRule type="cellIs" dxfId="3239" priority="226" operator="greaterThanOrEqual">
      <formula>0.3</formula>
    </cfRule>
    <cfRule type="cellIs" dxfId="3238" priority="227" operator="lessThanOrEqual">
      <formula>0.3</formula>
    </cfRule>
  </conditionalFormatting>
  <conditionalFormatting sqref="AL11:AL12">
    <cfRule type="cellIs" dxfId="3237" priority="221" operator="greaterThanOrEqual">
      <formula>7</formula>
    </cfRule>
    <cfRule type="cellIs" dxfId="3236" priority="222" operator="greaterThanOrEqual">
      <formula>4</formula>
    </cfRule>
  </conditionalFormatting>
  <conditionalFormatting sqref="AG16">
    <cfRule type="cellIs" dxfId="3235" priority="216" operator="greaterThanOrEqual">
      <formula>7.4</formula>
    </cfRule>
    <cfRule type="cellIs" dxfId="3234" priority="217" operator="greaterThanOrEqual">
      <formula>6.6</formula>
    </cfRule>
    <cfRule type="cellIs" dxfId="3233" priority="218" operator="greaterThanOrEqual">
      <formula>6.3</formula>
    </cfRule>
    <cfRule type="cellIs" dxfId="3232" priority="219" operator="greaterThanOrEqual">
      <formula>6</formula>
    </cfRule>
    <cfRule type="cellIs" dxfId="3231" priority="220" operator="lessThanOrEqual">
      <formula>6</formula>
    </cfRule>
  </conditionalFormatting>
  <conditionalFormatting sqref="AH16">
    <cfRule type="cellIs" dxfId="3230" priority="211" operator="greaterThanOrEqual">
      <formula>6.2</formula>
    </cfRule>
    <cfRule type="cellIs" dxfId="3229" priority="212" operator="greaterThanOrEqual">
      <formula>6.1</formula>
    </cfRule>
    <cfRule type="cellIs" dxfId="3228" priority="213" operator="greaterThanOrEqual">
      <formula>5.95</formula>
    </cfRule>
    <cfRule type="cellIs" dxfId="3227" priority="214" operator="greaterThanOrEqual">
      <formula>5.8</formula>
    </cfRule>
    <cfRule type="cellIs" dxfId="3226" priority="215" operator="lessThanOrEqual">
      <formula>5.8</formula>
    </cfRule>
  </conditionalFormatting>
  <conditionalFormatting sqref="AK16">
    <cfRule type="cellIs" dxfId="3225" priority="208" operator="greaterThanOrEqual">
      <formula>15</formula>
    </cfRule>
    <cfRule type="cellIs" dxfId="3224" priority="209" operator="greaterThanOrEqual">
      <formula>10</formula>
    </cfRule>
    <cfRule type="cellIs" dxfId="3223" priority="210" operator="greaterThanOrEqual">
      <formula>7</formula>
    </cfRule>
  </conditionalFormatting>
  <conditionalFormatting sqref="AJ16">
    <cfRule type="cellIs" dxfId="3222" priority="203" operator="greaterThanOrEqual">
      <formula>1.45</formula>
    </cfRule>
    <cfRule type="cellIs" dxfId="3221" priority="204" operator="greaterThanOrEqual">
      <formula>0.9</formula>
    </cfRule>
    <cfRule type="cellIs" dxfId="3220" priority="205" operator="greaterThanOrEqual">
      <formula>0.5</formula>
    </cfRule>
    <cfRule type="cellIs" dxfId="3219" priority="206" operator="greaterThanOrEqual">
      <formula>0.3</formula>
    </cfRule>
    <cfRule type="cellIs" dxfId="3218" priority="207" operator="lessThanOrEqual">
      <formula>0.3</formula>
    </cfRule>
  </conditionalFormatting>
  <conditionalFormatting sqref="AL16">
    <cfRule type="cellIs" dxfId="3217" priority="201" operator="greaterThanOrEqual">
      <formula>7</formula>
    </cfRule>
    <cfRule type="cellIs" dxfId="3216" priority="202" operator="greaterThanOrEqual">
      <formula>4</formula>
    </cfRule>
  </conditionalFormatting>
  <conditionalFormatting sqref="AG18">
    <cfRule type="cellIs" dxfId="3215" priority="196" operator="greaterThanOrEqual">
      <formula>7.4</formula>
    </cfRule>
    <cfRule type="cellIs" dxfId="3214" priority="197" operator="greaterThanOrEqual">
      <formula>6.6</formula>
    </cfRule>
    <cfRule type="cellIs" dxfId="3213" priority="198" operator="greaterThanOrEqual">
      <formula>6.3</formula>
    </cfRule>
    <cfRule type="cellIs" dxfId="3212" priority="199" operator="greaterThanOrEqual">
      <formula>6</formula>
    </cfRule>
    <cfRule type="cellIs" dxfId="3211" priority="200" operator="lessThanOrEqual">
      <formula>6</formula>
    </cfRule>
  </conditionalFormatting>
  <conditionalFormatting sqref="AH18">
    <cfRule type="cellIs" dxfId="3210" priority="191" operator="greaterThanOrEqual">
      <formula>6.2</formula>
    </cfRule>
    <cfRule type="cellIs" dxfId="3209" priority="192" operator="greaterThanOrEqual">
      <formula>6.1</formula>
    </cfRule>
    <cfRule type="cellIs" dxfId="3208" priority="193" operator="greaterThanOrEqual">
      <formula>5.95</formula>
    </cfRule>
    <cfRule type="cellIs" dxfId="3207" priority="194" operator="greaterThanOrEqual">
      <formula>5.8</formula>
    </cfRule>
    <cfRule type="cellIs" dxfId="3206" priority="195" operator="lessThanOrEqual">
      <formula>5.8</formula>
    </cfRule>
  </conditionalFormatting>
  <conditionalFormatting sqref="AK18">
    <cfRule type="cellIs" dxfId="3205" priority="188" operator="greaterThanOrEqual">
      <formula>15</formula>
    </cfRule>
    <cfRule type="cellIs" dxfId="3204" priority="189" operator="greaterThanOrEqual">
      <formula>10</formula>
    </cfRule>
    <cfRule type="cellIs" dxfId="3203" priority="190" operator="greaterThanOrEqual">
      <formula>7</formula>
    </cfRule>
  </conditionalFormatting>
  <conditionalFormatting sqref="AJ18">
    <cfRule type="cellIs" dxfId="3202" priority="183" operator="greaterThanOrEqual">
      <formula>1.45</formula>
    </cfRule>
    <cfRule type="cellIs" dxfId="3201" priority="184" operator="greaterThanOrEqual">
      <formula>0.9</formula>
    </cfRule>
    <cfRule type="cellIs" dxfId="3200" priority="185" operator="greaterThanOrEqual">
      <formula>0.5</formula>
    </cfRule>
    <cfRule type="cellIs" dxfId="3199" priority="186" operator="greaterThanOrEqual">
      <formula>0.3</formula>
    </cfRule>
    <cfRule type="cellIs" dxfId="3198" priority="187" operator="lessThanOrEqual">
      <formula>0.3</formula>
    </cfRule>
  </conditionalFormatting>
  <conditionalFormatting sqref="AL18">
    <cfRule type="cellIs" dxfId="3197" priority="181" operator="greaterThanOrEqual">
      <formula>7</formula>
    </cfRule>
    <cfRule type="cellIs" dxfId="3196" priority="182" operator="greaterThanOrEqual">
      <formula>4</formula>
    </cfRule>
  </conditionalFormatting>
  <conditionalFormatting sqref="AG21">
    <cfRule type="cellIs" dxfId="3195" priority="176" operator="greaterThanOrEqual">
      <formula>7.4</formula>
    </cfRule>
    <cfRule type="cellIs" dxfId="3194" priority="177" operator="greaterThanOrEqual">
      <formula>6.6</formula>
    </cfRule>
    <cfRule type="cellIs" dxfId="3193" priority="178" operator="greaterThanOrEqual">
      <formula>6.3</formula>
    </cfRule>
    <cfRule type="cellIs" dxfId="3192" priority="179" operator="greaterThanOrEqual">
      <formula>6</formula>
    </cfRule>
    <cfRule type="cellIs" dxfId="3191" priority="180" operator="lessThanOrEqual">
      <formula>6</formula>
    </cfRule>
  </conditionalFormatting>
  <conditionalFormatting sqref="AH21">
    <cfRule type="cellIs" dxfId="3190" priority="171" operator="greaterThanOrEqual">
      <formula>6.2</formula>
    </cfRule>
    <cfRule type="cellIs" dxfId="3189" priority="172" operator="greaterThanOrEqual">
      <formula>6.1</formula>
    </cfRule>
    <cfRule type="cellIs" dxfId="3188" priority="173" operator="greaterThanOrEqual">
      <formula>5.95</formula>
    </cfRule>
    <cfRule type="cellIs" dxfId="3187" priority="174" operator="greaterThanOrEqual">
      <formula>5.8</formula>
    </cfRule>
    <cfRule type="cellIs" dxfId="3186" priority="175" operator="lessThanOrEqual">
      <formula>5.8</formula>
    </cfRule>
  </conditionalFormatting>
  <conditionalFormatting sqref="AK21">
    <cfRule type="cellIs" dxfId="3185" priority="168" operator="greaterThanOrEqual">
      <formula>15</formula>
    </cfRule>
    <cfRule type="cellIs" dxfId="3184" priority="169" operator="greaterThanOrEqual">
      <formula>10</formula>
    </cfRule>
    <cfRule type="cellIs" dxfId="3183" priority="170" operator="greaterThanOrEqual">
      <formula>7</formula>
    </cfRule>
  </conditionalFormatting>
  <conditionalFormatting sqref="AJ21">
    <cfRule type="cellIs" dxfId="3182" priority="163" operator="greaterThanOrEqual">
      <formula>1.45</formula>
    </cfRule>
    <cfRule type="cellIs" dxfId="3181" priority="164" operator="greaterThanOrEqual">
      <formula>0.9</formula>
    </cfRule>
    <cfRule type="cellIs" dxfId="3180" priority="165" operator="greaterThanOrEqual">
      <formula>0.5</formula>
    </cfRule>
    <cfRule type="cellIs" dxfId="3179" priority="166" operator="greaterThanOrEqual">
      <formula>0.3</formula>
    </cfRule>
    <cfRule type="cellIs" dxfId="3178" priority="167" operator="lessThanOrEqual">
      <formula>0.3</formula>
    </cfRule>
  </conditionalFormatting>
  <conditionalFormatting sqref="AL21">
    <cfRule type="cellIs" dxfId="3177" priority="161" operator="greaterThanOrEqual">
      <formula>7</formula>
    </cfRule>
    <cfRule type="cellIs" dxfId="3176" priority="162" operator="greaterThanOrEqual">
      <formula>4</formula>
    </cfRule>
  </conditionalFormatting>
  <conditionalFormatting sqref="AG22">
    <cfRule type="cellIs" dxfId="3175" priority="156" operator="greaterThanOrEqual">
      <formula>7.4</formula>
    </cfRule>
    <cfRule type="cellIs" dxfId="3174" priority="157" operator="greaterThanOrEqual">
      <formula>6.6</formula>
    </cfRule>
    <cfRule type="cellIs" dxfId="3173" priority="158" operator="greaterThanOrEqual">
      <formula>6.3</formula>
    </cfRule>
    <cfRule type="cellIs" dxfId="3172" priority="159" operator="greaterThanOrEqual">
      <formula>6</formula>
    </cfRule>
    <cfRule type="cellIs" dxfId="3171" priority="160" operator="lessThanOrEqual">
      <formula>6</formula>
    </cfRule>
  </conditionalFormatting>
  <conditionalFormatting sqref="AH22">
    <cfRule type="cellIs" dxfId="3170" priority="151" operator="greaterThanOrEqual">
      <formula>6.2</formula>
    </cfRule>
    <cfRule type="cellIs" dxfId="3169" priority="152" operator="greaterThanOrEqual">
      <formula>6.1</formula>
    </cfRule>
    <cfRule type="cellIs" dxfId="3168" priority="153" operator="greaterThanOrEqual">
      <formula>5.95</formula>
    </cfRule>
    <cfRule type="cellIs" dxfId="3167" priority="154" operator="greaterThanOrEqual">
      <formula>5.8</formula>
    </cfRule>
    <cfRule type="cellIs" dxfId="3166" priority="155" operator="lessThanOrEqual">
      <formula>5.8</formula>
    </cfRule>
  </conditionalFormatting>
  <conditionalFormatting sqref="AK22">
    <cfRule type="cellIs" dxfId="3165" priority="148" operator="greaterThanOrEqual">
      <formula>15</formula>
    </cfRule>
    <cfRule type="cellIs" dxfId="3164" priority="149" operator="greaterThanOrEqual">
      <formula>10</formula>
    </cfRule>
    <cfRule type="cellIs" dxfId="3163" priority="150" operator="greaterThanOrEqual">
      <formula>7</formula>
    </cfRule>
  </conditionalFormatting>
  <conditionalFormatting sqref="AJ22">
    <cfRule type="cellIs" dxfId="3162" priority="143" operator="greaterThanOrEqual">
      <formula>1.45</formula>
    </cfRule>
    <cfRule type="cellIs" dxfId="3161" priority="144" operator="greaterThanOrEqual">
      <formula>0.9</formula>
    </cfRule>
    <cfRule type="cellIs" dxfId="3160" priority="145" operator="greaterThanOrEqual">
      <formula>0.5</formula>
    </cfRule>
    <cfRule type="cellIs" dxfId="3159" priority="146" operator="greaterThanOrEqual">
      <formula>0.3</formula>
    </cfRule>
    <cfRule type="cellIs" dxfId="3158" priority="147" operator="lessThanOrEqual">
      <formula>0.3</formula>
    </cfRule>
  </conditionalFormatting>
  <conditionalFormatting sqref="AL22">
    <cfRule type="cellIs" dxfId="3157" priority="141" operator="greaterThanOrEqual">
      <formula>7</formula>
    </cfRule>
    <cfRule type="cellIs" dxfId="3156" priority="142" operator="greaterThanOrEqual">
      <formula>4</formula>
    </cfRule>
  </conditionalFormatting>
  <conditionalFormatting sqref="AG24">
    <cfRule type="cellIs" dxfId="3155" priority="136" operator="greaterThanOrEqual">
      <formula>7.4</formula>
    </cfRule>
    <cfRule type="cellIs" dxfId="3154" priority="137" operator="greaterThanOrEqual">
      <formula>6.6</formula>
    </cfRule>
    <cfRule type="cellIs" dxfId="3153" priority="138" operator="greaterThanOrEqual">
      <formula>6.3</formula>
    </cfRule>
    <cfRule type="cellIs" dxfId="3152" priority="139" operator="greaterThanOrEqual">
      <formula>6</formula>
    </cfRule>
    <cfRule type="cellIs" dxfId="3151" priority="140" operator="lessThanOrEqual">
      <formula>6</formula>
    </cfRule>
  </conditionalFormatting>
  <conditionalFormatting sqref="AH24">
    <cfRule type="cellIs" dxfId="3150" priority="131" operator="greaterThanOrEqual">
      <formula>6.2</formula>
    </cfRule>
    <cfRule type="cellIs" dxfId="3149" priority="132" operator="greaterThanOrEqual">
      <formula>6.1</formula>
    </cfRule>
    <cfRule type="cellIs" dxfId="3148" priority="133" operator="greaterThanOrEqual">
      <formula>5.95</formula>
    </cfRule>
    <cfRule type="cellIs" dxfId="3147" priority="134" operator="greaterThanOrEqual">
      <formula>5.8</formula>
    </cfRule>
    <cfRule type="cellIs" dxfId="3146" priority="135" operator="lessThanOrEqual">
      <formula>5.8</formula>
    </cfRule>
  </conditionalFormatting>
  <conditionalFormatting sqref="AK24">
    <cfRule type="cellIs" dxfId="3145" priority="128" operator="greaterThanOrEqual">
      <formula>15</formula>
    </cfRule>
    <cfRule type="cellIs" dxfId="3144" priority="129" operator="greaterThanOrEqual">
      <formula>10</formula>
    </cfRule>
    <cfRule type="cellIs" dxfId="3143" priority="130" operator="greaterThanOrEqual">
      <formula>7</formula>
    </cfRule>
  </conditionalFormatting>
  <conditionalFormatting sqref="AJ24">
    <cfRule type="cellIs" dxfId="3142" priority="123" operator="greaterThanOrEqual">
      <formula>1.45</formula>
    </cfRule>
    <cfRule type="cellIs" dxfId="3141" priority="124" operator="greaterThanOrEqual">
      <formula>0.9</formula>
    </cfRule>
    <cfRule type="cellIs" dxfId="3140" priority="125" operator="greaterThanOrEqual">
      <formula>0.5</formula>
    </cfRule>
    <cfRule type="cellIs" dxfId="3139" priority="126" operator="greaterThanOrEqual">
      <formula>0.3</formula>
    </cfRule>
    <cfRule type="cellIs" dxfId="3138" priority="127" operator="lessThanOrEqual">
      <formula>0.3</formula>
    </cfRule>
  </conditionalFormatting>
  <conditionalFormatting sqref="AL24">
    <cfRule type="cellIs" dxfId="3137" priority="121" operator="greaterThanOrEqual">
      <formula>7</formula>
    </cfRule>
    <cfRule type="cellIs" dxfId="3136" priority="122" operator="greaterThanOrEqual">
      <formula>4</formula>
    </cfRule>
  </conditionalFormatting>
  <conditionalFormatting sqref="AG28">
    <cfRule type="cellIs" dxfId="3135" priority="116" operator="greaterThanOrEqual">
      <formula>7.4</formula>
    </cfRule>
    <cfRule type="cellIs" dxfId="3134" priority="117" operator="greaterThanOrEqual">
      <formula>6.6</formula>
    </cfRule>
    <cfRule type="cellIs" dxfId="3133" priority="118" operator="greaterThanOrEqual">
      <formula>6.3</formula>
    </cfRule>
    <cfRule type="cellIs" dxfId="3132" priority="119" operator="greaterThanOrEqual">
      <formula>6</formula>
    </cfRule>
    <cfRule type="cellIs" dxfId="3131" priority="120" operator="lessThanOrEqual">
      <formula>6</formula>
    </cfRule>
  </conditionalFormatting>
  <conditionalFormatting sqref="AH28">
    <cfRule type="cellIs" dxfId="3130" priority="111" operator="greaterThanOrEqual">
      <formula>6.2</formula>
    </cfRule>
    <cfRule type="cellIs" dxfId="3129" priority="112" operator="greaterThanOrEqual">
      <formula>6.1</formula>
    </cfRule>
    <cfRule type="cellIs" dxfId="3128" priority="113" operator="greaterThanOrEqual">
      <formula>5.95</formula>
    </cfRule>
    <cfRule type="cellIs" dxfId="3127" priority="114" operator="greaterThanOrEqual">
      <formula>5.8</formula>
    </cfRule>
    <cfRule type="cellIs" dxfId="3126" priority="115" operator="lessThanOrEqual">
      <formula>5.8</formula>
    </cfRule>
  </conditionalFormatting>
  <conditionalFormatting sqref="AK28">
    <cfRule type="cellIs" dxfId="3125" priority="108" operator="greaterThanOrEqual">
      <formula>15</formula>
    </cfRule>
    <cfRule type="cellIs" dxfId="3124" priority="109" operator="greaterThanOrEqual">
      <formula>10</formula>
    </cfRule>
    <cfRule type="cellIs" dxfId="3123" priority="110" operator="greaterThanOrEqual">
      <formula>7</formula>
    </cfRule>
  </conditionalFormatting>
  <conditionalFormatting sqref="AJ28">
    <cfRule type="cellIs" dxfId="3122" priority="103" operator="greaterThanOrEqual">
      <formula>1.45</formula>
    </cfRule>
    <cfRule type="cellIs" dxfId="3121" priority="104" operator="greaterThanOrEqual">
      <formula>0.9</formula>
    </cfRule>
    <cfRule type="cellIs" dxfId="3120" priority="105" operator="greaterThanOrEqual">
      <formula>0.5</formula>
    </cfRule>
    <cfRule type="cellIs" dxfId="3119" priority="106" operator="greaterThanOrEqual">
      <formula>0.3</formula>
    </cfRule>
    <cfRule type="cellIs" dxfId="3118" priority="107" operator="lessThanOrEqual">
      <formula>0.3</formula>
    </cfRule>
  </conditionalFormatting>
  <conditionalFormatting sqref="AL28">
    <cfRule type="cellIs" dxfId="3117" priority="101" operator="greaterThanOrEqual">
      <formula>7</formula>
    </cfRule>
    <cfRule type="cellIs" dxfId="3116" priority="102" operator="greaterThanOrEqual">
      <formula>4</formula>
    </cfRule>
  </conditionalFormatting>
  <conditionalFormatting sqref="AG31">
    <cfRule type="cellIs" dxfId="3115" priority="96" operator="greaterThanOrEqual">
      <formula>7.4</formula>
    </cfRule>
    <cfRule type="cellIs" dxfId="3114" priority="97" operator="greaterThanOrEqual">
      <formula>6.6</formula>
    </cfRule>
    <cfRule type="cellIs" dxfId="3113" priority="98" operator="greaterThanOrEqual">
      <formula>6.3</formula>
    </cfRule>
    <cfRule type="cellIs" dxfId="3112" priority="99" operator="greaterThanOrEqual">
      <formula>6</formula>
    </cfRule>
    <cfRule type="cellIs" dxfId="3111" priority="100" operator="lessThanOrEqual">
      <formula>6</formula>
    </cfRule>
  </conditionalFormatting>
  <conditionalFormatting sqref="AH31">
    <cfRule type="cellIs" dxfId="3110" priority="91" operator="greaterThanOrEqual">
      <formula>6.2</formula>
    </cfRule>
    <cfRule type="cellIs" dxfId="3109" priority="92" operator="greaterThanOrEqual">
      <formula>6.1</formula>
    </cfRule>
    <cfRule type="cellIs" dxfId="3108" priority="93" operator="greaterThanOrEqual">
      <formula>5.95</formula>
    </cfRule>
    <cfRule type="cellIs" dxfId="3107" priority="94" operator="greaterThanOrEqual">
      <formula>5.8</formula>
    </cfRule>
    <cfRule type="cellIs" dxfId="3106" priority="95" operator="lessThanOrEqual">
      <formula>5.8</formula>
    </cfRule>
  </conditionalFormatting>
  <conditionalFormatting sqref="AK31">
    <cfRule type="cellIs" dxfId="3105" priority="88" operator="greaterThanOrEqual">
      <formula>15</formula>
    </cfRule>
    <cfRule type="cellIs" dxfId="3104" priority="89" operator="greaterThanOrEqual">
      <formula>10</formula>
    </cfRule>
    <cfRule type="cellIs" dxfId="3103" priority="90" operator="greaterThanOrEqual">
      <formula>7</formula>
    </cfRule>
  </conditionalFormatting>
  <conditionalFormatting sqref="AJ31">
    <cfRule type="cellIs" dxfId="3102" priority="83" operator="greaterThanOrEqual">
      <formula>1.45</formula>
    </cfRule>
    <cfRule type="cellIs" dxfId="3101" priority="84" operator="greaterThanOrEqual">
      <formula>0.9</formula>
    </cfRule>
    <cfRule type="cellIs" dxfId="3100" priority="85" operator="greaterThanOrEqual">
      <formula>0.5</formula>
    </cfRule>
    <cfRule type="cellIs" dxfId="3099" priority="86" operator="greaterThanOrEqual">
      <formula>0.3</formula>
    </cfRule>
    <cfRule type="cellIs" dxfId="3098" priority="87" operator="lessThanOrEqual">
      <formula>0.3</formula>
    </cfRule>
  </conditionalFormatting>
  <conditionalFormatting sqref="AL31">
    <cfRule type="cellIs" dxfId="3097" priority="81" operator="greaterThanOrEqual">
      <formula>7</formula>
    </cfRule>
    <cfRule type="cellIs" dxfId="3096" priority="82" operator="greaterThanOrEqual">
      <formula>4</formula>
    </cfRule>
  </conditionalFormatting>
  <conditionalFormatting sqref="AG34:AG35">
    <cfRule type="cellIs" dxfId="3095" priority="76" operator="greaterThanOrEqual">
      <formula>7.4</formula>
    </cfRule>
    <cfRule type="cellIs" dxfId="3094" priority="77" operator="greaterThanOrEqual">
      <formula>6.6</formula>
    </cfRule>
    <cfRule type="cellIs" dxfId="3093" priority="78" operator="greaterThanOrEqual">
      <formula>6.3</formula>
    </cfRule>
    <cfRule type="cellIs" dxfId="3092" priority="79" operator="greaterThanOrEqual">
      <formula>6</formula>
    </cfRule>
    <cfRule type="cellIs" dxfId="3091" priority="80" operator="lessThanOrEqual">
      <formula>6</formula>
    </cfRule>
  </conditionalFormatting>
  <conditionalFormatting sqref="AH34:AH35">
    <cfRule type="cellIs" dxfId="3090" priority="71" operator="greaterThanOrEqual">
      <formula>6.2</formula>
    </cfRule>
    <cfRule type="cellIs" dxfId="3089" priority="72" operator="greaterThanOrEqual">
      <formula>6.1</formula>
    </cfRule>
    <cfRule type="cellIs" dxfId="3088" priority="73" operator="greaterThanOrEqual">
      <formula>5.95</formula>
    </cfRule>
    <cfRule type="cellIs" dxfId="3087" priority="74" operator="greaterThanOrEqual">
      <formula>5.8</formula>
    </cfRule>
    <cfRule type="cellIs" dxfId="3086" priority="75" operator="lessThanOrEqual">
      <formula>5.8</formula>
    </cfRule>
  </conditionalFormatting>
  <conditionalFormatting sqref="AK34:AK35">
    <cfRule type="cellIs" dxfId="3085" priority="68" operator="greaterThanOrEqual">
      <formula>15</formula>
    </cfRule>
    <cfRule type="cellIs" dxfId="3084" priority="69" operator="greaterThanOrEqual">
      <formula>10</formula>
    </cfRule>
    <cfRule type="cellIs" dxfId="3083" priority="70" operator="greaterThanOrEqual">
      <formula>7</formula>
    </cfRule>
  </conditionalFormatting>
  <conditionalFormatting sqref="AJ34:AJ35">
    <cfRule type="cellIs" dxfId="3082" priority="63" operator="greaterThanOrEqual">
      <formula>1.45</formula>
    </cfRule>
    <cfRule type="cellIs" dxfId="3081" priority="64" operator="greaterThanOrEqual">
      <formula>0.9</formula>
    </cfRule>
    <cfRule type="cellIs" dxfId="3080" priority="65" operator="greaterThanOrEqual">
      <formula>0.5</formula>
    </cfRule>
    <cfRule type="cellIs" dxfId="3079" priority="66" operator="greaterThanOrEqual">
      <formula>0.3</formula>
    </cfRule>
    <cfRule type="cellIs" dxfId="3078" priority="67" operator="lessThanOrEqual">
      <formula>0.3</formula>
    </cfRule>
  </conditionalFormatting>
  <conditionalFormatting sqref="AL34:AL35">
    <cfRule type="cellIs" dxfId="3077" priority="61" operator="greaterThanOrEqual">
      <formula>7</formula>
    </cfRule>
    <cfRule type="cellIs" dxfId="3076" priority="62" operator="greaterThanOrEqual">
      <formula>4</formula>
    </cfRule>
  </conditionalFormatting>
  <conditionalFormatting sqref="AG39:AG40">
    <cfRule type="cellIs" dxfId="3075" priority="56" operator="greaterThanOrEqual">
      <formula>7.4</formula>
    </cfRule>
    <cfRule type="cellIs" dxfId="3074" priority="57" operator="greaterThanOrEqual">
      <formula>6.6</formula>
    </cfRule>
    <cfRule type="cellIs" dxfId="3073" priority="58" operator="greaterThanOrEqual">
      <formula>6.3</formula>
    </cfRule>
    <cfRule type="cellIs" dxfId="3072" priority="59" operator="greaterThanOrEqual">
      <formula>6</formula>
    </cfRule>
    <cfRule type="cellIs" dxfId="3071" priority="60" operator="lessThanOrEqual">
      <formula>6</formula>
    </cfRule>
  </conditionalFormatting>
  <conditionalFormatting sqref="AH39:AH40">
    <cfRule type="cellIs" dxfId="3070" priority="51" operator="greaterThanOrEqual">
      <formula>6.2</formula>
    </cfRule>
    <cfRule type="cellIs" dxfId="3069" priority="52" operator="greaterThanOrEqual">
      <formula>6.1</formula>
    </cfRule>
    <cfRule type="cellIs" dxfId="3068" priority="53" operator="greaterThanOrEqual">
      <formula>5.95</formula>
    </cfRule>
    <cfRule type="cellIs" dxfId="3067" priority="54" operator="greaterThanOrEqual">
      <formula>5.8</formula>
    </cfRule>
    <cfRule type="cellIs" dxfId="3066" priority="55" operator="lessThanOrEqual">
      <formula>5.8</formula>
    </cfRule>
  </conditionalFormatting>
  <conditionalFormatting sqref="AK39:AK40">
    <cfRule type="cellIs" dxfId="3065" priority="48" operator="greaterThanOrEqual">
      <formula>15</formula>
    </cfRule>
    <cfRule type="cellIs" dxfId="3064" priority="49" operator="greaterThanOrEqual">
      <formula>10</formula>
    </cfRule>
    <cfRule type="cellIs" dxfId="3063" priority="50" operator="greaterThanOrEqual">
      <formula>7</formula>
    </cfRule>
  </conditionalFormatting>
  <conditionalFormatting sqref="AJ39:AJ40">
    <cfRule type="cellIs" dxfId="3062" priority="43" operator="greaterThanOrEqual">
      <formula>1.45</formula>
    </cfRule>
    <cfRule type="cellIs" dxfId="3061" priority="44" operator="greaterThanOrEqual">
      <formula>0.9</formula>
    </cfRule>
    <cfRule type="cellIs" dxfId="3060" priority="45" operator="greaterThanOrEqual">
      <formula>0.5</formula>
    </cfRule>
    <cfRule type="cellIs" dxfId="3059" priority="46" operator="greaterThanOrEqual">
      <formula>0.3</formula>
    </cfRule>
    <cfRule type="cellIs" dxfId="3058" priority="47" operator="lessThanOrEqual">
      <formula>0.3</formula>
    </cfRule>
  </conditionalFormatting>
  <conditionalFormatting sqref="AL39:AL40">
    <cfRule type="cellIs" dxfId="3057" priority="41" operator="greaterThanOrEqual">
      <formula>7</formula>
    </cfRule>
    <cfRule type="cellIs" dxfId="3056" priority="42" operator="greaterThanOrEqual">
      <formula>4</formula>
    </cfRule>
  </conditionalFormatting>
  <conditionalFormatting sqref="AG45:AG47">
    <cfRule type="cellIs" dxfId="3055" priority="36" operator="greaterThanOrEqual">
      <formula>7.4</formula>
    </cfRule>
    <cfRule type="cellIs" dxfId="3054" priority="37" operator="greaterThanOrEqual">
      <formula>6.6</formula>
    </cfRule>
    <cfRule type="cellIs" dxfId="3053" priority="38" operator="greaterThanOrEqual">
      <formula>6.3</formula>
    </cfRule>
    <cfRule type="cellIs" dxfId="3052" priority="39" operator="greaterThanOrEqual">
      <formula>6</formula>
    </cfRule>
    <cfRule type="cellIs" dxfId="3051" priority="40" operator="lessThanOrEqual">
      <formula>6</formula>
    </cfRule>
  </conditionalFormatting>
  <conditionalFormatting sqref="AH45:AH47">
    <cfRule type="cellIs" dxfId="3050" priority="31" operator="greaterThanOrEqual">
      <formula>6.2</formula>
    </cfRule>
    <cfRule type="cellIs" dxfId="3049" priority="32" operator="greaterThanOrEqual">
      <formula>6.1</formula>
    </cfRule>
    <cfRule type="cellIs" dxfId="3048" priority="33" operator="greaterThanOrEqual">
      <formula>5.95</formula>
    </cfRule>
    <cfRule type="cellIs" dxfId="3047" priority="34" operator="greaterThanOrEqual">
      <formula>5.8</formula>
    </cfRule>
    <cfRule type="cellIs" dxfId="3046" priority="35" operator="lessThanOrEqual">
      <formula>5.8</formula>
    </cfRule>
  </conditionalFormatting>
  <conditionalFormatting sqref="AK45:AK47">
    <cfRule type="cellIs" dxfId="3045" priority="28" operator="greaterThanOrEqual">
      <formula>15</formula>
    </cfRule>
    <cfRule type="cellIs" dxfId="3044" priority="29" operator="greaterThanOrEqual">
      <formula>10</formula>
    </cfRule>
    <cfRule type="cellIs" dxfId="3043" priority="30" operator="greaterThanOrEqual">
      <formula>7</formula>
    </cfRule>
  </conditionalFormatting>
  <conditionalFormatting sqref="AJ45:AJ47">
    <cfRule type="cellIs" dxfId="3042" priority="23" operator="greaterThanOrEqual">
      <formula>1.45</formula>
    </cfRule>
    <cfRule type="cellIs" dxfId="3041" priority="24" operator="greaterThanOrEqual">
      <formula>0.9</formula>
    </cfRule>
    <cfRule type="cellIs" dxfId="3040" priority="25" operator="greaterThanOrEqual">
      <formula>0.5</formula>
    </cfRule>
    <cfRule type="cellIs" dxfId="3039" priority="26" operator="greaterThanOrEqual">
      <formula>0.3</formula>
    </cfRule>
    <cfRule type="cellIs" dxfId="3038" priority="27" operator="lessThanOrEqual">
      <formula>0.3</formula>
    </cfRule>
  </conditionalFormatting>
  <conditionalFormatting sqref="AL45:AL47">
    <cfRule type="cellIs" dxfId="3037" priority="21" operator="greaterThanOrEqual">
      <formula>7</formula>
    </cfRule>
    <cfRule type="cellIs" dxfId="3036" priority="22" operator="greaterThanOrEqual">
      <formula>4</formula>
    </cfRule>
  </conditionalFormatting>
  <conditionalFormatting sqref="O24">
    <cfRule type="cellIs" dxfId="3035" priority="16" operator="greaterThanOrEqual">
      <formula>7.4</formula>
    </cfRule>
    <cfRule type="cellIs" dxfId="3034" priority="17" operator="greaterThanOrEqual">
      <formula>6.6</formula>
    </cfRule>
    <cfRule type="cellIs" dxfId="3033" priority="18" operator="greaterThanOrEqual">
      <formula>6.3</formula>
    </cfRule>
    <cfRule type="cellIs" dxfId="3032" priority="19" operator="greaterThanOrEqual">
      <formula>6</formula>
    </cfRule>
    <cfRule type="cellIs" dxfId="3031" priority="20" operator="lessThanOrEqual">
      <formula>6</formula>
    </cfRule>
  </conditionalFormatting>
  <conditionalFormatting sqref="P24">
    <cfRule type="cellIs" dxfId="3030" priority="11" operator="greaterThanOrEqual">
      <formula>6.2</formula>
    </cfRule>
    <cfRule type="cellIs" dxfId="3029" priority="12" operator="greaterThanOrEqual">
      <formula>6.1</formula>
    </cfRule>
    <cfRule type="cellIs" dxfId="3028" priority="13" operator="greaterThanOrEqual">
      <formula>5.95</formula>
    </cfRule>
    <cfRule type="cellIs" dxfId="3027" priority="14" operator="greaterThanOrEqual">
      <formula>5.8</formula>
    </cfRule>
    <cfRule type="cellIs" dxfId="3026" priority="15" operator="lessThanOrEqual">
      <formula>5.8</formula>
    </cfRule>
  </conditionalFormatting>
  <conditionalFormatting sqref="S24">
    <cfRule type="cellIs" dxfId="3025" priority="8" operator="greaterThanOrEqual">
      <formula>15</formula>
    </cfRule>
    <cfRule type="cellIs" dxfId="3024" priority="9" operator="greaterThanOrEqual">
      <formula>10</formula>
    </cfRule>
    <cfRule type="cellIs" dxfId="3023" priority="10" operator="greaterThanOrEqual">
      <formula>7</formula>
    </cfRule>
  </conditionalFormatting>
  <conditionalFormatting sqref="R24">
    <cfRule type="cellIs" dxfId="3022" priority="3" operator="greaterThanOrEqual">
      <formula>1.45</formula>
    </cfRule>
    <cfRule type="cellIs" dxfId="3021" priority="4" operator="greaterThanOrEqual">
      <formula>0.9</formula>
    </cfRule>
    <cfRule type="cellIs" dxfId="3020" priority="5" operator="greaterThanOrEqual">
      <formula>0.5</formula>
    </cfRule>
    <cfRule type="cellIs" dxfId="3019" priority="6" operator="greaterThanOrEqual">
      <formula>0.3</formula>
    </cfRule>
    <cfRule type="cellIs" dxfId="3018" priority="7" operator="lessThanOrEqual">
      <formula>0.3</formula>
    </cfRule>
  </conditionalFormatting>
  <conditionalFormatting sqref="O4">
    <cfRule type="cellIs" dxfId="3017" priority="956" operator="greaterThanOrEqual">
      <formula>7.4</formula>
    </cfRule>
    <cfRule type="cellIs" dxfId="3016" priority="957" operator="greaterThanOrEqual">
      <formula>6.6</formula>
    </cfRule>
    <cfRule type="cellIs" dxfId="3015" priority="958" operator="greaterThanOrEqual">
      <formula>6.3</formula>
    </cfRule>
    <cfRule type="cellIs" dxfId="3014" priority="959" operator="greaterThanOrEqual">
      <formula>6</formula>
    </cfRule>
    <cfRule type="cellIs" dxfId="3013" priority="960" operator="lessThanOrEqual">
      <formula>6</formula>
    </cfRule>
  </conditionalFormatting>
  <conditionalFormatting sqref="P4">
    <cfRule type="cellIs" dxfId="3012" priority="951" operator="greaterThanOrEqual">
      <formula>6.2</formula>
    </cfRule>
    <cfRule type="cellIs" dxfId="3011" priority="952" operator="greaterThanOrEqual">
      <formula>6.1</formula>
    </cfRule>
    <cfRule type="cellIs" dxfId="3010" priority="953" operator="greaterThanOrEqual">
      <formula>5.95</formula>
    </cfRule>
    <cfRule type="cellIs" dxfId="3009" priority="954" operator="greaterThanOrEqual">
      <formula>5.8</formula>
    </cfRule>
    <cfRule type="cellIs" dxfId="3008" priority="955" operator="lessThanOrEqual">
      <formula>5.8</formula>
    </cfRule>
  </conditionalFormatting>
  <conditionalFormatting sqref="S4">
    <cfRule type="cellIs" dxfId="3007" priority="948" operator="greaterThanOrEqual">
      <formula>15</formula>
    </cfRule>
    <cfRule type="cellIs" dxfId="3006" priority="949" operator="greaterThanOrEqual">
      <formula>10</formula>
    </cfRule>
    <cfRule type="cellIs" dxfId="3005" priority="950" operator="greaterThanOrEqual">
      <formula>7</formula>
    </cfRule>
  </conditionalFormatting>
  <conditionalFormatting sqref="R4">
    <cfRule type="cellIs" dxfId="3004" priority="943" operator="greaterThanOrEqual">
      <formula>1.45</formula>
    </cfRule>
    <cfRule type="cellIs" dxfId="3003" priority="944" operator="greaterThanOrEqual">
      <formula>0.9</formula>
    </cfRule>
    <cfRule type="cellIs" dxfId="3002" priority="945" operator="greaterThanOrEqual">
      <formula>0.5</formula>
    </cfRule>
    <cfRule type="cellIs" dxfId="3001" priority="946" operator="greaterThanOrEqual">
      <formula>0.3</formula>
    </cfRule>
    <cfRule type="cellIs" dxfId="3000" priority="947" operator="lessThanOrEqual">
      <formula>0.3</formula>
    </cfRule>
  </conditionalFormatting>
  <conditionalFormatting sqref="T4">
    <cfRule type="cellIs" dxfId="2999" priority="941" operator="greaterThanOrEqual">
      <formula>7</formula>
    </cfRule>
    <cfRule type="cellIs" dxfId="2998" priority="942" operator="greaterThanOrEqual">
      <formula>4</formula>
    </cfRule>
  </conditionalFormatting>
  <conditionalFormatting sqref="O6">
    <cfRule type="cellIs" dxfId="2997" priority="936" operator="greaterThanOrEqual">
      <formula>7.4</formula>
    </cfRule>
    <cfRule type="cellIs" dxfId="2996" priority="937" operator="greaterThanOrEqual">
      <formula>6.6</formula>
    </cfRule>
    <cfRule type="cellIs" dxfId="2995" priority="938" operator="greaterThanOrEqual">
      <formula>6.3</formula>
    </cfRule>
    <cfRule type="cellIs" dxfId="2994" priority="939" operator="greaterThanOrEqual">
      <formula>6</formula>
    </cfRule>
    <cfRule type="cellIs" dxfId="2993" priority="940" operator="lessThanOrEqual">
      <formula>6</formula>
    </cfRule>
  </conditionalFormatting>
  <conditionalFormatting sqref="P6">
    <cfRule type="cellIs" dxfId="2992" priority="931" operator="greaterThanOrEqual">
      <formula>6.2</formula>
    </cfRule>
    <cfRule type="cellIs" dxfId="2991" priority="932" operator="greaterThanOrEqual">
      <formula>6.1</formula>
    </cfRule>
    <cfRule type="cellIs" dxfId="2990" priority="933" operator="greaterThanOrEqual">
      <formula>5.95</formula>
    </cfRule>
    <cfRule type="cellIs" dxfId="2989" priority="934" operator="greaterThanOrEqual">
      <formula>5.8</formula>
    </cfRule>
    <cfRule type="cellIs" dxfId="2988" priority="935" operator="lessThanOrEqual">
      <formula>5.8</formula>
    </cfRule>
  </conditionalFormatting>
  <conditionalFormatting sqref="S6">
    <cfRule type="cellIs" dxfId="2987" priority="928" operator="greaterThanOrEqual">
      <formula>15</formula>
    </cfRule>
    <cfRule type="cellIs" dxfId="2986" priority="929" operator="greaterThanOrEqual">
      <formula>10</formula>
    </cfRule>
    <cfRule type="cellIs" dxfId="2985" priority="930" operator="greaterThanOrEqual">
      <formula>7</formula>
    </cfRule>
  </conditionalFormatting>
  <conditionalFormatting sqref="R6">
    <cfRule type="cellIs" dxfId="2984" priority="923" operator="greaterThanOrEqual">
      <formula>1.45</formula>
    </cfRule>
    <cfRule type="cellIs" dxfId="2983" priority="924" operator="greaterThanOrEqual">
      <formula>0.9</formula>
    </cfRule>
    <cfRule type="cellIs" dxfId="2982" priority="925" operator="greaterThanOrEqual">
      <formula>0.5</formula>
    </cfRule>
    <cfRule type="cellIs" dxfId="2981" priority="926" operator="greaterThanOrEqual">
      <formula>0.3</formula>
    </cfRule>
    <cfRule type="cellIs" dxfId="2980" priority="927" operator="lessThanOrEqual">
      <formula>0.3</formula>
    </cfRule>
  </conditionalFormatting>
  <conditionalFormatting sqref="T6">
    <cfRule type="cellIs" dxfId="2979" priority="921" operator="greaterThanOrEqual">
      <formula>7</formula>
    </cfRule>
    <cfRule type="cellIs" dxfId="2978" priority="922" operator="greaterThanOrEqual">
      <formula>4</formula>
    </cfRule>
  </conditionalFormatting>
  <conditionalFormatting sqref="O7">
    <cfRule type="cellIs" dxfId="2977" priority="916" operator="greaterThanOrEqual">
      <formula>7.4</formula>
    </cfRule>
    <cfRule type="cellIs" dxfId="2976" priority="917" operator="greaterThanOrEqual">
      <formula>6.6</formula>
    </cfRule>
    <cfRule type="cellIs" dxfId="2975" priority="918" operator="greaterThanOrEqual">
      <formula>6.3</formula>
    </cfRule>
    <cfRule type="cellIs" dxfId="2974" priority="919" operator="greaterThanOrEqual">
      <formula>6</formula>
    </cfRule>
    <cfRule type="cellIs" dxfId="2973" priority="920" operator="lessThanOrEqual">
      <formula>6</formula>
    </cfRule>
  </conditionalFormatting>
  <conditionalFormatting sqref="P7">
    <cfRule type="cellIs" dxfId="2972" priority="911" operator="greaterThanOrEqual">
      <formula>6.2</formula>
    </cfRule>
    <cfRule type="cellIs" dxfId="2971" priority="912" operator="greaterThanOrEqual">
      <formula>6.1</formula>
    </cfRule>
    <cfRule type="cellIs" dxfId="2970" priority="913" operator="greaterThanOrEqual">
      <formula>5.95</formula>
    </cfRule>
    <cfRule type="cellIs" dxfId="2969" priority="914" operator="greaterThanOrEqual">
      <formula>5.8</formula>
    </cfRule>
    <cfRule type="cellIs" dxfId="2968" priority="915" operator="lessThanOrEqual">
      <formula>5.8</formula>
    </cfRule>
  </conditionalFormatting>
  <conditionalFormatting sqref="S7">
    <cfRule type="cellIs" dxfId="2967" priority="908" operator="greaterThanOrEqual">
      <formula>15</formula>
    </cfRule>
    <cfRule type="cellIs" dxfId="2966" priority="909" operator="greaterThanOrEqual">
      <formula>10</formula>
    </cfRule>
    <cfRule type="cellIs" dxfId="2965" priority="910" operator="greaterThanOrEqual">
      <formula>7</formula>
    </cfRule>
  </conditionalFormatting>
  <conditionalFormatting sqref="R7">
    <cfRule type="cellIs" dxfId="2964" priority="903" operator="greaterThanOrEqual">
      <formula>1.45</formula>
    </cfRule>
    <cfRule type="cellIs" dxfId="2963" priority="904" operator="greaterThanOrEqual">
      <formula>0.9</formula>
    </cfRule>
    <cfRule type="cellIs" dxfId="2962" priority="905" operator="greaterThanOrEqual">
      <formula>0.5</formula>
    </cfRule>
    <cfRule type="cellIs" dxfId="2961" priority="906" operator="greaterThanOrEqual">
      <formula>0.3</formula>
    </cfRule>
    <cfRule type="cellIs" dxfId="2960" priority="907" operator="lessThanOrEqual">
      <formula>0.3</formula>
    </cfRule>
  </conditionalFormatting>
  <conditionalFormatting sqref="T7">
    <cfRule type="cellIs" dxfId="2959" priority="901" operator="greaterThanOrEqual">
      <formula>7</formula>
    </cfRule>
    <cfRule type="cellIs" dxfId="2958" priority="902" operator="greaterThanOrEqual">
      <formula>4</formula>
    </cfRule>
  </conditionalFormatting>
  <conditionalFormatting sqref="O11">
    <cfRule type="cellIs" dxfId="2957" priority="896" operator="greaterThanOrEqual">
      <formula>7.4</formula>
    </cfRule>
    <cfRule type="cellIs" dxfId="2956" priority="897" operator="greaterThanOrEqual">
      <formula>6.6</formula>
    </cfRule>
    <cfRule type="cellIs" dxfId="2955" priority="898" operator="greaterThanOrEqual">
      <formula>6.3</formula>
    </cfRule>
    <cfRule type="cellIs" dxfId="2954" priority="899" operator="greaterThanOrEqual">
      <formula>6</formula>
    </cfRule>
    <cfRule type="cellIs" dxfId="2953" priority="900" operator="lessThanOrEqual">
      <formula>6</formula>
    </cfRule>
  </conditionalFormatting>
  <conditionalFormatting sqref="P11">
    <cfRule type="cellIs" dxfId="2952" priority="891" operator="greaterThanOrEqual">
      <formula>6.2</formula>
    </cfRule>
    <cfRule type="cellIs" dxfId="2951" priority="892" operator="greaterThanOrEqual">
      <formula>6.1</formula>
    </cfRule>
    <cfRule type="cellIs" dxfId="2950" priority="893" operator="greaterThanOrEqual">
      <formula>5.95</formula>
    </cfRule>
    <cfRule type="cellIs" dxfId="2949" priority="894" operator="greaterThanOrEqual">
      <formula>5.8</formula>
    </cfRule>
    <cfRule type="cellIs" dxfId="2948" priority="895" operator="lessThanOrEqual">
      <formula>5.8</formula>
    </cfRule>
  </conditionalFormatting>
  <conditionalFormatting sqref="S11">
    <cfRule type="cellIs" dxfId="2947" priority="888" operator="greaterThanOrEqual">
      <formula>15</formula>
    </cfRule>
    <cfRule type="cellIs" dxfId="2946" priority="889" operator="greaterThanOrEqual">
      <formula>10</formula>
    </cfRule>
    <cfRule type="cellIs" dxfId="2945" priority="890" operator="greaterThanOrEqual">
      <formula>7</formula>
    </cfRule>
  </conditionalFormatting>
  <conditionalFormatting sqref="R11">
    <cfRule type="cellIs" dxfId="2944" priority="883" operator="greaterThanOrEqual">
      <formula>1.45</formula>
    </cfRule>
    <cfRule type="cellIs" dxfId="2943" priority="884" operator="greaterThanOrEqual">
      <formula>0.9</formula>
    </cfRule>
    <cfRule type="cellIs" dxfId="2942" priority="885" operator="greaterThanOrEqual">
      <formula>0.5</formula>
    </cfRule>
    <cfRule type="cellIs" dxfId="2941" priority="886" operator="greaterThanOrEqual">
      <formula>0.3</formula>
    </cfRule>
    <cfRule type="cellIs" dxfId="2940" priority="887" operator="lessThanOrEqual">
      <formula>0.3</formula>
    </cfRule>
  </conditionalFormatting>
  <conditionalFormatting sqref="T11">
    <cfRule type="cellIs" dxfId="2939" priority="881" operator="greaterThanOrEqual">
      <formula>7</formula>
    </cfRule>
    <cfRule type="cellIs" dxfId="2938" priority="882" operator="greaterThanOrEqual">
      <formula>4</formula>
    </cfRule>
  </conditionalFormatting>
  <conditionalFormatting sqref="O12">
    <cfRule type="cellIs" dxfId="2937" priority="876" operator="greaterThanOrEqual">
      <formula>7.4</formula>
    </cfRule>
    <cfRule type="cellIs" dxfId="2936" priority="877" operator="greaterThanOrEqual">
      <formula>6.6</formula>
    </cfRule>
    <cfRule type="cellIs" dxfId="2935" priority="878" operator="greaterThanOrEqual">
      <formula>6.3</formula>
    </cfRule>
    <cfRule type="cellIs" dxfId="2934" priority="879" operator="greaterThanOrEqual">
      <formula>6</formula>
    </cfRule>
    <cfRule type="cellIs" dxfId="2933" priority="880" operator="lessThanOrEqual">
      <formula>6</formula>
    </cfRule>
  </conditionalFormatting>
  <conditionalFormatting sqref="P12">
    <cfRule type="cellIs" dxfId="2932" priority="871" operator="greaterThanOrEqual">
      <formula>6.2</formula>
    </cfRule>
    <cfRule type="cellIs" dxfId="2931" priority="872" operator="greaterThanOrEqual">
      <formula>6.1</formula>
    </cfRule>
    <cfRule type="cellIs" dxfId="2930" priority="873" operator="greaterThanOrEqual">
      <formula>5.95</formula>
    </cfRule>
    <cfRule type="cellIs" dxfId="2929" priority="874" operator="greaterThanOrEqual">
      <formula>5.8</formula>
    </cfRule>
    <cfRule type="cellIs" dxfId="2928" priority="875" operator="lessThanOrEqual">
      <formula>5.8</formula>
    </cfRule>
  </conditionalFormatting>
  <conditionalFormatting sqref="S12">
    <cfRule type="cellIs" dxfId="2927" priority="868" operator="greaterThanOrEqual">
      <formula>15</formula>
    </cfRule>
    <cfRule type="cellIs" dxfId="2926" priority="869" operator="greaterThanOrEqual">
      <formula>10</formula>
    </cfRule>
    <cfRule type="cellIs" dxfId="2925" priority="870" operator="greaterThanOrEqual">
      <formula>7</formula>
    </cfRule>
  </conditionalFormatting>
  <conditionalFormatting sqref="R12">
    <cfRule type="cellIs" dxfId="2924" priority="863" operator="greaterThanOrEqual">
      <formula>1.45</formula>
    </cfRule>
    <cfRule type="cellIs" dxfId="2923" priority="864" operator="greaterThanOrEqual">
      <formula>0.9</formula>
    </cfRule>
    <cfRule type="cellIs" dxfId="2922" priority="865" operator="greaterThanOrEqual">
      <formula>0.5</formula>
    </cfRule>
    <cfRule type="cellIs" dxfId="2921" priority="866" operator="greaterThanOrEqual">
      <formula>0.3</formula>
    </cfRule>
    <cfRule type="cellIs" dxfId="2920" priority="867" operator="lessThanOrEqual">
      <formula>0.3</formula>
    </cfRule>
  </conditionalFormatting>
  <conditionalFormatting sqref="T12">
    <cfRule type="cellIs" dxfId="2919" priority="861" operator="greaterThanOrEqual">
      <formula>7</formula>
    </cfRule>
    <cfRule type="cellIs" dxfId="2918" priority="862" operator="greaterThanOrEqual">
      <formula>4</formula>
    </cfRule>
  </conditionalFormatting>
  <conditionalFormatting sqref="O13">
    <cfRule type="cellIs" dxfId="2917" priority="856" operator="greaterThanOrEqual">
      <formula>7.4</formula>
    </cfRule>
    <cfRule type="cellIs" dxfId="2916" priority="857" operator="greaterThanOrEqual">
      <formula>6.6</formula>
    </cfRule>
    <cfRule type="cellIs" dxfId="2915" priority="858" operator="greaterThanOrEqual">
      <formula>6.3</formula>
    </cfRule>
    <cfRule type="cellIs" dxfId="2914" priority="859" operator="greaterThanOrEqual">
      <formula>6</formula>
    </cfRule>
    <cfRule type="cellIs" dxfId="2913" priority="860" operator="lessThanOrEqual">
      <formula>6</formula>
    </cfRule>
  </conditionalFormatting>
  <conditionalFormatting sqref="P13">
    <cfRule type="cellIs" dxfId="2912" priority="851" operator="greaterThanOrEqual">
      <formula>6.2</formula>
    </cfRule>
    <cfRule type="cellIs" dxfId="2911" priority="852" operator="greaterThanOrEqual">
      <formula>6.1</formula>
    </cfRule>
    <cfRule type="cellIs" dxfId="2910" priority="853" operator="greaterThanOrEqual">
      <formula>5.95</formula>
    </cfRule>
    <cfRule type="cellIs" dxfId="2909" priority="854" operator="greaterThanOrEqual">
      <formula>5.8</formula>
    </cfRule>
    <cfRule type="cellIs" dxfId="2908" priority="855" operator="lessThanOrEqual">
      <formula>5.8</formula>
    </cfRule>
  </conditionalFormatting>
  <conditionalFormatting sqref="S13">
    <cfRule type="cellIs" dxfId="2907" priority="848" operator="greaterThanOrEqual">
      <formula>15</formula>
    </cfRule>
    <cfRule type="cellIs" dxfId="2906" priority="849" operator="greaterThanOrEqual">
      <formula>10</formula>
    </cfRule>
    <cfRule type="cellIs" dxfId="2905" priority="850" operator="greaterThanOrEqual">
      <formula>7</formula>
    </cfRule>
  </conditionalFormatting>
  <conditionalFormatting sqref="R13">
    <cfRule type="cellIs" dxfId="2904" priority="843" operator="greaterThanOrEqual">
      <formula>1.45</formula>
    </cfRule>
    <cfRule type="cellIs" dxfId="2903" priority="844" operator="greaterThanOrEqual">
      <formula>0.9</formula>
    </cfRule>
    <cfRule type="cellIs" dxfId="2902" priority="845" operator="greaterThanOrEqual">
      <formula>0.5</formula>
    </cfRule>
    <cfRule type="cellIs" dxfId="2901" priority="846" operator="greaterThanOrEqual">
      <formula>0.3</formula>
    </cfRule>
    <cfRule type="cellIs" dxfId="2900" priority="847" operator="lessThanOrEqual">
      <formula>0.3</formula>
    </cfRule>
  </conditionalFormatting>
  <conditionalFormatting sqref="T13">
    <cfRule type="cellIs" dxfId="2899" priority="841" operator="greaterThanOrEqual">
      <formula>7</formula>
    </cfRule>
    <cfRule type="cellIs" dxfId="2898" priority="842" operator="greaterThanOrEqual">
      <formula>4</formula>
    </cfRule>
  </conditionalFormatting>
  <conditionalFormatting sqref="O16">
    <cfRule type="cellIs" dxfId="2897" priority="836" operator="greaterThanOrEqual">
      <formula>7.4</formula>
    </cfRule>
    <cfRule type="cellIs" dxfId="2896" priority="837" operator="greaterThanOrEqual">
      <formula>6.6</formula>
    </cfRule>
    <cfRule type="cellIs" dxfId="2895" priority="838" operator="greaterThanOrEqual">
      <formula>6.3</formula>
    </cfRule>
    <cfRule type="cellIs" dxfId="2894" priority="839" operator="greaterThanOrEqual">
      <formula>6</formula>
    </cfRule>
    <cfRule type="cellIs" dxfId="2893" priority="840" operator="lessThanOrEqual">
      <formula>6</formula>
    </cfRule>
  </conditionalFormatting>
  <conditionalFormatting sqref="P16">
    <cfRule type="cellIs" dxfId="2892" priority="831" operator="greaterThanOrEqual">
      <formula>6.2</formula>
    </cfRule>
    <cfRule type="cellIs" dxfId="2891" priority="832" operator="greaterThanOrEqual">
      <formula>6.1</formula>
    </cfRule>
    <cfRule type="cellIs" dxfId="2890" priority="833" operator="greaterThanOrEqual">
      <formula>5.95</formula>
    </cfRule>
    <cfRule type="cellIs" dxfId="2889" priority="834" operator="greaterThanOrEqual">
      <formula>5.8</formula>
    </cfRule>
    <cfRule type="cellIs" dxfId="2888" priority="835" operator="lessThanOrEqual">
      <formula>5.8</formula>
    </cfRule>
  </conditionalFormatting>
  <conditionalFormatting sqref="S16">
    <cfRule type="cellIs" dxfId="2887" priority="828" operator="greaterThanOrEqual">
      <formula>15</formula>
    </cfRule>
    <cfRule type="cellIs" dxfId="2886" priority="829" operator="greaterThanOrEqual">
      <formula>10</formula>
    </cfRule>
    <cfRule type="cellIs" dxfId="2885" priority="830" operator="greaterThanOrEqual">
      <formula>7</formula>
    </cfRule>
  </conditionalFormatting>
  <conditionalFormatting sqref="R16">
    <cfRule type="cellIs" dxfId="2884" priority="823" operator="greaterThanOrEqual">
      <formula>1.45</formula>
    </cfRule>
    <cfRule type="cellIs" dxfId="2883" priority="824" operator="greaterThanOrEqual">
      <formula>0.9</formula>
    </cfRule>
    <cfRule type="cellIs" dxfId="2882" priority="825" operator="greaterThanOrEqual">
      <formula>0.5</formula>
    </cfRule>
    <cfRule type="cellIs" dxfId="2881" priority="826" operator="greaterThanOrEqual">
      <formula>0.3</formula>
    </cfRule>
    <cfRule type="cellIs" dxfId="2880" priority="827" operator="lessThanOrEqual">
      <formula>0.3</formula>
    </cfRule>
  </conditionalFormatting>
  <conditionalFormatting sqref="T16">
    <cfRule type="cellIs" dxfId="2879" priority="821" operator="greaterThanOrEqual">
      <formula>7</formula>
    </cfRule>
    <cfRule type="cellIs" dxfId="2878" priority="822" operator="greaterThanOrEqual">
      <formula>4</formula>
    </cfRule>
  </conditionalFormatting>
  <conditionalFormatting sqref="O18">
    <cfRule type="cellIs" dxfId="2877" priority="816" operator="greaterThanOrEqual">
      <formula>7.4</formula>
    </cfRule>
    <cfRule type="cellIs" dxfId="2876" priority="817" operator="greaterThanOrEqual">
      <formula>6.6</formula>
    </cfRule>
    <cfRule type="cellIs" dxfId="2875" priority="818" operator="greaterThanOrEqual">
      <formula>6.3</formula>
    </cfRule>
    <cfRule type="cellIs" dxfId="2874" priority="819" operator="greaterThanOrEqual">
      <formula>6</formula>
    </cfRule>
    <cfRule type="cellIs" dxfId="2873" priority="820" operator="lessThanOrEqual">
      <formula>6</formula>
    </cfRule>
  </conditionalFormatting>
  <conditionalFormatting sqref="P18">
    <cfRule type="cellIs" dxfId="2872" priority="811" operator="greaterThanOrEqual">
      <formula>6.2</formula>
    </cfRule>
    <cfRule type="cellIs" dxfId="2871" priority="812" operator="greaterThanOrEqual">
      <formula>6.1</formula>
    </cfRule>
    <cfRule type="cellIs" dxfId="2870" priority="813" operator="greaterThanOrEqual">
      <formula>5.95</formula>
    </cfRule>
    <cfRule type="cellIs" dxfId="2869" priority="814" operator="greaterThanOrEqual">
      <formula>5.8</formula>
    </cfRule>
    <cfRule type="cellIs" dxfId="2868" priority="815" operator="lessThanOrEqual">
      <formula>5.8</formula>
    </cfRule>
  </conditionalFormatting>
  <conditionalFormatting sqref="S18">
    <cfRule type="cellIs" dxfId="2867" priority="808" operator="greaterThanOrEqual">
      <formula>15</formula>
    </cfRule>
    <cfRule type="cellIs" dxfId="2866" priority="809" operator="greaterThanOrEqual">
      <formula>10</formula>
    </cfRule>
    <cfRule type="cellIs" dxfId="2865" priority="810" operator="greaterThanOrEqual">
      <formula>7</formula>
    </cfRule>
  </conditionalFormatting>
  <conditionalFormatting sqref="R18">
    <cfRule type="cellIs" dxfId="2864" priority="803" operator="greaterThanOrEqual">
      <formula>1.45</formula>
    </cfRule>
    <cfRule type="cellIs" dxfId="2863" priority="804" operator="greaterThanOrEqual">
      <formula>0.9</formula>
    </cfRule>
    <cfRule type="cellIs" dxfId="2862" priority="805" operator="greaterThanOrEqual">
      <formula>0.5</formula>
    </cfRule>
    <cfRule type="cellIs" dxfId="2861" priority="806" operator="greaterThanOrEqual">
      <formula>0.3</formula>
    </cfRule>
    <cfRule type="cellIs" dxfId="2860" priority="807" operator="lessThanOrEqual">
      <formula>0.3</formula>
    </cfRule>
  </conditionalFormatting>
  <conditionalFormatting sqref="T18">
    <cfRule type="cellIs" dxfId="2859" priority="801" operator="greaterThanOrEqual">
      <formula>7</formula>
    </cfRule>
    <cfRule type="cellIs" dxfId="2858" priority="802" operator="greaterThanOrEqual">
      <formula>4</formula>
    </cfRule>
  </conditionalFormatting>
  <conditionalFormatting sqref="O21">
    <cfRule type="cellIs" dxfId="2857" priority="796" operator="greaterThanOrEqual">
      <formula>7.4</formula>
    </cfRule>
    <cfRule type="cellIs" dxfId="2856" priority="797" operator="greaterThanOrEqual">
      <formula>6.6</formula>
    </cfRule>
    <cfRule type="cellIs" dxfId="2855" priority="798" operator="greaterThanOrEqual">
      <formula>6.3</formula>
    </cfRule>
    <cfRule type="cellIs" dxfId="2854" priority="799" operator="greaterThanOrEqual">
      <formula>6</formula>
    </cfRule>
    <cfRule type="cellIs" dxfId="2853" priority="800" operator="lessThanOrEqual">
      <formula>6</formula>
    </cfRule>
  </conditionalFormatting>
  <conditionalFormatting sqref="P21">
    <cfRule type="cellIs" dxfId="2852" priority="791" operator="greaterThanOrEqual">
      <formula>6.2</formula>
    </cfRule>
    <cfRule type="cellIs" dxfId="2851" priority="792" operator="greaterThanOrEqual">
      <formula>6.1</formula>
    </cfRule>
    <cfRule type="cellIs" dxfId="2850" priority="793" operator="greaterThanOrEqual">
      <formula>5.95</formula>
    </cfRule>
    <cfRule type="cellIs" dxfId="2849" priority="794" operator="greaterThanOrEqual">
      <formula>5.8</formula>
    </cfRule>
    <cfRule type="cellIs" dxfId="2848" priority="795" operator="lessThanOrEqual">
      <formula>5.8</formula>
    </cfRule>
  </conditionalFormatting>
  <conditionalFormatting sqref="S21">
    <cfRule type="cellIs" dxfId="2847" priority="788" operator="greaterThanOrEqual">
      <formula>15</formula>
    </cfRule>
    <cfRule type="cellIs" dxfId="2846" priority="789" operator="greaterThanOrEqual">
      <formula>10</formula>
    </cfRule>
    <cfRule type="cellIs" dxfId="2845" priority="790" operator="greaterThanOrEqual">
      <formula>7</formula>
    </cfRule>
  </conditionalFormatting>
  <conditionalFormatting sqref="R21">
    <cfRule type="cellIs" dxfId="2844" priority="783" operator="greaterThanOrEqual">
      <formula>1.45</formula>
    </cfRule>
    <cfRule type="cellIs" dxfId="2843" priority="784" operator="greaterThanOrEqual">
      <formula>0.9</formula>
    </cfRule>
    <cfRule type="cellIs" dxfId="2842" priority="785" operator="greaterThanOrEqual">
      <formula>0.5</formula>
    </cfRule>
    <cfRule type="cellIs" dxfId="2841" priority="786" operator="greaterThanOrEqual">
      <formula>0.3</formula>
    </cfRule>
    <cfRule type="cellIs" dxfId="2840" priority="787" operator="lessThanOrEqual">
      <formula>0.3</formula>
    </cfRule>
  </conditionalFormatting>
  <conditionalFormatting sqref="T21">
    <cfRule type="cellIs" dxfId="2839" priority="781" operator="greaterThanOrEqual">
      <formula>7</formula>
    </cfRule>
    <cfRule type="cellIs" dxfId="2838" priority="782" operator="greaterThanOrEqual">
      <formula>4</formula>
    </cfRule>
  </conditionalFormatting>
  <conditionalFormatting sqref="O22">
    <cfRule type="cellIs" dxfId="2837" priority="776" operator="greaterThanOrEqual">
      <formula>7.4</formula>
    </cfRule>
    <cfRule type="cellIs" dxfId="2836" priority="777" operator="greaterThanOrEqual">
      <formula>6.6</formula>
    </cfRule>
    <cfRule type="cellIs" dxfId="2835" priority="778" operator="greaterThanOrEqual">
      <formula>6.3</formula>
    </cfRule>
    <cfRule type="cellIs" dxfId="2834" priority="779" operator="greaterThanOrEqual">
      <formula>6</formula>
    </cfRule>
    <cfRule type="cellIs" dxfId="2833" priority="780" operator="lessThanOrEqual">
      <formula>6</formula>
    </cfRule>
  </conditionalFormatting>
  <conditionalFormatting sqref="P22">
    <cfRule type="cellIs" dxfId="2832" priority="771" operator="greaterThanOrEqual">
      <formula>6.2</formula>
    </cfRule>
    <cfRule type="cellIs" dxfId="2831" priority="772" operator="greaterThanOrEqual">
      <formula>6.1</formula>
    </cfRule>
    <cfRule type="cellIs" dxfId="2830" priority="773" operator="greaterThanOrEqual">
      <formula>5.95</formula>
    </cfRule>
    <cfRule type="cellIs" dxfId="2829" priority="774" operator="greaterThanOrEqual">
      <formula>5.8</formula>
    </cfRule>
    <cfRule type="cellIs" dxfId="2828" priority="775" operator="lessThanOrEqual">
      <formula>5.8</formula>
    </cfRule>
  </conditionalFormatting>
  <conditionalFormatting sqref="S22">
    <cfRule type="cellIs" dxfId="2827" priority="768" operator="greaterThanOrEqual">
      <formula>15</formula>
    </cfRule>
    <cfRule type="cellIs" dxfId="2826" priority="769" operator="greaterThanOrEqual">
      <formula>10</formula>
    </cfRule>
    <cfRule type="cellIs" dxfId="2825" priority="770" operator="greaterThanOrEqual">
      <formula>7</formula>
    </cfRule>
  </conditionalFormatting>
  <conditionalFormatting sqref="R22">
    <cfRule type="cellIs" dxfId="2824" priority="763" operator="greaterThanOrEqual">
      <formula>1.45</formula>
    </cfRule>
    <cfRule type="cellIs" dxfId="2823" priority="764" operator="greaterThanOrEqual">
      <formula>0.9</formula>
    </cfRule>
    <cfRule type="cellIs" dxfId="2822" priority="765" operator="greaterThanOrEqual">
      <formula>0.5</formula>
    </cfRule>
    <cfRule type="cellIs" dxfId="2821" priority="766" operator="greaterThanOrEqual">
      <formula>0.3</formula>
    </cfRule>
    <cfRule type="cellIs" dxfId="2820" priority="767" operator="lessThanOrEqual">
      <formula>0.3</formula>
    </cfRule>
  </conditionalFormatting>
  <conditionalFormatting sqref="T22">
    <cfRule type="cellIs" dxfId="2819" priority="761" operator="greaterThanOrEqual">
      <formula>7</formula>
    </cfRule>
    <cfRule type="cellIs" dxfId="2818" priority="762" operator="greaterThanOrEqual">
      <formula>4</formula>
    </cfRule>
  </conditionalFormatting>
  <conditionalFormatting sqref="O26">
    <cfRule type="cellIs" dxfId="2817" priority="736" operator="greaterThanOrEqual">
      <formula>7.4</formula>
    </cfRule>
    <cfRule type="cellIs" dxfId="2816" priority="737" operator="greaterThanOrEqual">
      <formula>6.6</formula>
    </cfRule>
    <cfRule type="cellIs" dxfId="2815" priority="738" operator="greaterThanOrEqual">
      <formula>6.3</formula>
    </cfRule>
    <cfRule type="cellIs" dxfId="2814" priority="739" operator="greaterThanOrEqual">
      <formula>6</formula>
    </cfRule>
    <cfRule type="cellIs" dxfId="2813" priority="740" operator="lessThanOrEqual">
      <formula>6</formula>
    </cfRule>
  </conditionalFormatting>
  <conditionalFormatting sqref="P26">
    <cfRule type="cellIs" dxfId="2812" priority="731" operator="greaterThanOrEqual">
      <formula>6.2</formula>
    </cfRule>
    <cfRule type="cellIs" dxfId="2811" priority="732" operator="greaterThanOrEqual">
      <formula>6.1</formula>
    </cfRule>
    <cfRule type="cellIs" dxfId="2810" priority="733" operator="greaterThanOrEqual">
      <formula>5.95</formula>
    </cfRule>
    <cfRule type="cellIs" dxfId="2809" priority="734" operator="greaterThanOrEqual">
      <formula>5.8</formula>
    </cfRule>
    <cfRule type="cellIs" dxfId="2808" priority="735" operator="lessThanOrEqual">
      <formula>5.8</formula>
    </cfRule>
  </conditionalFormatting>
  <conditionalFormatting sqref="S26">
    <cfRule type="cellIs" dxfId="2807" priority="728" operator="greaterThanOrEqual">
      <formula>15</formula>
    </cfRule>
    <cfRule type="cellIs" dxfId="2806" priority="729" operator="greaterThanOrEqual">
      <formula>10</formula>
    </cfRule>
    <cfRule type="cellIs" dxfId="2805" priority="730" operator="greaterThanOrEqual">
      <formula>7</formula>
    </cfRule>
  </conditionalFormatting>
  <conditionalFormatting sqref="R26">
    <cfRule type="cellIs" dxfId="2804" priority="723" operator="greaterThanOrEqual">
      <formula>1.45</formula>
    </cfRule>
    <cfRule type="cellIs" dxfId="2803" priority="724" operator="greaterThanOrEqual">
      <formula>0.9</formula>
    </cfRule>
    <cfRule type="cellIs" dxfId="2802" priority="725" operator="greaterThanOrEqual">
      <formula>0.5</formula>
    </cfRule>
    <cfRule type="cellIs" dxfId="2801" priority="726" operator="greaterThanOrEqual">
      <formula>0.3</formula>
    </cfRule>
    <cfRule type="cellIs" dxfId="2800" priority="727" operator="lessThanOrEqual">
      <formula>0.3</formula>
    </cfRule>
  </conditionalFormatting>
  <conditionalFormatting sqref="T26">
    <cfRule type="cellIs" dxfId="2799" priority="721" operator="greaterThanOrEqual">
      <formula>7</formula>
    </cfRule>
    <cfRule type="cellIs" dxfId="2798" priority="722" operator="greaterThanOrEqual">
      <formula>4</formula>
    </cfRule>
  </conditionalFormatting>
  <conditionalFormatting sqref="O27">
    <cfRule type="cellIs" dxfId="2797" priority="716" operator="greaterThanOrEqual">
      <formula>7.4</formula>
    </cfRule>
    <cfRule type="cellIs" dxfId="2796" priority="717" operator="greaterThanOrEqual">
      <formula>6.6</formula>
    </cfRule>
    <cfRule type="cellIs" dxfId="2795" priority="718" operator="greaterThanOrEqual">
      <formula>6.3</formula>
    </cfRule>
    <cfRule type="cellIs" dxfId="2794" priority="719" operator="greaterThanOrEqual">
      <formula>6</formula>
    </cfRule>
    <cfRule type="cellIs" dxfId="2793" priority="720" operator="lessThanOrEqual">
      <formula>6</formula>
    </cfRule>
  </conditionalFormatting>
  <conditionalFormatting sqref="P27">
    <cfRule type="cellIs" dxfId="2792" priority="711" operator="greaterThanOrEqual">
      <formula>6.2</formula>
    </cfRule>
    <cfRule type="cellIs" dxfId="2791" priority="712" operator="greaterThanOrEqual">
      <formula>6.1</formula>
    </cfRule>
    <cfRule type="cellIs" dxfId="2790" priority="713" operator="greaterThanOrEqual">
      <formula>5.95</formula>
    </cfRule>
    <cfRule type="cellIs" dxfId="2789" priority="714" operator="greaterThanOrEqual">
      <formula>5.8</formula>
    </cfRule>
    <cfRule type="cellIs" dxfId="2788" priority="715" operator="lessThanOrEqual">
      <formula>5.8</formula>
    </cfRule>
  </conditionalFormatting>
  <conditionalFormatting sqref="S27">
    <cfRule type="cellIs" dxfId="2787" priority="708" operator="greaterThanOrEqual">
      <formula>15</formula>
    </cfRule>
    <cfRule type="cellIs" dxfId="2786" priority="709" operator="greaterThanOrEqual">
      <formula>10</formula>
    </cfRule>
    <cfRule type="cellIs" dxfId="2785" priority="710" operator="greaterThanOrEqual">
      <formula>7</formula>
    </cfRule>
  </conditionalFormatting>
  <conditionalFormatting sqref="R27">
    <cfRule type="cellIs" dxfId="2784" priority="703" operator="greaterThanOrEqual">
      <formula>1.45</formula>
    </cfRule>
    <cfRule type="cellIs" dxfId="2783" priority="704" operator="greaterThanOrEqual">
      <formula>0.9</formula>
    </cfRule>
    <cfRule type="cellIs" dxfId="2782" priority="705" operator="greaterThanOrEqual">
      <formula>0.5</formula>
    </cfRule>
    <cfRule type="cellIs" dxfId="2781" priority="706" operator="greaterThanOrEqual">
      <formula>0.3</formula>
    </cfRule>
    <cfRule type="cellIs" dxfId="2780" priority="707" operator="lessThanOrEqual">
      <formula>0.3</formula>
    </cfRule>
  </conditionalFormatting>
  <conditionalFormatting sqref="T27">
    <cfRule type="cellIs" dxfId="2779" priority="701" operator="greaterThanOrEqual">
      <formula>7</formula>
    </cfRule>
    <cfRule type="cellIs" dxfId="2778" priority="702" operator="greaterThanOrEqual">
      <formula>4</formula>
    </cfRule>
  </conditionalFormatting>
  <conditionalFormatting sqref="O28">
    <cfRule type="cellIs" dxfId="2777" priority="696" operator="greaterThanOrEqual">
      <formula>7.4</formula>
    </cfRule>
    <cfRule type="cellIs" dxfId="2776" priority="697" operator="greaterThanOrEqual">
      <formula>6.6</formula>
    </cfRule>
    <cfRule type="cellIs" dxfId="2775" priority="698" operator="greaterThanOrEqual">
      <formula>6.3</formula>
    </cfRule>
    <cfRule type="cellIs" dxfId="2774" priority="699" operator="greaterThanOrEqual">
      <formula>6</formula>
    </cfRule>
    <cfRule type="cellIs" dxfId="2773" priority="700" operator="lessThanOrEqual">
      <formula>6</formula>
    </cfRule>
  </conditionalFormatting>
  <conditionalFormatting sqref="P28">
    <cfRule type="cellIs" dxfId="2772" priority="691" operator="greaterThanOrEqual">
      <formula>6.2</formula>
    </cfRule>
    <cfRule type="cellIs" dxfId="2771" priority="692" operator="greaterThanOrEqual">
      <formula>6.1</formula>
    </cfRule>
    <cfRule type="cellIs" dxfId="2770" priority="693" operator="greaterThanOrEqual">
      <formula>5.95</formula>
    </cfRule>
    <cfRule type="cellIs" dxfId="2769" priority="694" operator="greaterThanOrEqual">
      <formula>5.8</formula>
    </cfRule>
    <cfRule type="cellIs" dxfId="2768" priority="695" operator="lessThanOrEqual">
      <formula>5.8</formula>
    </cfRule>
  </conditionalFormatting>
  <conditionalFormatting sqref="S28">
    <cfRule type="cellIs" dxfId="2767" priority="688" operator="greaterThanOrEqual">
      <formula>15</formula>
    </cfRule>
    <cfRule type="cellIs" dxfId="2766" priority="689" operator="greaterThanOrEqual">
      <formula>10</formula>
    </cfRule>
    <cfRule type="cellIs" dxfId="2765" priority="690" operator="greaterThanOrEqual">
      <formula>7</formula>
    </cfRule>
  </conditionalFormatting>
  <conditionalFormatting sqref="R28">
    <cfRule type="cellIs" dxfId="2764" priority="683" operator="greaterThanOrEqual">
      <formula>1.45</formula>
    </cfRule>
    <cfRule type="cellIs" dxfId="2763" priority="684" operator="greaterThanOrEqual">
      <formula>0.9</formula>
    </cfRule>
    <cfRule type="cellIs" dxfId="2762" priority="685" operator="greaterThanOrEqual">
      <formula>0.5</formula>
    </cfRule>
    <cfRule type="cellIs" dxfId="2761" priority="686" operator="greaterThanOrEqual">
      <formula>0.3</formula>
    </cfRule>
    <cfRule type="cellIs" dxfId="2760" priority="687" operator="lessThanOrEqual">
      <formula>0.3</formula>
    </cfRule>
  </conditionalFormatting>
  <conditionalFormatting sqref="T28">
    <cfRule type="cellIs" dxfId="2759" priority="681" operator="greaterThanOrEqual">
      <formula>7</formula>
    </cfRule>
    <cfRule type="cellIs" dxfId="2758" priority="682" operator="greaterThanOrEqual">
      <formula>4</formula>
    </cfRule>
  </conditionalFormatting>
  <conditionalFormatting sqref="O31">
    <cfRule type="cellIs" dxfId="2757" priority="676" operator="greaterThanOrEqual">
      <formula>7.4</formula>
    </cfRule>
    <cfRule type="cellIs" dxfId="2756" priority="677" operator="greaterThanOrEqual">
      <formula>6.6</formula>
    </cfRule>
    <cfRule type="cellIs" dxfId="2755" priority="678" operator="greaterThanOrEqual">
      <formula>6.3</formula>
    </cfRule>
    <cfRule type="cellIs" dxfId="2754" priority="679" operator="greaterThanOrEqual">
      <formula>6</formula>
    </cfRule>
    <cfRule type="cellIs" dxfId="2753" priority="680" operator="lessThanOrEqual">
      <formula>6</formula>
    </cfRule>
  </conditionalFormatting>
  <conditionalFormatting sqref="P31">
    <cfRule type="cellIs" dxfId="2752" priority="671" operator="greaterThanOrEqual">
      <formula>6.2</formula>
    </cfRule>
    <cfRule type="cellIs" dxfId="2751" priority="672" operator="greaterThanOrEqual">
      <formula>6.1</formula>
    </cfRule>
    <cfRule type="cellIs" dxfId="2750" priority="673" operator="greaterThanOrEqual">
      <formula>5.95</formula>
    </cfRule>
    <cfRule type="cellIs" dxfId="2749" priority="674" operator="greaterThanOrEqual">
      <formula>5.8</formula>
    </cfRule>
    <cfRule type="cellIs" dxfId="2748" priority="675" operator="lessThanOrEqual">
      <formula>5.8</formula>
    </cfRule>
  </conditionalFormatting>
  <conditionalFormatting sqref="S31">
    <cfRule type="cellIs" dxfId="2747" priority="668" operator="greaterThanOrEqual">
      <formula>15</formula>
    </cfRule>
    <cfRule type="cellIs" dxfId="2746" priority="669" operator="greaterThanOrEqual">
      <formula>10</formula>
    </cfRule>
    <cfRule type="cellIs" dxfId="2745" priority="670" operator="greaterThanOrEqual">
      <formula>7</formula>
    </cfRule>
  </conditionalFormatting>
  <conditionalFormatting sqref="R31">
    <cfRule type="cellIs" dxfId="2744" priority="663" operator="greaterThanOrEqual">
      <formula>1.45</formula>
    </cfRule>
    <cfRule type="cellIs" dxfId="2743" priority="664" operator="greaterThanOrEqual">
      <formula>0.9</formula>
    </cfRule>
    <cfRule type="cellIs" dxfId="2742" priority="665" operator="greaterThanOrEqual">
      <formula>0.5</formula>
    </cfRule>
    <cfRule type="cellIs" dxfId="2741" priority="666" operator="greaterThanOrEqual">
      <formula>0.3</formula>
    </cfRule>
    <cfRule type="cellIs" dxfId="2740" priority="667" operator="lessThanOrEqual">
      <formula>0.3</formula>
    </cfRule>
  </conditionalFormatting>
  <conditionalFormatting sqref="T31">
    <cfRule type="cellIs" dxfId="2739" priority="661" operator="greaterThanOrEqual">
      <formula>7</formula>
    </cfRule>
    <cfRule type="cellIs" dxfId="2738" priority="662" operator="greaterThanOrEqual">
      <formula>4</formula>
    </cfRule>
  </conditionalFormatting>
  <conditionalFormatting sqref="O32">
    <cfRule type="cellIs" dxfId="2737" priority="656" operator="greaterThanOrEqual">
      <formula>7.4</formula>
    </cfRule>
    <cfRule type="cellIs" dxfId="2736" priority="657" operator="greaterThanOrEqual">
      <formula>6.6</formula>
    </cfRule>
    <cfRule type="cellIs" dxfId="2735" priority="658" operator="greaterThanOrEqual">
      <formula>6.3</formula>
    </cfRule>
    <cfRule type="cellIs" dxfId="2734" priority="659" operator="greaterThanOrEqual">
      <formula>6</formula>
    </cfRule>
    <cfRule type="cellIs" dxfId="2733" priority="660" operator="lessThanOrEqual">
      <formula>6</formula>
    </cfRule>
  </conditionalFormatting>
  <conditionalFormatting sqref="P32">
    <cfRule type="cellIs" dxfId="2732" priority="651" operator="greaterThanOrEqual">
      <formula>6.2</formula>
    </cfRule>
    <cfRule type="cellIs" dxfId="2731" priority="652" operator="greaterThanOrEqual">
      <formula>6.1</formula>
    </cfRule>
    <cfRule type="cellIs" dxfId="2730" priority="653" operator="greaterThanOrEqual">
      <formula>5.95</formula>
    </cfRule>
    <cfRule type="cellIs" dxfId="2729" priority="654" operator="greaterThanOrEqual">
      <formula>5.8</formula>
    </cfRule>
    <cfRule type="cellIs" dxfId="2728" priority="655" operator="lessThanOrEqual">
      <formula>5.8</formula>
    </cfRule>
  </conditionalFormatting>
  <conditionalFormatting sqref="S32">
    <cfRule type="cellIs" dxfId="2727" priority="648" operator="greaterThanOrEqual">
      <formula>15</formula>
    </cfRule>
    <cfRule type="cellIs" dxfId="2726" priority="649" operator="greaterThanOrEqual">
      <formula>10</formula>
    </cfRule>
    <cfRule type="cellIs" dxfId="2725" priority="650" operator="greaterThanOrEqual">
      <formula>7</formula>
    </cfRule>
  </conditionalFormatting>
  <conditionalFormatting sqref="R32">
    <cfRule type="cellIs" dxfId="2724" priority="643" operator="greaterThanOrEqual">
      <formula>1.45</formula>
    </cfRule>
    <cfRule type="cellIs" dxfId="2723" priority="644" operator="greaterThanOrEqual">
      <formula>0.9</formula>
    </cfRule>
    <cfRule type="cellIs" dxfId="2722" priority="645" operator="greaterThanOrEqual">
      <formula>0.5</formula>
    </cfRule>
    <cfRule type="cellIs" dxfId="2721" priority="646" operator="greaterThanOrEqual">
      <formula>0.3</formula>
    </cfRule>
    <cfRule type="cellIs" dxfId="2720" priority="647" operator="lessThanOrEqual">
      <formula>0.3</formula>
    </cfRule>
  </conditionalFormatting>
  <conditionalFormatting sqref="T32">
    <cfRule type="cellIs" dxfId="2719" priority="641" operator="greaterThanOrEqual">
      <formula>7</formula>
    </cfRule>
    <cfRule type="cellIs" dxfId="2718" priority="642" operator="greaterThanOrEqual">
      <formula>4</formula>
    </cfRule>
  </conditionalFormatting>
  <conditionalFormatting sqref="O34:O36">
    <cfRule type="cellIs" dxfId="2717" priority="636" operator="greaterThanOrEqual">
      <formula>7.4</formula>
    </cfRule>
    <cfRule type="cellIs" dxfId="2716" priority="637" operator="greaterThanOrEqual">
      <formula>6.6</formula>
    </cfRule>
    <cfRule type="cellIs" dxfId="2715" priority="638" operator="greaterThanOrEqual">
      <formula>6.3</formula>
    </cfRule>
    <cfRule type="cellIs" dxfId="2714" priority="639" operator="greaterThanOrEqual">
      <formula>6</formula>
    </cfRule>
    <cfRule type="cellIs" dxfId="2713" priority="640" operator="lessThanOrEqual">
      <formula>6</formula>
    </cfRule>
  </conditionalFormatting>
  <conditionalFormatting sqref="P34:P36">
    <cfRule type="cellIs" dxfId="2712" priority="631" operator="greaterThanOrEqual">
      <formula>6.2</formula>
    </cfRule>
    <cfRule type="cellIs" dxfId="2711" priority="632" operator="greaterThanOrEqual">
      <formula>6.1</formula>
    </cfRule>
    <cfRule type="cellIs" dxfId="2710" priority="633" operator="greaterThanOrEqual">
      <formula>5.95</formula>
    </cfRule>
    <cfRule type="cellIs" dxfId="2709" priority="634" operator="greaterThanOrEqual">
      <formula>5.8</formula>
    </cfRule>
    <cfRule type="cellIs" dxfId="2708" priority="635" operator="lessThanOrEqual">
      <formula>5.8</formula>
    </cfRule>
  </conditionalFormatting>
  <conditionalFormatting sqref="S34:S36">
    <cfRule type="cellIs" dxfId="2707" priority="628" operator="greaterThanOrEqual">
      <formula>15</formula>
    </cfRule>
    <cfRule type="cellIs" dxfId="2706" priority="629" operator="greaterThanOrEqual">
      <formula>10</formula>
    </cfRule>
    <cfRule type="cellIs" dxfId="2705" priority="630" operator="greaterThanOrEqual">
      <formula>7</formula>
    </cfRule>
  </conditionalFormatting>
  <conditionalFormatting sqref="R34:R36">
    <cfRule type="cellIs" dxfId="2704" priority="623" operator="greaterThanOrEqual">
      <formula>1.45</formula>
    </cfRule>
    <cfRule type="cellIs" dxfId="2703" priority="624" operator="greaterThanOrEqual">
      <formula>0.9</formula>
    </cfRule>
    <cfRule type="cellIs" dxfId="2702" priority="625" operator="greaterThanOrEqual">
      <formula>0.5</formula>
    </cfRule>
    <cfRule type="cellIs" dxfId="2701" priority="626" operator="greaterThanOrEqual">
      <formula>0.3</formula>
    </cfRule>
    <cfRule type="cellIs" dxfId="2700" priority="627" operator="lessThanOrEqual">
      <formula>0.3</formula>
    </cfRule>
  </conditionalFormatting>
  <conditionalFormatting sqref="T34:T36">
    <cfRule type="cellIs" dxfId="2699" priority="621" operator="greaterThanOrEqual">
      <formula>7</formula>
    </cfRule>
    <cfRule type="cellIs" dxfId="2698" priority="622" operator="greaterThanOrEqual">
      <formula>4</formula>
    </cfRule>
  </conditionalFormatting>
  <conditionalFormatting sqref="O38:O47">
    <cfRule type="cellIs" dxfId="2697" priority="616" operator="greaterThanOrEqual">
      <formula>7.4</formula>
    </cfRule>
    <cfRule type="cellIs" dxfId="2696" priority="617" operator="greaterThanOrEqual">
      <formula>6.6</formula>
    </cfRule>
    <cfRule type="cellIs" dxfId="2695" priority="618" operator="greaterThanOrEqual">
      <formula>6.3</formula>
    </cfRule>
    <cfRule type="cellIs" dxfId="2694" priority="619" operator="greaterThanOrEqual">
      <formula>6</formula>
    </cfRule>
    <cfRule type="cellIs" dxfId="2693" priority="620" operator="lessThanOrEqual">
      <formula>6</formula>
    </cfRule>
  </conditionalFormatting>
  <conditionalFormatting sqref="P38:P47">
    <cfRule type="cellIs" dxfId="2692" priority="611" operator="greaterThanOrEqual">
      <formula>6.2</formula>
    </cfRule>
    <cfRule type="cellIs" dxfId="2691" priority="612" operator="greaterThanOrEqual">
      <formula>6.1</formula>
    </cfRule>
    <cfRule type="cellIs" dxfId="2690" priority="613" operator="greaterThanOrEqual">
      <formula>5.95</formula>
    </cfRule>
    <cfRule type="cellIs" dxfId="2689" priority="614" operator="greaterThanOrEqual">
      <formula>5.8</formula>
    </cfRule>
    <cfRule type="cellIs" dxfId="2688" priority="615" operator="lessThanOrEqual">
      <formula>5.8</formula>
    </cfRule>
  </conditionalFormatting>
  <conditionalFormatting sqref="S38:S47">
    <cfRule type="cellIs" dxfId="2687" priority="608" operator="greaterThanOrEqual">
      <formula>15</formula>
    </cfRule>
    <cfRule type="cellIs" dxfId="2686" priority="609" operator="greaterThanOrEqual">
      <formula>10</formula>
    </cfRule>
    <cfRule type="cellIs" dxfId="2685" priority="610" operator="greaterThanOrEqual">
      <formula>7</formula>
    </cfRule>
  </conditionalFormatting>
  <conditionalFormatting sqref="R38:R47">
    <cfRule type="cellIs" dxfId="2684" priority="603" operator="greaterThanOrEqual">
      <formula>1.45</formula>
    </cfRule>
    <cfRule type="cellIs" dxfId="2683" priority="604" operator="greaterThanOrEqual">
      <formula>0.9</formula>
    </cfRule>
    <cfRule type="cellIs" dxfId="2682" priority="605" operator="greaterThanOrEqual">
      <formula>0.5</formula>
    </cfRule>
    <cfRule type="cellIs" dxfId="2681" priority="606" operator="greaterThanOrEqual">
      <formula>0.3</formula>
    </cfRule>
    <cfRule type="cellIs" dxfId="2680" priority="607" operator="lessThanOrEqual">
      <formula>0.3</formula>
    </cfRule>
  </conditionalFormatting>
  <conditionalFormatting sqref="T38:T47">
    <cfRule type="cellIs" dxfId="2679" priority="601" operator="greaterThanOrEqual">
      <formula>7</formula>
    </cfRule>
    <cfRule type="cellIs" dxfId="2678" priority="602" operator="greaterThanOrEqual">
      <formula>4</formula>
    </cfRule>
  </conditionalFormatting>
  <conditionalFormatting sqref="X39">
    <cfRule type="cellIs" dxfId="2677" priority="596" operator="greaterThanOrEqual">
      <formula>7.4</formula>
    </cfRule>
    <cfRule type="cellIs" dxfId="2676" priority="597" operator="greaterThanOrEqual">
      <formula>6.6</formula>
    </cfRule>
    <cfRule type="cellIs" dxfId="2675" priority="598" operator="greaterThanOrEqual">
      <formula>6.3</formula>
    </cfRule>
    <cfRule type="cellIs" dxfId="2674" priority="599" operator="greaterThanOrEqual">
      <formula>6</formula>
    </cfRule>
    <cfRule type="cellIs" dxfId="2673" priority="600" operator="lessThanOrEqual">
      <formula>6</formula>
    </cfRule>
  </conditionalFormatting>
  <conditionalFormatting sqref="Y39">
    <cfRule type="cellIs" dxfId="2672" priority="591" operator="greaterThanOrEqual">
      <formula>6.2</formula>
    </cfRule>
    <cfRule type="cellIs" dxfId="2671" priority="592" operator="greaterThanOrEqual">
      <formula>6.1</formula>
    </cfRule>
    <cfRule type="cellIs" dxfId="2670" priority="593" operator="greaterThanOrEqual">
      <formula>5.95</formula>
    </cfRule>
    <cfRule type="cellIs" dxfId="2669" priority="594" operator="greaterThanOrEqual">
      <formula>5.8</formula>
    </cfRule>
    <cfRule type="cellIs" dxfId="2668" priority="595" operator="lessThanOrEqual">
      <formula>5.8</formula>
    </cfRule>
  </conditionalFormatting>
  <conditionalFormatting sqref="AB39">
    <cfRule type="cellIs" dxfId="2667" priority="588" operator="greaterThanOrEqual">
      <formula>15</formula>
    </cfRule>
    <cfRule type="cellIs" dxfId="2666" priority="589" operator="greaterThanOrEqual">
      <formula>10</formula>
    </cfRule>
    <cfRule type="cellIs" dxfId="2665" priority="590" operator="greaterThanOrEqual">
      <formula>7</formula>
    </cfRule>
  </conditionalFormatting>
  <conditionalFormatting sqref="AA39">
    <cfRule type="cellIs" dxfId="2664" priority="583" operator="greaterThanOrEqual">
      <formula>1.45</formula>
    </cfRule>
    <cfRule type="cellIs" dxfId="2663" priority="584" operator="greaterThanOrEqual">
      <formula>0.9</formula>
    </cfRule>
    <cfRule type="cellIs" dxfId="2662" priority="585" operator="greaterThanOrEqual">
      <formula>0.5</formula>
    </cfRule>
    <cfRule type="cellIs" dxfId="2661" priority="586" operator="greaterThanOrEqual">
      <formula>0.3</formula>
    </cfRule>
    <cfRule type="cellIs" dxfId="2660" priority="587" operator="lessThanOrEqual">
      <formula>0.3</formula>
    </cfRule>
  </conditionalFormatting>
  <conditionalFormatting sqref="AC39">
    <cfRule type="cellIs" dxfId="2659" priority="581" operator="greaterThanOrEqual">
      <formula>7</formula>
    </cfRule>
    <cfRule type="cellIs" dxfId="2658" priority="582" operator="greaterThanOrEqual">
      <formula>4</formula>
    </cfRule>
  </conditionalFormatting>
  <conditionalFormatting sqref="X40">
    <cfRule type="cellIs" dxfId="2657" priority="576" operator="greaterThanOrEqual">
      <formula>7.4</formula>
    </cfRule>
    <cfRule type="cellIs" dxfId="2656" priority="577" operator="greaterThanOrEqual">
      <formula>6.6</formula>
    </cfRule>
    <cfRule type="cellIs" dxfId="2655" priority="578" operator="greaterThanOrEqual">
      <formula>6.3</formula>
    </cfRule>
    <cfRule type="cellIs" dxfId="2654" priority="579" operator="greaterThanOrEqual">
      <formula>6</formula>
    </cfRule>
    <cfRule type="cellIs" dxfId="2653" priority="580" operator="lessThanOrEqual">
      <formula>6</formula>
    </cfRule>
  </conditionalFormatting>
  <conditionalFormatting sqref="Y40">
    <cfRule type="cellIs" dxfId="2652" priority="571" operator="greaterThanOrEqual">
      <formula>6.2</formula>
    </cfRule>
    <cfRule type="cellIs" dxfId="2651" priority="572" operator="greaterThanOrEqual">
      <formula>6.1</formula>
    </cfRule>
    <cfRule type="cellIs" dxfId="2650" priority="573" operator="greaterThanOrEqual">
      <formula>5.95</formula>
    </cfRule>
    <cfRule type="cellIs" dxfId="2649" priority="574" operator="greaterThanOrEqual">
      <formula>5.8</formula>
    </cfRule>
    <cfRule type="cellIs" dxfId="2648" priority="575" operator="lessThanOrEqual">
      <formula>5.8</formula>
    </cfRule>
  </conditionalFormatting>
  <conditionalFormatting sqref="AB40">
    <cfRule type="cellIs" dxfId="2647" priority="568" operator="greaterThanOrEqual">
      <formula>15</formula>
    </cfRule>
    <cfRule type="cellIs" dxfId="2646" priority="569" operator="greaterThanOrEqual">
      <formula>10</formula>
    </cfRule>
    <cfRule type="cellIs" dxfId="2645" priority="570" operator="greaterThanOrEqual">
      <formula>7</formula>
    </cfRule>
  </conditionalFormatting>
  <conditionalFormatting sqref="AA40">
    <cfRule type="cellIs" dxfId="2644" priority="563" operator="greaterThanOrEqual">
      <formula>1.45</formula>
    </cfRule>
    <cfRule type="cellIs" dxfId="2643" priority="564" operator="greaterThanOrEqual">
      <formula>0.9</formula>
    </cfRule>
    <cfRule type="cellIs" dxfId="2642" priority="565" operator="greaterThanOrEqual">
      <formula>0.5</formula>
    </cfRule>
    <cfRule type="cellIs" dxfId="2641" priority="566" operator="greaterThanOrEqual">
      <formula>0.3</formula>
    </cfRule>
    <cfRule type="cellIs" dxfId="2640" priority="567" operator="lessThanOrEqual">
      <formula>0.3</formula>
    </cfRule>
  </conditionalFormatting>
  <conditionalFormatting sqref="AC40">
    <cfRule type="cellIs" dxfId="2639" priority="561" operator="greaterThanOrEqual">
      <formula>7</formula>
    </cfRule>
    <cfRule type="cellIs" dxfId="2638" priority="562" operator="greaterThanOrEqual">
      <formula>4</formula>
    </cfRule>
  </conditionalFormatting>
  <conditionalFormatting sqref="X42:X47">
    <cfRule type="cellIs" dxfId="2637" priority="556" operator="greaterThanOrEqual">
      <formula>7.4</formula>
    </cfRule>
    <cfRule type="cellIs" dxfId="2636" priority="557" operator="greaterThanOrEqual">
      <formula>6.6</formula>
    </cfRule>
    <cfRule type="cellIs" dxfId="2635" priority="558" operator="greaterThanOrEqual">
      <formula>6.3</formula>
    </cfRule>
    <cfRule type="cellIs" dxfId="2634" priority="559" operator="greaterThanOrEqual">
      <formula>6</formula>
    </cfRule>
    <cfRule type="cellIs" dxfId="2633" priority="560" operator="lessThanOrEqual">
      <formula>6</formula>
    </cfRule>
  </conditionalFormatting>
  <conditionalFormatting sqref="Y42:Y47">
    <cfRule type="cellIs" dxfId="2632" priority="551" operator="greaterThanOrEqual">
      <formula>6.2</formula>
    </cfRule>
    <cfRule type="cellIs" dxfId="2631" priority="552" operator="greaterThanOrEqual">
      <formula>6.1</formula>
    </cfRule>
    <cfRule type="cellIs" dxfId="2630" priority="553" operator="greaterThanOrEqual">
      <formula>5.95</formula>
    </cfRule>
    <cfRule type="cellIs" dxfId="2629" priority="554" operator="greaterThanOrEqual">
      <formula>5.8</formula>
    </cfRule>
    <cfRule type="cellIs" dxfId="2628" priority="555" operator="lessThanOrEqual">
      <formula>5.8</formula>
    </cfRule>
  </conditionalFormatting>
  <conditionalFormatting sqref="AB42:AB47">
    <cfRule type="cellIs" dxfId="2627" priority="548" operator="greaterThanOrEqual">
      <formula>15</formula>
    </cfRule>
    <cfRule type="cellIs" dxfId="2626" priority="549" operator="greaterThanOrEqual">
      <formula>10</formula>
    </cfRule>
    <cfRule type="cellIs" dxfId="2625" priority="550" operator="greaterThanOrEqual">
      <formula>7</formula>
    </cfRule>
  </conditionalFormatting>
  <conditionalFormatting sqref="AA42:AA47">
    <cfRule type="cellIs" dxfId="2624" priority="543" operator="greaterThanOrEqual">
      <formula>1.45</formula>
    </cfRule>
    <cfRule type="cellIs" dxfId="2623" priority="544" operator="greaterThanOrEqual">
      <formula>0.9</formula>
    </cfRule>
    <cfRule type="cellIs" dxfId="2622" priority="545" operator="greaterThanOrEqual">
      <formula>0.5</formula>
    </cfRule>
    <cfRule type="cellIs" dxfId="2621" priority="546" operator="greaterThanOrEqual">
      <formula>0.3</formula>
    </cfRule>
    <cfRule type="cellIs" dxfId="2620" priority="547" operator="lessThanOrEqual">
      <formula>0.3</formula>
    </cfRule>
  </conditionalFormatting>
  <conditionalFormatting sqref="AC42:AC47">
    <cfRule type="cellIs" dxfId="2619" priority="541" operator="greaterThanOrEqual">
      <formula>7</formula>
    </cfRule>
    <cfRule type="cellIs" dxfId="2618" priority="542" operator="greaterThanOrEqual">
      <formula>4</formula>
    </cfRule>
  </conditionalFormatting>
  <conditionalFormatting sqref="X36">
    <cfRule type="cellIs" dxfId="2617" priority="536" operator="greaterThanOrEqual">
      <formula>7.4</formula>
    </cfRule>
    <cfRule type="cellIs" dxfId="2616" priority="537" operator="greaterThanOrEqual">
      <formula>6.6</formula>
    </cfRule>
    <cfRule type="cellIs" dxfId="2615" priority="538" operator="greaterThanOrEqual">
      <formula>6.3</formula>
    </cfRule>
    <cfRule type="cellIs" dxfId="2614" priority="539" operator="greaterThanOrEqual">
      <formula>6</formula>
    </cfRule>
    <cfRule type="cellIs" dxfId="2613" priority="540" operator="lessThanOrEqual">
      <formula>6</formula>
    </cfRule>
  </conditionalFormatting>
  <conditionalFormatting sqref="Y36">
    <cfRule type="cellIs" dxfId="2612" priority="531" operator="greaterThanOrEqual">
      <formula>6.2</formula>
    </cfRule>
    <cfRule type="cellIs" dxfId="2611" priority="532" operator="greaterThanOrEqual">
      <formula>6.1</formula>
    </cfRule>
    <cfRule type="cellIs" dxfId="2610" priority="533" operator="greaterThanOrEqual">
      <formula>5.95</formula>
    </cfRule>
    <cfRule type="cellIs" dxfId="2609" priority="534" operator="greaterThanOrEqual">
      <formula>5.8</formula>
    </cfRule>
    <cfRule type="cellIs" dxfId="2608" priority="535" operator="lessThanOrEqual">
      <formula>5.8</formula>
    </cfRule>
  </conditionalFormatting>
  <conditionalFormatting sqref="AB36">
    <cfRule type="cellIs" dxfId="2607" priority="528" operator="greaterThanOrEqual">
      <formula>15</formula>
    </cfRule>
    <cfRule type="cellIs" dxfId="2606" priority="529" operator="greaterThanOrEqual">
      <formula>10</formula>
    </cfRule>
    <cfRule type="cellIs" dxfId="2605" priority="530" operator="greaterThanOrEqual">
      <formula>7</formula>
    </cfRule>
  </conditionalFormatting>
  <conditionalFormatting sqref="AA36">
    <cfRule type="cellIs" dxfId="2604" priority="523" operator="greaterThanOrEqual">
      <formula>1.45</formula>
    </cfRule>
    <cfRule type="cellIs" dxfId="2603" priority="524" operator="greaterThanOrEqual">
      <formula>0.9</formula>
    </cfRule>
    <cfRule type="cellIs" dxfId="2602" priority="525" operator="greaterThanOrEqual">
      <formula>0.5</formula>
    </cfRule>
    <cfRule type="cellIs" dxfId="2601" priority="526" operator="greaterThanOrEqual">
      <formula>0.3</formula>
    </cfRule>
    <cfRule type="cellIs" dxfId="2600" priority="527" operator="lessThanOrEqual">
      <formula>0.3</formula>
    </cfRule>
  </conditionalFormatting>
  <conditionalFormatting sqref="AC36">
    <cfRule type="cellIs" dxfId="2599" priority="521" operator="greaterThanOrEqual">
      <formula>7</formula>
    </cfRule>
    <cfRule type="cellIs" dxfId="2598" priority="522" operator="greaterThanOrEqual">
      <formula>4</formula>
    </cfRule>
  </conditionalFormatting>
  <conditionalFormatting sqref="X35">
    <cfRule type="cellIs" dxfId="2597" priority="516" operator="greaterThanOrEqual">
      <formula>7.4</formula>
    </cfRule>
    <cfRule type="cellIs" dxfId="2596" priority="517" operator="greaterThanOrEqual">
      <formula>6.6</formula>
    </cfRule>
    <cfRule type="cellIs" dxfId="2595" priority="518" operator="greaterThanOrEqual">
      <formula>6.3</formula>
    </cfRule>
    <cfRule type="cellIs" dxfId="2594" priority="519" operator="greaterThanOrEqual">
      <formula>6</formula>
    </cfRule>
    <cfRule type="cellIs" dxfId="2593" priority="520" operator="lessThanOrEqual">
      <formula>6</formula>
    </cfRule>
  </conditionalFormatting>
  <conditionalFormatting sqref="Y35">
    <cfRule type="cellIs" dxfId="2592" priority="511" operator="greaterThanOrEqual">
      <formula>6.2</formula>
    </cfRule>
    <cfRule type="cellIs" dxfId="2591" priority="512" operator="greaterThanOrEqual">
      <formula>6.1</formula>
    </cfRule>
    <cfRule type="cellIs" dxfId="2590" priority="513" operator="greaterThanOrEqual">
      <formula>5.95</formula>
    </cfRule>
    <cfRule type="cellIs" dxfId="2589" priority="514" operator="greaterThanOrEqual">
      <formula>5.8</formula>
    </cfRule>
    <cfRule type="cellIs" dxfId="2588" priority="515" operator="lessThanOrEqual">
      <formula>5.8</formula>
    </cfRule>
  </conditionalFormatting>
  <conditionalFormatting sqref="AB35">
    <cfRule type="cellIs" dxfId="2587" priority="508" operator="greaterThanOrEqual">
      <formula>15</formula>
    </cfRule>
    <cfRule type="cellIs" dxfId="2586" priority="509" operator="greaterThanOrEqual">
      <formula>10</formula>
    </cfRule>
    <cfRule type="cellIs" dxfId="2585" priority="510" operator="greaterThanOrEqual">
      <formula>7</formula>
    </cfRule>
  </conditionalFormatting>
  <conditionalFormatting sqref="AA35">
    <cfRule type="cellIs" dxfId="2584" priority="503" operator="greaterThanOrEqual">
      <formula>1.45</formula>
    </cfRule>
    <cfRule type="cellIs" dxfId="2583" priority="504" operator="greaterThanOrEqual">
      <formula>0.9</formula>
    </cfRule>
    <cfRule type="cellIs" dxfId="2582" priority="505" operator="greaterThanOrEqual">
      <formula>0.5</formula>
    </cfRule>
    <cfRule type="cellIs" dxfId="2581" priority="506" operator="greaterThanOrEqual">
      <formula>0.3</formula>
    </cfRule>
    <cfRule type="cellIs" dxfId="2580" priority="507" operator="lessThanOrEqual">
      <formula>0.3</formula>
    </cfRule>
  </conditionalFormatting>
  <conditionalFormatting sqref="AC35">
    <cfRule type="cellIs" dxfId="2579" priority="501" operator="greaterThanOrEqual">
      <formula>7</formula>
    </cfRule>
    <cfRule type="cellIs" dxfId="2578" priority="502" operator="greaterThanOrEqual">
      <formula>4</formula>
    </cfRule>
  </conditionalFormatting>
  <conditionalFormatting sqref="X34">
    <cfRule type="cellIs" dxfId="2577" priority="496" operator="greaterThanOrEqual">
      <formula>7.4</formula>
    </cfRule>
    <cfRule type="cellIs" dxfId="2576" priority="497" operator="greaterThanOrEqual">
      <formula>6.6</formula>
    </cfRule>
    <cfRule type="cellIs" dxfId="2575" priority="498" operator="greaterThanOrEqual">
      <formula>6.3</formula>
    </cfRule>
    <cfRule type="cellIs" dxfId="2574" priority="499" operator="greaterThanOrEqual">
      <formula>6</formula>
    </cfRule>
    <cfRule type="cellIs" dxfId="2573" priority="500" operator="lessThanOrEqual">
      <formula>6</formula>
    </cfRule>
  </conditionalFormatting>
  <conditionalFormatting sqref="Y34">
    <cfRule type="cellIs" dxfId="2572" priority="491" operator="greaterThanOrEqual">
      <formula>6.2</formula>
    </cfRule>
    <cfRule type="cellIs" dxfId="2571" priority="492" operator="greaterThanOrEqual">
      <formula>6.1</formula>
    </cfRule>
    <cfRule type="cellIs" dxfId="2570" priority="493" operator="greaterThanOrEqual">
      <formula>5.95</formula>
    </cfRule>
    <cfRule type="cellIs" dxfId="2569" priority="494" operator="greaterThanOrEqual">
      <formula>5.8</formula>
    </cfRule>
    <cfRule type="cellIs" dxfId="2568" priority="495" operator="lessThanOrEqual">
      <formula>5.8</formula>
    </cfRule>
  </conditionalFormatting>
  <conditionalFormatting sqref="AB34">
    <cfRule type="cellIs" dxfId="2567" priority="488" operator="greaterThanOrEqual">
      <formula>15</formula>
    </cfRule>
    <cfRule type="cellIs" dxfId="2566" priority="489" operator="greaterThanOrEqual">
      <formula>10</formula>
    </cfRule>
    <cfRule type="cellIs" dxfId="2565" priority="490" operator="greaterThanOrEqual">
      <formula>7</formula>
    </cfRule>
  </conditionalFormatting>
  <conditionalFormatting sqref="AA34">
    <cfRule type="cellIs" dxfId="2564" priority="483" operator="greaterThanOrEqual">
      <formula>1.45</formula>
    </cfRule>
    <cfRule type="cellIs" dxfId="2563" priority="484" operator="greaterThanOrEqual">
      <formula>0.9</formula>
    </cfRule>
    <cfRule type="cellIs" dxfId="2562" priority="485" operator="greaterThanOrEqual">
      <formula>0.5</formula>
    </cfRule>
    <cfRule type="cellIs" dxfId="2561" priority="486" operator="greaterThanOrEqual">
      <formula>0.3</formula>
    </cfRule>
    <cfRule type="cellIs" dxfId="2560" priority="487" operator="lessThanOrEqual">
      <formula>0.3</formula>
    </cfRule>
  </conditionalFormatting>
  <conditionalFormatting sqref="AC34">
    <cfRule type="cellIs" dxfId="2559" priority="481" operator="greaterThanOrEqual">
      <formula>7</formula>
    </cfRule>
    <cfRule type="cellIs" dxfId="2558" priority="482" operator="greaterThanOrEqual">
      <formula>4</formula>
    </cfRule>
  </conditionalFormatting>
  <conditionalFormatting sqref="X32">
    <cfRule type="cellIs" dxfId="2557" priority="476" operator="greaterThanOrEqual">
      <formula>7.4</formula>
    </cfRule>
    <cfRule type="cellIs" dxfId="2556" priority="477" operator="greaterThanOrEqual">
      <formula>6.6</formula>
    </cfRule>
    <cfRule type="cellIs" dxfId="2555" priority="478" operator="greaterThanOrEqual">
      <formula>6.3</formula>
    </cfRule>
    <cfRule type="cellIs" dxfId="2554" priority="479" operator="greaterThanOrEqual">
      <formula>6</formula>
    </cfRule>
    <cfRule type="cellIs" dxfId="2553" priority="480" operator="lessThanOrEqual">
      <formula>6</formula>
    </cfRule>
  </conditionalFormatting>
  <conditionalFormatting sqref="Y32">
    <cfRule type="cellIs" dxfId="2552" priority="471" operator="greaterThanOrEqual">
      <formula>6.2</formula>
    </cfRule>
    <cfRule type="cellIs" dxfId="2551" priority="472" operator="greaterThanOrEqual">
      <formula>6.1</formula>
    </cfRule>
    <cfRule type="cellIs" dxfId="2550" priority="473" operator="greaterThanOrEqual">
      <formula>5.95</formula>
    </cfRule>
    <cfRule type="cellIs" dxfId="2549" priority="474" operator="greaterThanOrEqual">
      <formula>5.8</formula>
    </cfRule>
    <cfRule type="cellIs" dxfId="2548" priority="475" operator="lessThanOrEqual">
      <formula>5.8</formula>
    </cfRule>
  </conditionalFormatting>
  <conditionalFormatting sqref="AB32">
    <cfRule type="cellIs" dxfId="2547" priority="468" operator="greaterThanOrEqual">
      <formula>15</formula>
    </cfRule>
    <cfRule type="cellIs" dxfId="2546" priority="469" operator="greaterThanOrEqual">
      <formula>10</formula>
    </cfRule>
    <cfRule type="cellIs" dxfId="2545" priority="470" operator="greaterThanOrEqual">
      <formula>7</formula>
    </cfRule>
  </conditionalFormatting>
  <conditionalFormatting sqref="AA32">
    <cfRule type="cellIs" dxfId="2544" priority="463" operator="greaterThanOrEqual">
      <formula>1.45</formula>
    </cfRule>
    <cfRule type="cellIs" dxfId="2543" priority="464" operator="greaterThanOrEqual">
      <formula>0.9</formula>
    </cfRule>
    <cfRule type="cellIs" dxfId="2542" priority="465" operator="greaterThanOrEqual">
      <formula>0.5</formula>
    </cfRule>
    <cfRule type="cellIs" dxfId="2541" priority="466" operator="greaterThanOrEqual">
      <formula>0.3</formula>
    </cfRule>
    <cfRule type="cellIs" dxfId="2540" priority="467" operator="lessThanOrEqual">
      <formula>0.3</formula>
    </cfRule>
  </conditionalFormatting>
  <conditionalFormatting sqref="AC32">
    <cfRule type="cellIs" dxfId="2539" priority="461" operator="greaterThanOrEqual">
      <formula>7</formula>
    </cfRule>
    <cfRule type="cellIs" dxfId="2538" priority="462" operator="greaterThanOrEqual">
      <formula>4</formula>
    </cfRule>
  </conditionalFormatting>
  <conditionalFormatting sqref="X31">
    <cfRule type="cellIs" dxfId="2537" priority="456" operator="greaterThanOrEqual">
      <formula>7.4</formula>
    </cfRule>
    <cfRule type="cellIs" dxfId="2536" priority="457" operator="greaterThanOrEqual">
      <formula>6.6</formula>
    </cfRule>
    <cfRule type="cellIs" dxfId="2535" priority="458" operator="greaterThanOrEqual">
      <formula>6.3</formula>
    </cfRule>
    <cfRule type="cellIs" dxfId="2534" priority="459" operator="greaterThanOrEqual">
      <formula>6</formula>
    </cfRule>
    <cfRule type="cellIs" dxfId="2533" priority="460" operator="lessThanOrEqual">
      <formula>6</formula>
    </cfRule>
  </conditionalFormatting>
  <conditionalFormatting sqref="Y31">
    <cfRule type="cellIs" dxfId="2532" priority="451" operator="greaterThanOrEqual">
      <formula>6.2</formula>
    </cfRule>
    <cfRule type="cellIs" dxfId="2531" priority="452" operator="greaterThanOrEqual">
      <formula>6.1</formula>
    </cfRule>
    <cfRule type="cellIs" dxfId="2530" priority="453" operator="greaterThanOrEqual">
      <formula>5.95</formula>
    </cfRule>
    <cfRule type="cellIs" dxfId="2529" priority="454" operator="greaterThanOrEqual">
      <formula>5.8</formula>
    </cfRule>
    <cfRule type="cellIs" dxfId="2528" priority="455" operator="lessThanOrEqual">
      <formula>5.8</formula>
    </cfRule>
  </conditionalFormatting>
  <conditionalFormatting sqref="AB31">
    <cfRule type="cellIs" dxfId="2527" priority="448" operator="greaterThanOrEqual">
      <formula>15</formula>
    </cfRule>
    <cfRule type="cellIs" dxfId="2526" priority="449" operator="greaterThanOrEqual">
      <formula>10</formula>
    </cfRule>
    <cfRule type="cellIs" dxfId="2525" priority="450" operator="greaterThanOrEqual">
      <formula>7</formula>
    </cfRule>
  </conditionalFormatting>
  <conditionalFormatting sqref="AA31">
    <cfRule type="cellIs" dxfId="2524" priority="443" operator="greaterThanOrEqual">
      <formula>1.45</formula>
    </cfRule>
    <cfRule type="cellIs" dxfId="2523" priority="444" operator="greaterThanOrEqual">
      <formula>0.9</formula>
    </cfRule>
    <cfRule type="cellIs" dxfId="2522" priority="445" operator="greaterThanOrEqual">
      <formula>0.5</formula>
    </cfRule>
    <cfRule type="cellIs" dxfId="2521" priority="446" operator="greaterThanOrEqual">
      <formula>0.3</formula>
    </cfRule>
    <cfRule type="cellIs" dxfId="2520" priority="447" operator="lessThanOrEqual">
      <formula>0.3</formula>
    </cfRule>
  </conditionalFormatting>
  <conditionalFormatting sqref="AC31">
    <cfRule type="cellIs" dxfId="2519" priority="441" operator="greaterThanOrEqual">
      <formula>7</formula>
    </cfRule>
    <cfRule type="cellIs" dxfId="2518" priority="442" operator="greaterThanOrEqual">
      <formula>4</formula>
    </cfRule>
  </conditionalFormatting>
  <conditionalFormatting sqref="X28">
    <cfRule type="cellIs" dxfId="2517" priority="436" operator="greaterThanOrEqual">
      <formula>7.4</formula>
    </cfRule>
    <cfRule type="cellIs" dxfId="2516" priority="437" operator="greaterThanOrEqual">
      <formula>6.6</formula>
    </cfRule>
    <cfRule type="cellIs" dxfId="2515" priority="438" operator="greaterThanOrEqual">
      <formula>6.3</formula>
    </cfRule>
    <cfRule type="cellIs" dxfId="2514" priority="439" operator="greaterThanOrEqual">
      <formula>6</formula>
    </cfRule>
    <cfRule type="cellIs" dxfId="2513" priority="440" operator="lessThanOrEqual">
      <formula>6</formula>
    </cfRule>
  </conditionalFormatting>
  <conditionalFormatting sqref="Y28">
    <cfRule type="cellIs" dxfId="2512" priority="431" operator="greaterThanOrEqual">
      <formula>6.2</formula>
    </cfRule>
    <cfRule type="cellIs" dxfId="2511" priority="432" operator="greaterThanOrEqual">
      <formula>6.1</formula>
    </cfRule>
    <cfRule type="cellIs" dxfId="2510" priority="433" operator="greaterThanOrEqual">
      <formula>5.95</formula>
    </cfRule>
    <cfRule type="cellIs" dxfId="2509" priority="434" operator="greaterThanOrEqual">
      <formula>5.8</formula>
    </cfRule>
    <cfRule type="cellIs" dxfId="2508" priority="435" operator="lessThanOrEqual">
      <formula>5.8</formula>
    </cfRule>
  </conditionalFormatting>
  <conditionalFormatting sqref="AB28">
    <cfRule type="cellIs" dxfId="2507" priority="428" operator="greaterThanOrEqual">
      <formula>15</formula>
    </cfRule>
    <cfRule type="cellIs" dxfId="2506" priority="429" operator="greaterThanOrEqual">
      <formula>10</formula>
    </cfRule>
    <cfRule type="cellIs" dxfId="2505" priority="430" operator="greaterThanOrEqual">
      <formula>7</formula>
    </cfRule>
  </conditionalFormatting>
  <conditionalFormatting sqref="AA28">
    <cfRule type="cellIs" dxfId="2504" priority="423" operator="greaterThanOrEqual">
      <formula>1.45</formula>
    </cfRule>
    <cfRule type="cellIs" dxfId="2503" priority="424" operator="greaterThanOrEqual">
      <formula>0.9</formula>
    </cfRule>
    <cfRule type="cellIs" dxfId="2502" priority="425" operator="greaterThanOrEqual">
      <formula>0.5</formula>
    </cfRule>
    <cfRule type="cellIs" dxfId="2501" priority="426" operator="greaterThanOrEqual">
      <formula>0.3</formula>
    </cfRule>
    <cfRule type="cellIs" dxfId="2500" priority="427" operator="lessThanOrEqual">
      <formula>0.3</formula>
    </cfRule>
  </conditionalFormatting>
  <conditionalFormatting sqref="AC28">
    <cfRule type="cellIs" dxfId="2499" priority="421" operator="greaterThanOrEqual">
      <formula>7</formula>
    </cfRule>
    <cfRule type="cellIs" dxfId="2498" priority="422" operator="greaterThanOrEqual">
      <formula>4</formula>
    </cfRule>
  </conditionalFormatting>
  <conditionalFormatting sqref="X24">
    <cfRule type="cellIs" dxfId="2497" priority="416" operator="greaterThanOrEqual">
      <formula>7.4</formula>
    </cfRule>
    <cfRule type="cellIs" dxfId="2496" priority="417" operator="greaterThanOrEqual">
      <formula>6.6</formula>
    </cfRule>
    <cfRule type="cellIs" dxfId="2495" priority="418" operator="greaterThanOrEqual">
      <formula>6.3</formula>
    </cfRule>
    <cfRule type="cellIs" dxfId="2494" priority="419" operator="greaterThanOrEqual">
      <formula>6</formula>
    </cfRule>
    <cfRule type="cellIs" dxfId="2493" priority="420" operator="lessThanOrEqual">
      <formula>6</formula>
    </cfRule>
  </conditionalFormatting>
  <conditionalFormatting sqref="Y24">
    <cfRule type="cellIs" dxfId="2492" priority="411" operator="greaterThanOrEqual">
      <formula>6.2</formula>
    </cfRule>
    <cfRule type="cellIs" dxfId="2491" priority="412" operator="greaterThanOrEqual">
      <formula>6.1</formula>
    </cfRule>
    <cfRule type="cellIs" dxfId="2490" priority="413" operator="greaterThanOrEqual">
      <formula>5.95</formula>
    </cfRule>
    <cfRule type="cellIs" dxfId="2489" priority="414" operator="greaterThanOrEqual">
      <formula>5.8</formula>
    </cfRule>
    <cfRule type="cellIs" dxfId="2488" priority="415" operator="lessThanOrEqual">
      <formula>5.8</formula>
    </cfRule>
  </conditionalFormatting>
  <conditionalFormatting sqref="AB24">
    <cfRule type="cellIs" dxfId="2487" priority="408" operator="greaterThanOrEqual">
      <formula>15</formula>
    </cfRule>
    <cfRule type="cellIs" dxfId="2486" priority="409" operator="greaterThanOrEqual">
      <formula>10</formula>
    </cfRule>
    <cfRule type="cellIs" dxfId="2485" priority="410" operator="greaterThanOrEqual">
      <formula>7</formula>
    </cfRule>
  </conditionalFormatting>
  <conditionalFormatting sqref="AA24">
    <cfRule type="cellIs" dxfId="2484" priority="403" operator="greaterThanOrEqual">
      <formula>1.45</formula>
    </cfRule>
    <cfRule type="cellIs" dxfId="2483" priority="404" operator="greaterThanOrEqual">
      <formula>0.9</formula>
    </cfRule>
    <cfRule type="cellIs" dxfId="2482" priority="405" operator="greaterThanOrEqual">
      <formula>0.5</formula>
    </cfRule>
    <cfRule type="cellIs" dxfId="2481" priority="406" operator="greaterThanOrEqual">
      <formula>0.3</formula>
    </cfRule>
    <cfRule type="cellIs" dxfId="2480" priority="407" operator="lessThanOrEqual">
      <formula>0.3</formula>
    </cfRule>
  </conditionalFormatting>
  <conditionalFormatting sqref="AC24">
    <cfRule type="cellIs" dxfId="2479" priority="401" operator="greaterThanOrEqual">
      <formula>7</formula>
    </cfRule>
    <cfRule type="cellIs" dxfId="2478" priority="402" operator="greaterThanOrEqual">
      <formula>4</formula>
    </cfRule>
  </conditionalFormatting>
  <conditionalFormatting sqref="X22">
    <cfRule type="cellIs" dxfId="2477" priority="396" operator="greaterThanOrEqual">
      <formula>7.4</formula>
    </cfRule>
    <cfRule type="cellIs" dxfId="2476" priority="397" operator="greaterThanOrEqual">
      <formula>6.6</formula>
    </cfRule>
    <cfRule type="cellIs" dxfId="2475" priority="398" operator="greaterThanOrEqual">
      <formula>6.3</formula>
    </cfRule>
    <cfRule type="cellIs" dxfId="2474" priority="399" operator="greaterThanOrEqual">
      <formula>6</formula>
    </cfRule>
    <cfRule type="cellIs" dxfId="2473" priority="400" operator="lessThanOrEqual">
      <formula>6</formula>
    </cfRule>
  </conditionalFormatting>
  <conditionalFormatting sqref="Y22">
    <cfRule type="cellIs" dxfId="2472" priority="391" operator="greaterThanOrEqual">
      <formula>6.2</formula>
    </cfRule>
    <cfRule type="cellIs" dxfId="2471" priority="392" operator="greaterThanOrEqual">
      <formula>6.1</formula>
    </cfRule>
    <cfRule type="cellIs" dxfId="2470" priority="393" operator="greaterThanOrEqual">
      <formula>5.95</formula>
    </cfRule>
    <cfRule type="cellIs" dxfId="2469" priority="394" operator="greaterThanOrEqual">
      <formula>5.8</formula>
    </cfRule>
    <cfRule type="cellIs" dxfId="2468" priority="395" operator="lessThanOrEqual">
      <formula>5.8</formula>
    </cfRule>
  </conditionalFormatting>
  <conditionalFormatting sqref="AB22">
    <cfRule type="cellIs" dxfId="2467" priority="388" operator="greaterThanOrEqual">
      <formula>15</formula>
    </cfRule>
    <cfRule type="cellIs" dxfId="2466" priority="389" operator="greaterThanOrEqual">
      <formula>10</formula>
    </cfRule>
    <cfRule type="cellIs" dxfId="2465" priority="390" operator="greaterThanOrEqual">
      <formula>7</formula>
    </cfRule>
  </conditionalFormatting>
  <conditionalFormatting sqref="AA22">
    <cfRule type="cellIs" dxfId="2464" priority="383" operator="greaterThanOrEqual">
      <formula>1.45</formula>
    </cfRule>
    <cfRule type="cellIs" dxfId="2463" priority="384" operator="greaterThanOrEqual">
      <formula>0.9</formula>
    </cfRule>
    <cfRule type="cellIs" dxfId="2462" priority="385" operator="greaterThanOrEqual">
      <formula>0.5</formula>
    </cfRule>
    <cfRule type="cellIs" dxfId="2461" priority="386" operator="greaterThanOrEqual">
      <formula>0.3</formula>
    </cfRule>
    <cfRule type="cellIs" dxfId="2460" priority="387" operator="lessThanOrEqual">
      <formula>0.3</formula>
    </cfRule>
  </conditionalFormatting>
  <conditionalFormatting sqref="AC22">
    <cfRule type="cellIs" dxfId="2459" priority="381" operator="greaterThanOrEqual">
      <formula>7</formula>
    </cfRule>
    <cfRule type="cellIs" dxfId="2458" priority="382" operator="greaterThanOrEqual">
      <formula>4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4"/>
  <dimension ref="A1:AD44"/>
  <sheetViews>
    <sheetView workbookViewId="0">
      <selection activeCell="AF33" sqref="AF33"/>
    </sheetView>
  </sheetViews>
  <sheetFormatPr defaultColWidth="8.85546875" defaultRowHeight="9" x14ac:dyDescent="0.15"/>
  <cols>
    <col min="1" max="1" width="0.5703125" style="2" customWidth="1"/>
    <col min="2" max="2" width="6.7109375" style="15" customWidth="1"/>
    <col min="3" max="3" width="0.5703125" style="5" customWidth="1"/>
    <col min="4" max="7" width="3.140625" style="41" customWidth="1"/>
    <col min="8" max="8" width="3.140625" style="41" hidden="1" customWidth="1"/>
    <col min="9" max="9" width="3.140625" style="41" customWidth="1"/>
    <col min="10" max="11" width="2.28515625" style="41" customWidth="1"/>
    <col min="12" max="12" width="0.5703125" style="5" customWidth="1"/>
    <col min="13" max="16" width="3.140625" style="41" customWidth="1"/>
    <col min="17" max="17" width="3.140625" style="41" hidden="1" customWidth="1"/>
    <col min="18" max="18" width="3.140625" style="41" customWidth="1"/>
    <col min="19" max="20" width="2.28515625" style="41" customWidth="1"/>
    <col min="21" max="21" width="0.5703125" style="5" customWidth="1"/>
    <col min="22" max="25" width="3.140625" style="41" customWidth="1"/>
    <col min="26" max="26" width="3.140625" style="41" hidden="1" customWidth="1"/>
    <col min="27" max="27" width="3.140625" style="41" customWidth="1"/>
    <col min="28" max="29" width="2.28515625" style="41" customWidth="1"/>
    <col min="30" max="30" width="0.5703125" style="5" customWidth="1"/>
    <col min="31" max="16384" width="8.85546875" style="15"/>
  </cols>
  <sheetData>
    <row r="1" spans="2:30" s="15" customFormat="1" x14ac:dyDescent="0.15">
      <c r="B1" s="3"/>
      <c r="C1" s="5"/>
      <c r="D1" s="6"/>
      <c r="E1" s="7"/>
      <c r="F1" s="141" t="s">
        <v>215</v>
      </c>
      <c r="G1" s="7"/>
      <c r="H1" s="7"/>
      <c r="I1" s="7"/>
      <c r="J1" s="7"/>
      <c r="K1" s="8"/>
      <c r="L1" s="5"/>
      <c r="M1" s="9"/>
      <c r="N1" s="10"/>
      <c r="O1" s="142" t="s">
        <v>216</v>
      </c>
      <c r="P1" s="10"/>
      <c r="Q1" s="10"/>
      <c r="R1" s="10"/>
      <c r="S1" s="10"/>
      <c r="T1" s="11"/>
      <c r="U1" s="5"/>
      <c r="V1" s="12"/>
      <c r="W1" s="13"/>
      <c r="X1" s="143" t="s">
        <v>217</v>
      </c>
      <c r="Y1" s="13"/>
      <c r="Z1" s="13"/>
      <c r="AA1" s="13"/>
      <c r="AB1" s="13"/>
      <c r="AC1" s="14"/>
      <c r="AD1" s="5"/>
    </row>
    <row r="2" spans="2:30" s="15" customFormat="1" ht="24" customHeight="1" x14ac:dyDescent="0.15">
      <c r="B2" s="16" t="s">
        <v>0</v>
      </c>
      <c r="C2" s="18" t="s">
        <v>189</v>
      </c>
      <c r="D2" s="81" t="s">
        <v>187</v>
      </c>
      <c r="E2" s="80" t="s">
        <v>188</v>
      </c>
      <c r="F2" s="19" t="s">
        <v>180</v>
      </c>
      <c r="G2" s="19" t="s">
        <v>179</v>
      </c>
      <c r="H2" s="20" t="s">
        <v>210</v>
      </c>
      <c r="I2" s="20" t="s">
        <v>211</v>
      </c>
      <c r="J2" s="20" t="s">
        <v>183</v>
      </c>
      <c r="K2" s="21" t="s">
        <v>209</v>
      </c>
      <c r="L2" s="18" t="s">
        <v>189</v>
      </c>
      <c r="M2" s="22" t="s">
        <v>187</v>
      </c>
      <c r="N2" s="77" t="s">
        <v>188</v>
      </c>
      <c r="O2" s="86" t="s">
        <v>180</v>
      </c>
      <c r="P2" s="23" t="s">
        <v>179</v>
      </c>
      <c r="Q2" s="84" t="s">
        <v>210</v>
      </c>
      <c r="R2" s="84" t="s">
        <v>211</v>
      </c>
      <c r="S2" s="84" t="s">
        <v>183</v>
      </c>
      <c r="T2" s="24" t="s">
        <v>209</v>
      </c>
      <c r="U2" s="18" t="s">
        <v>189</v>
      </c>
      <c r="V2" s="25" t="s">
        <v>187</v>
      </c>
      <c r="W2" s="78" t="s">
        <v>188</v>
      </c>
      <c r="X2" s="87" t="s">
        <v>180</v>
      </c>
      <c r="Y2" s="26" t="s">
        <v>179</v>
      </c>
      <c r="Z2" s="85" t="s">
        <v>210</v>
      </c>
      <c r="AA2" s="85" t="s">
        <v>211</v>
      </c>
      <c r="AB2" s="85" t="s">
        <v>183</v>
      </c>
      <c r="AC2" s="27" t="s">
        <v>209</v>
      </c>
      <c r="AD2" s="18" t="s">
        <v>189</v>
      </c>
    </row>
    <row r="3" spans="2:30" s="15" customFormat="1" x14ac:dyDescent="0.15">
      <c r="B3" s="28" t="s">
        <v>138</v>
      </c>
      <c r="C3" s="5"/>
      <c r="D3" s="82" t="s">
        <v>190</v>
      </c>
      <c r="E3" s="29">
        <v>13</v>
      </c>
      <c r="F3" s="45">
        <v>9</v>
      </c>
      <c r="G3" s="45">
        <v>6.46</v>
      </c>
      <c r="H3" s="31">
        <f t="shared" ref="H3:H42" si="0">J3*3+K3</f>
        <v>36</v>
      </c>
      <c r="I3" s="42">
        <f t="shared" ref="I3:I42" si="1">H3/E3</f>
        <v>2.7692307692307692</v>
      </c>
      <c r="J3" s="31">
        <v>12</v>
      </c>
      <c r="K3" s="32"/>
      <c r="L3" s="5"/>
      <c r="M3" s="113"/>
      <c r="N3" s="114"/>
      <c r="O3" s="115"/>
      <c r="P3" s="116"/>
      <c r="Q3" s="117"/>
      <c r="R3" s="118"/>
      <c r="S3" s="119"/>
      <c r="T3" s="120"/>
      <c r="U3" s="58"/>
      <c r="V3" s="113"/>
      <c r="W3" s="114"/>
      <c r="X3" s="115"/>
      <c r="Y3" s="116"/>
      <c r="Z3" s="119"/>
      <c r="AA3" s="118"/>
      <c r="AB3" s="119"/>
      <c r="AC3" s="120"/>
      <c r="AD3" s="5"/>
    </row>
    <row r="4" spans="2:30" s="15" customFormat="1" x14ac:dyDescent="0.15">
      <c r="B4" s="28" t="s">
        <v>139</v>
      </c>
      <c r="C4" s="5"/>
      <c r="D4" s="82" t="s">
        <v>191</v>
      </c>
      <c r="E4" s="29">
        <v>34</v>
      </c>
      <c r="F4" s="45">
        <v>8.6300000000000008</v>
      </c>
      <c r="G4" s="45">
        <v>6.41</v>
      </c>
      <c r="H4" s="33">
        <f t="shared" si="0"/>
        <v>88</v>
      </c>
      <c r="I4" s="42">
        <f t="shared" si="1"/>
        <v>2.5882352941176472</v>
      </c>
      <c r="J4" s="33">
        <v>29</v>
      </c>
      <c r="K4" s="32">
        <v>1</v>
      </c>
      <c r="L4" s="5"/>
      <c r="M4" s="30" t="s">
        <v>191</v>
      </c>
      <c r="N4" s="62">
        <v>35</v>
      </c>
      <c r="O4" s="45">
        <v>7.79</v>
      </c>
      <c r="P4" s="54">
        <v>6.07</v>
      </c>
      <c r="Q4" s="33">
        <f t="shared" ref="Q4:Q13" si="2">S4*3+T4</f>
        <v>71</v>
      </c>
      <c r="R4" s="42">
        <f t="shared" ref="R4:R13" si="3">Q4/N4</f>
        <v>2.0285714285714285</v>
      </c>
      <c r="S4" s="104">
        <v>23</v>
      </c>
      <c r="T4" s="32">
        <v>2</v>
      </c>
      <c r="U4" s="58"/>
      <c r="V4" s="30" t="s">
        <v>191</v>
      </c>
      <c r="W4" s="62">
        <v>35</v>
      </c>
      <c r="X4" s="45">
        <v>8.5299999999999994</v>
      </c>
      <c r="Y4" s="53">
        <v>6.47</v>
      </c>
      <c r="Z4" s="104">
        <f>AB4*3+AC4</f>
        <v>81</v>
      </c>
      <c r="AA4" s="42">
        <f>Z4/W4</f>
        <v>2.3142857142857145</v>
      </c>
      <c r="AB4" s="104">
        <v>26</v>
      </c>
      <c r="AC4" s="32">
        <v>3</v>
      </c>
      <c r="AD4" s="5"/>
    </row>
    <row r="5" spans="2:30" s="15" customFormat="1" x14ac:dyDescent="0.15">
      <c r="B5" s="28" t="s">
        <v>140</v>
      </c>
      <c r="C5" s="5"/>
      <c r="D5" s="82" t="s">
        <v>192</v>
      </c>
      <c r="E5" s="29">
        <v>33</v>
      </c>
      <c r="F5" s="45">
        <v>8.26</v>
      </c>
      <c r="G5" s="45">
        <v>6.29</v>
      </c>
      <c r="H5" s="33">
        <f t="shared" si="0"/>
        <v>73</v>
      </c>
      <c r="I5" s="42">
        <f t="shared" si="1"/>
        <v>2.2121212121212119</v>
      </c>
      <c r="J5" s="33">
        <v>23</v>
      </c>
      <c r="K5" s="34">
        <v>4</v>
      </c>
      <c r="L5" s="5"/>
      <c r="M5" s="30" t="s">
        <v>192</v>
      </c>
      <c r="N5" s="62">
        <v>36</v>
      </c>
      <c r="O5" s="45">
        <v>8.43</v>
      </c>
      <c r="P5" s="53">
        <v>6.46</v>
      </c>
      <c r="Q5" s="33">
        <f t="shared" si="2"/>
        <v>75</v>
      </c>
      <c r="R5" s="42">
        <f t="shared" si="3"/>
        <v>2.0833333333333335</v>
      </c>
      <c r="S5" s="104">
        <v>23</v>
      </c>
      <c r="T5" s="34">
        <v>6</v>
      </c>
      <c r="U5" s="58"/>
      <c r="V5" s="30" t="s">
        <v>192</v>
      </c>
      <c r="W5" s="62">
        <v>36</v>
      </c>
      <c r="X5" s="45">
        <v>8.7100000000000009</v>
      </c>
      <c r="Y5" s="53">
        <v>6.42</v>
      </c>
      <c r="Z5" s="104">
        <f>AB5*3+AC5</f>
        <v>90</v>
      </c>
      <c r="AA5" s="42">
        <f>Z5/W5</f>
        <v>2.5</v>
      </c>
      <c r="AB5" s="104">
        <v>28</v>
      </c>
      <c r="AC5" s="34">
        <v>6</v>
      </c>
      <c r="AD5" s="5"/>
    </row>
    <row r="6" spans="2:30" s="15" customFormat="1" x14ac:dyDescent="0.15">
      <c r="B6" s="28" t="s">
        <v>141</v>
      </c>
      <c r="C6" s="5"/>
      <c r="D6" s="82" t="s">
        <v>192</v>
      </c>
      <c r="E6" s="29">
        <v>22</v>
      </c>
      <c r="F6" s="45">
        <v>7.77</v>
      </c>
      <c r="G6" s="45">
        <v>6.25</v>
      </c>
      <c r="H6" s="31">
        <f t="shared" si="0"/>
        <v>36</v>
      </c>
      <c r="I6" s="42">
        <f t="shared" si="1"/>
        <v>1.6363636363636365</v>
      </c>
      <c r="J6" s="31">
        <v>11</v>
      </c>
      <c r="K6" s="32">
        <v>3</v>
      </c>
      <c r="L6" s="5"/>
      <c r="M6" s="30" t="s">
        <v>218</v>
      </c>
      <c r="N6" s="62">
        <v>29</v>
      </c>
      <c r="O6" s="46">
        <v>6.66</v>
      </c>
      <c r="P6" s="56">
        <v>5.91</v>
      </c>
      <c r="Q6" s="36">
        <f t="shared" si="2"/>
        <v>24</v>
      </c>
      <c r="R6" s="44">
        <f t="shared" si="3"/>
        <v>0.82758620689655171</v>
      </c>
      <c r="S6" s="106">
        <v>7</v>
      </c>
      <c r="T6" s="32">
        <v>3</v>
      </c>
      <c r="U6" s="58"/>
      <c r="V6" s="113"/>
      <c r="W6" s="114"/>
      <c r="X6" s="115"/>
      <c r="Y6" s="116"/>
      <c r="Z6" s="119"/>
      <c r="AA6" s="118"/>
      <c r="AB6" s="119"/>
      <c r="AC6" s="120"/>
      <c r="AD6" s="5"/>
    </row>
    <row r="7" spans="2:30" s="15" customFormat="1" x14ac:dyDescent="0.15">
      <c r="B7" s="28" t="s">
        <v>137</v>
      </c>
      <c r="C7" s="5"/>
      <c r="D7" s="82" t="s">
        <v>193</v>
      </c>
      <c r="E7" s="29">
        <v>34</v>
      </c>
      <c r="F7" s="45">
        <v>7.74</v>
      </c>
      <c r="G7" s="45">
        <v>6.56</v>
      </c>
      <c r="H7" s="33">
        <f t="shared" si="0"/>
        <v>47</v>
      </c>
      <c r="I7" s="43">
        <f t="shared" si="1"/>
        <v>1.3823529411764706</v>
      </c>
      <c r="J7" s="31">
        <v>12</v>
      </c>
      <c r="K7" s="35">
        <v>11</v>
      </c>
      <c r="L7" s="5"/>
      <c r="M7" s="30" t="s">
        <v>193</v>
      </c>
      <c r="N7" s="62">
        <v>27</v>
      </c>
      <c r="O7" s="46">
        <v>7.13</v>
      </c>
      <c r="P7" s="53">
        <v>6.37</v>
      </c>
      <c r="Q7" s="36">
        <f t="shared" si="2"/>
        <v>30</v>
      </c>
      <c r="R7" s="44">
        <f t="shared" si="3"/>
        <v>1.1111111111111112</v>
      </c>
      <c r="S7" s="106">
        <v>8</v>
      </c>
      <c r="T7" s="34">
        <v>6</v>
      </c>
      <c r="U7" s="58"/>
      <c r="V7" s="30" t="s">
        <v>193</v>
      </c>
      <c r="W7" s="62">
        <v>30</v>
      </c>
      <c r="X7" s="45">
        <v>7.73</v>
      </c>
      <c r="Y7" s="53">
        <v>6.33</v>
      </c>
      <c r="Z7" s="106">
        <f>AB7*3+AC7</f>
        <v>52</v>
      </c>
      <c r="AA7" s="42">
        <f>Z7/W7</f>
        <v>1.7333333333333334</v>
      </c>
      <c r="AB7" s="104">
        <v>15</v>
      </c>
      <c r="AC7" s="35">
        <v>7</v>
      </c>
      <c r="AD7" s="5"/>
    </row>
    <row r="8" spans="2:30" s="15" customFormat="1" x14ac:dyDescent="0.15">
      <c r="B8" s="28" t="s">
        <v>149</v>
      </c>
      <c r="C8" s="5"/>
      <c r="D8" s="82" t="s">
        <v>190</v>
      </c>
      <c r="E8" s="29">
        <v>27</v>
      </c>
      <c r="F8" s="45">
        <v>7.74</v>
      </c>
      <c r="G8" s="46">
        <v>6.17</v>
      </c>
      <c r="H8" s="33">
        <f t="shared" si="0"/>
        <v>46</v>
      </c>
      <c r="I8" s="42">
        <f t="shared" si="1"/>
        <v>1.7037037037037037</v>
      </c>
      <c r="J8" s="33">
        <v>15</v>
      </c>
      <c r="K8" s="32">
        <v>1</v>
      </c>
      <c r="L8" s="5"/>
      <c r="M8" s="30" t="s">
        <v>195</v>
      </c>
      <c r="N8" s="62">
        <v>33</v>
      </c>
      <c r="O8" s="49">
        <v>5.94</v>
      </c>
      <c r="P8" s="57">
        <v>5.56</v>
      </c>
      <c r="Q8" s="36">
        <f t="shared" si="2"/>
        <v>16</v>
      </c>
      <c r="R8" s="95">
        <f t="shared" si="3"/>
        <v>0.48484848484848486</v>
      </c>
      <c r="S8" s="79">
        <v>5</v>
      </c>
      <c r="T8" s="32">
        <v>1</v>
      </c>
      <c r="U8" s="58"/>
      <c r="V8" s="30" t="s">
        <v>195</v>
      </c>
      <c r="W8" s="62">
        <v>36</v>
      </c>
      <c r="X8" s="45">
        <v>7.4</v>
      </c>
      <c r="Y8" s="111">
        <v>6.03</v>
      </c>
      <c r="Z8" s="104">
        <f>AB8*3+AC8</f>
        <v>51</v>
      </c>
      <c r="AA8" s="43">
        <f>Z8/W8</f>
        <v>1.4166666666666667</v>
      </c>
      <c r="AB8" s="104">
        <v>17</v>
      </c>
      <c r="AC8" s="32"/>
      <c r="AD8" s="5"/>
    </row>
    <row r="9" spans="2:30" s="15" customFormat="1" x14ac:dyDescent="0.15">
      <c r="B9" s="28" t="s">
        <v>154</v>
      </c>
      <c r="C9" s="5"/>
      <c r="D9" s="82" t="s">
        <v>195</v>
      </c>
      <c r="E9" s="29">
        <v>26</v>
      </c>
      <c r="F9" s="45">
        <v>7.62</v>
      </c>
      <c r="G9" s="46">
        <v>6.1</v>
      </c>
      <c r="H9" s="31">
        <f t="shared" si="0"/>
        <v>41</v>
      </c>
      <c r="I9" s="42">
        <f t="shared" si="1"/>
        <v>1.5769230769230769</v>
      </c>
      <c r="J9" s="31">
        <v>12</v>
      </c>
      <c r="K9" s="34">
        <v>5</v>
      </c>
      <c r="L9" s="5"/>
      <c r="M9" s="30" t="s">
        <v>202</v>
      </c>
      <c r="N9" s="62">
        <v>32</v>
      </c>
      <c r="O9" s="45">
        <v>7.97</v>
      </c>
      <c r="P9" s="53">
        <v>6.34</v>
      </c>
      <c r="Q9" s="33">
        <f t="shared" si="2"/>
        <v>59</v>
      </c>
      <c r="R9" s="42">
        <f t="shared" si="3"/>
        <v>1.84375</v>
      </c>
      <c r="S9" s="104">
        <v>18</v>
      </c>
      <c r="T9" s="34">
        <v>5</v>
      </c>
      <c r="U9" s="58"/>
      <c r="V9" s="30" t="s">
        <v>202</v>
      </c>
      <c r="W9" s="62">
        <v>27</v>
      </c>
      <c r="X9" s="45">
        <v>7.52</v>
      </c>
      <c r="Y9" s="109">
        <v>6.33</v>
      </c>
      <c r="Z9" s="105">
        <f>AB9*3+AC9</f>
        <v>34</v>
      </c>
      <c r="AA9" s="43">
        <f>Z9/W9</f>
        <v>1.2592592592592593</v>
      </c>
      <c r="AB9" s="106">
        <v>9</v>
      </c>
      <c r="AC9" s="35">
        <v>7</v>
      </c>
      <c r="AD9" s="5"/>
    </row>
    <row r="10" spans="2:30" s="15" customFormat="1" x14ac:dyDescent="0.15">
      <c r="B10" s="28" t="s">
        <v>150</v>
      </c>
      <c r="C10" s="5"/>
      <c r="D10" s="82" t="s">
        <v>194</v>
      </c>
      <c r="E10" s="29">
        <v>29</v>
      </c>
      <c r="F10" s="45">
        <v>7.62</v>
      </c>
      <c r="G10" s="46">
        <v>6.16</v>
      </c>
      <c r="H10" s="33">
        <f t="shared" si="0"/>
        <v>45</v>
      </c>
      <c r="I10" s="42">
        <f t="shared" si="1"/>
        <v>1.5517241379310345</v>
      </c>
      <c r="J10" s="33">
        <v>15</v>
      </c>
      <c r="K10" s="32"/>
      <c r="L10" s="5"/>
      <c r="M10" s="30" t="s">
        <v>194</v>
      </c>
      <c r="N10" s="62">
        <v>27</v>
      </c>
      <c r="O10" s="45">
        <v>7.72</v>
      </c>
      <c r="P10" s="55">
        <v>6.19</v>
      </c>
      <c r="Q10" s="31">
        <f t="shared" si="2"/>
        <v>42</v>
      </c>
      <c r="R10" s="42">
        <f t="shared" si="3"/>
        <v>1.5555555555555556</v>
      </c>
      <c r="S10" s="105">
        <v>13</v>
      </c>
      <c r="T10" s="32">
        <v>3</v>
      </c>
      <c r="U10" s="58"/>
      <c r="V10" s="113"/>
      <c r="W10" s="114"/>
      <c r="X10" s="115"/>
      <c r="Y10" s="116"/>
      <c r="Z10" s="119"/>
      <c r="AA10" s="118"/>
      <c r="AB10" s="119"/>
      <c r="AC10" s="120"/>
      <c r="AD10" s="5"/>
    </row>
    <row r="11" spans="2:30" s="15" customFormat="1" x14ac:dyDescent="0.15">
      <c r="B11" s="28" t="s">
        <v>142</v>
      </c>
      <c r="C11" s="5"/>
      <c r="D11" s="82" t="s">
        <v>190</v>
      </c>
      <c r="E11" s="29">
        <v>37</v>
      </c>
      <c r="F11" s="45">
        <v>7.54</v>
      </c>
      <c r="G11" s="45">
        <v>6.23</v>
      </c>
      <c r="H11" s="33">
        <f t="shared" si="0"/>
        <v>50</v>
      </c>
      <c r="I11" s="43">
        <f t="shared" si="1"/>
        <v>1.3513513513513513</v>
      </c>
      <c r="J11" s="33">
        <v>16</v>
      </c>
      <c r="K11" s="32">
        <v>2</v>
      </c>
      <c r="L11" s="5"/>
      <c r="M11" s="30" t="s">
        <v>190</v>
      </c>
      <c r="N11" s="62">
        <v>15</v>
      </c>
      <c r="O11" s="47">
        <v>6.57</v>
      </c>
      <c r="P11" s="55">
        <v>6.1</v>
      </c>
      <c r="Q11" s="29">
        <f t="shared" si="2"/>
        <v>7</v>
      </c>
      <c r="R11" s="95">
        <f t="shared" si="3"/>
        <v>0.46666666666666667</v>
      </c>
      <c r="S11" s="79">
        <v>2</v>
      </c>
      <c r="T11" s="32">
        <v>1</v>
      </c>
      <c r="U11" s="58"/>
      <c r="V11" s="113"/>
      <c r="W11" s="114"/>
      <c r="X11" s="115"/>
      <c r="Y11" s="116"/>
      <c r="Z11" s="119"/>
      <c r="AA11" s="118"/>
      <c r="AB11" s="119"/>
      <c r="AC11" s="120"/>
      <c r="AD11" s="5"/>
    </row>
    <row r="12" spans="2:30" s="15" customFormat="1" x14ac:dyDescent="0.15">
      <c r="B12" s="28" t="s">
        <v>164</v>
      </c>
      <c r="C12" s="5"/>
      <c r="D12" s="82" t="s">
        <v>195</v>
      </c>
      <c r="E12" s="29">
        <v>19</v>
      </c>
      <c r="F12" s="45">
        <v>7.53</v>
      </c>
      <c r="G12" s="47">
        <v>5.95</v>
      </c>
      <c r="H12" s="36">
        <f t="shared" si="0"/>
        <v>30</v>
      </c>
      <c r="I12" s="42">
        <f t="shared" si="1"/>
        <v>1.5789473684210527</v>
      </c>
      <c r="J12" s="36">
        <v>9</v>
      </c>
      <c r="K12" s="32">
        <v>3</v>
      </c>
      <c r="L12" s="5"/>
      <c r="M12" s="30" t="s">
        <v>195</v>
      </c>
      <c r="N12" s="62">
        <v>32</v>
      </c>
      <c r="O12" s="45">
        <v>8.11</v>
      </c>
      <c r="P12" s="54">
        <v>6.02</v>
      </c>
      <c r="Q12" s="33">
        <f t="shared" si="2"/>
        <v>74</v>
      </c>
      <c r="R12" s="42">
        <f t="shared" si="3"/>
        <v>2.3125</v>
      </c>
      <c r="S12" s="104">
        <v>24</v>
      </c>
      <c r="T12" s="32">
        <v>2</v>
      </c>
      <c r="U12" s="58"/>
      <c r="V12" s="30" t="s">
        <v>195</v>
      </c>
      <c r="W12" s="62">
        <v>23</v>
      </c>
      <c r="X12" s="48">
        <v>6.26</v>
      </c>
      <c r="Y12" s="57">
        <v>5.54</v>
      </c>
      <c r="Z12" s="106">
        <f>AB12*3+AC12</f>
        <v>17</v>
      </c>
      <c r="AA12" s="95">
        <f>Z12/W12</f>
        <v>0.73913043478260865</v>
      </c>
      <c r="AB12" s="79">
        <v>5</v>
      </c>
      <c r="AC12" s="32">
        <v>2</v>
      </c>
      <c r="AD12" s="5"/>
    </row>
    <row r="13" spans="2:30" s="15" customFormat="1" x14ac:dyDescent="0.15">
      <c r="B13" s="28" t="s">
        <v>162</v>
      </c>
      <c r="C13" s="5"/>
      <c r="D13" s="82" t="s">
        <v>193</v>
      </c>
      <c r="E13" s="29">
        <v>29</v>
      </c>
      <c r="F13" s="45">
        <v>7.5</v>
      </c>
      <c r="G13" s="47">
        <v>6</v>
      </c>
      <c r="H13" s="33">
        <f t="shared" si="0"/>
        <v>50</v>
      </c>
      <c r="I13" s="42">
        <f t="shared" si="1"/>
        <v>1.7241379310344827</v>
      </c>
      <c r="J13" s="33">
        <v>16</v>
      </c>
      <c r="K13" s="32">
        <v>2</v>
      </c>
      <c r="L13" s="5"/>
      <c r="M13" s="30" t="s">
        <v>193</v>
      </c>
      <c r="N13" s="62">
        <v>26</v>
      </c>
      <c r="O13" s="46">
        <v>7.06</v>
      </c>
      <c r="P13" s="56">
        <v>5.85</v>
      </c>
      <c r="Q13" s="31">
        <f t="shared" si="2"/>
        <v>35</v>
      </c>
      <c r="R13" s="43">
        <f t="shared" si="3"/>
        <v>1.3461538461538463</v>
      </c>
      <c r="S13" s="105">
        <v>11</v>
      </c>
      <c r="T13" s="32">
        <v>2</v>
      </c>
      <c r="U13" s="58"/>
      <c r="V13" s="113"/>
      <c r="W13" s="114"/>
      <c r="X13" s="115"/>
      <c r="Y13" s="116"/>
      <c r="Z13" s="119"/>
      <c r="AA13" s="118"/>
      <c r="AB13" s="119"/>
      <c r="AC13" s="120"/>
      <c r="AD13" s="5"/>
    </row>
    <row r="14" spans="2:30" s="15" customFormat="1" x14ac:dyDescent="0.15">
      <c r="B14" s="28" t="s">
        <v>143</v>
      </c>
      <c r="C14" s="5"/>
      <c r="D14" s="82" t="s">
        <v>196</v>
      </c>
      <c r="E14" s="29">
        <v>29</v>
      </c>
      <c r="F14" s="45">
        <v>7.45</v>
      </c>
      <c r="G14" s="45">
        <v>6.22</v>
      </c>
      <c r="H14" s="31">
        <f t="shared" si="0"/>
        <v>37</v>
      </c>
      <c r="I14" s="43">
        <f t="shared" si="1"/>
        <v>1.2758620689655173</v>
      </c>
      <c r="J14" s="31">
        <v>12</v>
      </c>
      <c r="K14" s="32">
        <v>1</v>
      </c>
      <c r="L14" s="5"/>
      <c r="M14" s="113"/>
      <c r="N14" s="114"/>
      <c r="O14" s="115"/>
      <c r="P14" s="116"/>
      <c r="Q14" s="117"/>
      <c r="R14" s="118"/>
      <c r="S14" s="119"/>
      <c r="T14" s="120"/>
      <c r="U14" s="58"/>
      <c r="V14" s="113"/>
      <c r="W14" s="114"/>
      <c r="X14" s="115"/>
      <c r="Y14" s="116"/>
      <c r="Z14" s="119"/>
      <c r="AA14" s="118"/>
      <c r="AB14" s="119"/>
      <c r="AC14" s="120"/>
      <c r="AD14" s="5"/>
    </row>
    <row r="15" spans="2:30" s="15" customFormat="1" x14ac:dyDescent="0.15">
      <c r="B15" s="28" t="s">
        <v>148</v>
      </c>
      <c r="C15" s="5"/>
      <c r="D15" s="82" t="s">
        <v>197</v>
      </c>
      <c r="E15" s="29">
        <v>31</v>
      </c>
      <c r="F15" s="45">
        <v>7.42</v>
      </c>
      <c r="G15" s="46">
        <v>6.18</v>
      </c>
      <c r="H15" s="31">
        <f t="shared" si="0"/>
        <v>43</v>
      </c>
      <c r="I15" s="43">
        <f t="shared" si="1"/>
        <v>1.3870967741935485</v>
      </c>
      <c r="J15" s="31">
        <v>13</v>
      </c>
      <c r="K15" s="34">
        <v>4</v>
      </c>
      <c r="L15" s="5"/>
      <c r="M15" s="30" t="s">
        <v>197</v>
      </c>
      <c r="N15" s="62">
        <v>27</v>
      </c>
      <c r="O15" s="45">
        <v>7.72</v>
      </c>
      <c r="P15" s="53">
        <v>6.22</v>
      </c>
      <c r="Q15" s="31">
        <f>S15*3+T15</f>
        <v>45</v>
      </c>
      <c r="R15" s="42">
        <f>Q15/N15</f>
        <v>1.6666666666666667</v>
      </c>
      <c r="S15" s="105">
        <v>14</v>
      </c>
      <c r="T15" s="32">
        <v>3</v>
      </c>
      <c r="U15" s="58"/>
      <c r="V15" s="113"/>
      <c r="W15" s="114"/>
      <c r="X15" s="115"/>
      <c r="Y15" s="116"/>
      <c r="Z15" s="119"/>
      <c r="AA15" s="118"/>
      <c r="AB15" s="119"/>
      <c r="AC15" s="120"/>
      <c r="AD15" s="5"/>
    </row>
    <row r="16" spans="2:30" s="15" customFormat="1" x14ac:dyDescent="0.15">
      <c r="B16" s="28" t="s">
        <v>157</v>
      </c>
      <c r="C16" s="5"/>
      <c r="D16" s="82" t="s">
        <v>199</v>
      </c>
      <c r="E16" s="29">
        <v>22</v>
      </c>
      <c r="F16" s="45">
        <v>7.41</v>
      </c>
      <c r="G16" s="47">
        <v>6.05</v>
      </c>
      <c r="H16" s="36">
        <f t="shared" si="0"/>
        <v>30</v>
      </c>
      <c r="I16" s="43">
        <f t="shared" si="1"/>
        <v>1.3636363636363635</v>
      </c>
      <c r="J16" s="36">
        <v>9</v>
      </c>
      <c r="K16" s="32">
        <v>3</v>
      </c>
      <c r="L16" s="5"/>
      <c r="M16" s="30" t="s">
        <v>199</v>
      </c>
      <c r="N16" s="62">
        <v>19</v>
      </c>
      <c r="O16" s="47">
        <v>6.47</v>
      </c>
      <c r="P16" s="54">
        <v>5.95</v>
      </c>
      <c r="Q16" s="29">
        <f>S16*3+T16</f>
        <v>12</v>
      </c>
      <c r="R16" s="95">
        <f>Q16/N16</f>
        <v>0.63157894736842102</v>
      </c>
      <c r="S16" s="79">
        <v>4</v>
      </c>
      <c r="T16" s="32"/>
      <c r="U16" s="58"/>
      <c r="V16" s="30" t="s">
        <v>199</v>
      </c>
      <c r="W16" s="62">
        <v>16</v>
      </c>
      <c r="X16" s="45">
        <v>7.91</v>
      </c>
      <c r="Y16" s="53">
        <v>6.22</v>
      </c>
      <c r="Z16" s="106">
        <f>AB16*3+AC16</f>
        <v>27</v>
      </c>
      <c r="AA16" s="42">
        <f>Z16/W16</f>
        <v>1.6875</v>
      </c>
      <c r="AB16" s="106">
        <v>9</v>
      </c>
      <c r="AC16" s="32"/>
      <c r="AD16" s="5"/>
    </row>
    <row r="17" spans="2:29" s="15" customFormat="1" x14ac:dyDescent="0.15">
      <c r="B17" s="28" t="s">
        <v>145</v>
      </c>
      <c r="C17" s="5"/>
      <c r="D17" s="82" t="s">
        <v>198</v>
      </c>
      <c r="E17" s="29">
        <v>32</v>
      </c>
      <c r="F17" s="45">
        <v>7.41</v>
      </c>
      <c r="G17" s="45">
        <v>6.2</v>
      </c>
      <c r="H17" s="33">
        <f t="shared" si="0"/>
        <v>45</v>
      </c>
      <c r="I17" s="43">
        <f t="shared" si="1"/>
        <v>1.40625</v>
      </c>
      <c r="J17" s="31">
        <v>13</v>
      </c>
      <c r="K17" s="34">
        <v>6</v>
      </c>
      <c r="L17" s="5"/>
      <c r="M17" s="30" t="s">
        <v>198</v>
      </c>
      <c r="N17" s="62">
        <v>34</v>
      </c>
      <c r="O17" s="47">
        <v>6.56</v>
      </c>
      <c r="P17" s="56">
        <v>5.94</v>
      </c>
      <c r="Q17" s="36">
        <f>S17*3+T17</f>
        <v>22</v>
      </c>
      <c r="R17" s="95">
        <f>Q17/N17</f>
        <v>0.6470588235294118</v>
      </c>
      <c r="S17" s="106">
        <v>7</v>
      </c>
      <c r="T17" s="32">
        <v>1</v>
      </c>
      <c r="U17" s="58"/>
      <c r="V17" s="30" t="s">
        <v>198</v>
      </c>
      <c r="W17" s="62">
        <v>13</v>
      </c>
      <c r="X17" s="46">
        <v>7</v>
      </c>
      <c r="Y17" s="56">
        <v>5.85</v>
      </c>
      <c r="Z17" s="106">
        <f>AB17*3+AC17</f>
        <v>16</v>
      </c>
      <c r="AA17" s="43">
        <f>Z17/W17</f>
        <v>1.2307692307692308</v>
      </c>
      <c r="AB17" s="79">
        <v>5</v>
      </c>
      <c r="AC17" s="32">
        <v>1</v>
      </c>
    </row>
    <row r="18" spans="2:29" s="15" customFormat="1" x14ac:dyDescent="0.15">
      <c r="B18" s="28" t="s">
        <v>144</v>
      </c>
      <c r="C18" s="5"/>
      <c r="D18" s="82" t="s">
        <v>200</v>
      </c>
      <c r="E18" s="29">
        <v>17</v>
      </c>
      <c r="F18" s="45">
        <v>7.35</v>
      </c>
      <c r="G18" s="45">
        <v>6.21</v>
      </c>
      <c r="H18" s="36">
        <f t="shared" si="0"/>
        <v>21</v>
      </c>
      <c r="I18" s="43">
        <f t="shared" si="1"/>
        <v>1.2352941176470589</v>
      </c>
      <c r="J18" s="36">
        <v>7</v>
      </c>
      <c r="K18" s="32"/>
      <c r="L18" s="5"/>
      <c r="M18" s="113"/>
      <c r="N18" s="114"/>
      <c r="O18" s="115"/>
      <c r="P18" s="116"/>
      <c r="Q18" s="117"/>
      <c r="R18" s="118"/>
      <c r="S18" s="119"/>
      <c r="T18" s="120"/>
      <c r="U18" s="58"/>
      <c r="V18" s="113"/>
      <c r="W18" s="114"/>
      <c r="X18" s="115"/>
      <c r="Y18" s="116"/>
      <c r="Z18" s="119"/>
      <c r="AA18" s="118"/>
      <c r="AB18" s="119"/>
      <c r="AC18" s="120"/>
    </row>
    <row r="19" spans="2:29" s="15" customFormat="1" x14ac:dyDescent="0.15">
      <c r="B19" s="28" t="s">
        <v>160</v>
      </c>
      <c r="C19" s="5"/>
      <c r="D19" s="82" t="s">
        <v>199</v>
      </c>
      <c r="E19" s="29">
        <v>18</v>
      </c>
      <c r="F19" s="46">
        <v>7.25</v>
      </c>
      <c r="G19" s="47">
        <v>6</v>
      </c>
      <c r="H19" s="36">
        <f t="shared" si="0"/>
        <v>24</v>
      </c>
      <c r="I19" s="43">
        <f t="shared" si="1"/>
        <v>1.3333333333333333</v>
      </c>
      <c r="J19" s="36">
        <v>8</v>
      </c>
      <c r="K19" s="32"/>
      <c r="L19" s="5"/>
      <c r="M19" s="30" t="s">
        <v>199</v>
      </c>
      <c r="N19" s="62">
        <v>30</v>
      </c>
      <c r="O19" s="46">
        <v>6.93</v>
      </c>
      <c r="P19" s="56">
        <v>5.87</v>
      </c>
      <c r="Q19" s="31">
        <f t="shared" ref="Q19:Q29" si="4">S19*3+T19</f>
        <v>34</v>
      </c>
      <c r="R19" s="44">
        <f t="shared" ref="R19:R29" si="5">Q19/N19</f>
        <v>1.1333333333333333</v>
      </c>
      <c r="S19" s="105">
        <v>10</v>
      </c>
      <c r="T19" s="34">
        <v>4</v>
      </c>
      <c r="U19" s="58"/>
      <c r="V19" s="30" t="s">
        <v>199</v>
      </c>
      <c r="W19" s="62">
        <v>38</v>
      </c>
      <c r="X19" s="45">
        <v>7.51</v>
      </c>
      <c r="Y19" s="111">
        <v>5.95</v>
      </c>
      <c r="Z19" s="104">
        <f t="shared" ref="Z19:Z30" si="6">AB19*3+AC19</f>
        <v>61</v>
      </c>
      <c r="AA19" s="42">
        <f t="shared" ref="AA19:AA30" si="7">Z19/W19</f>
        <v>1.6052631578947369</v>
      </c>
      <c r="AB19" s="104">
        <v>20</v>
      </c>
      <c r="AC19" s="32">
        <v>1</v>
      </c>
    </row>
    <row r="20" spans="2:29" s="15" customFormat="1" x14ac:dyDescent="0.15">
      <c r="B20" s="28" t="s">
        <v>151</v>
      </c>
      <c r="C20" s="5"/>
      <c r="D20" s="82" t="s">
        <v>195</v>
      </c>
      <c r="E20" s="29">
        <v>28</v>
      </c>
      <c r="F20" s="46">
        <v>7.23</v>
      </c>
      <c r="G20" s="46">
        <v>6.13</v>
      </c>
      <c r="H20" s="36">
        <f t="shared" si="0"/>
        <v>31</v>
      </c>
      <c r="I20" s="44">
        <f t="shared" si="1"/>
        <v>1.1071428571428572</v>
      </c>
      <c r="J20" s="36">
        <v>8</v>
      </c>
      <c r="K20" s="35">
        <v>7</v>
      </c>
      <c r="L20" s="5"/>
      <c r="M20" s="30" t="s">
        <v>190</v>
      </c>
      <c r="N20" s="62">
        <v>15</v>
      </c>
      <c r="O20" s="45">
        <v>7.4</v>
      </c>
      <c r="P20" s="53">
        <v>6.3</v>
      </c>
      <c r="Q20" s="36">
        <f t="shared" si="4"/>
        <v>17</v>
      </c>
      <c r="R20" s="44">
        <f t="shared" si="5"/>
        <v>1.1333333333333333</v>
      </c>
      <c r="S20" s="79">
        <v>3</v>
      </c>
      <c r="T20" s="35">
        <v>8</v>
      </c>
      <c r="U20" s="58"/>
      <c r="V20" s="30" t="s">
        <v>190</v>
      </c>
      <c r="W20" s="62">
        <v>24</v>
      </c>
      <c r="X20" s="46">
        <v>7.21</v>
      </c>
      <c r="Y20" s="111">
        <v>6.02</v>
      </c>
      <c r="Z20" s="106">
        <f t="shared" si="6"/>
        <v>30</v>
      </c>
      <c r="AA20" s="43">
        <f t="shared" si="7"/>
        <v>1.25</v>
      </c>
      <c r="AB20" s="106">
        <v>8</v>
      </c>
      <c r="AC20" s="34">
        <v>6</v>
      </c>
    </row>
    <row r="21" spans="2:29" s="15" customFormat="1" x14ac:dyDescent="0.15">
      <c r="B21" s="28" t="s">
        <v>166</v>
      </c>
      <c r="C21" s="5"/>
      <c r="D21" s="82" t="s">
        <v>201</v>
      </c>
      <c r="E21" s="29">
        <v>36</v>
      </c>
      <c r="F21" s="46">
        <v>7.19</v>
      </c>
      <c r="G21" s="48">
        <v>5.93</v>
      </c>
      <c r="H21" s="33">
        <f t="shared" si="0"/>
        <v>48</v>
      </c>
      <c r="I21" s="43">
        <f t="shared" si="1"/>
        <v>1.3333333333333333</v>
      </c>
      <c r="J21" s="33">
        <v>15</v>
      </c>
      <c r="K21" s="32">
        <v>3</v>
      </c>
      <c r="L21" s="5"/>
      <c r="M21" s="30" t="s">
        <v>201</v>
      </c>
      <c r="N21" s="62">
        <v>33</v>
      </c>
      <c r="O21" s="45">
        <v>7.55</v>
      </c>
      <c r="P21" s="53">
        <v>6.21</v>
      </c>
      <c r="Q21" s="31">
        <f t="shared" si="4"/>
        <v>50</v>
      </c>
      <c r="R21" s="43">
        <f t="shared" si="5"/>
        <v>1.5151515151515151</v>
      </c>
      <c r="S21" s="104">
        <v>16</v>
      </c>
      <c r="T21" s="32">
        <v>2</v>
      </c>
      <c r="U21" s="58"/>
      <c r="V21" s="30" t="s">
        <v>192</v>
      </c>
      <c r="W21" s="62">
        <v>22</v>
      </c>
      <c r="X21" s="47">
        <v>6.32</v>
      </c>
      <c r="Y21" s="57">
        <v>5.7</v>
      </c>
      <c r="Z21" s="79">
        <f t="shared" si="6"/>
        <v>14</v>
      </c>
      <c r="AA21" s="95">
        <f t="shared" si="7"/>
        <v>0.63636363636363635</v>
      </c>
      <c r="AB21" s="79">
        <v>4</v>
      </c>
      <c r="AC21" s="32">
        <v>2</v>
      </c>
    </row>
    <row r="22" spans="2:29" s="15" customFormat="1" x14ac:dyDescent="0.15">
      <c r="B22" s="28" t="s">
        <v>152</v>
      </c>
      <c r="C22" s="5"/>
      <c r="D22" s="82" t="s">
        <v>202</v>
      </c>
      <c r="E22" s="29">
        <v>28</v>
      </c>
      <c r="F22" s="46">
        <v>7.14</v>
      </c>
      <c r="G22" s="46">
        <v>6.11</v>
      </c>
      <c r="H22" s="31">
        <f t="shared" si="0"/>
        <v>37</v>
      </c>
      <c r="I22" s="43">
        <f t="shared" si="1"/>
        <v>1.3214285714285714</v>
      </c>
      <c r="J22" s="31">
        <v>12</v>
      </c>
      <c r="K22" s="32">
        <v>1</v>
      </c>
      <c r="L22" s="5"/>
      <c r="M22" s="30" t="s">
        <v>199</v>
      </c>
      <c r="N22" s="62">
        <v>15</v>
      </c>
      <c r="O22" s="47">
        <v>6.47</v>
      </c>
      <c r="P22" s="56">
        <v>5.9</v>
      </c>
      <c r="Q22" s="29">
        <f t="shared" si="4"/>
        <v>9</v>
      </c>
      <c r="R22" s="95">
        <f t="shared" si="5"/>
        <v>0.6</v>
      </c>
      <c r="S22" s="79">
        <v>2</v>
      </c>
      <c r="T22" s="32">
        <v>3</v>
      </c>
      <c r="U22" s="58"/>
      <c r="V22" s="30" t="s">
        <v>193</v>
      </c>
      <c r="W22" s="62">
        <v>34</v>
      </c>
      <c r="X22" s="46">
        <v>7.12</v>
      </c>
      <c r="Y22" s="108">
        <v>6.12</v>
      </c>
      <c r="Z22" s="105">
        <f t="shared" si="6"/>
        <v>35</v>
      </c>
      <c r="AA22" s="44">
        <f t="shared" si="7"/>
        <v>1.0294117647058822</v>
      </c>
      <c r="AB22" s="105">
        <v>11</v>
      </c>
      <c r="AC22" s="32">
        <v>2</v>
      </c>
    </row>
    <row r="23" spans="2:29" s="15" customFormat="1" x14ac:dyDescent="0.15">
      <c r="B23" s="28" t="s">
        <v>153</v>
      </c>
      <c r="C23" s="5"/>
      <c r="D23" s="82" t="s">
        <v>203</v>
      </c>
      <c r="E23" s="29">
        <v>27</v>
      </c>
      <c r="F23" s="46">
        <v>7.13</v>
      </c>
      <c r="G23" s="46">
        <v>6.11</v>
      </c>
      <c r="H23" s="36">
        <f t="shared" si="0"/>
        <v>31</v>
      </c>
      <c r="I23" s="44">
        <f t="shared" si="1"/>
        <v>1.1481481481481481</v>
      </c>
      <c r="J23" s="36">
        <v>8</v>
      </c>
      <c r="K23" s="35">
        <v>7</v>
      </c>
      <c r="L23" s="5"/>
      <c r="M23" s="30" t="s">
        <v>203</v>
      </c>
      <c r="N23" s="62">
        <v>27</v>
      </c>
      <c r="O23" s="45">
        <v>8.31</v>
      </c>
      <c r="P23" s="53">
        <v>6.24</v>
      </c>
      <c r="Q23" s="33">
        <f t="shared" si="4"/>
        <v>59</v>
      </c>
      <c r="R23" s="42">
        <f t="shared" si="5"/>
        <v>2.1851851851851851</v>
      </c>
      <c r="S23" s="104">
        <v>16</v>
      </c>
      <c r="T23" s="35">
        <v>11</v>
      </c>
      <c r="U23" s="58"/>
      <c r="V23" s="30" t="s">
        <v>203</v>
      </c>
      <c r="W23" s="62">
        <v>19</v>
      </c>
      <c r="X23" s="45">
        <v>7.55</v>
      </c>
      <c r="Y23" s="55">
        <v>6.18</v>
      </c>
      <c r="Z23" s="106">
        <f t="shared" si="6"/>
        <v>29</v>
      </c>
      <c r="AA23" s="43">
        <f t="shared" si="7"/>
        <v>1.5263157894736843</v>
      </c>
      <c r="AB23" s="106">
        <v>9</v>
      </c>
      <c r="AC23" s="32">
        <v>2</v>
      </c>
    </row>
    <row r="24" spans="2:29" s="15" customFormat="1" x14ac:dyDescent="0.15">
      <c r="B24" s="28" t="s">
        <v>158</v>
      </c>
      <c r="C24" s="5"/>
      <c r="D24" s="82" t="s">
        <v>199</v>
      </c>
      <c r="E24" s="29">
        <v>31</v>
      </c>
      <c r="F24" s="46">
        <v>7.1</v>
      </c>
      <c r="G24" s="47">
        <v>6.02</v>
      </c>
      <c r="H24" s="31">
        <f t="shared" si="0"/>
        <v>36</v>
      </c>
      <c r="I24" s="43">
        <f t="shared" si="1"/>
        <v>1.1612903225806452</v>
      </c>
      <c r="J24" s="31">
        <v>10</v>
      </c>
      <c r="K24" s="34">
        <v>6</v>
      </c>
      <c r="L24" s="5"/>
      <c r="M24" s="30" t="s">
        <v>199</v>
      </c>
      <c r="N24" s="62">
        <v>32</v>
      </c>
      <c r="O24" s="46">
        <v>7.16</v>
      </c>
      <c r="P24" s="53">
        <v>6.23</v>
      </c>
      <c r="Q24" s="31">
        <f t="shared" si="4"/>
        <v>31</v>
      </c>
      <c r="R24" s="44">
        <f t="shared" si="5"/>
        <v>0.96875</v>
      </c>
      <c r="S24" s="106">
        <v>8</v>
      </c>
      <c r="T24" s="35">
        <v>7</v>
      </c>
      <c r="U24" s="58"/>
      <c r="V24" s="30" t="s">
        <v>193</v>
      </c>
      <c r="W24" s="62">
        <v>28</v>
      </c>
      <c r="X24" s="46">
        <v>6.91</v>
      </c>
      <c r="Y24" s="56">
        <v>5.88</v>
      </c>
      <c r="Z24" s="106">
        <f t="shared" si="6"/>
        <v>31</v>
      </c>
      <c r="AA24" s="44">
        <f t="shared" si="7"/>
        <v>1.1071428571428572</v>
      </c>
      <c r="AB24" s="105">
        <v>10</v>
      </c>
      <c r="AC24" s="32">
        <v>1</v>
      </c>
    </row>
    <row r="25" spans="2:29" s="15" customFormat="1" x14ac:dyDescent="0.15">
      <c r="B25" s="28" t="s">
        <v>155</v>
      </c>
      <c r="C25" s="5"/>
      <c r="D25" s="82" t="s">
        <v>204</v>
      </c>
      <c r="E25" s="29">
        <v>32</v>
      </c>
      <c r="F25" s="46">
        <v>7</v>
      </c>
      <c r="G25" s="47">
        <v>6.08</v>
      </c>
      <c r="H25" s="36">
        <f t="shared" si="0"/>
        <v>31</v>
      </c>
      <c r="I25" s="44">
        <f t="shared" si="1"/>
        <v>0.96875</v>
      </c>
      <c r="J25" s="31">
        <v>10</v>
      </c>
      <c r="K25" s="32">
        <v>1</v>
      </c>
      <c r="L25" s="5"/>
      <c r="M25" s="30" t="s">
        <v>197</v>
      </c>
      <c r="N25" s="62">
        <v>13</v>
      </c>
      <c r="O25" s="49">
        <v>5.65</v>
      </c>
      <c r="P25" s="57">
        <v>5.58</v>
      </c>
      <c r="Q25" s="29">
        <f t="shared" si="4"/>
        <v>3</v>
      </c>
      <c r="R25" s="72">
        <f t="shared" si="5"/>
        <v>0.23076923076923078</v>
      </c>
      <c r="S25" s="79">
        <v>1</v>
      </c>
      <c r="T25" s="32"/>
      <c r="U25" s="58"/>
      <c r="V25" s="30" t="s">
        <v>204</v>
      </c>
      <c r="W25" s="62">
        <v>18</v>
      </c>
      <c r="X25" s="46">
        <v>7.06</v>
      </c>
      <c r="Y25" s="56">
        <v>5.94</v>
      </c>
      <c r="Z25" s="106">
        <f t="shared" si="6"/>
        <v>21</v>
      </c>
      <c r="AA25" s="43">
        <f t="shared" si="7"/>
        <v>1.1666666666666667</v>
      </c>
      <c r="AB25" s="106">
        <v>7</v>
      </c>
      <c r="AC25" s="32"/>
    </row>
    <row r="26" spans="2:29" s="15" customFormat="1" x14ac:dyDescent="0.15">
      <c r="B26" s="28" t="s">
        <v>156</v>
      </c>
      <c r="C26" s="5"/>
      <c r="D26" s="82" t="s">
        <v>205</v>
      </c>
      <c r="E26" s="29">
        <v>37</v>
      </c>
      <c r="F26" s="46">
        <v>7</v>
      </c>
      <c r="G26" s="47">
        <v>6.07</v>
      </c>
      <c r="H26" s="31">
        <f t="shared" si="0"/>
        <v>36</v>
      </c>
      <c r="I26" s="44">
        <f t="shared" si="1"/>
        <v>0.97297297297297303</v>
      </c>
      <c r="J26" s="31">
        <v>11</v>
      </c>
      <c r="K26" s="32">
        <v>3</v>
      </c>
      <c r="L26" s="5"/>
      <c r="M26" s="30" t="s">
        <v>205</v>
      </c>
      <c r="N26" s="62">
        <v>31</v>
      </c>
      <c r="O26" s="47">
        <v>6.48</v>
      </c>
      <c r="P26" s="54">
        <v>5.98</v>
      </c>
      <c r="Q26" s="36">
        <f t="shared" si="4"/>
        <v>20</v>
      </c>
      <c r="R26" s="95">
        <f t="shared" si="5"/>
        <v>0.64516129032258063</v>
      </c>
      <c r="S26" s="79">
        <v>6</v>
      </c>
      <c r="T26" s="32">
        <v>2</v>
      </c>
      <c r="U26" s="58"/>
      <c r="V26" s="30" t="s">
        <v>205</v>
      </c>
      <c r="W26" s="62">
        <v>21</v>
      </c>
      <c r="X26" s="48">
        <v>6.1</v>
      </c>
      <c r="Y26" s="56">
        <v>5.83</v>
      </c>
      <c r="Z26" s="79">
        <f t="shared" si="6"/>
        <v>6</v>
      </c>
      <c r="AA26" s="72">
        <f t="shared" si="7"/>
        <v>0.2857142857142857</v>
      </c>
      <c r="AB26" s="79">
        <v>2</v>
      </c>
      <c r="AC26" s="32"/>
    </row>
    <row r="27" spans="2:29" s="15" customFormat="1" x14ac:dyDescent="0.15">
      <c r="B27" s="28" t="s">
        <v>173</v>
      </c>
      <c r="C27" s="5"/>
      <c r="D27" s="82" t="s">
        <v>205</v>
      </c>
      <c r="E27" s="29">
        <v>18</v>
      </c>
      <c r="F27" s="46">
        <v>6.97</v>
      </c>
      <c r="G27" s="48">
        <v>5.83</v>
      </c>
      <c r="H27" s="36">
        <f t="shared" si="0"/>
        <v>21</v>
      </c>
      <c r="I27" s="43">
        <f t="shared" si="1"/>
        <v>1.1666666666666667</v>
      </c>
      <c r="J27" s="36">
        <v>7</v>
      </c>
      <c r="K27" s="32"/>
      <c r="L27" s="5"/>
      <c r="M27" s="30" t="s">
        <v>205</v>
      </c>
      <c r="N27" s="62">
        <v>29</v>
      </c>
      <c r="O27" s="47">
        <v>6.52</v>
      </c>
      <c r="P27" s="56">
        <v>5.91</v>
      </c>
      <c r="Q27" s="36">
        <f t="shared" si="4"/>
        <v>18</v>
      </c>
      <c r="R27" s="95">
        <f t="shared" si="5"/>
        <v>0.62068965517241381</v>
      </c>
      <c r="S27" s="79">
        <v>5</v>
      </c>
      <c r="T27" s="32">
        <v>3</v>
      </c>
      <c r="U27" s="58"/>
      <c r="V27" s="30" t="s">
        <v>202</v>
      </c>
      <c r="W27" s="62">
        <v>11</v>
      </c>
      <c r="X27" s="47">
        <v>6.36</v>
      </c>
      <c r="Y27" s="110">
        <v>5.82</v>
      </c>
      <c r="Z27" s="79">
        <f t="shared" si="6"/>
        <v>6</v>
      </c>
      <c r="AA27" s="95">
        <f t="shared" si="7"/>
        <v>0.54545454545454541</v>
      </c>
      <c r="AB27" s="79">
        <v>2</v>
      </c>
      <c r="AC27" s="32"/>
    </row>
    <row r="28" spans="2:29" s="15" customFormat="1" x14ac:dyDescent="0.15">
      <c r="B28" s="28" t="s">
        <v>169</v>
      </c>
      <c r="C28" s="5"/>
      <c r="D28" s="82" t="s">
        <v>206</v>
      </c>
      <c r="E28" s="29">
        <v>36</v>
      </c>
      <c r="F28" s="46">
        <v>6.94</v>
      </c>
      <c r="G28" s="48">
        <v>5.9</v>
      </c>
      <c r="H28" s="31">
        <f t="shared" si="0"/>
        <v>39</v>
      </c>
      <c r="I28" s="44">
        <f t="shared" si="1"/>
        <v>1.0833333333333333</v>
      </c>
      <c r="J28" s="31">
        <v>13</v>
      </c>
      <c r="K28" s="32"/>
      <c r="L28" s="5"/>
      <c r="M28" s="30" t="s">
        <v>202</v>
      </c>
      <c r="N28" s="62">
        <v>25</v>
      </c>
      <c r="O28" s="47">
        <v>6.5</v>
      </c>
      <c r="P28" s="57">
        <v>5.74</v>
      </c>
      <c r="Q28" s="36">
        <f t="shared" si="4"/>
        <v>21</v>
      </c>
      <c r="R28" s="44">
        <f t="shared" si="5"/>
        <v>0.84</v>
      </c>
      <c r="S28" s="79">
        <v>6</v>
      </c>
      <c r="T28" s="32">
        <v>3</v>
      </c>
      <c r="U28" s="58"/>
      <c r="V28" s="30" t="s">
        <v>197</v>
      </c>
      <c r="W28" s="62">
        <v>35</v>
      </c>
      <c r="X28" s="46">
        <v>6.84</v>
      </c>
      <c r="Y28" s="57">
        <v>5.77</v>
      </c>
      <c r="Z28" s="105">
        <f t="shared" si="6"/>
        <v>39</v>
      </c>
      <c r="AA28" s="44">
        <f t="shared" si="7"/>
        <v>1.1142857142857143</v>
      </c>
      <c r="AB28" s="105">
        <v>12</v>
      </c>
      <c r="AC28" s="32">
        <v>3</v>
      </c>
    </row>
    <row r="29" spans="2:29" s="15" customFormat="1" x14ac:dyDescent="0.15">
      <c r="B29" s="28" t="s">
        <v>147</v>
      </c>
      <c r="C29" s="5"/>
      <c r="D29" s="82" t="s">
        <v>207</v>
      </c>
      <c r="E29" s="29">
        <v>30</v>
      </c>
      <c r="F29" s="46">
        <v>6.93</v>
      </c>
      <c r="G29" s="46">
        <v>6.18</v>
      </c>
      <c r="H29" s="36">
        <f t="shared" si="0"/>
        <v>25</v>
      </c>
      <c r="I29" s="44">
        <f t="shared" si="1"/>
        <v>0.83333333333333337</v>
      </c>
      <c r="J29" s="36">
        <v>7</v>
      </c>
      <c r="K29" s="34">
        <v>4</v>
      </c>
      <c r="L29" s="5"/>
      <c r="M29" s="30" t="s">
        <v>219</v>
      </c>
      <c r="N29" s="62">
        <v>16</v>
      </c>
      <c r="O29" s="49">
        <v>5.91</v>
      </c>
      <c r="P29" s="57">
        <v>5.56</v>
      </c>
      <c r="Q29" s="29">
        <f t="shared" si="4"/>
        <v>7</v>
      </c>
      <c r="R29" s="72">
        <f t="shared" si="5"/>
        <v>0.4375</v>
      </c>
      <c r="S29" s="79">
        <v>2</v>
      </c>
      <c r="T29" s="32">
        <v>1</v>
      </c>
      <c r="U29" s="58"/>
      <c r="V29" s="30" t="s">
        <v>237</v>
      </c>
      <c r="W29" s="62">
        <v>34</v>
      </c>
      <c r="X29" s="47">
        <v>6.31</v>
      </c>
      <c r="Y29" s="56">
        <v>5.82</v>
      </c>
      <c r="Z29" s="106">
        <f t="shared" si="6"/>
        <v>19</v>
      </c>
      <c r="AA29" s="95">
        <f t="shared" si="7"/>
        <v>0.55882352941176472</v>
      </c>
      <c r="AB29" s="79">
        <v>6</v>
      </c>
      <c r="AC29" s="32">
        <v>1</v>
      </c>
    </row>
    <row r="30" spans="2:29" s="15" customFormat="1" x14ac:dyDescent="0.15">
      <c r="B30" s="28" t="s">
        <v>165</v>
      </c>
      <c r="C30" s="5"/>
      <c r="D30" s="82" t="s">
        <v>197</v>
      </c>
      <c r="E30" s="29">
        <v>26</v>
      </c>
      <c r="F30" s="46">
        <v>6.85</v>
      </c>
      <c r="G30" s="48">
        <v>5.94</v>
      </c>
      <c r="H30" s="36">
        <f t="shared" si="0"/>
        <v>25</v>
      </c>
      <c r="I30" s="44">
        <f t="shared" si="1"/>
        <v>0.96153846153846156</v>
      </c>
      <c r="J30" s="36">
        <v>8</v>
      </c>
      <c r="K30" s="32">
        <v>1</v>
      </c>
      <c r="L30" s="5"/>
      <c r="M30" s="113"/>
      <c r="N30" s="114"/>
      <c r="O30" s="115"/>
      <c r="P30" s="116"/>
      <c r="Q30" s="117"/>
      <c r="R30" s="118"/>
      <c r="S30" s="119"/>
      <c r="T30" s="120"/>
      <c r="U30" s="58"/>
      <c r="V30" s="30" t="s">
        <v>199</v>
      </c>
      <c r="W30" s="62">
        <v>30</v>
      </c>
      <c r="X30" s="48">
        <v>6.2</v>
      </c>
      <c r="Y30" s="57">
        <v>5.7</v>
      </c>
      <c r="Z30" s="79">
        <f t="shared" si="6"/>
        <v>16</v>
      </c>
      <c r="AA30" s="95">
        <f t="shared" si="7"/>
        <v>0.53333333333333333</v>
      </c>
      <c r="AB30" s="79">
        <v>5</v>
      </c>
      <c r="AC30" s="32">
        <v>1</v>
      </c>
    </row>
    <row r="31" spans="2:29" s="15" customFormat="1" x14ac:dyDescent="0.15">
      <c r="B31" s="28" t="s">
        <v>161</v>
      </c>
      <c r="C31" s="5"/>
      <c r="D31" s="82" t="s">
        <v>204</v>
      </c>
      <c r="E31" s="29">
        <v>22</v>
      </c>
      <c r="F31" s="46">
        <v>6.84</v>
      </c>
      <c r="G31" s="47">
        <v>6</v>
      </c>
      <c r="H31" s="36">
        <f t="shared" si="0"/>
        <v>20</v>
      </c>
      <c r="I31" s="44">
        <f t="shared" si="1"/>
        <v>0.90909090909090906</v>
      </c>
      <c r="J31" s="29">
        <v>6</v>
      </c>
      <c r="K31" s="32">
        <v>2</v>
      </c>
      <c r="L31" s="5"/>
      <c r="M31" s="113"/>
      <c r="N31" s="114"/>
      <c r="O31" s="115"/>
      <c r="P31" s="116"/>
      <c r="Q31" s="117"/>
      <c r="R31" s="118"/>
      <c r="S31" s="119"/>
      <c r="T31" s="120"/>
      <c r="U31" s="58"/>
      <c r="V31" s="113"/>
      <c r="W31" s="114"/>
      <c r="X31" s="115"/>
      <c r="Y31" s="116"/>
      <c r="Z31" s="119"/>
      <c r="AA31" s="118"/>
      <c r="AB31" s="119"/>
      <c r="AC31" s="120"/>
    </row>
    <row r="32" spans="2:29" s="15" customFormat="1" x14ac:dyDescent="0.15">
      <c r="B32" s="28" t="s">
        <v>174</v>
      </c>
      <c r="C32" s="5"/>
      <c r="D32" s="82" t="s">
        <v>207</v>
      </c>
      <c r="E32" s="29">
        <v>29</v>
      </c>
      <c r="F32" s="46">
        <v>6.81</v>
      </c>
      <c r="G32" s="49">
        <v>5.79</v>
      </c>
      <c r="H32" s="36">
        <f t="shared" si="0"/>
        <v>31</v>
      </c>
      <c r="I32" s="44">
        <f t="shared" si="1"/>
        <v>1.0689655172413792</v>
      </c>
      <c r="J32" s="31">
        <v>10</v>
      </c>
      <c r="K32" s="32">
        <v>1</v>
      </c>
      <c r="L32" s="5"/>
      <c r="M32" s="113"/>
      <c r="N32" s="114"/>
      <c r="O32" s="115"/>
      <c r="P32" s="116"/>
      <c r="Q32" s="117"/>
      <c r="R32" s="118"/>
      <c r="S32" s="119"/>
      <c r="T32" s="120"/>
      <c r="U32" s="58"/>
      <c r="V32" s="113"/>
      <c r="W32" s="114"/>
      <c r="X32" s="115"/>
      <c r="Y32" s="116"/>
      <c r="Z32" s="119"/>
      <c r="AA32" s="118"/>
      <c r="AB32" s="119"/>
      <c r="AC32" s="120"/>
    </row>
    <row r="33" spans="2:30" s="15" customFormat="1" x14ac:dyDescent="0.15">
      <c r="B33" s="28" t="s">
        <v>168</v>
      </c>
      <c r="C33" s="5"/>
      <c r="D33" s="82" t="s">
        <v>208</v>
      </c>
      <c r="E33" s="29">
        <v>32</v>
      </c>
      <c r="F33" s="46">
        <v>6.78</v>
      </c>
      <c r="G33" s="48">
        <v>5.91</v>
      </c>
      <c r="H33" s="31">
        <f t="shared" si="0"/>
        <v>34</v>
      </c>
      <c r="I33" s="44">
        <f t="shared" si="1"/>
        <v>1.0625</v>
      </c>
      <c r="J33" s="31">
        <v>11</v>
      </c>
      <c r="K33" s="32">
        <v>1</v>
      </c>
      <c r="L33" s="5"/>
      <c r="M33" s="113"/>
      <c r="N33" s="114"/>
      <c r="O33" s="115"/>
      <c r="P33" s="116"/>
      <c r="Q33" s="117"/>
      <c r="R33" s="118"/>
      <c r="S33" s="119"/>
      <c r="T33" s="120"/>
      <c r="U33" s="58"/>
      <c r="V33" s="113"/>
      <c r="W33" s="114"/>
      <c r="X33" s="115"/>
      <c r="Y33" s="116"/>
      <c r="Z33" s="119"/>
      <c r="AA33" s="118"/>
      <c r="AB33" s="119"/>
      <c r="AC33" s="120"/>
      <c r="AD33" s="5"/>
    </row>
    <row r="34" spans="2:30" s="15" customFormat="1" x14ac:dyDescent="0.15">
      <c r="B34" s="28" t="s">
        <v>146</v>
      </c>
      <c r="C34" s="5"/>
      <c r="D34" s="82" t="s">
        <v>196</v>
      </c>
      <c r="E34" s="29">
        <v>32</v>
      </c>
      <c r="F34" s="46">
        <v>6.77</v>
      </c>
      <c r="G34" s="46">
        <v>6.19</v>
      </c>
      <c r="H34" s="36">
        <f t="shared" si="0"/>
        <v>19</v>
      </c>
      <c r="I34" s="95">
        <f t="shared" si="1"/>
        <v>0.59375</v>
      </c>
      <c r="J34" s="29">
        <v>6</v>
      </c>
      <c r="K34" s="32">
        <v>1</v>
      </c>
      <c r="L34" s="5"/>
      <c r="M34" s="30" t="s">
        <v>196</v>
      </c>
      <c r="N34" s="62">
        <v>35</v>
      </c>
      <c r="O34" s="47">
        <v>6.3</v>
      </c>
      <c r="P34" s="56">
        <v>5.94</v>
      </c>
      <c r="Q34" s="29">
        <f>S34*3+T34</f>
        <v>13</v>
      </c>
      <c r="R34" s="72">
        <f>Q34/N34</f>
        <v>0.37142857142857144</v>
      </c>
      <c r="S34" s="79">
        <v>3</v>
      </c>
      <c r="T34" s="34">
        <v>4</v>
      </c>
      <c r="U34" s="58"/>
      <c r="V34" s="113"/>
      <c r="W34" s="114"/>
      <c r="X34" s="115"/>
      <c r="Y34" s="116"/>
      <c r="Z34" s="119"/>
      <c r="AA34" s="118"/>
      <c r="AB34" s="119"/>
      <c r="AC34" s="120"/>
      <c r="AD34" s="5"/>
    </row>
    <row r="35" spans="2:30" s="15" customFormat="1" x14ac:dyDescent="0.15">
      <c r="B35" s="28" t="s">
        <v>163</v>
      </c>
      <c r="C35" s="5"/>
      <c r="D35" s="82" t="s">
        <v>191</v>
      </c>
      <c r="E35" s="29">
        <v>32</v>
      </c>
      <c r="F35" s="46">
        <v>6.69</v>
      </c>
      <c r="G35" s="47">
        <v>5.95</v>
      </c>
      <c r="H35" s="36">
        <f t="shared" si="0"/>
        <v>25</v>
      </c>
      <c r="I35" s="44">
        <f t="shared" si="1"/>
        <v>0.78125</v>
      </c>
      <c r="J35" s="29">
        <v>6</v>
      </c>
      <c r="K35" s="35">
        <v>7</v>
      </c>
      <c r="L35" s="5"/>
      <c r="M35" s="30" t="s">
        <v>191</v>
      </c>
      <c r="N35" s="62">
        <v>27</v>
      </c>
      <c r="O35" s="46">
        <v>6.74</v>
      </c>
      <c r="P35" s="54">
        <v>5.98</v>
      </c>
      <c r="Q35" s="36">
        <f>S35*3+T35</f>
        <v>22</v>
      </c>
      <c r="R35" s="44">
        <f>Q35/N35</f>
        <v>0.81481481481481477</v>
      </c>
      <c r="S35" s="79">
        <v>6</v>
      </c>
      <c r="T35" s="34">
        <v>4</v>
      </c>
      <c r="U35" s="58"/>
      <c r="V35" s="30" t="s">
        <v>195</v>
      </c>
      <c r="W35" s="62">
        <v>26</v>
      </c>
      <c r="X35" s="112">
        <v>5.67</v>
      </c>
      <c r="Y35" s="57">
        <v>5.4</v>
      </c>
      <c r="Z35" s="79">
        <f>AB35*3+AC35</f>
        <v>8</v>
      </c>
      <c r="AA35" s="72">
        <f>Z35/W35</f>
        <v>0.30769230769230771</v>
      </c>
      <c r="AB35" s="79">
        <v>2</v>
      </c>
      <c r="AC35" s="32">
        <v>2</v>
      </c>
      <c r="AD35" s="5"/>
    </row>
    <row r="36" spans="2:30" s="15" customFormat="1" x14ac:dyDescent="0.15">
      <c r="B36" s="28" t="s">
        <v>172</v>
      </c>
      <c r="C36" s="5"/>
      <c r="D36" s="82" t="s">
        <v>199</v>
      </c>
      <c r="E36" s="29">
        <v>30</v>
      </c>
      <c r="F36" s="46">
        <v>6.65</v>
      </c>
      <c r="G36" s="48">
        <v>5.83</v>
      </c>
      <c r="H36" s="36">
        <f t="shared" si="0"/>
        <v>26</v>
      </c>
      <c r="I36" s="44">
        <f t="shared" si="1"/>
        <v>0.8666666666666667</v>
      </c>
      <c r="J36" s="36">
        <v>7</v>
      </c>
      <c r="K36" s="34">
        <v>5</v>
      </c>
      <c r="L36" s="5"/>
      <c r="M36" s="30" t="s">
        <v>204</v>
      </c>
      <c r="N36" s="62">
        <v>36</v>
      </c>
      <c r="O36" s="45">
        <v>7.86</v>
      </c>
      <c r="P36" s="53">
        <v>6.49</v>
      </c>
      <c r="Q36" s="31">
        <f>S36*3+T36</f>
        <v>55</v>
      </c>
      <c r="R36" s="43">
        <f>Q36/N36</f>
        <v>1.5277777777777777</v>
      </c>
      <c r="S36" s="104">
        <v>15</v>
      </c>
      <c r="T36" s="35">
        <v>10</v>
      </c>
      <c r="U36" s="58"/>
      <c r="V36" s="30" t="s">
        <v>204</v>
      </c>
      <c r="W36" s="62">
        <v>29</v>
      </c>
      <c r="X36" s="46">
        <v>7.17</v>
      </c>
      <c r="Y36" s="53">
        <v>6.43</v>
      </c>
      <c r="Z36" s="106">
        <f>AB36*3+AC36</f>
        <v>24</v>
      </c>
      <c r="AA36" s="44">
        <f>Z36/W36</f>
        <v>0.82758620689655171</v>
      </c>
      <c r="AB36" s="106">
        <v>7</v>
      </c>
      <c r="AC36" s="32">
        <v>3</v>
      </c>
      <c r="AD36" s="5"/>
    </row>
    <row r="37" spans="2:30" s="15" customFormat="1" x14ac:dyDescent="0.15">
      <c r="B37" s="28" t="s">
        <v>167</v>
      </c>
      <c r="C37" s="5"/>
      <c r="D37" s="82" t="s">
        <v>204</v>
      </c>
      <c r="E37" s="29">
        <v>31</v>
      </c>
      <c r="F37" s="46">
        <v>6.65</v>
      </c>
      <c r="G37" s="48">
        <v>5.92</v>
      </c>
      <c r="H37" s="36">
        <f t="shared" si="0"/>
        <v>27</v>
      </c>
      <c r="I37" s="44">
        <f t="shared" si="1"/>
        <v>0.87096774193548387</v>
      </c>
      <c r="J37" s="36">
        <v>8</v>
      </c>
      <c r="K37" s="32">
        <v>3</v>
      </c>
      <c r="L37" s="5"/>
      <c r="M37" s="30" t="s">
        <v>206</v>
      </c>
      <c r="N37" s="62">
        <v>5</v>
      </c>
      <c r="O37" s="49">
        <v>5.8</v>
      </c>
      <c r="P37" s="56">
        <v>5.9</v>
      </c>
      <c r="Q37" s="29">
        <f>S37*3+T37</f>
        <v>0</v>
      </c>
      <c r="R37" s="72">
        <f>Q37/N37</f>
        <v>0</v>
      </c>
      <c r="S37" s="79"/>
      <c r="T37" s="32"/>
      <c r="U37" s="58"/>
      <c r="V37" s="113"/>
      <c r="W37" s="114"/>
      <c r="X37" s="115"/>
      <c r="Y37" s="116"/>
      <c r="Z37" s="119"/>
      <c r="AA37" s="118"/>
      <c r="AB37" s="119"/>
      <c r="AC37" s="120"/>
      <c r="AD37" s="5"/>
    </row>
    <row r="38" spans="2:30" s="15" customFormat="1" x14ac:dyDescent="0.15">
      <c r="B38" s="28" t="s">
        <v>175</v>
      </c>
      <c r="C38" s="5"/>
      <c r="D38" s="82" t="s">
        <v>193</v>
      </c>
      <c r="E38" s="29">
        <v>18</v>
      </c>
      <c r="F38" s="47">
        <v>6.56</v>
      </c>
      <c r="G38" s="49">
        <v>5.69</v>
      </c>
      <c r="H38" s="36">
        <f t="shared" si="0"/>
        <v>19</v>
      </c>
      <c r="I38" s="44">
        <f t="shared" si="1"/>
        <v>1.0555555555555556</v>
      </c>
      <c r="J38" s="29">
        <v>6</v>
      </c>
      <c r="K38" s="32">
        <v>1</v>
      </c>
      <c r="L38" s="5"/>
      <c r="M38" s="30" t="s">
        <v>200</v>
      </c>
      <c r="N38" s="62">
        <v>28</v>
      </c>
      <c r="O38" s="45">
        <v>7.45</v>
      </c>
      <c r="P38" s="55">
        <v>6.16</v>
      </c>
      <c r="Q38" s="31">
        <f>S38*3+T38</f>
        <v>38</v>
      </c>
      <c r="R38" s="43">
        <f>Q38/N38</f>
        <v>1.3571428571428572</v>
      </c>
      <c r="S38" s="105">
        <v>12</v>
      </c>
      <c r="T38" s="32">
        <v>2</v>
      </c>
      <c r="U38" s="58"/>
      <c r="V38" s="30" t="s">
        <v>202</v>
      </c>
      <c r="W38" s="62">
        <v>14</v>
      </c>
      <c r="X38" s="48">
        <v>6.21</v>
      </c>
      <c r="Y38" s="56">
        <v>5.86</v>
      </c>
      <c r="Z38" s="79">
        <f>AB38*3+AC38</f>
        <v>7</v>
      </c>
      <c r="AA38" s="95">
        <f>Z38/W38</f>
        <v>0.5</v>
      </c>
      <c r="AB38" s="79">
        <v>2</v>
      </c>
      <c r="AC38" s="32">
        <v>1</v>
      </c>
      <c r="AD38" s="5"/>
    </row>
    <row r="39" spans="2:30" s="15" customFormat="1" x14ac:dyDescent="0.15">
      <c r="B39" s="28" t="s">
        <v>159</v>
      </c>
      <c r="C39" s="5"/>
      <c r="D39" s="82" t="s">
        <v>191</v>
      </c>
      <c r="E39" s="29">
        <v>34</v>
      </c>
      <c r="F39" s="47">
        <v>6.51</v>
      </c>
      <c r="G39" s="47">
        <v>6.01</v>
      </c>
      <c r="H39" s="36">
        <f t="shared" si="0"/>
        <v>19</v>
      </c>
      <c r="I39" s="95">
        <f t="shared" si="1"/>
        <v>0.55882352941176472</v>
      </c>
      <c r="J39" s="29">
        <v>5</v>
      </c>
      <c r="K39" s="34">
        <v>4</v>
      </c>
      <c r="L39" s="5"/>
      <c r="M39" s="113"/>
      <c r="N39" s="114"/>
      <c r="O39" s="115"/>
      <c r="P39" s="116"/>
      <c r="Q39" s="117"/>
      <c r="R39" s="118"/>
      <c r="S39" s="119"/>
      <c r="T39" s="120"/>
      <c r="U39" s="58"/>
      <c r="V39" s="113"/>
      <c r="W39" s="114"/>
      <c r="X39" s="115"/>
      <c r="Y39" s="116"/>
      <c r="Z39" s="119"/>
      <c r="AA39" s="118"/>
      <c r="AB39" s="119"/>
      <c r="AC39" s="120"/>
      <c r="AD39" s="5"/>
    </row>
    <row r="40" spans="2:30" s="15" customFormat="1" x14ac:dyDescent="0.15">
      <c r="B40" s="28" t="s">
        <v>170</v>
      </c>
      <c r="C40" s="5"/>
      <c r="D40" s="82" t="s">
        <v>196</v>
      </c>
      <c r="E40" s="29">
        <v>23</v>
      </c>
      <c r="F40" s="47">
        <v>6.46</v>
      </c>
      <c r="G40" s="48">
        <v>5.89</v>
      </c>
      <c r="H40" s="36">
        <f t="shared" si="0"/>
        <v>21</v>
      </c>
      <c r="I40" s="44">
        <f t="shared" si="1"/>
        <v>0.91304347826086951</v>
      </c>
      <c r="J40" s="36">
        <v>7</v>
      </c>
      <c r="K40" s="32"/>
      <c r="L40" s="5"/>
      <c r="M40" s="30" t="s">
        <v>196</v>
      </c>
      <c r="N40" s="62">
        <v>26</v>
      </c>
      <c r="O40" s="46">
        <v>6.98</v>
      </c>
      <c r="P40" s="56">
        <v>5.92</v>
      </c>
      <c r="Q40" s="36">
        <f>S40*3+T40</f>
        <v>31</v>
      </c>
      <c r="R40" s="44">
        <f>Q40/N40</f>
        <v>1.1923076923076923</v>
      </c>
      <c r="S40" s="105">
        <v>10</v>
      </c>
      <c r="T40" s="32">
        <v>1</v>
      </c>
      <c r="U40" s="58"/>
      <c r="V40" s="30" t="s">
        <v>203</v>
      </c>
      <c r="W40" s="62">
        <v>19</v>
      </c>
      <c r="X40" s="45">
        <v>7.68</v>
      </c>
      <c r="Y40" s="53">
        <v>6.32</v>
      </c>
      <c r="Z40" s="106">
        <f>AB40*3+AC40</f>
        <v>27</v>
      </c>
      <c r="AA40" s="43">
        <f>Z40/W40</f>
        <v>1.4210526315789473</v>
      </c>
      <c r="AB40" s="106">
        <v>8</v>
      </c>
      <c r="AC40" s="32">
        <v>3</v>
      </c>
      <c r="AD40" s="5"/>
    </row>
    <row r="41" spans="2:30" s="15" customFormat="1" x14ac:dyDescent="0.15">
      <c r="B41" s="28" t="s">
        <v>171</v>
      </c>
      <c r="C41" s="5"/>
      <c r="D41" s="82" t="s">
        <v>206</v>
      </c>
      <c r="E41" s="29">
        <v>28</v>
      </c>
      <c r="F41" s="47">
        <v>6.38</v>
      </c>
      <c r="G41" s="48">
        <v>5.84</v>
      </c>
      <c r="H41" s="36">
        <f t="shared" si="0"/>
        <v>19</v>
      </c>
      <c r="I41" s="95">
        <f t="shared" si="1"/>
        <v>0.6785714285714286</v>
      </c>
      <c r="J41" s="29">
        <v>6</v>
      </c>
      <c r="K41" s="32">
        <v>1</v>
      </c>
      <c r="L41" s="5"/>
      <c r="M41" s="30" t="s">
        <v>201</v>
      </c>
      <c r="N41" s="62">
        <v>16</v>
      </c>
      <c r="O41" s="48">
        <v>6.13</v>
      </c>
      <c r="P41" s="56">
        <v>5.88</v>
      </c>
      <c r="Q41" s="29">
        <f>S41*3+T41</f>
        <v>4</v>
      </c>
      <c r="R41" s="72">
        <f>Q41/N41</f>
        <v>0.25</v>
      </c>
      <c r="S41" s="79">
        <v>1</v>
      </c>
      <c r="T41" s="32">
        <v>1</v>
      </c>
      <c r="U41" s="58"/>
      <c r="V41" s="113"/>
      <c r="W41" s="114"/>
      <c r="X41" s="115"/>
      <c r="Y41" s="116"/>
      <c r="Z41" s="119"/>
      <c r="AA41" s="118"/>
      <c r="AB41" s="119"/>
      <c r="AC41" s="120"/>
      <c r="AD41" s="5"/>
    </row>
    <row r="42" spans="2:30" s="15" customFormat="1" ht="9.75" thickBot="1" x14ac:dyDescent="0.2">
      <c r="B42" s="28" t="s">
        <v>176</v>
      </c>
      <c r="C42" s="5"/>
      <c r="D42" s="83" t="s">
        <v>202</v>
      </c>
      <c r="E42" s="40">
        <v>29</v>
      </c>
      <c r="F42" s="50">
        <v>6.12</v>
      </c>
      <c r="G42" s="50">
        <v>5.59</v>
      </c>
      <c r="H42" s="38">
        <f t="shared" si="0"/>
        <v>18</v>
      </c>
      <c r="I42" s="107">
        <f t="shared" si="1"/>
        <v>0.62068965517241381</v>
      </c>
      <c r="J42" s="40">
        <v>5</v>
      </c>
      <c r="K42" s="39">
        <v>3</v>
      </c>
      <c r="L42" s="5"/>
      <c r="M42" s="121"/>
      <c r="N42" s="122"/>
      <c r="O42" s="123"/>
      <c r="P42" s="124"/>
      <c r="Q42" s="125"/>
      <c r="R42" s="126"/>
      <c r="S42" s="125"/>
      <c r="T42" s="127"/>
      <c r="U42" s="58"/>
      <c r="V42" s="121"/>
      <c r="W42" s="122"/>
      <c r="X42" s="123"/>
      <c r="Y42" s="124"/>
      <c r="Z42" s="125"/>
      <c r="AA42" s="126"/>
      <c r="AB42" s="125"/>
      <c r="AC42" s="127"/>
      <c r="AD42" s="5"/>
    </row>
    <row r="43" spans="2:30" s="15" customFormat="1" x14ac:dyDescent="0.15">
      <c r="C43" s="2"/>
      <c r="L43" s="2"/>
      <c r="U43" s="2"/>
      <c r="AD43" s="2"/>
    </row>
    <row r="44" spans="2:30" s="15" customFormat="1" x14ac:dyDescent="0.15">
      <c r="C44" s="2"/>
      <c r="L44" s="2"/>
      <c r="U44" s="2"/>
      <c r="AD44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5"/>
  <dimension ref="A1:O150"/>
  <sheetViews>
    <sheetView workbookViewId="0">
      <selection activeCell="E4" sqref="E4"/>
    </sheetView>
  </sheetViews>
  <sheetFormatPr defaultColWidth="10" defaultRowHeight="11.25" x14ac:dyDescent="0.2"/>
  <cols>
    <col min="1" max="1" width="1.28515625" style="210" customWidth="1"/>
    <col min="2" max="2" width="11.140625" style="210" customWidth="1"/>
    <col min="3" max="8" width="4.42578125" style="218" customWidth="1"/>
    <col min="9" max="10" width="2.28515625" style="218" customWidth="1"/>
    <col min="11" max="13" width="4.42578125" style="218" customWidth="1"/>
    <col min="14" max="16384" width="10" style="210"/>
  </cols>
  <sheetData>
    <row r="1" spans="1:15" x14ac:dyDescent="0.2">
      <c r="B1" s="211" t="s">
        <v>248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5" ht="18" customHeight="1" x14ac:dyDescent="0.2">
      <c r="A2" s="212"/>
      <c r="B2" s="213" t="s">
        <v>0</v>
      </c>
      <c r="C2" s="214" t="s">
        <v>177</v>
      </c>
      <c r="D2" s="213" t="s">
        <v>188</v>
      </c>
      <c r="E2" s="215" t="s">
        <v>180</v>
      </c>
      <c r="F2" s="213" t="s">
        <v>179</v>
      </c>
      <c r="G2" s="213" t="s">
        <v>238</v>
      </c>
      <c r="H2" s="213" t="s">
        <v>183</v>
      </c>
      <c r="I2" s="268" t="s">
        <v>186</v>
      </c>
      <c r="J2" s="269"/>
      <c r="K2" s="213" t="s">
        <v>184</v>
      </c>
      <c r="L2" s="213" t="s">
        <v>185</v>
      </c>
      <c r="M2" s="213" t="s">
        <v>116</v>
      </c>
    </row>
    <row r="3" spans="1:15" x14ac:dyDescent="0.2">
      <c r="A3" s="216"/>
      <c r="B3" s="217" t="s">
        <v>520</v>
      </c>
      <c r="C3" s="205" t="str">
        <f t="shared" ref="C3:C34" si="0">LEFT(O3,3)</f>
        <v>fio</v>
      </c>
      <c r="D3" s="205">
        <f>VLOOKUP($B3,'[1]stat gazz 13-14'!$A:$Z,4,0)</f>
        <v>32</v>
      </c>
      <c r="E3" s="207">
        <f>VLOOKUP($B3,'[1]stat gazz 13-14'!$A:$Z,7,0)</f>
        <v>7.359375</v>
      </c>
      <c r="F3" s="207">
        <f>VLOOKUP($B3,'[1]stat gazz 13-14'!$A:$Z,5,0)</f>
        <v>6.359375</v>
      </c>
      <c r="G3" s="208">
        <f t="shared" ref="G3:G34" si="1">(H3*3-J3*3+K3-L3*0.5-M3)/D3</f>
        <v>1</v>
      </c>
      <c r="H3" s="209">
        <f>VLOOKUP($B3,'[1]stat gazz 13-14'!$A:$Z,9,0)</f>
        <v>11</v>
      </c>
      <c r="I3" s="209">
        <f>VLOOKUP($B3,'[1]stat gazz 13-14'!$A:$Z,15,0)</f>
        <v>0</v>
      </c>
      <c r="J3" s="209">
        <f>VLOOKUP($B3,'[1]stat gazz 13-14'!$A:$Z,16,0)</f>
        <v>0</v>
      </c>
      <c r="K3" s="209">
        <f>VLOOKUP($B3,'[1]stat gazz 13-14'!$A:$Z,12,0)</f>
        <v>4</v>
      </c>
      <c r="L3" s="209">
        <f>VLOOKUP($B3,'[1]stat gazz 13-14'!$A:$Z,13,0)</f>
        <v>8</v>
      </c>
      <c r="M3" s="209">
        <f>VLOOKUP($B3,'[1]stat gazz 13-14'!$A:$Z,14,0)</f>
        <v>1</v>
      </c>
      <c r="O3" s="210" t="str">
        <f>VLOOKUP($B3,'[1]stat gazz 13-14'!$A:$Z,3,0)</f>
        <v>fiorentina</v>
      </c>
    </row>
    <row r="4" spans="1:15" x14ac:dyDescent="0.2">
      <c r="A4" s="216"/>
      <c r="B4" s="217" t="s">
        <v>508</v>
      </c>
      <c r="C4" s="205" t="str">
        <f t="shared" si="0"/>
        <v>laz</v>
      </c>
      <c r="D4" s="205">
        <f>VLOOKUP($B4,'[1]stat gazz 13-14'!$A:$Z,4,0)</f>
        <v>37</v>
      </c>
      <c r="E4" s="207">
        <f>VLOOKUP($B4,'[1]stat gazz 13-14'!$A:$Z,7,0)</f>
        <v>7.3513513513513518</v>
      </c>
      <c r="F4" s="207">
        <f>VLOOKUP($B4,'[1]stat gazz 13-14'!$A:$Z,5,0)</f>
        <v>6.3108108108108105</v>
      </c>
      <c r="G4" s="208">
        <f t="shared" si="1"/>
        <v>1.0405405405405406</v>
      </c>
      <c r="H4" s="209">
        <f>VLOOKUP($B4,'[1]stat gazz 13-14'!$A:$Z,9,0)</f>
        <v>12</v>
      </c>
      <c r="I4" s="209">
        <f>VLOOKUP($B4,'[1]stat gazz 13-14'!$A:$Z,15,0)</f>
        <v>6</v>
      </c>
      <c r="J4" s="209">
        <f>VLOOKUP($B4,'[1]stat gazz 13-14'!$A:$Z,16,0)</f>
        <v>0</v>
      </c>
      <c r="K4" s="209">
        <f>VLOOKUP($B4,'[1]stat gazz 13-14'!$A:$Z,12,0)</f>
        <v>5</v>
      </c>
      <c r="L4" s="209">
        <f>VLOOKUP($B4,'[1]stat gazz 13-14'!$A:$Z,13,0)</f>
        <v>3</v>
      </c>
      <c r="M4" s="209">
        <f>VLOOKUP($B4,'[1]stat gazz 13-14'!$A:$Z,14,0)</f>
        <v>1</v>
      </c>
      <c r="O4" s="210" t="str">
        <f>VLOOKUP($B4,'[1]stat gazz 13-14'!$A:$Z,3,0)</f>
        <v>lazio</v>
      </c>
    </row>
    <row r="5" spans="1:15" x14ac:dyDescent="0.2">
      <c r="A5" s="216"/>
      <c r="B5" s="217" t="s">
        <v>512</v>
      </c>
      <c r="C5" s="205" t="str">
        <f t="shared" si="0"/>
        <v>tor</v>
      </c>
      <c r="D5" s="205">
        <f>VLOOKUP($B5,'[1]stat gazz 13-14'!$A:$Z,4,0)</f>
        <v>37</v>
      </c>
      <c r="E5" s="207">
        <f>VLOOKUP($B5,'[1]stat gazz 13-14'!$A:$Z,7,0)</f>
        <v>7.3108108108108105</v>
      </c>
      <c r="F5" s="207">
        <f>VLOOKUP($B5,'[1]stat gazz 13-14'!$A:$Z,5,0)</f>
        <v>6.2297297297297298</v>
      </c>
      <c r="G5" s="208">
        <f t="shared" si="1"/>
        <v>1.0810810810810811</v>
      </c>
      <c r="H5" s="209">
        <f>VLOOKUP($B5,'[1]stat gazz 13-14'!$A:$Z,9,0)</f>
        <v>13</v>
      </c>
      <c r="I5" s="209">
        <f>VLOOKUP($B5,'[1]stat gazz 13-14'!$A:$Z,15,0)</f>
        <v>5</v>
      </c>
      <c r="J5" s="209">
        <f>VLOOKUP($B5,'[1]stat gazz 13-14'!$A:$Z,16,0)</f>
        <v>2</v>
      </c>
      <c r="K5" s="209">
        <f>VLOOKUP($B5,'[1]stat gazz 13-14'!$A:$Z,12,0)</f>
        <v>9</v>
      </c>
      <c r="L5" s="209">
        <f>VLOOKUP($B5,'[1]stat gazz 13-14'!$A:$Z,13,0)</f>
        <v>4</v>
      </c>
      <c r="M5" s="209">
        <f>VLOOKUP($B5,'[1]stat gazz 13-14'!$A:$Z,14,0)</f>
        <v>0</v>
      </c>
      <c r="O5" s="210" t="str">
        <f>VLOOKUP($B5,'[1]stat gazz 13-14'!$A:$Z,3,0)</f>
        <v>torino</v>
      </c>
    </row>
    <row r="6" spans="1:15" x14ac:dyDescent="0.2">
      <c r="A6" s="216"/>
      <c r="B6" s="217" t="s">
        <v>790</v>
      </c>
      <c r="C6" s="205" t="str">
        <f t="shared" si="0"/>
        <v>juv</v>
      </c>
      <c r="D6" s="205">
        <f>VLOOKUP($B6,'[1]stat gazz 13-14'!$A:$Z,4,0)</f>
        <v>36</v>
      </c>
      <c r="E6" s="207">
        <f>VLOOKUP($B6,'[1]stat gazz 13-14'!$A:$Z,7,0)</f>
        <v>7.1805555555555554</v>
      </c>
      <c r="F6" s="207">
        <f>VLOOKUP($B6,'[1]stat gazz 13-14'!$A:$Z,5,0)</f>
        <v>6.4861111111111107</v>
      </c>
      <c r="G6" s="208">
        <f t="shared" si="1"/>
        <v>0.69444444444444442</v>
      </c>
      <c r="H6" s="209">
        <f>VLOOKUP($B6,'[1]stat gazz 13-14'!$A:$Z,9,0)</f>
        <v>7</v>
      </c>
      <c r="I6" s="209">
        <f>VLOOKUP($B6,'[1]stat gazz 13-14'!$A:$Z,15,0)</f>
        <v>0</v>
      </c>
      <c r="J6" s="209">
        <f>VLOOKUP($B6,'[1]stat gazz 13-14'!$A:$Z,16,0)</f>
        <v>0</v>
      </c>
      <c r="K6" s="209">
        <f>VLOOKUP($B6,'[1]stat gazz 13-14'!$A:$Z,12,0)</f>
        <v>6</v>
      </c>
      <c r="L6" s="209">
        <f>VLOOKUP($B6,'[1]stat gazz 13-14'!$A:$Z,13,0)</f>
        <v>4</v>
      </c>
      <c r="M6" s="209">
        <f>VLOOKUP($B6,'[1]stat gazz 13-14'!$A:$Z,14,0)</f>
        <v>0</v>
      </c>
      <c r="O6" s="210" t="str">
        <f>VLOOKUP($B6,'[1]stat gazz 13-14'!$A:$Z,3,0)</f>
        <v>juventus</v>
      </c>
    </row>
    <row r="7" spans="1:15" x14ac:dyDescent="0.2">
      <c r="A7" s="216"/>
      <c r="B7" s="217" t="s">
        <v>620</v>
      </c>
      <c r="C7" s="205" t="str">
        <f t="shared" si="0"/>
        <v>juv</v>
      </c>
      <c r="D7" s="205">
        <f>VLOOKUP($B7,'[1]stat gazz 13-14'!$A:$Z,4,0)</f>
        <v>29</v>
      </c>
      <c r="E7" s="207">
        <f>VLOOKUP($B7,'[1]stat gazz 13-14'!$A:$Z,7,0)</f>
        <v>7.1379310344827589</v>
      </c>
      <c r="F7" s="207">
        <f>VLOOKUP($B7,'[1]stat gazz 13-14'!$A:$Z,5,0)</f>
        <v>6.1034482758620694</v>
      </c>
      <c r="G7" s="208">
        <f t="shared" si="1"/>
        <v>1.0344827586206897</v>
      </c>
      <c r="H7" s="209">
        <f>VLOOKUP($B7,'[1]stat gazz 13-14'!$A:$Z,9,0)</f>
        <v>11</v>
      </c>
      <c r="I7" s="209">
        <f>VLOOKUP($B7,'[1]stat gazz 13-14'!$A:$Z,15,0)</f>
        <v>2</v>
      </c>
      <c r="J7" s="209">
        <f>VLOOKUP($B7,'[1]stat gazz 13-14'!$A:$Z,16,0)</f>
        <v>0</v>
      </c>
      <c r="K7" s="209">
        <f>VLOOKUP($B7,'[1]stat gazz 13-14'!$A:$Z,12,0)</f>
        <v>1</v>
      </c>
      <c r="L7" s="209">
        <f>VLOOKUP($B7,'[1]stat gazz 13-14'!$A:$Z,13,0)</f>
        <v>8</v>
      </c>
      <c r="M7" s="209">
        <f>VLOOKUP($B7,'[1]stat gazz 13-14'!$A:$Z,14,0)</f>
        <v>0</v>
      </c>
      <c r="O7" s="210" t="str">
        <f>VLOOKUP($B7,'[1]stat gazz 13-14'!$A:$Z,3,0)</f>
        <v>juventus</v>
      </c>
    </row>
    <row r="8" spans="1:15" x14ac:dyDescent="0.2">
      <c r="A8" s="216"/>
      <c r="B8" s="217" t="s">
        <v>612</v>
      </c>
      <c r="C8" s="205" t="str">
        <f t="shared" si="0"/>
        <v>rom</v>
      </c>
      <c r="D8" s="205">
        <f>VLOOKUP($B8,'[1]stat gazz 13-14'!$A:$Z,4,0)</f>
        <v>24</v>
      </c>
      <c r="E8" s="207">
        <f>VLOOKUP($B8,'[1]stat gazz 13-14'!$A:$Z,7,0)</f>
        <v>7.104166666666667</v>
      </c>
      <c r="F8" s="207">
        <f>VLOOKUP($B8,'[1]stat gazz 13-14'!$A:$Z,5,0)</f>
        <v>6.4375</v>
      </c>
      <c r="G8" s="208">
        <f t="shared" si="1"/>
        <v>0.66666666666666663</v>
      </c>
      <c r="H8" s="209">
        <f>VLOOKUP($B8,'[1]stat gazz 13-14'!$A:$Z,9,0)</f>
        <v>5</v>
      </c>
      <c r="I8" s="209">
        <f>VLOOKUP($B8,'[1]stat gazz 13-14'!$A:$Z,15,0)</f>
        <v>2</v>
      </c>
      <c r="J8" s="209">
        <f>VLOOKUP($B8,'[1]stat gazz 13-14'!$A:$Z,16,0)</f>
        <v>0</v>
      </c>
      <c r="K8" s="209">
        <f>VLOOKUP($B8,'[1]stat gazz 13-14'!$A:$Z,12,0)</f>
        <v>4</v>
      </c>
      <c r="L8" s="209">
        <f>VLOOKUP($B8,'[1]stat gazz 13-14'!$A:$Z,13,0)</f>
        <v>6</v>
      </c>
      <c r="M8" s="209">
        <f>VLOOKUP($B8,'[1]stat gazz 13-14'!$A:$Z,14,0)</f>
        <v>0</v>
      </c>
      <c r="O8" s="210" t="str">
        <f>VLOOKUP($B8,'[1]stat gazz 13-14'!$A:$Z,3,0)</f>
        <v>roma</v>
      </c>
    </row>
    <row r="9" spans="1:15" x14ac:dyDescent="0.2">
      <c r="A9" s="216"/>
      <c r="B9" s="217" t="s">
        <v>604</v>
      </c>
      <c r="C9" s="205" t="str">
        <f t="shared" si="0"/>
        <v>ver</v>
      </c>
      <c r="D9" s="205">
        <f>VLOOKUP($B9,'[1]stat gazz 13-14'!$A:$Z,4,0)</f>
        <v>32</v>
      </c>
      <c r="E9" s="207">
        <f>VLOOKUP($B9,'[1]stat gazz 13-14'!$A:$Z,7,0)</f>
        <v>7.03125</v>
      </c>
      <c r="F9" s="207">
        <f>VLOOKUP($B9,'[1]stat gazz 13-14'!$A:$Z,5,0)</f>
        <v>6.28125</v>
      </c>
      <c r="G9" s="208">
        <f t="shared" si="1"/>
        <v>0.75</v>
      </c>
      <c r="H9" s="209">
        <f>VLOOKUP($B9,'[1]stat gazz 13-14'!$A:$Z,9,0)</f>
        <v>6</v>
      </c>
      <c r="I9" s="209">
        <f>VLOOKUP($B9,'[1]stat gazz 13-14'!$A:$Z,15,0)</f>
        <v>0</v>
      </c>
      <c r="J9" s="209">
        <f>VLOOKUP($B9,'[1]stat gazz 13-14'!$A:$Z,16,0)</f>
        <v>0</v>
      </c>
      <c r="K9" s="209">
        <f>VLOOKUP($B9,'[1]stat gazz 13-14'!$A:$Z,12,0)</f>
        <v>8</v>
      </c>
      <c r="L9" s="209">
        <f>VLOOKUP($B9,'[1]stat gazz 13-14'!$A:$Z,13,0)</f>
        <v>4</v>
      </c>
      <c r="M9" s="209">
        <f>VLOOKUP($B9,'[1]stat gazz 13-14'!$A:$Z,14,0)</f>
        <v>0</v>
      </c>
      <c r="O9" s="210" t="str">
        <f>VLOOKUP($B9,'[1]stat gazz 13-14'!$A:$Z,3,0)</f>
        <v>verona</v>
      </c>
    </row>
    <row r="10" spans="1:15" x14ac:dyDescent="0.2">
      <c r="A10" s="216"/>
      <c r="B10" s="217" t="s">
        <v>504</v>
      </c>
      <c r="C10" s="205" t="str">
        <f t="shared" si="0"/>
        <v>fio</v>
      </c>
      <c r="D10" s="205">
        <f>VLOOKUP($B10,'[1]stat gazz 13-14'!$A:$Z,4,0)</f>
        <v>32</v>
      </c>
      <c r="E10" s="207">
        <f>VLOOKUP($B10,'[1]stat gazz 13-14'!$A:$Z,7,0)</f>
        <v>7</v>
      </c>
      <c r="F10" s="207">
        <f>VLOOKUP($B10,'[1]stat gazz 13-14'!$A:$Z,5,0)</f>
        <v>6.328125</v>
      </c>
      <c r="G10" s="208">
        <f t="shared" si="1"/>
        <v>0.671875</v>
      </c>
      <c r="H10" s="209">
        <f>VLOOKUP($B10,'[1]stat gazz 13-14'!$A:$Z,9,0)</f>
        <v>6</v>
      </c>
      <c r="I10" s="209">
        <f>VLOOKUP($B10,'[1]stat gazz 13-14'!$A:$Z,15,0)</f>
        <v>0</v>
      </c>
      <c r="J10" s="209">
        <f>VLOOKUP($B10,'[1]stat gazz 13-14'!$A:$Z,16,0)</f>
        <v>0</v>
      </c>
      <c r="K10" s="209">
        <f>VLOOKUP($B10,'[1]stat gazz 13-14'!$A:$Z,12,0)</f>
        <v>7</v>
      </c>
      <c r="L10" s="209">
        <f>VLOOKUP($B10,'[1]stat gazz 13-14'!$A:$Z,13,0)</f>
        <v>5</v>
      </c>
      <c r="M10" s="209">
        <f>VLOOKUP($B10,'[1]stat gazz 13-14'!$A:$Z,14,0)</f>
        <v>1</v>
      </c>
      <c r="O10" s="210" t="str">
        <f>VLOOKUP($B10,'[1]stat gazz 13-14'!$A:$Z,3,0)</f>
        <v>fiorentina</v>
      </c>
    </row>
    <row r="11" spans="1:15" x14ac:dyDescent="0.2">
      <c r="A11" s="216"/>
      <c r="B11" s="217" t="s">
        <v>614</v>
      </c>
      <c r="C11" s="205" t="str">
        <f t="shared" si="0"/>
        <v>mil</v>
      </c>
      <c r="D11" s="205">
        <f>VLOOKUP($B11,'[1]stat gazz 13-14'!$A:$Z,4,0)</f>
        <v>14</v>
      </c>
      <c r="E11" s="207">
        <f>VLOOKUP($B11,'[1]stat gazz 13-14'!$A:$Z,7,0)</f>
        <v>6.9642857142857144</v>
      </c>
      <c r="F11" s="207">
        <f>VLOOKUP($B11,'[1]stat gazz 13-14'!$A:$Z,5,0)</f>
        <v>6.2142857142857144</v>
      </c>
      <c r="G11" s="208">
        <f t="shared" si="1"/>
        <v>0.75</v>
      </c>
      <c r="H11" s="209">
        <f>VLOOKUP($B11,'[1]stat gazz 13-14'!$A:$Z,9,0)</f>
        <v>4</v>
      </c>
      <c r="I11" s="209">
        <f>VLOOKUP($B11,'[1]stat gazz 13-14'!$A:$Z,15,0)</f>
        <v>0</v>
      </c>
      <c r="J11" s="209">
        <f>VLOOKUP($B11,'[1]stat gazz 13-14'!$A:$Z,16,0)</f>
        <v>0</v>
      </c>
      <c r="K11" s="209">
        <f>VLOOKUP($B11,'[1]stat gazz 13-14'!$A:$Z,12,0)</f>
        <v>0</v>
      </c>
      <c r="L11" s="209">
        <f>VLOOKUP($B11,'[1]stat gazz 13-14'!$A:$Z,13,0)</f>
        <v>3</v>
      </c>
      <c r="M11" s="209">
        <f>VLOOKUP($B11,'[1]stat gazz 13-14'!$A:$Z,14,0)</f>
        <v>0</v>
      </c>
      <c r="O11" s="210" t="str">
        <f>VLOOKUP($B11,'[1]stat gazz 13-14'!$A:$Z,3,0)</f>
        <v>milan</v>
      </c>
    </row>
    <row r="12" spans="1:15" x14ac:dyDescent="0.2">
      <c r="A12" s="216"/>
      <c r="B12" s="217" t="s">
        <v>581</v>
      </c>
      <c r="C12" s="205" t="str">
        <f t="shared" si="0"/>
        <v>laz</v>
      </c>
      <c r="D12" s="205">
        <f>VLOOKUP($B12,'[1]stat gazz 13-14'!$A:$Z,4,0)</f>
        <v>10</v>
      </c>
      <c r="E12" s="207">
        <f>VLOOKUP($B12,'[1]stat gazz 13-14'!$A:$Z,7,0)</f>
        <v>6.95</v>
      </c>
      <c r="F12" s="207">
        <f>VLOOKUP($B12,'[1]stat gazz 13-14'!$A:$Z,5,0)</f>
        <v>6</v>
      </c>
      <c r="G12" s="208">
        <f t="shared" si="1"/>
        <v>0.95</v>
      </c>
      <c r="H12" s="209">
        <f>VLOOKUP($B12,'[1]stat gazz 13-14'!$A:$Z,9,0)</f>
        <v>4</v>
      </c>
      <c r="I12" s="209">
        <f>VLOOKUP($B12,'[1]stat gazz 13-14'!$A:$Z,15,0)</f>
        <v>0</v>
      </c>
      <c r="J12" s="209">
        <f>VLOOKUP($B12,'[1]stat gazz 13-14'!$A:$Z,16,0)</f>
        <v>1</v>
      </c>
      <c r="K12" s="209">
        <f>VLOOKUP($B12,'[1]stat gazz 13-14'!$A:$Z,12,0)</f>
        <v>1</v>
      </c>
      <c r="L12" s="209">
        <f>VLOOKUP($B12,'[1]stat gazz 13-14'!$A:$Z,13,0)</f>
        <v>1</v>
      </c>
      <c r="M12" s="209">
        <f>VLOOKUP($B12,'[1]stat gazz 13-14'!$A:$Z,14,0)</f>
        <v>0</v>
      </c>
      <c r="O12" s="210" t="str">
        <f>VLOOKUP($B12,'[1]stat gazz 13-14'!$A:$Z,3,0)</f>
        <v>lazio</v>
      </c>
    </row>
    <row r="13" spans="1:15" x14ac:dyDescent="0.2">
      <c r="A13" s="216"/>
      <c r="B13" s="217" t="s">
        <v>597</v>
      </c>
      <c r="C13" s="205" t="str">
        <f t="shared" si="0"/>
        <v>rom</v>
      </c>
      <c r="D13" s="205">
        <f>VLOOKUP($B13,'[1]stat gazz 13-14'!$A:$Z,4,0)</f>
        <v>35</v>
      </c>
      <c r="E13" s="207">
        <f>VLOOKUP($B13,'[1]stat gazz 13-14'!$A:$Z,7,0)</f>
        <v>6.9142857142857146</v>
      </c>
      <c r="F13" s="207">
        <f>VLOOKUP($B13,'[1]stat gazz 13-14'!$A:$Z,5,0)</f>
        <v>6.5285714285714285</v>
      </c>
      <c r="G13" s="208">
        <f t="shared" si="1"/>
        <v>0.38571428571428573</v>
      </c>
      <c r="H13" s="209">
        <f>VLOOKUP($B13,'[1]stat gazz 13-14'!$A:$Z,9,0)</f>
        <v>5</v>
      </c>
      <c r="I13" s="209">
        <f>VLOOKUP($B13,'[1]stat gazz 13-14'!$A:$Z,15,0)</f>
        <v>1</v>
      </c>
      <c r="J13" s="209">
        <f>VLOOKUP($B13,'[1]stat gazz 13-14'!$A:$Z,16,0)</f>
        <v>0</v>
      </c>
      <c r="K13" s="209">
        <f>VLOOKUP($B13,'[1]stat gazz 13-14'!$A:$Z,12,0)</f>
        <v>3</v>
      </c>
      <c r="L13" s="209">
        <f>VLOOKUP($B13,'[1]stat gazz 13-14'!$A:$Z,13,0)</f>
        <v>7</v>
      </c>
      <c r="M13" s="209">
        <f>VLOOKUP($B13,'[1]stat gazz 13-14'!$A:$Z,14,0)</f>
        <v>1</v>
      </c>
      <c r="O13" s="210" t="str">
        <f>VLOOKUP($B13,'[1]stat gazz 13-14'!$A:$Z,3,0)</f>
        <v>roma</v>
      </c>
    </row>
    <row r="14" spans="1:15" x14ac:dyDescent="0.2">
      <c r="A14" s="216"/>
      <c r="B14" s="217" t="s">
        <v>539</v>
      </c>
      <c r="C14" s="205" t="str">
        <f t="shared" si="0"/>
        <v>rom</v>
      </c>
      <c r="D14" s="205">
        <f>VLOOKUP($B14,'[1]stat gazz 13-14'!$A:$Z,4,0)</f>
        <v>30</v>
      </c>
      <c r="E14" s="207">
        <f>VLOOKUP($B14,'[1]stat gazz 13-14'!$A:$Z,7,0)</f>
        <v>6.9</v>
      </c>
      <c r="F14" s="207">
        <f>VLOOKUP($B14,'[1]stat gazz 13-14'!$A:$Z,5,0)</f>
        <v>6.2</v>
      </c>
      <c r="G14" s="208">
        <f t="shared" si="1"/>
        <v>0.7</v>
      </c>
      <c r="H14" s="209">
        <f>VLOOKUP($B14,'[1]stat gazz 13-14'!$A:$Z,9,0)</f>
        <v>6</v>
      </c>
      <c r="I14" s="209">
        <f>VLOOKUP($B14,'[1]stat gazz 13-14'!$A:$Z,15,0)</f>
        <v>0</v>
      </c>
      <c r="J14" s="209">
        <f>VLOOKUP($B14,'[1]stat gazz 13-14'!$A:$Z,16,0)</f>
        <v>0</v>
      </c>
      <c r="K14" s="209">
        <f>VLOOKUP($B14,'[1]stat gazz 13-14'!$A:$Z,12,0)</f>
        <v>5</v>
      </c>
      <c r="L14" s="209">
        <f>VLOOKUP($B14,'[1]stat gazz 13-14'!$A:$Z,13,0)</f>
        <v>4</v>
      </c>
      <c r="M14" s="209">
        <f>VLOOKUP($B14,'[1]stat gazz 13-14'!$A:$Z,14,0)</f>
        <v>0</v>
      </c>
      <c r="O14" s="210" t="str">
        <f>VLOOKUP($B14,'[1]stat gazz 13-14'!$A:$Z,3,0)</f>
        <v>roma</v>
      </c>
    </row>
    <row r="15" spans="1:15" x14ac:dyDescent="0.2">
      <c r="A15" s="216"/>
      <c r="B15" s="217" t="s">
        <v>764</v>
      </c>
      <c r="C15" s="205" t="str">
        <f t="shared" si="0"/>
        <v>bol</v>
      </c>
      <c r="D15" s="205">
        <f>VLOOKUP($B15,'[1]stat gazz 13-14'!$A:$Z,4,0)</f>
        <v>19</v>
      </c>
      <c r="E15" s="207">
        <f>VLOOKUP($B15,'[1]stat gazz 13-14'!$A:$Z,7,0)</f>
        <v>6.8947368421052628</v>
      </c>
      <c r="F15" s="207">
        <f>VLOOKUP($B15,'[1]stat gazz 13-14'!$A:$Z,5,0)</f>
        <v>6.1842105263157894</v>
      </c>
      <c r="G15" s="208">
        <f t="shared" si="1"/>
        <v>0.71052631578947367</v>
      </c>
      <c r="H15" s="209">
        <f>VLOOKUP($B15,'[1]stat gazz 13-14'!$A:$Z,9,0)</f>
        <v>5</v>
      </c>
      <c r="I15" s="209">
        <f>VLOOKUP($B15,'[1]stat gazz 13-14'!$A:$Z,15,0)</f>
        <v>3</v>
      </c>
      <c r="J15" s="209">
        <f>VLOOKUP($B15,'[1]stat gazz 13-14'!$A:$Z,16,0)</f>
        <v>0</v>
      </c>
      <c r="K15" s="209">
        <f>VLOOKUP($B15,'[1]stat gazz 13-14'!$A:$Z,12,0)</f>
        <v>3</v>
      </c>
      <c r="L15" s="209">
        <f>VLOOKUP($B15,'[1]stat gazz 13-14'!$A:$Z,13,0)</f>
        <v>9</v>
      </c>
      <c r="M15" s="209">
        <f>VLOOKUP($B15,'[1]stat gazz 13-14'!$A:$Z,14,0)</f>
        <v>0</v>
      </c>
      <c r="O15" s="210" t="str">
        <f>VLOOKUP($B15,'[1]stat gazz 13-14'!$A:$Z,3,0)</f>
        <v>bologna</v>
      </c>
    </row>
    <row r="16" spans="1:15" x14ac:dyDescent="0.2">
      <c r="A16" s="216"/>
      <c r="B16" s="217" t="s">
        <v>527</v>
      </c>
      <c r="C16" s="205" t="str">
        <f t="shared" si="0"/>
        <v>nap</v>
      </c>
      <c r="D16" s="205">
        <f>VLOOKUP($B16,'[1]stat gazz 13-14'!$A:$Z,4,0)</f>
        <v>20</v>
      </c>
      <c r="E16" s="207">
        <f>VLOOKUP($B16,'[1]stat gazz 13-14'!$A:$Z,7,0)</f>
        <v>6.85</v>
      </c>
      <c r="F16" s="207">
        <f>VLOOKUP($B16,'[1]stat gazz 13-14'!$A:$Z,5,0)</f>
        <v>6</v>
      </c>
      <c r="G16" s="208">
        <f t="shared" si="1"/>
        <v>0.85</v>
      </c>
      <c r="H16" s="209">
        <f>VLOOKUP($B16,'[1]stat gazz 13-14'!$A:$Z,9,0)</f>
        <v>6</v>
      </c>
      <c r="I16" s="209">
        <f>VLOOKUP($B16,'[1]stat gazz 13-14'!$A:$Z,15,0)</f>
        <v>0</v>
      </c>
      <c r="J16" s="209">
        <f>VLOOKUP($B16,'[1]stat gazz 13-14'!$A:$Z,16,0)</f>
        <v>0</v>
      </c>
      <c r="K16" s="209">
        <f>VLOOKUP($B16,'[1]stat gazz 13-14'!$A:$Z,12,0)</f>
        <v>1</v>
      </c>
      <c r="L16" s="209">
        <f>VLOOKUP($B16,'[1]stat gazz 13-14'!$A:$Z,13,0)</f>
        <v>4</v>
      </c>
      <c r="M16" s="209">
        <f>VLOOKUP($B16,'[1]stat gazz 13-14'!$A:$Z,14,0)</f>
        <v>0</v>
      </c>
      <c r="O16" s="210" t="str">
        <f>VLOOKUP($B16,'[1]stat gazz 13-14'!$A:$Z,3,0)</f>
        <v>napoli</v>
      </c>
    </row>
    <row r="17" spans="1:15" x14ac:dyDescent="0.2">
      <c r="A17" s="216"/>
      <c r="B17" s="217" t="s">
        <v>789</v>
      </c>
      <c r="C17" s="205" t="str">
        <f t="shared" si="0"/>
        <v>par</v>
      </c>
      <c r="D17" s="205">
        <f>VLOOKUP($B17,'[1]stat gazz 13-14'!$A:$Z,4,0)</f>
        <v>36</v>
      </c>
      <c r="E17" s="207">
        <f>VLOOKUP($B17,'[1]stat gazz 13-14'!$A:$Z,7,0)</f>
        <v>6.8472222222222223</v>
      </c>
      <c r="F17" s="207">
        <f>VLOOKUP($B17,'[1]stat gazz 13-14'!$A:$Z,5,0)</f>
        <v>6.1944444444444446</v>
      </c>
      <c r="G17" s="208">
        <f t="shared" si="1"/>
        <v>0.65277777777777779</v>
      </c>
      <c r="H17" s="209">
        <f>VLOOKUP($B17,'[1]stat gazz 13-14'!$A:$Z,9,0)</f>
        <v>8</v>
      </c>
      <c r="I17" s="209">
        <f>VLOOKUP($B17,'[1]stat gazz 13-14'!$A:$Z,15,0)</f>
        <v>0</v>
      </c>
      <c r="J17" s="209">
        <f>VLOOKUP($B17,'[1]stat gazz 13-14'!$A:$Z,16,0)</f>
        <v>0</v>
      </c>
      <c r="K17" s="209">
        <f>VLOOKUP($B17,'[1]stat gazz 13-14'!$A:$Z,12,0)</f>
        <v>4</v>
      </c>
      <c r="L17" s="209">
        <f>VLOOKUP($B17,'[1]stat gazz 13-14'!$A:$Z,13,0)</f>
        <v>9</v>
      </c>
      <c r="M17" s="209">
        <f>VLOOKUP($B17,'[1]stat gazz 13-14'!$A:$Z,14,0)</f>
        <v>0</v>
      </c>
      <c r="O17" s="210" t="str">
        <f>VLOOKUP($B17,'[1]stat gazz 13-14'!$A:$Z,3,0)</f>
        <v>parma</v>
      </c>
    </row>
    <row r="18" spans="1:15" x14ac:dyDescent="0.2">
      <c r="A18" s="216"/>
      <c r="B18" s="217" t="s">
        <v>624</v>
      </c>
      <c r="C18" s="205" t="str">
        <f t="shared" si="0"/>
        <v>ata</v>
      </c>
      <c r="D18" s="205">
        <f>VLOOKUP($B18,'[1]stat gazz 13-14'!$A:$Z,4,0)</f>
        <v>31</v>
      </c>
      <c r="E18" s="207">
        <f>VLOOKUP($B18,'[1]stat gazz 13-14'!$A:$Z,7,0)</f>
        <v>6.838709677419355</v>
      </c>
      <c r="F18" s="207">
        <f>VLOOKUP($B18,'[1]stat gazz 13-14'!$A:$Z,5,0)</f>
        <v>6.306451612903226</v>
      </c>
      <c r="G18" s="208">
        <f t="shared" si="1"/>
        <v>0.532258064516129</v>
      </c>
      <c r="H18" s="209">
        <f>VLOOKUP($B18,'[1]stat gazz 13-14'!$A:$Z,9,0)</f>
        <v>5</v>
      </c>
      <c r="I18" s="209">
        <f>VLOOKUP($B18,'[1]stat gazz 13-14'!$A:$Z,15,0)</f>
        <v>0</v>
      </c>
      <c r="J18" s="209">
        <f>VLOOKUP($B18,'[1]stat gazz 13-14'!$A:$Z,16,0)</f>
        <v>0</v>
      </c>
      <c r="K18" s="209">
        <f>VLOOKUP($B18,'[1]stat gazz 13-14'!$A:$Z,12,0)</f>
        <v>2</v>
      </c>
      <c r="L18" s="209">
        <f>VLOOKUP($B18,'[1]stat gazz 13-14'!$A:$Z,13,0)</f>
        <v>1</v>
      </c>
      <c r="M18" s="209">
        <f>VLOOKUP($B18,'[1]stat gazz 13-14'!$A:$Z,14,0)</f>
        <v>0</v>
      </c>
      <c r="O18" s="210" t="str">
        <f>VLOOKUP($B18,'[1]stat gazz 13-14'!$A:$Z,3,0)</f>
        <v>atalanta</v>
      </c>
    </row>
    <row r="19" spans="1:15" x14ac:dyDescent="0.2">
      <c r="A19" s="216"/>
      <c r="B19" s="217" t="s">
        <v>569</v>
      </c>
      <c r="C19" s="205" t="str">
        <f t="shared" si="0"/>
        <v>rom</v>
      </c>
      <c r="D19" s="205">
        <f>VLOOKUP($B19,'[1]stat gazz 13-14'!$A:$Z,4,0)</f>
        <v>27</v>
      </c>
      <c r="E19" s="207">
        <f>VLOOKUP($B19,'[1]stat gazz 13-14'!$A:$Z,7,0)</f>
        <v>6.7592592592592595</v>
      </c>
      <c r="F19" s="207">
        <f>VLOOKUP($B19,'[1]stat gazz 13-14'!$A:$Z,5,0)</f>
        <v>6</v>
      </c>
      <c r="G19" s="208">
        <f t="shared" si="1"/>
        <v>0.7592592592592593</v>
      </c>
      <c r="H19" s="209">
        <f>VLOOKUP($B19,'[1]stat gazz 13-14'!$A:$Z,9,0)</f>
        <v>6</v>
      </c>
      <c r="I19" s="209">
        <f>VLOOKUP($B19,'[1]stat gazz 13-14'!$A:$Z,15,0)</f>
        <v>1</v>
      </c>
      <c r="J19" s="209">
        <f>VLOOKUP($B19,'[1]stat gazz 13-14'!$A:$Z,16,0)</f>
        <v>0</v>
      </c>
      <c r="K19" s="209">
        <f>VLOOKUP($B19,'[1]stat gazz 13-14'!$A:$Z,12,0)</f>
        <v>5</v>
      </c>
      <c r="L19" s="209">
        <f>VLOOKUP($B19,'[1]stat gazz 13-14'!$A:$Z,13,0)</f>
        <v>5</v>
      </c>
      <c r="M19" s="209">
        <f>VLOOKUP($B19,'[1]stat gazz 13-14'!$A:$Z,14,0)</f>
        <v>0</v>
      </c>
      <c r="O19" s="210" t="str">
        <f>VLOOKUP($B19,'[1]stat gazz 13-14'!$A:$Z,3,0)</f>
        <v>roma</v>
      </c>
    </row>
    <row r="20" spans="1:15" x14ac:dyDescent="0.2">
      <c r="A20" s="216"/>
      <c r="B20" s="217" t="s">
        <v>557</v>
      </c>
      <c r="C20" s="205" t="str">
        <f t="shared" si="0"/>
        <v>mil</v>
      </c>
      <c r="D20" s="205">
        <f>VLOOKUP($B20,'[1]stat gazz 13-14'!$A:$Z,4,0)</f>
        <v>30</v>
      </c>
      <c r="E20" s="207">
        <f>VLOOKUP($B20,'[1]stat gazz 13-14'!$A:$Z,7,0)</f>
        <v>6.75</v>
      </c>
      <c r="F20" s="207">
        <f>VLOOKUP($B20,'[1]stat gazz 13-14'!$A:$Z,5,0)</f>
        <v>6.0166666666666666</v>
      </c>
      <c r="G20" s="208">
        <f t="shared" si="1"/>
        <v>0.73333333333333328</v>
      </c>
      <c r="H20" s="209">
        <f>VLOOKUP($B20,'[1]stat gazz 13-14'!$A:$Z,9,0)</f>
        <v>7</v>
      </c>
      <c r="I20" s="209">
        <f>VLOOKUP($B20,'[1]stat gazz 13-14'!$A:$Z,15,0)</f>
        <v>0</v>
      </c>
      <c r="J20" s="209">
        <f>VLOOKUP($B20,'[1]stat gazz 13-14'!$A:$Z,16,0)</f>
        <v>0</v>
      </c>
      <c r="K20" s="209">
        <f>VLOOKUP($B20,'[1]stat gazz 13-14'!$A:$Z,12,0)</f>
        <v>2</v>
      </c>
      <c r="L20" s="209">
        <f>VLOOKUP($B20,'[1]stat gazz 13-14'!$A:$Z,13,0)</f>
        <v>2</v>
      </c>
      <c r="M20" s="209">
        <f>VLOOKUP($B20,'[1]stat gazz 13-14'!$A:$Z,14,0)</f>
        <v>0</v>
      </c>
      <c r="O20" s="210" t="str">
        <f>VLOOKUP($B20,'[1]stat gazz 13-14'!$A:$Z,3,0)</f>
        <v>milan</v>
      </c>
    </row>
    <row r="21" spans="1:15" x14ac:dyDescent="0.2">
      <c r="A21" s="216"/>
      <c r="B21" s="217" t="s">
        <v>536</v>
      </c>
      <c r="C21" s="205" t="str">
        <f t="shared" si="0"/>
        <v>udi</v>
      </c>
      <c r="D21" s="205">
        <f>VLOOKUP($B21,'[1]stat gazz 13-14'!$A:$Z,4,0)</f>
        <v>24</v>
      </c>
      <c r="E21" s="207">
        <f>VLOOKUP($B21,'[1]stat gazz 13-14'!$A:$Z,7,0)</f>
        <v>6.6875</v>
      </c>
      <c r="F21" s="207">
        <f>VLOOKUP($B21,'[1]stat gazz 13-14'!$A:$Z,5,0)</f>
        <v>6.020833333333333</v>
      </c>
      <c r="G21" s="208">
        <f t="shared" si="1"/>
        <v>0.66666666666666663</v>
      </c>
      <c r="H21" s="209">
        <f>VLOOKUP($B21,'[1]stat gazz 13-14'!$A:$Z,9,0)</f>
        <v>5</v>
      </c>
      <c r="I21" s="209">
        <f>VLOOKUP($B21,'[1]stat gazz 13-14'!$A:$Z,15,0)</f>
        <v>0</v>
      </c>
      <c r="J21" s="209">
        <f>VLOOKUP($B21,'[1]stat gazz 13-14'!$A:$Z,16,0)</f>
        <v>0</v>
      </c>
      <c r="K21" s="209">
        <f>VLOOKUP($B21,'[1]stat gazz 13-14'!$A:$Z,12,0)</f>
        <v>3</v>
      </c>
      <c r="L21" s="209">
        <f>VLOOKUP($B21,'[1]stat gazz 13-14'!$A:$Z,13,0)</f>
        <v>4</v>
      </c>
      <c r="M21" s="209">
        <f>VLOOKUP($B21,'[1]stat gazz 13-14'!$A:$Z,14,0)</f>
        <v>0</v>
      </c>
      <c r="O21" s="210" t="str">
        <f>VLOOKUP($B21,'[1]stat gazz 13-14'!$A:$Z,3,0)</f>
        <v>udinese</v>
      </c>
    </row>
    <row r="22" spans="1:15" x14ac:dyDescent="0.2">
      <c r="A22" s="216"/>
      <c r="B22" s="217" t="s">
        <v>498</v>
      </c>
      <c r="C22" s="205" t="str">
        <f t="shared" si="0"/>
        <v>par</v>
      </c>
      <c r="D22" s="205">
        <f>VLOOKUP($B22,'[1]stat gazz 13-14'!$A:$Z,4,0)</f>
        <v>35</v>
      </c>
      <c r="E22" s="207">
        <f>VLOOKUP($B22,'[1]stat gazz 13-14'!$A:$Z,7,0)</f>
        <v>6.6428571428571432</v>
      </c>
      <c r="F22" s="207">
        <f>VLOOKUP($B22,'[1]stat gazz 13-14'!$A:$Z,5,0)</f>
        <v>6.0714285714285712</v>
      </c>
      <c r="G22" s="208">
        <f t="shared" si="1"/>
        <v>0.5714285714285714</v>
      </c>
      <c r="H22" s="209">
        <f>VLOOKUP($B22,'[1]stat gazz 13-14'!$A:$Z,9,0)</f>
        <v>5</v>
      </c>
      <c r="I22" s="209">
        <f>VLOOKUP($B22,'[1]stat gazz 13-14'!$A:$Z,15,0)</f>
        <v>0</v>
      </c>
      <c r="J22" s="209">
        <f>VLOOKUP($B22,'[1]stat gazz 13-14'!$A:$Z,16,0)</f>
        <v>0</v>
      </c>
      <c r="K22" s="209">
        <f>VLOOKUP($B22,'[1]stat gazz 13-14'!$A:$Z,12,0)</f>
        <v>5</v>
      </c>
      <c r="L22" s="209">
        <f>VLOOKUP($B22,'[1]stat gazz 13-14'!$A:$Z,13,0)</f>
        <v>0</v>
      </c>
      <c r="M22" s="209">
        <f>VLOOKUP($B22,'[1]stat gazz 13-14'!$A:$Z,14,0)</f>
        <v>0</v>
      </c>
      <c r="O22" s="210" t="str">
        <f>VLOOKUP($B22,'[1]stat gazz 13-14'!$A:$Z,3,0)</f>
        <v>parma</v>
      </c>
    </row>
    <row r="23" spans="1:15" x14ac:dyDescent="0.2">
      <c r="A23" s="216"/>
      <c r="B23" s="217" t="s">
        <v>530</v>
      </c>
      <c r="C23" s="205" t="str">
        <f t="shared" si="0"/>
        <v>tor</v>
      </c>
      <c r="D23" s="205">
        <f>VLOOKUP($B23,'[1]stat gazz 13-14'!$A:$Z,4,0)</f>
        <v>29</v>
      </c>
      <c r="E23" s="207">
        <f>VLOOKUP($B23,'[1]stat gazz 13-14'!$A:$Z,7,0)</f>
        <v>6.6379310344827589</v>
      </c>
      <c r="F23" s="207">
        <f>VLOOKUP($B23,'[1]stat gazz 13-14'!$A:$Z,5,0)</f>
        <v>5.8965517241379306</v>
      </c>
      <c r="G23" s="208">
        <f t="shared" si="1"/>
        <v>0.74137931034482762</v>
      </c>
      <c r="H23" s="209">
        <f>VLOOKUP($B23,'[1]stat gazz 13-14'!$A:$Z,9,0)</f>
        <v>6</v>
      </c>
      <c r="I23" s="209">
        <f>VLOOKUP($B23,'[1]stat gazz 13-14'!$A:$Z,15,0)</f>
        <v>0</v>
      </c>
      <c r="J23" s="209">
        <f>VLOOKUP($B23,'[1]stat gazz 13-14'!$A:$Z,16,0)</f>
        <v>0</v>
      </c>
      <c r="K23" s="209">
        <f>VLOOKUP($B23,'[1]stat gazz 13-14'!$A:$Z,12,0)</f>
        <v>6</v>
      </c>
      <c r="L23" s="209">
        <f>VLOOKUP($B23,'[1]stat gazz 13-14'!$A:$Z,13,0)</f>
        <v>5</v>
      </c>
      <c r="M23" s="209">
        <f>VLOOKUP($B23,'[1]stat gazz 13-14'!$A:$Z,14,0)</f>
        <v>0</v>
      </c>
      <c r="O23" s="210" t="str">
        <f>VLOOKUP($B23,'[1]stat gazz 13-14'!$A:$Z,3,0)</f>
        <v>torino</v>
      </c>
    </row>
    <row r="24" spans="1:15" x14ac:dyDescent="0.2">
      <c r="A24" s="216"/>
      <c r="B24" s="217" t="s">
        <v>546</v>
      </c>
      <c r="C24" s="205" t="str">
        <f t="shared" si="0"/>
        <v>nap</v>
      </c>
      <c r="D24" s="205">
        <f>VLOOKUP($B24,'[1]stat gazz 13-14'!$A:$Z,4,0)</f>
        <v>27</v>
      </c>
      <c r="E24" s="207">
        <f>VLOOKUP($B24,'[1]stat gazz 13-14'!$A:$Z,7,0)</f>
        <v>6.6296296296296298</v>
      </c>
      <c r="F24" s="207">
        <f>VLOOKUP($B24,'[1]stat gazz 13-14'!$A:$Z,5,0)</f>
        <v>5.8888888888888893</v>
      </c>
      <c r="G24" s="208">
        <f t="shared" si="1"/>
        <v>0.7407407407407407</v>
      </c>
      <c r="H24" s="209">
        <f>VLOOKUP($B24,'[1]stat gazz 13-14'!$A:$Z,9,0)</f>
        <v>7</v>
      </c>
      <c r="I24" s="209">
        <f>VLOOKUP($B24,'[1]stat gazz 13-14'!$A:$Z,15,0)</f>
        <v>0</v>
      </c>
      <c r="J24" s="209">
        <f>VLOOKUP($B24,'[1]stat gazz 13-14'!$A:$Z,16,0)</f>
        <v>1</v>
      </c>
      <c r="K24" s="209">
        <f>VLOOKUP($B24,'[1]stat gazz 13-14'!$A:$Z,12,0)</f>
        <v>3</v>
      </c>
      <c r="L24" s="209">
        <f>VLOOKUP($B24,'[1]stat gazz 13-14'!$A:$Z,13,0)</f>
        <v>2</v>
      </c>
      <c r="M24" s="209">
        <f>VLOOKUP($B24,'[1]stat gazz 13-14'!$A:$Z,14,0)</f>
        <v>0</v>
      </c>
      <c r="O24" s="210" t="str">
        <f>VLOOKUP($B24,'[1]stat gazz 13-14'!$A:$Z,3,0)</f>
        <v>napoli</v>
      </c>
    </row>
    <row r="25" spans="1:15" x14ac:dyDescent="0.2">
      <c r="A25" s="216"/>
      <c r="B25" s="217" t="s">
        <v>585</v>
      </c>
      <c r="C25" s="205" t="str">
        <f t="shared" si="0"/>
        <v>ata</v>
      </c>
      <c r="D25" s="205">
        <f>VLOOKUP($B25,'[1]stat gazz 13-14'!$A:$Z,4,0)</f>
        <v>32</v>
      </c>
      <c r="E25" s="207">
        <f>VLOOKUP($B25,'[1]stat gazz 13-14'!$A:$Z,7,0)</f>
        <v>6.625</v>
      </c>
      <c r="F25" s="207">
        <f>VLOOKUP($B25,'[1]stat gazz 13-14'!$A:$Z,5,0)</f>
        <v>6.015625</v>
      </c>
      <c r="G25" s="208">
        <f t="shared" si="1"/>
        <v>0.609375</v>
      </c>
      <c r="H25" s="209">
        <f>VLOOKUP($B25,'[1]stat gazz 13-14'!$A:$Z,9,0)</f>
        <v>5</v>
      </c>
      <c r="I25" s="209">
        <f>VLOOKUP($B25,'[1]stat gazz 13-14'!$A:$Z,15,0)</f>
        <v>0</v>
      </c>
      <c r="J25" s="209">
        <f>VLOOKUP($B25,'[1]stat gazz 13-14'!$A:$Z,16,0)</f>
        <v>0</v>
      </c>
      <c r="K25" s="209">
        <f>VLOOKUP($B25,'[1]stat gazz 13-14'!$A:$Z,12,0)</f>
        <v>5</v>
      </c>
      <c r="L25" s="209">
        <f>VLOOKUP($B25,'[1]stat gazz 13-14'!$A:$Z,13,0)</f>
        <v>1</v>
      </c>
      <c r="M25" s="209">
        <f>VLOOKUP($B25,'[1]stat gazz 13-14'!$A:$Z,14,0)</f>
        <v>0</v>
      </c>
      <c r="O25" s="210" t="str">
        <f>VLOOKUP($B25,'[1]stat gazz 13-14'!$A:$Z,3,0)</f>
        <v>atalanta</v>
      </c>
    </row>
    <row r="26" spans="1:15" x14ac:dyDescent="0.2">
      <c r="A26" s="216"/>
      <c r="B26" s="217" t="s">
        <v>595</v>
      </c>
      <c r="C26" s="205" t="str">
        <f t="shared" si="0"/>
        <v>juv</v>
      </c>
      <c r="D26" s="205">
        <f>VLOOKUP($B26,'[1]stat gazz 13-14'!$A:$Z,4,0)</f>
        <v>29</v>
      </c>
      <c r="E26" s="207">
        <f>VLOOKUP($B26,'[1]stat gazz 13-14'!$A:$Z,7,0)</f>
        <v>6.6206896551724137</v>
      </c>
      <c r="F26" s="207">
        <f>VLOOKUP($B26,'[1]stat gazz 13-14'!$A:$Z,5,0)</f>
        <v>6.1034482758620694</v>
      </c>
      <c r="G26" s="208">
        <f t="shared" si="1"/>
        <v>0.51724137931034486</v>
      </c>
      <c r="H26" s="209">
        <f>VLOOKUP($B26,'[1]stat gazz 13-14'!$A:$Z,9,0)</f>
        <v>4</v>
      </c>
      <c r="I26" s="209">
        <f>VLOOKUP($B26,'[1]stat gazz 13-14'!$A:$Z,15,0)</f>
        <v>0</v>
      </c>
      <c r="J26" s="209">
        <f>VLOOKUP($B26,'[1]stat gazz 13-14'!$A:$Z,16,0)</f>
        <v>0</v>
      </c>
      <c r="K26" s="209">
        <f>VLOOKUP($B26,'[1]stat gazz 13-14'!$A:$Z,12,0)</f>
        <v>5</v>
      </c>
      <c r="L26" s="209">
        <f>VLOOKUP($B26,'[1]stat gazz 13-14'!$A:$Z,13,0)</f>
        <v>4</v>
      </c>
      <c r="M26" s="209">
        <f>VLOOKUP($B26,'[1]stat gazz 13-14'!$A:$Z,14,0)</f>
        <v>0</v>
      </c>
      <c r="O26" s="210" t="str">
        <f>VLOOKUP($B26,'[1]stat gazz 13-14'!$A:$Z,3,0)</f>
        <v>juventus</v>
      </c>
    </row>
    <row r="27" spans="1:15" x14ac:dyDescent="0.2">
      <c r="A27" s="216"/>
      <c r="B27" s="217" t="s">
        <v>556</v>
      </c>
      <c r="C27" s="205" t="str">
        <f t="shared" si="0"/>
        <v>nap</v>
      </c>
      <c r="D27" s="205">
        <f>VLOOKUP($B27,'[1]stat gazz 13-14'!$A:$Z,4,0)</f>
        <v>33</v>
      </c>
      <c r="E27" s="207">
        <f>VLOOKUP($B27,'[1]stat gazz 13-14'!$A:$Z,7,0)</f>
        <v>6.6060606060606064</v>
      </c>
      <c r="F27" s="207">
        <f>VLOOKUP($B27,'[1]stat gazz 13-14'!$A:$Z,5,0)</f>
        <v>5.9848484848484844</v>
      </c>
      <c r="G27" s="208">
        <f t="shared" si="1"/>
        <v>0.62121212121212122</v>
      </c>
      <c r="H27" s="209">
        <f>VLOOKUP($B27,'[1]stat gazz 13-14'!$A:$Z,9,0)</f>
        <v>7</v>
      </c>
      <c r="I27" s="209">
        <f>VLOOKUP($B27,'[1]stat gazz 13-14'!$A:$Z,15,0)</f>
        <v>5</v>
      </c>
      <c r="J27" s="209">
        <f>VLOOKUP($B27,'[1]stat gazz 13-14'!$A:$Z,16,0)</f>
        <v>0</v>
      </c>
      <c r="K27" s="209">
        <f>VLOOKUP($B27,'[1]stat gazz 13-14'!$A:$Z,12,0)</f>
        <v>3</v>
      </c>
      <c r="L27" s="209">
        <f>VLOOKUP($B27,'[1]stat gazz 13-14'!$A:$Z,13,0)</f>
        <v>7</v>
      </c>
      <c r="M27" s="209">
        <f>VLOOKUP($B27,'[1]stat gazz 13-14'!$A:$Z,14,0)</f>
        <v>0</v>
      </c>
      <c r="O27" s="210" t="str">
        <f>VLOOKUP($B27,'[1]stat gazz 13-14'!$A:$Z,3,0)</f>
        <v>napoli</v>
      </c>
    </row>
    <row r="28" spans="1:15" x14ac:dyDescent="0.2">
      <c r="A28" s="216"/>
      <c r="B28" s="217" t="s">
        <v>572</v>
      </c>
      <c r="C28" s="205" t="str">
        <f t="shared" si="0"/>
        <v>laz</v>
      </c>
      <c r="D28" s="205">
        <f>VLOOKUP($B28,'[1]stat gazz 13-14'!$A:$Z,4,0)</f>
        <v>30</v>
      </c>
      <c r="E28" s="207">
        <f>VLOOKUP($B28,'[1]stat gazz 13-14'!$A:$Z,7,0)</f>
        <v>6.55</v>
      </c>
      <c r="F28" s="207">
        <f>VLOOKUP($B28,'[1]stat gazz 13-14'!$A:$Z,5,0)</f>
        <v>5.95</v>
      </c>
      <c r="G28" s="208">
        <f t="shared" si="1"/>
        <v>0.6</v>
      </c>
      <c r="H28" s="209">
        <f>VLOOKUP($B28,'[1]stat gazz 13-14'!$A:$Z,9,0)</f>
        <v>7</v>
      </c>
      <c r="I28" s="209">
        <f>VLOOKUP($B28,'[1]stat gazz 13-14'!$A:$Z,15,0)</f>
        <v>0</v>
      </c>
      <c r="J28" s="209">
        <f>VLOOKUP($B28,'[1]stat gazz 13-14'!$A:$Z,16,0)</f>
        <v>0</v>
      </c>
      <c r="K28" s="209">
        <f>VLOOKUP($B28,'[1]stat gazz 13-14'!$A:$Z,12,0)</f>
        <v>3</v>
      </c>
      <c r="L28" s="209">
        <f>VLOOKUP($B28,'[1]stat gazz 13-14'!$A:$Z,13,0)</f>
        <v>10</v>
      </c>
      <c r="M28" s="209">
        <f>VLOOKUP($B28,'[1]stat gazz 13-14'!$A:$Z,14,0)</f>
        <v>1</v>
      </c>
      <c r="O28" s="210" t="str">
        <f>VLOOKUP($B28,'[1]stat gazz 13-14'!$A:$Z,3,0)</f>
        <v>lazio</v>
      </c>
    </row>
    <row r="29" spans="1:15" x14ac:dyDescent="0.2">
      <c r="A29" s="216"/>
      <c r="B29" s="217" t="s">
        <v>537</v>
      </c>
      <c r="C29" s="205" t="str">
        <f t="shared" si="0"/>
        <v>fio</v>
      </c>
      <c r="D29" s="205">
        <f>VLOOKUP($B29,'[1]stat gazz 13-14'!$A:$Z,4,0)</f>
        <v>21</v>
      </c>
      <c r="E29" s="207">
        <f>VLOOKUP($B29,'[1]stat gazz 13-14'!$A:$Z,7,0)</f>
        <v>6.5476190476190474</v>
      </c>
      <c r="F29" s="207">
        <f>VLOOKUP($B29,'[1]stat gazz 13-14'!$A:$Z,5,0)</f>
        <v>6.1428571428571432</v>
      </c>
      <c r="G29" s="208">
        <f t="shared" si="1"/>
        <v>0.40476190476190477</v>
      </c>
      <c r="H29" s="209">
        <f>VLOOKUP($B29,'[1]stat gazz 13-14'!$A:$Z,9,0)</f>
        <v>3</v>
      </c>
      <c r="I29" s="209">
        <f>VLOOKUP($B29,'[1]stat gazz 13-14'!$A:$Z,15,0)</f>
        <v>0</v>
      </c>
      <c r="J29" s="209">
        <f>VLOOKUP($B29,'[1]stat gazz 13-14'!$A:$Z,16,0)</f>
        <v>0</v>
      </c>
      <c r="K29" s="209">
        <f>VLOOKUP($B29,'[1]stat gazz 13-14'!$A:$Z,12,0)</f>
        <v>0</v>
      </c>
      <c r="L29" s="209">
        <f>VLOOKUP($B29,'[1]stat gazz 13-14'!$A:$Z,13,0)</f>
        <v>1</v>
      </c>
      <c r="M29" s="209">
        <f>VLOOKUP($B29,'[1]stat gazz 13-14'!$A:$Z,14,0)</f>
        <v>0</v>
      </c>
      <c r="O29" s="210" t="str">
        <f>VLOOKUP($B29,'[1]stat gazz 13-14'!$A:$Z,3,0)</f>
        <v>fiorentina</v>
      </c>
    </row>
    <row r="30" spans="1:15" x14ac:dyDescent="0.2">
      <c r="A30" s="216"/>
      <c r="B30" s="217" t="s">
        <v>606</v>
      </c>
      <c r="C30" s="205" t="str">
        <f t="shared" si="0"/>
        <v>par</v>
      </c>
      <c r="D30" s="205">
        <f>VLOOKUP($B30,'[1]stat gazz 13-14'!$A:$Z,4,0)</f>
        <v>23</v>
      </c>
      <c r="E30" s="207">
        <f>VLOOKUP($B30,'[1]stat gazz 13-14'!$A:$Z,7,0)</f>
        <v>6.5434782608695654</v>
      </c>
      <c r="F30" s="207">
        <f>VLOOKUP($B30,'[1]stat gazz 13-14'!$A:$Z,5,0)</f>
        <v>5.9130434782608692</v>
      </c>
      <c r="G30" s="208">
        <f t="shared" si="1"/>
        <v>0.63043478260869568</v>
      </c>
      <c r="H30" s="209">
        <f>VLOOKUP($B30,'[1]stat gazz 13-14'!$A:$Z,9,0)</f>
        <v>5</v>
      </c>
      <c r="I30" s="209">
        <f>VLOOKUP($B30,'[1]stat gazz 13-14'!$A:$Z,15,0)</f>
        <v>0</v>
      </c>
      <c r="J30" s="209">
        <f>VLOOKUP($B30,'[1]stat gazz 13-14'!$A:$Z,16,0)</f>
        <v>0</v>
      </c>
      <c r="K30" s="209">
        <f>VLOOKUP($B30,'[1]stat gazz 13-14'!$A:$Z,12,0)</f>
        <v>1</v>
      </c>
      <c r="L30" s="209">
        <f>VLOOKUP($B30,'[1]stat gazz 13-14'!$A:$Z,13,0)</f>
        <v>3</v>
      </c>
      <c r="M30" s="209">
        <f>VLOOKUP($B30,'[1]stat gazz 13-14'!$A:$Z,14,0)</f>
        <v>0</v>
      </c>
      <c r="O30" s="210" t="str">
        <f>VLOOKUP($B30,'[1]stat gazz 13-14'!$A:$Z,3,0)</f>
        <v>parma</v>
      </c>
    </row>
    <row r="31" spans="1:15" x14ac:dyDescent="0.2">
      <c r="A31" s="216"/>
      <c r="B31" s="217" t="s">
        <v>587</v>
      </c>
      <c r="C31" s="205" t="str">
        <f t="shared" si="0"/>
        <v>rom</v>
      </c>
      <c r="D31" s="205">
        <f>VLOOKUP($B31,'[1]stat gazz 13-14'!$A:$Z,4,0)</f>
        <v>34</v>
      </c>
      <c r="E31" s="207">
        <f>VLOOKUP($B31,'[1]stat gazz 13-14'!$A:$Z,7,0)</f>
        <v>6.5147058823529411</v>
      </c>
      <c r="F31" s="207">
        <f>VLOOKUP($B31,'[1]stat gazz 13-14'!$A:$Z,5,0)</f>
        <v>6.2794117647058822</v>
      </c>
      <c r="G31" s="208">
        <f t="shared" si="1"/>
        <v>0.23529411764705882</v>
      </c>
      <c r="H31" s="209">
        <f>VLOOKUP($B31,'[1]stat gazz 13-14'!$A:$Z,9,0)</f>
        <v>4</v>
      </c>
      <c r="I31" s="209">
        <f>VLOOKUP($B31,'[1]stat gazz 13-14'!$A:$Z,15,0)</f>
        <v>0</v>
      </c>
      <c r="J31" s="209">
        <f>VLOOKUP($B31,'[1]stat gazz 13-14'!$A:$Z,16,0)</f>
        <v>0</v>
      </c>
      <c r="K31" s="209">
        <f>VLOOKUP($B31,'[1]stat gazz 13-14'!$A:$Z,12,0)</f>
        <v>2</v>
      </c>
      <c r="L31" s="209">
        <f>VLOOKUP($B31,'[1]stat gazz 13-14'!$A:$Z,13,0)</f>
        <v>12</v>
      </c>
      <c r="M31" s="209">
        <f>VLOOKUP($B31,'[1]stat gazz 13-14'!$A:$Z,14,0)</f>
        <v>0</v>
      </c>
      <c r="O31" s="210" t="str">
        <f>VLOOKUP($B31,'[1]stat gazz 13-14'!$A:$Z,3,0)</f>
        <v>roma</v>
      </c>
    </row>
    <row r="32" spans="1:15" x14ac:dyDescent="0.2">
      <c r="A32" s="216"/>
      <c r="B32" s="217" t="s">
        <v>487</v>
      </c>
      <c r="C32" s="205" t="str">
        <f t="shared" si="0"/>
        <v>fio</v>
      </c>
      <c r="D32" s="205">
        <f>VLOOKUP($B32,'[1]stat gazz 13-14'!$A:$Z,4,0)</f>
        <v>31</v>
      </c>
      <c r="E32" s="207">
        <f>VLOOKUP($B32,'[1]stat gazz 13-14'!$A:$Z,7,0)</f>
        <v>6.5</v>
      </c>
      <c r="F32" s="207">
        <f>VLOOKUP($B32,'[1]stat gazz 13-14'!$A:$Z,5,0)</f>
        <v>6</v>
      </c>
      <c r="G32" s="208">
        <f t="shared" si="1"/>
        <v>0.5</v>
      </c>
      <c r="H32" s="209">
        <f>VLOOKUP($B32,'[1]stat gazz 13-14'!$A:$Z,9,0)</f>
        <v>6</v>
      </c>
      <c r="I32" s="209">
        <f>VLOOKUP($B32,'[1]stat gazz 13-14'!$A:$Z,15,0)</f>
        <v>1</v>
      </c>
      <c r="J32" s="209">
        <f>VLOOKUP($B32,'[1]stat gazz 13-14'!$A:$Z,16,0)</f>
        <v>0</v>
      </c>
      <c r="K32" s="209">
        <f>VLOOKUP($B32,'[1]stat gazz 13-14'!$A:$Z,12,0)</f>
        <v>1</v>
      </c>
      <c r="L32" s="209">
        <f>VLOOKUP($B32,'[1]stat gazz 13-14'!$A:$Z,13,0)</f>
        <v>7</v>
      </c>
      <c r="M32" s="209">
        <f>VLOOKUP($B32,'[1]stat gazz 13-14'!$A:$Z,14,0)</f>
        <v>0</v>
      </c>
      <c r="O32" s="210" t="str">
        <f>VLOOKUP($B32,'[1]stat gazz 13-14'!$A:$Z,3,0)</f>
        <v>fiorentina</v>
      </c>
    </row>
    <row r="33" spans="1:15" x14ac:dyDescent="0.2">
      <c r="A33" s="216"/>
      <c r="B33" s="217" t="s">
        <v>507</v>
      </c>
      <c r="C33" s="205" t="str">
        <f t="shared" si="0"/>
        <v>int</v>
      </c>
      <c r="D33" s="205">
        <f>VLOOKUP($B33,'[1]stat gazz 13-14'!$A:$Z,4,0)</f>
        <v>32</v>
      </c>
      <c r="E33" s="207">
        <f>VLOOKUP($B33,'[1]stat gazz 13-14'!$A:$Z,7,0)</f>
        <v>6.5</v>
      </c>
      <c r="F33" s="207">
        <f>VLOOKUP($B33,'[1]stat gazz 13-14'!$A:$Z,5,0)</f>
        <v>6.125</v>
      </c>
      <c r="G33" s="208">
        <f t="shared" si="1"/>
        <v>0.375</v>
      </c>
      <c r="H33" s="209">
        <f>VLOOKUP($B33,'[1]stat gazz 13-14'!$A:$Z,9,0)</f>
        <v>4</v>
      </c>
      <c r="I33" s="209">
        <f>VLOOKUP($B33,'[1]stat gazz 13-14'!$A:$Z,15,0)</f>
        <v>0</v>
      </c>
      <c r="J33" s="209">
        <f>VLOOKUP($B33,'[1]stat gazz 13-14'!$A:$Z,16,0)</f>
        <v>0</v>
      </c>
      <c r="K33" s="209">
        <f>VLOOKUP($B33,'[1]stat gazz 13-14'!$A:$Z,12,0)</f>
        <v>2</v>
      </c>
      <c r="L33" s="209">
        <f>VLOOKUP($B33,'[1]stat gazz 13-14'!$A:$Z,13,0)</f>
        <v>4</v>
      </c>
      <c r="M33" s="209">
        <f>VLOOKUP($B33,'[1]stat gazz 13-14'!$A:$Z,14,0)</f>
        <v>0</v>
      </c>
      <c r="O33" s="210" t="str">
        <f>VLOOKUP($B33,'[1]stat gazz 13-14'!$A:$Z,3,0)</f>
        <v>inter</v>
      </c>
    </row>
    <row r="34" spans="1:15" x14ac:dyDescent="0.2">
      <c r="A34" s="216"/>
      <c r="B34" s="217" t="s">
        <v>489</v>
      </c>
      <c r="C34" s="205" t="str">
        <f t="shared" si="0"/>
        <v>udi</v>
      </c>
      <c r="D34" s="205">
        <f>VLOOKUP($B34,'[1]stat gazz 13-14'!$A:$Z,4,0)</f>
        <v>28</v>
      </c>
      <c r="E34" s="207">
        <f>VLOOKUP($B34,'[1]stat gazz 13-14'!$A:$Z,7,0)</f>
        <v>6.4642857142857144</v>
      </c>
      <c r="F34" s="207">
        <f>VLOOKUP($B34,'[1]stat gazz 13-14'!$A:$Z,5,0)</f>
        <v>5.9821428571428568</v>
      </c>
      <c r="G34" s="208">
        <f t="shared" si="1"/>
        <v>0.48214285714285715</v>
      </c>
      <c r="H34" s="209">
        <f>VLOOKUP($B34,'[1]stat gazz 13-14'!$A:$Z,9,0)</f>
        <v>5</v>
      </c>
      <c r="I34" s="209">
        <f>VLOOKUP($B34,'[1]stat gazz 13-14'!$A:$Z,15,0)</f>
        <v>0</v>
      </c>
      <c r="J34" s="209">
        <f>VLOOKUP($B34,'[1]stat gazz 13-14'!$A:$Z,16,0)</f>
        <v>0</v>
      </c>
      <c r="K34" s="209">
        <f>VLOOKUP($B34,'[1]stat gazz 13-14'!$A:$Z,12,0)</f>
        <v>1</v>
      </c>
      <c r="L34" s="209">
        <f>VLOOKUP($B34,'[1]stat gazz 13-14'!$A:$Z,13,0)</f>
        <v>5</v>
      </c>
      <c r="M34" s="209">
        <f>VLOOKUP($B34,'[1]stat gazz 13-14'!$A:$Z,14,0)</f>
        <v>0</v>
      </c>
      <c r="O34" s="210" t="str">
        <f>VLOOKUP($B34,'[1]stat gazz 13-14'!$A:$Z,3,0)</f>
        <v>udinese</v>
      </c>
    </row>
    <row r="35" spans="1:15" x14ac:dyDescent="0.2">
      <c r="A35" s="216"/>
      <c r="B35" s="217" t="s">
        <v>576</v>
      </c>
      <c r="C35" s="205" t="str">
        <f t="shared" ref="C35:C66" si="2">LEFT(O35,3)</f>
        <v>juv</v>
      </c>
      <c r="D35" s="205">
        <f>VLOOKUP($B35,'[1]stat gazz 13-14'!$A:$Z,4,0)</f>
        <v>26</v>
      </c>
      <c r="E35" s="207">
        <f>VLOOKUP($B35,'[1]stat gazz 13-14'!$A:$Z,7,0)</f>
        <v>6.4615384615384617</v>
      </c>
      <c r="F35" s="207">
        <f>VLOOKUP($B35,'[1]stat gazz 13-14'!$A:$Z,5,0)</f>
        <v>6.0961538461538458</v>
      </c>
      <c r="G35" s="208">
        <f t="shared" ref="G35:G66" si="3">(H35*3-J35*3+K35-L35*0.5-M35)/D35</f>
        <v>0.36538461538461536</v>
      </c>
      <c r="H35" s="209">
        <f>VLOOKUP($B35,'[1]stat gazz 13-14'!$A:$Z,9,0)</f>
        <v>4</v>
      </c>
      <c r="I35" s="209">
        <f>VLOOKUP($B35,'[1]stat gazz 13-14'!$A:$Z,15,0)</f>
        <v>0</v>
      </c>
      <c r="J35" s="209">
        <f>VLOOKUP($B35,'[1]stat gazz 13-14'!$A:$Z,16,0)</f>
        <v>0</v>
      </c>
      <c r="K35" s="209">
        <f>VLOOKUP($B35,'[1]stat gazz 13-14'!$A:$Z,12,0)</f>
        <v>0</v>
      </c>
      <c r="L35" s="209">
        <f>VLOOKUP($B35,'[1]stat gazz 13-14'!$A:$Z,13,0)</f>
        <v>5</v>
      </c>
      <c r="M35" s="209">
        <f>VLOOKUP($B35,'[1]stat gazz 13-14'!$A:$Z,14,0)</f>
        <v>0</v>
      </c>
      <c r="O35" s="210" t="str">
        <f>VLOOKUP($B35,'[1]stat gazz 13-14'!$A:$Z,3,0)</f>
        <v>juventus</v>
      </c>
    </row>
    <row r="36" spans="1:15" x14ac:dyDescent="0.2">
      <c r="A36" s="216"/>
      <c r="B36" s="217" t="s">
        <v>618</v>
      </c>
      <c r="C36" s="205" t="str">
        <f t="shared" si="2"/>
        <v>fio</v>
      </c>
      <c r="D36" s="205">
        <f>VLOOKUP($B36,'[1]stat gazz 13-14'!$A:$Z,4,0)</f>
        <v>22</v>
      </c>
      <c r="E36" s="207">
        <f>VLOOKUP($B36,'[1]stat gazz 13-14'!$A:$Z,7,0)</f>
        <v>6.4545454545454541</v>
      </c>
      <c r="F36" s="207">
        <f>VLOOKUP($B36,'[1]stat gazz 13-14'!$A:$Z,5,0)</f>
        <v>5.9545454545454541</v>
      </c>
      <c r="G36" s="208">
        <f t="shared" si="3"/>
        <v>0.5</v>
      </c>
      <c r="H36" s="209">
        <f>VLOOKUP($B36,'[1]stat gazz 13-14'!$A:$Z,9,0)</f>
        <v>4</v>
      </c>
      <c r="I36" s="209">
        <f>VLOOKUP($B36,'[1]stat gazz 13-14'!$A:$Z,15,0)</f>
        <v>0</v>
      </c>
      <c r="J36" s="209">
        <f>VLOOKUP($B36,'[1]stat gazz 13-14'!$A:$Z,16,0)</f>
        <v>0</v>
      </c>
      <c r="K36" s="209">
        <f>VLOOKUP($B36,'[1]stat gazz 13-14'!$A:$Z,12,0)</f>
        <v>0</v>
      </c>
      <c r="L36" s="209">
        <f>VLOOKUP($B36,'[1]stat gazz 13-14'!$A:$Z,13,0)</f>
        <v>2</v>
      </c>
      <c r="M36" s="209">
        <f>VLOOKUP($B36,'[1]stat gazz 13-14'!$A:$Z,14,0)</f>
        <v>0</v>
      </c>
      <c r="O36" s="210" t="str">
        <f>VLOOKUP($B36,'[1]stat gazz 13-14'!$A:$Z,3,0)</f>
        <v>fiorentina</v>
      </c>
    </row>
    <row r="37" spans="1:15" x14ac:dyDescent="0.2">
      <c r="A37" s="216"/>
      <c r="B37" s="217" t="s">
        <v>485</v>
      </c>
      <c r="C37" s="205" t="str">
        <f t="shared" si="2"/>
        <v>int</v>
      </c>
      <c r="D37" s="205">
        <f>VLOOKUP($B37,'[1]stat gazz 13-14'!$A:$Z,4,0)</f>
        <v>29</v>
      </c>
      <c r="E37" s="207">
        <f>VLOOKUP($B37,'[1]stat gazz 13-14'!$A:$Z,7,0)</f>
        <v>6.431034482758621</v>
      </c>
      <c r="F37" s="207">
        <f>VLOOKUP($B37,'[1]stat gazz 13-14'!$A:$Z,5,0)</f>
        <v>5.8965517241379306</v>
      </c>
      <c r="G37" s="208">
        <f t="shared" si="3"/>
        <v>0.53448275862068961</v>
      </c>
      <c r="H37" s="209">
        <f>VLOOKUP($B37,'[1]stat gazz 13-14'!$A:$Z,9,0)</f>
        <v>4</v>
      </c>
      <c r="I37" s="209">
        <f>VLOOKUP($B37,'[1]stat gazz 13-14'!$A:$Z,15,0)</f>
        <v>0</v>
      </c>
      <c r="J37" s="209">
        <f>VLOOKUP($B37,'[1]stat gazz 13-14'!$A:$Z,16,0)</f>
        <v>0</v>
      </c>
      <c r="K37" s="209">
        <f>VLOOKUP($B37,'[1]stat gazz 13-14'!$A:$Z,12,0)</f>
        <v>6</v>
      </c>
      <c r="L37" s="209">
        <f>VLOOKUP($B37,'[1]stat gazz 13-14'!$A:$Z,13,0)</f>
        <v>3</v>
      </c>
      <c r="M37" s="209">
        <f>VLOOKUP($B37,'[1]stat gazz 13-14'!$A:$Z,14,0)</f>
        <v>1</v>
      </c>
      <c r="O37" s="210" t="str">
        <f>VLOOKUP($B37,'[1]stat gazz 13-14'!$A:$Z,3,0)</f>
        <v>inter</v>
      </c>
    </row>
    <row r="38" spans="1:15" x14ac:dyDescent="0.2">
      <c r="A38" s="216"/>
      <c r="B38" s="217" t="s">
        <v>562</v>
      </c>
      <c r="C38" s="205" t="str">
        <f t="shared" si="2"/>
        <v>gen</v>
      </c>
      <c r="D38" s="205">
        <f>VLOOKUP($B38,'[1]stat gazz 13-14'!$A:$Z,4,0)</f>
        <v>11</v>
      </c>
      <c r="E38" s="207">
        <f>VLOOKUP($B38,'[1]stat gazz 13-14'!$A:$Z,7,0)</f>
        <v>6.4090909090909092</v>
      </c>
      <c r="F38" s="207">
        <f>VLOOKUP($B38,'[1]stat gazz 13-14'!$A:$Z,5,0)</f>
        <v>5.9545454545454541</v>
      </c>
      <c r="G38" s="208">
        <f t="shared" si="3"/>
        <v>0.45454545454545453</v>
      </c>
      <c r="H38" s="209">
        <f>VLOOKUP($B38,'[1]stat gazz 13-14'!$A:$Z,9,0)</f>
        <v>2</v>
      </c>
      <c r="I38" s="209">
        <f>VLOOKUP($B38,'[1]stat gazz 13-14'!$A:$Z,15,0)</f>
        <v>0</v>
      </c>
      <c r="J38" s="209">
        <f>VLOOKUP($B38,'[1]stat gazz 13-14'!$A:$Z,16,0)</f>
        <v>0</v>
      </c>
      <c r="K38" s="209">
        <f>VLOOKUP($B38,'[1]stat gazz 13-14'!$A:$Z,12,0)</f>
        <v>0</v>
      </c>
      <c r="L38" s="209">
        <f>VLOOKUP($B38,'[1]stat gazz 13-14'!$A:$Z,13,0)</f>
        <v>2</v>
      </c>
      <c r="M38" s="209">
        <f>VLOOKUP($B38,'[1]stat gazz 13-14'!$A:$Z,14,0)</f>
        <v>0</v>
      </c>
      <c r="O38" s="210" t="str">
        <f>VLOOKUP($B38,'[1]stat gazz 13-14'!$A:$Z,3,0)</f>
        <v>genoa</v>
      </c>
    </row>
    <row r="39" spans="1:15" x14ac:dyDescent="0.2">
      <c r="A39" s="216"/>
      <c r="B39" s="217" t="s">
        <v>570</v>
      </c>
      <c r="C39" s="205" t="str">
        <f t="shared" si="2"/>
        <v>cat</v>
      </c>
      <c r="D39" s="205">
        <f>VLOOKUP($B39,'[1]stat gazz 13-14'!$A:$Z,4,0)</f>
        <v>27</v>
      </c>
      <c r="E39" s="207">
        <f>VLOOKUP($B39,'[1]stat gazz 13-14'!$A:$Z,7,0)</f>
        <v>6.4074074074074074</v>
      </c>
      <c r="F39" s="207">
        <f>VLOOKUP($B39,'[1]stat gazz 13-14'!$A:$Z,5,0)</f>
        <v>5.9259259259259256</v>
      </c>
      <c r="G39" s="208">
        <f t="shared" si="3"/>
        <v>0.48148148148148145</v>
      </c>
      <c r="H39" s="209">
        <f>VLOOKUP($B39,'[1]stat gazz 13-14'!$A:$Z,9,0)</f>
        <v>4</v>
      </c>
      <c r="I39" s="209">
        <f>VLOOKUP($B39,'[1]stat gazz 13-14'!$A:$Z,15,0)</f>
        <v>2</v>
      </c>
      <c r="J39" s="209">
        <f>VLOOKUP($B39,'[1]stat gazz 13-14'!$A:$Z,16,0)</f>
        <v>0</v>
      </c>
      <c r="K39" s="209">
        <f>VLOOKUP($B39,'[1]stat gazz 13-14'!$A:$Z,12,0)</f>
        <v>4</v>
      </c>
      <c r="L39" s="209">
        <f>VLOOKUP($B39,'[1]stat gazz 13-14'!$A:$Z,13,0)</f>
        <v>6</v>
      </c>
      <c r="M39" s="209">
        <f>VLOOKUP($B39,'[1]stat gazz 13-14'!$A:$Z,14,0)</f>
        <v>0</v>
      </c>
      <c r="O39" s="210" t="str">
        <f>VLOOKUP($B39,'[1]stat gazz 13-14'!$A:$Z,3,0)</f>
        <v>catania</v>
      </c>
    </row>
    <row r="40" spans="1:15" x14ac:dyDescent="0.2">
      <c r="A40" s="216"/>
      <c r="B40" s="217" t="s">
        <v>544</v>
      </c>
      <c r="C40" s="205" t="str">
        <f t="shared" si="2"/>
        <v>int</v>
      </c>
      <c r="D40" s="205">
        <f>VLOOKUP($B40,'[1]stat gazz 13-14'!$A:$Z,4,0)</f>
        <v>31</v>
      </c>
      <c r="E40" s="207">
        <f>VLOOKUP($B40,'[1]stat gazz 13-14'!$A:$Z,7,0)</f>
        <v>6.403225806451613</v>
      </c>
      <c r="F40" s="207">
        <f>VLOOKUP($B40,'[1]stat gazz 13-14'!$A:$Z,5,0)</f>
        <v>5.967741935483871</v>
      </c>
      <c r="G40" s="208">
        <f t="shared" si="3"/>
        <v>0.43548387096774194</v>
      </c>
      <c r="H40" s="209">
        <f>VLOOKUP($B40,'[1]stat gazz 13-14'!$A:$Z,9,0)</f>
        <v>4</v>
      </c>
      <c r="I40" s="209">
        <f>VLOOKUP($B40,'[1]stat gazz 13-14'!$A:$Z,15,0)</f>
        <v>0</v>
      </c>
      <c r="J40" s="209">
        <f>VLOOKUP($B40,'[1]stat gazz 13-14'!$A:$Z,16,0)</f>
        <v>0</v>
      </c>
      <c r="K40" s="209">
        <f>VLOOKUP($B40,'[1]stat gazz 13-14'!$A:$Z,12,0)</f>
        <v>4</v>
      </c>
      <c r="L40" s="209">
        <f>VLOOKUP($B40,'[1]stat gazz 13-14'!$A:$Z,13,0)</f>
        <v>5</v>
      </c>
      <c r="M40" s="209">
        <f>VLOOKUP($B40,'[1]stat gazz 13-14'!$A:$Z,14,0)</f>
        <v>0</v>
      </c>
      <c r="O40" s="210" t="str">
        <f>VLOOKUP($B40,'[1]stat gazz 13-14'!$A:$Z,3,0)</f>
        <v>inter</v>
      </c>
    </row>
    <row r="41" spans="1:15" x14ac:dyDescent="0.2">
      <c r="A41" s="216"/>
      <c r="B41" s="217" t="s">
        <v>610</v>
      </c>
      <c r="C41" s="205" t="str">
        <f t="shared" si="2"/>
        <v>sam</v>
      </c>
      <c r="D41" s="205">
        <f>VLOOKUP($B41,'[1]stat gazz 13-14'!$A:$Z,4,0)</f>
        <v>27</v>
      </c>
      <c r="E41" s="207">
        <f>VLOOKUP($B41,'[1]stat gazz 13-14'!$A:$Z,7,0)</f>
        <v>6.3888888888888893</v>
      </c>
      <c r="F41" s="207">
        <f>VLOOKUP($B41,'[1]stat gazz 13-14'!$A:$Z,5,0)</f>
        <v>5.9444444444444446</v>
      </c>
      <c r="G41" s="208">
        <f t="shared" si="3"/>
        <v>0.44444444444444442</v>
      </c>
      <c r="H41" s="209">
        <f>VLOOKUP($B41,'[1]stat gazz 13-14'!$A:$Z,9,0)</f>
        <v>5</v>
      </c>
      <c r="I41" s="209">
        <f>VLOOKUP($B41,'[1]stat gazz 13-14'!$A:$Z,15,0)</f>
        <v>0</v>
      </c>
      <c r="J41" s="209">
        <f>VLOOKUP($B41,'[1]stat gazz 13-14'!$A:$Z,16,0)</f>
        <v>0</v>
      </c>
      <c r="K41" s="209">
        <f>VLOOKUP($B41,'[1]stat gazz 13-14'!$A:$Z,12,0)</f>
        <v>0</v>
      </c>
      <c r="L41" s="209">
        <f>VLOOKUP($B41,'[1]stat gazz 13-14'!$A:$Z,13,0)</f>
        <v>4</v>
      </c>
      <c r="M41" s="209">
        <f>VLOOKUP($B41,'[1]stat gazz 13-14'!$A:$Z,14,0)</f>
        <v>1</v>
      </c>
      <c r="O41" s="210" t="str">
        <f>VLOOKUP($B41,'[1]stat gazz 13-14'!$A:$Z,3,0)</f>
        <v>sampdoria</v>
      </c>
    </row>
    <row r="42" spans="1:15" x14ac:dyDescent="0.2">
      <c r="A42" s="216"/>
      <c r="B42" s="217" t="s">
        <v>592</v>
      </c>
      <c r="C42" s="205" t="str">
        <f t="shared" si="2"/>
        <v>udi</v>
      </c>
      <c r="D42" s="205">
        <f>VLOOKUP($B42,'[1]stat gazz 13-14'!$A:$Z,4,0)</f>
        <v>35</v>
      </c>
      <c r="E42" s="207">
        <f>VLOOKUP($B42,'[1]stat gazz 13-14'!$A:$Z,7,0)</f>
        <v>6.3857142857142861</v>
      </c>
      <c r="F42" s="207">
        <f>VLOOKUP($B42,'[1]stat gazz 13-14'!$A:$Z,5,0)</f>
        <v>6.128571428571429</v>
      </c>
      <c r="G42" s="208">
        <f t="shared" si="3"/>
        <v>0.25714285714285712</v>
      </c>
      <c r="H42" s="209">
        <f>VLOOKUP($B42,'[1]stat gazz 13-14'!$A:$Z,9,0)</f>
        <v>2</v>
      </c>
      <c r="I42" s="209">
        <f>VLOOKUP($B42,'[1]stat gazz 13-14'!$A:$Z,15,0)</f>
        <v>0</v>
      </c>
      <c r="J42" s="209">
        <f>VLOOKUP($B42,'[1]stat gazz 13-14'!$A:$Z,16,0)</f>
        <v>0</v>
      </c>
      <c r="K42" s="209">
        <f>VLOOKUP($B42,'[1]stat gazz 13-14'!$A:$Z,12,0)</f>
        <v>6</v>
      </c>
      <c r="L42" s="209">
        <f>VLOOKUP($B42,'[1]stat gazz 13-14'!$A:$Z,13,0)</f>
        <v>6</v>
      </c>
      <c r="M42" s="209">
        <f>VLOOKUP($B42,'[1]stat gazz 13-14'!$A:$Z,14,0)</f>
        <v>0</v>
      </c>
      <c r="O42" s="210" t="str">
        <f>VLOOKUP($B42,'[1]stat gazz 13-14'!$A:$Z,3,0)</f>
        <v>udinese</v>
      </c>
    </row>
    <row r="43" spans="1:15" x14ac:dyDescent="0.2">
      <c r="A43" s="216"/>
      <c r="B43" s="217" t="s">
        <v>586</v>
      </c>
      <c r="C43" s="205" t="str">
        <f t="shared" si="2"/>
        <v>mil</v>
      </c>
      <c r="D43" s="205">
        <f>VLOOKUP($B43,'[1]stat gazz 13-14'!$A:$Z,4,0)</f>
        <v>25</v>
      </c>
      <c r="E43" s="207">
        <f>VLOOKUP($B43,'[1]stat gazz 13-14'!$A:$Z,7,0)</f>
        <v>6.38</v>
      </c>
      <c r="F43" s="207">
        <f>VLOOKUP($B43,'[1]stat gazz 13-14'!$A:$Z,5,0)</f>
        <v>5.9</v>
      </c>
      <c r="G43" s="208">
        <f t="shared" si="3"/>
        <v>0.48</v>
      </c>
      <c r="H43" s="209">
        <f>VLOOKUP($B43,'[1]stat gazz 13-14'!$A:$Z,9,0)</f>
        <v>5</v>
      </c>
      <c r="I43" s="209">
        <f>VLOOKUP($B43,'[1]stat gazz 13-14'!$A:$Z,15,0)</f>
        <v>0</v>
      </c>
      <c r="J43" s="209">
        <f>VLOOKUP($B43,'[1]stat gazz 13-14'!$A:$Z,16,0)</f>
        <v>0</v>
      </c>
      <c r="K43" s="209">
        <f>VLOOKUP($B43,'[1]stat gazz 13-14'!$A:$Z,12,0)</f>
        <v>1</v>
      </c>
      <c r="L43" s="209">
        <f>VLOOKUP($B43,'[1]stat gazz 13-14'!$A:$Z,13,0)</f>
        <v>6</v>
      </c>
      <c r="M43" s="209">
        <f>VLOOKUP($B43,'[1]stat gazz 13-14'!$A:$Z,14,0)</f>
        <v>1</v>
      </c>
      <c r="O43" s="210" t="str">
        <f>VLOOKUP($B43,'[1]stat gazz 13-14'!$A:$Z,3,0)</f>
        <v>milan</v>
      </c>
    </row>
    <row r="44" spans="1:15" x14ac:dyDescent="0.2">
      <c r="A44" s="216"/>
      <c r="B44" s="217" t="s">
        <v>522</v>
      </c>
      <c r="C44" s="205" t="str">
        <f t="shared" si="2"/>
        <v>rom</v>
      </c>
      <c r="D44" s="205">
        <f>VLOOKUP($B44,'[1]stat gazz 13-14'!$A:$Z,4,0)</f>
        <v>32</v>
      </c>
      <c r="E44" s="207">
        <f>VLOOKUP($B44,'[1]stat gazz 13-14'!$A:$Z,7,0)</f>
        <v>6.375</v>
      </c>
      <c r="F44" s="207">
        <f>VLOOKUP($B44,'[1]stat gazz 13-14'!$A:$Z,5,0)</f>
        <v>6.34375</v>
      </c>
      <c r="G44" s="208">
        <f t="shared" si="3"/>
        <v>3.125E-2</v>
      </c>
      <c r="H44" s="209">
        <f>VLOOKUP($B44,'[1]stat gazz 13-14'!$A:$Z,9,0)</f>
        <v>1</v>
      </c>
      <c r="I44" s="209">
        <f>VLOOKUP($B44,'[1]stat gazz 13-14'!$A:$Z,15,0)</f>
        <v>0</v>
      </c>
      <c r="J44" s="209">
        <f>VLOOKUP($B44,'[1]stat gazz 13-14'!$A:$Z,16,0)</f>
        <v>0</v>
      </c>
      <c r="K44" s="209">
        <f>VLOOKUP($B44,'[1]stat gazz 13-14'!$A:$Z,12,0)</f>
        <v>1</v>
      </c>
      <c r="L44" s="209">
        <f>VLOOKUP($B44,'[1]stat gazz 13-14'!$A:$Z,13,0)</f>
        <v>4</v>
      </c>
      <c r="M44" s="209">
        <f>VLOOKUP($B44,'[1]stat gazz 13-14'!$A:$Z,14,0)</f>
        <v>1</v>
      </c>
      <c r="O44" s="210" t="str">
        <f>VLOOKUP($B44,'[1]stat gazz 13-14'!$A:$Z,3,0)</f>
        <v>roma</v>
      </c>
    </row>
    <row r="45" spans="1:15" x14ac:dyDescent="0.2">
      <c r="A45" s="216"/>
      <c r="B45" s="217" t="s">
        <v>619</v>
      </c>
      <c r="C45" s="205" t="str">
        <f t="shared" si="2"/>
        <v>cag</v>
      </c>
      <c r="D45" s="205">
        <f>VLOOKUP($B45,'[1]stat gazz 13-14'!$A:$Z,4,0)</f>
        <v>12</v>
      </c>
      <c r="E45" s="207">
        <f>VLOOKUP($B45,'[1]stat gazz 13-14'!$A:$Z,7,0)</f>
        <v>6.375</v>
      </c>
      <c r="F45" s="207">
        <f>VLOOKUP($B45,'[1]stat gazz 13-14'!$A:$Z,5,0)</f>
        <v>5.958333333333333</v>
      </c>
      <c r="G45" s="208">
        <f t="shared" si="3"/>
        <v>0.41666666666666669</v>
      </c>
      <c r="H45" s="209">
        <f>VLOOKUP($B45,'[1]stat gazz 13-14'!$A:$Z,9,0)</f>
        <v>2</v>
      </c>
      <c r="I45" s="209">
        <f>VLOOKUP($B45,'[1]stat gazz 13-14'!$A:$Z,15,0)</f>
        <v>0</v>
      </c>
      <c r="J45" s="209">
        <f>VLOOKUP($B45,'[1]stat gazz 13-14'!$A:$Z,16,0)</f>
        <v>0</v>
      </c>
      <c r="K45" s="209">
        <f>VLOOKUP($B45,'[1]stat gazz 13-14'!$A:$Z,12,0)</f>
        <v>0</v>
      </c>
      <c r="L45" s="209">
        <f>VLOOKUP($B45,'[1]stat gazz 13-14'!$A:$Z,13,0)</f>
        <v>2</v>
      </c>
      <c r="M45" s="209">
        <f>VLOOKUP($B45,'[1]stat gazz 13-14'!$A:$Z,14,0)</f>
        <v>0</v>
      </c>
      <c r="O45" s="210" t="str">
        <f>VLOOKUP($B45,'[1]stat gazz 13-14'!$A:$Z,3,0)</f>
        <v>cagliari</v>
      </c>
    </row>
    <row r="46" spans="1:15" x14ac:dyDescent="0.2">
      <c r="A46" s="216"/>
      <c r="B46" s="217" t="s">
        <v>605</v>
      </c>
      <c r="C46" s="205" t="str">
        <f t="shared" si="2"/>
        <v>ver</v>
      </c>
      <c r="D46" s="205">
        <f>VLOOKUP($B46,'[1]stat gazz 13-14'!$A:$Z,4,0)</f>
        <v>11</v>
      </c>
      <c r="E46" s="207">
        <f>VLOOKUP($B46,'[1]stat gazz 13-14'!$A:$Z,7,0)</f>
        <v>6.3636363636363633</v>
      </c>
      <c r="F46" s="207">
        <f>VLOOKUP($B46,'[1]stat gazz 13-14'!$A:$Z,5,0)</f>
        <v>6.0454545454545459</v>
      </c>
      <c r="G46" s="208">
        <f t="shared" si="3"/>
        <v>0.31818181818181818</v>
      </c>
      <c r="H46" s="209">
        <f>VLOOKUP($B46,'[1]stat gazz 13-14'!$A:$Z,9,0)</f>
        <v>1</v>
      </c>
      <c r="I46" s="209">
        <f>VLOOKUP($B46,'[1]stat gazz 13-14'!$A:$Z,15,0)</f>
        <v>0</v>
      </c>
      <c r="J46" s="209">
        <f>VLOOKUP($B46,'[1]stat gazz 13-14'!$A:$Z,16,0)</f>
        <v>0</v>
      </c>
      <c r="K46" s="209">
        <f>VLOOKUP($B46,'[1]stat gazz 13-14'!$A:$Z,12,0)</f>
        <v>2</v>
      </c>
      <c r="L46" s="209">
        <f>VLOOKUP($B46,'[1]stat gazz 13-14'!$A:$Z,13,0)</f>
        <v>3</v>
      </c>
      <c r="M46" s="209">
        <f>VLOOKUP($B46,'[1]stat gazz 13-14'!$A:$Z,14,0)</f>
        <v>0</v>
      </c>
      <c r="O46" s="210" t="str">
        <f>VLOOKUP($B46,'[1]stat gazz 13-14'!$A:$Z,3,0)</f>
        <v>verona</v>
      </c>
    </row>
    <row r="47" spans="1:15" x14ac:dyDescent="0.2">
      <c r="A47" s="216"/>
      <c r="B47" s="217" t="s">
        <v>601</v>
      </c>
      <c r="C47" s="205" t="str">
        <f t="shared" si="2"/>
        <v>sam</v>
      </c>
      <c r="D47" s="205">
        <f>VLOOKUP($B47,'[1]stat gazz 13-14'!$A:$Z,4,0)</f>
        <v>14</v>
      </c>
      <c r="E47" s="207">
        <f>VLOOKUP($B47,'[1]stat gazz 13-14'!$A:$Z,7,0)</f>
        <v>6.3571428571428568</v>
      </c>
      <c r="F47" s="207">
        <f>VLOOKUP($B47,'[1]stat gazz 13-14'!$A:$Z,5,0)</f>
        <v>5.9642857142857144</v>
      </c>
      <c r="G47" s="208">
        <f t="shared" si="3"/>
        <v>0.39285714285714285</v>
      </c>
      <c r="H47" s="209">
        <f>VLOOKUP($B47,'[1]stat gazz 13-14'!$A:$Z,9,0)</f>
        <v>2</v>
      </c>
      <c r="I47" s="209">
        <f>VLOOKUP($B47,'[1]stat gazz 13-14'!$A:$Z,15,0)</f>
        <v>0</v>
      </c>
      <c r="J47" s="209">
        <f>VLOOKUP($B47,'[1]stat gazz 13-14'!$A:$Z,16,0)</f>
        <v>0</v>
      </c>
      <c r="K47" s="209">
        <f>VLOOKUP($B47,'[1]stat gazz 13-14'!$A:$Z,12,0)</f>
        <v>0</v>
      </c>
      <c r="L47" s="209">
        <f>VLOOKUP($B47,'[1]stat gazz 13-14'!$A:$Z,13,0)</f>
        <v>1</v>
      </c>
      <c r="M47" s="209">
        <f>VLOOKUP($B47,'[1]stat gazz 13-14'!$A:$Z,14,0)</f>
        <v>0</v>
      </c>
      <c r="O47" s="210" t="str">
        <f>VLOOKUP($B47,'[1]stat gazz 13-14'!$A:$Z,3,0)</f>
        <v>sampdoria</v>
      </c>
    </row>
    <row r="48" spans="1:15" x14ac:dyDescent="0.2">
      <c r="A48" s="216"/>
      <c r="B48" s="217" t="s">
        <v>565</v>
      </c>
      <c r="C48" s="205" t="str">
        <f t="shared" si="2"/>
        <v>bol</v>
      </c>
      <c r="D48" s="205">
        <f>VLOOKUP($B48,'[1]stat gazz 13-14'!$A:$Z,4,0)</f>
        <v>13</v>
      </c>
      <c r="E48" s="207">
        <f>VLOOKUP($B48,'[1]stat gazz 13-14'!$A:$Z,7,0)</f>
        <v>6.3076923076923075</v>
      </c>
      <c r="F48" s="207">
        <f>VLOOKUP($B48,'[1]stat gazz 13-14'!$A:$Z,5,0)</f>
        <v>5.8461538461538458</v>
      </c>
      <c r="G48" s="208">
        <f t="shared" si="3"/>
        <v>0.46153846153846156</v>
      </c>
      <c r="H48" s="209">
        <f>VLOOKUP($B48,'[1]stat gazz 13-14'!$A:$Z,9,0)</f>
        <v>2</v>
      </c>
      <c r="I48" s="209">
        <f>VLOOKUP($B48,'[1]stat gazz 13-14'!$A:$Z,15,0)</f>
        <v>0</v>
      </c>
      <c r="J48" s="209">
        <f>VLOOKUP($B48,'[1]stat gazz 13-14'!$A:$Z,16,0)</f>
        <v>0</v>
      </c>
      <c r="K48" s="209">
        <f>VLOOKUP($B48,'[1]stat gazz 13-14'!$A:$Z,12,0)</f>
        <v>0</v>
      </c>
      <c r="L48" s="209">
        <f>VLOOKUP($B48,'[1]stat gazz 13-14'!$A:$Z,13,0)</f>
        <v>0</v>
      </c>
      <c r="M48" s="209">
        <f>VLOOKUP($B48,'[1]stat gazz 13-14'!$A:$Z,14,0)</f>
        <v>0</v>
      </c>
      <c r="O48" s="210" t="str">
        <f>VLOOKUP($B48,'[1]stat gazz 13-14'!$A:$Z,3,0)</f>
        <v>bologna</v>
      </c>
    </row>
    <row r="49" spans="1:15" x14ac:dyDescent="0.2">
      <c r="A49" s="216"/>
      <c r="B49" s="217" t="s">
        <v>545</v>
      </c>
      <c r="C49" s="205" t="str">
        <f t="shared" si="2"/>
        <v>ver</v>
      </c>
      <c r="D49" s="205">
        <f>VLOOKUP($B49,'[1]stat gazz 13-14'!$A:$Z,4,0)</f>
        <v>30</v>
      </c>
      <c r="E49" s="207">
        <f>VLOOKUP($B49,'[1]stat gazz 13-14'!$A:$Z,7,0)</f>
        <v>6.3</v>
      </c>
      <c r="F49" s="207">
        <f>VLOOKUP($B49,'[1]stat gazz 13-14'!$A:$Z,5,0)</f>
        <v>6.083333333333333</v>
      </c>
      <c r="G49" s="208">
        <f t="shared" si="3"/>
        <v>0.21666666666666667</v>
      </c>
      <c r="H49" s="209">
        <f>VLOOKUP($B49,'[1]stat gazz 13-14'!$A:$Z,9,0)</f>
        <v>2</v>
      </c>
      <c r="I49" s="209">
        <f>VLOOKUP($B49,'[1]stat gazz 13-14'!$A:$Z,15,0)</f>
        <v>0</v>
      </c>
      <c r="J49" s="209">
        <f>VLOOKUP($B49,'[1]stat gazz 13-14'!$A:$Z,16,0)</f>
        <v>0</v>
      </c>
      <c r="K49" s="209">
        <f>VLOOKUP($B49,'[1]stat gazz 13-14'!$A:$Z,12,0)</f>
        <v>3</v>
      </c>
      <c r="L49" s="209">
        <f>VLOOKUP($B49,'[1]stat gazz 13-14'!$A:$Z,13,0)</f>
        <v>5</v>
      </c>
      <c r="M49" s="209">
        <f>VLOOKUP($B49,'[1]stat gazz 13-14'!$A:$Z,14,0)</f>
        <v>0</v>
      </c>
      <c r="O49" s="210" t="str">
        <f>VLOOKUP($B49,'[1]stat gazz 13-14'!$A:$Z,3,0)</f>
        <v>verona</v>
      </c>
    </row>
    <row r="50" spans="1:15" x14ac:dyDescent="0.2">
      <c r="A50" s="216"/>
      <c r="B50" s="217" t="s">
        <v>579</v>
      </c>
      <c r="C50" s="205" t="str">
        <f t="shared" si="2"/>
        <v>ver</v>
      </c>
      <c r="D50" s="205">
        <f>VLOOKUP($B50,'[1]stat gazz 13-14'!$A:$Z,4,0)</f>
        <v>20</v>
      </c>
      <c r="E50" s="207">
        <f>VLOOKUP($B50,'[1]stat gazz 13-14'!$A:$Z,7,0)</f>
        <v>6.3</v>
      </c>
      <c r="F50" s="207">
        <f>VLOOKUP($B50,'[1]stat gazz 13-14'!$A:$Z,5,0)</f>
        <v>6</v>
      </c>
      <c r="G50" s="208">
        <f t="shared" si="3"/>
        <v>0.3</v>
      </c>
      <c r="H50" s="209">
        <f>VLOOKUP($B50,'[1]stat gazz 13-14'!$A:$Z,9,0)</f>
        <v>2</v>
      </c>
      <c r="I50" s="209">
        <f>VLOOKUP($B50,'[1]stat gazz 13-14'!$A:$Z,15,0)</f>
        <v>0</v>
      </c>
      <c r="J50" s="209">
        <f>VLOOKUP($B50,'[1]stat gazz 13-14'!$A:$Z,16,0)</f>
        <v>0</v>
      </c>
      <c r="K50" s="209">
        <f>VLOOKUP($B50,'[1]stat gazz 13-14'!$A:$Z,12,0)</f>
        <v>0</v>
      </c>
      <c r="L50" s="209">
        <f>VLOOKUP($B50,'[1]stat gazz 13-14'!$A:$Z,13,0)</f>
        <v>0</v>
      </c>
      <c r="M50" s="209">
        <f>VLOOKUP($B50,'[1]stat gazz 13-14'!$A:$Z,14,0)</f>
        <v>0</v>
      </c>
      <c r="O50" s="210" t="str">
        <f>VLOOKUP($B50,'[1]stat gazz 13-14'!$A:$Z,3,0)</f>
        <v>verona</v>
      </c>
    </row>
    <row r="51" spans="1:15" x14ac:dyDescent="0.2">
      <c r="A51" s="216"/>
      <c r="B51" s="217" t="s">
        <v>538</v>
      </c>
      <c r="C51" s="205" t="str">
        <f t="shared" si="2"/>
        <v>gen</v>
      </c>
      <c r="D51" s="205">
        <f>VLOOKUP($B51,'[1]stat gazz 13-14'!$A:$Z,4,0)</f>
        <v>29</v>
      </c>
      <c r="E51" s="207">
        <f>VLOOKUP($B51,'[1]stat gazz 13-14'!$A:$Z,7,0)</f>
        <v>6.2931034482758621</v>
      </c>
      <c r="F51" s="207">
        <f>VLOOKUP($B51,'[1]stat gazz 13-14'!$A:$Z,5,0)</f>
        <v>6</v>
      </c>
      <c r="G51" s="208">
        <f t="shared" si="3"/>
        <v>0.29310344827586204</v>
      </c>
      <c r="H51" s="209">
        <f>VLOOKUP($B51,'[1]stat gazz 13-14'!$A:$Z,9,0)</f>
        <v>2</v>
      </c>
      <c r="I51" s="209">
        <f>VLOOKUP($B51,'[1]stat gazz 13-14'!$A:$Z,15,0)</f>
        <v>0</v>
      </c>
      <c r="J51" s="209">
        <f>VLOOKUP($B51,'[1]stat gazz 13-14'!$A:$Z,16,0)</f>
        <v>0</v>
      </c>
      <c r="K51" s="209">
        <f>VLOOKUP($B51,'[1]stat gazz 13-14'!$A:$Z,12,0)</f>
        <v>3</v>
      </c>
      <c r="L51" s="209">
        <f>VLOOKUP($B51,'[1]stat gazz 13-14'!$A:$Z,13,0)</f>
        <v>1</v>
      </c>
      <c r="M51" s="209">
        <f>VLOOKUP($B51,'[1]stat gazz 13-14'!$A:$Z,14,0)</f>
        <v>0</v>
      </c>
      <c r="O51" s="210" t="str">
        <f>VLOOKUP($B51,'[1]stat gazz 13-14'!$A:$Z,3,0)</f>
        <v>genoa</v>
      </c>
    </row>
    <row r="52" spans="1:15" x14ac:dyDescent="0.2">
      <c r="A52" s="216"/>
      <c r="B52" s="217" t="s">
        <v>566</v>
      </c>
      <c r="C52" s="205" t="str">
        <f t="shared" si="2"/>
        <v>chi</v>
      </c>
      <c r="D52" s="205">
        <f>VLOOKUP($B52,'[1]stat gazz 13-14'!$A:$Z,4,0)</f>
        <v>13</v>
      </c>
      <c r="E52" s="207">
        <f>VLOOKUP($B52,'[1]stat gazz 13-14'!$A:$Z,7,0)</f>
        <v>6.2692307692307692</v>
      </c>
      <c r="F52" s="207">
        <f>VLOOKUP($B52,'[1]stat gazz 13-14'!$A:$Z,5,0)</f>
        <v>6</v>
      </c>
      <c r="G52" s="208">
        <f t="shared" si="3"/>
        <v>0.26923076923076922</v>
      </c>
      <c r="H52" s="209">
        <f>VLOOKUP($B52,'[1]stat gazz 13-14'!$A:$Z,9,0)</f>
        <v>1</v>
      </c>
      <c r="I52" s="209">
        <f>VLOOKUP($B52,'[1]stat gazz 13-14'!$A:$Z,15,0)</f>
        <v>0</v>
      </c>
      <c r="J52" s="209">
        <f>VLOOKUP($B52,'[1]stat gazz 13-14'!$A:$Z,16,0)</f>
        <v>0</v>
      </c>
      <c r="K52" s="209">
        <f>VLOOKUP($B52,'[1]stat gazz 13-14'!$A:$Z,12,0)</f>
        <v>1</v>
      </c>
      <c r="L52" s="209">
        <f>VLOOKUP($B52,'[1]stat gazz 13-14'!$A:$Z,13,0)</f>
        <v>1</v>
      </c>
      <c r="M52" s="209">
        <f>VLOOKUP($B52,'[1]stat gazz 13-14'!$A:$Z,14,0)</f>
        <v>0</v>
      </c>
      <c r="O52" s="210" t="str">
        <f>VLOOKUP($B52,'[1]stat gazz 13-14'!$A:$Z,3,0)</f>
        <v>chievo</v>
      </c>
    </row>
    <row r="53" spans="1:15" x14ac:dyDescent="0.2">
      <c r="A53" s="216"/>
      <c r="B53" s="217" t="s">
        <v>490</v>
      </c>
      <c r="C53" s="205" t="str">
        <f t="shared" si="2"/>
        <v>cat</v>
      </c>
      <c r="D53" s="205">
        <f>VLOOKUP($B53,'[1]stat gazz 13-14'!$A:$Z,4,0)</f>
        <v>28</v>
      </c>
      <c r="E53" s="207">
        <f>VLOOKUP($B53,'[1]stat gazz 13-14'!$A:$Z,7,0)</f>
        <v>6.2678571428571432</v>
      </c>
      <c r="F53" s="207">
        <f>VLOOKUP($B53,'[1]stat gazz 13-14'!$A:$Z,5,0)</f>
        <v>5.7678571428571432</v>
      </c>
      <c r="G53" s="208">
        <f t="shared" si="3"/>
        <v>0.5</v>
      </c>
      <c r="H53" s="209">
        <f>VLOOKUP($B53,'[1]stat gazz 13-14'!$A:$Z,9,0)</f>
        <v>5</v>
      </c>
      <c r="I53" s="209">
        <f>VLOOKUP($B53,'[1]stat gazz 13-14'!$A:$Z,15,0)</f>
        <v>0</v>
      </c>
      <c r="J53" s="209">
        <f>VLOOKUP($B53,'[1]stat gazz 13-14'!$A:$Z,16,0)</f>
        <v>0</v>
      </c>
      <c r="K53" s="209">
        <f>VLOOKUP($B53,'[1]stat gazz 13-14'!$A:$Z,12,0)</f>
        <v>4</v>
      </c>
      <c r="L53" s="209">
        <f>VLOOKUP($B53,'[1]stat gazz 13-14'!$A:$Z,13,0)</f>
        <v>10</v>
      </c>
      <c r="M53" s="209">
        <f>VLOOKUP($B53,'[1]stat gazz 13-14'!$A:$Z,14,0)</f>
        <v>0</v>
      </c>
      <c r="O53" s="210" t="str">
        <f>VLOOKUP($B53,'[1]stat gazz 13-14'!$A:$Z,3,0)</f>
        <v>catania</v>
      </c>
    </row>
    <row r="54" spans="1:15" x14ac:dyDescent="0.2">
      <c r="A54" s="216"/>
      <c r="B54" s="217" t="s">
        <v>574</v>
      </c>
      <c r="C54" s="205" t="str">
        <f t="shared" si="2"/>
        <v>udi</v>
      </c>
      <c r="D54" s="205">
        <f>VLOOKUP($B54,'[1]stat gazz 13-14'!$A:$Z,4,0)</f>
        <v>15</v>
      </c>
      <c r="E54" s="207">
        <f>VLOOKUP($B54,'[1]stat gazz 13-14'!$A:$Z,7,0)</f>
        <v>6.2666666666666666</v>
      </c>
      <c r="F54" s="207">
        <f>VLOOKUP($B54,'[1]stat gazz 13-14'!$A:$Z,5,0)</f>
        <v>5.9333333333333336</v>
      </c>
      <c r="G54" s="208">
        <f t="shared" si="3"/>
        <v>0.33333333333333331</v>
      </c>
      <c r="H54" s="209">
        <f>VLOOKUP($B54,'[1]stat gazz 13-14'!$A:$Z,9,0)</f>
        <v>1</v>
      </c>
      <c r="I54" s="209">
        <f>VLOOKUP($B54,'[1]stat gazz 13-14'!$A:$Z,15,0)</f>
        <v>0</v>
      </c>
      <c r="J54" s="209">
        <f>VLOOKUP($B54,'[1]stat gazz 13-14'!$A:$Z,16,0)</f>
        <v>0</v>
      </c>
      <c r="K54" s="209">
        <f>VLOOKUP($B54,'[1]stat gazz 13-14'!$A:$Z,12,0)</f>
        <v>2</v>
      </c>
      <c r="L54" s="209">
        <f>VLOOKUP($B54,'[1]stat gazz 13-14'!$A:$Z,13,0)</f>
        <v>0</v>
      </c>
      <c r="M54" s="209">
        <f>VLOOKUP($B54,'[1]stat gazz 13-14'!$A:$Z,14,0)</f>
        <v>0</v>
      </c>
      <c r="O54" s="210" t="str">
        <f>VLOOKUP($B54,'[1]stat gazz 13-14'!$A:$Z,3,0)</f>
        <v>udinese</v>
      </c>
    </row>
    <row r="55" spans="1:15" x14ac:dyDescent="0.2">
      <c r="A55" s="216"/>
      <c r="B55" s="217" t="s">
        <v>534</v>
      </c>
      <c r="C55" s="205" t="str">
        <f t="shared" si="2"/>
        <v>tor</v>
      </c>
      <c r="D55" s="205">
        <f>VLOOKUP($B55,'[1]stat gazz 13-14'!$A:$Z,4,0)</f>
        <v>17</v>
      </c>
      <c r="E55" s="207">
        <f>VLOOKUP($B55,'[1]stat gazz 13-14'!$A:$Z,7,0)</f>
        <v>6.2647058823529411</v>
      </c>
      <c r="F55" s="207">
        <f>VLOOKUP($B55,'[1]stat gazz 13-14'!$A:$Z,5,0)</f>
        <v>5.8529411764705879</v>
      </c>
      <c r="G55" s="208">
        <f t="shared" si="3"/>
        <v>0.41176470588235292</v>
      </c>
      <c r="H55" s="209">
        <f>VLOOKUP($B55,'[1]stat gazz 13-14'!$A:$Z,9,0)</f>
        <v>3</v>
      </c>
      <c r="I55" s="209">
        <f>VLOOKUP($B55,'[1]stat gazz 13-14'!$A:$Z,15,0)</f>
        <v>0</v>
      </c>
      <c r="J55" s="209">
        <f>VLOOKUP($B55,'[1]stat gazz 13-14'!$A:$Z,16,0)</f>
        <v>0</v>
      </c>
      <c r="K55" s="209">
        <f>VLOOKUP($B55,'[1]stat gazz 13-14'!$A:$Z,12,0)</f>
        <v>0</v>
      </c>
      <c r="L55" s="209">
        <f>VLOOKUP($B55,'[1]stat gazz 13-14'!$A:$Z,13,0)</f>
        <v>4</v>
      </c>
      <c r="M55" s="209">
        <f>VLOOKUP($B55,'[1]stat gazz 13-14'!$A:$Z,14,0)</f>
        <v>0</v>
      </c>
      <c r="O55" s="210" t="str">
        <f>VLOOKUP($B55,'[1]stat gazz 13-14'!$A:$Z,3,0)</f>
        <v>torino</v>
      </c>
    </row>
    <row r="56" spans="1:15" x14ac:dyDescent="0.2">
      <c r="A56" s="216"/>
      <c r="B56" s="217" t="s">
        <v>550</v>
      </c>
      <c r="C56" s="205" t="str">
        <f t="shared" si="2"/>
        <v>fio</v>
      </c>
      <c r="D56" s="205">
        <f>VLOOKUP($B56,'[1]stat gazz 13-14'!$A:$Z,4,0)</f>
        <v>20</v>
      </c>
      <c r="E56" s="207">
        <f>VLOOKUP($B56,'[1]stat gazz 13-14'!$A:$Z,7,0)</f>
        <v>6.25</v>
      </c>
      <c r="F56" s="207">
        <f>VLOOKUP($B56,'[1]stat gazz 13-14'!$A:$Z,5,0)</f>
        <v>5.7750000000000004</v>
      </c>
      <c r="G56" s="208">
        <f t="shared" si="3"/>
        <v>0.47499999999999998</v>
      </c>
      <c r="H56" s="209">
        <f>VLOOKUP($B56,'[1]stat gazz 13-14'!$A:$Z,9,0)</f>
        <v>3</v>
      </c>
      <c r="I56" s="209">
        <f>VLOOKUP($B56,'[1]stat gazz 13-14'!$A:$Z,15,0)</f>
        <v>0</v>
      </c>
      <c r="J56" s="209">
        <f>VLOOKUP($B56,'[1]stat gazz 13-14'!$A:$Z,16,0)</f>
        <v>0</v>
      </c>
      <c r="K56" s="209">
        <f>VLOOKUP($B56,'[1]stat gazz 13-14'!$A:$Z,12,0)</f>
        <v>1</v>
      </c>
      <c r="L56" s="209">
        <f>VLOOKUP($B56,'[1]stat gazz 13-14'!$A:$Z,13,0)</f>
        <v>1</v>
      </c>
      <c r="M56" s="209">
        <f>VLOOKUP($B56,'[1]stat gazz 13-14'!$A:$Z,14,0)</f>
        <v>0</v>
      </c>
      <c r="O56" s="210" t="str">
        <f>VLOOKUP($B56,'[1]stat gazz 13-14'!$A:$Z,3,0)</f>
        <v>fiorentina</v>
      </c>
    </row>
    <row r="57" spans="1:15" x14ac:dyDescent="0.2">
      <c r="A57" s="216"/>
      <c r="B57" s="217" t="s">
        <v>553</v>
      </c>
      <c r="C57" s="205" t="str">
        <f t="shared" si="2"/>
        <v>cat</v>
      </c>
      <c r="D57" s="205">
        <f>VLOOKUP($B57,'[1]stat gazz 13-14'!$A:$Z,4,0)</f>
        <v>29</v>
      </c>
      <c r="E57" s="207">
        <f>VLOOKUP($B57,'[1]stat gazz 13-14'!$A:$Z,7,0)</f>
        <v>6.2241379310344831</v>
      </c>
      <c r="F57" s="207">
        <f>VLOOKUP($B57,'[1]stat gazz 13-14'!$A:$Z,5,0)</f>
        <v>5.931034482758621</v>
      </c>
      <c r="G57" s="208">
        <f t="shared" si="3"/>
        <v>0.29310344827586204</v>
      </c>
      <c r="H57" s="209">
        <f>VLOOKUP($B57,'[1]stat gazz 13-14'!$A:$Z,9,0)</f>
        <v>3</v>
      </c>
      <c r="I57" s="209">
        <f>VLOOKUP($B57,'[1]stat gazz 13-14'!$A:$Z,15,0)</f>
        <v>0</v>
      </c>
      <c r="J57" s="209">
        <f>VLOOKUP($B57,'[1]stat gazz 13-14'!$A:$Z,16,0)</f>
        <v>0</v>
      </c>
      <c r="K57" s="209">
        <f>VLOOKUP($B57,'[1]stat gazz 13-14'!$A:$Z,12,0)</f>
        <v>1</v>
      </c>
      <c r="L57" s="209">
        <f>VLOOKUP($B57,'[1]stat gazz 13-14'!$A:$Z,13,0)</f>
        <v>3</v>
      </c>
      <c r="M57" s="209">
        <f>VLOOKUP($B57,'[1]stat gazz 13-14'!$A:$Z,14,0)</f>
        <v>0</v>
      </c>
      <c r="O57" s="210" t="str">
        <f>VLOOKUP($B57,'[1]stat gazz 13-14'!$A:$Z,3,0)</f>
        <v>catania</v>
      </c>
    </row>
    <row r="58" spans="1:15" x14ac:dyDescent="0.2">
      <c r="A58" s="216"/>
      <c r="B58" s="217" t="s">
        <v>563</v>
      </c>
      <c r="C58" s="205" t="str">
        <f t="shared" si="2"/>
        <v>tor</v>
      </c>
      <c r="D58" s="205">
        <f>VLOOKUP($B58,'[1]stat gazz 13-14'!$A:$Z,4,0)</f>
        <v>34</v>
      </c>
      <c r="E58" s="207">
        <f>VLOOKUP($B58,'[1]stat gazz 13-14'!$A:$Z,7,0)</f>
        <v>6.2205882352941178</v>
      </c>
      <c r="F58" s="207">
        <f>VLOOKUP($B58,'[1]stat gazz 13-14'!$A:$Z,5,0)</f>
        <v>5.9705882352941178</v>
      </c>
      <c r="G58" s="208">
        <f t="shared" si="3"/>
        <v>0.25</v>
      </c>
      <c r="H58" s="209">
        <f>VLOOKUP($B58,'[1]stat gazz 13-14'!$A:$Z,9,0)</f>
        <v>2</v>
      </c>
      <c r="I58" s="209">
        <f>VLOOKUP($B58,'[1]stat gazz 13-14'!$A:$Z,15,0)</f>
        <v>0</v>
      </c>
      <c r="J58" s="209">
        <f>VLOOKUP($B58,'[1]stat gazz 13-14'!$A:$Z,16,0)</f>
        <v>0</v>
      </c>
      <c r="K58" s="209">
        <f>VLOOKUP($B58,'[1]stat gazz 13-14'!$A:$Z,12,0)</f>
        <v>4</v>
      </c>
      <c r="L58" s="209">
        <f>VLOOKUP($B58,'[1]stat gazz 13-14'!$A:$Z,13,0)</f>
        <v>3</v>
      </c>
      <c r="M58" s="209">
        <f>VLOOKUP($B58,'[1]stat gazz 13-14'!$A:$Z,14,0)</f>
        <v>0</v>
      </c>
      <c r="O58" s="210" t="str">
        <f>VLOOKUP($B58,'[1]stat gazz 13-14'!$A:$Z,3,0)</f>
        <v>torino</v>
      </c>
    </row>
    <row r="59" spans="1:15" x14ac:dyDescent="0.2">
      <c r="A59" s="216"/>
      <c r="B59" s="217" t="s">
        <v>555</v>
      </c>
      <c r="C59" s="205" t="str">
        <f t="shared" si="2"/>
        <v>fio</v>
      </c>
      <c r="D59" s="205">
        <f>VLOOKUP($B59,'[1]stat gazz 13-14'!$A:$Z,4,0)</f>
        <v>25</v>
      </c>
      <c r="E59" s="207">
        <f>VLOOKUP($B59,'[1]stat gazz 13-14'!$A:$Z,7,0)</f>
        <v>6.2</v>
      </c>
      <c r="F59" s="207">
        <f>VLOOKUP($B59,'[1]stat gazz 13-14'!$A:$Z,5,0)</f>
        <v>5.88</v>
      </c>
      <c r="G59" s="208">
        <f t="shared" si="3"/>
        <v>0.32</v>
      </c>
      <c r="H59" s="209">
        <f>VLOOKUP($B59,'[1]stat gazz 13-14'!$A:$Z,9,0)</f>
        <v>2</v>
      </c>
      <c r="I59" s="209">
        <f>VLOOKUP($B59,'[1]stat gazz 13-14'!$A:$Z,15,0)</f>
        <v>0</v>
      </c>
      <c r="J59" s="209">
        <f>VLOOKUP($B59,'[1]stat gazz 13-14'!$A:$Z,16,0)</f>
        <v>0</v>
      </c>
      <c r="K59" s="209">
        <f>VLOOKUP($B59,'[1]stat gazz 13-14'!$A:$Z,12,0)</f>
        <v>2</v>
      </c>
      <c r="L59" s="209">
        <f>VLOOKUP($B59,'[1]stat gazz 13-14'!$A:$Z,13,0)</f>
        <v>0</v>
      </c>
      <c r="M59" s="209">
        <f>VLOOKUP($B59,'[1]stat gazz 13-14'!$A:$Z,14,0)</f>
        <v>0</v>
      </c>
      <c r="O59" s="210" t="str">
        <f>VLOOKUP($B59,'[1]stat gazz 13-14'!$A:$Z,3,0)</f>
        <v>fiorentina</v>
      </c>
    </row>
    <row r="60" spans="1:15" x14ac:dyDescent="0.2">
      <c r="A60" s="216"/>
      <c r="B60" s="217" t="s">
        <v>602</v>
      </c>
      <c r="C60" s="205" t="str">
        <f t="shared" si="2"/>
        <v>chi</v>
      </c>
      <c r="D60" s="205">
        <f>VLOOKUP($B60,'[1]stat gazz 13-14'!$A:$Z,4,0)</f>
        <v>33</v>
      </c>
      <c r="E60" s="207">
        <f>VLOOKUP($B60,'[1]stat gazz 13-14'!$A:$Z,7,0)</f>
        <v>6.1969696969696972</v>
      </c>
      <c r="F60" s="207">
        <f>VLOOKUP($B60,'[1]stat gazz 13-14'!$A:$Z,5,0)</f>
        <v>6.0303030303030303</v>
      </c>
      <c r="G60" s="208">
        <f t="shared" si="3"/>
        <v>0.16666666666666666</v>
      </c>
      <c r="H60" s="209">
        <f>VLOOKUP($B60,'[1]stat gazz 13-14'!$A:$Z,9,0)</f>
        <v>4</v>
      </c>
      <c r="I60" s="209">
        <f>VLOOKUP($B60,'[1]stat gazz 13-14'!$A:$Z,15,0)</f>
        <v>0</v>
      </c>
      <c r="J60" s="209">
        <f>VLOOKUP($B60,'[1]stat gazz 13-14'!$A:$Z,16,0)</f>
        <v>0</v>
      </c>
      <c r="K60" s="209">
        <f>VLOOKUP($B60,'[1]stat gazz 13-14'!$A:$Z,12,0)</f>
        <v>1</v>
      </c>
      <c r="L60" s="209">
        <f>VLOOKUP($B60,'[1]stat gazz 13-14'!$A:$Z,13,0)</f>
        <v>15</v>
      </c>
      <c r="M60" s="209">
        <f>VLOOKUP($B60,'[1]stat gazz 13-14'!$A:$Z,14,0)</f>
        <v>0</v>
      </c>
      <c r="O60" s="210" t="str">
        <f>VLOOKUP($B60,'[1]stat gazz 13-14'!$A:$Z,3,0)</f>
        <v>chievo</v>
      </c>
    </row>
    <row r="61" spans="1:15" x14ac:dyDescent="0.2">
      <c r="A61" s="216"/>
      <c r="B61" s="217" t="s">
        <v>775</v>
      </c>
      <c r="C61" s="205" t="str">
        <f t="shared" si="2"/>
        <v>cag</v>
      </c>
      <c r="D61" s="205">
        <f>VLOOKUP($B61,'[1]stat gazz 13-14'!$A:$Z,4,0)</f>
        <v>19</v>
      </c>
      <c r="E61" s="207">
        <f>VLOOKUP($B61,'[1]stat gazz 13-14'!$A:$Z,7,0)</f>
        <v>6.1842105263157894</v>
      </c>
      <c r="F61" s="207">
        <f>VLOOKUP($B61,'[1]stat gazz 13-14'!$A:$Z,5,0)</f>
        <v>5.8421052631578947</v>
      </c>
      <c r="G61" s="208">
        <f t="shared" si="3"/>
        <v>0.34210526315789475</v>
      </c>
      <c r="H61" s="209">
        <f>VLOOKUP($B61,'[1]stat gazz 13-14'!$A:$Z,9,0)</f>
        <v>2</v>
      </c>
      <c r="I61" s="209">
        <f>VLOOKUP($B61,'[1]stat gazz 13-14'!$A:$Z,15,0)</f>
        <v>1</v>
      </c>
      <c r="J61" s="209">
        <f>VLOOKUP($B61,'[1]stat gazz 13-14'!$A:$Z,16,0)</f>
        <v>0</v>
      </c>
      <c r="K61" s="209">
        <f>VLOOKUP($B61,'[1]stat gazz 13-14'!$A:$Z,12,0)</f>
        <v>1</v>
      </c>
      <c r="L61" s="209">
        <f>VLOOKUP($B61,'[1]stat gazz 13-14'!$A:$Z,13,0)</f>
        <v>1</v>
      </c>
      <c r="M61" s="209">
        <f>VLOOKUP($B61,'[1]stat gazz 13-14'!$A:$Z,14,0)</f>
        <v>0</v>
      </c>
      <c r="O61" s="210" t="str">
        <f>VLOOKUP($B61,'[1]stat gazz 13-14'!$A:$Z,3,0)</f>
        <v>cagliari</v>
      </c>
    </row>
    <row r="62" spans="1:15" x14ac:dyDescent="0.2">
      <c r="A62" s="216"/>
      <c r="B62" s="217" t="s">
        <v>521</v>
      </c>
      <c r="C62" s="205" t="str">
        <f t="shared" si="2"/>
        <v>mil</v>
      </c>
      <c r="D62" s="205">
        <f>VLOOKUP($B62,'[1]stat gazz 13-14'!$A:$Z,4,0)</f>
        <v>33</v>
      </c>
      <c r="E62" s="207">
        <f>VLOOKUP($B62,'[1]stat gazz 13-14'!$A:$Z,7,0)</f>
        <v>6.1818181818181817</v>
      </c>
      <c r="F62" s="207">
        <f>VLOOKUP($B62,'[1]stat gazz 13-14'!$A:$Z,5,0)</f>
        <v>6.0757575757575761</v>
      </c>
      <c r="G62" s="208">
        <f t="shared" si="3"/>
        <v>0.10606060606060606</v>
      </c>
      <c r="H62" s="209">
        <f>VLOOKUP($B62,'[1]stat gazz 13-14'!$A:$Z,9,0)</f>
        <v>2</v>
      </c>
      <c r="I62" s="209">
        <f>VLOOKUP($B62,'[1]stat gazz 13-14'!$A:$Z,15,0)</f>
        <v>0</v>
      </c>
      <c r="J62" s="209">
        <f>VLOOKUP($B62,'[1]stat gazz 13-14'!$A:$Z,16,0)</f>
        <v>0</v>
      </c>
      <c r="K62" s="209">
        <f>VLOOKUP($B62,'[1]stat gazz 13-14'!$A:$Z,12,0)</f>
        <v>2</v>
      </c>
      <c r="L62" s="209">
        <f>VLOOKUP($B62,'[1]stat gazz 13-14'!$A:$Z,13,0)</f>
        <v>9</v>
      </c>
      <c r="M62" s="209">
        <f>VLOOKUP($B62,'[1]stat gazz 13-14'!$A:$Z,14,0)</f>
        <v>0</v>
      </c>
      <c r="O62" s="210" t="str">
        <f>VLOOKUP($B62,'[1]stat gazz 13-14'!$A:$Z,3,0)</f>
        <v>milan</v>
      </c>
    </row>
    <row r="63" spans="1:15" x14ac:dyDescent="0.2">
      <c r="A63" s="216"/>
      <c r="B63" s="217" t="s">
        <v>584</v>
      </c>
      <c r="C63" s="205" t="str">
        <f t="shared" si="2"/>
        <v>mil</v>
      </c>
      <c r="D63" s="205">
        <f>VLOOKUP($B63,'[1]stat gazz 13-14'!$A:$Z,4,0)</f>
        <v>29</v>
      </c>
      <c r="E63" s="207">
        <f>VLOOKUP($B63,'[1]stat gazz 13-14'!$A:$Z,7,0)</f>
        <v>6.1724137931034484</v>
      </c>
      <c r="F63" s="207">
        <f>VLOOKUP($B63,'[1]stat gazz 13-14'!$A:$Z,5,0)</f>
        <v>5.9482758620689653</v>
      </c>
      <c r="G63" s="208">
        <f t="shared" si="3"/>
        <v>0.22413793103448276</v>
      </c>
      <c r="H63" s="209">
        <f>VLOOKUP($B63,'[1]stat gazz 13-14'!$A:$Z,9,0)</f>
        <v>3</v>
      </c>
      <c r="I63" s="209">
        <f>VLOOKUP($B63,'[1]stat gazz 13-14'!$A:$Z,15,0)</f>
        <v>0</v>
      </c>
      <c r="J63" s="209">
        <f>VLOOKUP($B63,'[1]stat gazz 13-14'!$A:$Z,16,0)</f>
        <v>0</v>
      </c>
      <c r="K63" s="209">
        <f>VLOOKUP($B63,'[1]stat gazz 13-14'!$A:$Z,12,0)</f>
        <v>1</v>
      </c>
      <c r="L63" s="209">
        <f>VLOOKUP($B63,'[1]stat gazz 13-14'!$A:$Z,13,0)</f>
        <v>5</v>
      </c>
      <c r="M63" s="209">
        <f>VLOOKUP($B63,'[1]stat gazz 13-14'!$A:$Z,14,0)</f>
        <v>1</v>
      </c>
      <c r="O63" s="210" t="str">
        <f>VLOOKUP($B63,'[1]stat gazz 13-14'!$A:$Z,3,0)</f>
        <v>milan</v>
      </c>
    </row>
    <row r="64" spans="1:15" x14ac:dyDescent="0.2">
      <c r="A64" s="216"/>
      <c r="B64" s="217" t="s">
        <v>515</v>
      </c>
      <c r="C64" s="205" t="str">
        <f t="shared" si="2"/>
        <v>ata</v>
      </c>
      <c r="D64" s="205">
        <f>VLOOKUP($B64,'[1]stat gazz 13-14'!$A:$Z,4,0)</f>
        <v>33</v>
      </c>
      <c r="E64" s="207">
        <f>VLOOKUP($B64,'[1]stat gazz 13-14'!$A:$Z,7,0)</f>
        <v>6.166666666666667</v>
      </c>
      <c r="F64" s="207">
        <f>VLOOKUP($B64,'[1]stat gazz 13-14'!$A:$Z,5,0)</f>
        <v>6</v>
      </c>
      <c r="G64" s="208">
        <f t="shared" si="3"/>
        <v>0.16666666666666666</v>
      </c>
      <c r="H64" s="209">
        <f>VLOOKUP($B64,'[1]stat gazz 13-14'!$A:$Z,9,0)</f>
        <v>2</v>
      </c>
      <c r="I64" s="209">
        <f>VLOOKUP($B64,'[1]stat gazz 13-14'!$A:$Z,15,0)</f>
        <v>0</v>
      </c>
      <c r="J64" s="209">
        <f>VLOOKUP($B64,'[1]stat gazz 13-14'!$A:$Z,16,0)</f>
        <v>0</v>
      </c>
      <c r="K64" s="209">
        <f>VLOOKUP($B64,'[1]stat gazz 13-14'!$A:$Z,12,0)</f>
        <v>6</v>
      </c>
      <c r="L64" s="209">
        <f>VLOOKUP($B64,'[1]stat gazz 13-14'!$A:$Z,13,0)</f>
        <v>9</v>
      </c>
      <c r="M64" s="209">
        <f>VLOOKUP($B64,'[1]stat gazz 13-14'!$A:$Z,14,0)</f>
        <v>2</v>
      </c>
      <c r="O64" s="210" t="str">
        <f>VLOOKUP($B64,'[1]stat gazz 13-14'!$A:$Z,3,0)</f>
        <v>atalanta</v>
      </c>
    </row>
    <row r="65" spans="1:15" x14ac:dyDescent="0.2">
      <c r="A65" s="216"/>
      <c r="B65" s="217" t="s">
        <v>613</v>
      </c>
      <c r="C65" s="205" t="str">
        <f t="shared" si="2"/>
        <v>gen</v>
      </c>
      <c r="D65" s="205">
        <f>VLOOKUP($B65,'[1]stat gazz 13-14'!$A:$Z,4,0)</f>
        <v>15</v>
      </c>
      <c r="E65" s="207">
        <f>VLOOKUP($B65,'[1]stat gazz 13-14'!$A:$Z,7,0)</f>
        <v>6.166666666666667</v>
      </c>
      <c r="F65" s="207">
        <f>VLOOKUP($B65,'[1]stat gazz 13-14'!$A:$Z,5,0)</f>
        <v>6.0666666666666664</v>
      </c>
      <c r="G65" s="208">
        <f t="shared" si="3"/>
        <v>0.1</v>
      </c>
      <c r="H65" s="209">
        <f>VLOOKUP($B65,'[1]stat gazz 13-14'!$A:$Z,9,0)</f>
        <v>1</v>
      </c>
      <c r="I65" s="209">
        <f>VLOOKUP($B65,'[1]stat gazz 13-14'!$A:$Z,15,0)</f>
        <v>0</v>
      </c>
      <c r="J65" s="209">
        <f>VLOOKUP($B65,'[1]stat gazz 13-14'!$A:$Z,16,0)</f>
        <v>0</v>
      </c>
      <c r="K65" s="209">
        <f>VLOOKUP($B65,'[1]stat gazz 13-14'!$A:$Z,12,0)</f>
        <v>2</v>
      </c>
      <c r="L65" s="209">
        <f>VLOOKUP($B65,'[1]stat gazz 13-14'!$A:$Z,13,0)</f>
        <v>7</v>
      </c>
      <c r="M65" s="209">
        <f>VLOOKUP($B65,'[1]stat gazz 13-14'!$A:$Z,14,0)</f>
        <v>0</v>
      </c>
      <c r="O65" s="210" t="str">
        <f>VLOOKUP($B65,'[1]stat gazz 13-14'!$A:$Z,3,0)</f>
        <v>genoa</v>
      </c>
    </row>
    <row r="66" spans="1:15" x14ac:dyDescent="0.2">
      <c r="A66" s="216"/>
      <c r="B66" s="217" t="s">
        <v>488</v>
      </c>
      <c r="C66" s="205" t="str">
        <f t="shared" si="2"/>
        <v>juv</v>
      </c>
      <c r="D66" s="205">
        <f>VLOOKUP($B66,'[1]stat gazz 13-14'!$A:$Z,4,0)</f>
        <v>34</v>
      </c>
      <c r="E66" s="207">
        <f>VLOOKUP($B66,'[1]stat gazz 13-14'!$A:$Z,7,0)</f>
        <v>6.1617647058823533</v>
      </c>
      <c r="F66" s="207">
        <f>VLOOKUP($B66,'[1]stat gazz 13-14'!$A:$Z,5,0)</f>
        <v>6.0441176470588234</v>
      </c>
      <c r="G66" s="208">
        <f t="shared" si="3"/>
        <v>0.11764705882352941</v>
      </c>
      <c r="H66" s="209">
        <f>VLOOKUP($B66,'[1]stat gazz 13-14'!$A:$Z,9,0)</f>
        <v>2</v>
      </c>
      <c r="I66" s="209">
        <f>VLOOKUP($B66,'[1]stat gazz 13-14'!$A:$Z,15,0)</f>
        <v>0</v>
      </c>
      <c r="J66" s="209">
        <f>VLOOKUP($B66,'[1]stat gazz 13-14'!$A:$Z,16,0)</f>
        <v>0</v>
      </c>
      <c r="K66" s="209">
        <f>VLOOKUP($B66,'[1]stat gazz 13-14'!$A:$Z,12,0)</f>
        <v>1</v>
      </c>
      <c r="L66" s="209">
        <f>VLOOKUP($B66,'[1]stat gazz 13-14'!$A:$Z,13,0)</f>
        <v>6</v>
      </c>
      <c r="M66" s="209">
        <f>VLOOKUP($B66,'[1]stat gazz 13-14'!$A:$Z,14,0)</f>
        <v>0</v>
      </c>
      <c r="O66" s="210" t="str">
        <f>VLOOKUP($B66,'[1]stat gazz 13-14'!$A:$Z,3,0)</f>
        <v>juventus</v>
      </c>
    </row>
    <row r="67" spans="1:15" x14ac:dyDescent="0.2">
      <c r="A67" s="216"/>
      <c r="B67" s="217" t="s">
        <v>540</v>
      </c>
      <c r="C67" s="205" t="str">
        <f t="shared" ref="C67:C98" si="4">LEFT(O67,3)</f>
        <v>par</v>
      </c>
      <c r="D67" s="205">
        <f>VLOOKUP($B67,'[1]stat gazz 13-14'!$A:$Z,4,0)</f>
        <v>20</v>
      </c>
      <c r="E67" s="207">
        <f>VLOOKUP($B67,'[1]stat gazz 13-14'!$A:$Z,7,0)</f>
        <v>6.15</v>
      </c>
      <c r="F67" s="207">
        <f>VLOOKUP($B67,'[1]stat gazz 13-14'!$A:$Z,5,0)</f>
        <v>6.1</v>
      </c>
      <c r="G67" s="208">
        <f t="shared" ref="G67:G98" si="5">(H67*3-J67*3+K67-L67*0.5-M67)/D67</f>
        <v>0.05</v>
      </c>
      <c r="H67" s="209">
        <f>VLOOKUP($B67,'[1]stat gazz 13-14'!$A:$Z,9,0)</f>
        <v>1</v>
      </c>
      <c r="I67" s="209">
        <f>VLOOKUP($B67,'[1]stat gazz 13-14'!$A:$Z,15,0)</f>
        <v>0</v>
      </c>
      <c r="J67" s="209">
        <f>VLOOKUP($B67,'[1]stat gazz 13-14'!$A:$Z,16,0)</f>
        <v>0</v>
      </c>
      <c r="K67" s="209">
        <f>VLOOKUP($B67,'[1]stat gazz 13-14'!$A:$Z,12,0)</f>
        <v>1</v>
      </c>
      <c r="L67" s="209">
        <f>VLOOKUP($B67,'[1]stat gazz 13-14'!$A:$Z,13,0)</f>
        <v>6</v>
      </c>
      <c r="M67" s="209">
        <f>VLOOKUP($B67,'[1]stat gazz 13-14'!$A:$Z,14,0)</f>
        <v>0</v>
      </c>
      <c r="O67" s="210" t="str">
        <f>VLOOKUP($B67,'[1]stat gazz 13-14'!$A:$Z,3,0)</f>
        <v>parma</v>
      </c>
    </row>
    <row r="68" spans="1:15" x14ac:dyDescent="0.2">
      <c r="A68" s="216"/>
      <c r="B68" s="217" t="s">
        <v>525</v>
      </c>
      <c r="C68" s="205" t="str">
        <f t="shared" si="4"/>
        <v>ver</v>
      </c>
      <c r="D68" s="205">
        <f>VLOOKUP($B68,'[1]stat gazz 13-14'!$A:$Z,4,0)</f>
        <v>17</v>
      </c>
      <c r="E68" s="207">
        <f>VLOOKUP($B68,'[1]stat gazz 13-14'!$A:$Z,7,0)</f>
        <v>6.1470588235294121</v>
      </c>
      <c r="F68" s="207">
        <f>VLOOKUP($B68,'[1]stat gazz 13-14'!$A:$Z,5,0)</f>
        <v>5.9705882352941178</v>
      </c>
      <c r="G68" s="208">
        <f t="shared" si="5"/>
        <v>0.17647058823529413</v>
      </c>
      <c r="H68" s="209">
        <f>VLOOKUP($B68,'[1]stat gazz 13-14'!$A:$Z,9,0)</f>
        <v>1</v>
      </c>
      <c r="I68" s="209">
        <f>VLOOKUP($B68,'[1]stat gazz 13-14'!$A:$Z,15,0)</f>
        <v>0</v>
      </c>
      <c r="J68" s="209">
        <f>VLOOKUP($B68,'[1]stat gazz 13-14'!$A:$Z,16,0)</f>
        <v>0</v>
      </c>
      <c r="K68" s="209">
        <f>VLOOKUP($B68,'[1]stat gazz 13-14'!$A:$Z,12,0)</f>
        <v>1</v>
      </c>
      <c r="L68" s="209">
        <f>VLOOKUP($B68,'[1]stat gazz 13-14'!$A:$Z,13,0)</f>
        <v>2</v>
      </c>
      <c r="M68" s="209">
        <f>VLOOKUP($B68,'[1]stat gazz 13-14'!$A:$Z,14,0)</f>
        <v>0</v>
      </c>
      <c r="O68" s="210" t="str">
        <f>VLOOKUP($B68,'[1]stat gazz 13-14'!$A:$Z,3,0)</f>
        <v>verona</v>
      </c>
    </row>
    <row r="69" spans="1:15" x14ac:dyDescent="0.2">
      <c r="A69" s="216"/>
      <c r="B69" s="217" t="s">
        <v>505</v>
      </c>
      <c r="C69" s="205" t="str">
        <f t="shared" si="4"/>
        <v>ata</v>
      </c>
      <c r="D69" s="205">
        <f>VLOOKUP($B69,'[1]stat gazz 13-14'!$A:$Z,4,0)</f>
        <v>15</v>
      </c>
      <c r="E69" s="207">
        <f>VLOOKUP($B69,'[1]stat gazz 13-14'!$A:$Z,7,0)</f>
        <v>6.1333333333333337</v>
      </c>
      <c r="F69" s="207">
        <f>VLOOKUP($B69,'[1]stat gazz 13-14'!$A:$Z,5,0)</f>
        <v>5.8666666666666663</v>
      </c>
      <c r="G69" s="208">
        <f t="shared" si="5"/>
        <v>0.26666666666666666</v>
      </c>
      <c r="H69" s="209">
        <f>VLOOKUP($B69,'[1]stat gazz 13-14'!$A:$Z,9,0)</f>
        <v>1</v>
      </c>
      <c r="I69" s="209">
        <f>VLOOKUP($B69,'[1]stat gazz 13-14'!$A:$Z,15,0)</f>
        <v>0</v>
      </c>
      <c r="J69" s="209">
        <f>VLOOKUP($B69,'[1]stat gazz 13-14'!$A:$Z,16,0)</f>
        <v>0</v>
      </c>
      <c r="K69" s="209">
        <f>VLOOKUP($B69,'[1]stat gazz 13-14'!$A:$Z,12,0)</f>
        <v>1</v>
      </c>
      <c r="L69" s="209">
        <f>VLOOKUP($B69,'[1]stat gazz 13-14'!$A:$Z,13,0)</f>
        <v>0</v>
      </c>
      <c r="M69" s="209">
        <f>VLOOKUP($B69,'[1]stat gazz 13-14'!$A:$Z,14,0)</f>
        <v>0</v>
      </c>
      <c r="O69" s="210" t="str">
        <f>VLOOKUP($B69,'[1]stat gazz 13-14'!$A:$Z,3,0)</f>
        <v>atalanta</v>
      </c>
    </row>
    <row r="70" spans="1:15" x14ac:dyDescent="0.2">
      <c r="A70" s="216"/>
      <c r="B70" s="217" t="s">
        <v>558</v>
      </c>
      <c r="C70" s="205" t="str">
        <f t="shared" si="4"/>
        <v>bol</v>
      </c>
      <c r="D70" s="205">
        <f>VLOOKUP($B70,'[1]stat gazz 13-14'!$A:$Z,4,0)</f>
        <v>28</v>
      </c>
      <c r="E70" s="207">
        <f>VLOOKUP($B70,'[1]stat gazz 13-14'!$A:$Z,7,0)</f>
        <v>6.125</v>
      </c>
      <c r="F70" s="207">
        <f>VLOOKUP($B70,'[1]stat gazz 13-14'!$A:$Z,5,0)</f>
        <v>5.8035714285714288</v>
      </c>
      <c r="G70" s="208">
        <f t="shared" si="5"/>
        <v>0.32142857142857145</v>
      </c>
      <c r="H70" s="209">
        <f>VLOOKUP($B70,'[1]stat gazz 13-14'!$A:$Z,9,0)</f>
        <v>5</v>
      </c>
      <c r="I70" s="209">
        <f>VLOOKUP($B70,'[1]stat gazz 13-14'!$A:$Z,15,0)</f>
        <v>0</v>
      </c>
      <c r="J70" s="209">
        <f>VLOOKUP($B70,'[1]stat gazz 13-14'!$A:$Z,16,0)</f>
        <v>0</v>
      </c>
      <c r="K70" s="209">
        <f>VLOOKUP($B70,'[1]stat gazz 13-14'!$A:$Z,12,0)</f>
        <v>1</v>
      </c>
      <c r="L70" s="209">
        <f>VLOOKUP($B70,'[1]stat gazz 13-14'!$A:$Z,13,0)</f>
        <v>12</v>
      </c>
      <c r="M70" s="209">
        <f>VLOOKUP($B70,'[1]stat gazz 13-14'!$A:$Z,14,0)</f>
        <v>1</v>
      </c>
      <c r="O70" s="210" t="str">
        <f>VLOOKUP($B70,'[1]stat gazz 13-14'!$A:$Z,3,0)</f>
        <v>bologna</v>
      </c>
    </row>
    <row r="71" spans="1:15" x14ac:dyDescent="0.2">
      <c r="A71" s="216"/>
      <c r="B71" s="217" t="s">
        <v>502</v>
      </c>
      <c r="C71" s="205" t="str">
        <f t="shared" si="4"/>
        <v>mil</v>
      </c>
      <c r="D71" s="205">
        <f>VLOOKUP($B71,'[1]stat gazz 13-14'!$A:$Z,4,0)</f>
        <v>13</v>
      </c>
      <c r="E71" s="207">
        <f>VLOOKUP($B71,'[1]stat gazz 13-14'!$A:$Z,7,0)</f>
        <v>6.115384615384615</v>
      </c>
      <c r="F71" s="207">
        <f>VLOOKUP($B71,'[1]stat gazz 13-14'!$A:$Z,5,0)</f>
        <v>5.6538461538461542</v>
      </c>
      <c r="G71" s="208">
        <f t="shared" si="5"/>
        <v>0.46153846153846156</v>
      </c>
      <c r="H71" s="209">
        <f>VLOOKUP($B71,'[1]stat gazz 13-14'!$A:$Z,9,0)</f>
        <v>2</v>
      </c>
      <c r="I71" s="209">
        <f>VLOOKUP($B71,'[1]stat gazz 13-14'!$A:$Z,15,0)</f>
        <v>0</v>
      </c>
      <c r="J71" s="209">
        <f>VLOOKUP($B71,'[1]stat gazz 13-14'!$A:$Z,16,0)</f>
        <v>0</v>
      </c>
      <c r="K71" s="209">
        <f>VLOOKUP($B71,'[1]stat gazz 13-14'!$A:$Z,12,0)</f>
        <v>0</v>
      </c>
      <c r="L71" s="209">
        <f>VLOOKUP($B71,'[1]stat gazz 13-14'!$A:$Z,13,0)</f>
        <v>0</v>
      </c>
      <c r="M71" s="209">
        <f>VLOOKUP($B71,'[1]stat gazz 13-14'!$A:$Z,14,0)</f>
        <v>0</v>
      </c>
      <c r="O71" s="210" t="str">
        <f>VLOOKUP($B71,'[1]stat gazz 13-14'!$A:$Z,3,0)</f>
        <v>milan</v>
      </c>
    </row>
    <row r="72" spans="1:15" x14ac:dyDescent="0.2">
      <c r="A72" s="216"/>
      <c r="B72" s="217" t="s">
        <v>552</v>
      </c>
      <c r="C72" s="205" t="str">
        <f t="shared" si="4"/>
        <v>juv</v>
      </c>
      <c r="D72" s="205">
        <f>VLOOKUP($B72,'[1]stat gazz 13-14'!$A:$Z,4,0)</f>
        <v>13</v>
      </c>
      <c r="E72" s="207">
        <f>VLOOKUP($B72,'[1]stat gazz 13-14'!$A:$Z,7,0)</f>
        <v>6.115384615384615</v>
      </c>
      <c r="F72" s="207">
        <f>VLOOKUP($B72,'[1]stat gazz 13-14'!$A:$Z,5,0)</f>
        <v>6.0769230769230766</v>
      </c>
      <c r="G72" s="208">
        <f t="shared" si="5"/>
        <v>3.8461538461538464E-2</v>
      </c>
      <c r="H72" s="209">
        <f>VLOOKUP($B72,'[1]stat gazz 13-14'!$A:$Z,9,0)</f>
        <v>0</v>
      </c>
      <c r="I72" s="209">
        <f>VLOOKUP($B72,'[1]stat gazz 13-14'!$A:$Z,15,0)</f>
        <v>0</v>
      </c>
      <c r="J72" s="209">
        <f>VLOOKUP($B72,'[1]stat gazz 13-14'!$A:$Z,16,0)</f>
        <v>0</v>
      </c>
      <c r="K72" s="209">
        <f>VLOOKUP($B72,'[1]stat gazz 13-14'!$A:$Z,12,0)</f>
        <v>1</v>
      </c>
      <c r="L72" s="209">
        <f>VLOOKUP($B72,'[1]stat gazz 13-14'!$A:$Z,13,0)</f>
        <v>1</v>
      </c>
      <c r="M72" s="209">
        <f>VLOOKUP($B72,'[1]stat gazz 13-14'!$A:$Z,14,0)</f>
        <v>0</v>
      </c>
      <c r="O72" s="210" t="str">
        <f>VLOOKUP($B72,'[1]stat gazz 13-14'!$A:$Z,3,0)</f>
        <v>juventus</v>
      </c>
    </row>
    <row r="73" spans="1:15" x14ac:dyDescent="0.2">
      <c r="A73" s="216"/>
      <c r="B73" s="217" t="s">
        <v>518</v>
      </c>
      <c r="C73" s="205" t="str">
        <f t="shared" si="4"/>
        <v>cag</v>
      </c>
      <c r="D73" s="205">
        <f>VLOOKUP($B73,'[1]stat gazz 13-14'!$A:$Z,4,0)</f>
        <v>31</v>
      </c>
      <c r="E73" s="207">
        <f>VLOOKUP($B73,'[1]stat gazz 13-14'!$A:$Z,7,0)</f>
        <v>6.112903225806452</v>
      </c>
      <c r="F73" s="207">
        <f>VLOOKUP($B73,'[1]stat gazz 13-14'!$A:$Z,5,0)</f>
        <v>5.9516129032258061</v>
      </c>
      <c r="G73" s="208">
        <f t="shared" si="5"/>
        <v>0.16129032258064516</v>
      </c>
      <c r="H73" s="209">
        <f>VLOOKUP($B73,'[1]stat gazz 13-14'!$A:$Z,9,0)</f>
        <v>4</v>
      </c>
      <c r="I73" s="209">
        <f>VLOOKUP($B73,'[1]stat gazz 13-14'!$A:$Z,15,0)</f>
        <v>0</v>
      </c>
      <c r="J73" s="209">
        <f>VLOOKUP($B73,'[1]stat gazz 13-14'!$A:$Z,16,0)</f>
        <v>0</v>
      </c>
      <c r="K73" s="209">
        <f>VLOOKUP($B73,'[1]stat gazz 13-14'!$A:$Z,12,0)</f>
        <v>1</v>
      </c>
      <c r="L73" s="209">
        <f>VLOOKUP($B73,'[1]stat gazz 13-14'!$A:$Z,13,0)</f>
        <v>12</v>
      </c>
      <c r="M73" s="209">
        <f>VLOOKUP($B73,'[1]stat gazz 13-14'!$A:$Z,14,0)</f>
        <v>2</v>
      </c>
      <c r="O73" s="210" t="str">
        <f>VLOOKUP($B73,'[1]stat gazz 13-14'!$A:$Z,3,0)</f>
        <v>cagliari</v>
      </c>
    </row>
    <row r="74" spans="1:15" x14ac:dyDescent="0.2">
      <c r="A74" s="216"/>
      <c r="B74" s="217" t="s">
        <v>616</v>
      </c>
      <c r="C74" s="205" t="str">
        <f t="shared" si="4"/>
        <v>rom</v>
      </c>
      <c r="D74" s="205">
        <f>VLOOKUP($B74,'[1]stat gazz 13-14'!$A:$Z,4,0)</f>
        <v>14</v>
      </c>
      <c r="E74" s="207">
        <f>VLOOKUP($B74,'[1]stat gazz 13-14'!$A:$Z,7,0)</f>
        <v>6.1071428571428568</v>
      </c>
      <c r="F74" s="207">
        <f>VLOOKUP($B74,'[1]stat gazz 13-14'!$A:$Z,5,0)</f>
        <v>5.8928571428571432</v>
      </c>
      <c r="G74" s="208">
        <f t="shared" si="5"/>
        <v>0.21428571428571427</v>
      </c>
      <c r="H74" s="209">
        <f>VLOOKUP($B74,'[1]stat gazz 13-14'!$A:$Z,9,0)</f>
        <v>1</v>
      </c>
      <c r="I74" s="209">
        <f>VLOOKUP($B74,'[1]stat gazz 13-14'!$A:$Z,15,0)</f>
        <v>0</v>
      </c>
      <c r="J74" s="209">
        <f>VLOOKUP($B74,'[1]stat gazz 13-14'!$A:$Z,16,0)</f>
        <v>0</v>
      </c>
      <c r="K74" s="209">
        <f>VLOOKUP($B74,'[1]stat gazz 13-14'!$A:$Z,12,0)</f>
        <v>1</v>
      </c>
      <c r="L74" s="209">
        <f>VLOOKUP($B74,'[1]stat gazz 13-14'!$A:$Z,13,0)</f>
        <v>2</v>
      </c>
      <c r="M74" s="209">
        <f>VLOOKUP($B74,'[1]stat gazz 13-14'!$A:$Z,14,0)</f>
        <v>0</v>
      </c>
      <c r="O74" s="210" t="str">
        <f>VLOOKUP($B74,'[1]stat gazz 13-14'!$A:$Z,3,0)</f>
        <v>roma</v>
      </c>
    </row>
    <row r="75" spans="1:15" x14ac:dyDescent="0.2">
      <c r="A75" s="216"/>
      <c r="B75" s="217" t="s">
        <v>514</v>
      </c>
      <c r="C75" s="205" t="str">
        <f t="shared" si="4"/>
        <v>bol</v>
      </c>
      <c r="D75" s="205">
        <f>VLOOKUP($B75,'[1]stat gazz 13-14'!$A:$Z,4,0)</f>
        <v>24</v>
      </c>
      <c r="E75" s="207">
        <f>VLOOKUP($B75,'[1]stat gazz 13-14'!$A:$Z,7,0)</f>
        <v>6.104166666666667</v>
      </c>
      <c r="F75" s="207">
        <f>VLOOKUP($B75,'[1]stat gazz 13-14'!$A:$Z,5,0)</f>
        <v>5.895833333333333</v>
      </c>
      <c r="G75" s="208">
        <f t="shared" si="5"/>
        <v>0.20833333333333334</v>
      </c>
      <c r="H75" s="209">
        <f>VLOOKUP($B75,'[1]stat gazz 13-14'!$A:$Z,9,0)</f>
        <v>2</v>
      </c>
      <c r="I75" s="209">
        <f>VLOOKUP($B75,'[1]stat gazz 13-14'!$A:$Z,15,0)</f>
        <v>1</v>
      </c>
      <c r="J75" s="209">
        <f>VLOOKUP($B75,'[1]stat gazz 13-14'!$A:$Z,16,0)</f>
        <v>0</v>
      </c>
      <c r="K75" s="209">
        <f>VLOOKUP($B75,'[1]stat gazz 13-14'!$A:$Z,12,0)</f>
        <v>1</v>
      </c>
      <c r="L75" s="209">
        <f>VLOOKUP($B75,'[1]stat gazz 13-14'!$A:$Z,13,0)</f>
        <v>4</v>
      </c>
      <c r="M75" s="209">
        <f>VLOOKUP($B75,'[1]stat gazz 13-14'!$A:$Z,14,0)</f>
        <v>0</v>
      </c>
      <c r="O75" s="210" t="str">
        <f>VLOOKUP($B75,'[1]stat gazz 13-14'!$A:$Z,3,0)</f>
        <v>bologna</v>
      </c>
    </row>
    <row r="76" spans="1:15" x14ac:dyDescent="0.2">
      <c r="A76" s="216"/>
      <c r="B76" s="217" t="s">
        <v>541</v>
      </c>
      <c r="C76" s="205" t="str">
        <f t="shared" si="4"/>
        <v>laz</v>
      </c>
      <c r="D76" s="205">
        <f>VLOOKUP($B76,'[1]stat gazz 13-14'!$A:$Z,4,0)</f>
        <v>20</v>
      </c>
      <c r="E76" s="207">
        <f>VLOOKUP($B76,'[1]stat gazz 13-14'!$A:$Z,7,0)</f>
        <v>6.1</v>
      </c>
      <c r="F76" s="207">
        <f>VLOOKUP($B76,'[1]stat gazz 13-14'!$A:$Z,5,0)</f>
        <v>5.875</v>
      </c>
      <c r="G76" s="208">
        <f t="shared" si="5"/>
        <v>0.22500000000000001</v>
      </c>
      <c r="H76" s="209">
        <f>VLOOKUP($B76,'[1]stat gazz 13-14'!$A:$Z,9,0)</f>
        <v>1</v>
      </c>
      <c r="I76" s="209">
        <f>VLOOKUP($B76,'[1]stat gazz 13-14'!$A:$Z,15,0)</f>
        <v>0</v>
      </c>
      <c r="J76" s="209">
        <f>VLOOKUP($B76,'[1]stat gazz 13-14'!$A:$Z,16,0)</f>
        <v>0</v>
      </c>
      <c r="K76" s="209">
        <f>VLOOKUP($B76,'[1]stat gazz 13-14'!$A:$Z,12,0)</f>
        <v>2</v>
      </c>
      <c r="L76" s="209">
        <f>VLOOKUP($B76,'[1]stat gazz 13-14'!$A:$Z,13,0)</f>
        <v>1</v>
      </c>
      <c r="M76" s="209">
        <f>VLOOKUP($B76,'[1]stat gazz 13-14'!$A:$Z,14,0)</f>
        <v>0</v>
      </c>
      <c r="O76" s="210" t="str">
        <f>VLOOKUP($B76,'[1]stat gazz 13-14'!$A:$Z,3,0)</f>
        <v>lazio</v>
      </c>
    </row>
    <row r="77" spans="1:15" x14ac:dyDescent="0.2">
      <c r="A77" s="216"/>
      <c r="B77" s="217" t="s">
        <v>542</v>
      </c>
      <c r="C77" s="205" t="str">
        <f t="shared" si="4"/>
        <v>liv</v>
      </c>
      <c r="D77" s="205">
        <f>VLOOKUP($B77,'[1]stat gazz 13-14'!$A:$Z,4,0)</f>
        <v>31</v>
      </c>
      <c r="E77" s="207">
        <f>VLOOKUP($B77,'[1]stat gazz 13-14'!$A:$Z,7,0)</f>
        <v>6.096774193548387</v>
      </c>
      <c r="F77" s="207">
        <f>VLOOKUP($B77,'[1]stat gazz 13-14'!$A:$Z,5,0)</f>
        <v>5.806451612903226</v>
      </c>
      <c r="G77" s="208">
        <f t="shared" si="5"/>
        <v>0.29032258064516131</v>
      </c>
      <c r="H77" s="209">
        <f>VLOOKUP($B77,'[1]stat gazz 13-14'!$A:$Z,9,0)</f>
        <v>4</v>
      </c>
      <c r="I77" s="209">
        <f>VLOOKUP($B77,'[1]stat gazz 13-14'!$A:$Z,15,0)</f>
        <v>0</v>
      </c>
      <c r="J77" s="209">
        <f>VLOOKUP($B77,'[1]stat gazz 13-14'!$A:$Z,16,0)</f>
        <v>0</v>
      </c>
      <c r="K77" s="209">
        <f>VLOOKUP($B77,'[1]stat gazz 13-14'!$A:$Z,12,0)</f>
        <v>3</v>
      </c>
      <c r="L77" s="209">
        <f>VLOOKUP($B77,'[1]stat gazz 13-14'!$A:$Z,13,0)</f>
        <v>12</v>
      </c>
      <c r="M77" s="209">
        <f>VLOOKUP($B77,'[1]stat gazz 13-14'!$A:$Z,14,0)</f>
        <v>0</v>
      </c>
      <c r="O77" s="210" t="str">
        <f>VLOOKUP($B77,'[1]stat gazz 13-14'!$A:$Z,3,0)</f>
        <v>livorno</v>
      </c>
    </row>
    <row r="78" spans="1:15" x14ac:dyDescent="0.2">
      <c r="A78" s="216"/>
      <c r="B78" s="217" t="s">
        <v>547</v>
      </c>
      <c r="C78" s="205" t="str">
        <f t="shared" si="4"/>
        <v>int</v>
      </c>
      <c r="D78" s="205">
        <f>VLOOKUP($B78,'[1]stat gazz 13-14'!$A:$Z,4,0)</f>
        <v>31</v>
      </c>
      <c r="E78" s="207">
        <f>VLOOKUP($B78,'[1]stat gazz 13-14'!$A:$Z,7,0)</f>
        <v>6.096774193548387</v>
      </c>
      <c r="F78" s="207">
        <f>VLOOKUP($B78,'[1]stat gazz 13-14'!$A:$Z,5,0)</f>
        <v>5.645161290322581</v>
      </c>
      <c r="G78" s="208">
        <f t="shared" si="5"/>
        <v>0.45161290322580644</v>
      </c>
      <c r="H78" s="209">
        <f>VLOOKUP($B78,'[1]stat gazz 13-14'!$A:$Z,9,0)</f>
        <v>5</v>
      </c>
      <c r="I78" s="209">
        <f>VLOOKUP($B78,'[1]stat gazz 13-14'!$A:$Z,15,0)</f>
        <v>0</v>
      </c>
      <c r="J78" s="209">
        <f>VLOOKUP($B78,'[1]stat gazz 13-14'!$A:$Z,16,0)</f>
        <v>0</v>
      </c>
      <c r="K78" s="209">
        <f>VLOOKUP($B78,'[1]stat gazz 13-14'!$A:$Z,12,0)</f>
        <v>3</v>
      </c>
      <c r="L78" s="209">
        <f>VLOOKUP($B78,'[1]stat gazz 13-14'!$A:$Z,13,0)</f>
        <v>6</v>
      </c>
      <c r="M78" s="209">
        <f>VLOOKUP($B78,'[1]stat gazz 13-14'!$A:$Z,14,0)</f>
        <v>1</v>
      </c>
      <c r="O78" s="210" t="str">
        <f>VLOOKUP($B78,'[1]stat gazz 13-14'!$A:$Z,3,0)</f>
        <v>inter</v>
      </c>
    </row>
    <row r="79" spans="1:15" x14ac:dyDescent="0.2">
      <c r="A79" s="216"/>
      <c r="B79" s="217" t="s">
        <v>571</v>
      </c>
      <c r="C79" s="205" t="str">
        <f t="shared" si="4"/>
        <v>liv</v>
      </c>
      <c r="D79" s="205">
        <f>VLOOKUP($B79,'[1]stat gazz 13-14'!$A:$Z,4,0)</f>
        <v>22</v>
      </c>
      <c r="E79" s="207">
        <f>VLOOKUP($B79,'[1]stat gazz 13-14'!$A:$Z,7,0)</f>
        <v>6.0909090909090908</v>
      </c>
      <c r="F79" s="207">
        <f>VLOOKUP($B79,'[1]stat gazz 13-14'!$A:$Z,5,0)</f>
        <v>6.1136363636363633</v>
      </c>
      <c r="G79" s="208">
        <f t="shared" si="5"/>
        <v>-2.2727272727272728E-2</v>
      </c>
      <c r="H79" s="209">
        <f>VLOOKUP($B79,'[1]stat gazz 13-14'!$A:$Z,9,0)</f>
        <v>1</v>
      </c>
      <c r="I79" s="209">
        <f>VLOOKUP($B79,'[1]stat gazz 13-14'!$A:$Z,15,0)</f>
        <v>0</v>
      </c>
      <c r="J79" s="209">
        <f>VLOOKUP($B79,'[1]stat gazz 13-14'!$A:$Z,16,0)</f>
        <v>0</v>
      </c>
      <c r="K79" s="209">
        <f>VLOOKUP($B79,'[1]stat gazz 13-14'!$A:$Z,12,0)</f>
        <v>0</v>
      </c>
      <c r="L79" s="209">
        <f>VLOOKUP($B79,'[1]stat gazz 13-14'!$A:$Z,13,0)</f>
        <v>7</v>
      </c>
      <c r="M79" s="209">
        <f>VLOOKUP($B79,'[1]stat gazz 13-14'!$A:$Z,14,0)</f>
        <v>0</v>
      </c>
      <c r="O79" s="210" t="str">
        <f>VLOOKUP($B79,'[1]stat gazz 13-14'!$A:$Z,3,0)</f>
        <v>livorno</v>
      </c>
    </row>
    <row r="80" spans="1:15" x14ac:dyDescent="0.2">
      <c r="A80" s="216"/>
      <c r="B80" s="217" t="s">
        <v>482</v>
      </c>
      <c r="C80" s="205" t="str">
        <f t="shared" si="4"/>
        <v>par</v>
      </c>
      <c r="D80" s="205">
        <f>VLOOKUP($B80,'[1]stat gazz 13-14'!$A:$Z,4,0)</f>
        <v>24</v>
      </c>
      <c r="E80" s="207">
        <f>VLOOKUP($B80,'[1]stat gazz 13-14'!$A:$Z,7,0)</f>
        <v>6.083333333333333</v>
      </c>
      <c r="F80" s="207">
        <f>VLOOKUP($B80,'[1]stat gazz 13-14'!$A:$Z,5,0)</f>
        <v>6.166666666666667</v>
      </c>
      <c r="G80" s="208">
        <f t="shared" si="5"/>
        <v>-8.3333333333333329E-2</v>
      </c>
      <c r="H80" s="209">
        <f>VLOOKUP($B80,'[1]stat gazz 13-14'!$A:$Z,9,0)</f>
        <v>0</v>
      </c>
      <c r="I80" s="209">
        <f>VLOOKUP($B80,'[1]stat gazz 13-14'!$A:$Z,15,0)</f>
        <v>0</v>
      </c>
      <c r="J80" s="209">
        <f>VLOOKUP($B80,'[1]stat gazz 13-14'!$A:$Z,16,0)</f>
        <v>0</v>
      </c>
      <c r="K80" s="209">
        <f>VLOOKUP($B80,'[1]stat gazz 13-14'!$A:$Z,12,0)</f>
        <v>1</v>
      </c>
      <c r="L80" s="209">
        <f>VLOOKUP($B80,'[1]stat gazz 13-14'!$A:$Z,13,0)</f>
        <v>6</v>
      </c>
      <c r="M80" s="209">
        <f>VLOOKUP($B80,'[1]stat gazz 13-14'!$A:$Z,14,0)</f>
        <v>0</v>
      </c>
      <c r="O80" s="210" t="str">
        <f>VLOOKUP($B80,'[1]stat gazz 13-14'!$A:$Z,3,0)</f>
        <v>parma</v>
      </c>
    </row>
    <row r="81" spans="1:15" x14ac:dyDescent="0.2">
      <c r="A81" s="216"/>
      <c r="B81" s="217" t="s">
        <v>494</v>
      </c>
      <c r="C81" s="205" t="str">
        <f t="shared" si="4"/>
        <v>nap</v>
      </c>
      <c r="D81" s="205">
        <f>VLOOKUP($B81,'[1]stat gazz 13-14'!$A:$Z,4,0)</f>
        <v>18</v>
      </c>
      <c r="E81" s="207">
        <f>VLOOKUP($B81,'[1]stat gazz 13-14'!$A:$Z,7,0)</f>
        <v>6.083333333333333</v>
      </c>
      <c r="F81" s="207">
        <f>VLOOKUP($B81,'[1]stat gazz 13-14'!$A:$Z,5,0)</f>
        <v>6.2777777777777777</v>
      </c>
      <c r="G81" s="208">
        <f t="shared" si="5"/>
        <v>-8.3333333333333329E-2</v>
      </c>
      <c r="H81" s="209">
        <f>VLOOKUP($B81,'[1]stat gazz 13-14'!$A:$Z,9,0)</f>
        <v>0</v>
      </c>
      <c r="I81" s="209">
        <f>VLOOKUP($B81,'[1]stat gazz 13-14'!$A:$Z,15,0)</f>
        <v>0</v>
      </c>
      <c r="J81" s="209">
        <f>VLOOKUP($B81,'[1]stat gazz 13-14'!$A:$Z,16,0)</f>
        <v>0</v>
      </c>
      <c r="K81" s="209">
        <f>VLOOKUP($B81,'[1]stat gazz 13-14'!$A:$Z,12,0)</f>
        <v>0</v>
      </c>
      <c r="L81" s="209">
        <f>VLOOKUP($B81,'[1]stat gazz 13-14'!$A:$Z,13,0)</f>
        <v>3</v>
      </c>
      <c r="M81" s="209">
        <f>VLOOKUP($B81,'[1]stat gazz 13-14'!$A:$Z,14,0)</f>
        <v>0</v>
      </c>
      <c r="O81" s="210" t="str">
        <f>VLOOKUP($B81,'[1]stat gazz 13-14'!$A:$Z,3,0)</f>
        <v>napoli</v>
      </c>
    </row>
    <row r="82" spans="1:15" x14ac:dyDescent="0.2">
      <c r="A82" s="216"/>
      <c r="B82" s="217" t="s">
        <v>599</v>
      </c>
      <c r="C82" s="205" t="str">
        <f t="shared" si="4"/>
        <v>mil</v>
      </c>
      <c r="D82" s="205">
        <f>VLOOKUP($B82,'[1]stat gazz 13-14'!$A:$Z,4,0)</f>
        <v>24</v>
      </c>
      <c r="E82" s="207">
        <f>VLOOKUP($B82,'[1]stat gazz 13-14'!$A:$Z,7,0)</f>
        <v>6.083333333333333</v>
      </c>
      <c r="F82" s="207">
        <f>VLOOKUP($B82,'[1]stat gazz 13-14'!$A:$Z,5,0)</f>
        <v>5.916666666666667</v>
      </c>
      <c r="G82" s="208">
        <f t="shared" si="5"/>
        <v>0.16666666666666666</v>
      </c>
      <c r="H82" s="209">
        <f>VLOOKUP($B82,'[1]stat gazz 13-14'!$A:$Z,9,0)</f>
        <v>2</v>
      </c>
      <c r="I82" s="209">
        <f>VLOOKUP($B82,'[1]stat gazz 13-14'!$A:$Z,15,0)</f>
        <v>0</v>
      </c>
      <c r="J82" s="209">
        <f>VLOOKUP($B82,'[1]stat gazz 13-14'!$A:$Z,16,0)</f>
        <v>0</v>
      </c>
      <c r="K82" s="209">
        <f>VLOOKUP($B82,'[1]stat gazz 13-14'!$A:$Z,12,0)</f>
        <v>0</v>
      </c>
      <c r="L82" s="209">
        <f>VLOOKUP($B82,'[1]stat gazz 13-14'!$A:$Z,13,0)</f>
        <v>4</v>
      </c>
      <c r="M82" s="209">
        <f>VLOOKUP($B82,'[1]stat gazz 13-14'!$A:$Z,14,0)</f>
        <v>0</v>
      </c>
      <c r="O82" s="210" t="str">
        <f>VLOOKUP($B82,'[1]stat gazz 13-14'!$A:$Z,3,0)</f>
        <v>milan</v>
      </c>
    </row>
    <row r="83" spans="1:15" x14ac:dyDescent="0.2">
      <c r="A83" s="216"/>
      <c r="B83" s="217" t="s">
        <v>577</v>
      </c>
      <c r="C83" s="205" t="str">
        <f t="shared" si="4"/>
        <v>ver</v>
      </c>
      <c r="D83" s="205">
        <f>VLOOKUP($B83,'[1]stat gazz 13-14'!$A:$Z,4,0)</f>
        <v>21</v>
      </c>
      <c r="E83" s="207">
        <f>VLOOKUP($B83,'[1]stat gazz 13-14'!$A:$Z,7,0)</f>
        <v>6.0714285714285712</v>
      </c>
      <c r="F83" s="207">
        <f>VLOOKUP($B83,'[1]stat gazz 13-14'!$A:$Z,5,0)</f>
        <v>5.8095238095238093</v>
      </c>
      <c r="G83" s="208">
        <f t="shared" si="5"/>
        <v>0.26190476190476192</v>
      </c>
      <c r="H83" s="209">
        <f>VLOOKUP($B83,'[1]stat gazz 13-14'!$A:$Z,9,0)</f>
        <v>2</v>
      </c>
      <c r="I83" s="209">
        <f>VLOOKUP($B83,'[1]stat gazz 13-14'!$A:$Z,15,0)</f>
        <v>0</v>
      </c>
      <c r="J83" s="209">
        <f>VLOOKUP($B83,'[1]stat gazz 13-14'!$A:$Z,16,0)</f>
        <v>0</v>
      </c>
      <c r="K83" s="209">
        <f>VLOOKUP($B83,'[1]stat gazz 13-14'!$A:$Z,12,0)</f>
        <v>1</v>
      </c>
      <c r="L83" s="209">
        <f>VLOOKUP($B83,'[1]stat gazz 13-14'!$A:$Z,13,0)</f>
        <v>3</v>
      </c>
      <c r="M83" s="209">
        <f>VLOOKUP($B83,'[1]stat gazz 13-14'!$A:$Z,14,0)</f>
        <v>0</v>
      </c>
      <c r="O83" s="210" t="str">
        <f>VLOOKUP($B83,'[1]stat gazz 13-14'!$A:$Z,3,0)</f>
        <v>verona</v>
      </c>
    </row>
    <row r="84" spans="1:15" x14ac:dyDescent="0.2">
      <c r="A84" s="216"/>
      <c r="B84" s="217" t="s">
        <v>607</v>
      </c>
      <c r="C84" s="205" t="str">
        <f t="shared" si="4"/>
        <v>liv</v>
      </c>
      <c r="D84" s="205">
        <f>VLOOKUP($B84,'[1]stat gazz 13-14'!$A:$Z,4,0)</f>
        <v>17</v>
      </c>
      <c r="E84" s="207">
        <f>VLOOKUP($B84,'[1]stat gazz 13-14'!$A:$Z,7,0)</f>
        <v>6.0588235294117645</v>
      </c>
      <c r="F84" s="207">
        <f>VLOOKUP($B84,'[1]stat gazz 13-14'!$A:$Z,5,0)</f>
        <v>6.1764705882352944</v>
      </c>
      <c r="G84" s="208">
        <f t="shared" si="5"/>
        <v>-0.11764705882352941</v>
      </c>
      <c r="H84" s="209">
        <f>VLOOKUP($B84,'[1]stat gazz 13-14'!$A:$Z,9,0)</f>
        <v>0</v>
      </c>
      <c r="I84" s="209">
        <f>VLOOKUP($B84,'[1]stat gazz 13-14'!$A:$Z,15,0)</f>
        <v>0</v>
      </c>
      <c r="J84" s="209">
        <f>VLOOKUP($B84,'[1]stat gazz 13-14'!$A:$Z,16,0)</f>
        <v>0</v>
      </c>
      <c r="K84" s="209">
        <f>VLOOKUP($B84,'[1]stat gazz 13-14'!$A:$Z,12,0)</f>
        <v>2</v>
      </c>
      <c r="L84" s="209">
        <f>VLOOKUP($B84,'[1]stat gazz 13-14'!$A:$Z,13,0)</f>
        <v>8</v>
      </c>
      <c r="M84" s="209">
        <f>VLOOKUP($B84,'[1]stat gazz 13-14'!$A:$Z,14,0)</f>
        <v>0</v>
      </c>
      <c r="O84" s="210" t="str">
        <f>VLOOKUP($B84,'[1]stat gazz 13-14'!$A:$Z,3,0)</f>
        <v>livorno</v>
      </c>
    </row>
    <row r="85" spans="1:15" x14ac:dyDescent="0.2">
      <c r="A85" s="216"/>
      <c r="B85" s="217" t="s">
        <v>596</v>
      </c>
      <c r="C85" s="205" t="str">
        <f t="shared" si="4"/>
        <v>fio</v>
      </c>
      <c r="D85" s="205">
        <f>VLOOKUP($B85,'[1]stat gazz 13-14'!$A:$Z,4,0)</f>
        <v>28</v>
      </c>
      <c r="E85" s="207">
        <f>VLOOKUP($B85,'[1]stat gazz 13-14'!$A:$Z,7,0)</f>
        <v>6.0535714285714288</v>
      </c>
      <c r="F85" s="207">
        <f>VLOOKUP($B85,'[1]stat gazz 13-14'!$A:$Z,5,0)</f>
        <v>6.1071428571428568</v>
      </c>
      <c r="G85" s="208">
        <f t="shared" si="5"/>
        <v>-5.3571428571428568E-2</v>
      </c>
      <c r="H85" s="209">
        <f>VLOOKUP($B85,'[1]stat gazz 13-14'!$A:$Z,9,0)</f>
        <v>1</v>
      </c>
      <c r="I85" s="209">
        <f>VLOOKUP($B85,'[1]stat gazz 13-14'!$A:$Z,15,0)</f>
        <v>0</v>
      </c>
      <c r="J85" s="209">
        <f>VLOOKUP($B85,'[1]stat gazz 13-14'!$A:$Z,16,0)</f>
        <v>1</v>
      </c>
      <c r="K85" s="209">
        <f>VLOOKUP($B85,'[1]stat gazz 13-14'!$A:$Z,12,0)</f>
        <v>2</v>
      </c>
      <c r="L85" s="209">
        <f>VLOOKUP($B85,'[1]stat gazz 13-14'!$A:$Z,13,0)</f>
        <v>5</v>
      </c>
      <c r="M85" s="209">
        <f>VLOOKUP($B85,'[1]stat gazz 13-14'!$A:$Z,14,0)</f>
        <v>1</v>
      </c>
      <c r="O85" s="210" t="str">
        <f>VLOOKUP($B85,'[1]stat gazz 13-14'!$A:$Z,3,0)</f>
        <v>fiorentina</v>
      </c>
    </row>
    <row r="86" spans="1:15" x14ac:dyDescent="0.2">
      <c r="A86" s="216"/>
      <c r="B86" s="217" t="s">
        <v>757</v>
      </c>
      <c r="C86" s="205" t="str">
        <f t="shared" si="4"/>
        <v>sas</v>
      </c>
      <c r="D86" s="205">
        <f>VLOOKUP($B86,'[1]stat gazz 13-14'!$A:$Z,4,0)</f>
        <v>19</v>
      </c>
      <c r="E86" s="207">
        <f>VLOOKUP($B86,'[1]stat gazz 13-14'!$A:$Z,7,0)</f>
        <v>6.0526315789473681</v>
      </c>
      <c r="F86" s="207">
        <f>VLOOKUP($B86,'[1]stat gazz 13-14'!$A:$Z,5,0)</f>
        <v>5.7894736842105265</v>
      </c>
      <c r="G86" s="208">
        <f t="shared" si="5"/>
        <v>0.26315789473684209</v>
      </c>
      <c r="H86" s="209">
        <f>VLOOKUP($B86,'[1]stat gazz 13-14'!$A:$Z,9,0)</f>
        <v>2</v>
      </c>
      <c r="I86" s="209">
        <f>VLOOKUP($B86,'[1]stat gazz 13-14'!$A:$Z,15,0)</f>
        <v>0</v>
      </c>
      <c r="J86" s="209">
        <f>VLOOKUP($B86,'[1]stat gazz 13-14'!$A:$Z,16,0)</f>
        <v>0</v>
      </c>
      <c r="K86" s="209">
        <f>VLOOKUP($B86,'[1]stat gazz 13-14'!$A:$Z,12,0)</f>
        <v>0</v>
      </c>
      <c r="L86" s="209">
        <f>VLOOKUP($B86,'[1]stat gazz 13-14'!$A:$Z,13,0)</f>
        <v>2</v>
      </c>
      <c r="M86" s="209">
        <f>VLOOKUP($B86,'[1]stat gazz 13-14'!$A:$Z,14,0)</f>
        <v>0</v>
      </c>
      <c r="O86" s="210" t="str">
        <f>VLOOKUP($B86,'[1]stat gazz 13-14'!$A:$Z,3,0)</f>
        <v>sassuolo</v>
      </c>
    </row>
    <row r="87" spans="1:15" x14ac:dyDescent="0.2">
      <c r="A87" s="216"/>
      <c r="B87" s="217" t="s">
        <v>501</v>
      </c>
      <c r="C87" s="205" t="str">
        <f t="shared" si="4"/>
        <v>sas</v>
      </c>
      <c r="D87" s="205">
        <f>VLOOKUP($B87,'[1]stat gazz 13-14'!$A:$Z,4,0)</f>
        <v>30</v>
      </c>
      <c r="E87" s="207">
        <f>VLOOKUP($B87,'[1]stat gazz 13-14'!$A:$Z,7,0)</f>
        <v>6.05</v>
      </c>
      <c r="F87" s="207">
        <f>VLOOKUP($B87,'[1]stat gazz 13-14'!$A:$Z,5,0)</f>
        <v>5.85</v>
      </c>
      <c r="G87" s="208">
        <f t="shared" si="5"/>
        <v>0.2</v>
      </c>
      <c r="H87" s="209">
        <f>VLOOKUP($B87,'[1]stat gazz 13-14'!$A:$Z,9,0)</f>
        <v>2</v>
      </c>
      <c r="I87" s="209">
        <f>VLOOKUP($B87,'[1]stat gazz 13-14'!$A:$Z,15,0)</f>
        <v>0</v>
      </c>
      <c r="J87" s="209">
        <f>VLOOKUP($B87,'[1]stat gazz 13-14'!$A:$Z,16,0)</f>
        <v>0</v>
      </c>
      <c r="K87" s="209">
        <f>VLOOKUP($B87,'[1]stat gazz 13-14'!$A:$Z,12,0)</f>
        <v>2</v>
      </c>
      <c r="L87" s="209">
        <f>VLOOKUP($B87,'[1]stat gazz 13-14'!$A:$Z,13,0)</f>
        <v>4</v>
      </c>
      <c r="M87" s="209">
        <f>VLOOKUP($B87,'[1]stat gazz 13-14'!$A:$Z,14,0)</f>
        <v>0</v>
      </c>
      <c r="O87" s="210" t="str">
        <f>VLOOKUP($B87,'[1]stat gazz 13-14'!$A:$Z,3,0)</f>
        <v>sassuolo</v>
      </c>
    </row>
    <row r="88" spans="1:15" x14ac:dyDescent="0.2">
      <c r="A88" s="216"/>
      <c r="B88" s="217" t="s">
        <v>509</v>
      </c>
      <c r="C88" s="205" t="str">
        <f t="shared" si="4"/>
        <v>ata</v>
      </c>
      <c r="D88" s="205">
        <f>VLOOKUP($B88,'[1]stat gazz 13-14'!$A:$Z,4,0)</f>
        <v>32</v>
      </c>
      <c r="E88" s="207">
        <f>VLOOKUP($B88,'[1]stat gazz 13-14'!$A:$Z,7,0)</f>
        <v>6.03125</v>
      </c>
      <c r="F88" s="207">
        <f>VLOOKUP($B88,'[1]stat gazz 13-14'!$A:$Z,5,0)</f>
        <v>6</v>
      </c>
      <c r="G88" s="208">
        <f t="shared" si="5"/>
        <v>3.125E-2</v>
      </c>
      <c r="H88" s="209">
        <f>VLOOKUP($B88,'[1]stat gazz 13-14'!$A:$Z,9,0)</f>
        <v>2</v>
      </c>
      <c r="I88" s="209">
        <f>VLOOKUP($B88,'[1]stat gazz 13-14'!$A:$Z,15,0)</f>
        <v>0</v>
      </c>
      <c r="J88" s="209">
        <f>VLOOKUP($B88,'[1]stat gazz 13-14'!$A:$Z,16,0)</f>
        <v>0</v>
      </c>
      <c r="K88" s="209">
        <f>VLOOKUP($B88,'[1]stat gazz 13-14'!$A:$Z,12,0)</f>
        <v>0</v>
      </c>
      <c r="L88" s="209">
        <f>VLOOKUP($B88,'[1]stat gazz 13-14'!$A:$Z,13,0)</f>
        <v>8</v>
      </c>
      <c r="M88" s="209">
        <f>VLOOKUP($B88,'[1]stat gazz 13-14'!$A:$Z,14,0)</f>
        <v>1</v>
      </c>
      <c r="O88" s="210" t="str">
        <f>VLOOKUP($B88,'[1]stat gazz 13-14'!$A:$Z,3,0)</f>
        <v>atalanta</v>
      </c>
    </row>
    <row r="89" spans="1:15" x14ac:dyDescent="0.2">
      <c r="A89" s="216"/>
      <c r="B89" s="217" t="s">
        <v>484</v>
      </c>
      <c r="C89" s="205" t="str">
        <f t="shared" si="4"/>
        <v>cat</v>
      </c>
      <c r="D89" s="205">
        <f>VLOOKUP($B89,'[1]stat gazz 13-14'!$A:$Z,4,0)</f>
        <v>13</v>
      </c>
      <c r="E89" s="207">
        <f>VLOOKUP($B89,'[1]stat gazz 13-14'!$A:$Z,7,0)</f>
        <v>6</v>
      </c>
      <c r="F89" s="207">
        <f>VLOOKUP($B89,'[1]stat gazz 13-14'!$A:$Z,5,0)</f>
        <v>5.8076923076923075</v>
      </c>
      <c r="G89" s="208">
        <f t="shared" si="5"/>
        <v>0.19230769230769232</v>
      </c>
      <c r="H89" s="209">
        <f>VLOOKUP($B89,'[1]stat gazz 13-14'!$A:$Z,9,0)</f>
        <v>1</v>
      </c>
      <c r="I89" s="209">
        <f>VLOOKUP($B89,'[1]stat gazz 13-14'!$A:$Z,15,0)</f>
        <v>0</v>
      </c>
      <c r="J89" s="209">
        <f>VLOOKUP($B89,'[1]stat gazz 13-14'!$A:$Z,16,0)</f>
        <v>0</v>
      </c>
      <c r="K89" s="209">
        <f>VLOOKUP($B89,'[1]stat gazz 13-14'!$A:$Z,12,0)</f>
        <v>0</v>
      </c>
      <c r="L89" s="209">
        <f>VLOOKUP($B89,'[1]stat gazz 13-14'!$A:$Z,13,0)</f>
        <v>1</v>
      </c>
      <c r="M89" s="209">
        <f>VLOOKUP($B89,'[1]stat gazz 13-14'!$A:$Z,14,0)</f>
        <v>0</v>
      </c>
      <c r="O89" s="210" t="str">
        <f>VLOOKUP($B89,'[1]stat gazz 13-14'!$A:$Z,3,0)</f>
        <v>catania</v>
      </c>
    </row>
    <row r="90" spans="1:15" x14ac:dyDescent="0.2">
      <c r="A90" s="216"/>
      <c r="B90" s="217" t="s">
        <v>575</v>
      </c>
      <c r="C90" s="205" t="str">
        <f t="shared" si="4"/>
        <v>par</v>
      </c>
      <c r="D90" s="205">
        <f>VLOOKUP($B90,'[1]stat gazz 13-14'!$A:$Z,4,0)</f>
        <v>33</v>
      </c>
      <c r="E90" s="207">
        <f>VLOOKUP($B90,'[1]stat gazz 13-14'!$A:$Z,7,0)</f>
        <v>6</v>
      </c>
      <c r="F90" s="207">
        <f>VLOOKUP($B90,'[1]stat gazz 13-14'!$A:$Z,5,0)</f>
        <v>6.0151515151515156</v>
      </c>
      <c r="G90" s="208">
        <f t="shared" si="5"/>
        <v>-1.5151515151515152E-2</v>
      </c>
      <c r="H90" s="209">
        <f>VLOOKUP($B90,'[1]stat gazz 13-14'!$A:$Z,9,0)</f>
        <v>1</v>
      </c>
      <c r="I90" s="209">
        <f>VLOOKUP($B90,'[1]stat gazz 13-14'!$A:$Z,15,0)</f>
        <v>0</v>
      </c>
      <c r="J90" s="209">
        <f>VLOOKUP($B90,'[1]stat gazz 13-14'!$A:$Z,16,0)</f>
        <v>0</v>
      </c>
      <c r="K90" s="209">
        <f>VLOOKUP($B90,'[1]stat gazz 13-14'!$A:$Z,12,0)</f>
        <v>1</v>
      </c>
      <c r="L90" s="209">
        <f>VLOOKUP($B90,'[1]stat gazz 13-14'!$A:$Z,13,0)</f>
        <v>9</v>
      </c>
      <c r="M90" s="209">
        <f>VLOOKUP($B90,'[1]stat gazz 13-14'!$A:$Z,14,0)</f>
        <v>0</v>
      </c>
      <c r="O90" s="210" t="str">
        <f>VLOOKUP($B90,'[1]stat gazz 13-14'!$A:$Z,3,0)</f>
        <v>parma</v>
      </c>
    </row>
    <row r="91" spans="1:15" x14ac:dyDescent="0.2">
      <c r="A91" s="216"/>
      <c r="B91" s="217" t="s">
        <v>510</v>
      </c>
      <c r="C91" s="205" t="str">
        <f t="shared" si="4"/>
        <v>cat</v>
      </c>
      <c r="D91" s="205">
        <f>VLOOKUP($B91,'[1]stat gazz 13-14'!$A:$Z,4,0)</f>
        <v>29</v>
      </c>
      <c r="E91" s="207">
        <f>VLOOKUP($B91,'[1]stat gazz 13-14'!$A:$Z,7,0)</f>
        <v>5.9827586206896548</v>
      </c>
      <c r="F91" s="207">
        <f>VLOOKUP($B91,'[1]stat gazz 13-14'!$A:$Z,5,0)</f>
        <v>5.6551724137931032</v>
      </c>
      <c r="G91" s="208">
        <f t="shared" si="5"/>
        <v>0.32758620689655171</v>
      </c>
      <c r="H91" s="209">
        <f>VLOOKUP($B91,'[1]stat gazz 13-14'!$A:$Z,9,0)</f>
        <v>3</v>
      </c>
      <c r="I91" s="209">
        <f>VLOOKUP($B91,'[1]stat gazz 13-14'!$A:$Z,15,0)</f>
        <v>0</v>
      </c>
      <c r="J91" s="209">
        <f>VLOOKUP($B91,'[1]stat gazz 13-14'!$A:$Z,16,0)</f>
        <v>0</v>
      </c>
      <c r="K91" s="209">
        <f>VLOOKUP($B91,'[1]stat gazz 13-14'!$A:$Z,12,0)</f>
        <v>2</v>
      </c>
      <c r="L91" s="209">
        <f>VLOOKUP($B91,'[1]stat gazz 13-14'!$A:$Z,13,0)</f>
        <v>3</v>
      </c>
      <c r="M91" s="209">
        <f>VLOOKUP($B91,'[1]stat gazz 13-14'!$A:$Z,14,0)</f>
        <v>0</v>
      </c>
      <c r="O91" s="210" t="str">
        <f>VLOOKUP($B91,'[1]stat gazz 13-14'!$A:$Z,3,0)</f>
        <v>catania</v>
      </c>
    </row>
    <row r="92" spans="1:15" x14ac:dyDescent="0.2">
      <c r="A92" s="216"/>
      <c r="B92" s="217" t="s">
        <v>500</v>
      </c>
      <c r="C92" s="205" t="str">
        <f t="shared" si="4"/>
        <v>laz</v>
      </c>
      <c r="D92" s="205">
        <f>VLOOKUP($B92,'[1]stat gazz 13-14'!$A:$Z,4,0)</f>
        <v>26</v>
      </c>
      <c r="E92" s="207">
        <f>VLOOKUP($B92,'[1]stat gazz 13-14'!$A:$Z,7,0)</f>
        <v>5.9807692307692308</v>
      </c>
      <c r="F92" s="207">
        <f>VLOOKUP($B92,'[1]stat gazz 13-14'!$A:$Z,5,0)</f>
        <v>5.8461538461538458</v>
      </c>
      <c r="G92" s="208">
        <f t="shared" si="5"/>
        <v>0.13461538461538461</v>
      </c>
      <c r="H92" s="209">
        <f>VLOOKUP($B92,'[1]stat gazz 13-14'!$A:$Z,9,0)</f>
        <v>2</v>
      </c>
      <c r="I92" s="209">
        <f>VLOOKUP($B92,'[1]stat gazz 13-14'!$A:$Z,15,0)</f>
        <v>1</v>
      </c>
      <c r="J92" s="209">
        <f>VLOOKUP($B92,'[1]stat gazz 13-14'!$A:$Z,16,0)</f>
        <v>0</v>
      </c>
      <c r="K92" s="209">
        <f>VLOOKUP($B92,'[1]stat gazz 13-14'!$A:$Z,12,0)</f>
        <v>1</v>
      </c>
      <c r="L92" s="209">
        <f>VLOOKUP($B92,'[1]stat gazz 13-14'!$A:$Z,13,0)</f>
        <v>5</v>
      </c>
      <c r="M92" s="209">
        <f>VLOOKUP($B92,'[1]stat gazz 13-14'!$A:$Z,14,0)</f>
        <v>1</v>
      </c>
      <c r="O92" s="210" t="str">
        <f>VLOOKUP($B92,'[1]stat gazz 13-14'!$A:$Z,3,0)</f>
        <v>lazio</v>
      </c>
    </row>
    <row r="93" spans="1:15" x14ac:dyDescent="0.2">
      <c r="A93" s="216"/>
      <c r="B93" s="217" t="s">
        <v>554</v>
      </c>
      <c r="C93" s="205" t="str">
        <f t="shared" si="4"/>
        <v>ver</v>
      </c>
      <c r="D93" s="205">
        <f>VLOOKUP($B93,'[1]stat gazz 13-14'!$A:$Z,4,0)</f>
        <v>16</v>
      </c>
      <c r="E93" s="207">
        <f>VLOOKUP($B93,'[1]stat gazz 13-14'!$A:$Z,7,0)</f>
        <v>5.96875</v>
      </c>
      <c r="F93" s="207">
        <f>VLOOKUP($B93,'[1]stat gazz 13-14'!$A:$Z,5,0)</f>
        <v>5.75</v>
      </c>
      <c r="G93" s="208">
        <f t="shared" si="5"/>
        <v>0.21875</v>
      </c>
      <c r="H93" s="209">
        <f>VLOOKUP($B93,'[1]stat gazz 13-14'!$A:$Z,9,0)</f>
        <v>2</v>
      </c>
      <c r="I93" s="209">
        <f>VLOOKUP($B93,'[1]stat gazz 13-14'!$A:$Z,15,0)</f>
        <v>0</v>
      </c>
      <c r="J93" s="209">
        <f>VLOOKUP($B93,'[1]stat gazz 13-14'!$A:$Z,16,0)</f>
        <v>0</v>
      </c>
      <c r="K93" s="209">
        <f>VLOOKUP($B93,'[1]stat gazz 13-14'!$A:$Z,12,0)</f>
        <v>1</v>
      </c>
      <c r="L93" s="209">
        <f>VLOOKUP($B93,'[1]stat gazz 13-14'!$A:$Z,13,0)</f>
        <v>5</v>
      </c>
      <c r="M93" s="209">
        <f>VLOOKUP($B93,'[1]stat gazz 13-14'!$A:$Z,14,0)</f>
        <v>1</v>
      </c>
      <c r="O93" s="210" t="str">
        <f>VLOOKUP($B93,'[1]stat gazz 13-14'!$A:$Z,3,0)</f>
        <v>verona</v>
      </c>
    </row>
    <row r="94" spans="1:15" x14ac:dyDescent="0.2">
      <c r="A94" s="216"/>
      <c r="B94" s="217" t="s">
        <v>551</v>
      </c>
      <c r="C94" s="205" t="str">
        <f t="shared" si="4"/>
        <v>nap</v>
      </c>
      <c r="D94" s="205">
        <f>VLOOKUP($B94,'[1]stat gazz 13-14'!$A:$Z,4,0)</f>
        <v>30</v>
      </c>
      <c r="E94" s="207">
        <f>VLOOKUP($B94,'[1]stat gazz 13-14'!$A:$Z,7,0)</f>
        <v>5.9666666666666668</v>
      </c>
      <c r="F94" s="207">
        <f>VLOOKUP($B94,'[1]stat gazz 13-14'!$A:$Z,5,0)</f>
        <v>5.833333333333333</v>
      </c>
      <c r="G94" s="208">
        <f t="shared" si="5"/>
        <v>0.13333333333333333</v>
      </c>
      <c r="H94" s="209">
        <f>VLOOKUP($B94,'[1]stat gazz 13-14'!$A:$Z,9,0)</f>
        <v>2</v>
      </c>
      <c r="I94" s="209">
        <f>VLOOKUP($B94,'[1]stat gazz 13-14'!$A:$Z,15,0)</f>
        <v>0</v>
      </c>
      <c r="J94" s="209">
        <f>VLOOKUP($B94,'[1]stat gazz 13-14'!$A:$Z,16,0)</f>
        <v>0</v>
      </c>
      <c r="K94" s="209">
        <f>VLOOKUP($B94,'[1]stat gazz 13-14'!$A:$Z,12,0)</f>
        <v>1</v>
      </c>
      <c r="L94" s="209">
        <f>VLOOKUP($B94,'[1]stat gazz 13-14'!$A:$Z,13,0)</f>
        <v>6</v>
      </c>
      <c r="M94" s="209">
        <f>VLOOKUP($B94,'[1]stat gazz 13-14'!$A:$Z,14,0)</f>
        <v>0</v>
      </c>
      <c r="O94" s="210" t="str">
        <f>VLOOKUP($B94,'[1]stat gazz 13-14'!$A:$Z,3,0)</f>
        <v>napoli</v>
      </c>
    </row>
    <row r="95" spans="1:15" x14ac:dyDescent="0.2">
      <c r="A95" s="216"/>
      <c r="B95" s="217" t="s">
        <v>493</v>
      </c>
      <c r="C95" s="205" t="str">
        <f t="shared" si="4"/>
        <v>rom</v>
      </c>
      <c r="D95" s="205">
        <f>VLOOKUP($B95,'[1]stat gazz 13-14'!$A:$Z,4,0)</f>
        <v>11</v>
      </c>
      <c r="E95" s="207">
        <f>VLOOKUP($B95,'[1]stat gazz 13-14'!$A:$Z,7,0)</f>
        <v>5.9545454545454541</v>
      </c>
      <c r="F95" s="207">
        <f>VLOOKUP($B95,'[1]stat gazz 13-14'!$A:$Z,5,0)</f>
        <v>5.7272727272727275</v>
      </c>
      <c r="G95" s="208">
        <f t="shared" si="5"/>
        <v>0.22727272727272727</v>
      </c>
      <c r="H95" s="209">
        <f>VLOOKUP($B95,'[1]stat gazz 13-14'!$A:$Z,9,0)</f>
        <v>1</v>
      </c>
      <c r="I95" s="209">
        <f>VLOOKUP($B95,'[1]stat gazz 13-14'!$A:$Z,15,0)</f>
        <v>0</v>
      </c>
      <c r="J95" s="209">
        <f>VLOOKUP($B95,'[1]stat gazz 13-14'!$A:$Z,16,0)</f>
        <v>0</v>
      </c>
      <c r="K95" s="209">
        <f>VLOOKUP($B95,'[1]stat gazz 13-14'!$A:$Z,12,0)</f>
        <v>0</v>
      </c>
      <c r="L95" s="209">
        <f>VLOOKUP($B95,'[1]stat gazz 13-14'!$A:$Z,13,0)</f>
        <v>1</v>
      </c>
      <c r="M95" s="209">
        <f>VLOOKUP($B95,'[1]stat gazz 13-14'!$A:$Z,14,0)</f>
        <v>0</v>
      </c>
      <c r="O95" s="210" t="str">
        <f>VLOOKUP($B95,'[1]stat gazz 13-14'!$A:$Z,3,0)</f>
        <v>roma</v>
      </c>
    </row>
    <row r="96" spans="1:15" x14ac:dyDescent="0.2">
      <c r="A96" s="216"/>
      <c r="B96" s="217" t="s">
        <v>622</v>
      </c>
      <c r="C96" s="205" t="str">
        <f t="shared" si="4"/>
        <v>fio</v>
      </c>
      <c r="D96" s="205">
        <f>VLOOKUP($B96,'[1]stat gazz 13-14'!$A:$Z,4,0)</f>
        <v>11</v>
      </c>
      <c r="E96" s="207">
        <f>VLOOKUP($B96,'[1]stat gazz 13-14'!$A:$Z,7,0)</f>
        <v>5.9545454545454541</v>
      </c>
      <c r="F96" s="207">
        <f>VLOOKUP($B96,'[1]stat gazz 13-14'!$A:$Z,5,0)</f>
        <v>5.7727272727272725</v>
      </c>
      <c r="G96" s="208">
        <f t="shared" si="5"/>
        <v>0.18181818181818182</v>
      </c>
      <c r="H96" s="209">
        <f>VLOOKUP($B96,'[1]stat gazz 13-14'!$A:$Z,9,0)</f>
        <v>1</v>
      </c>
      <c r="I96" s="209">
        <f>VLOOKUP($B96,'[1]stat gazz 13-14'!$A:$Z,15,0)</f>
        <v>0</v>
      </c>
      <c r="J96" s="209">
        <f>VLOOKUP($B96,'[1]stat gazz 13-14'!$A:$Z,16,0)</f>
        <v>0</v>
      </c>
      <c r="K96" s="209">
        <f>VLOOKUP($B96,'[1]stat gazz 13-14'!$A:$Z,12,0)</f>
        <v>0</v>
      </c>
      <c r="L96" s="209">
        <f>VLOOKUP($B96,'[1]stat gazz 13-14'!$A:$Z,13,0)</f>
        <v>2</v>
      </c>
      <c r="M96" s="209">
        <f>VLOOKUP($B96,'[1]stat gazz 13-14'!$A:$Z,14,0)</f>
        <v>0</v>
      </c>
      <c r="O96" s="210" t="str">
        <f>VLOOKUP($B96,'[1]stat gazz 13-14'!$A:$Z,3,0)</f>
        <v>fiorentina</v>
      </c>
    </row>
    <row r="97" spans="1:15" x14ac:dyDescent="0.2">
      <c r="A97" s="216"/>
      <c r="B97" s="217" t="s">
        <v>529</v>
      </c>
      <c r="C97" s="205" t="str">
        <f t="shared" si="4"/>
        <v>cag</v>
      </c>
      <c r="D97" s="205">
        <f>VLOOKUP($B97,'[1]stat gazz 13-14'!$A:$Z,4,0)</f>
        <v>21</v>
      </c>
      <c r="E97" s="207">
        <f>VLOOKUP($B97,'[1]stat gazz 13-14'!$A:$Z,7,0)</f>
        <v>5.9523809523809526</v>
      </c>
      <c r="F97" s="207">
        <f>VLOOKUP($B97,'[1]stat gazz 13-14'!$A:$Z,5,0)</f>
        <v>5.9523809523809526</v>
      </c>
      <c r="G97" s="208">
        <f t="shared" si="5"/>
        <v>0</v>
      </c>
      <c r="H97" s="209">
        <f>VLOOKUP($B97,'[1]stat gazz 13-14'!$A:$Z,9,0)</f>
        <v>1</v>
      </c>
      <c r="I97" s="209">
        <f>VLOOKUP($B97,'[1]stat gazz 13-14'!$A:$Z,15,0)</f>
        <v>0</v>
      </c>
      <c r="J97" s="209">
        <f>VLOOKUP($B97,'[1]stat gazz 13-14'!$A:$Z,16,0)</f>
        <v>0</v>
      </c>
      <c r="K97" s="209">
        <f>VLOOKUP($B97,'[1]stat gazz 13-14'!$A:$Z,12,0)</f>
        <v>0</v>
      </c>
      <c r="L97" s="209">
        <f>VLOOKUP($B97,'[1]stat gazz 13-14'!$A:$Z,13,0)</f>
        <v>6</v>
      </c>
      <c r="M97" s="209">
        <f>VLOOKUP($B97,'[1]stat gazz 13-14'!$A:$Z,14,0)</f>
        <v>0</v>
      </c>
      <c r="O97" s="210" t="str">
        <f>VLOOKUP($B97,'[1]stat gazz 13-14'!$A:$Z,3,0)</f>
        <v>cagliari</v>
      </c>
    </row>
    <row r="98" spans="1:15" x14ac:dyDescent="0.2">
      <c r="A98" s="216"/>
      <c r="B98" s="217" t="s">
        <v>580</v>
      </c>
      <c r="C98" s="205" t="str">
        <f t="shared" si="4"/>
        <v>gen</v>
      </c>
      <c r="D98" s="205">
        <f>VLOOKUP($B98,'[1]stat gazz 13-14'!$A:$Z,4,0)</f>
        <v>21</v>
      </c>
      <c r="E98" s="207">
        <f>VLOOKUP($B98,'[1]stat gazz 13-14'!$A:$Z,7,0)</f>
        <v>5.9523809523809526</v>
      </c>
      <c r="F98" s="207">
        <f>VLOOKUP($B98,'[1]stat gazz 13-14'!$A:$Z,5,0)</f>
        <v>6.0476190476190474</v>
      </c>
      <c r="G98" s="208">
        <f t="shared" si="5"/>
        <v>-9.5238095238095233E-2</v>
      </c>
      <c r="H98" s="209">
        <f>VLOOKUP($B98,'[1]stat gazz 13-14'!$A:$Z,9,0)</f>
        <v>0</v>
      </c>
      <c r="I98" s="209">
        <f>VLOOKUP($B98,'[1]stat gazz 13-14'!$A:$Z,15,0)</f>
        <v>0</v>
      </c>
      <c r="J98" s="209">
        <f>VLOOKUP($B98,'[1]stat gazz 13-14'!$A:$Z,16,0)</f>
        <v>0</v>
      </c>
      <c r="K98" s="209">
        <f>VLOOKUP($B98,'[1]stat gazz 13-14'!$A:$Z,12,0)</f>
        <v>3</v>
      </c>
      <c r="L98" s="209">
        <f>VLOOKUP($B98,'[1]stat gazz 13-14'!$A:$Z,13,0)</f>
        <v>8</v>
      </c>
      <c r="M98" s="209">
        <f>VLOOKUP($B98,'[1]stat gazz 13-14'!$A:$Z,14,0)</f>
        <v>1</v>
      </c>
      <c r="O98" s="210" t="str">
        <f>VLOOKUP($B98,'[1]stat gazz 13-14'!$A:$Z,3,0)</f>
        <v>genoa</v>
      </c>
    </row>
    <row r="99" spans="1:15" x14ac:dyDescent="0.2">
      <c r="A99" s="216"/>
      <c r="B99" s="217" t="s">
        <v>598</v>
      </c>
      <c r="C99" s="205" t="str">
        <f t="shared" ref="C99:C130" si="6">LEFT(O99,3)</f>
        <v>cat</v>
      </c>
      <c r="D99" s="205">
        <f>VLOOKUP($B99,'[1]stat gazz 13-14'!$A:$Z,4,0)</f>
        <v>26</v>
      </c>
      <c r="E99" s="207">
        <f>VLOOKUP($B99,'[1]stat gazz 13-14'!$A:$Z,7,0)</f>
        <v>5.9230769230769234</v>
      </c>
      <c r="F99" s="207">
        <f>VLOOKUP($B99,'[1]stat gazz 13-14'!$A:$Z,5,0)</f>
        <v>5.8076923076923075</v>
      </c>
      <c r="G99" s="208">
        <f t="shared" ref="G99:G130" si="7">(H99*3-J99*3+K99-L99*0.5-M99)/D99</f>
        <v>0.11538461538461539</v>
      </c>
      <c r="H99" s="209">
        <f>VLOOKUP($B99,'[1]stat gazz 13-14'!$A:$Z,9,0)</f>
        <v>1</v>
      </c>
      <c r="I99" s="209">
        <f>VLOOKUP($B99,'[1]stat gazz 13-14'!$A:$Z,15,0)</f>
        <v>0</v>
      </c>
      <c r="J99" s="209">
        <f>VLOOKUP($B99,'[1]stat gazz 13-14'!$A:$Z,16,0)</f>
        <v>0</v>
      </c>
      <c r="K99" s="209">
        <f>VLOOKUP($B99,'[1]stat gazz 13-14'!$A:$Z,12,0)</f>
        <v>1</v>
      </c>
      <c r="L99" s="209">
        <f>VLOOKUP($B99,'[1]stat gazz 13-14'!$A:$Z,13,0)</f>
        <v>2</v>
      </c>
      <c r="M99" s="209">
        <f>VLOOKUP($B99,'[1]stat gazz 13-14'!$A:$Z,14,0)</f>
        <v>0</v>
      </c>
      <c r="O99" s="210" t="str">
        <f>VLOOKUP($B99,'[1]stat gazz 13-14'!$A:$Z,3,0)</f>
        <v>catania</v>
      </c>
    </row>
    <row r="100" spans="1:15" x14ac:dyDescent="0.2">
      <c r="A100" s="216"/>
      <c r="B100" s="217" t="s">
        <v>497</v>
      </c>
      <c r="C100" s="205" t="str">
        <f t="shared" si="6"/>
        <v>gen</v>
      </c>
      <c r="D100" s="205">
        <f>VLOOKUP($B100,'[1]stat gazz 13-14'!$A:$Z,4,0)</f>
        <v>25</v>
      </c>
      <c r="E100" s="207">
        <f>VLOOKUP($B100,'[1]stat gazz 13-14'!$A:$Z,7,0)</f>
        <v>5.92</v>
      </c>
      <c r="F100" s="207">
        <f>VLOOKUP($B100,'[1]stat gazz 13-14'!$A:$Z,5,0)</f>
        <v>5.78</v>
      </c>
      <c r="G100" s="208">
        <f t="shared" si="7"/>
        <v>0.14000000000000001</v>
      </c>
      <c r="H100" s="209">
        <f>VLOOKUP($B100,'[1]stat gazz 13-14'!$A:$Z,9,0)</f>
        <v>2</v>
      </c>
      <c r="I100" s="209">
        <f>VLOOKUP($B100,'[1]stat gazz 13-14'!$A:$Z,15,0)</f>
        <v>0</v>
      </c>
      <c r="J100" s="209">
        <f>VLOOKUP($B100,'[1]stat gazz 13-14'!$A:$Z,16,0)</f>
        <v>0</v>
      </c>
      <c r="K100" s="209">
        <f>VLOOKUP($B100,'[1]stat gazz 13-14'!$A:$Z,12,0)</f>
        <v>1</v>
      </c>
      <c r="L100" s="209">
        <f>VLOOKUP($B100,'[1]stat gazz 13-14'!$A:$Z,13,0)</f>
        <v>7</v>
      </c>
      <c r="M100" s="209">
        <f>VLOOKUP($B100,'[1]stat gazz 13-14'!$A:$Z,14,0)</f>
        <v>0</v>
      </c>
      <c r="O100" s="210" t="str">
        <f>VLOOKUP($B100,'[1]stat gazz 13-14'!$A:$Z,3,0)</f>
        <v>genoa</v>
      </c>
    </row>
    <row r="101" spans="1:15" x14ac:dyDescent="0.2">
      <c r="A101" s="216"/>
      <c r="B101" s="217" t="s">
        <v>559</v>
      </c>
      <c r="C101" s="205" t="str">
        <f t="shared" si="6"/>
        <v>int</v>
      </c>
      <c r="D101" s="205">
        <f>VLOOKUP($B101,'[1]stat gazz 13-14'!$A:$Z,4,0)</f>
        <v>29</v>
      </c>
      <c r="E101" s="207">
        <f>VLOOKUP($B101,'[1]stat gazz 13-14'!$A:$Z,7,0)</f>
        <v>5.9137931034482758</v>
      </c>
      <c r="F101" s="207">
        <f>VLOOKUP($B101,'[1]stat gazz 13-14'!$A:$Z,5,0)</f>
        <v>5.8448275862068968</v>
      </c>
      <c r="G101" s="208">
        <f t="shared" si="7"/>
        <v>6.8965517241379309E-2</v>
      </c>
      <c r="H101" s="209">
        <f>VLOOKUP($B101,'[1]stat gazz 13-14'!$A:$Z,9,0)</f>
        <v>0</v>
      </c>
      <c r="I101" s="209">
        <f>VLOOKUP($B101,'[1]stat gazz 13-14'!$A:$Z,15,0)</f>
        <v>0</v>
      </c>
      <c r="J101" s="209">
        <f>VLOOKUP($B101,'[1]stat gazz 13-14'!$A:$Z,16,0)</f>
        <v>0</v>
      </c>
      <c r="K101" s="209">
        <f>VLOOKUP($B101,'[1]stat gazz 13-14'!$A:$Z,12,0)</f>
        <v>3</v>
      </c>
      <c r="L101" s="209">
        <f>VLOOKUP($B101,'[1]stat gazz 13-14'!$A:$Z,13,0)</f>
        <v>2</v>
      </c>
      <c r="M101" s="209">
        <f>VLOOKUP($B101,'[1]stat gazz 13-14'!$A:$Z,14,0)</f>
        <v>0</v>
      </c>
      <c r="O101" s="210" t="str">
        <f>VLOOKUP($B101,'[1]stat gazz 13-14'!$A:$Z,3,0)</f>
        <v>inter</v>
      </c>
    </row>
    <row r="102" spans="1:15" x14ac:dyDescent="0.2">
      <c r="A102" s="216"/>
      <c r="B102" s="217" t="s">
        <v>589</v>
      </c>
      <c r="C102" s="205" t="str">
        <f t="shared" si="6"/>
        <v>laz</v>
      </c>
      <c r="D102" s="205">
        <f>VLOOKUP($B102,'[1]stat gazz 13-14'!$A:$Z,4,0)</f>
        <v>23</v>
      </c>
      <c r="E102" s="207">
        <f>VLOOKUP($B102,'[1]stat gazz 13-14'!$A:$Z,7,0)</f>
        <v>5.9130434782608692</v>
      </c>
      <c r="F102" s="207">
        <f>VLOOKUP($B102,'[1]stat gazz 13-14'!$A:$Z,5,0)</f>
        <v>5.8695652173913047</v>
      </c>
      <c r="G102" s="208">
        <f t="shared" si="7"/>
        <v>4.3478260869565216E-2</v>
      </c>
      <c r="H102" s="209">
        <f>VLOOKUP($B102,'[1]stat gazz 13-14'!$A:$Z,9,0)</f>
        <v>1</v>
      </c>
      <c r="I102" s="209">
        <f>VLOOKUP($B102,'[1]stat gazz 13-14'!$A:$Z,15,0)</f>
        <v>0</v>
      </c>
      <c r="J102" s="209">
        <f>VLOOKUP($B102,'[1]stat gazz 13-14'!$A:$Z,16,0)</f>
        <v>0</v>
      </c>
      <c r="K102" s="209">
        <f>VLOOKUP($B102,'[1]stat gazz 13-14'!$A:$Z,12,0)</f>
        <v>1</v>
      </c>
      <c r="L102" s="209">
        <f>VLOOKUP($B102,'[1]stat gazz 13-14'!$A:$Z,13,0)</f>
        <v>4</v>
      </c>
      <c r="M102" s="209">
        <f>VLOOKUP($B102,'[1]stat gazz 13-14'!$A:$Z,14,0)</f>
        <v>1</v>
      </c>
      <c r="O102" s="210" t="str">
        <f>VLOOKUP($B102,'[1]stat gazz 13-14'!$A:$Z,3,0)</f>
        <v>lazio</v>
      </c>
    </row>
    <row r="103" spans="1:15" x14ac:dyDescent="0.2">
      <c r="A103" s="216"/>
      <c r="B103" s="217" t="s">
        <v>528</v>
      </c>
      <c r="C103" s="205" t="str">
        <f t="shared" si="6"/>
        <v>laz</v>
      </c>
      <c r="D103" s="205">
        <f>VLOOKUP($B103,'[1]stat gazz 13-14'!$A:$Z,4,0)</f>
        <v>11</v>
      </c>
      <c r="E103" s="207">
        <f>VLOOKUP($B103,'[1]stat gazz 13-14'!$A:$Z,7,0)</f>
        <v>5.9090909090909092</v>
      </c>
      <c r="F103" s="207">
        <f>VLOOKUP($B103,'[1]stat gazz 13-14'!$A:$Z,5,0)</f>
        <v>5.5454545454545459</v>
      </c>
      <c r="G103" s="208">
        <f t="shared" si="7"/>
        <v>0.36363636363636365</v>
      </c>
      <c r="H103" s="209">
        <f>VLOOKUP($B103,'[1]stat gazz 13-14'!$A:$Z,9,0)</f>
        <v>1</v>
      </c>
      <c r="I103" s="209">
        <f>VLOOKUP($B103,'[1]stat gazz 13-14'!$A:$Z,15,0)</f>
        <v>0</v>
      </c>
      <c r="J103" s="209">
        <f>VLOOKUP($B103,'[1]stat gazz 13-14'!$A:$Z,16,0)</f>
        <v>0</v>
      </c>
      <c r="K103" s="209">
        <f>VLOOKUP($B103,'[1]stat gazz 13-14'!$A:$Z,12,0)</f>
        <v>1</v>
      </c>
      <c r="L103" s="209">
        <f>VLOOKUP($B103,'[1]stat gazz 13-14'!$A:$Z,13,0)</f>
        <v>0</v>
      </c>
      <c r="M103" s="209">
        <f>VLOOKUP($B103,'[1]stat gazz 13-14'!$A:$Z,14,0)</f>
        <v>0</v>
      </c>
      <c r="O103" s="210" t="str">
        <f>VLOOKUP($B103,'[1]stat gazz 13-14'!$A:$Z,3,0)</f>
        <v>lazio</v>
      </c>
    </row>
    <row r="104" spans="1:15" x14ac:dyDescent="0.2">
      <c r="A104" s="216"/>
      <c r="B104" s="217" t="s">
        <v>495</v>
      </c>
      <c r="C104" s="205" t="str">
        <f t="shared" si="6"/>
        <v>liv</v>
      </c>
      <c r="D104" s="205">
        <f>VLOOKUP($B104,'[1]stat gazz 13-14'!$A:$Z,4,0)</f>
        <v>20</v>
      </c>
      <c r="E104" s="207">
        <f>VLOOKUP($B104,'[1]stat gazz 13-14'!$A:$Z,7,0)</f>
        <v>5.9</v>
      </c>
      <c r="F104" s="207">
        <f>VLOOKUP($B104,'[1]stat gazz 13-14'!$A:$Z,5,0)</f>
        <v>5.7</v>
      </c>
      <c r="G104" s="208">
        <f t="shared" si="7"/>
        <v>0.2</v>
      </c>
      <c r="H104" s="209">
        <f>VLOOKUP($B104,'[1]stat gazz 13-14'!$A:$Z,9,0)</f>
        <v>2</v>
      </c>
      <c r="I104" s="209">
        <f>VLOOKUP($B104,'[1]stat gazz 13-14'!$A:$Z,15,0)</f>
        <v>0</v>
      </c>
      <c r="J104" s="209">
        <f>VLOOKUP($B104,'[1]stat gazz 13-14'!$A:$Z,16,0)</f>
        <v>0</v>
      </c>
      <c r="K104" s="209">
        <f>VLOOKUP($B104,'[1]stat gazz 13-14'!$A:$Z,12,0)</f>
        <v>1</v>
      </c>
      <c r="L104" s="209">
        <f>VLOOKUP($B104,'[1]stat gazz 13-14'!$A:$Z,13,0)</f>
        <v>4</v>
      </c>
      <c r="M104" s="209">
        <f>VLOOKUP($B104,'[1]stat gazz 13-14'!$A:$Z,14,0)</f>
        <v>1</v>
      </c>
      <c r="O104" s="210" t="str">
        <f>VLOOKUP($B104,'[1]stat gazz 13-14'!$A:$Z,3,0)</f>
        <v>livorno</v>
      </c>
    </row>
    <row r="105" spans="1:15" x14ac:dyDescent="0.2">
      <c r="A105" s="216"/>
      <c r="B105" s="217" t="s">
        <v>590</v>
      </c>
      <c r="C105" s="205" t="str">
        <f t="shared" si="6"/>
        <v>juv</v>
      </c>
      <c r="D105" s="205">
        <f>VLOOKUP($B105,'[1]stat gazz 13-14'!$A:$Z,4,0)</f>
        <v>10</v>
      </c>
      <c r="E105" s="207">
        <f>VLOOKUP($B105,'[1]stat gazz 13-14'!$A:$Z,7,0)</f>
        <v>5.9</v>
      </c>
      <c r="F105" s="207">
        <f>VLOOKUP($B105,'[1]stat gazz 13-14'!$A:$Z,5,0)</f>
        <v>5.65</v>
      </c>
      <c r="G105" s="208">
        <f t="shared" si="7"/>
        <v>0.25</v>
      </c>
      <c r="H105" s="209">
        <f>VLOOKUP($B105,'[1]stat gazz 13-14'!$A:$Z,9,0)</f>
        <v>1</v>
      </c>
      <c r="I105" s="209">
        <f>VLOOKUP($B105,'[1]stat gazz 13-14'!$A:$Z,15,0)</f>
        <v>0</v>
      </c>
      <c r="J105" s="209">
        <f>VLOOKUP($B105,'[1]stat gazz 13-14'!$A:$Z,16,0)</f>
        <v>0</v>
      </c>
      <c r="K105" s="209">
        <f>VLOOKUP($B105,'[1]stat gazz 13-14'!$A:$Z,12,0)</f>
        <v>0</v>
      </c>
      <c r="L105" s="209">
        <f>VLOOKUP($B105,'[1]stat gazz 13-14'!$A:$Z,13,0)</f>
        <v>1</v>
      </c>
      <c r="M105" s="209">
        <f>VLOOKUP($B105,'[1]stat gazz 13-14'!$A:$Z,14,0)</f>
        <v>0</v>
      </c>
      <c r="O105" s="210" t="str">
        <f>VLOOKUP($B105,'[1]stat gazz 13-14'!$A:$Z,3,0)</f>
        <v>juventus</v>
      </c>
    </row>
    <row r="106" spans="1:15" x14ac:dyDescent="0.2">
      <c r="A106" s="216"/>
      <c r="B106" s="217" t="s">
        <v>491</v>
      </c>
      <c r="C106" s="205" t="str">
        <f t="shared" si="6"/>
        <v>ata</v>
      </c>
      <c r="D106" s="205">
        <f>VLOOKUP($B106,'[1]stat gazz 13-14'!$A:$Z,4,0)</f>
        <v>23</v>
      </c>
      <c r="E106" s="207">
        <f>VLOOKUP($B106,'[1]stat gazz 13-14'!$A:$Z,7,0)</f>
        <v>5.8913043478260869</v>
      </c>
      <c r="F106" s="207">
        <f>VLOOKUP($B106,'[1]stat gazz 13-14'!$A:$Z,5,0)</f>
        <v>5.9130434782608692</v>
      </c>
      <c r="G106" s="208">
        <f t="shared" si="7"/>
        <v>-2.1739130434782608E-2</v>
      </c>
      <c r="H106" s="209">
        <f>VLOOKUP($B106,'[1]stat gazz 13-14'!$A:$Z,9,0)</f>
        <v>0</v>
      </c>
      <c r="I106" s="209">
        <f>VLOOKUP($B106,'[1]stat gazz 13-14'!$A:$Z,15,0)</f>
        <v>0</v>
      </c>
      <c r="J106" s="209">
        <f>VLOOKUP($B106,'[1]stat gazz 13-14'!$A:$Z,16,0)</f>
        <v>0</v>
      </c>
      <c r="K106" s="209">
        <f>VLOOKUP($B106,'[1]stat gazz 13-14'!$A:$Z,12,0)</f>
        <v>0</v>
      </c>
      <c r="L106" s="209">
        <f>VLOOKUP($B106,'[1]stat gazz 13-14'!$A:$Z,13,0)</f>
        <v>1</v>
      </c>
      <c r="M106" s="209">
        <f>VLOOKUP($B106,'[1]stat gazz 13-14'!$A:$Z,14,0)</f>
        <v>0</v>
      </c>
      <c r="O106" s="210" t="str">
        <f>VLOOKUP($B106,'[1]stat gazz 13-14'!$A:$Z,3,0)</f>
        <v>atalanta</v>
      </c>
    </row>
    <row r="107" spans="1:15" x14ac:dyDescent="0.2">
      <c r="A107" s="216"/>
      <c r="B107" s="217" t="s">
        <v>486</v>
      </c>
      <c r="C107" s="205" t="str">
        <f t="shared" si="6"/>
        <v>fio</v>
      </c>
      <c r="D107" s="205">
        <f>VLOOKUP($B107,'[1]stat gazz 13-14'!$A:$Z,4,0)</f>
        <v>18</v>
      </c>
      <c r="E107" s="207">
        <f>VLOOKUP($B107,'[1]stat gazz 13-14'!$A:$Z,7,0)</f>
        <v>5.8888888888888893</v>
      </c>
      <c r="F107" s="207">
        <f>VLOOKUP($B107,'[1]stat gazz 13-14'!$A:$Z,5,0)</f>
        <v>6.083333333333333</v>
      </c>
      <c r="G107" s="208">
        <f t="shared" si="7"/>
        <v>-0.19444444444444445</v>
      </c>
      <c r="H107" s="209">
        <f>VLOOKUP($B107,'[1]stat gazz 13-14'!$A:$Z,9,0)</f>
        <v>0</v>
      </c>
      <c r="I107" s="209">
        <f>VLOOKUP($B107,'[1]stat gazz 13-14'!$A:$Z,15,0)</f>
        <v>0</v>
      </c>
      <c r="J107" s="209">
        <f>VLOOKUP($B107,'[1]stat gazz 13-14'!$A:$Z,16,0)</f>
        <v>0</v>
      </c>
      <c r="K107" s="209">
        <f>VLOOKUP($B107,'[1]stat gazz 13-14'!$A:$Z,12,0)</f>
        <v>0</v>
      </c>
      <c r="L107" s="209">
        <f>VLOOKUP($B107,'[1]stat gazz 13-14'!$A:$Z,13,0)</f>
        <v>7</v>
      </c>
      <c r="M107" s="209">
        <f>VLOOKUP($B107,'[1]stat gazz 13-14'!$A:$Z,14,0)</f>
        <v>0</v>
      </c>
      <c r="O107" s="210" t="str">
        <f>VLOOKUP($B107,'[1]stat gazz 13-14'!$A:$Z,3,0)</f>
        <v>fiorentina</v>
      </c>
    </row>
    <row r="108" spans="1:15" x14ac:dyDescent="0.2">
      <c r="A108" s="216"/>
      <c r="B108" s="217" t="s">
        <v>568</v>
      </c>
      <c r="C108" s="205" t="str">
        <f t="shared" si="6"/>
        <v>laz</v>
      </c>
      <c r="D108" s="205">
        <f>VLOOKUP($B108,'[1]stat gazz 13-14'!$A:$Z,4,0)</f>
        <v>27</v>
      </c>
      <c r="E108" s="207">
        <f>VLOOKUP($B108,'[1]stat gazz 13-14'!$A:$Z,7,0)</f>
        <v>5.8888888888888893</v>
      </c>
      <c r="F108" s="207">
        <f>VLOOKUP($B108,'[1]stat gazz 13-14'!$A:$Z,5,0)</f>
        <v>6</v>
      </c>
      <c r="G108" s="208">
        <f t="shared" si="7"/>
        <v>-0.1111111111111111</v>
      </c>
      <c r="H108" s="209">
        <f>VLOOKUP($B108,'[1]stat gazz 13-14'!$A:$Z,9,0)</f>
        <v>0</v>
      </c>
      <c r="I108" s="209">
        <f>VLOOKUP($B108,'[1]stat gazz 13-14'!$A:$Z,15,0)</f>
        <v>0</v>
      </c>
      <c r="J108" s="209">
        <f>VLOOKUP($B108,'[1]stat gazz 13-14'!$A:$Z,16,0)</f>
        <v>0</v>
      </c>
      <c r="K108" s="209">
        <f>VLOOKUP($B108,'[1]stat gazz 13-14'!$A:$Z,12,0)</f>
        <v>1</v>
      </c>
      <c r="L108" s="209">
        <f>VLOOKUP($B108,'[1]stat gazz 13-14'!$A:$Z,13,0)</f>
        <v>6</v>
      </c>
      <c r="M108" s="209">
        <f>VLOOKUP($B108,'[1]stat gazz 13-14'!$A:$Z,14,0)</f>
        <v>1</v>
      </c>
      <c r="O108" s="210" t="str">
        <f>VLOOKUP($B108,'[1]stat gazz 13-14'!$A:$Z,3,0)</f>
        <v>lazio</v>
      </c>
    </row>
    <row r="109" spans="1:15" x14ac:dyDescent="0.2">
      <c r="A109" s="216"/>
      <c r="B109" s="217" t="s">
        <v>594</v>
      </c>
      <c r="C109" s="205" t="str">
        <f t="shared" si="6"/>
        <v>udi</v>
      </c>
      <c r="D109" s="205">
        <f>VLOOKUP($B109,'[1]stat gazz 13-14'!$A:$Z,4,0)</f>
        <v>22</v>
      </c>
      <c r="E109" s="207">
        <f>VLOOKUP($B109,'[1]stat gazz 13-14'!$A:$Z,7,0)</f>
        <v>5.8863636363636367</v>
      </c>
      <c r="F109" s="207">
        <f>VLOOKUP($B109,'[1]stat gazz 13-14'!$A:$Z,5,0)</f>
        <v>5.9318181818181817</v>
      </c>
      <c r="G109" s="208">
        <f t="shared" si="7"/>
        <v>-4.5454545454545456E-2</v>
      </c>
      <c r="H109" s="209">
        <f>VLOOKUP($B109,'[1]stat gazz 13-14'!$A:$Z,9,0)</f>
        <v>1</v>
      </c>
      <c r="I109" s="209">
        <f>VLOOKUP($B109,'[1]stat gazz 13-14'!$A:$Z,15,0)</f>
        <v>0</v>
      </c>
      <c r="J109" s="209">
        <f>VLOOKUP($B109,'[1]stat gazz 13-14'!$A:$Z,16,0)</f>
        <v>0</v>
      </c>
      <c r="K109" s="209">
        <f>VLOOKUP($B109,'[1]stat gazz 13-14'!$A:$Z,12,0)</f>
        <v>2</v>
      </c>
      <c r="L109" s="209">
        <f>VLOOKUP($B109,'[1]stat gazz 13-14'!$A:$Z,13,0)</f>
        <v>12</v>
      </c>
      <c r="M109" s="209">
        <f>VLOOKUP($B109,'[1]stat gazz 13-14'!$A:$Z,14,0)</f>
        <v>0</v>
      </c>
      <c r="O109" s="210" t="str">
        <f>VLOOKUP($B109,'[1]stat gazz 13-14'!$A:$Z,3,0)</f>
        <v>udinese</v>
      </c>
    </row>
    <row r="110" spans="1:15" x14ac:dyDescent="0.2">
      <c r="A110" s="216"/>
      <c r="B110" s="217" t="s">
        <v>549</v>
      </c>
      <c r="C110" s="205" t="str">
        <f t="shared" si="6"/>
        <v>mil</v>
      </c>
      <c r="D110" s="205">
        <f>VLOOKUP($B110,'[1]stat gazz 13-14'!$A:$Z,4,0)</f>
        <v>14</v>
      </c>
      <c r="E110" s="207">
        <f>VLOOKUP($B110,'[1]stat gazz 13-14'!$A:$Z,7,0)</f>
        <v>5.8571428571428568</v>
      </c>
      <c r="F110" s="207">
        <f>VLOOKUP($B110,'[1]stat gazz 13-14'!$A:$Z,5,0)</f>
        <v>5.5714285714285712</v>
      </c>
      <c r="G110" s="208">
        <f t="shared" si="7"/>
        <v>0.2857142857142857</v>
      </c>
      <c r="H110" s="209">
        <f>VLOOKUP($B110,'[1]stat gazz 13-14'!$A:$Z,9,0)</f>
        <v>1</v>
      </c>
      <c r="I110" s="209">
        <f>VLOOKUP($B110,'[1]stat gazz 13-14'!$A:$Z,15,0)</f>
        <v>0</v>
      </c>
      <c r="J110" s="209">
        <f>VLOOKUP($B110,'[1]stat gazz 13-14'!$A:$Z,16,0)</f>
        <v>0</v>
      </c>
      <c r="K110" s="209">
        <f>VLOOKUP($B110,'[1]stat gazz 13-14'!$A:$Z,12,0)</f>
        <v>2</v>
      </c>
      <c r="L110" s="209">
        <f>VLOOKUP($B110,'[1]stat gazz 13-14'!$A:$Z,13,0)</f>
        <v>2</v>
      </c>
      <c r="M110" s="209">
        <f>VLOOKUP($B110,'[1]stat gazz 13-14'!$A:$Z,14,0)</f>
        <v>0</v>
      </c>
      <c r="O110" s="210" t="str">
        <f>VLOOKUP($B110,'[1]stat gazz 13-14'!$A:$Z,3,0)</f>
        <v>milan</v>
      </c>
    </row>
    <row r="111" spans="1:15" x14ac:dyDescent="0.2">
      <c r="A111" s="216"/>
      <c r="B111" s="217" t="s">
        <v>621</v>
      </c>
      <c r="C111" s="205" t="str">
        <f t="shared" si="6"/>
        <v>tor</v>
      </c>
      <c r="D111" s="205">
        <f>VLOOKUP($B111,'[1]stat gazz 13-14'!$A:$Z,4,0)</f>
        <v>33</v>
      </c>
      <c r="E111" s="207">
        <f>VLOOKUP($B111,'[1]stat gazz 13-14'!$A:$Z,7,0)</f>
        <v>5.8484848484848486</v>
      </c>
      <c r="F111" s="207">
        <f>VLOOKUP($B111,'[1]stat gazz 13-14'!$A:$Z,5,0)</f>
        <v>5.9242424242424239</v>
      </c>
      <c r="G111" s="208">
        <f t="shared" si="7"/>
        <v>-7.575757575757576E-2</v>
      </c>
      <c r="H111" s="209">
        <f>VLOOKUP($B111,'[1]stat gazz 13-14'!$A:$Z,9,0)</f>
        <v>1</v>
      </c>
      <c r="I111" s="209">
        <f>VLOOKUP($B111,'[1]stat gazz 13-14'!$A:$Z,15,0)</f>
        <v>0</v>
      </c>
      <c r="J111" s="209">
        <f>VLOOKUP($B111,'[1]stat gazz 13-14'!$A:$Z,16,0)</f>
        <v>0</v>
      </c>
      <c r="K111" s="209">
        <f>VLOOKUP($B111,'[1]stat gazz 13-14'!$A:$Z,12,0)</f>
        <v>2</v>
      </c>
      <c r="L111" s="209">
        <f>VLOOKUP($B111,'[1]stat gazz 13-14'!$A:$Z,13,0)</f>
        <v>15</v>
      </c>
      <c r="M111" s="209">
        <f>VLOOKUP($B111,'[1]stat gazz 13-14'!$A:$Z,14,0)</f>
        <v>0</v>
      </c>
      <c r="O111" s="210" t="str">
        <f>VLOOKUP($B111,'[1]stat gazz 13-14'!$A:$Z,3,0)</f>
        <v>torino</v>
      </c>
    </row>
    <row r="112" spans="1:15" x14ac:dyDescent="0.2">
      <c r="A112" s="216"/>
      <c r="B112" s="217" t="s">
        <v>517</v>
      </c>
      <c r="C112" s="205" t="str">
        <f t="shared" si="6"/>
        <v>gen</v>
      </c>
      <c r="D112" s="205">
        <f>VLOOKUP($B112,'[1]stat gazz 13-14'!$A:$Z,4,0)</f>
        <v>15</v>
      </c>
      <c r="E112" s="207">
        <f>VLOOKUP($B112,'[1]stat gazz 13-14'!$A:$Z,7,0)</f>
        <v>5.833333333333333</v>
      </c>
      <c r="F112" s="207">
        <f>VLOOKUP($B112,'[1]stat gazz 13-14'!$A:$Z,5,0)</f>
        <v>5.8</v>
      </c>
      <c r="G112" s="208">
        <f t="shared" si="7"/>
        <v>3.3333333333333333E-2</v>
      </c>
      <c r="H112" s="209">
        <f>VLOOKUP($B112,'[1]stat gazz 13-14'!$A:$Z,9,0)</f>
        <v>1</v>
      </c>
      <c r="I112" s="209">
        <f>VLOOKUP($B112,'[1]stat gazz 13-14'!$A:$Z,15,0)</f>
        <v>0</v>
      </c>
      <c r="J112" s="209">
        <f>VLOOKUP($B112,'[1]stat gazz 13-14'!$A:$Z,16,0)</f>
        <v>0</v>
      </c>
      <c r="K112" s="209">
        <f>VLOOKUP($B112,'[1]stat gazz 13-14'!$A:$Z,12,0)</f>
        <v>0</v>
      </c>
      <c r="L112" s="209">
        <f>VLOOKUP($B112,'[1]stat gazz 13-14'!$A:$Z,13,0)</f>
        <v>5</v>
      </c>
      <c r="M112" s="209">
        <f>VLOOKUP($B112,'[1]stat gazz 13-14'!$A:$Z,14,0)</f>
        <v>0</v>
      </c>
      <c r="O112" s="210" t="str">
        <f>VLOOKUP($B112,'[1]stat gazz 13-14'!$A:$Z,3,0)</f>
        <v>genoa</v>
      </c>
    </row>
    <row r="113" spans="1:15" x14ac:dyDescent="0.2">
      <c r="A113" s="216"/>
      <c r="B113" s="217" t="s">
        <v>524</v>
      </c>
      <c r="C113" s="205" t="str">
        <f t="shared" si="6"/>
        <v>ver</v>
      </c>
      <c r="D113" s="205">
        <f>VLOOKUP($B113,'[1]stat gazz 13-14'!$A:$Z,4,0)</f>
        <v>18</v>
      </c>
      <c r="E113" s="207">
        <f>VLOOKUP($B113,'[1]stat gazz 13-14'!$A:$Z,7,0)</f>
        <v>5.833333333333333</v>
      </c>
      <c r="F113" s="207">
        <f>VLOOKUP($B113,'[1]stat gazz 13-14'!$A:$Z,5,0)</f>
        <v>5.8888888888888893</v>
      </c>
      <c r="G113" s="208">
        <f t="shared" si="7"/>
        <v>-5.5555555555555552E-2</v>
      </c>
      <c r="H113" s="209">
        <f>VLOOKUP($B113,'[1]stat gazz 13-14'!$A:$Z,9,0)</f>
        <v>1</v>
      </c>
      <c r="I113" s="209">
        <f>VLOOKUP($B113,'[1]stat gazz 13-14'!$A:$Z,15,0)</f>
        <v>0</v>
      </c>
      <c r="J113" s="209">
        <f>VLOOKUP($B113,'[1]stat gazz 13-14'!$A:$Z,16,0)</f>
        <v>0</v>
      </c>
      <c r="K113" s="209">
        <f>VLOOKUP($B113,'[1]stat gazz 13-14'!$A:$Z,12,0)</f>
        <v>0</v>
      </c>
      <c r="L113" s="209">
        <f>VLOOKUP($B113,'[1]stat gazz 13-14'!$A:$Z,13,0)</f>
        <v>6</v>
      </c>
      <c r="M113" s="209">
        <f>VLOOKUP($B113,'[1]stat gazz 13-14'!$A:$Z,14,0)</f>
        <v>1</v>
      </c>
      <c r="O113" s="210" t="str">
        <f>VLOOKUP($B113,'[1]stat gazz 13-14'!$A:$Z,3,0)</f>
        <v>verona</v>
      </c>
    </row>
    <row r="114" spans="1:15" x14ac:dyDescent="0.2">
      <c r="A114" s="216"/>
      <c r="B114" s="217" t="s">
        <v>483</v>
      </c>
      <c r="C114" s="205" t="str">
        <f t="shared" si="6"/>
        <v>udi</v>
      </c>
      <c r="D114" s="205">
        <f>VLOOKUP($B114,'[1]stat gazz 13-14'!$A:$Z,4,0)</f>
        <v>32</v>
      </c>
      <c r="E114" s="207">
        <f>VLOOKUP($B114,'[1]stat gazz 13-14'!$A:$Z,7,0)</f>
        <v>5.828125</v>
      </c>
      <c r="F114" s="207">
        <f>VLOOKUP($B114,'[1]stat gazz 13-14'!$A:$Z,5,0)</f>
        <v>5.90625</v>
      </c>
      <c r="G114" s="208">
        <f t="shared" si="7"/>
        <v>-7.8125E-2</v>
      </c>
      <c r="H114" s="209">
        <f>VLOOKUP($B114,'[1]stat gazz 13-14'!$A:$Z,9,0)</f>
        <v>0</v>
      </c>
      <c r="I114" s="209">
        <f>VLOOKUP($B114,'[1]stat gazz 13-14'!$A:$Z,15,0)</f>
        <v>0</v>
      </c>
      <c r="J114" s="209">
        <f>VLOOKUP($B114,'[1]stat gazz 13-14'!$A:$Z,16,0)</f>
        <v>0</v>
      </c>
      <c r="K114" s="209">
        <f>VLOOKUP($B114,'[1]stat gazz 13-14'!$A:$Z,12,0)</f>
        <v>1</v>
      </c>
      <c r="L114" s="209">
        <f>VLOOKUP($B114,'[1]stat gazz 13-14'!$A:$Z,13,0)</f>
        <v>5</v>
      </c>
      <c r="M114" s="209">
        <f>VLOOKUP($B114,'[1]stat gazz 13-14'!$A:$Z,14,0)</f>
        <v>1</v>
      </c>
      <c r="O114" s="210" t="str">
        <f>VLOOKUP($B114,'[1]stat gazz 13-14'!$A:$Z,3,0)</f>
        <v>udinese</v>
      </c>
    </row>
    <row r="115" spans="1:15" x14ac:dyDescent="0.2">
      <c r="A115" s="216"/>
      <c r="B115" s="217" t="s">
        <v>548</v>
      </c>
      <c r="C115" s="205" t="str">
        <f t="shared" si="6"/>
        <v>chi</v>
      </c>
      <c r="D115" s="205">
        <f>VLOOKUP($B115,'[1]stat gazz 13-14'!$A:$Z,4,0)</f>
        <v>32</v>
      </c>
      <c r="E115" s="207">
        <f>VLOOKUP($B115,'[1]stat gazz 13-14'!$A:$Z,7,0)</f>
        <v>5.828125</v>
      </c>
      <c r="F115" s="207">
        <f>VLOOKUP($B115,'[1]stat gazz 13-14'!$A:$Z,5,0)</f>
        <v>5.890625</v>
      </c>
      <c r="G115" s="208">
        <f t="shared" si="7"/>
        <v>-6.25E-2</v>
      </c>
      <c r="H115" s="209">
        <f>VLOOKUP($B115,'[1]stat gazz 13-14'!$A:$Z,9,0)</f>
        <v>0</v>
      </c>
      <c r="I115" s="209">
        <f>VLOOKUP($B115,'[1]stat gazz 13-14'!$A:$Z,15,0)</f>
        <v>0</v>
      </c>
      <c r="J115" s="209">
        <f>VLOOKUP($B115,'[1]stat gazz 13-14'!$A:$Z,16,0)</f>
        <v>0</v>
      </c>
      <c r="K115" s="209">
        <f>VLOOKUP($B115,'[1]stat gazz 13-14'!$A:$Z,12,0)</f>
        <v>4</v>
      </c>
      <c r="L115" s="209">
        <f>VLOOKUP($B115,'[1]stat gazz 13-14'!$A:$Z,13,0)</f>
        <v>12</v>
      </c>
      <c r="M115" s="209">
        <f>VLOOKUP($B115,'[1]stat gazz 13-14'!$A:$Z,14,0)</f>
        <v>0</v>
      </c>
      <c r="O115" s="210" t="str">
        <f>VLOOKUP($B115,'[1]stat gazz 13-14'!$A:$Z,3,0)</f>
        <v>chievo</v>
      </c>
    </row>
    <row r="116" spans="1:15" x14ac:dyDescent="0.2">
      <c r="A116" s="216"/>
      <c r="B116" s="217" t="s">
        <v>519</v>
      </c>
      <c r="C116" s="205" t="str">
        <f t="shared" si="6"/>
        <v>cag</v>
      </c>
      <c r="D116" s="205">
        <f>VLOOKUP($B116,'[1]stat gazz 13-14'!$A:$Z,4,0)</f>
        <v>26</v>
      </c>
      <c r="E116" s="207">
        <f>VLOOKUP($B116,'[1]stat gazz 13-14'!$A:$Z,7,0)</f>
        <v>5.8269230769230766</v>
      </c>
      <c r="F116" s="207">
        <f>VLOOKUP($B116,'[1]stat gazz 13-14'!$A:$Z,5,0)</f>
        <v>5.9423076923076925</v>
      </c>
      <c r="G116" s="208">
        <f t="shared" si="7"/>
        <v>-0.11538461538461539</v>
      </c>
      <c r="H116" s="209">
        <f>VLOOKUP($B116,'[1]stat gazz 13-14'!$A:$Z,9,0)</f>
        <v>0</v>
      </c>
      <c r="I116" s="209">
        <f>VLOOKUP($B116,'[1]stat gazz 13-14'!$A:$Z,15,0)</f>
        <v>0</v>
      </c>
      <c r="J116" s="209">
        <f>VLOOKUP($B116,'[1]stat gazz 13-14'!$A:$Z,16,0)</f>
        <v>0</v>
      </c>
      <c r="K116" s="209">
        <f>VLOOKUP($B116,'[1]stat gazz 13-14'!$A:$Z,12,0)</f>
        <v>0</v>
      </c>
      <c r="L116" s="209">
        <f>VLOOKUP($B116,'[1]stat gazz 13-14'!$A:$Z,13,0)</f>
        <v>6</v>
      </c>
      <c r="M116" s="209">
        <f>VLOOKUP($B116,'[1]stat gazz 13-14'!$A:$Z,14,0)</f>
        <v>0</v>
      </c>
      <c r="O116" s="210" t="str">
        <f>VLOOKUP($B116,'[1]stat gazz 13-14'!$A:$Z,3,0)</f>
        <v>cagliari</v>
      </c>
    </row>
    <row r="117" spans="1:15" x14ac:dyDescent="0.2">
      <c r="A117" s="216"/>
      <c r="B117" s="217" t="s">
        <v>582</v>
      </c>
      <c r="C117" s="205" t="str">
        <f t="shared" si="6"/>
        <v>ata</v>
      </c>
      <c r="D117" s="205">
        <f>VLOOKUP($B117,'[1]stat gazz 13-14'!$A:$Z,4,0)</f>
        <v>17</v>
      </c>
      <c r="E117" s="207">
        <f>VLOOKUP($B117,'[1]stat gazz 13-14'!$A:$Z,7,0)</f>
        <v>5.7941176470588234</v>
      </c>
      <c r="F117" s="207">
        <f>VLOOKUP($B117,'[1]stat gazz 13-14'!$A:$Z,5,0)</f>
        <v>5.7058823529411766</v>
      </c>
      <c r="G117" s="208">
        <f t="shared" si="7"/>
        <v>8.8235294117647065E-2</v>
      </c>
      <c r="H117" s="209">
        <f>VLOOKUP($B117,'[1]stat gazz 13-14'!$A:$Z,9,0)</f>
        <v>1</v>
      </c>
      <c r="I117" s="209">
        <f>VLOOKUP($B117,'[1]stat gazz 13-14'!$A:$Z,15,0)</f>
        <v>0</v>
      </c>
      <c r="J117" s="209">
        <f>VLOOKUP($B117,'[1]stat gazz 13-14'!$A:$Z,16,0)</f>
        <v>0</v>
      </c>
      <c r="K117" s="209">
        <f>VLOOKUP($B117,'[1]stat gazz 13-14'!$A:$Z,12,0)</f>
        <v>1</v>
      </c>
      <c r="L117" s="209">
        <f>VLOOKUP($B117,'[1]stat gazz 13-14'!$A:$Z,13,0)</f>
        <v>5</v>
      </c>
      <c r="M117" s="209">
        <f>VLOOKUP($B117,'[1]stat gazz 13-14'!$A:$Z,14,0)</f>
        <v>0</v>
      </c>
      <c r="O117" s="210" t="str">
        <f>VLOOKUP($B117,'[1]stat gazz 13-14'!$A:$Z,3,0)</f>
        <v>atalanta</v>
      </c>
    </row>
    <row r="118" spans="1:15" x14ac:dyDescent="0.2">
      <c r="A118" s="216"/>
      <c r="B118" s="217" t="s">
        <v>617</v>
      </c>
      <c r="C118" s="205" t="str">
        <f t="shared" si="6"/>
        <v>int</v>
      </c>
      <c r="D118" s="205">
        <f>VLOOKUP($B118,'[1]stat gazz 13-14'!$A:$Z,4,0)</f>
        <v>17</v>
      </c>
      <c r="E118" s="207">
        <f>VLOOKUP($B118,'[1]stat gazz 13-14'!$A:$Z,7,0)</f>
        <v>5.7941176470588234</v>
      </c>
      <c r="F118" s="207">
        <f>VLOOKUP($B118,'[1]stat gazz 13-14'!$A:$Z,5,0)</f>
        <v>5.6470588235294121</v>
      </c>
      <c r="G118" s="208">
        <f t="shared" si="7"/>
        <v>0.14705882352941177</v>
      </c>
      <c r="H118" s="209">
        <f>VLOOKUP($B118,'[1]stat gazz 13-14'!$A:$Z,9,0)</f>
        <v>1</v>
      </c>
      <c r="I118" s="209">
        <f>VLOOKUP($B118,'[1]stat gazz 13-14'!$A:$Z,15,0)</f>
        <v>0</v>
      </c>
      <c r="J118" s="209">
        <f>VLOOKUP($B118,'[1]stat gazz 13-14'!$A:$Z,16,0)</f>
        <v>0</v>
      </c>
      <c r="K118" s="209">
        <f>VLOOKUP($B118,'[1]stat gazz 13-14'!$A:$Z,12,0)</f>
        <v>1</v>
      </c>
      <c r="L118" s="209">
        <f>VLOOKUP($B118,'[1]stat gazz 13-14'!$A:$Z,13,0)</f>
        <v>3</v>
      </c>
      <c r="M118" s="209">
        <f>VLOOKUP($B118,'[1]stat gazz 13-14'!$A:$Z,14,0)</f>
        <v>0</v>
      </c>
      <c r="O118" s="210" t="str">
        <f>VLOOKUP($B118,'[1]stat gazz 13-14'!$A:$Z,3,0)</f>
        <v>inter</v>
      </c>
    </row>
    <row r="119" spans="1:15" x14ac:dyDescent="0.2">
      <c r="A119" s="216"/>
      <c r="B119" s="217" t="s">
        <v>533</v>
      </c>
      <c r="C119" s="205" t="str">
        <f t="shared" si="6"/>
        <v>ata</v>
      </c>
      <c r="D119" s="205">
        <f>VLOOKUP($B119,'[1]stat gazz 13-14'!$A:$Z,4,0)</f>
        <v>26</v>
      </c>
      <c r="E119" s="207">
        <f>VLOOKUP($B119,'[1]stat gazz 13-14'!$A:$Z,7,0)</f>
        <v>5.7884615384615383</v>
      </c>
      <c r="F119" s="207">
        <f>VLOOKUP($B119,'[1]stat gazz 13-14'!$A:$Z,5,0)</f>
        <v>5.7115384615384617</v>
      </c>
      <c r="G119" s="208">
        <f t="shared" si="7"/>
        <v>7.6923076923076927E-2</v>
      </c>
      <c r="H119" s="209">
        <f>VLOOKUP($B119,'[1]stat gazz 13-14'!$A:$Z,9,0)</f>
        <v>1</v>
      </c>
      <c r="I119" s="209">
        <f>VLOOKUP($B119,'[1]stat gazz 13-14'!$A:$Z,15,0)</f>
        <v>0</v>
      </c>
      <c r="J119" s="209">
        <f>VLOOKUP($B119,'[1]stat gazz 13-14'!$A:$Z,16,0)</f>
        <v>0</v>
      </c>
      <c r="K119" s="209">
        <f>VLOOKUP($B119,'[1]stat gazz 13-14'!$A:$Z,12,0)</f>
        <v>1</v>
      </c>
      <c r="L119" s="209">
        <f>VLOOKUP($B119,'[1]stat gazz 13-14'!$A:$Z,13,0)</f>
        <v>4</v>
      </c>
      <c r="M119" s="209">
        <f>VLOOKUP($B119,'[1]stat gazz 13-14'!$A:$Z,14,0)</f>
        <v>0</v>
      </c>
      <c r="O119" s="210" t="str">
        <f>VLOOKUP($B119,'[1]stat gazz 13-14'!$A:$Z,3,0)</f>
        <v>atalanta</v>
      </c>
    </row>
    <row r="120" spans="1:15" x14ac:dyDescent="0.2">
      <c r="A120" s="216"/>
      <c r="B120" s="217" t="s">
        <v>531</v>
      </c>
      <c r="C120" s="205" t="str">
        <f t="shared" si="6"/>
        <v>mil</v>
      </c>
      <c r="D120" s="205">
        <f>VLOOKUP($B120,'[1]stat gazz 13-14'!$A:$Z,4,0)</f>
        <v>21</v>
      </c>
      <c r="E120" s="207">
        <f>VLOOKUP($B120,'[1]stat gazz 13-14'!$A:$Z,7,0)</f>
        <v>5.7857142857142856</v>
      </c>
      <c r="F120" s="207">
        <f>VLOOKUP($B120,'[1]stat gazz 13-14'!$A:$Z,5,0)</f>
        <v>5.666666666666667</v>
      </c>
      <c r="G120" s="208">
        <f t="shared" si="7"/>
        <v>0.11904761904761904</v>
      </c>
      <c r="H120" s="209">
        <f>VLOOKUP($B120,'[1]stat gazz 13-14'!$A:$Z,9,0)</f>
        <v>0</v>
      </c>
      <c r="I120" s="209">
        <f>VLOOKUP($B120,'[1]stat gazz 13-14'!$A:$Z,15,0)</f>
        <v>0</v>
      </c>
      <c r="J120" s="209">
        <f>VLOOKUP($B120,'[1]stat gazz 13-14'!$A:$Z,16,0)</f>
        <v>0</v>
      </c>
      <c r="K120" s="209">
        <f>VLOOKUP($B120,'[1]stat gazz 13-14'!$A:$Z,12,0)</f>
        <v>3</v>
      </c>
      <c r="L120" s="209">
        <f>VLOOKUP($B120,'[1]stat gazz 13-14'!$A:$Z,13,0)</f>
        <v>1</v>
      </c>
      <c r="M120" s="209">
        <f>VLOOKUP($B120,'[1]stat gazz 13-14'!$A:$Z,14,0)</f>
        <v>0</v>
      </c>
      <c r="O120" s="210" t="str">
        <f>VLOOKUP($B120,'[1]stat gazz 13-14'!$A:$Z,3,0)</f>
        <v>milan</v>
      </c>
    </row>
    <row r="121" spans="1:15" x14ac:dyDescent="0.2">
      <c r="A121" s="216"/>
      <c r="B121" s="217" t="s">
        <v>511</v>
      </c>
      <c r="C121" s="205" t="str">
        <f t="shared" si="6"/>
        <v>gen</v>
      </c>
      <c r="D121" s="205">
        <f>VLOOKUP($B121,'[1]stat gazz 13-14'!$A:$Z,4,0)</f>
        <v>11</v>
      </c>
      <c r="E121" s="207">
        <f>VLOOKUP($B121,'[1]stat gazz 13-14'!$A:$Z,7,0)</f>
        <v>5.7727272727272725</v>
      </c>
      <c r="F121" s="207">
        <f>VLOOKUP($B121,'[1]stat gazz 13-14'!$A:$Z,5,0)</f>
        <v>5.7727272727272725</v>
      </c>
      <c r="G121" s="208">
        <f t="shared" si="7"/>
        <v>0</v>
      </c>
      <c r="H121" s="209">
        <f>VLOOKUP($B121,'[1]stat gazz 13-14'!$A:$Z,9,0)</f>
        <v>0</v>
      </c>
      <c r="I121" s="209">
        <f>VLOOKUP($B121,'[1]stat gazz 13-14'!$A:$Z,15,0)</f>
        <v>0</v>
      </c>
      <c r="J121" s="209">
        <f>VLOOKUP($B121,'[1]stat gazz 13-14'!$A:$Z,16,0)</f>
        <v>0</v>
      </c>
      <c r="K121" s="209">
        <f>VLOOKUP($B121,'[1]stat gazz 13-14'!$A:$Z,12,0)</f>
        <v>0</v>
      </c>
      <c r="L121" s="209">
        <f>VLOOKUP($B121,'[1]stat gazz 13-14'!$A:$Z,13,0)</f>
        <v>0</v>
      </c>
      <c r="M121" s="209">
        <f>VLOOKUP($B121,'[1]stat gazz 13-14'!$A:$Z,14,0)</f>
        <v>0</v>
      </c>
      <c r="O121" s="210" t="str">
        <f>VLOOKUP($B121,'[1]stat gazz 13-14'!$A:$Z,3,0)</f>
        <v>genoa</v>
      </c>
    </row>
    <row r="122" spans="1:15" x14ac:dyDescent="0.2">
      <c r="A122" s="216"/>
      <c r="B122" s="217" t="s">
        <v>492</v>
      </c>
      <c r="C122" s="205" t="str">
        <f t="shared" si="6"/>
        <v>tor</v>
      </c>
      <c r="D122" s="205">
        <f>VLOOKUP($B122,'[1]stat gazz 13-14'!$A:$Z,4,0)</f>
        <v>20</v>
      </c>
      <c r="E122" s="207">
        <f>VLOOKUP($B122,'[1]stat gazz 13-14'!$A:$Z,7,0)</f>
        <v>5.75</v>
      </c>
      <c r="F122" s="207">
        <f>VLOOKUP($B122,'[1]stat gazz 13-14'!$A:$Z,5,0)</f>
        <v>5.85</v>
      </c>
      <c r="G122" s="208">
        <f t="shared" si="7"/>
        <v>-0.1</v>
      </c>
      <c r="H122" s="209">
        <f>VLOOKUP($B122,'[1]stat gazz 13-14'!$A:$Z,9,0)</f>
        <v>0</v>
      </c>
      <c r="I122" s="209">
        <f>VLOOKUP($B122,'[1]stat gazz 13-14'!$A:$Z,15,0)</f>
        <v>0</v>
      </c>
      <c r="J122" s="209">
        <f>VLOOKUP($B122,'[1]stat gazz 13-14'!$A:$Z,16,0)</f>
        <v>0</v>
      </c>
      <c r="K122" s="209">
        <f>VLOOKUP($B122,'[1]stat gazz 13-14'!$A:$Z,12,0)</f>
        <v>0</v>
      </c>
      <c r="L122" s="209">
        <f>VLOOKUP($B122,'[1]stat gazz 13-14'!$A:$Z,13,0)</f>
        <v>2</v>
      </c>
      <c r="M122" s="209">
        <f>VLOOKUP($B122,'[1]stat gazz 13-14'!$A:$Z,14,0)</f>
        <v>1</v>
      </c>
      <c r="O122" s="210" t="str">
        <f>VLOOKUP($B122,'[1]stat gazz 13-14'!$A:$Z,3,0)</f>
        <v>torino</v>
      </c>
    </row>
    <row r="123" spans="1:15" x14ac:dyDescent="0.2">
      <c r="A123" s="216"/>
      <c r="B123" s="217" t="s">
        <v>496</v>
      </c>
      <c r="C123" s="205" t="str">
        <f t="shared" si="6"/>
        <v>chi</v>
      </c>
      <c r="D123" s="205">
        <f>VLOOKUP($B123,'[1]stat gazz 13-14'!$A:$Z,4,0)</f>
        <v>16</v>
      </c>
      <c r="E123" s="207">
        <f>VLOOKUP($B123,'[1]stat gazz 13-14'!$A:$Z,7,0)</f>
        <v>5.75</v>
      </c>
      <c r="F123" s="207">
        <f>VLOOKUP($B123,'[1]stat gazz 13-14'!$A:$Z,5,0)</f>
        <v>5.65625</v>
      </c>
      <c r="G123" s="208">
        <f t="shared" si="7"/>
        <v>9.375E-2</v>
      </c>
      <c r="H123" s="209">
        <f>VLOOKUP($B123,'[1]stat gazz 13-14'!$A:$Z,9,0)</f>
        <v>1</v>
      </c>
      <c r="I123" s="209">
        <f>VLOOKUP($B123,'[1]stat gazz 13-14'!$A:$Z,15,0)</f>
        <v>0</v>
      </c>
      <c r="J123" s="209">
        <f>VLOOKUP($B123,'[1]stat gazz 13-14'!$A:$Z,16,0)</f>
        <v>0</v>
      </c>
      <c r="K123" s="209">
        <f>VLOOKUP($B123,'[1]stat gazz 13-14'!$A:$Z,12,0)</f>
        <v>0</v>
      </c>
      <c r="L123" s="209">
        <f>VLOOKUP($B123,'[1]stat gazz 13-14'!$A:$Z,13,0)</f>
        <v>3</v>
      </c>
      <c r="M123" s="209">
        <f>VLOOKUP($B123,'[1]stat gazz 13-14'!$A:$Z,14,0)</f>
        <v>0</v>
      </c>
      <c r="O123" s="210" t="str">
        <f>VLOOKUP($B123,'[1]stat gazz 13-14'!$A:$Z,3,0)</f>
        <v>chievo</v>
      </c>
    </row>
    <row r="124" spans="1:15" x14ac:dyDescent="0.2">
      <c r="A124" s="216"/>
      <c r="B124" s="217" t="s">
        <v>513</v>
      </c>
      <c r="C124" s="205" t="str">
        <f t="shared" si="6"/>
        <v>sas</v>
      </c>
      <c r="D124" s="205">
        <f>VLOOKUP($B124,'[1]stat gazz 13-14'!$A:$Z,4,0)</f>
        <v>16</v>
      </c>
      <c r="E124" s="207">
        <f>VLOOKUP($B124,'[1]stat gazz 13-14'!$A:$Z,7,0)</f>
        <v>5.75</v>
      </c>
      <c r="F124" s="207">
        <f>VLOOKUP($B124,'[1]stat gazz 13-14'!$A:$Z,5,0)</f>
        <v>5.75</v>
      </c>
      <c r="G124" s="208">
        <f t="shared" si="7"/>
        <v>0</v>
      </c>
      <c r="H124" s="209">
        <f>VLOOKUP($B124,'[1]stat gazz 13-14'!$A:$Z,9,0)</f>
        <v>0</v>
      </c>
      <c r="I124" s="209">
        <f>VLOOKUP($B124,'[1]stat gazz 13-14'!$A:$Z,15,0)</f>
        <v>0</v>
      </c>
      <c r="J124" s="209">
        <f>VLOOKUP($B124,'[1]stat gazz 13-14'!$A:$Z,16,0)</f>
        <v>0</v>
      </c>
      <c r="K124" s="209">
        <f>VLOOKUP($B124,'[1]stat gazz 13-14'!$A:$Z,12,0)</f>
        <v>0</v>
      </c>
      <c r="L124" s="209">
        <f>VLOOKUP($B124,'[1]stat gazz 13-14'!$A:$Z,13,0)</f>
        <v>0</v>
      </c>
      <c r="M124" s="209">
        <f>VLOOKUP($B124,'[1]stat gazz 13-14'!$A:$Z,14,0)</f>
        <v>0</v>
      </c>
      <c r="O124" s="210" t="str">
        <f>VLOOKUP($B124,'[1]stat gazz 13-14'!$A:$Z,3,0)</f>
        <v>sassuolo</v>
      </c>
    </row>
    <row r="125" spans="1:15" x14ac:dyDescent="0.2">
      <c r="A125" s="216"/>
      <c r="B125" s="217" t="s">
        <v>567</v>
      </c>
      <c r="C125" s="205" t="str">
        <f t="shared" si="6"/>
        <v>udi</v>
      </c>
      <c r="D125" s="205">
        <f>VLOOKUP($B125,'[1]stat gazz 13-14'!$A:$Z,4,0)</f>
        <v>22</v>
      </c>
      <c r="E125" s="207">
        <f>VLOOKUP($B125,'[1]stat gazz 13-14'!$A:$Z,7,0)</f>
        <v>5.75</v>
      </c>
      <c r="F125" s="207">
        <f>VLOOKUP($B125,'[1]stat gazz 13-14'!$A:$Z,5,0)</f>
        <v>5.8181818181818183</v>
      </c>
      <c r="G125" s="208">
        <f t="shared" si="7"/>
        <v>2.2727272727272728E-2</v>
      </c>
      <c r="H125" s="209">
        <f>VLOOKUP($B125,'[1]stat gazz 13-14'!$A:$Z,9,0)</f>
        <v>0</v>
      </c>
      <c r="I125" s="209">
        <f>VLOOKUP($B125,'[1]stat gazz 13-14'!$A:$Z,15,0)</f>
        <v>0</v>
      </c>
      <c r="J125" s="209">
        <f>VLOOKUP($B125,'[1]stat gazz 13-14'!$A:$Z,16,0)</f>
        <v>0</v>
      </c>
      <c r="K125" s="209">
        <f>VLOOKUP($B125,'[1]stat gazz 13-14'!$A:$Z,12,0)</f>
        <v>2</v>
      </c>
      <c r="L125" s="209">
        <f>VLOOKUP($B125,'[1]stat gazz 13-14'!$A:$Z,13,0)</f>
        <v>3</v>
      </c>
      <c r="M125" s="209">
        <f>VLOOKUP($B125,'[1]stat gazz 13-14'!$A:$Z,14,0)</f>
        <v>0</v>
      </c>
      <c r="O125" s="210" t="str">
        <f>VLOOKUP($B125,'[1]stat gazz 13-14'!$A:$Z,3,0)</f>
        <v>udinese</v>
      </c>
    </row>
    <row r="126" spans="1:15" x14ac:dyDescent="0.2">
      <c r="A126" s="216"/>
      <c r="B126" s="217" t="s">
        <v>532</v>
      </c>
      <c r="C126" s="205" t="str">
        <f t="shared" si="6"/>
        <v>cag</v>
      </c>
      <c r="D126" s="205">
        <f>VLOOKUP($B126,'[1]stat gazz 13-14'!$A:$Z,4,0)</f>
        <v>17</v>
      </c>
      <c r="E126" s="207">
        <f>VLOOKUP($B126,'[1]stat gazz 13-14'!$A:$Z,7,0)</f>
        <v>5.7352941176470589</v>
      </c>
      <c r="F126" s="207">
        <f>VLOOKUP($B126,'[1]stat gazz 13-14'!$A:$Z,5,0)</f>
        <v>5.7941176470588234</v>
      </c>
      <c r="G126" s="208">
        <f t="shared" si="7"/>
        <v>-5.8823529411764705E-2</v>
      </c>
      <c r="H126" s="209">
        <f>VLOOKUP($B126,'[1]stat gazz 13-14'!$A:$Z,9,0)</f>
        <v>0</v>
      </c>
      <c r="I126" s="209">
        <f>VLOOKUP($B126,'[1]stat gazz 13-14'!$A:$Z,15,0)</f>
        <v>0</v>
      </c>
      <c r="J126" s="209">
        <f>VLOOKUP($B126,'[1]stat gazz 13-14'!$A:$Z,16,0)</f>
        <v>0</v>
      </c>
      <c r="K126" s="209">
        <f>VLOOKUP($B126,'[1]stat gazz 13-14'!$A:$Z,12,0)</f>
        <v>0</v>
      </c>
      <c r="L126" s="209">
        <f>VLOOKUP($B126,'[1]stat gazz 13-14'!$A:$Z,13,0)</f>
        <v>2</v>
      </c>
      <c r="M126" s="209">
        <f>VLOOKUP($B126,'[1]stat gazz 13-14'!$A:$Z,14,0)</f>
        <v>0</v>
      </c>
      <c r="O126" s="210" t="str">
        <f>VLOOKUP($B126,'[1]stat gazz 13-14'!$A:$Z,3,0)</f>
        <v>cagliari</v>
      </c>
    </row>
    <row r="127" spans="1:15" x14ac:dyDescent="0.2">
      <c r="A127" s="216"/>
      <c r="B127" s="217" t="s">
        <v>623</v>
      </c>
      <c r="C127" s="205" t="str">
        <f t="shared" si="6"/>
        <v>sam</v>
      </c>
      <c r="D127" s="205">
        <f>VLOOKUP($B127,'[1]stat gazz 13-14'!$A:$Z,4,0)</f>
        <v>17</v>
      </c>
      <c r="E127" s="207">
        <f>VLOOKUP($B127,'[1]stat gazz 13-14'!$A:$Z,7,0)</f>
        <v>5.7352941176470589</v>
      </c>
      <c r="F127" s="207">
        <f>VLOOKUP($B127,'[1]stat gazz 13-14'!$A:$Z,5,0)</f>
        <v>5.6470588235294121</v>
      </c>
      <c r="G127" s="208">
        <f t="shared" si="7"/>
        <v>8.8235294117647065E-2</v>
      </c>
      <c r="H127" s="209">
        <f>VLOOKUP($B127,'[1]stat gazz 13-14'!$A:$Z,9,0)</f>
        <v>1</v>
      </c>
      <c r="I127" s="209">
        <f>VLOOKUP($B127,'[1]stat gazz 13-14'!$A:$Z,15,0)</f>
        <v>0</v>
      </c>
      <c r="J127" s="209">
        <f>VLOOKUP($B127,'[1]stat gazz 13-14'!$A:$Z,16,0)</f>
        <v>0</v>
      </c>
      <c r="K127" s="209">
        <f>VLOOKUP($B127,'[1]stat gazz 13-14'!$A:$Z,12,0)</f>
        <v>0</v>
      </c>
      <c r="L127" s="209">
        <f>VLOOKUP($B127,'[1]stat gazz 13-14'!$A:$Z,13,0)</f>
        <v>3</v>
      </c>
      <c r="M127" s="209">
        <f>VLOOKUP($B127,'[1]stat gazz 13-14'!$A:$Z,14,0)</f>
        <v>0</v>
      </c>
      <c r="O127" s="210" t="str">
        <f>VLOOKUP($B127,'[1]stat gazz 13-14'!$A:$Z,3,0)</f>
        <v>sampdoria</v>
      </c>
    </row>
    <row r="128" spans="1:15" x14ac:dyDescent="0.2">
      <c r="A128" s="216"/>
      <c r="B128" s="217" t="s">
        <v>573</v>
      </c>
      <c r="C128" s="205" t="str">
        <f t="shared" si="6"/>
        <v>sas</v>
      </c>
      <c r="D128" s="205">
        <f>VLOOKUP($B128,'[1]stat gazz 13-14'!$A:$Z,4,0)</f>
        <v>28</v>
      </c>
      <c r="E128" s="207">
        <f>VLOOKUP($B128,'[1]stat gazz 13-14'!$A:$Z,7,0)</f>
        <v>5.7321428571428568</v>
      </c>
      <c r="F128" s="207">
        <f>VLOOKUP($B128,'[1]stat gazz 13-14'!$A:$Z,5,0)</f>
        <v>5.875</v>
      </c>
      <c r="G128" s="208">
        <f t="shared" si="7"/>
        <v>-0.14285714285714285</v>
      </c>
      <c r="H128" s="209">
        <f>VLOOKUP($B128,'[1]stat gazz 13-14'!$A:$Z,9,0)</f>
        <v>0</v>
      </c>
      <c r="I128" s="209">
        <f>VLOOKUP($B128,'[1]stat gazz 13-14'!$A:$Z,15,0)</f>
        <v>0</v>
      </c>
      <c r="J128" s="209">
        <f>VLOOKUP($B128,'[1]stat gazz 13-14'!$A:$Z,16,0)</f>
        <v>0</v>
      </c>
      <c r="K128" s="209">
        <f>VLOOKUP($B128,'[1]stat gazz 13-14'!$A:$Z,12,0)</f>
        <v>1</v>
      </c>
      <c r="L128" s="209">
        <f>VLOOKUP($B128,'[1]stat gazz 13-14'!$A:$Z,13,0)</f>
        <v>8</v>
      </c>
      <c r="M128" s="209">
        <f>VLOOKUP($B128,'[1]stat gazz 13-14'!$A:$Z,14,0)</f>
        <v>1</v>
      </c>
      <c r="O128" s="210" t="str">
        <f>VLOOKUP($B128,'[1]stat gazz 13-14'!$A:$Z,3,0)</f>
        <v>sassuolo</v>
      </c>
    </row>
    <row r="129" spans="1:15" x14ac:dyDescent="0.2">
      <c r="A129" s="216"/>
      <c r="B129" s="217" t="s">
        <v>609</v>
      </c>
      <c r="C129" s="205" t="str">
        <f t="shared" si="6"/>
        <v>sam</v>
      </c>
      <c r="D129" s="205">
        <f>VLOOKUP($B129,'[1]stat gazz 13-14'!$A:$Z,4,0)</f>
        <v>12</v>
      </c>
      <c r="E129" s="207">
        <f>VLOOKUP($B129,'[1]stat gazz 13-14'!$A:$Z,7,0)</f>
        <v>5.708333333333333</v>
      </c>
      <c r="F129" s="207">
        <f>VLOOKUP($B129,'[1]stat gazz 13-14'!$A:$Z,5,0)</f>
        <v>5.75</v>
      </c>
      <c r="G129" s="208">
        <f t="shared" si="7"/>
        <v>-4.1666666666666664E-2</v>
      </c>
      <c r="H129" s="209">
        <f>VLOOKUP($B129,'[1]stat gazz 13-14'!$A:$Z,9,0)</f>
        <v>0</v>
      </c>
      <c r="I129" s="209">
        <f>VLOOKUP($B129,'[1]stat gazz 13-14'!$A:$Z,15,0)</f>
        <v>0</v>
      </c>
      <c r="J129" s="209">
        <f>VLOOKUP($B129,'[1]stat gazz 13-14'!$A:$Z,16,0)</f>
        <v>0</v>
      </c>
      <c r="K129" s="209">
        <f>VLOOKUP($B129,'[1]stat gazz 13-14'!$A:$Z,12,0)</f>
        <v>1</v>
      </c>
      <c r="L129" s="209">
        <f>VLOOKUP($B129,'[1]stat gazz 13-14'!$A:$Z,13,0)</f>
        <v>3</v>
      </c>
      <c r="M129" s="209">
        <f>VLOOKUP($B129,'[1]stat gazz 13-14'!$A:$Z,14,0)</f>
        <v>0</v>
      </c>
      <c r="O129" s="210" t="str">
        <f>VLOOKUP($B129,'[1]stat gazz 13-14'!$A:$Z,3,0)</f>
        <v>sampdoria</v>
      </c>
    </row>
    <row r="130" spans="1:15" x14ac:dyDescent="0.2">
      <c r="A130" s="216"/>
      <c r="B130" s="217" t="s">
        <v>611</v>
      </c>
      <c r="C130" s="205" t="str">
        <f t="shared" si="6"/>
        <v>chi</v>
      </c>
      <c r="D130" s="205">
        <f>VLOOKUP($B130,'[1]stat gazz 13-14'!$A:$Z,4,0)</f>
        <v>12</v>
      </c>
      <c r="E130" s="207">
        <f>VLOOKUP($B130,'[1]stat gazz 13-14'!$A:$Z,7,0)</f>
        <v>5.708333333333333</v>
      </c>
      <c r="F130" s="207">
        <f>VLOOKUP($B130,'[1]stat gazz 13-14'!$A:$Z,5,0)</f>
        <v>5.791666666666667</v>
      </c>
      <c r="G130" s="208">
        <f t="shared" si="7"/>
        <v>-8.3333333333333329E-2</v>
      </c>
      <c r="H130" s="209">
        <f>VLOOKUP($B130,'[1]stat gazz 13-14'!$A:$Z,9,0)</f>
        <v>0</v>
      </c>
      <c r="I130" s="209">
        <f>VLOOKUP($B130,'[1]stat gazz 13-14'!$A:$Z,15,0)</f>
        <v>0</v>
      </c>
      <c r="J130" s="209">
        <f>VLOOKUP($B130,'[1]stat gazz 13-14'!$A:$Z,16,0)</f>
        <v>0</v>
      </c>
      <c r="K130" s="209">
        <f>VLOOKUP($B130,'[1]stat gazz 13-14'!$A:$Z,12,0)</f>
        <v>0</v>
      </c>
      <c r="L130" s="209">
        <f>VLOOKUP($B130,'[1]stat gazz 13-14'!$A:$Z,13,0)</f>
        <v>2</v>
      </c>
      <c r="M130" s="209">
        <f>VLOOKUP($B130,'[1]stat gazz 13-14'!$A:$Z,14,0)</f>
        <v>0</v>
      </c>
      <c r="O130" s="210" t="str">
        <f>VLOOKUP($B130,'[1]stat gazz 13-14'!$A:$Z,3,0)</f>
        <v>chievo</v>
      </c>
    </row>
    <row r="131" spans="1:15" x14ac:dyDescent="0.2">
      <c r="B131" s="217" t="s">
        <v>603</v>
      </c>
      <c r="C131" s="205" t="str">
        <f t="shared" ref="C131:C150" si="8">LEFT(O131,3)</f>
        <v>cat</v>
      </c>
      <c r="D131" s="205">
        <f>VLOOKUP($B131,'[1]stat gazz 13-14'!$A:$Z,4,0)</f>
        <v>17</v>
      </c>
      <c r="E131" s="207">
        <f>VLOOKUP($B131,'[1]stat gazz 13-14'!$A:$Z,7,0)</f>
        <v>5.7058823529411766</v>
      </c>
      <c r="F131" s="207">
        <f>VLOOKUP($B131,'[1]stat gazz 13-14'!$A:$Z,5,0)</f>
        <v>5.9705882352941178</v>
      </c>
      <c r="G131" s="208">
        <f t="shared" ref="G131:G150" si="9">(H131*3-J131*3+K131-L131*0.5-M131)/D131</f>
        <v>-0.26470588235294118</v>
      </c>
      <c r="H131" s="209">
        <f>VLOOKUP($B131,'[1]stat gazz 13-14'!$A:$Z,9,0)</f>
        <v>0</v>
      </c>
      <c r="I131" s="209">
        <f>VLOOKUP($B131,'[1]stat gazz 13-14'!$A:$Z,15,0)</f>
        <v>0</v>
      </c>
      <c r="J131" s="209">
        <f>VLOOKUP($B131,'[1]stat gazz 13-14'!$A:$Z,16,0)</f>
        <v>0</v>
      </c>
      <c r="K131" s="209">
        <f>VLOOKUP($B131,'[1]stat gazz 13-14'!$A:$Z,12,0)</f>
        <v>0</v>
      </c>
      <c r="L131" s="209">
        <f>VLOOKUP($B131,'[1]stat gazz 13-14'!$A:$Z,13,0)</f>
        <v>7</v>
      </c>
      <c r="M131" s="209">
        <f>VLOOKUP($B131,'[1]stat gazz 13-14'!$A:$Z,14,0)</f>
        <v>1</v>
      </c>
      <c r="O131" s="210" t="str">
        <f>VLOOKUP($B131,'[1]stat gazz 13-14'!$A:$Z,3,0)</f>
        <v>catania</v>
      </c>
    </row>
    <row r="132" spans="1:15" x14ac:dyDescent="0.2">
      <c r="B132" s="217" t="s">
        <v>578</v>
      </c>
      <c r="C132" s="205" t="str">
        <f t="shared" si="8"/>
        <v>sas</v>
      </c>
      <c r="D132" s="205">
        <f>VLOOKUP($B132,'[1]stat gazz 13-14'!$A:$Z,4,0)</f>
        <v>15</v>
      </c>
      <c r="E132" s="207">
        <f>VLOOKUP($B132,'[1]stat gazz 13-14'!$A:$Z,7,0)</f>
        <v>5.7</v>
      </c>
      <c r="F132" s="207">
        <f>VLOOKUP($B132,'[1]stat gazz 13-14'!$A:$Z,5,0)</f>
        <v>5.666666666666667</v>
      </c>
      <c r="G132" s="208">
        <f t="shared" si="9"/>
        <v>3.3333333333333333E-2</v>
      </c>
      <c r="H132" s="209">
        <f>VLOOKUP($B132,'[1]stat gazz 13-14'!$A:$Z,9,0)</f>
        <v>0</v>
      </c>
      <c r="I132" s="209">
        <f>VLOOKUP($B132,'[1]stat gazz 13-14'!$A:$Z,15,0)</f>
        <v>0</v>
      </c>
      <c r="J132" s="209">
        <f>VLOOKUP($B132,'[1]stat gazz 13-14'!$A:$Z,16,0)</f>
        <v>0</v>
      </c>
      <c r="K132" s="209">
        <f>VLOOKUP($B132,'[1]stat gazz 13-14'!$A:$Z,12,0)</f>
        <v>2</v>
      </c>
      <c r="L132" s="209">
        <f>VLOOKUP($B132,'[1]stat gazz 13-14'!$A:$Z,13,0)</f>
        <v>3</v>
      </c>
      <c r="M132" s="209">
        <f>VLOOKUP($B132,'[1]stat gazz 13-14'!$A:$Z,14,0)</f>
        <v>0</v>
      </c>
      <c r="O132" s="210" t="str">
        <f>VLOOKUP($B132,'[1]stat gazz 13-14'!$A:$Z,3,0)</f>
        <v>sassuolo</v>
      </c>
    </row>
    <row r="133" spans="1:15" x14ac:dyDescent="0.2">
      <c r="B133" s="217" t="s">
        <v>588</v>
      </c>
      <c r="C133" s="205" t="str">
        <f t="shared" si="8"/>
        <v>sam</v>
      </c>
      <c r="D133" s="205">
        <f>VLOOKUP($B133,'[1]stat gazz 13-14'!$A:$Z,4,0)</f>
        <v>27</v>
      </c>
      <c r="E133" s="207">
        <f>VLOOKUP($B133,'[1]stat gazz 13-14'!$A:$Z,7,0)</f>
        <v>5.6851851851851851</v>
      </c>
      <c r="F133" s="207">
        <f>VLOOKUP($B133,'[1]stat gazz 13-14'!$A:$Z,5,0)</f>
        <v>5.8148148148148149</v>
      </c>
      <c r="G133" s="208">
        <f t="shared" si="9"/>
        <v>-0.12962962962962962</v>
      </c>
      <c r="H133" s="209">
        <f>VLOOKUP($B133,'[1]stat gazz 13-14'!$A:$Z,9,0)</f>
        <v>0</v>
      </c>
      <c r="I133" s="209">
        <f>VLOOKUP($B133,'[1]stat gazz 13-14'!$A:$Z,15,0)</f>
        <v>0</v>
      </c>
      <c r="J133" s="209">
        <f>VLOOKUP($B133,'[1]stat gazz 13-14'!$A:$Z,16,0)</f>
        <v>0</v>
      </c>
      <c r="K133" s="209">
        <f>VLOOKUP($B133,'[1]stat gazz 13-14'!$A:$Z,12,0)</f>
        <v>0</v>
      </c>
      <c r="L133" s="209">
        <f>VLOOKUP($B133,'[1]stat gazz 13-14'!$A:$Z,13,0)</f>
        <v>7</v>
      </c>
      <c r="M133" s="209">
        <f>VLOOKUP($B133,'[1]stat gazz 13-14'!$A:$Z,14,0)</f>
        <v>0</v>
      </c>
      <c r="O133" s="210" t="str">
        <f>VLOOKUP($B133,'[1]stat gazz 13-14'!$A:$Z,3,0)</f>
        <v>sampdoria</v>
      </c>
    </row>
    <row r="134" spans="1:15" x14ac:dyDescent="0.2">
      <c r="B134" s="217" t="s">
        <v>583</v>
      </c>
      <c r="C134" s="205" t="str">
        <f t="shared" si="8"/>
        <v>sas</v>
      </c>
      <c r="D134" s="205">
        <f>VLOOKUP($B134,'[1]stat gazz 13-14'!$A:$Z,4,0)</f>
        <v>26</v>
      </c>
      <c r="E134" s="207">
        <f>VLOOKUP($B134,'[1]stat gazz 13-14'!$A:$Z,7,0)</f>
        <v>5.6730769230769234</v>
      </c>
      <c r="F134" s="207">
        <f>VLOOKUP($B134,'[1]stat gazz 13-14'!$A:$Z,5,0)</f>
        <v>5.634615384615385</v>
      </c>
      <c r="G134" s="208">
        <f t="shared" si="9"/>
        <v>3.8461538461538464E-2</v>
      </c>
      <c r="H134" s="209">
        <f>VLOOKUP($B134,'[1]stat gazz 13-14'!$A:$Z,9,0)</f>
        <v>1</v>
      </c>
      <c r="I134" s="209">
        <f>VLOOKUP($B134,'[1]stat gazz 13-14'!$A:$Z,15,0)</f>
        <v>0</v>
      </c>
      <c r="J134" s="209">
        <f>VLOOKUP($B134,'[1]stat gazz 13-14'!$A:$Z,16,0)</f>
        <v>0</v>
      </c>
      <c r="K134" s="209">
        <f>VLOOKUP($B134,'[1]stat gazz 13-14'!$A:$Z,12,0)</f>
        <v>0</v>
      </c>
      <c r="L134" s="209">
        <f>VLOOKUP($B134,'[1]stat gazz 13-14'!$A:$Z,13,0)</f>
        <v>4</v>
      </c>
      <c r="M134" s="209">
        <f>VLOOKUP($B134,'[1]stat gazz 13-14'!$A:$Z,14,0)</f>
        <v>0</v>
      </c>
      <c r="O134" s="210" t="str">
        <f>VLOOKUP($B134,'[1]stat gazz 13-14'!$A:$Z,3,0)</f>
        <v>sassuolo</v>
      </c>
    </row>
    <row r="135" spans="1:15" x14ac:dyDescent="0.2">
      <c r="B135" s="217" t="s">
        <v>503</v>
      </c>
      <c r="C135" s="205" t="str">
        <f t="shared" si="8"/>
        <v>sam</v>
      </c>
      <c r="D135" s="205">
        <f>VLOOKUP($B135,'[1]stat gazz 13-14'!$A:$Z,4,0)</f>
        <v>12</v>
      </c>
      <c r="E135" s="207">
        <f>VLOOKUP($B135,'[1]stat gazz 13-14'!$A:$Z,7,0)</f>
        <v>5.666666666666667</v>
      </c>
      <c r="F135" s="207">
        <f>VLOOKUP($B135,'[1]stat gazz 13-14'!$A:$Z,5,0)</f>
        <v>5.625</v>
      </c>
      <c r="G135" s="208">
        <f t="shared" si="9"/>
        <v>4.1666666666666664E-2</v>
      </c>
      <c r="H135" s="209">
        <f>VLOOKUP($B135,'[1]stat gazz 13-14'!$A:$Z,9,0)</f>
        <v>0</v>
      </c>
      <c r="I135" s="209">
        <f>VLOOKUP($B135,'[1]stat gazz 13-14'!$A:$Z,15,0)</f>
        <v>0</v>
      </c>
      <c r="J135" s="209">
        <f>VLOOKUP($B135,'[1]stat gazz 13-14'!$A:$Z,16,0)</f>
        <v>0</v>
      </c>
      <c r="K135" s="209">
        <f>VLOOKUP($B135,'[1]stat gazz 13-14'!$A:$Z,12,0)</f>
        <v>1</v>
      </c>
      <c r="L135" s="209">
        <f>VLOOKUP($B135,'[1]stat gazz 13-14'!$A:$Z,13,0)</f>
        <v>1</v>
      </c>
      <c r="M135" s="209">
        <f>VLOOKUP($B135,'[1]stat gazz 13-14'!$A:$Z,14,0)</f>
        <v>0</v>
      </c>
      <c r="O135" s="210" t="str">
        <f>VLOOKUP($B135,'[1]stat gazz 13-14'!$A:$Z,3,0)</f>
        <v>sampdoria</v>
      </c>
    </row>
    <row r="136" spans="1:15" x14ac:dyDescent="0.2">
      <c r="B136" s="217" t="s">
        <v>600</v>
      </c>
      <c r="C136" s="205" t="str">
        <f t="shared" si="8"/>
        <v>chi</v>
      </c>
      <c r="D136" s="205">
        <f>VLOOKUP($B136,'[1]stat gazz 13-14'!$A:$Z,4,0)</f>
        <v>31</v>
      </c>
      <c r="E136" s="207">
        <f>VLOOKUP($B136,'[1]stat gazz 13-14'!$A:$Z,7,0)</f>
        <v>5.661290322580645</v>
      </c>
      <c r="F136" s="207">
        <f>VLOOKUP($B136,'[1]stat gazz 13-14'!$A:$Z,5,0)</f>
        <v>5.709677419354839</v>
      </c>
      <c r="G136" s="208">
        <f t="shared" si="9"/>
        <v>-4.8387096774193547E-2</v>
      </c>
      <c r="H136" s="209">
        <f>VLOOKUP($B136,'[1]stat gazz 13-14'!$A:$Z,9,0)</f>
        <v>0</v>
      </c>
      <c r="I136" s="209">
        <f>VLOOKUP($B136,'[1]stat gazz 13-14'!$A:$Z,15,0)</f>
        <v>0</v>
      </c>
      <c r="J136" s="209">
        <f>VLOOKUP($B136,'[1]stat gazz 13-14'!$A:$Z,16,0)</f>
        <v>0</v>
      </c>
      <c r="K136" s="209">
        <f>VLOOKUP($B136,'[1]stat gazz 13-14'!$A:$Z,12,0)</f>
        <v>1</v>
      </c>
      <c r="L136" s="209">
        <f>VLOOKUP($B136,'[1]stat gazz 13-14'!$A:$Z,13,0)</f>
        <v>5</v>
      </c>
      <c r="M136" s="209">
        <f>VLOOKUP($B136,'[1]stat gazz 13-14'!$A:$Z,14,0)</f>
        <v>0</v>
      </c>
      <c r="O136" s="210" t="str">
        <f>VLOOKUP($B136,'[1]stat gazz 13-14'!$A:$Z,3,0)</f>
        <v>chievo</v>
      </c>
    </row>
    <row r="137" spans="1:15" x14ac:dyDescent="0.2">
      <c r="B137" s="217" t="s">
        <v>506</v>
      </c>
      <c r="C137" s="205" t="str">
        <f t="shared" si="8"/>
        <v>cag</v>
      </c>
      <c r="D137" s="205">
        <f>VLOOKUP($B137,'[1]stat gazz 13-14'!$A:$Z,4,0)</f>
        <v>16</v>
      </c>
      <c r="E137" s="207">
        <f>VLOOKUP($B137,'[1]stat gazz 13-14'!$A:$Z,7,0)</f>
        <v>5.65625</v>
      </c>
      <c r="F137" s="207">
        <f>VLOOKUP($B137,'[1]stat gazz 13-14'!$A:$Z,5,0)</f>
        <v>5.53125</v>
      </c>
      <c r="G137" s="208">
        <f t="shared" si="9"/>
        <v>0.125</v>
      </c>
      <c r="H137" s="209">
        <f>VLOOKUP($B137,'[1]stat gazz 13-14'!$A:$Z,9,0)</f>
        <v>1</v>
      </c>
      <c r="I137" s="209">
        <f>VLOOKUP($B137,'[1]stat gazz 13-14'!$A:$Z,15,0)</f>
        <v>0</v>
      </c>
      <c r="J137" s="209">
        <f>VLOOKUP($B137,'[1]stat gazz 13-14'!$A:$Z,16,0)</f>
        <v>0</v>
      </c>
      <c r="K137" s="209">
        <f>VLOOKUP($B137,'[1]stat gazz 13-14'!$A:$Z,12,0)</f>
        <v>0</v>
      </c>
      <c r="L137" s="209">
        <f>VLOOKUP($B137,'[1]stat gazz 13-14'!$A:$Z,13,0)</f>
        <v>2</v>
      </c>
      <c r="M137" s="209">
        <f>VLOOKUP($B137,'[1]stat gazz 13-14'!$A:$Z,14,0)</f>
        <v>0</v>
      </c>
      <c r="O137" s="210" t="str">
        <f>VLOOKUP($B137,'[1]stat gazz 13-14'!$A:$Z,3,0)</f>
        <v>cagliari</v>
      </c>
    </row>
    <row r="138" spans="1:15" x14ac:dyDescent="0.2">
      <c r="B138" s="217" t="s">
        <v>615</v>
      </c>
      <c r="C138" s="205" t="str">
        <f t="shared" si="8"/>
        <v>tor</v>
      </c>
      <c r="D138" s="205">
        <f>VLOOKUP($B138,'[1]stat gazz 13-14'!$A:$Z,4,0)</f>
        <v>17</v>
      </c>
      <c r="E138" s="207">
        <f>VLOOKUP($B138,'[1]stat gazz 13-14'!$A:$Z,7,0)</f>
        <v>5.6470588235294121</v>
      </c>
      <c r="F138" s="207">
        <f>VLOOKUP($B138,'[1]stat gazz 13-14'!$A:$Z,5,0)</f>
        <v>5.617647058823529</v>
      </c>
      <c r="G138" s="208">
        <f t="shared" si="9"/>
        <v>2.9411764705882353E-2</v>
      </c>
      <c r="H138" s="209">
        <f>VLOOKUP($B138,'[1]stat gazz 13-14'!$A:$Z,9,0)</f>
        <v>1</v>
      </c>
      <c r="I138" s="209">
        <f>VLOOKUP($B138,'[1]stat gazz 13-14'!$A:$Z,15,0)</f>
        <v>0</v>
      </c>
      <c r="J138" s="209">
        <f>VLOOKUP($B138,'[1]stat gazz 13-14'!$A:$Z,16,0)</f>
        <v>0</v>
      </c>
      <c r="K138" s="209">
        <f>VLOOKUP($B138,'[1]stat gazz 13-14'!$A:$Z,12,0)</f>
        <v>0</v>
      </c>
      <c r="L138" s="209">
        <f>VLOOKUP($B138,'[1]stat gazz 13-14'!$A:$Z,13,0)</f>
        <v>3</v>
      </c>
      <c r="M138" s="209">
        <f>VLOOKUP($B138,'[1]stat gazz 13-14'!$A:$Z,14,0)</f>
        <v>1</v>
      </c>
      <c r="O138" s="210" t="str">
        <f>VLOOKUP($B138,'[1]stat gazz 13-14'!$A:$Z,3,0)</f>
        <v>torino</v>
      </c>
    </row>
    <row r="139" spans="1:15" x14ac:dyDescent="0.2">
      <c r="B139" s="217" t="s">
        <v>526</v>
      </c>
      <c r="C139" s="205" t="str">
        <f t="shared" si="8"/>
        <v>liv</v>
      </c>
      <c r="D139" s="205">
        <f>VLOOKUP($B139,'[1]stat gazz 13-14'!$A:$Z,4,0)</f>
        <v>28</v>
      </c>
      <c r="E139" s="207">
        <f>VLOOKUP($B139,'[1]stat gazz 13-14'!$A:$Z,7,0)</f>
        <v>5.625</v>
      </c>
      <c r="F139" s="207">
        <f>VLOOKUP($B139,'[1]stat gazz 13-14'!$A:$Z,5,0)</f>
        <v>5.7321428571428568</v>
      </c>
      <c r="G139" s="208">
        <f t="shared" si="9"/>
        <v>-0.10714285714285714</v>
      </c>
      <c r="H139" s="209">
        <f>VLOOKUP($B139,'[1]stat gazz 13-14'!$A:$Z,9,0)</f>
        <v>0</v>
      </c>
      <c r="I139" s="209">
        <f>VLOOKUP($B139,'[1]stat gazz 13-14'!$A:$Z,15,0)</f>
        <v>0</v>
      </c>
      <c r="J139" s="209">
        <f>VLOOKUP($B139,'[1]stat gazz 13-14'!$A:$Z,16,0)</f>
        <v>0</v>
      </c>
      <c r="K139" s="209">
        <f>VLOOKUP($B139,'[1]stat gazz 13-14'!$A:$Z,12,0)</f>
        <v>0</v>
      </c>
      <c r="L139" s="209">
        <f>VLOOKUP($B139,'[1]stat gazz 13-14'!$A:$Z,13,0)</f>
        <v>6</v>
      </c>
      <c r="M139" s="209">
        <f>VLOOKUP($B139,'[1]stat gazz 13-14'!$A:$Z,14,0)</f>
        <v>0</v>
      </c>
      <c r="O139" s="210" t="str">
        <f>VLOOKUP($B139,'[1]stat gazz 13-14'!$A:$Z,3,0)</f>
        <v>livorno</v>
      </c>
    </row>
    <row r="140" spans="1:15" x14ac:dyDescent="0.2">
      <c r="B140" s="217" t="s">
        <v>523</v>
      </c>
      <c r="C140" s="205" t="str">
        <f t="shared" si="8"/>
        <v>cag</v>
      </c>
      <c r="D140" s="205">
        <f>VLOOKUP($B140,'[1]stat gazz 13-14'!$A:$Z,4,0)</f>
        <v>33</v>
      </c>
      <c r="E140" s="207">
        <f>VLOOKUP($B140,'[1]stat gazz 13-14'!$A:$Z,7,0)</f>
        <v>5.6060606060606064</v>
      </c>
      <c r="F140" s="207">
        <f>VLOOKUP($B140,'[1]stat gazz 13-14'!$A:$Z,5,0)</f>
        <v>5.7272727272727275</v>
      </c>
      <c r="G140" s="208">
        <f t="shared" si="9"/>
        <v>-0.12121212121212122</v>
      </c>
      <c r="H140" s="209">
        <f>VLOOKUP($B140,'[1]stat gazz 13-14'!$A:$Z,9,0)</f>
        <v>0</v>
      </c>
      <c r="I140" s="209">
        <f>VLOOKUP($B140,'[1]stat gazz 13-14'!$A:$Z,15,0)</f>
        <v>0</v>
      </c>
      <c r="J140" s="209">
        <f>VLOOKUP($B140,'[1]stat gazz 13-14'!$A:$Z,16,0)</f>
        <v>0</v>
      </c>
      <c r="K140" s="209">
        <f>VLOOKUP($B140,'[1]stat gazz 13-14'!$A:$Z,12,0)</f>
        <v>0</v>
      </c>
      <c r="L140" s="209">
        <f>VLOOKUP($B140,'[1]stat gazz 13-14'!$A:$Z,13,0)</f>
        <v>6</v>
      </c>
      <c r="M140" s="209">
        <f>VLOOKUP($B140,'[1]stat gazz 13-14'!$A:$Z,14,0)</f>
        <v>1</v>
      </c>
      <c r="O140" s="210" t="str">
        <f>VLOOKUP($B140,'[1]stat gazz 13-14'!$A:$Z,3,0)</f>
        <v>cagliari</v>
      </c>
    </row>
    <row r="141" spans="1:15" x14ac:dyDescent="0.2">
      <c r="B141" s="217" t="s">
        <v>535</v>
      </c>
      <c r="C141" s="205" t="str">
        <f t="shared" si="8"/>
        <v>laz</v>
      </c>
      <c r="D141" s="205">
        <f>VLOOKUP($B141,'[1]stat gazz 13-14'!$A:$Z,4,0)</f>
        <v>10</v>
      </c>
      <c r="E141" s="207">
        <f>VLOOKUP($B141,'[1]stat gazz 13-14'!$A:$Z,7,0)</f>
        <v>5.6</v>
      </c>
      <c r="F141" s="207">
        <f>VLOOKUP($B141,'[1]stat gazz 13-14'!$A:$Z,5,0)</f>
        <v>5.65</v>
      </c>
      <c r="G141" s="208">
        <f t="shared" si="9"/>
        <v>-0.05</v>
      </c>
      <c r="H141" s="209">
        <f>VLOOKUP($B141,'[1]stat gazz 13-14'!$A:$Z,9,0)</f>
        <v>0</v>
      </c>
      <c r="I141" s="209">
        <f>VLOOKUP($B141,'[1]stat gazz 13-14'!$A:$Z,15,0)</f>
        <v>0</v>
      </c>
      <c r="J141" s="209">
        <f>VLOOKUP($B141,'[1]stat gazz 13-14'!$A:$Z,16,0)</f>
        <v>0</v>
      </c>
      <c r="K141" s="209">
        <f>VLOOKUP($B141,'[1]stat gazz 13-14'!$A:$Z,12,0)</f>
        <v>0</v>
      </c>
      <c r="L141" s="209">
        <f>VLOOKUP($B141,'[1]stat gazz 13-14'!$A:$Z,13,0)</f>
        <v>1</v>
      </c>
      <c r="M141" s="209">
        <f>VLOOKUP($B141,'[1]stat gazz 13-14'!$A:$Z,14,0)</f>
        <v>0</v>
      </c>
      <c r="O141" s="210" t="str">
        <f>VLOOKUP($B141,'[1]stat gazz 13-14'!$A:$Z,3,0)</f>
        <v>lazio</v>
      </c>
    </row>
    <row r="142" spans="1:15" x14ac:dyDescent="0.2">
      <c r="B142" s="217" t="s">
        <v>560</v>
      </c>
      <c r="C142" s="205" t="str">
        <f t="shared" si="8"/>
        <v>bol</v>
      </c>
      <c r="D142" s="205">
        <f>VLOOKUP($B142,'[1]stat gazz 13-14'!$A:$Z,4,0)</f>
        <v>25</v>
      </c>
      <c r="E142" s="207">
        <f>VLOOKUP($B142,'[1]stat gazz 13-14'!$A:$Z,7,0)</f>
        <v>5.6</v>
      </c>
      <c r="F142" s="207">
        <f>VLOOKUP($B142,'[1]stat gazz 13-14'!$A:$Z,5,0)</f>
        <v>5.68</v>
      </c>
      <c r="G142" s="208">
        <f t="shared" si="9"/>
        <v>-0.08</v>
      </c>
      <c r="H142" s="209">
        <f>VLOOKUP($B142,'[1]stat gazz 13-14'!$A:$Z,9,0)</f>
        <v>0</v>
      </c>
      <c r="I142" s="209">
        <f>VLOOKUP($B142,'[1]stat gazz 13-14'!$A:$Z,15,0)</f>
        <v>0</v>
      </c>
      <c r="J142" s="209">
        <f>VLOOKUP($B142,'[1]stat gazz 13-14'!$A:$Z,16,0)</f>
        <v>0</v>
      </c>
      <c r="K142" s="209">
        <f>VLOOKUP($B142,'[1]stat gazz 13-14'!$A:$Z,12,0)</f>
        <v>0</v>
      </c>
      <c r="L142" s="209">
        <f>VLOOKUP($B142,'[1]stat gazz 13-14'!$A:$Z,13,0)</f>
        <v>4</v>
      </c>
      <c r="M142" s="209">
        <f>VLOOKUP($B142,'[1]stat gazz 13-14'!$A:$Z,14,0)</f>
        <v>0</v>
      </c>
      <c r="O142" s="210" t="str">
        <f>VLOOKUP($B142,'[1]stat gazz 13-14'!$A:$Z,3,0)</f>
        <v>bologna</v>
      </c>
    </row>
    <row r="143" spans="1:15" x14ac:dyDescent="0.2">
      <c r="B143" s="217" t="s">
        <v>543</v>
      </c>
      <c r="C143" s="205" t="str">
        <f t="shared" si="8"/>
        <v>chi</v>
      </c>
      <c r="D143" s="205">
        <f>VLOOKUP($B143,'[1]stat gazz 13-14'!$A:$Z,4,0)</f>
        <v>20</v>
      </c>
      <c r="E143" s="207">
        <f>VLOOKUP($B143,'[1]stat gazz 13-14'!$A:$Z,7,0)</f>
        <v>5.5750000000000002</v>
      </c>
      <c r="F143" s="207">
        <f>VLOOKUP($B143,'[1]stat gazz 13-14'!$A:$Z,5,0)</f>
        <v>5.6</v>
      </c>
      <c r="G143" s="208">
        <f t="shared" si="9"/>
        <v>-2.5000000000000001E-2</v>
      </c>
      <c r="H143" s="209">
        <f>VLOOKUP($B143,'[1]stat gazz 13-14'!$A:$Z,9,0)</f>
        <v>0</v>
      </c>
      <c r="I143" s="209">
        <f>VLOOKUP($B143,'[1]stat gazz 13-14'!$A:$Z,15,0)</f>
        <v>0</v>
      </c>
      <c r="J143" s="209">
        <f>VLOOKUP($B143,'[1]stat gazz 13-14'!$A:$Z,16,0)</f>
        <v>0</v>
      </c>
      <c r="K143" s="209">
        <f>VLOOKUP($B143,'[1]stat gazz 13-14'!$A:$Z,12,0)</f>
        <v>2</v>
      </c>
      <c r="L143" s="209">
        <f>VLOOKUP($B143,'[1]stat gazz 13-14'!$A:$Z,13,0)</f>
        <v>3</v>
      </c>
      <c r="M143" s="209">
        <f>VLOOKUP($B143,'[1]stat gazz 13-14'!$A:$Z,14,0)</f>
        <v>1</v>
      </c>
      <c r="O143" s="210" t="str">
        <f>VLOOKUP($B143,'[1]stat gazz 13-14'!$A:$Z,3,0)</f>
        <v>chievo</v>
      </c>
    </row>
    <row r="144" spans="1:15" x14ac:dyDescent="0.2">
      <c r="B144" s="217" t="s">
        <v>591</v>
      </c>
      <c r="C144" s="205" t="str">
        <f t="shared" si="8"/>
        <v>bol</v>
      </c>
      <c r="D144" s="205">
        <f>VLOOKUP($B144,'[1]stat gazz 13-14'!$A:$Z,4,0)</f>
        <v>21</v>
      </c>
      <c r="E144" s="207">
        <f>VLOOKUP($B144,'[1]stat gazz 13-14'!$A:$Z,7,0)</f>
        <v>5.5714285714285712</v>
      </c>
      <c r="F144" s="207">
        <f>VLOOKUP($B144,'[1]stat gazz 13-14'!$A:$Z,5,0)</f>
        <v>5.6190476190476186</v>
      </c>
      <c r="G144" s="208">
        <f t="shared" si="9"/>
        <v>-4.7619047619047616E-2</v>
      </c>
      <c r="H144" s="209">
        <f>VLOOKUP($B144,'[1]stat gazz 13-14'!$A:$Z,9,0)</f>
        <v>1</v>
      </c>
      <c r="I144" s="209">
        <f>VLOOKUP($B144,'[1]stat gazz 13-14'!$A:$Z,15,0)</f>
        <v>0</v>
      </c>
      <c r="J144" s="209">
        <f>VLOOKUP($B144,'[1]stat gazz 13-14'!$A:$Z,16,0)</f>
        <v>0</v>
      </c>
      <c r="K144" s="209">
        <f>VLOOKUP($B144,'[1]stat gazz 13-14'!$A:$Z,12,0)</f>
        <v>0</v>
      </c>
      <c r="L144" s="209">
        <f>VLOOKUP($B144,'[1]stat gazz 13-14'!$A:$Z,13,0)</f>
        <v>8</v>
      </c>
      <c r="M144" s="209">
        <f>VLOOKUP($B144,'[1]stat gazz 13-14'!$A:$Z,14,0)</f>
        <v>0</v>
      </c>
      <c r="O144" s="210" t="str">
        <f>VLOOKUP($B144,'[1]stat gazz 13-14'!$A:$Z,3,0)</f>
        <v>bologna</v>
      </c>
    </row>
    <row r="145" spans="2:15" x14ac:dyDescent="0.2">
      <c r="B145" s="217" t="s">
        <v>561</v>
      </c>
      <c r="C145" s="205" t="str">
        <f t="shared" si="8"/>
        <v>sam</v>
      </c>
      <c r="D145" s="205">
        <f>VLOOKUP($B145,'[1]stat gazz 13-14'!$A:$Z,4,0)</f>
        <v>32</v>
      </c>
      <c r="E145" s="207">
        <f>VLOOKUP($B145,'[1]stat gazz 13-14'!$A:$Z,7,0)</f>
        <v>5.5625</v>
      </c>
      <c r="F145" s="207">
        <f>VLOOKUP($B145,'[1]stat gazz 13-14'!$A:$Z,5,0)</f>
        <v>5.59375</v>
      </c>
      <c r="G145" s="208">
        <f t="shared" si="9"/>
        <v>-3.125E-2</v>
      </c>
      <c r="H145" s="209">
        <f>VLOOKUP($B145,'[1]stat gazz 13-14'!$A:$Z,9,0)</f>
        <v>1</v>
      </c>
      <c r="I145" s="209">
        <f>VLOOKUP($B145,'[1]stat gazz 13-14'!$A:$Z,15,0)</f>
        <v>0</v>
      </c>
      <c r="J145" s="209">
        <f>VLOOKUP($B145,'[1]stat gazz 13-14'!$A:$Z,16,0)</f>
        <v>0</v>
      </c>
      <c r="K145" s="209">
        <f>VLOOKUP($B145,'[1]stat gazz 13-14'!$A:$Z,12,0)</f>
        <v>1</v>
      </c>
      <c r="L145" s="209">
        <f>VLOOKUP($B145,'[1]stat gazz 13-14'!$A:$Z,13,0)</f>
        <v>8</v>
      </c>
      <c r="M145" s="209">
        <f>VLOOKUP($B145,'[1]stat gazz 13-14'!$A:$Z,14,0)</f>
        <v>1</v>
      </c>
      <c r="O145" s="210" t="str">
        <f>VLOOKUP($B145,'[1]stat gazz 13-14'!$A:$Z,3,0)</f>
        <v>sampdoria</v>
      </c>
    </row>
    <row r="146" spans="2:15" x14ac:dyDescent="0.2">
      <c r="B146" s="217" t="s">
        <v>516</v>
      </c>
      <c r="C146" s="205" t="str">
        <f t="shared" si="8"/>
        <v>ver</v>
      </c>
      <c r="D146" s="205">
        <f>VLOOKUP($B146,'[1]stat gazz 13-14'!$A:$Z,4,0)</f>
        <v>11</v>
      </c>
      <c r="E146" s="207">
        <f>VLOOKUP($B146,'[1]stat gazz 13-14'!$A:$Z,7,0)</f>
        <v>5.5454545454545459</v>
      </c>
      <c r="F146" s="207">
        <f>VLOOKUP($B146,'[1]stat gazz 13-14'!$A:$Z,5,0)</f>
        <v>5.6363636363636367</v>
      </c>
      <c r="G146" s="208">
        <f t="shared" si="9"/>
        <v>-9.0909090909090912E-2</v>
      </c>
      <c r="H146" s="209">
        <f>VLOOKUP($B146,'[1]stat gazz 13-14'!$A:$Z,9,0)</f>
        <v>0</v>
      </c>
      <c r="I146" s="209">
        <f>VLOOKUP($B146,'[1]stat gazz 13-14'!$A:$Z,15,0)</f>
        <v>0</v>
      </c>
      <c r="J146" s="209">
        <f>VLOOKUP($B146,'[1]stat gazz 13-14'!$A:$Z,16,0)</f>
        <v>0</v>
      </c>
      <c r="K146" s="209">
        <f>VLOOKUP($B146,'[1]stat gazz 13-14'!$A:$Z,12,0)</f>
        <v>0</v>
      </c>
      <c r="L146" s="209">
        <f>VLOOKUP($B146,'[1]stat gazz 13-14'!$A:$Z,13,0)</f>
        <v>2</v>
      </c>
      <c r="M146" s="209">
        <f>VLOOKUP($B146,'[1]stat gazz 13-14'!$A:$Z,14,0)</f>
        <v>0</v>
      </c>
      <c r="O146" s="210" t="str">
        <f>VLOOKUP($B146,'[1]stat gazz 13-14'!$A:$Z,3,0)</f>
        <v>verona</v>
      </c>
    </row>
    <row r="147" spans="2:15" x14ac:dyDescent="0.2">
      <c r="B147" s="217" t="s">
        <v>499</v>
      </c>
      <c r="C147" s="205" t="str">
        <f t="shared" si="8"/>
        <v>liv</v>
      </c>
      <c r="D147" s="205">
        <f>VLOOKUP($B147,'[1]stat gazz 13-14'!$A:$Z,4,0)</f>
        <v>25</v>
      </c>
      <c r="E147" s="207">
        <f>VLOOKUP($B147,'[1]stat gazz 13-14'!$A:$Z,7,0)</f>
        <v>5.54</v>
      </c>
      <c r="F147" s="207">
        <f>VLOOKUP($B147,'[1]stat gazz 13-14'!$A:$Z,5,0)</f>
        <v>5.62</v>
      </c>
      <c r="G147" s="208">
        <f t="shared" si="9"/>
        <v>-0.08</v>
      </c>
      <c r="H147" s="209">
        <f>VLOOKUP($B147,'[1]stat gazz 13-14'!$A:$Z,9,0)</f>
        <v>0</v>
      </c>
      <c r="I147" s="209">
        <f>VLOOKUP($B147,'[1]stat gazz 13-14'!$A:$Z,15,0)</f>
        <v>0</v>
      </c>
      <c r="J147" s="209">
        <f>VLOOKUP($B147,'[1]stat gazz 13-14'!$A:$Z,16,0)</f>
        <v>0</v>
      </c>
      <c r="K147" s="209">
        <f>VLOOKUP($B147,'[1]stat gazz 13-14'!$A:$Z,12,0)</f>
        <v>0</v>
      </c>
      <c r="L147" s="209">
        <f>VLOOKUP($B147,'[1]stat gazz 13-14'!$A:$Z,13,0)</f>
        <v>4</v>
      </c>
      <c r="M147" s="209">
        <f>VLOOKUP($B147,'[1]stat gazz 13-14'!$A:$Z,14,0)</f>
        <v>0</v>
      </c>
      <c r="O147" s="210" t="str">
        <f>VLOOKUP($B147,'[1]stat gazz 13-14'!$A:$Z,3,0)</f>
        <v>livorno</v>
      </c>
    </row>
    <row r="148" spans="2:15" x14ac:dyDescent="0.2">
      <c r="B148" s="217" t="s">
        <v>608</v>
      </c>
      <c r="C148" s="205" t="str">
        <f t="shared" si="8"/>
        <v>gen</v>
      </c>
      <c r="D148" s="205">
        <f>VLOOKUP($B148,'[1]stat gazz 13-14'!$A:$Z,4,0)</f>
        <v>10</v>
      </c>
      <c r="E148" s="207">
        <f>VLOOKUP($B148,'[1]stat gazz 13-14'!$A:$Z,7,0)</f>
        <v>5.5</v>
      </c>
      <c r="F148" s="207">
        <f>VLOOKUP($B148,'[1]stat gazz 13-14'!$A:$Z,5,0)</f>
        <v>5.65</v>
      </c>
      <c r="G148" s="208">
        <f t="shared" si="9"/>
        <v>-0.15</v>
      </c>
      <c r="H148" s="209">
        <f>VLOOKUP($B148,'[1]stat gazz 13-14'!$A:$Z,9,0)</f>
        <v>0</v>
      </c>
      <c r="I148" s="209">
        <f>VLOOKUP($B148,'[1]stat gazz 13-14'!$A:$Z,15,0)</f>
        <v>0</v>
      </c>
      <c r="J148" s="209">
        <f>VLOOKUP($B148,'[1]stat gazz 13-14'!$A:$Z,16,0)</f>
        <v>0</v>
      </c>
      <c r="K148" s="209">
        <f>VLOOKUP($B148,'[1]stat gazz 13-14'!$A:$Z,12,0)</f>
        <v>1</v>
      </c>
      <c r="L148" s="209">
        <f>VLOOKUP($B148,'[1]stat gazz 13-14'!$A:$Z,13,0)</f>
        <v>5</v>
      </c>
      <c r="M148" s="209">
        <f>VLOOKUP($B148,'[1]stat gazz 13-14'!$A:$Z,14,0)</f>
        <v>0</v>
      </c>
      <c r="O148" s="210" t="str">
        <f>VLOOKUP($B148,'[1]stat gazz 13-14'!$A:$Z,3,0)</f>
        <v>genoa</v>
      </c>
    </row>
    <row r="149" spans="2:15" x14ac:dyDescent="0.2">
      <c r="B149" s="217" t="s">
        <v>593</v>
      </c>
      <c r="C149" s="205" t="str">
        <f t="shared" si="8"/>
        <v>bol</v>
      </c>
      <c r="D149" s="205">
        <f>VLOOKUP($B149,'[1]stat gazz 13-14'!$A:$Z,4,0)</f>
        <v>24</v>
      </c>
      <c r="E149" s="207">
        <f>VLOOKUP($B149,'[1]stat gazz 13-14'!$A:$Z,7,0)</f>
        <v>5.416666666666667</v>
      </c>
      <c r="F149" s="207">
        <f>VLOOKUP($B149,'[1]stat gazz 13-14'!$A:$Z,5,0)</f>
        <v>5.625</v>
      </c>
      <c r="G149" s="208">
        <f t="shared" si="9"/>
        <v>-0.20833333333333334</v>
      </c>
      <c r="H149" s="209">
        <f>VLOOKUP($B149,'[1]stat gazz 13-14'!$A:$Z,9,0)</f>
        <v>0</v>
      </c>
      <c r="I149" s="209">
        <f>VLOOKUP($B149,'[1]stat gazz 13-14'!$A:$Z,15,0)</f>
        <v>0</v>
      </c>
      <c r="J149" s="209">
        <f>VLOOKUP($B149,'[1]stat gazz 13-14'!$A:$Z,16,0)</f>
        <v>0</v>
      </c>
      <c r="K149" s="209">
        <f>VLOOKUP($B149,'[1]stat gazz 13-14'!$A:$Z,12,0)</f>
        <v>0</v>
      </c>
      <c r="L149" s="209">
        <f>VLOOKUP($B149,'[1]stat gazz 13-14'!$A:$Z,13,0)</f>
        <v>10</v>
      </c>
      <c r="M149" s="209">
        <f>VLOOKUP($B149,'[1]stat gazz 13-14'!$A:$Z,14,0)</f>
        <v>0</v>
      </c>
      <c r="O149" s="210" t="str">
        <f>VLOOKUP($B149,'[1]stat gazz 13-14'!$A:$Z,3,0)</f>
        <v>bologna</v>
      </c>
    </row>
    <row r="150" spans="2:15" x14ac:dyDescent="0.2">
      <c r="B150" s="217" t="s">
        <v>564</v>
      </c>
      <c r="C150" s="205" t="str">
        <f t="shared" si="8"/>
        <v>int</v>
      </c>
      <c r="D150" s="205">
        <f>VLOOKUP($B150,'[1]stat gazz 13-14'!$A:$Z,4,0)</f>
        <v>13</v>
      </c>
      <c r="E150" s="207">
        <f>VLOOKUP($B150,'[1]stat gazz 13-14'!$A:$Z,7,0)</f>
        <v>5.2692307692307692</v>
      </c>
      <c r="F150" s="207">
        <f>VLOOKUP($B150,'[1]stat gazz 13-14'!$A:$Z,5,0)</f>
        <v>5.3461538461538458</v>
      </c>
      <c r="G150" s="208">
        <f t="shared" si="9"/>
        <v>-7.6923076923076927E-2</v>
      </c>
      <c r="H150" s="209">
        <f>VLOOKUP($B150,'[1]stat gazz 13-14'!$A:$Z,9,0)</f>
        <v>0</v>
      </c>
      <c r="I150" s="209">
        <f>VLOOKUP($B150,'[1]stat gazz 13-14'!$A:$Z,15,0)</f>
        <v>0</v>
      </c>
      <c r="J150" s="209">
        <f>VLOOKUP($B150,'[1]stat gazz 13-14'!$A:$Z,16,0)</f>
        <v>0</v>
      </c>
      <c r="K150" s="209">
        <f>VLOOKUP($B150,'[1]stat gazz 13-14'!$A:$Z,12,0)</f>
        <v>0</v>
      </c>
      <c r="L150" s="209">
        <f>VLOOKUP($B150,'[1]stat gazz 13-14'!$A:$Z,13,0)</f>
        <v>2</v>
      </c>
      <c r="M150" s="209">
        <f>VLOOKUP($B150,'[1]stat gazz 13-14'!$A:$Z,14,0)</f>
        <v>0</v>
      </c>
      <c r="O150" s="210" t="str">
        <f>VLOOKUP($B150,'[1]stat gazz 13-14'!$A:$Z,3,0)</f>
        <v>inter</v>
      </c>
    </row>
  </sheetData>
  <autoFilter ref="B2:M2">
    <filterColumn colId="7" showButton="0"/>
    <sortState ref="B3:M150">
      <sortCondition descending="1" ref="E2"/>
    </sortState>
  </autoFilter>
  <mergeCells count="1">
    <mergeCell ref="I2:J2"/>
  </mergeCells>
  <conditionalFormatting sqref="E3:E150">
    <cfRule type="cellIs" dxfId="2457" priority="19" operator="greaterThanOrEqual">
      <formula>6.7</formula>
    </cfRule>
    <cfRule type="cellIs" dxfId="2456" priority="20" operator="greaterThanOrEqual">
      <formula>6.4</formula>
    </cfRule>
    <cfRule type="cellIs" dxfId="2455" priority="21" operator="greaterThanOrEqual">
      <formula>6.1</formula>
    </cfRule>
    <cfRule type="cellIs" dxfId="2454" priority="22" operator="greaterThanOrEqual">
      <formula>5.8</formula>
    </cfRule>
    <cfRule type="cellIs" dxfId="2453" priority="23" operator="lessThanOrEqual">
      <formula>5.8</formula>
    </cfRule>
  </conditionalFormatting>
  <conditionalFormatting sqref="F3:F150">
    <cfRule type="cellIs" dxfId="2452" priority="14" operator="greaterThanOrEqual">
      <formula>6.2</formula>
    </cfRule>
    <cfRule type="cellIs" dxfId="2451" priority="15" operator="greaterThanOrEqual">
      <formula>6.1</formula>
    </cfRule>
    <cfRule type="cellIs" dxfId="2450" priority="16" operator="greaterThanOrEqual">
      <formula>5.95</formula>
    </cfRule>
    <cfRule type="cellIs" dxfId="2449" priority="17" operator="greaterThanOrEqual">
      <formula>5.8</formula>
    </cfRule>
    <cfRule type="cellIs" dxfId="2448" priority="18" operator="lessThanOrEqual">
      <formula>5.8</formula>
    </cfRule>
  </conditionalFormatting>
  <conditionalFormatting sqref="H3:H150">
    <cfRule type="cellIs" dxfId="2447" priority="11" operator="greaterThanOrEqual">
      <formula>7</formula>
    </cfRule>
    <cfRule type="cellIs" dxfId="2446" priority="12" operator="greaterThanOrEqual">
      <formula>4</formula>
    </cfRule>
  </conditionalFormatting>
  <conditionalFormatting sqref="I3:I150">
    <cfRule type="cellIs" dxfId="2445" priority="10" operator="greaterThanOrEqual">
      <formula>4</formula>
    </cfRule>
  </conditionalFormatting>
  <conditionalFormatting sqref="K3:K150">
    <cfRule type="cellIs" dxfId="2444" priority="8" operator="greaterThanOrEqual">
      <formula>7</formula>
    </cfRule>
    <cfRule type="cellIs" dxfId="2443" priority="9" operator="greaterThanOrEqual">
      <formula>4</formula>
    </cfRule>
  </conditionalFormatting>
  <conditionalFormatting sqref="L3:L150">
    <cfRule type="cellIs" dxfId="2442" priority="6" operator="greaterThanOrEqual">
      <formula>10</formula>
    </cfRule>
    <cfRule type="cellIs" dxfId="2441" priority="7" operator="greaterThanOrEqual">
      <formula>7</formula>
    </cfRule>
  </conditionalFormatting>
  <conditionalFormatting sqref="G3:G150">
    <cfRule type="cellIs" dxfId="2440" priority="1" operator="greaterThanOrEqual">
      <formula>1.45</formula>
    </cfRule>
    <cfRule type="cellIs" dxfId="2439" priority="2" operator="greaterThanOrEqual">
      <formula>0.9</formula>
    </cfRule>
    <cfRule type="cellIs" dxfId="2438" priority="3" operator="greaterThanOrEqual">
      <formula>0.5</formula>
    </cfRule>
    <cfRule type="cellIs" dxfId="2437" priority="4" operator="greaterThanOrEqual">
      <formula>0.3</formula>
    </cfRule>
    <cfRule type="cellIs" dxfId="2436" priority="5" operator="lessThanOrEqual">
      <formula>0.3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6"/>
  <dimension ref="A1:Q84"/>
  <sheetViews>
    <sheetView workbookViewId="0">
      <selection activeCell="F11" sqref="F11"/>
    </sheetView>
  </sheetViews>
  <sheetFormatPr defaultColWidth="10" defaultRowHeight="9.75" customHeight="1" x14ac:dyDescent="0.15"/>
  <cols>
    <col min="1" max="1" width="1.28515625" style="15" customWidth="1"/>
    <col min="2" max="2" width="11.140625" style="15" customWidth="1"/>
    <col min="3" max="3" width="4.42578125" style="41" customWidth="1"/>
    <col min="4" max="4" width="1.28515625" style="15" customWidth="1"/>
    <col min="5" max="9" width="4.42578125" style="41" customWidth="1"/>
    <col min="10" max="11" width="2.28515625" style="41" customWidth="1"/>
    <col min="12" max="14" width="4.42578125" style="41" customWidth="1"/>
    <col min="15" max="15" width="1.28515625" style="15" customWidth="1"/>
    <col min="16" max="16384" width="10" style="15"/>
  </cols>
  <sheetData>
    <row r="1" spans="1:17" ht="9.75" customHeight="1" x14ac:dyDescent="0.15">
      <c r="B1" s="153" t="s">
        <v>248</v>
      </c>
      <c r="C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7" ht="30" customHeight="1" x14ac:dyDescent="0.15">
      <c r="A2" s="146"/>
      <c r="B2" s="51" t="s">
        <v>0</v>
      </c>
      <c r="C2" s="17" t="s">
        <v>177</v>
      </c>
      <c r="D2" s="146"/>
      <c r="E2" s="51" t="s">
        <v>188</v>
      </c>
      <c r="F2" s="148" t="s">
        <v>180</v>
      </c>
      <c r="G2" s="51" t="s">
        <v>179</v>
      </c>
      <c r="H2" s="51" t="s">
        <v>628</v>
      </c>
      <c r="I2" s="51" t="s">
        <v>183</v>
      </c>
      <c r="J2" s="270" t="s">
        <v>186</v>
      </c>
      <c r="K2" s="271"/>
      <c r="L2" s="51" t="s">
        <v>627</v>
      </c>
      <c r="M2" s="51" t="s">
        <v>185</v>
      </c>
      <c r="N2" s="51" t="s">
        <v>116</v>
      </c>
      <c r="O2" s="146"/>
    </row>
    <row r="3" spans="1:17" ht="9.75" customHeight="1" x14ac:dyDescent="0.2">
      <c r="A3" s="3"/>
      <c r="B3" s="28" t="s">
        <v>520</v>
      </c>
      <c r="C3" s="29" t="str">
        <f t="shared" ref="C3:C40" si="0">LEFT(Q3,3)</f>
        <v>fio</v>
      </c>
      <c r="D3" s="3"/>
      <c r="E3" s="29">
        <f>VLOOKUP($B3,'[1]stat gazz 13-14'!$A:$Z,4,0)</f>
        <v>32</v>
      </c>
      <c r="F3" s="207">
        <f>VLOOKUP($B3,'[1]stat gazz 13-14'!$A:$Z,7,0)</f>
        <v>7.359375</v>
      </c>
      <c r="G3" s="207">
        <f>VLOOKUP($B3,'[1]stat gazz 13-14'!$A:$Z,5,0)</f>
        <v>6.359375</v>
      </c>
      <c r="H3" s="208">
        <f t="shared" ref="H3:H40" si="1">(I3*3-K3*3+L3-M3*0.5-N3)/E3</f>
        <v>1</v>
      </c>
      <c r="I3" s="209">
        <f>VLOOKUP($B3,'[1]stat gazz 13-14'!$A:$Z,9,0)</f>
        <v>11</v>
      </c>
      <c r="J3" s="209">
        <f>VLOOKUP($B3,'[1]stat gazz 13-14'!$A:$Z,15,0)</f>
        <v>0</v>
      </c>
      <c r="K3" s="209">
        <f>VLOOKUP($B3,'[1]stat gazz 13-14'!$A:$Z,16,0)</f>
        <v>0</v>
      </c>
      <c r="L3" s="209">
        <f>VLOOKUP($B3,'[1]stat gazz 13-14'!$A:$Z,12,0)</f>
        <v>4</v>
      </c>
      <c r="M3" s="209">
        <f>VLOOKUP($B3,'[1]stat gazz 13-14'!$A:$Z,13,0)</f>
        <v>8</v>
      </c>
      <c r="N3" s="209">
        <f>VLOOKUP($B3,'[1]stat gazz 13-14'!$A:$Z,14,0)</f>
        <v>1</v>
      </c>
      <c r="O3" s="3"/>
      <c r="Q3" s="15" t="str">
        <f>VLOOKUP($B3,'[1]stat gazz 13-14'!$A:$Z,3,0)</f>
        <v>fiorentina</v>
      </c>
    </row>
    <row r="4" spans="1:17" ht="9.75" customHeight="1" x14ac:dyDescent="0.2">
      <c r="A4" s="3"/>
      <c r="B4" s="28" t="s">
        <v>508</v>
      </c>
      <c r="C4" s="29" t="str">
        <f t="shared" si="0"/>
        <v>laz</v>
      </c>
      <c r="D4" s="3"/>
      <c r="E4" s="29">
        <f>VLOOKUP($B4,'[1]stat gazz 13-14'!$A:$Z,4,0)</f>
        <v>37</v>
      </c>
      <c r="F4" s="207">
        <f>VLOOKUP($B4,'[1]stat gazz 13-14'!$A:$Z,7,0)</f>
        <v>7.3513513513513518</v>
      </c>
      <c r="G4" s="207">
        <f>VLOOKUP($B4,'[1]stat gazz 13-14'!$A:$Z,5,0)</f>
        <v>6.3108108108108105</v>
      </c>
      <c r="H4" s="208">
        <f t="shared" si="1"/>
        <v>1.0405405405405406</v>
      </c>
      <c r="I4" s="209">
        <f>VLOOKUP($B4,'[1]stat gazz 13-14'!$A:$Z,9,0)</f>
        <v>12</v>
      </c>
      <c r="J4" s="209">
        <f>VLOOKUP($B4,'[1]stat gazz 13-14'!$A:$Z,15,0)</f>
        <v>6</v>
      </c>
      <c r="K4" s="209">
        <f>VLOOKUP($B4,'[1]stat gazz 13-14'!$A:$Z,16,0)</f>
        <v>0</v>
      </c>
      <c r="L4" s="209">
        <f>VLOOKUP($B4,'[1]stat gazz 13-14'!$A:$Z,12,0)</f>
        <v>5</v>
      </c>
      <c r="M4" s="209">
        <f>VLOOKUP($B4,'[1]stat gazz 13-14'!$A:$Z,13,0)</f>
        <v>3</v>
      </c>
      <c r="N4" s="209">
        <f>VLOOKUP($B4,'[1]stat gazz 13-14'!$A:$Z,14,0)</f>
        <v>1</v>
      </c>
      <c r="O4" s="3"/>
      <c r="Q4" s="15" t="str">
        <f>VLOOKUP($B4,'[1]stat gazz 13-14'!$A:$Z,3,0)</f>
        <v>lazio</v>
      </c>
    </row>
    <row r="5" spans="1:17" ht="9.75" customHeight="1" x14ac:dyDescent="0.2">
      <c r="A5" s="3"/>
      <c r="B5" s="28" t="s">
        <v>512</v>
      </c>
      <c r="C5" s="29" t="str">
        <f t="shared" si="0"/>
        <v>tor</v>
      </c>
      <c r="D5" s="3"/>
      <c r="E5" s="29">
        <f>VLOOKUP($B5,'[1]stat gazz 13-14'!$A:$Z,4,0)</f>
        <v>37</v>
      </c>
      <c r="F5" s="207">
        <f>VLOOKUP($B5,'[1]stat gazz 13-14'!$A:$Z,7,0)</f>
        <v>7.3108108108108105</v>
      </c>
      <c r="G5" s="207">
        <f>VLOOKUP($B5,'[1]stat gazz 13-14'!$A:$Z,5,0)</f>
        <v>6.2297297297297298</v>
      </c>
      <c r="H5" s="208">
        <f t="shared" si="1"/>
        <v>1.0810810810810811</v>
      </c>
      <c r="I5" s="209">
        <f>VLOOKUP($B5,'[1]stat gazz 13-14'!$A:$Z,9,0)</f>
        <v>13</v>
      </c>
      <c r="J5" s="209">
        <f>VLOOKUP($B5,'[1]stat gazz 13-14'!$A:$Z,15,0)</f>
        <v>5</v>
      </c>
      <c r="K5" s="209">
        <f>VLOOKUP($B5,'[1]stat gazz 13-14'!$A:$Z,16,0)</f>
        <v>2</v>
      </c>
      <c r="L5" s="209">
        <f>VLOOKUP($B5,'[1]stat gazz 13-14'!$A:$Z,12,0)</f>
        <v>9</v>
      </c>
      <c r="M5" s="209">
        <f>VLOOKUP($B5,'[1]stat gazz 13-14'!$A:$Z,13,0)</f>
        <v>4</v>
      </c>
      <c r="N5" s="209">
        <f>VLOOKUP($B5,'[1]stat gazz 13-14'!$A:$Z,14,0)</f>
        <v>0</v>
      </c>
      <c r="O5" s="3"/>
      <c r="Q5" s="15" t="str">
        <f>VLOOKUP($B5,'[1]stat gazz 13-14'!$A:$Z,3,0)</f>
        <v>torino</v>
      </c>
    </row>
    <row r="6" spans="1:17" ht="9.75" customHeight="1" x14ac:dyDescent="0.2">
      <c r="A6" s="3"/>
      <c r="B6" s="28" t="s">
        <v>790</v>
      </c>
      <c r="C6" s="29" t="str">
        <f t="shared" si="0"/>
        <v>juv</v>
      </c>
      <c r="D6" s="3"/>
      <c r="E6" s="29">
        <f>VLOOKUP($B6,'[1]stat gazz 13-14'!$A:$Z,4,0)</f>
        <v>36</v>
      </c>
      <c r="F6" s="207">
        <f>VLOOKUP($B6,'[1]stat gazz 13-14'!$A:$Z,7,0)</f>
        <v>7.1805555555555554</v>
      </c>
      <c r="G6" s="207">
        <f>VLOOKUP($B6,'[1]stat gazz 13-14'!$A:$Z,5,0)</f>
        <v>6.4861111111111107</v>
      </c>
      <c r="H6" s="208">
        <f t="shared" si="1"/>
        <v>0.69444444444444442</v>
      </c>
      <c r="I6" s="209">
        <f>VLOOKUP($B6,'[1]stat gazz 13-14'!$A:$Z,9,0)</f>
        <v>7</v>
      </c>
      <c r="J6" s="209">
        <f>VLOOKUP($B6,'[1]stat gazz 13-14'!$A:$Z,15,0)</f>
        <v>0</v>
      </c>
      <c r="K6" s="209">
        <f>VLOOKUP($B6,'[1]stat gazz 13-14'!$A:$Z,16,0)</f>
        <v>0</v>
      </c>
      <c r="L6" s="209">
        <f>VLOOKUP($B6,'[1]stat gazz 13-14'!$A:$Z,12,0)</f>
        <v>6</v>
      </c>
      <c r="M6" s="209">
        <f>VLOOKUP($B6,'[1]stat gazz 13-14'!$A:$Z,13,0)</f>
        <v>4</v>
      </c>
      <c r="N6" s="209">
        <f>VLOOKUP($B6,'[1]stat gazz 13-14'!$A:$Z,14,0)</f>
        <v>0</v>
      </c>
      <c r="O6" s="3"/>
      <c r="Q6" s="15" t="str">
        <f>VLOOKUP($B6,'[1]stat gazz 13-14'!$A:$Z,3,0)</f>
        <v>juventus</v>
      </c>
    </row>
    <row r="7" spans="1:17" ht="9.75" customHeight="1" x14ac:dyDescent="0.2">
      <c r="A7" s="3"/>
      <c r="B7" s="28" t="s">
        <v>620</v>
      </c>
      <c r="C7" s="29" t="str">
        <f t="shared" si="0"/>
        <v>juv</v>
      </c>
      <c r="D7" s="3"/>
      <c r="E7" s="29">
        <f>VLOOKUP($B7,'[1]stat gazz 13-14'!$A:$Z,4,0)</f>
        <v>29</v>
      </c>
      <c r="F7" s="207">
        <f>VLOOKUP($B7,'[1]stat gazz 13-14'!$A:$Z,7,0)</f>
        <v>7.1379310344827589</v>
      </c>
      <c r="G7" s="207">
        <f>VLOOKUP($B7,'[1]stat gazz 13-14'!$A:$Z,5,0)</f>
        <v>6.1034482758620694</v>
      </c>
      <c r="H7" s="208">
        <f t="shared" si="1"/>
        <v>1.0344827586206897</v>
      </c>
      <c r="I7" s="209">
        <f>VLOOKUP($B7,'[1]stat gazz 13-14'!$A:$Z,9,0)</f>
        <v>11</v>
      </c>
      <c r="J7" s="209">
        <f>VLOOKUP($B7,'[1]stat gazz 13-14'!$A:$Z,15,0)</f>
        <v>2</v>
      </c>
      <c r="K7" s="209">
        <f>VLOOKUP($B7,'[1]stat gazz 13-14'!$A:$Z,16,0)</f>
        <v>0</v>
      </c>
      <c r="L7" s="209">
        <f>VLOOKUP($B7,'[1]stat gazz 13-14'!$A:$Z,12,0)</f>
        <v>1</v>
      </c>
      <c r="M7" s="209">
        <f>VLOOKUP($B7,'[1]stat gazz 13-14'!$A:$Z,13,0)</f>
        <v>8</v>
      </c>
      <c r="N7" s="209">
        <f>VLOOKUP($B7,'[1]stat gazz 13-14'!$A:$Z,14,0)</f>
        <v>0</v>
      </c>
      <c r="O7" s="3"/>
      <c r="Q7" s="15" t="str">
        <f>VLOOKUP($B7,'[1]stat gazz 13-14'!$A:$Z,3,0)</f>
        <v>juventus</v>
      </c>
    </row>
    <row r="8" spans="1:17" ht="9.75" customHeight="1" x14ac:dyDescent="0.2">
      <c r="A8" s="3"/>
      <c r="B8" s="28" t="s">
        <v>612</v>
      </c>
      <c r="C8" s="29" t="str">
        <f t="shared" si="0"/>
        <v>rom</v>
      </c>
      <c r="D8" s="3"/>
      <c r="E8" s="29">
        <f>VLOOKUP($B8,'[1]stat gazz 13-14'!$A:$Z,4,0)</f>
        <v>24</v>
      </c>
      <c r="F8" s="207">
        <f>VLOOKUP($B8,'[1]stat gazz 13-14'!$A:$Z,7,0)</f>
        <v>7.104166666666667</v>
      </c>
      <c r="G8" s="207">
        <f>VLOOKUP($B8,'[1]stat gazz 13-14'!$A:$Z,5,0)</f>
        <v>6.4375</v>
      </c>
      <c r="H8" s="208">
        <f t="shared" si="1"/>
        <v>0.66666666666666663</v>
      </c>
      <c r="I8" s="209">
        <f>VLOOKUP($B8,'[1]stat gazz 13-14'!$A:$Z,9,0)</f>
        <v>5</v>
      </c>
      <c r="J8" s="209">
        <f>VLOOKUP($B8,'[1]stat gazz 13-14'!$A:$Z,15,0)</f>
        <v>2</v>
      </c>
      <c r="K8" s="209">
        <f>VLOOKUP($B8,'[1]stat gazz 13-14'!$A:$Z,16,0)</f>
        <v>0</v>
      </c>
      <c r="L8" s="209">
        <f>VLOOKUP($B8,'[1]stat gazz 13-14'!$A:$Z,12,0)</f>
        <v>4</v>
      </c>
      <c r="M8" s="209">
        <f>VLOOKUP($B8,'[1]stat gazz 13-14'!$A:$Z,13,0)</f>
        <v>6</v>
      </c>
      <c r="N8" s="209">
        <f>VLOOKUP($B8,'[1]stat gazz 13-14'!$A:$Z,14,0)</f>
        <v>0</v>
      </c>
      <c r="O8" s="3"/>
      <c r="Q8" s="15" t="str">
        <f>VLOOKUP($B8,'[1]stat gazz 13-14'!$A:$Z,3,0)</f>
        <v>roma</v>
      </c>
    </row>
    <row r="9" spans="1:17" ht="9.75" customHeight="1" x14ac:dyDescent="0.2">
      <c r="A9" s="3"/>
      <c r="B9" s="28" t="s">
        <v>604</v>
      </c>
      <c r="C9" s="29" t="str">
        <f t="shared" si="0"/>
        <v>ver</v>
      </c>
      <c r="D9" s="3"/>
      <c r="E9" s="29">
        <f>VLOOKUP($B9,'[1]stat gazz 13-14'!$A:$Z,4,0)</f>
        <v>32</v>
      </c>
      <c r="F9" s="207">
        <f>VLOOKUP($B9,'[1]stat gazz 13-14'!$A:$Z,7,0)</f>
        <v>7.03125</v>
      </c>
      <c r="G9" s="207">
        <f>VLOOKUP($B9,'[1]stat gazz 13-14'!$A:$Z,5,0)</f>
        <v>6.28125</v>
      </c>
      <c r="H9" s="208">
        <f t="shared" si="1"/>
        <v>0.75</v>
      </c>
      <c r="I9" s="209">
        <f>VLOOKUP($B9,'[1]stat gazz 13-14'!$A:$Z,9,0)</f>
        <v>6</v>
      </c>
      <c r="J9" s="209">
        <f>VLOOKUP($B9,'[1]stat gazz 13-14'!$A:$Z,15,0)</f>
        <v>0</v>
      </c>
      <c r="K9" s="209">
        <f>VLOOKUP($B9,'[1]stat gazz 13-14'!$A:$Z,16,0)</f>
        <v>0</v>
      </c>
      <c r="L9" s="209">
        <f>VLOOKUP($B9,'[1]stat gazz 13-14'!$A:$Z,12,0)</f>
        <v>8</v>
      </c>
      <c r="M9" s="209">
        <f>VLOOKUP($B9,'[1]stat gazz 13-14'!$A:$Z,13,0)</f>
        <v>4</v>
      </c>
      <c r="N9" s="209">
        <f>VLOOKUP($B9,'[1]stat gazz 13-14'!$A:$Z,14,0)</f>
        <v>0</v>
      </c>
      <c r="O9" s="3"/>
      <c r="Q9" s="15" t="str">
        <f>VLOOKUP($B9,'[1]stat gazz 13-14'!$A:$Z,3,0)</f>
        <v>verona</v>
      </c>
    </row>
    <row r="10" spans="1:17" ht="9.75" customHeight="1" x14ac:dyDescent="0.2">
      <c r="A10" s="3"/>
      <c r="B10" s="28" t="s">
        <v>504</v>
      </c>
      <c r="C10" s="29" t="str">
        <f t="shared" si="0"/>
        <v>fio</v>
      </c>
      <c r="D10" s="3"/>
      <c r="E10" s="29">
        <f>VLOOKUP($B10,'[1]stat gazz 13-14'!$A:$Z,4,0)</f>
        <v>32</v>
      </c>
      <c r="F10" s="207">
        <f>VLOOKUP($B10,'[1]stat gazz 13-14'!$A:$Z,7,0)</f>
        <v>7</v>
      </c>
      <c r="G10" s="207">
        <f>VLOOKUP($B10,'[1]stat gazz 13-14'!$A:$Z,5,0)</f>
        <v>6.328125</v>
      </c>
      <c r="H10" s="208">
        <f t="shared" si="1"/>
        <v>0.671875</v>
      </c>
      <c r="I10" s="209">
        <f>VLOOKUP($B10,'[1]stat gazz 13-14'!$A:$Z,9,0)</f>
        <v>6</v>
      </c>
      <c r="J10" s="209">
        <f>VLOOKUP($B10,'[1]stat gazz 13-14'!$A:$Z,15,0)</f>
        <v>0</v>
      </c>
      <c r="K10" s="209">
        <f>VLOOKUP($B10,'[1]stat gazz 13-14'!$A:$Z,16,0)</f>
        <v>0</v>
      </c>
      <c r="L10" s="209">
        <f>VLOOKUP($B10,'[1]stat gazz 13-14'!$A:$Z,12,0)</f>
        <v>7</v>
      </c>
      <c r="M10" s="209">
        <f>VLOOKUP($B10,'[1]stat gazz 13-14'!$A:$Z,13,0)</f>
        <v>5</v>
      </c>
      <c r="N10" s="209">
        <f>VLOOKUP($B10,'[1]stat gazz 13-14'!$A:$Z,14,0)</f>
        <v>1</v>
      </c>
      <c r="O10" s="3"/>
      <c r="Q10" s="15" t="str">
        <f>VLOOKUP($B10,'[1]stat gazz 13-14'!$A:$Z,3,0)</f>
        <v>fiorentina</v>
      </c>
    </row>
    <row r="11" spans="1:17" ht="9.75" customHeight="1" x14ac:dyDescent="0.2">
      <c r="A11" s="3"/>
      <c r="B11" s="28" t="s">
        <v>614</v>
      </c>
      <c r="C11" s="29" t="str">
        <f t="shared" si="0"/>
        <v>mil</v>
      </c>
      <c r="D11" s="3"/>
      <c r="E11" s="29">
        <f>VLOOKUP($B11,'[1]stat gazz 13-14'!$A:$Z,4,0)</f>
        <v>14</v>
      </c>
      <c r="F11" s="207">
        <f>VLOOKUP($B11,'[1]stat gazz 13-14'!$A:$Z,7,0)</f>
        <v>6.9642857142857144</v>
      </c>
      <c r="G11" s="207">
        <f>VLOOKUP($B11,'[1]stat gazz 13-14'!$A:$Z,5,0)</f>
        <v>6.2142857142857144</v>
      </c>
      <c r="H11" s="208">
        <f t="shared" si="1"/>
        <v>0.75</v>
      </c>
      <c r="I11" s="209">
        <f>VLOOKUP($B11,'[1]stat gazz 13-14'!$A:$Z,9,0)</f>
        <v>4</v>
      </c>
      <c r="J11" s="209">
        <f>VLOOKUP($B11,'[1]stat gazz 13-14'!$A:$Z,15,0)</f>
        <v>0</v>
      </c>
      <c r="K11" s="209">
        <f>VLOOKUP($B11,'[1]stat gazz 13-14'!$A:$Z,16,0)</f>
        <v>0</v>
      </c>
      <c r="L11" s="209">
        <f>VLOOKUP($B11,'[1]stat gazz 13-14'!$A:$Z,12,0)</f>
        <v>0</v>
      </c>
      <c r="M11" s="209">
        <f>VLOOKUP($B11,'[1]stat gazz 13-14'!$A:$Z,13,0)</f>
        <v>3</v>
      </c>
      <c r="N11" s="209">
        <f>VLOOKUP($B11,'[1]stat gazz 13-14'!$A:$Z,14,0)</f>
        <v>0</v>
      </c>
      <c r="O11" s="3"/>
      <c r="Q11" s="15" t="str">
        <f>VLOOKUP($B11,'[1]stat gazz 13-14'!$A:$Z,3,0)</f>
        <v>milan</v>
      </c>
    </row>
    <row r="12" spans="1:17" ht="9.75" customHeight="1" x14ac:dyDescent="0.2">
      <c r="A12" s="3"/>
      <c r="B12" s="28" t="s">
        <v>581</v>
      </c>
      <c r="C12" s="29" t="str">
        <f t="shared" si="0"/>
        <v>laz</v>
      </c>
      <c r="D12" s="3"/>
      <c r="E12" s="29">
        <f>VLOOKUP($B12,'[1]stat gazz 13-14'!$A:$Z,4,0)</f>
        <v>10</v>
      </c>
      <c r="F12" s="207">
        <f>VLOOKUP($B12,'[1]stat gazz 13-14'!$A:$Z,7,0)</f>
        <v>6.95</v>
      </c>
      <c r="G12" s="207">
        <f>VLOOKUP($B12,'[1]stat gazz 13-14'!$A:$Z,5,0)</f>
        <v>6</v>
      </c>
      <c r="H12" s="208">
        <f t="shared" si="1"/>
        <v>0.95</v>
      </c>
      <c r="I12" s="209">
        <f>VLOOKUP($B12,'[1]stat gazz 13-14'!$A:$Z,9,0)</f>
        <v>4</v>
      </c>
      <c r="J12" s="209">
        <f>VLOOKUP($B12,'[1]stat gazz 13-14'!$A:$Z,15,0)</f>
        <v>0</v>
      </c>
      <c r="K12" s="209">
        <f>VLOOKUP($B12,'[1]stat gazz 13-14'!$A:$Z,16,0)</f>
        <v>1</v>
      </c>
      <c r="L12" s="209">
        <f>VLOOKUP($B12,'[1]stat gazz 13-14'!$A:$Z,12,0)</f>
        <v>1</v>
      </c>
      <c r="M12" s="209">
        <f>VLOOKUP($B12,'[1]stat gazz 13-14'!$A:$Z,13,0)</f>
        <v>1</v>
      </c>
      <c r="N12" s="209">
        <f>VLOOKUP($B12,'[1]stat gazz 13-14'!$A:$Z,14,0)</f>
        <v>0</v>
      </c>
      <c r="O12" s="3"/>
      <c r="Q12" s="15" t="str">
        <f>VLOOKUP($B12,'[1]stat gazz 13-14'!$A:$Z,3,0)</f>
        <v>lazio</v>
      </c>
    </row>
    <row r="13" spans="1:17" ht="9.75" customHeight="1" x14ac:dyDescent="0.2">
      <c r="A13" s="3"/>
      <c r="B13" s="28" t="s">
        <v>597</v>
      </c>
      <c r="C13" s="29" t="str">
        <f t="shared" si="0"/>
        <v>rom</v>
      </c>
      <c r="D13" s="3"/>
      <c r="E13" s="29">
        <f>VLOOKUP($B13,'[1]stat gazz 13-14'!$A:$Z,4,0)</f>
        <v>35</v>
      </c>
      <c r="F13" s="207">
        <f>VLOOKUP($B13,'[1]stat gazz 13-14'!$A:$Z,7,0)</f>
        <v>6.9142857142857146</v>
      </c>
      <c r="G13" s="207">
        <f>VLOOKUP($B13,'[1]stat gazz 13-14'!$A:$Z,5,0)</f>
        <v>6.5285714285714285</v>
      </c>
      <c r="H13" s="208">
        <f t="shared" si="1"/>
        <v>0.38571428571428573</v>
      </c>
      <c r="I13" s="209">
        <f>VLOOKUP($B13,'[1]stat gazz 13-14'!$A:$Z,9,0)</f>
        <v>5</v>
      </c>
      <c r="J13" s="209">
        <f>VLOOKUP($B13,'[1]stat gazz 13-14'!$A:$Z,15,0)</f>
        <v>1</v>
      </c>
      <c r="K13" s="209">
        <f>VLOOKUP($B13,'[1]stat gazz 13-14'!$A:$Z,16,0)</f>
        <v>0</v>
      </c>
      <c r="L13" s="209">
        <f>VLOOKUP($B13,'[1]stat gazz 13-14'!$A:$Z,12,0)</f>
        <v>3</v>
      </c>
      <c r="M13" s="209">
        <f>VLOOKUP($B13,'[1]stat gazz 13-14'!$A:$Z,13,0)</f>
        <v>7</v>
      </c>
      <c r="N13" s="209">
        <f>VLOOKUP($B13,'[1]stat gazz 13-14'!$A:$Z,14,0)</f>
        <v>1</v>
      </c>
      <c r="O13" s="3"/>
      <c r="Q13" s="15" t="str">
        <f>VLOOKUP($B13,'[1]stat gazz 13-14'!$A:$Z,3,0)</f>
        <v>roma</v>
      </c>
    </row>
    <row r="14" spans="1:17" ht="9.75" customHeight="1" x14ac:dyDescent="0.2">
      <c r="A14" s="3"/>
      <c r="B14" s="28" t="s">
        <v>539</v>
      </c>
      <c r="C14" s="29" t="str">
        <f t="shared" si="0"/>
        <v>rom</v>
      </c>
      <c r="D14" s="3"/>
      <c r="E14" s="29">
        <f>VLOOKUP($B14,'[1]stat gazz 13-14'!$A:$Z,4,0)</f>
        <v>30</v>
      </c>
      <c r="F14" s="207">
        <f>VLOOKUP($B14,'[1]stat gazz 13-14'!$A:$Z,7,0)</f>
        <v>6.9</v>
      </c>
      <c r="G14" s="207">
        <f>VLOOKUP($B14,'[1]stat gazz 13-14'!$A:$Z,5,0)</f>
        <v>6.2</v>
      </c>
      <c r="H14" s="208">
        <f t="shared" si="1"/>
        <v>0.7</v>
      </c>
      <c r="I14" s="209">
        <f>VLOOKUP($B14,'[1]stat gazz 13-14'!$A:$Z,9,0)</f>
        <v>6</v>
      </c>
      <c r="J14" s="209">
        <f>VLOOKUP($B14,'[1]stat gazz 13-14'!$A:$Z,15,0)</f>
        <v>0</v>
      </c>
      <c r="K14" s="209">
        <f>VLOOKUP($B14,'[1]stat gazz 13-14'!$A:$Z,16,0)</f>
        <v>0</v>
      </c>
      <c r="L14" s="209">
        <f>VLOOKUP($B14,'[1]stat gazz 13-14'!$A:$Z,12,0)</f>
        <v>5</v>
      </c>
      <c r="M14" s="209">
        <f>VLOOKUP($B14,'[1]stat gazz 13-14'!$A:$Z,13,0)</f>
        <v>4</v>
      </c>
      <c r="N14" s="209">
        <f>VLOOKUP($B14,'[1]stat gazz 13-14'!$A:$Z,14,0)</f>
        <v>0</v>
      </c>
      <c r="O14" s="3"/>
      <c r="Q14" s="15" t="str">
        <f>VLOOKUP($B14,'[1]stat gazz 13-14'!$A:$Z,3,0)</f>
        <v>roma</v>
      </c>
    </row>
    <row r="15" spans="1:17" ht="9.75" customHeight="1" x14ac:dyDescent="0.2">
      <c r="A15" s="3"/>
      <c r="B15" s="28" t="s">
        <v>764</v>
      </c>
      <c r="C15" s="29" t="str">
        <f t="shared" si="0"/>
        <v>bol</v>
      </c>
      <c r="D15" s="3"/>
      <c r="E15" s="29">
        <f>VLOOKUP($B15,'[1]stat gazz 13-14'!$A:$Z,4,0)</f>
        <v>19</v>
      </c>
      <c r="F15" s="207">
        <f>VLOOKUP($B15,'[1]stat gazz 13-14'!$A:$Z,7,0)</f>
        <v>6.8947368421052628</v>
      </c>
      <c r="G15" s="207">
        <f>VLOOKUP($B15,'[1]stat gazz 13-14'!$A:$Z,5,0)</f>
        <v>6.1842105263157894</v>
      </c>
      <c r="H15" s="208">
        <f t="shared" si="1"/>
        <v>0.71052631578947367</v>
      </c>
      <c r="I15" s="209">
        <f>VLOOKUP($B15,'[1]stat gazz 13-14'!$A:$Z,9,0)</f>
        <v>5</v>
      </c>
      <c r="J15" s="209">
        <f>VLOOKUP($B15,'[1]stat gazz 13-14'!$A:$Z,15,0)</f>
        <v>3</v>
      </c>
      <c r="K15" s="209">
        <f>VLOOKUP($B15,'[1]stat gazz 13-14'!$A:$Z,16,0)</f>
        <v>0</v>
      </c>
      <c r="L15" s="209">
        <f>VLOOKUP($B15,'[1]stat gazz 13-14'!$A:$Z,12,0)</f>
        <v>3</v>
      </c>
      <c r="M15" s="209">
        <f>VLOOKUP($B15,'[1]stat gazz 13-14'!$A:$Z,13,0)</f>
        <v>9</v>
      </c>
      <c r="N15" s="209">
        <f>VLOOKUP($B15,'[1]stat gazz 13-14'!$A:$Z,14,0)</f>
        <v>0</v>
      </c>
      <c r="O15" s="3"/>
      <c r="Q15" s="15" t="str">
        <f>VLOOKUP($B15,'[1]stat gazz 13-14'!$A:$Z,3,0)</f>
        <v>bologna</v>
      </c>
    </row>
    <row r="16" spans="1:17" ht="9.75" customHeight="1" x14ac:dyDescent="0.2">
      <c r="A16" s="3"/>
      <c r="B16" s="28" t="s">
        <v>527</v>
      </c>
      <c r="C16" s="29" t="str">
        <f t="shared" si="0"/>
        <v>nap</v>
      </c>
      <c r="D16" s="3"/>
      <c r="E16" s="29">
        <f>VLOOKUP($B16,'[1]stat gazz 13-14'!$A:$Z,4,0)</f>
        <v>20</v>
      </c>
      <c r="F16" s="207">
        <f>VLOOKUP($B16,'[1]stat gazz 13-14'!$A:$Z,7,0)</f>
        <v>6.85</v>
      </c>
      <c r="G16" s="207">
        <f>VLOOKUP($B16,'[1]stat gazz 13-14'!$A:$Z,5,0)</f>
        <v>6</v>
      </c>
      <c r="H16" s="208">
        <f t="shared" si="1"/>
        <v>0.85</v>
      </c>
      <c r="I16" s="209">
        <f>VLOOKUP($B16,'[1]stat gazz 13-14'!$A:$Z,9,0)</f>
        <v>6</v>
      </c>
      <c r="J16" s="209">
        <f>VLOOKUP($B16,'[1]stat gazz 13-14'!$A:$Z,15,0)</f>
        <v>0</v>
      </c>
      <c r="K16" s="209">
        <f>VLOOKUP($B16,'[1]stat gazz 13-14'!$A:$Z,16,0)</f>
        <v>0</v>
      </c>
      <c r="L16" s="209">
        <f>VLOOKUP($B16,'[1]stat gazz 13-14'!$A:$Z,12,0)</f>
        <v>1</v>
      </c>
      <c r="M16" s="209">
        <f>VLOOKUP($B16,'[1]stat gazz 13-14'!$A:$Z,13,0)</f>
        <v>4</v>
      </c>
      <c r="N16" s="209">
        <f>VLOOKUP($B16,'[1]stat gazz 13-14'!$A:$Z,14,0)</f>
        <v>0</v>
      </c>
      <c r="O16" s="3"/>
      <c r="Q16" s="15" t="str">
        <f>VLOOKUP($B16,'[1]stat gazz 13-14'!$A:$Z,3,0)</f>
        <v>napoli</v>
      </c>
    </row>
    <row r="17" spans="1:17" ht="9.75" customHeight="1" x14ac:dyDescent="0.2">
      <c r="A17" s="3"/>
      <c r="B17" s="28" t="s">
        <v>789</v>
      </c>
      <c r="C17" s="29" t="str">
        <f t="shared" si="0"/>
        <v>par</v>
      </c>
      <c r="D17" s="3"/>
      <c r="E17" s="29">
        <f>VLOOKUP($B17,'[1]stat gazz 13-14'!$A:$Z,4,0)</f>
        <v>36</v>
      </c>
      <c r="F17" s="207">
        <f>VLOOKUP($B17,'[1]stat gazz 13-14'!$A:$Z,7,0)</f>
        <v>6.8472222222222223</v>
      </c>
      <c r="G17" s="207">
        <f>VLOOKUP($B17,'[1]stat gazz 13-14'!$A:$Z,5,0)</f>
        <v>6.1944444444444446</v>
      </c>
      <c r="H17" s="208">
        <f t="shared" si="1"/>
        <v>0.65277777777777779</v>
      </c>
      <c r="I17" s="209">
        <f>VLOOKUP($B17,'[1]stat gazz 13-14'!$A:$Z,9,0)</f>
        <v>8</v>
      </c>
      <c r="J17" s="209">
        <f>VLOOKUP($B17,'[1]stat gazz 13-14'!$A:$Z,15,0)</f>
        <v>0</v>
      </c>
      <c r="K17" s="209">
        <f>VLOOKUP($B17,'[1]stat gazz 13-14'!$A:$Z,16,0)</f>
        <v>0</v>
      </c>
      <c r="L17" s="209">
        <f>VLOOKUP($B17,'[1]stat gazz 13-14'!$A:$Z,12,0)</f>
        <v>4</v>
      </c>
      <c r="M17" s="209">
        <f>VLOOKUP($B17,'[1]stat gazz 13-14'!$A:$Z,13,0)</f>
        <v>9</v>
      </c>
      <c r="N17" s="209">
        <f>VLOOKUP($B17,'[1]stat gazz 13-14'!$A:$Z,14,0)</f>
        <v>0</v>
      </c>
      <c r="O17" s="3"/>
      <c r="Q17" s="15" t="str">
        <f>VLOOKUP($B17,'[1]stat gazz 13-14'!$A:$Z,3,0)</f>
        <v>parma</v>
      </c>
    </row>
    <row r="18" spans="1:17" ht="9.75" customHeight="1" x14ac:dyDescent="0.2">
      <c r="A18" s="3"/>
      <c r="B18" s="28" t="s">
        <v>624</v>
      </c>
      <c r="C18" s="29" t="str">
        <f t="shared" si="0"/>
        <v>ata</v>
      </c>
      <c r="D18" s="3"/>
      <c r="E18" s="29">
        <f>VLOOKUP($B18,'[1]stat gazz 13-14'!$A:$Z,4,0)</f>
        <v>31</v>
      </c>
      <c r="F18" s="207">
        <f>VLOOKUP($B18,'[1]stat gazz 13-14'!$A:$Z,7,0)</f>
        <v>6.838709677419355</v>
      </c>
      <c r="G18" s="207">
        <f>VLOOKUP($B18,'[1]stat gazz 13-14'!$A:$Z,5,0)</f>
        <v>6.306451612903226</v>
      </c>
      <c r="H18" s="208">
        <f t="shared" si="1"/>
        <v>0.532258064516129</v>
      </c>
      <c r="I18" s="209">
        <f>VLOOKUP($B18,'[1]stat gazz 13-14'!$A:$Z,9,0)</f>
        <v>5</v>
      </c>
      <c r="J18" s="209">
        <f>VLOOKUP($B18,'[1]stat gazz 13-14'!$A:$Z,15,0)</f>
        <v>0</v>
      </c>
      <c r="K18" s="209">
        <f>VLOOKUP($B18,'[1]stat gazz 13-14'!$A:$Z,16,0)</f>
        <v>0</v>
      </c>
      <c r="L18" s="209">
        <f>VLOOKUP($B18,'[1]stat gazz 13-14'!$A:$Z,12,0)</f>
        <v>2</v>
      </c>
      <c r="M18" s="209">
        <f>VLOOKUP($B18,'[1]stat gazz 13-14'!$A:$Z,13,0)</f>
        <v>1</v>
      </c>
      <c r="N18" s="209">
        <f>VLOOKUP($B18,'[1]stat gazz 13-14'!$A:$Z,14,0)</f>
        <v>0</v>
      </c>
      <c r="O18" s="3"/>
      <c r="Q18" s="15" t="str">
        <f>VLOOKUP($B18,'[1]stat gazz 13-14'!$A:$Z,3,0)</f>
        <v>atalanta</v>
      </c>
    </row>
    <row r="19" spans="1:17" ht="9.75" customHeight="1" x14ac:dyDescent="0.2">
      <c r="A19" s="3"/>
      <c r="B19" s="28" t="s">
        <v>569</v>
      </c>
      <c r="C19" s="29" t="str">
        <f t="shared" si="0"/>
        <v>rom</v>
      </c>
      <c r="D19" s="3"/>
      <c r="E19" s="29">
        <f>VLOOKUP($B19,'[1]stat gazz 13-14'!$A:$Z,4,0)</f>
        <v>27</v>
      </c>
      <c r="F19" s="207">
        <f>VLOOKUP($B19,'[1]stat gazz 13-14'!$A:$Z,7,0)</f>
        <v>6.7592592592592595</v>
      </c>
      <c r="G19" s="207">
        <f>VLOOKUP($B19,'[1]stat gazz 13-14'!$A:$Z,5,0)</f>
        <v>6</v>
      </c>
      <c r="H19" s="208">
        <f t="shared" si="1"/>
        <v>0.7592592592592593</v>
      </c>
      <c r="I19" s="209">
        <f>VLOOKUP($B19,'[1]stat gazz 13-14'!$A:$Z,9,0)</f>
        <v>6</v>
      </c>
      <c r="J19" s="209">
        <f>VLOOKUP($B19,'[1]stat gazz 13-14'!$A:$Z,15,0)</f>
        <v>1</v>
      </c>
      <c r="K19" s="209">
        <f>VLOOKUP($B19,'[1]stat gazz 13-14'!$A:$Z,16,0)</f>
        <v>0</v>
      </c>
      <c r="L19" s="209">
        <f>VLOOKUP($B19,'[1]stat gazz 13-14'!$A:$Z,12,0)</f>
        <v>5</v>
      </c>
      <c r="M19" s="209">
        <f>VLOOKUP($B19,'[1]stat gazz 13-14'!$A:$Z,13,0)</f>
        <v>5</v>
      </c>
      <c r="N19" s="209">
        <f>VLOOKUP($B19,'[1]stat gazz 13-14'!$A:$Z,14,0)</f>
        <v>0</v>
      </c>
      <c r="O19" s="3"/>
      <c r="Q19" s="15" t="str">
        <f>VLOOKUP($B19,'[1]stat gazz 13-14'!$A:$Z,3,0)</f>
        <v>roma</v>
      </c>
    </row>
    <row r="20" spans="1:17" ht="9.75" customHeight="1" x14ac:dyDescent="0.2">
      <c r="A20" s="3"/>
      <c r="B20" s="28" t="s">
        <v>557</v>
      </c>
      <c r="C20" s="29" t="str">
        <f t="shared" si="0"/>
        <v>mil</v>
      </c>
      <c r="D20" s="3"/>
      <c r="E20" s="29">
        <f>VLOOKUP($B20,'[1]stat gazz 13-14'!$A:$Z,4,0)</f>
        <v>30</v>
      </c>
      <c r="F20" s="207">
        <f>VLOOKUP($B20,'[1]stat gazz 13-14'!$A:$Z,7,0)</f>
        <v>6.75</v>
      </c>
      <c r="G20" s="207">
        <f>VLOOKUP($B20,'[1]stat gazz 13-14'!$A:$Z,5,0)</f>
        <v>6.0166666666666666</v>
      </c>
      <c r="H20" s="208">
        <f t="shared" si="1"/>
        <v>0.73333333333333328</v>
      </c>
      <c r="I20" s="209">
        <f>VLOOKUP($B20,'[1]stat gazz 13-14'!$A:$Z,9,0)</f>
        <v>7</v>
      </c>
      <c r="J20" s="209">
        <f>VLOOKUP($B20,'[1]stat gazz 13-14'!$A:$Z,15,0)</f>
        <v>0</v>
      </c>
      <c r="K20" s="209">
        <f>VLOOKUP($B20,'[1]stat gazz 13-14'!$A:$Z,16,0)</f>
        <v>0</v>
      </c>
      <c r="L20" s="209">
        <f>VLOOKUP($B20,'[1]stat gazz 13-14'!$A:$Z,12,0)</f>
        <v>2</v>
      </c>
      <c r="M20" s="209">
        <f>VLOOKUP($B20,'[1]stat gazz 13-14'!$A:$Z,13,0)</f>
        <v>2</v>
      </c>
      <c r="N20" s="209">
        <f>VLOOKUP($B20,'[1]stat gazz 13-14'!$A:$Z,14,0)</f>
        <v>0</v>
      </c>
      <c r="O20" s="3"/>
      <c r="Q20" s="15" t="str">
        <f>VLOOKUP($B20,'[1]stat gazz 13-14'!$A:$Z,3,0)</f>
        <v>milan</v>
      </c>
    </row>
    <row r="21" spans="1:17" ht="9.75" customHeight="1" x14ac:dyDescent="0.2">
      <c r="A21" s="3"/>
      <c r="B21" s="28" t="s">
        <v>536</v>
      </c>
      <c r="C21" s="29" t="str">
        <f t="shared" si="0"/>
        <v>udi</v>
      </c>
      <c r="D21" s="3"/>
      <c r="E21" s="29">
        <f>VLOOKUP($B21,'[1]stat gazz 13-14'!$A:$Z,4,0)</f>
        <v>24</v>
      </c>
      <c r="F21" s="207">
        <f>VLOOKUP($B21,'[1]stat gazz 13-14'!$A:$Z,7,0)</f>
        <v>6.6875</v>
      </c>
      <c r="G21" s="207">
        <f>VLOOKUP($B21,'[1]stat gazz 13-14'!$A:$Z,5,0)</f>
        <v>6.020833333333333</v>
      </c>
      <c r="H21" s="208">
        <f t="shared" si="1"/>
        <v>0.66666666666666663</v>
      </c>
      <c r="I21" s="209">
        <f>VLOOKUP($B21,'[1]stat gazz 13-14'!$A:$Z,9,0)</f>
        <v>5</v>
      </c>
      <c r="J21" s="209">
        <f>VLOOKUP($B21,'[1]stat gazz 13-14'!$A:$Z,15,0)</f>
        <v>0</v>
      </c>
      <c r="K21" s="209">
        <f>VLOOKUP($B21,'[1]stat gazz 13-14'!$A:$Z,16,0)</f>
        <v>0</v>
      </c>
      <c r="L21" s="209">
        <f>VLOOKUP($B21,'[1]stat gazz 13-14'!$A:$Z,12,0)</f>
        <v>3</v>
      </c>
      <c r="M21" s="209">
        <f>VLOOKUP($B21,'[1]stat gazz 13-14'!$A:$Z,13,0)</f>
        <v>4</v>
      </c>
      <c r="N21" s="209">
        <f>VLOOKUP($B21,'[1]stat gazz 13-14'!$A:$Z,14,0)</f>
        <v>0</v>
      </c>
      <c r="O21" s="3"/>
      <c r="Q21" s="15" t="str">
        <f>VLOOKUP($B21,'[1]stat gazz 13-14'!$A:$Z,3,0)</f>
        <v>udinese</v>
      </c>
    </row>
    <row r="22" spans="1:17" ht="9.75" customHeight="1" x14ac:dyDescent="0.2">
      <c r="A22" s="3"/>
      <c r="B22" s="28" t="s">
        <v>498</v>
      </c>
      <c r="C22" s="29" t="str">
        <f t="shared" si="0"/>
        <v>par</v>
      </c>
      <c r="D22" s="3"/>
      <c r="E22" s="29">
        <f>VLOOKUP($B22,'[1]stat gazz 13-14'!$A:$Z,4,0)</f>
        <v>35</v>
      </c>
      <c r="F22" s="207">
        <f>VLOOKUP($B22,'[1]stat gazz 13-14'!$A:$Z,7,0)</f>
        <v>6.6428571428571432</v>
      </c>
      <c r="G22" s="207">
        <f>VLOOKUP($B22,'[1]stat gazz 13-14'!$A:$Z,5,0)</f>
        <v>6.0714285714285712</v>
      </c>
      <c r="H22" s="208">
        <f t="shared" si="1"/>
        <v>0.5714285714285714</v>
      </c>
      <c r="I22" s="209">
        <f>VLOOKUP($B22,'[1]stat gazz 13-14'!$A:$Z,9,0)</f>
        <v>5</v>
      </c>
      <c r="J22" s="209">
        <f>VLOOKUP($B22,'[1]stat gazz 13-14'!$A:$Z,15,0)</f>
        <v>0</v>
      </c>
      <c r="K22" s="209">
        <f>VLOOKUP($B22,'[1]stat gazz 13-14'!$A:$Z,16,0)</f>
        <v>0</v>
      </c>
      <c r="L22" s="209">
        <f>VLOOKUP($B22,'[1]stat gazz 13-14'!$A:$Z,12,0)</f>
        <v>5</v>
      </c>
      <c r="M22" s="209">
        <f>VLOOKUP($B22,'[1]stat gazz 13-14'!$A:$Z,13,0)</f>
        <v>0</v>
      </c>
      <c r="N22" s="209">
        <f>VLOOKUP($B22,'[1]stat gazz 13-14'!$A:$Z,14,0)</f>
        <v>0</v>
      </c>
      <c r="O22" s="3"/>
      <c r="Q22" s="15" t="str">
        <f>VLOOKUP($B22,'[1]stat gazz 13-14'!$A:$Z,3,0)</f>
        <v>parma</v>
      </c>
    </row>
    <row r="23" spans="1:17" ht="9.75" customHeight="1" x14ac:dyDescent="0.2">
      <c r="A23" s="3"/>
      <c r="B23" s="28" t="s">
        <v>530</v>
      </c>
      <c r="C23" s="29" t="str">
        <f t="shared" si="0"/>
        <v>tor</v>
      </c>
      <c r="D23" s="3"/>
      <c r="E23" s="29">
        <f>VLOOKUP($B23,'[1]stat gazz 13-14'!$A:$Z,4,0)</f>
        <v>29</v>
      </c>
      <c r="F23" s="207">
        <f>VLOOKUP($B23,'[1]stat gazz 13-14'!$A:$Z,7,0)</f>
        <v>6.6379310344827589</v>
      </c>
      <c r="G23" s="207">
        <f>VLOOKUP($B23,'[1]stat gazz 13-14'!$A:$Z,5,0)</f>
        <v>5.8965517241379306</v>
      </c>
      <c r="H23" s="208">
        <f t="shared" si="1"/>
        <v>0.74137931034482762</v>
      </c>
      <c r="I23" s="209">
        <f>VLOOKUP($B23,'[1]stat gazz 13-14'!$A:$Z,9,0)</f>
        <v>6</v>
      </c>
      <c r="J23" s="209">
        <f>VLOOKUP($B23,'[1]stat gazz 13-14'!$A:$Z,15,0)</f>
        <v>0</v>
      </c>
      <c r="K23" s="209">
        <f>VLOOKUP($B23,'[1]stat gazz 13-14'!$A:$Z,16,0)</f>
        <v>0</v>
      </c>
      <c r="L23" s="209">
        <f>VLOOKUP($B23,'[1]stat gazz 13-14'!$A:$Z,12,0)</f>
        <v>6</v>
      </c>
      <c r="M23" s="209">
        <f>VLOOKUP($B23,'[1]stat gazz 13-14'!$A:$Z,13,0)</f>
        <v>5</v>
      </c>
      <c r="N23" s="209">
        <f>VLOOKUP($B23,'[1]stat gazz 13-14'!$A:$Z,14,0)</f>
        <v>0</v>
      </c>
      <c r="O23" s="3"/>
      <c r="Q23" s="15" t="str">
        <f>VLOOKUP($B23,'[1]stat gazz 13-14'!$A:$Z,3,0)</f>
        <v>torino</v>
      </c>
    </row>
    <row r="24" spans="1:17" ht="9.75" customHeight="1" x14ac:dyDescent="0.2">
      <c r="A24" s="3"/>
      <c r="B24" s="28" t="s">
        <v>546</v>
      </c>
      <c r="C24" s="29" t="str">
        <f t="shared" si="0"/>
        <v>nap</v>
      </c>
      <c r="D24" s="3"/>
      <c r="E24" s="29">
        <f>VLOOKUP($B24,'[1]stat gazz 13-14'!$A:$Z,4,0)</f>
        <v>27</v>
      </c>
      <c r="F24" s="207">
        <f>VLOOKUP($B24,'[1]stat gazz 13-14'!$A:$Z,7,0)</f>
        <v>6.6296296296296298</v>
      </c>
      <c r="G24" s="207">
        <f>VLOOKUP($B24,'[1]stat gazz 13-14'!$A:$Z,5,0)</f>
        <v>5.8888888888888893</v>
      </c>
      <c r="H24" s="208">
        <f t="shared" si="1"/>
        <v>0.7407407407407407</v>
      </c>
      <c r="I24" s="209">
        <f>VLOOKUP($B24,'[1]stat gazz 13-14'!$A:$Z,9,0)</f>
        <v>7</v>
      </c>
      <c r="J24" s="209">
        <f>VLOOKUP($B24,'[1]stat gazz 13-14'!$A:$Z,15,0)</f>
        <v>0</v>
      </c>
      <c r="K24" s="209">
        <f>VLOOKUP($B24,'[1]stat gazz 13-14'!$A:$Z,16,0)</f>
        <v>1</v>
      </c>
      <c r="L24" s="209">
        <f>VLOOKUP($B24,'[1]stat gazz 13-14'!$A:$Z,12,0)</f>
        <v>3</v>
      </c>
      <c r="M24" s="209">
        <f>VLOOKUP($B24,'[1]stat gazz 13-14'!$A:$Z,13,0)</f>
        <v>2</v>
      </c>
      <c r="N24" s="209">
        <f>VLOOKUP($B24,'[1]stat gazz 13-14'!$A:$Z,14,0)</f>
        <v>0</v>
      </c>
      <c r="O24" s="3"/>
      <c r="Q24" s="15" t="str">
        <f>VLOOKUP($B24,'[1]stat gazz 13-14'!$A:$Z,3,0)</f>
        <v>napoli</v>
      </c>
    </row>
    <row r="25" spans="1:17" ht="9.75" customHeight="1" x14ac:dyDescent="0.2">
      <c r="A25" s="3"/>
      <c r="B25" s="28" t="s">
        <v>585</v>
      </c>
      <c r="C25" s="29" t="str">
        <f t="shared" si="0"/>
        <v>ata</v>
      </c>
      <c r="D25" s="3"/>
      <c r="E25" s="29">
        <f>VLOOKUP($B25,'[1]stat gazz 13-14'!$A:$Z,4,0)</f>
        <v>32</v>
      </c>
      <c r="F25" s="207">
        <f>VLOOKUP($B25,'[1]stat gazz 13-14'!$A:$Z,7,0)</f>
        <v>6.625</v>
      </c>
      <c r="G25" s="207">
        <f>VLOOKUP($B25,'[1]stat gazz 13-14'!$A:$Z,5,0)</f>
        <v>6.015625</v>
      </c>
      <c r="H25" s="208">
        <f t="shared" si="1"/>
        <v>0.609375</v>
      </c>
      <c r="I25" s="209">
        <f>VLOOKUP($B25,'[1]stat gazz 13-14'!$A:$Z,9,0)</f>
        <v>5</v>
      </c>
      <c r="J25" s="209">
        <f>VLOOKUP($B25,'[1]stat gazz 13-14'!$A:$Z,15,0)</f>
        <v>0</v>
      </c>
      <c r="K25" s="209">
        <f>VLOOKUP($B25,'[1]stat gazz 13-14'!$A:$Z,16,0)</f>
        <v>0</v>
      </c>
      <c r="L25" s="209">
        <f>VLOOKUP($B25,'[1]stat gazz 13-14'!$A:$Z,12,0)</f>
        <v>5</v>
      </c>
      <c r="M25" s="209">
        <f>VLOOKUP($B25,'[1]stat gazz 13-14'!$A:$Z,13,0)</f>
        <v>1</v>
      </c>
      <c r="N25" s="209">
        <f>VLOOKUP($B25,'[1]stat gazz 13-14'!$A:$Z,14,0)</f>
        <v>0</v>
      </c>
      <c r="O25" s="3"/>
      <c r="Q25" s="15" t="str">
        <f>VLOOKUP($B25,'[1]stat gazz 13-14'!$A:$Z,3,0)</f>
        <v>atalanta</v>
      </c>
    </row>
    <row r="26" spans="1:17" ht="9.75" customHeight="1" x14ac:dyDescent="0.2">
      <c r="A26" s="3"/>
      <c r="B26" s="28" t="s">
        <v>595</v>
      </c>
      <c r="C26" s="29" t="str">
        <f t="shared" si="0"/>
        <v>juv</v>
      </c>
      <c r="D26" s="3"/>
      <c r="E26" s="29">
        <f>VLOOKUP($B26,'[1]stat gazz 13-14'!$A:$Z,4,0)</f>
        <v>29</v>
      </c>
      <c r="F26" s="207">
        <f>VLOOKUP($B26,'[1]stat gazz 13-14'!$A:$Z,7,0)</f>
        <v>6.6206896551724137</v>
      </c>
      <c r="G26" s="207">
        <f>VLOOKUP($B26,'[1]stat gazz 13-14'!$A:$Z,5,0)</f>
        <v>6.1034482758620694</v>
      </c>
      <c r="H26" s="208">
        <f t="shared" si="1"/>
        <v>0.51724137931034486</v>
      </c>
      <c r="I26" s="209">
        <f>VLOOKUP($B26,'[1]stat gazz 13-14'!$A:$Z,9,0)</f>
        <v>4</v>
      </c>
      <c r="J26" s="209">
        <f>VLOOKUP($B26,'[1]stat gazz 13-14'!$A:$Z,15,0)</f>
        <v>0</v>
      </c>
      <c r="K26" s="209">
        <f>VLOOKUP($B26,'[1]stat gazz 13-14'!$A:$Z,16,0)</f>
        <v>0</v>
      </c>
      <c r="L26" s="209">
        <f>VLOOKUP($B26,'[1]stat gazz 13-14'!$A:$Z,12,0)</f>
        <v>5</v>
      </c>
      <c r="M26" s="209">
        <f>VLOOKUP($B26,'[1]stat gazz 13-14'!$A:$Z,13,0)</f>
        <v>4</v>
      </c>
      <c r="N26" s="209">
        <f>VLOOKUP($B26,'[1]stat gazz 13-14'!$A:$Z,14,0)</f>
        <v>0</v>
      </c>
      <c r="O26" s="3"/>
      <c r="Q26" s="15" t="str">
        <f>VLOOKUP($B26,'[1]stat gazz 13-14'!$A:$Z,3,0)</f>
        <v>juventus</v>
      </c>
    </row>
    <row r="27" spans="1:17" ht="9.75" customHeight="1" x14ac:dyDescent="0.2">
      <c r="A27" s="3"/>
      <c r="B27" s="28" t="s">
        <v>556</v>
      </c>
      <c r="C27" s="29" t="str">
        <f t="shared" si="0"/>
        <v>nap</v>
      </c>
      <c r="D27" s="3"/>
      <c r="E27" s="29">
        <f>VLOOKUP($B27,'[1]stat gazz 13-14'!$A:$Z,4,0)</f>
        <v>33</v>
      </c>
      <c r="F27" s="207">
        <f>VLOOKUP($B27,'[1]stat gazz 13-14'!$A:$Z,7,0)</f>
        <v>6.6060606060606064</v>
      </c>
      <c r="G27" s="207">
        <f>VLOOKUP($B27,'[1]stat gazz 13-14'!$A:$Z,5,0)</f>
        <v>5.9848484848484844</v>
      </c>
      <c r="H27" s="208">
        <f t="shared" si="1"/>
        <v>0.62121212121212122</v>
      </c>
      <c r="I27" s="209">
        <f>VLOOKUP($B27,'[1]stat gazz 13-14'!$A:$Z,9,0)</f>
        <v>7</v>
      </c>
      <c r="J27" s="209">
        <f>VLOOKUP($B27,'[1]stat gazz 13-14'!$A:$Z,15,0)</f>
        <v>5</v>
      </c>
      <c r="K27" s="209">
        <f>VLOOKUP($B27,'[1]stat gazz 13-14'!$A:$Z,16,0)</f>
        <v>0</v>
      </c>
      <c r="L27" s="209">
        <f>VLOOKUP($B27,'[1]stat gazz 13-14'!$A:$Z,12,0)</f>
        <v>3</v>
      </c>
      <c r="M27" s="209">
        <f>VLOOKUP($B27,'[1]stat gazz 13-14'!$A:$Z,13,0)</f>
        <v>7</v>
      </c>
      <c r="N27" s="209">
        <f>VLOOKUP($B27,'[1]stat gazz 13-14'!$A:$Z,14,0)</f>
        <v>0</v>
      </c>
      <c r="O27" s="3"/>
      <c r="Q27" s="15" t="str">
        <f>VLOOKUP($B27,'[1]stat gazz 13-14'!$A:$Z,3,0)</f>
        <v>napoli</v>
      </c>
    </row>
    <row r="28" spans="1:17" ht="9.75" customHeight="1" x14ac:dyDescent="0.2">
      <c r="A28" s="3"/>
      <c r="B28" s="28" t="s">
        <v>572</v>
      </c>
      <c r="C28" s="29" t="str">
        <f t="shared" si="0"/>
        <v>laz</v>
      </c>
      <c r="D28" s="3"/>
      <c r="E28" s="29">
        <f>VLOOKUP($B28,'[1]stat gazz 13-14'!$A:$Z,4,0)</f>
        <v>30</v>
      </c>
      <c r="F28" s="207">
        <f>VLOOKUP($B28,'[1]stat gazz 13-14'!$A:$Z,7,0)</f>
        <v>6.55</v>
      </c>
      <c r="G28" s="207">
        <f>VLOOKUP($B28,'[1]stat gazz 13-14'!$A:$Z,5,0)</f>
        <v>5.95</v>
      </c>
      <c r="H28" s="208">
        <f t="shared" si="1"/>
        <v>0.6</v>
      </c>
      <c r="I28" s="209">
        <f>VLOOKUP($B28,'[1]stat gazz 13-14'!$A:$Z,9,0)</f>
        <v>7</v>
      </c>
      <c r="J28" s="209">
        <f>VLOOKUP($B28,'[1]stat gazz 13-14'!$A:$Z,15,0)</f>
        <v>0</v>
      </c>
      <c r="K28" s="209">
        <f>VLOOKUP($B28,'[1]stat gazz 13-14'!$A:$Z,16,0)</f>
        <v>0</v>
      </c>
      <c r="L28" s="209">
        <f>VLOOKUP($B28,'[1]stat gazz 13-14'!$A:$Z,12,0)</f>
        <v>3</v>
      </c>
      <c r="M28" s="209">
        <f>VLOOKUP($B28,'[1]stat gazz 13-14'!$A:$Z,13,0)</f>
        <v>10</v>
      </c>
      <c r="N28" s="209">
        <f>VLOOKUP($B28,'[1]stat gazz 13-14'!$A:$Z,14,0)</f>
        <v>1</v>
      </c>
      <c r="O28" s="3"/>
      <c r="Q28" s="15" t="str">
        <f>VLOOKUP($B28,'[1]stat gazz 13-14'!$A:$Z,3,0)</f>
        <v>lazio</v>
      </c>
    </row>
    <row r="29" spans="1:17" ht="9.75" customHeight="1" x14ac:dyDescent="0.2">
      <c r="A29" s="3"/>
      <c r="B29" s="28" t="s">
        <v>537</v>
      </c>
      <c r="C29" s="29" t="str">
        <f t="shared" si="0"/>
        <v>fio</v>
      </c>
      <c r="D29" s="3"/>
      <c r="E29" s="29">
        <f>VLOOKUP($B29,'[1]stat gazz 13-14'!$A:$Z,4,0)</f>
        <v>21</v>
      </c>
      <c r="F29" s="207">
        <f>VLOOKUP($B29,'[1]stat gazz 13-14'!$A:$Z,7,0)</f>
        <v>6.5476190476190474</v>
      </c>
      <c r="G29" s="207">
        <f>VLOOKUP($B29,'[1]stat gazz 13-14'!$A:$Z,5,0)</f>
        <v>6.1428571428571432</v>
      </c>
      <c r="H29" s="208">
        <f t="shared" si="1"/>
        <v>0.40476190476190477</v>
      </c>
      <c r="I29" s="209">
        <f>VLOOKUP($B29,'[1]stat gazz 13-14'!$A:$Z,9,0)</f>
        <v>3</v>
      </c>
      <c r="J29" s="209">
        <f>VLOOKUP($B29,'[1]stat gazz 13-14'!$A:$Z,15,0)</f>
        <v>0</v>
      </c>
      <c r="K29" s="209">
        <f>VLOOKUP($B29,'[1]stat gazz 13-14'!$A:$Z,16,0)</f>
        <v>0</v>
      </c>
      <c r="L29" s="209">
        <f>VLOOKUP($B29,'[1]stat gazz 13-14'!$A:$Z,12,0)</f>
        <v>0</v>
      </c>
      <c r="M29" s="209">
        <f>VLOOKUP($B29,'[1]stat gazz 13-14'!$A:$Z,13,0)</f>
        <v>1</v>
      </c>
      <c r="N29" s="209">
        <f>VLOOKUP($B29,'[1]stat gazz 13-14'!$A:$Z,14,0)</f>
        <v>0</v>
      </c>
      <c r="O29" s="3"/>
      <c r="Q29" s="15" t="str">
        <f>VLOOKUP($B29,'[1]stat gazz 13-14'!$A:$Z,3,0)</f>
        <v>fiorentina</v>
      </c>
    </row>
    <row r="30" spans="1:17" ht="9.75" customHeight="1" x14ac:dyDescent="0.2">
      <c r="A30" s="3"/>
      <c r="B30" s="28" t="s">
        <v>606</v>
      </c>
      <c r="C30" s="29" t="str">
        <f t="shared" si="0"/>
        <v>par</v>
      </c>
      <c r="D30" s="3"/>
      <c r="E30" s="29">
        <f>VLOOKUP($B30,'[1]stat gazz 13-14'!$A:$Z,4,0)</f>
        <v>23</v>
      </c>
      <c r="F30" s="207">
        <f>VLOOKUP($B30,'[1]stat gazz 13-14'!$A:$Z,7,0)</f>
        <v>6.5434782608695654</v>
      </c>
      <c r="G30" s="207">
        <f>VLOOKUP($B30,'[1]stat gazz 13-14'!$A:$Z,5,0)</f>
        <v>5.9130434782608692</v>
      </c>
      <c r="H30" s="208">
        <f t="shared" si="1"/>
        <v>0.63043478260869568</v>
      </c>
      <c r="I30" s="209">
        <f>VLOOKUP($B30,'[1]stat gazz 13-14'!$A:$Z,9,0)</f>
        <v>5</v>
      </c>
      <c r="J30" s="209">
        <f>VLOOKUP($B30,'[1]stat gazz 13-14'!$A:$Z,15,0)</f>
        <v>0</v>
      </c>
      <c r="K30" s="209">
        <f>VLOOKUP($B30,'[1]stat gazz 13-14'!$A:$Z,16,0)</f>
        <v>0</v>
      </c>
      <c r="L30" s="209">
        <f>VLOOKUP($B30,'[1]stat gazz 13-14'!$A:$Z,12,0)</f>
        <v>1</v>
      </c>
      <c r="M30" s="209">
        <f>VLOOKUP($B30,'[1]stat gazz 13-14'!$A:$Z,13,0)</f>
        <v>3</v>
      </c>
      <c r="N30" s="209">
        <f>VLOOKUP($B30,'[1]stat gazz 13-14'!$A:$Z,14,0)</f>
        <v>0</v>
      </c>
      <c r="O30" s="3"/>
      <c r="Q30" s="15" t="str">
        <f>VLOOKUP($B30,'[1]stat gazz 13-14'!$A:$Z,3,0)</f>
        <v>parma</v>
      </c>
    </row>
    <row r="31" spans="1:17" ht="9.75" customHeight="1" x14ac:dyDescent="0.2">
      <c r="A31" s="3"/>
      <c r="B31" s="28" t="s">
        <v>587</v>
      </c>
      <c r="C31" s="29" t="str">
        <f t="shared" si="0"/>
        <v>rom</v>
      </c>
      <c r="D31" s="3"/>
      <c r="E31" s="29">
        <f>VLOOKUP($B31,'[1]stat gazz 13-14'!$A:$Z,4,0)</f>
        <v>34</v>
      </c>
      <c r="F31" s="207">
        <f>VLOOKUP($B31,'[1]stat gazz 13-14'!$A:$Z,7,0)</f>
        <v>6.5147058823529411</v>
      </c>
      <c r="G31" s="207">
        <f>VLOOKUP($B31,'[1]stat gazz 13-14'!$A:$Z,5,0)</f>
        <v>6.2794117647058822</v>
      </c>
      <c r="H31" s="208">
        <f t="shared" si="1"/>
        <v>0.23529411764705882</v>
      </c>
      <c r="I31" s="209">
        <f>VLOOKUP($B31,'[1]stat gazz 13-14'!$A:$Z,9,0)</f>
        <v>4</v>
      </c>
      <c r="J31" s="209">
        <f>VLOOKUP($B31,'[1]stat gazz 13-14'!$A:$Z,15,0)</f>
        <v>0</v>
      </c>
      <c r="K31" s="209">
        <f>VLOOKUP($B31,'[1]stat gazz 13-14'!$A:$Z,16,0)</f>
        <v>0</v>
      </c>
      <c r="L31" s="209">
        <f>VLOOKUP($B31,'[1]stat gazz 13-14'!$A:$Z,12,0)</f>
        <v>2</v>
      </c>
      <c r="M31" s="209">
        <f>VLOOKUP($B31,'[1]stat gazz 13-14'!$A:$Z,13,0)</f>
        <v>12</v>
      </c>
      <c r="N31" s="209">
        <f>VLOOKUP($B31,'[1]stat gazz 13-14'!$A:$Z,14,0)</f>
        <v>0</v>
      </c>
      <c r="O31" s="3"/>
      <c r="Q31" s="15" t="str">
        <f>VLOOKUP($B31,'[1]stat gazz 13-14'!$A:$Z,3,0)</f>
        <v>roma</v>
      </c>
    </row>
    <row r="32" spans="1:17" ht="9.75" customHeight="1" x14ac:dyDescent="0.2">
      <c r="A32" s="3"/>
      <c r="B32" s="28" t="s">
        <v>487</v>
      </c>
      <c r="C32" s="29" t="str">
        <f t="shared" si="0"/>
        <v>fio</v>
      </c>
      <c r="D32" s="3"/>
      <c r="E32" s="29">
        <f>VLOOKUP($B32,'[1]stat gazz 13-14'!$A:$Z,4,0)</f>
        <v>31</v>
      </c>
      <c r="F32" s="207">
        <f>VLOOKUP($B32,'[1]stat gazz 13-14'!$A:$Z,7,0)</f>
        <v>6.5</v>
      </c>
      <c r="G32" s="207">
        <f>VLOOKUP($B32,'[1]stat gazz 13-14'!$A:$Z,5,0)</f>
        <v>6</v>
      </c>
      <c r="H32" s="208">
        <f t="shared" si="1"/>
        <v>0.5</v>
      </c>
      <c r="I32" s="209">
        <f>VLOOKUP($B32,'[1]stat gazz 13-14'!$A:$Z,9,0)</f>
        <v>6</v>
      </c>
      <c r="J32" s="209">
        <f>VLOOKUP($B32,'[1]stat gazz 13-14'!$A:$Z,15,0)</f>
        <v>1</v>
      </c>
      <c r="K32" s="209">
        <f>VLOOKUP($B32,'[1]stat gazz 13-14'!$A:$Z,16,0)</f>
        <v>0</v>
      </c>
      <c r="L32" s="209">
        <f>VLOOKUP($B32,'[1]stat gazz 13-14'!$A:$Z,12,0)</f>
        <v>1</v>
      </c>
      <c r="M32" s="209">
        <f>VLOOKUP($B32,'[1]stat gazz 13-14'!$A:$Z,13,0)</f>
        <v>7</v>
      </c>
      <c r="N32" s="209">
        <f>VLOOKUP($B32,'[1]stat gazz 13-14'!$A:$Z,14,0)</f>
        <v>0</v>
      </c>
      <c r="O32" s="3"/>
      <c r="Q32" s="15" t="str">
        <f>VLOOKUP($B32,'[1]stat gazz 13-14'!$A:$Z,3,0)</f>
        <v>fiorentina</v>
      </c>
    </row>
    <row r="33" spans="1:17" ht="9.75" customHeight="1" x14ac:dyDescent="0.2">
      <c r="A33" s="3"/>
      <c r="B33" s="28" t="s">
        <v>507</v>
      </c>
      <c r="C33" s="29" t="str">
        <f t="shared" si="0"/>
        <v>int</v>
      </c>
      <c r="D33" s="3"/>
      <c r="E33" s="29">
        <f>VLOOKUP($B33,'[1]stat gazz 13-14'!$A:$Z,4,0)</f>
        <v>32</v>
      </c>
      <c r="F33" s="207">
        <f>VLOOKUP($B33,'[1]stat gazz 13-14'!$A:$Z,7,0)</f>
        <v>6.5</v>
      </c>
      <c r="G33" s="207">
        <f>VLOOKUP($B33,'[1]stat gazz 13-14'!$A:$Z,5,0)</f>
        <v>6.125</v>
      </c>
      <c r="H33" s="208">
        <f t="shared" si="1"/>
        <v>0.375</v>
      </c>
      <c r="I33" s="209">
        <f>VLOOKUP($B33,'[1]stat gazz 13-14'!$A:$Z,9,0)</f>
        <v>4</v>
      </c>
      <c r="J33" s="209">
        <f>VLOOKUP($B33,'[1]stat gazz 13-14'!$A:$Z,15,0)</f>
        <v>0</v>
      </c>
      <c r="K33" s="209">
        <f>VLOOKUP($B33,'[1]stat gazz 13-14'!$A:$Z,16,0)</f>
        <v>0</v>
      </c>
      <c r="L33" s="209">
        <f>VLOOKUP($B33,'[1]stat gazz 13-14'!$A:$Z,12,0)</f>
        <v>2</v>
      </c>
      <c r="M33" s="209">
        <f>VLOOKUP($B33,'[1]stat gazz 13-14'!$A:$Z,13,0)</f>
        <v>4</v>
      </c>
      <c r="N33" s="209">
        <f>VLOOKUP($B33,'[1]stat gazz 13-14'!$A:$Z,14,0)</f>
        <v>0</v>
      </c>
      <c r="O33" s="3"/>
      <c r="Q33" s="15" t="str">
        <f>VLOOKUP($B33,'[1]stat gazz 13-14'!$A:$Z,3,0)</f>
        <v>inter</v>
      </c>
    </row>
    <row r="34" spans="1:17" ht="9.75" customHeight="1" x14ac:dyDescent="0.2">
      <c r="A34" s="3"/>
      <c r="B34" s="28" t="s">
        <v>489</v>
      </c>
      <c r="C34" s="29" t="str">
        <f t="shared" si="0"/>
        <v>udi</v>
      </c>
      <c r="D34" s="3"/>
      <c r="E34" s="29">
        <f>VLOOKUP($B34,'[1]stat gazz 13-14'!$A:$Z,4,0)</f>
        <v>28</v>
      </c>
      <c r="F34" s="207">
        <f>VLOOKUP($B34,'[1]stat gazz 13-14'!$A:$Z,7,0)</f>
        <v>6.4642857142857144</v>
      </c>
      <c r="G34" s="207">
        <f>VLOOKUP($B34,'[1]stat gazz 13-14'!$A:$Z,5,0)</f>
        <v>5.9821428571428568</v>
      </c>
      <c r="H34" s="208">
        <f t="shared" si="1"/>
        <v>0.48214285714285715</v>
      </c>
      <c r="I34" s="209">
        <f>VLOOKUP($B34,'[1]stat gazz 13-14'!$A:$Z,9,0)</f>
        <v>5</v>
      </c>
      <c r="J34" s="209">
        <f>VLOOKUP($B34,'[1]stat gazz 13-14'!$A:$Z,15,0)</f>
        <v>0</v>
      </c>
      <c r="K34" s="209">
        <f>VLOOKUP($B34,'[1]stat gazz 13-14'!$A:$Z,16,0)</f>
        <v>0</v>
      </c>
      <c r="L34" s="209">
        <f>VLOOKUP($B34,'[1]stat gazz 13-14'!$A:$Z,12,0)</f>
        <v>1</v>
      </c>
      <c r="M34" s="209">
        <f>VLOOKUP($B34,'[1]stat gazz 13-14'!$A:$Z,13,0)</f>
        <v>5</v>
      </c>
      <c r="N34" s="209">
        <f>VLOOKUP($B34,'[1]stat gazz 13-14'!$A:$Z,14,0)</f>
        <v>0</v>
      </c>
      <c r="O34" s="3"/>
      <c r="Q34" s="15" t="str">
        <f>VLOOKUP($B34,'[1]stat gazz 13-14'!$A:$Z,3,0)</f>
        <v>udinese</v>
      </c>
    </row>
    <row r="35" spans="1:17" ht="9.75" customHeight="1" x14ac:dyDescent="0.2">
      <c r="A35" s="3"/>
      <c r="B35" s="28" t="s">
        <v>576</v>
      </c>
      <c r="C35" s="29" t="str">
        <f t="shared" si="0"/>
        <v>juv</v>
      </c>
      <c r="D35" s="3"/>
      <c r="E35" s="29">
        <f>VLOOKUP($B35,'[1]stat gazz 13-14'!$A:$Z,4,0)</f>
        <v>26</v>
      </c>
      <c r="F35" s="207">
        <f>VLOOKUP($B35,'[1]stat gazz 13-14'!$A:$Z,7,0)</f>
        <v>6.4615384615384617</v>
      </c>
      <c r="G35" s="207">
        <f>VLOOKUP($B35,'[1]stat gazz 13-14'!$A:$Z,5,0)</f>
        <v>6.0961538461538458</v>
      </c>
      <c r="H35" s="208">
        <f t="shared" si="1"/>
        <v>0.36538461538461536</v>
      </c>
      <c r="I35" s="209">
        <f>VLOOKUP($B35,'[1]stat gazz 13-14'!$A:$Z,9,0)</f>
        <v>4</v>
      </c>
      <c r="J35" s="209">
        <f>VLOOKUP($B35,'[1]stat gazz 13-14'!$A:$Z,15,0)</f>
        <v>0</v>
      </c>
      <c r="K35" s="209">
        <f>VLOOKUP($B35,'[1]stat gazz 13-14'!$A:$Z,16,0)</f>
        <v>0</v>
      </c>
      <c r="L35" s="209">
        <f>VLOOKUP($B35,'[1]stat gazz 13-14'!$A:$Z,12,0)</f>
        <v>0</v>
      </c>
      <c r="M35" s="209">
        <f>VLOOKUP($B35,'[1]stat gazz 13-14'!$A:$Z,13,0)</f>
        <v>5</v>
      </c>
      <c r="N35" s="209">
        <f>VLOOKUP($B35,'[1]stat gazz 13-14'!$A:$Z,14,0)</f>
        <v>0</v>
      </c>
      <c r="O35" s="3"/>
      <c r="Q35" s="15" t="str">
        <f>VLOOKUP($B35,'[1]stat gazz 13-14'!$A:$Z,3,0)</f>
        <v>juventus</v>
      </c>
    </row>
    <row r="36" spans="1:17" ht="9.75" customHeight="1" x14ac:dyDescent="0.2">
      <c r="A36" s="3"/>
      <c r="B36" s="28" t="s">
        <v>618</v>
      </c>
      <c r="C36" s="29" t="str">
        <f t="shared" si="0"/>
        <v>fio</v>
      </c>
      <c r="D36" s="3"/>
      <c r="E36" s="29">
        <f>VLOOKUP($B36,'[1]stat gazz 13-14'!$A:$Z,4,0)</f>
        <v>22</v>
      </c>
      <c r="F36" s="207">
        <f>VLOOKUP($B36,'[1]stat gazz 13-14'!$A:$Z,7,0)</f>
        <v>6.4545454545454541</v>
      </c>
      <c r="G36" s="207">
        <f>VLOOKUP($B36,'[1]stat gazz 13-14'!$A:$Z,5,0)</f>
        <v>5.9545454545454541</v>
      </c>
      <c r="H36" s="208">
        <f t="shared" si="1"/>
        <v>0.5</v>
      </c>
      <c r="I36" s="209">
        <f>VLOOKUP($B36,'[1]stat gazz 13-14'!$A:$Z,9,0)</f>
        <v>4</v>
      </c>
      <c r="J36" s="209">
        <f>VLOOKUP($B36,'[1]stat gazz 13-14'!$A:$Z,15,0)</f>
        <v>0</v>
      </c>
      <c r="K36" s="209">
        <f>VLOOKUP($B36,'[1]stat gazz 13-14'!$A:$Z,16,0)</f>
        <v>0</v>
      </c>
      <c r="L36" s="209">
        <f>VLOOKUP($B36,'[1]stat gazz 13-14'!$A:$Z,12,0)</f>
        <v>0</v>
      </c>
      <c r="M36" s="209">
        <f>VLOOKUP($B36,'[1]stat gazz 13-14'!$A:$Z,13,0)</f>
        <v>2</v>
      </c>
      <c r="N36" s="209">
        <f>VLOOKUP($B36,'[1]stat gazz 13-14'!$A:$Z,14,0)</f>
        <v>0</v>
      </c>
      <c r="O36" s="3"/>
      <c r="Q36" s="15" t="str">
        <f>VLOOKUP($B36,'[1]stat gazz 13-14'!$A:$Z,3,0)</f>
        <v>fiorentina</v>
      </c>
    </row>
    <row r="37" spans="1:17" ht="9.75" customHeight="1" x14ac:dyDescent="0.2">
      <c r="A37" s="3"/>
      <c r="B37" s="28" t="s">
        <v>485</v>
      </c>
      <c r="C37" s="29" t="str">
        <f t="shared" si="0"/>
        <v>int</v>
      </c>
      <c r="D37" s="3"/>
      <c r="E37" s="29">
        <f>VLOOKUP($B37,'[1]stat gazz 13-14'!$A:$Z,4,0)</f>
        <v>29</v>
      </c>
      <c r="F37" s="207">
        <f>VLOOKUP($B37,'[1]stat gazz 13-14'!$A:$Z,7,0)</f>
        <v>6.431034482758621</v>
      </c>
      <c r="G37" s="207">
        <f>VLOOKUP($B37,'[1]stat gazz 13-14'!$A:$Z,5,0)</f>
        <v>5.8965517241379306</v>
      </c>
      <c r="H37" s="208">
        <f t="shared" si="1"/>
        <v>0.53448275862068961</v>
      </c>
      <c r="I37" s="209">
        <f>VLOOKUP($B37,'[1]stat gazz 13-14'!$A:$Z,9,0)</f>
        <v>4</v>
      </c>
      <c r="J37" s="209">
        <f>VLOOKUP($B37,'[1]stat gazz 13-14'!$A:$Z,15,0)</f>
        <v>0</v>
      </c>
      <c r="K37" s="209">
        <f>VLOOKUP($B37,'[1]stat gazz 13-14'!$A:$Z,16,0)</f>
        <v>0</v>
      </c>
      <c r="L37" s="209">
        <f>VLOOKUP($B37,'[1]stat gazz 13-14'!$A:$Z,12,0)</f>
        <v>6</v>
      </c>
      <c r="M37" s="209">
        <f>VLOOKUP($B37,'[1]stat gazz 13-14'!$A:$Z,13,0)</f>
        <v>3</v>
      </c>
      <c r="N37" s="209">
        <f>VLOOKUP($B37,'[1]stat gazz 13-14'!$A:$Z,14,0)</f>
        <v>1</v>
      </c>
      <c r="O37" s="3"/>
      <c r="Q37" s="15" t="str">
        <f>VLOOKUP($B37,'[1]stat gazz 13-14'!$A:$Z,3,0)</f>
        <v>inter</v>
      </c>
    </row>
    <row r="38" spans="1:17" ht="9.75" customHeight="1" x14ac:dyDescent="0.2">
      <c r="A38" s="3"/>
      <c r="B38" s="28" t="s">
        <v>562</v>
      </c>
      <c r="C38" s="29" t="str">
        <f t="shared" si="0"/>
        <v>gen</v>
      </c>
      <c r="D38" s="3"/>
      <c r="E38" s="29">
        <f>VLOOKUP($B38,'[1]stat gazz 13-14'!$A:$Z,4,0)</f>
        <v>11</v>
      </c>
      <c r="F38" s="207">
        <f>VLOOKUP($B38,'[1]stat gazz 13-14'!$A:$Z,7,0)</f>
        <v>6.4090909090909092</v>
      </c>
      <c r="G38" s="207">
        <f>VLOOKUP($B38,'[1]stat gazz 13-14'!$A:$Z,5,0)</f>
        <v>5.9545454545454541</v>
      </c>
      <c r="H38" s="208">
        <f t="shared" si="1"/>
        <v>0.45454545454545453</v>
      </c>
      <c r="I38" s="209">
        <f>VLOOKUP($B38,'[1]stat gazz 13-14'!$A:$Z,9,0)</f>
        <v>2</v>
      </c>
      <c r="J38" s="209">
        <f>VLOOKUP($B38,'[1]stat gazz 13-14'!$A:$Z,15,0)</f>
        <v>0</v>
      </c>
      <c r="K38" s="209">
        <f>VLOOKUP($B38,'[1]stat gazz 13-14'!$A:$Z,16,0)</f>
        <v>0</v>
      </c>
      <c r="L38" s="209">
        <f>VLOOKUP($B38,'[1]stat gazz 13-14'!$A:$Z,12,0)</f>
        <v>0</v>
      </c>
      <c r="M38" s="209">
        <f>VLOOKUP($B38,'[1]stat gazz 13-14'!$A:$Z,13,0)</f>
        <v>2</v>
      </c>
      <c r="N38" s="209">
        <f>VLOOKUP($B38,'[1]stat gazz 13-14'!$A:$Z,14,0)</f>
        <v>0</v>
      </c>
      <c r="O38" s="3"/>
      <c r="Q38" s="15" t="str">
        <f>VLOOKUP($B38,'[1]stat gazz 13-14'!$A:$Z,3,0)</f>
        <v>genoa</v>
      </c>
    </row>
    <row r="39" spans="1:17" ht="9.75" customHeight="1" x14ac:dyDescent="0.2">
      <c r="A39" s="3"/>
      <c r="B39" s="28" t="s">
        <v>570</v>
      </c>
      <c r="C39" s="29" t="str">
        <f t="shared" si="0"/>
        <v>cat</v>
      </c>
      <c r="D39" s="3"/>
      <c r="E39" s="29">
        <f>VLOOKUP($B39,'[1]stat gazz 13-14'!$A:$Z,4,0)</f>
        <v>27</v>
      </c>
      <c r="F39" s="207">
        <f>VLOOKUP($B39,'[1]stat gazz 13-14'!$A:$Z,7,0)</f>
        <v>6.4074074074074074</v>
      </c>
      <c r="G39" s="207">
        <f>VLOOKUP($B39,'[1]stat gazz 13-14'!$A:$Z,5,0)</f>
        <v>5.9259259259259256</v>
      </c>
      <c r="H39" s="208">
        <f t="shared" si="1"/>
        <v>0.48148148148148145</v>
      </c>
      <c r="I39" s="209">
        <f>VLOOKUP($B39,'[1]stat gazz 13-14'!$A:$Z,9,0)</f>
        <v>4</v>
      </c>
      <c r="J39" s="209">
        <f>VLOOKUP($B39,'[1]stat gazz 13-14'!$A:$Z,15,0)</f>
        <v>2</v>
      </c>
      <c r="K39" s="209">
        <f>VLOOKUP($B39,'[1]stat gazz 13-14'!$A:$Z,16,0)</f>
        <v>0</v>
      </c>
      <c r="L39" s="209">
        <f>VLOOKUP($B39,'[1]stat gazz 13-14'!$A:$Z,12,0)</f>
        <v>4</v>
      </c>
      <c r="M39" s="209">
        <f>VLOOKUP($B39,'[1]stat gazz 13-14'!$A:$Z,13,0)</f>
        <v>6</v>
      </c>
      <c r="N39" s="209">
        <f>VLOOKUP($B39,'[1]stat gazz 13-14'!$A:$Z,14,0)</f>
        <v>0</v>
      </c>
      <c r="O39" s="3"/>
      <c r="Q39" s="15" t="str">
        <f>VLOOKUP($B39,'[1]stat gazz 13-14'!$A:$Z,3,0)</f>
        <v>catania</v>
      </c>
    </row>
    <row r="40" spans="1:17" ht="9.75" customHeight="1" x14ac:dyDescent="0.2">
      <c r="A40" s="3"/>
      <c r="B40" s="28" t="s">
        <v>544</v>
      </c>
      <c r="C40" s="29" t="str">
        <f t="shared" si="0"/>
        <v>int</v>
      </c>
      <c r="D40" s="3"/>
      <c r="E40" s="29">
        <f>VLOOKUP($B40,'[1]stat gazz 13-14'!$A:$Z,4,0)</f>
        <v>31</v>
      </c>
      <c r="F40" s="207">
        <f>VLOOKUP($B40,'[1]stat gazz 13-14'!$A:$Z,7,0)</f>
        <v>6.403225806451613</v>
      </c>
      <c r="G40" s="207">
        <f>VLOOKUP($B40,'[1]stat gazz 13-14'!$A:$Z,5,0)</f>
        <v>5.967741935483871</v>
      </c>
      <c r="H40" s="208">
        <f t="shared" si="1"/>
        <v>0.43548387096774194</v>
      </c>
      <c r="I40" s="209">
        <f>VLOOKUP($B40,'[1]stat gazz 13-14'!$A:$Z,9,0)</f>
        <v>4</v>
      </c>
      <c r="J40" s="209">
        <f>VLOOKUP($B40,'[1]stat gazz 13-14'!$A:$Z,15,0)</f>
        <v>0</v>
      </c>
      <c r="K40" s="209">
        <f>VLOOKUP($B40,'[1]stat gazz 13-14'!$A:$Z,16,0)</f>
        <v>0</v>
      </c>
      <c r="L40" s="209">
        <f>VLOOKUP($B40,'[1]stat gazz 13-14'!$A:$Z,12,0)</f>
        <v>4</v>
      </c>
      <c r="M40" s="209">
        <f>VLOOKUP($B40,'[1]stat gazz 13-14'!$A:$Z,13,0)</f>
        <v>5</v>
      </c>
      <c r="N40" s="209">
        <f>VLOOKUP($B40,'[1]stat gazz 13-14'!$A:$Z,14,0)</f>
        <v>0</v>
      </c>
      <c r="O40" s="3"/>
      <c r="Q40" s="15" t="str">
        <f>VLOOKUP($B40,'[1]stat gazz 13-14'!$A:$Z,3,0)</f>
        <v>inter</v>
      </c>
    </row>
    <row r="41" spans="1:17" ht="9.75" customHeight="1" x14ac:dyDescent="0.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7" ht="9.75" customHeight="1" x14ac:dyDescent="0.15">
      <c r="B42" s="153" t="s">
        <v>248</v>
      </c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3"/>
    </row>
    <row r="43" spans="1:17" ht="9.75" customHeight="1" x14ac:dyDescent="0.15">
      <c r="A43" s="146"/>
      <c r="B43" s="51" t="s">
        <v>0</v>
      </c>
      <c r="C43" s="17" t="s">
        <v>177</v>
      </c>
      <c r="D43" s="146"/>
      <c r="E43" s="51" t="s">
        <v>188</v>
      </c>
      <c r="F43" s="148" t="s">
        <v>180</v>
      </c>
      <c r="G43" s="51" t="s">
        <v>179</v>
      </c>
      <c r="H43" s="51" t="s">
        <v>628</v>
      </c>
      <c r="I43" s="51" t="s">
        <v>183</v>
      </c>
      <c r="J43" s="270" t="s">
        <v>186</v>
      </c>
      <c r="K43" s="271"/>
      <c r="L43" s="51" t="s">
        <v>627</v>
      </c>
      <c r="M43" s="51" t="s">
        <v>185</v>
      </c>
      <c r="N43" s="51" t="s">
        <v>116</v>
      </c>
      <c r="O43" s="3"/>
    </row>
    <row r="44" spans="1:17" ht="9.75" customHeight="1" x14ac:dyDescent="0.2">
      <c r="A44" s="3"/>
      <c r="B44" s="28" t="s">
        <v>610</v>
      </c>
      <c r="C44" s="29" t="str">
        <f>LEFT(Q44,3)</f>
        <v>sam</v>
      </c>
      <c r="D44" s="3"/>
      <c r="E44" s="29">
        <f>VLOOKUP($B44,'[1]stat gazz 13-14'!$A:$Z,4,0)</f>
        <v>27</v>
      </c>
      <c r="F44" s="207">
        <f>VLOOKUP($B44,'[1]stat gazz 13-14'!$A:$Z,7,0)</f>
        <v>6.3888888888888893</v>
      </c>
      <c r="G44" s="207">
        <f>VLOOKUP($B44,'[1]stat gazz 13-14'!$A:$Z,5,0)</f>
        <v>5.9444444444444446</v>
      </c>
      <c r="H44" s="208">
        <f>(I44*3-K44*3+L44-M44*0.5-N44)/E44</f>
        <v>0.44444444444444442</v>
      </c>
      <c r="I44" s="209">
        <f>VLOOKUP($B44,'[1]stat gazz 13-14'!$A:$Z,9,0)</f>
        <v>5</v>
      </c>
      <c r="J44" s="209">
        <f>VLOOKUP($B44,'[1]stat gazz 13-14'!$A:$Z,15,0)</f>
        <v>0</v>
      </c>
      <c r="K44" s="209">
        <f>VLOOKUP($B44,'[1]stat gazz 13-14'!$A:$Z,16,0)</f>
        <v>0</v>
      </c>
      <c r="L44" s="209">
        <f>VLOOKUP($B44,'[1]stat gazz 13-14'!$A:$Z,12,0)</f>
        <v>0</v>
      </c>
      <c r="M44" s="209">
        <f>VLOOKUP($B44,'[1]stat gazz 13-14'!$A:$Z,13,0)</f>
        <v>4</v>
      </c>
      <c r="N44" s="209">
        <f>VLOOKUP($B44,'[1]stat gazz 13-14'!$A:$Z,14,0)</f>
        <v>1</v>
      </c>
      <c r="O44" s="3"/>
      <c r="Q44" s="15" t="str">
        <f>VLOOKUP($B44,'[1]stat gazz 13-14'!$A:$Z,3,0)</f>
        <v>sampdoria</v>
      </c>
    </row>
    <row r="45" spans="1:17" ht="9.75" customHeight="1" x14ac:dyDescent="0.2">
      <c r="A45" s="3"/>
      <c r="B45" s="28" t="s">
        <v>592</v>
      </c>
      <c r="C45" s="29" t="str">
        <f>LEFT(Q45,3)</f>
        <v>udi</v>
      </c>
      <c r="D45" s="3"/>
      <c r="E45" s="29">
        <f>VLOOKUP($B45,'[1]stat gazz 13-14'!$A:$Z,4,0)</f>
        <v>35</v>
      </c>
      <c r="F45" s="207">
        <f>VLOOKUP($B45,'[1]stat gazz 13-14'!$A:$Z,7,0)</f>
        <v>6.3857142857142861</v>
      </c>
      <c r="G45" s="207">
        <f>VLOOKUP($B45,'[1]stat gazz 13-14'!$A:$Z,5,0)</f>
        <v>6.128571428571429</v>
      </c>
      <c r="H45" s="208">
        <f>(I45*3-K45*3+L45-M45*0.5-N45)/E45</f>
        <v>0.25714285714285712</v>
      </c>
      <c r="I45" s="209">
        <f>VLOOKUP($B45,'[1]stat gazz 13-14'!$A:$Z,9,0)</f>
        <v>2</v>
      </c>
      <c r="J45" s="209">
        <f>VLOOKUP($B45,'[1]stat gazz 13-14'!$A:$Z,15,0)</f>
        <v>0</v>
      </c>
      <c r="K45" s="209">
        <f>VLOOKUP($B45,'[1]stat gazz 13-14'!$A:$Z,16,0)</f>
        <v>0</v>
      </c>
      <c r="L45" s="209">
        <f>VLOOKUP($B45,'[1]stat gazz 13-14'!$A:$Z,12,0)</f>
        <v>6</v>
      </c>
      <c r="M45" s="209">
        <f>VLOOKUP($B45,'[1]stat gazz 13-14'!$A:$Z,13,0)</f>
        <v>6</v>
      </c>
      <c r="N45" s="209">
        <f>VLOOKUP($B45,'[1]stat gazz 13-14'!$A:$Z,14,0)</f>
        <v>0</v>
      </c>
      <c r="O45" s="3"/>
      <c r="Q45" s="15" t="str">
        <f>VLOOKUP($B45,'[1]stat gazz 13-14'!$A:$Z,3,0)</f>
        <v>udinese</v>
      </c>
    </row>
    <row r="46" spans="1:17" ht="9.75" customHeight="1" x14ac:dyDescent="0.2">
      <c r="A46" s="3"/>
      <c r="B46" s="28" t="s">
        <v>586</v>
      </c>
      <c r="C46" s="29" t="str">
        <f>LEFT(Q46,3)</f>
        <v>mil</v>
      </c>
      <c r="D46" s="3"/>
      <c r="E46" s="29">
        <f>VLOOKUP($B46,'[1]stat gazz 13-14'!$A:$Z,4,0)</f>
        <v>25</v>
      </c>
      <c r="F46" s="207">
        <f>VLOOKUP($B46,'[1]stat gazz 13-14'!$A:$Z,7,0)</f>
        <v>6.38</v>
      </c>
      <c r="G46" s="207">
        <f>VLOOKUP($B46,'[1]stat gazz 13-14'!$A:$Z,5,0)</f>
        <v>5.9</v>
      </c>
      <c r="H46" s="208">
        <f>(I46*3-K46*3+L46-M46*0.5-N46)/E46</f>
        <v>0.48</v>
      </c>
      <c r="I46" s="209">
        <f>VLOOKUP($B46,'[1]stat gazz 13-14'!$A:$Z,9,0)</f>
        <v>5</v>
      </c>
      <c r="J46" s="209">
        <f>VLOOKUP($B46,'[1]stat gazz 13-14'!$A:$Z,15,0)</f>
        <v>0</v>
      </c>
      <c r="K46" s="209">
        <f>VLOOKUP($B46,'[1]stat gazz 13-14'!$A:$Z,16,0)</f>
        <v>0</v>
      </c>
      <c r="L46" s="209">
        <f>VLOOKUP($B46,'[1]stat gazz 13-14'!$A:$Z,12,0)</f>
        <v>1</v>
      </c>
      <c r="M46" s="209">
        <f>VLOOKUP($B46,'[1]stat gazz 13-14'!$A:$Z,13,0)</f>
        <v>6</v>
      </c>
      <c r="N46" s="209">
        <f>VLOOKUP($B46,'[1]stat gazz 13-14'!$A:$Z,14,0)</f>
        <v>1</v>
      </c>
      <c r="O46" s="3"/>
      <c r="Q46" s="15" t="str">
        <f>VLOOKUP($B46,'[1]stat gazz 13-14'!$A:$Z,3,0)</f>
        <v>milan</v>
      </c>
    </row>
    <row r="47" spans="1:17" ht="9.75" customHeight="1" x14ac:dyDescent="0.2">
      <c r="A47" s="3"/>
      <c r="B47" s="28" t="s">
        <v>522</v>
      </c>
      <c r="C47" s="29" t="str">
        <f>LEFT(Q47,3)</f>
        <v>rom</v>
      </c>
      <c r="D47" s="3"/>
      <c r="E47" s="29">
        <f>VLOOKUP($B47,'[1]stat gazz 13-14'!$A:$Z,4,0)</f>
        <v>32</v>
      </c>
      <c r="F47" s="207">
        <f>VLOOKUP($B47,'[1]stat gazz 13-14'!$A:$Z,7,0)</f>
        <v>6.375</v>
      </c>
      <c r="G47" s="207">
        <f>VLOOKUP($B47,'[1]stat gazz 13-14'!$A:$Z,5,0)</f>
        <v>6.34375</v>
      </c>
      <c r="H47" s="208">
        <f>(I47*3-K47*3+L47-M47*0.5-N47)/E47</f>
        <v>3.125E-2</v>
      </c>
      <c r="I47" s="209">
        <f>VLOOKUP($B47,'[1]stat gazz 13-14'!$A:$Z,9,0)</f>
        <v>1</v>
      </c>
      <c r="J47" s="209">
        <f>VLOOKUP($B47,'[1]stat gazz 13-14'!$A:$Z,15,0)</f>
        <v>0</v>
      </c>
      <c r="K47" s="209">
        <f>VLOOKUP($B47,'[1]stat gazz 13-14'!$A:$Z,16,0)</f>
        <v>0</v>
      </c>
      <c r="L47" s="209">
        <f>VLOOKUP($B47,'[1]stat gazz 13-14'!$A:$Z,12,0)</f>
        <v>1</v>
      </c>
      <c r="M47" s="209">
        <f>VLOOKUP($B47,'[1]stat gazz 13-14'!$A:$Z,13,0)</f>
        <v>4</v>
      </c>
      <c r="N47" s="209">
        <f>VLOOKUP($B47,'[1]stat gazz 13-14'!$A:$Z,14,0)</f>
        <v>1</v>
      </c>
      <c r="O47" s="3"/>
      <c r="Q47" s="15" t="str">
        <f>VLOOKUP($B47,'[1]stat gazz 13-14'!$A:$Z,3,0)</f>
        <v>roma</v>
      </c>
    </row>
    <row r="48" spans="1:17" ht="9.75" customHeight="1" x14ac:dyDescent="0.2">
      <c r="A48" s="3"/>
      <c r="B48" s="28" t="s">
        <v>545</v>
      </c>
      <c r="C48" s="29" t="str">
        <f>LEFT(Q48,3)</f>
        <v>ver</v>
      </c>
      <c r="D48" s="3"/>
      <c r="E48" s="29">
        <f>VLOOKUP($B48,'[1]stat gazz 13-14'!$A:$Z,4,0)</f>
        <v>30</v>
      </c>
      <c r="F48" s="207">
        <f>VLOOKUP($B48,'[1]stat gazz 13-14'!$A:$Z,7,0)</f>
        <v>6.3</v>
      </c>
      <c r="G48" s="207">
        <f>VLOOKUP($B48,'[1]stat gazz 13-14'!$A:$Z,5,0)</f>
        <v>6.083333333333333</v>
      </c>
      <c r="H48" s="208">
        <f>(I48*3-K48*3+L48-M48*0.5-N48)/E48</f>
        <v>0.21666666666666667</v>
      </c>
      <c r="I48" s="209">
        <f>VLOOKUP($B48,'[1]stat gazz 13-14'!$A:$Z,9,0)</f>
        <v>2</v>
      </c>
      <c r="J48" s="209">
        <f>VLOOKUP($B48,'[1]stat gazz 13-14'!$A:$Z,15,0)</f>
        <v>0</v>
      </c>
      <c r="K48" s="209">
        <f>VLOOKUP($B48,'[1]stat gazz 13-14'!$A:$Z,16,0)</f>
        <v>0</v>
      </c>
      <c r="L48" s="209">
        <f>VLOOKUP($B48,'[1]stat gazz 13-14'!$A:$Z,12,0)</f>
        <v>3</v>
      </c>
      <c r="M48" s="209">
        <f>VLOOKUP($B48,'[1]stat gazz 13-14'!$A:$Z,13,0)</f>
        <v>5</v>
      </c>
      <c r="N48" s="209">
        <f>VLOOKUP($B48,'[1]stat gazz 13-14'!$A:$Z,14,0)</f>
        <v>0</v>
      </c>
      <c r="O48" s="3"/>
      <c r="Q48" s="15" t="str">
        <f>VLOOKUP($B48,'[1]stat gazz 13-14'!$A:$Z,3,0)</f>
        <v>verona</v>
      </c>
    </row>
    <row r="49" spans="1:17" ht="9.75" customHeight="1" x14ac:dyDescent="0.2">
      <c r="A49" s="3"/>
      <c r="B49" s="28" t="s">
        <v>538</v>
      </c>
      <c r="C49" s="29" t="str">
        <f t="shared" ref="C49:C82" si="2">LEFT(Q49,3)</f>
        <v>gen</v>
      </c>
      <c r="D49" s="3"/>
      <c r="E49" s="29">
        <f>VLOOKUP($B49,'[1]stat gazz 13-14'!$A:$Z,4,0)</f>
        <v>29</v>
      </c>
      <c r="F49" s="207">
        <f>VLOOKUP($B49,'[1]stat gazz 13-14'!$A:$Z,7,0)</f>
        <v>6.2931034482758621</v>
      </c>
      <c r="G49" s="207">
        <f>VLOOKUP($B49,'[1]stat gazz 13-14'!$A:$Z,5,0)</f>
        <v>6</v>
      </c>
      <c r="H49" s="208">
        <f t="shared" ref="H49:H82" si="3">(I49*3-K49*3+L49-M49*0.5-N49)/E49</f>
        <v>0.29310344827586204</v>
      </c>
      <c r="I49" s="209">
        <f>VLOOKUP($B49,'[1]stat gazz 13-14'!$A:$Z,9,0)</f>
        <v>2</v>
      </c>
      <c r="J49" s="209">
        <f>VLOOKUP($B49,'[1]stat gazz 13-14'!$A:$Z,15,0)</f>
        <v>0</v>
      </c>
      <c r="K49" s="209">
        <f>VLOOKUP($B49,'[1]stat gazz 13-14'!$A:$Z,16,0)</f>
        <v>0</v>
      </c>
      <c r="L49" s="209">
        <f>VLOOKUP($B49,'[1]stat gazz 13-14'!$A:$Z,12,0)</f>
        <v>3</v>
      </c>
      <c r="M49" s="209">
        <f>VLOOKUP($B49,'[1]stat gazz 13-14'!$A:$Z,13,0)</f>
        <v>1</v>
      </c>
      <c r="N49" s="209">
        <f>VLOOKUP($B49,'[1]stat gazz 13-14'!$A:$Z,14,0)</f>
        <v>0</v>
      </c>
      <c r="O49" s="3"/>
      <c r="Q49" s="15" t="str">
        <f>VLOOKUP($B49,'[1]stat gazz 13-14'!$A:$Z,3,0)</f>
        <v>genoa</v>
      </c>
    </row>
    <row r="50" spans="1:17" ht="9.75" customHeight="1" x14ac:dyDescent="0.2">
      <c r="A50" s="3"/>
      <c r="B50" s="28" t="s">
        <v>490</v>
      </c>
      <c r="C50" s="29" t="str">
        <f t="shared" si="2"/>
        <v>cat</v>
      </c>
      <c r="D50" s="3"/>
      <c r="E50" s="29">
        <f>VLOOKUP($B50,'[1]stat gazz 13-14'!$A:$Z,4,0)</f>
        <v>28</v>
      </c>
      <c r="F50" s="207">
        <f>VLOOKUP($B50,'[1]stat gazz 13-14'!$A:$Z,7,0)</f>
        <v>6.2678571428571432</v>
      </c>
      <c r="G50" s="207">
        <f>VLOOKUP($B50,'[1]stat gazz 13-14'!$A:$Z,5,0)</f>
        <v>5.7678571428571432</v>
      </c>
      <c r="H50" s="208">
        <f t="shared" si="3"/>
        <v>0.5</v>
      </c>
      <c r="I50" s="209">
        <f>VLOOKUP($B50,'[1]stat gazz 13-14'!$A:$Z,9,0)</f>
        <v>5</v>
      </c>
      <c r="J50" s="209">
        <f>VLOOKUP($B50,'[1]stat gazz 13-14'!$A:$Z,15,0)</f>
        <v>0</v>
      </c>
      <c r="K50" s="209">
        <f>VLOOKUP($B50,'[1]stat gazz 13-14'!$A:$Z,16,0)</f>
        <v>0</v>
      </c>
      <c r="L50" s="209">
        <f>VLOOKUP($B50,'[1]stat gazz 13-14'!$A:$Z,12,0)</f>
        <v>4</v>
      </c>
      <c r="M50" s="209">
        <f>VLOOKUP($B50,'[1]stat gazz 13-14'!$A:$Z,13,0)</f>
        <v>10</v>
      </c>
      <c r="N50" s="209">
        <f>VLOOKUP($B50,'[1]stat gazz 13-14'!$A:$Z,14,0)</f>
        <v>0</v>
      </c>
      <c r="O50" s="3"/>
      <c r="Q50" s="15" t="str">
        <f>VLOOKUP($B50,'[1]stat gazz 13-14'!$A:$Z,3,0)</f>
        <v>catania</v>
      </c>
    </row>
    <row r="51" spans="1:17" ht="9.75" customHeight="1" x14ac:dyDescent="0.2">
      <c r="A51" s="3"/>
      <c r="B51" s="28" t="s">
        <v>550</v>
      </c>
      <c r="C51" s="29" t="str">
        <f t="shared" si="2"/>
        <v>fio</v>
      </c>
      <c r="D51" s="3"/>
      <c r="E51" s="29">
        <f>VLOOKUP($B51,'[1]stat gazz 13-14'!$A:$Z,4,0)</f>
        <v>20</v>
      </c>
      <c r="F51" s="207">
        <f>VLOOKUP($B51,'[1]stat gazz 13-14'!$A:$Z,7,0)</f>
        <v>6.25</v>
      </c>
      <c r="G51" s="207">
        <f>VLOOKUP($B51,'[1]stat gazz 13-14'!$A:$Z,5,0)</f>
        <v>5.7750000000000004</v>
      </c>
      <c r="H51" s="208">
        <f t="shared" si="3"/>
        <v>0.47499999999999998</v>
      </c>
      <c r="I51" s="209">
        <f>VLOOKUP($B51,'[1]stat gazz 13-14'!$A:$Z,9,0)</f>
        <v>3</v>
      </c>
      <c r="J51" s="209">
        <f>VLOOKUP($B51,'[1]stat gazz 13-14'!$A:$Z,15,0)</f>
        <v>0</v>
      </c>
      <c r="K51" s="209">
        <f>VLOOKUP($B51,'[1]stat gazz 13-14'!$A:$Z,16,0)</f>
        <v>0</v>
      </c>
      <c r="L51" s="209">
        <f>VLOOKUP($B51,'[1]stat gazz 13-14'!$A:$Z,12,0)</f>
        <v>1</v>
      </c>
      <c r="M51" s="209">
        <f>VLOOKUP($B51,'[1]stat gazz 13-14'!$A:$Z,13,0)</f>
        <v>1</v>
      </c>
      <c r="N51" s="209">
        <f>VLOOKUP($B51,'[1]stat gazz 13-14'!$A:$Z,14,0)</f>
        <v>0</v>
      </c>
      <c r="O51" s="3"/>
      <c r="Q51" s="15" t="str">
        <f>VLOOKUP($B51,'[1]stat gazz 13-14'!$A:$Z,3,0)</f>
        <v>fiorentina</v>
      </c>
    </row>
    <row r="52" spans="1:17" ht="9.75" customHeight="1" x14ac:dyDescent="0.2">
      <c r="A52" s="3"/>
      <c r="B52" s="28" t="s">
        <v>553</v>
      </c>
      <c r="C52" s="29" t="str">
        <f t="shared" si="2"/>
        <v>cat</v>
      </c>
      <c r="D52" s="3"/>
      <c r="E52" s="29">
        <f>VLOOKUP($B52,'[1]stat gazz 13-14'!$A:$Z,4,0)</f>
        <v>29</v>
      </c>
      <c r="F52" s="207">
        <f>VLOOKUP($B52,'[1]stat gazz 13-14'!$A:$Z,7,0)</f>
        <v>6.2241379310344831</v>
      </c>
      <c r="G52" s="207">
        <f>VLOOKUP($B52,'[1]stat gazz 13-14'!$A:$Z,5,0)</f>
        <v>5.931034482758621</v>
      </c>
      <c r="H52" s="208">
        <f t="shared" si="3"/>
        <v>0.29310344827586204</v>
      </c>
      <c r="I52" s="209">
        <f>VLOOKUP($B52,'[1]stat gazz 13-14'!$A:$Z,9,0)</f>
        <v>3</v>
      </c>
      <c r="J52" s="209">
        <f>VLOOKUP($B52,'[1]stat gazz 13-14'!$A:$Z,15,0)</f>
        <v>0</v>
      </c>
      <c r="K52" s="209">
        <f>VLOOKUP($B52,'[1]stat gazz 13-14'!$A:$Z,16,0)</f>
        <v>0</v>
      </c>
      <c r="L52" s="209">
        <f>VLOOKUP($B52,'[1]stat gazz 13-14'!$A:$Z,12,0)</f>
        <v>1</v>
      </c>
      <c r="M52" s="209">
        <f>VLOOKUP($B52,'[1]stat gazz 13-14'!$A:$Z,13,0)</f>
        <v>3</v>
      </c>
      <c r="N52" s="209">
        <f>VLOOKUP($B52,'[1]stat gazz 13-14'!$A:$Z,14,0)</f>
        <v>0</v>
      </c>
      <c r="O52" s="3"/>
      <c r="Q52" s="15" t="str">
        <f>VLOOKUP($B52,'[1]stat gazz 13-14'!$A:$Z,3,0)</f>
        <v>catania</v>
      </c>
    </row>
    <row r="53" spans="1:17" ht="9.75" customHeight="1" x14ac:dyDescent="0.2">
      <c r="A53" s="3"/>
      <c r="B53" s="28" t="s">
        <v>563</v>
      </c>
      <c r="C53" s="29" t="str">
        <f t="shared" si="2"/>
        <v>tor</v>
      </c>
      <c r="D53" s="3"/>
      <c r="E53" s="29">
        <f>VLOOKUP($B53,'[1]stat gazz 13-14'!$A:$Z,4,0)</f>
        <v>34</v>
      </c>
      <c r="F53" s="207">
        <f>VLOOKUP($B53,'[1]stat gazz 13-14'!$A:$Z,7,0)</f>
        <v>6.2205882352941178</v>
      </c>
      <c r="G53" s="207">
        <f>VLOOKUP($B53,'[1]stat gazz 13-14'!$A:$Z,5,0)</f>
        <v>5.9705882352941178</v>
      </c>
      <c r="H53" s="208">
        <f t="shared" si="3"/>
        <v>0.25</v>
      </c>
      <c r="I53" s="209">
        <f>VLOOKUP($B53,'[1]stat gazz 13-14'!$A:$Z,9,0)</f>
        <v>2</v>
      </c>
      <c r="J53" s="209">
        <f>VLOOKUP($B53,'[1]stat gazz 13-14'!$A:$Z,15,0)</f>
        <v>0</v>
      </c>
      <c r="K53" s="209">
        <f>VLOOKUP($B53,'[1]stat gazz 13-14'!$A:$Z,16,0)</f>
        <v>0</v>
      </c>
      <c r="L53" s="209">
        <f>VLOOKUP($B53,'[1]stat gazz 13-14'!$A:$Z,12,0)</f>
        <v>4</v>
      </c>
      <c r="M53" s="209">
        <f>VLOOKUP($B53,'[1]stat gazz 13-14'!$A:$Z,13,0)</f>
        <v>3</v>
      </c>
      <c r="N53" s="209">
        <f>VLOOKUP($B53,'[1]stat gazz 13-14'!$A:$Z,14,0)</f>
        <v>0</v>
      </c>
      <c r="O53" s="3"/>
      <c r="Q53" s="15" t="str">
        <f>VLOOKUP($B53,'[1]stat gazz 13-14'!$A:$Z,3,0)</f>
        <v>torino</v>
      </c>
    </row>
    <row r="54" spans="1:17" ht="9.75" customHeight="1" x14ac:dyDescent="0.2">
      <c r="A54" s="3"/>
      <c r="B54" s="28" t="s">
        <v>602</v>
      </c>
      <c r="C54" s="29" t="str">
        <f t="shared" si="2"/>
        <v>chi</v>
      </c>
      <c r="D54" s="3"/>
      <c r="E54" s="29">
        <f>VLOOKUP($B54,'[1]stat gazz 13-14'!$A:$Z,4,0)</f>
        <v>33</v>
      </c>
      <c r="F54" s="207">
        <f>VLOOKUP($B54,'[1]stat gazz 13-14'!$A:$Z,7,0)</f>
        <v>6.1969696969696972</v>
      </c>
      <c r="G54" s="207">
        <f>VLOOKUP($B54,'[1]stat gazz 13-14'!$A:$Z,5,0)</f>
        <v>6.0303030303030303</v>
      </c>
      <c r="H54" s="208">
        <f t="shared" si="3"/>
        <v>0.16666666666666666</v>
      </c>
      <c r="I54" s="209">
        <f>VLOOKUP($B54,'[1]stat gazz 13-14'!$A:$Z,9,0)</f>
        <v>4</v>
      </c>
      <c r="J54" s="209">
        <f>VLOOKUP($B54,'[1]stat gazz 13-14'!$A:$Z,15,0)</f>
        <v>0</v>
      </c>
      <c r="K54" s="209">
        <f>VLOOKUP($B54,'[1]stat gazz 13-14'!$A:$Z,16,0)</f>
        <v>0</v>
      </c>
      <c r="L54" s="209">
        <f>VLOOKUP($B54,'[1]stat gazz 13-14'!$A:$Z,12,0)</f>
        <v>1</v>
      </c>
      <c r="M54" s="209">
        <f>VLOOKUP($B54,'[1]stat gazz 13-14'!$A:$Z,13,0)</f>
        <v>15</v>
      </c>
      <c r="N54" s="209">
        <f>VLOOKUP($B54,'[1]stat gazz 13-14'!$A:$Z,14,0)</f>
        <v>0</v>
      </c>
      <c r="O54" s="3"/>
      <c r="Q54" s="15" t="str">
        <f>VLOOKUP($B54,'[1]stat gazz 13-14'!$A:$Z,3,0)</f>
        <v>chievo</v>
      </c>
    </row>
    <row r="55" spans="1:17" ht="9.75" customHeight="1" x14ac:dyDescent="0.2">
      <c r="A55" s="3"/>
      <c r="B55" s="28" t="s">
        <v>521</v>
      </c>
      <c r="C55" s="29" t="str">
        <f t="shared" si="2"/>
        <v>mil</v>
      </c>
      <c r="D55" s="3"/>
      <c r="E55" s="29">
        <f>VLOOKUP($B55,'[1]stat gazz 13-14'!$A:$Z,4,0)</f>
        <v>33</v>
      </c>
      <c r="F55" s="207">
        <f>VLOOKUP($B55,'[1]stat gazz 13-14'!$A:$Z,7,0)</f>
        <v>6.1818181818181817</v>
      </c>
      <c r="G55" s="207">
        <f>VLOOKUP($B55,'[1]stat gazz 13-14'!$A:$Z,5,0)</f>
        <v>6.0757575757575761</v>
      </c>
      <c r="H55" s="208">
        <f t="shared" si="3"/>
        <v>0.10606060606060606</v>
      </c>
      <c r="I55" s="209">
        <f>VLOOKUP($B55,'[1]stat gazz 13-14'!$A:$Z,9,0)</f>
        <v>2</v>
      </c>
      <c r="J55" s="209">
        <f>VLOOKUP($B55,'[1]stat gazz 13-14'!$A:$Z,15,0)</f>
        <v>0</v>
      </c>
      <c r="K55" s="209">
        <f>VLOOKUP($B55,'[1]stat gazz 13-14'!$A:$Z,16,0)</f>
        <v>0</v>
      </c>
      <c r="L55" s="209">
        <f>VLOOKUP($B55,'[1]stat gazz 13-14'!$A:$Z,12,0)</f>
        <v>2</v>
      </c>
      <c r="M55" s="209">
        <f>VLOOKUP($B55,'[1]stat gazz 13-14'!$A:$Z,13,0)</f>
        <v>9</v>
      </c>
      <c r="N55" s="209">
        <f>VLOOKUP($B55,'[1]stat gazz 13-14'!$A:$Z,14,0)</f>
        <v>0</v>
      </c>
      <c r="O55" s="3"/>
      <c r="Q55" s="15" t="str">
        <f>VLOOKUP($B55,'[1]stat gazz 13-14'!$A:$Z,3,0)</f>
        <v>milan</v>
      </c>
    </row>
    <row r="56" spans="1:17" ht="9.75" customHeight="1" x14ac:dyDescent="0.2">
      <c r="A56" s="3"/>
      <c r="B56" s="28" t="s">
        <v>584</v>
      </c>
      <c r="C56" s="29" t="str">
        <f t="shared" si="2"/>
        <v>mil</v>
      </c>
      <c r="D56" s="3"/>
      <c r="E56" s="29">
        <f>VLOOKUP($B56,'[1]stat gazz 13-14'!$A:$Z,4,0)</f>
        <v>29</v>
      </c>
      <c r="F56" s="207">
        <f>VLOOKUP($B56,'[1]stat gazz 13-14'!$A:$Z,7,0)</f>
        <v>6.1724137931034484</v>
      </c>
      <c r="G56" s="207">
        <f>VLOOKUP($B56,'[1]stat gazz 13-14'!$A:$Z,5,0)</f>
        <v>5.9482758620689653</v>
      </c>
      <c r="H56" s="208">
        <f t="shared" si="3"/>
        <v>0.22413793103448276</v>
      </c>
      <c r="I56" s="209">
        <f>VLOOKUP($B56,'[1]stat gazz 13-14'!$A:$Z,9,0)</f>
        <v>3</v>
      </c>
      <c r="J56" s="209">
        <f>VLOOKUP($B56,'[1]stat gazz 13-14'!$A:$Z,15,0)</f>
        <v>0</v>
      </c>
      <c r="K56" s="209">
        <f>VLOOKUP($B56,'[1]stat gazz 13-14'!$A:$Z,16,0)</f>
        <v>0</v>
      </c>
      <c r="L56" s="209">
        <f>VLOOKUP($B56,'[1]stat gazz 13-14'!$A:$Z,12,0)</f>
        <v>1</v>
      </c>
      <c r="M56" s="209">
        <f>VLOOKUP($B56,'[1]stat gazz 13-14'!$A:$Z,13,0)</f>
        <v>5</v>
      </c>
      <c r="N56" s="209">
        <f>VLOOKUP($B56,'[1]stat gazz 13-14'!$A:$Z,14,0)</f>
        <v>1</v>
      </c>
      <c r="O56" s="3"/>
      <c r="Q56" s="15" t="str">
        <f>VLOOKUP($B56,'[1]stat gazz 13-14'!$A:$Z,3,0)</f>
        <v>milan</v>
      </c>
    </row>
    <row r="57" spans="1:17" ht="9.75" customHeight="1" x14ac:dyDescent="0.2">
      <c r="A57" s="3"/>
      <c r="B57" s="28" t="s">
        <v>515</v>
      </c>
      <c r="C57" s="29" t="str">
        <f t="shared" si="2"/>
        <v>ata</v>
      </c>
      <c r="D57" s="3"/>
      <c r="E57" s="29">
        <f>VLOOKUP($B57,'[1]stat gazz 13-14'!$A:$Z,4,0)</f>
        <v>33</v>
      </c>
      <c r="F57" s="207">
        <f>VLOOKUP($B57,'[1]stat gazz 13-14'!$A:$Z,7,0)</f>
        <v>6.166666666666667</v>
      </c>
      <c r="G57" s="207">
        <f>VLOOKUP($B57,'[1]stat gazz 13-14'!$A:$Z,5,0)</f>
        <v>6</v>
      </c>
      <c r="H57" s="208">
        <f t="shared" si="3"/>
        <v>0.16666666666666666</v>
      </c>
      <c r="I57" s="209">
        <f>VLOOKUP($B57,'[1]stat gazz 13-14'!$A:$Z,9,0)</f>
        <v>2</v>
      </c>
      <c r="J57" s="209">
        <f>VLOOKUP($B57,'[1]stat gazz 13-14'!$A:$Z,15,0)</f>
        <v>0</v>
      </c>
      <c r="K57" s="209">
        <f>VLOOKUP($B57,'[1]stat gazz 13-14'!$A:$Z,16,0)</f>
        <v>0</v>
      </c>
      <c r="L57" s="209">
        <f>VLOOKUP($B57,'[1]stat gazz 13-14'!$A:$Z,12,0)</f>
        <v>6</v>
      </c>
      <c r="M57" s="209">
        <f>VLOOKUP($B57,'[1]stat gazz 13-14'!$A:$Z,13,0)</f>
        <v>9</v>
      </c>
      <c r="N57" s="209">
        <f>VLOOKUP($B57,'[1]stat gazz 13-14'!$A:$Z,14,0)</f>
        <v>2</v>
      </c>
      <c r="O57" s="3"/>
      <c r="Q57" s="15" t="str">
        <f>VLOOKUP($B57,'[1]stat gazz 13-14'!$A:$Z,3,0)</f>
        <v>atalanta</v>
      </c>
    </row>
    <row r="58" spans="1:17" ht="9.75" customHeight="1" x14ac:dyDescent="0.2">
      <c r="A58" s="3"/>
      <c r="B58" s="28" t="s">
        <v>613</v>
      </c>
      <c r="C58" s="29" t="str">
        <f t="shared" si="2"/>
        <v>gen</v>
      </c>
      <c r="D58" s="3"/>
      <c r="E58" s="29">
        <f>VLOOKUP($B58,'[1]stat gazz 13-14'!$A:$Z,4,0)</f>
        <v>15</v>
      </c>
      <c r="F58" s="207">
        <f>VLOOKUP($B58,'[1]stat gazz 13-14'!$A:$Z,7,0)</f>
        <v>6.166666666666667</v>
      </c>
      <c r="G58" s="207">
        <f>VLOOKUP($B58,'[1]stat gazz 13-14'!$A:$Z,5,0)</f>
        <v>6.0666666666666664</v>
      </c>
      <c r="H58" s="208">
        <f t="shared" si="3"/>
        <v>0.1</v>
      </c>
      <c r="I58" s="209">
        <f>VLOOKUP($B58,'[1]stat gazz 13-14'!$A:$Z,9,0)</f>
        <v>1</v>
      </c>
      <c r="J58" s="209">
        <f>VLOOKUP($B58,'[1]stat gazz 13-14'!$A:$Z,15,0)</f>
        <v>0</v>
      </c>
      <c r="K58" s="209">
        <f>VLOOKUP($B58,'[1]stat gazz 13-14'!$A:$Z,16,0)</f>
        <v>0</v>
      </c>
      <c r="L58" s="209">
        <f>VLOOKUP($B58,'[1]stat gazz 13-14'!$A:$Z,12,0)</f>
        <v>2</v>
      </c>
      <c r="M58" s="209">
        <f>VLOOKUP($B58,'[1]stat gazz 13-14'!$A:$Z,13,0)</f>
        <v>7</v>
      </c>
      <c r="N58" s="209">
        <f>VLOOKUP($B58,'[1]stat gazz 13-14'!$A:$Z,14,0)</f>
        <v>0</v>
      </c>
      <c r="O58" s="3"/>
      <c r="Q58" s="15" t="str">
        <f>VLOOKUP($B58,'[1]stat gazz 13-14'!$A:$Z,3,0)</f>
        <v>genoa</v>
      </c>
    </row>
    <row r="59" spans="1:17" ht="9.75" customHeight="1" x14ac:dyDescent="0.2">
      <c r="A59" s="3"/>
      <c r="B59" s="28" t="s">
        <v>488</v>
      </c>
      <c r="C59" s="29" t="str">
        <f t="shared" si="2"/>
        <v>juv</v>
      </c>
      <c r="D59" s="3"/>
      <c r="E59" s="29">
        <f>VLOOKUP($B59,'[1]stat gazz 13-14'!$A:$Z,4,0)</f>
        <v>34</v>
      </c>
      <c r="F59" s="207">
        <f>VLOOKUP($B59,'[1]stat gazz 13-14'!$A:$Z,7,0)</f>
        <v>6.1617647058823533</v>
      </c>
      <c r="G59" s="207">
        <f>VLOOKUP($B59,'[1]stat gazz 13-14'!$A:$Z,5,0)</f>
        <v>6.0441176470588234</v>
      </c>
      <c r="H59" s="208">
        <f t="shared" si="3"/>
        <v>0.11764705882352941</v>
      </c>
      <c r="I59" s="209">
        <f>VLOOKUP($B59,'[1]stat gazz 13-14'!$A:$Z,9,0)</f>
        <v>2</v>
      </c>
      <c r="J59" s="209">
        <f>VLOOKUP($B59,'[1]stat gazz 13-14'!$A:$Z,15,0)</f>
        <v>0</v>
      </c>
      <c r="K59" s="209">
        <f>VLOOKUP($B59,'[1]stat gazz 13-14'!$A:$Z,16,0)</f>
        <v>0</v>
      </c>
      <c r="L59" s="209">
        <f>VLOOKUP($B59,'[1]stat gazz 13-14'!$A:$Z,12,0)</f>
        <v>1</v>
      </c>
      <c r="M59" s="209">
        <f>VLOOKUP($B59,'[1]stat gazz 13-14'!$A:$Z,13,0)</f>
        <v>6</v>
      </c>
      <c r="N59" s="209">
        <f>VLOOKUP($B59,'[1]stat gazz 13-14'!$A:$Z,14,0)</f>
        <v>0</v>
      </c>
      <c r="O59" s="3"/>
      <c r="Q59" s="15" t="str">
        <f>VLOOKUP($B59,'[1]stat gazz 13-14'!$A:$Z,3,0)</f>
        <v>juventus</v>
      </c>
    </row>
    <row r="60" spans="1:17" ht="9.75" customHeight="1" x14ac:dyDescent="0.2">
      <c r="A60" s="3"/>
      <c r="B60" s="28" t="s">
        <v>558</v>
      </c>
      <c r="C60" s="29" t="str">
        <f t="shared" si="2"/>
        <v>bol</v>
      </c>
      <c r="D60" s="3"/>
      <c r="E60" s="29">
        <f>VLOOKUP($B60,'[1]stat gazz 13-14'!$A:$Z,4,0)</f>
        <v>28</v>
      </c>
      <c r="F60" s="207">
        <f>VLOOKUP($B60,'[1]stat gazz 13-14'!$A:$Z,7,0)</f>
        <v>6.125</v>
      </c>
      <c r="G60" s="207">
        <f>VLOOKUP($B60,'[1]stat gazz 13-14'!$A:$Z,5,0)</f>
        <v>5.8035714285714288</v>
      </c>
      <c r="H60" s="208">
        <f t="shared" si="3"/>
        <v>0.32142857142857145</v>
      </c>
      <c r="I60" s="209">
        <f>VLOOKUP($B60,'[1]stat gazz 13-14'!$A:$Z,9,0)</f>
        <v>5</v>
      </c>
      <c r="J60" s="209">
        <f>VLOOKUP($B60,'[1]stat gazz 13-14'!$A:$Z,15,0)</f>
        <v>0</v>
      </c>
      <c r="K60" s="209">
        <f>VLOOKUP($B60,'[1]stat gazz 13-14'!$A:$Z,16,0)</f>
        <v>0</v>
      </c>
      <c r="L60" s="209">
        <f>VLOOKUP($B60,'[1]stat gazz 13-14'!$A:$Z,12,0)</f>
        <v>1</v>
      </c>
      <c r="M60" s="209">
        <f>VLOOKUP($B60,'[1]stat gazz 13-14'!$A:$Z,13,0)</f>
        <v>12</v>
      </c>
      <c r="N60" s="209">
        <f>VLOOKUP($B60,'[1]stat gazz 13-14'!$A:$Z,14,0)</f>
        <v>1</v>
      </c>
      <c r="O60" s="3"/>
      <c r="Q60" s="15" t="str">
        <f>VLOOKUP($B60,'[1]stat gazz 13-14'!$A:$Z,3,0)</f>
        <v>bologna</v>
      </c>
    </row>
    <row r="61" spans="1:17" ht="9.75" customHeight="1" x14ac:dyDescent="0.2">
      <c r="A61" s="3"/>
      <c r="B61" s="28" t="s">
        <v>518</v>
      </c>
      <c r="C61" s="29" t="str">
        <f t="shared" si="2"/>
        <v>cag</v>
      </c>
      <c r="D61" s="3"/>
      <c r="E61" s="29">
        <f>VLOOKUP($B61,'[1]stat gazz 13-14'!$A:$Z,4,0)</f>
        <v>31</v>
      </c>
      <c r="F61" s="207">
        <f>VLOOKUP($B61,'[1]stat gazz 13-14'!$A:$Z,7,0)</f>
        <v>6.112903225806452</v>
      </c>
      <c r="G61" s="207">
        <f>VLOOKUP($B61,'[1]stat gazz 13-14'!$A:$Z,5,0)</f>
        <v>5.9516129032258061</v>
      </c>
      <c r="H61" s="208">
        <f t="shared" si="3"/>
        <v>0.16129032258064516</v>
      </c>
      <c r="I61" s="209">
        <f>VLOOKUP($B61,'[1]stat gazz 13-14'!$A:$Z,9,0)</f>
        <v>4</v>
      </c>
      <c r="J61" s="209">
        <f>VLOOKUP($B61,'[1]stat gazz 13-14'!$A:$Z,15,0)</f>
        <v>0</v>
      </c>
      <c r="K61" s="209">
        <f>VLOOKUP($B61,'[1]stat gazz 13-14'!$A:$Z,16,0)</f>
        <v>0</v>
      </c>
      <c r="L61" s="209">
        <f>VLOOKUP($B61,'[1]stat gazz 13-14'!$A:$Z,12,0)</f>
        <v>1</v>
      </c>
      <c r="M61" s="209">
        <f>VLOOKUP($B61,'[1]stat gazz 13-14'!$A:$Z,13,0)</f>
        <v>12</v>
      </c>
      <c r="N61" s="209">
        <f>VLOOKUP($B61,'[1]stat gazz 13-14'!$A:$Z,14,0)</f>
        <v>2</v>
      </c>
      <c r="O61" s="3"/>
      <c r="Q61" s="15" t="str">
        <f>VLOOKUP($B61,'[1]stat gazz 13-14'!$A:$Z,3,0)</f>
        <v>cagliari</v>
      </c>
    </row>
    <row r="62" spans="1:17" ht="9.75" customHeight="1" x14ac:dyDescent="0.2">
      <c r="A62" s="3"/>
      <c r="B62" s="28" t="s">
        <v>514</v>
      </c>
      <c r="C62" s="29" t="str">
        <f t="shared" si="2"/>
        <v>bol</v>
      </c>
      <c r="D62" s="3"/>
      <c r="E62" s="29">
        <f>VLOOKUP($B62,'[1]stat gazz 13-14'!$A:$Z,4,0)</f>
        <v>24</v>
      </c>
      <c r="F62" s="207">
        <f>VLOOKUP($B62,'[1]stat gazz 13-14'!$A:$Z,7,0)</f>
        <v>6.104166666666667</v>
      </c>
      <c r="G62" s="207">
        <f>VLOOKUP($B62,'[1]stat gazz 13-14'!$A:$Z,5,0)</f>
        <v>5.895833333333333</v>
      </c>
      <c r="H62" s="208">
        <f t="shared" si="3"/>
        <v>0.20833333333333334</v>
      </c>
      <c r="I62" s="209">
        <f>VLOOKUP($B62,'[1]stat gazz 13-14'!$A:$Z,9,0)</f>
        <v>2</v>
      </c>
      <c r="J62" s="209">
        <f>VLOOKUP($B62,'[1]stat gazz 13-14'!$A:$Z,15,0)</f>
        <v>1</v>
      </c>
      <c r="K62" s="209">
        <f>VLOOKUP($B62,'[1]stat gazz 13-14'!$A:$Z,16,0)</f>
        <v>0</v>
      </c>
      <c r="L62" s="209">
        <f>VLOOKUP($B62,'[1]stat gazz 13-14'!$A:$Z,12,0)</f>
        <v>1</v>
      </c>
      <c r="M62" s="209">
        <f>VLOOKUP($B62,'[1]stat gazz 13-14'!$A:$Z,13,0)</f>
        <v>4</v>
      </c>
      <c r="N62" s="209">
        <f>VLOOKUP($B62,'[1]stat gazz 13-14'!$A:$Z,14,0)</f>
        <v>0</v>
      </c>
      <c r="O62" s="3"/>
      <c r="Q62" s="15" t="str">
        <f>VLOOKUP($B62,'[1]stat gazz 13-14'!$A:$Z,3,0)</f>
        <v>bologna</v>
      </c>
    </row>
    <row r="63" spans="1:17" ht="9.75" customHeight="1" x14ac:dyDescent="0.2">
      <c r="A63" s="3"/>
      <c r="B63" s="28" t="s">
        <v>542</v>
      </c>
      <c r="C63" s="29" t="str">
        <f t="shared" si="2"/>
        <v>liv</v>
      </c>
      <c r="D63" s="3"/>
      <c r="E63" s="29">
        <f>VLOOKUP($B63,'[1]stat gazz 13-14'!$A:$Z,4,0)</f>
        <v>31</v>
      </c>
      <c r="F63" s="207">
        <f>VLOOKUP($B63,'[1]stat gazz 13-14'!$A:$Z,7,0)</f>
        <v>6.096774193548387</v>
      </c>
      <c r="G63" s="207">
        <f>VLOOKUP($B63,'[1]stat gazz 13-14'!$A:$Z,5,0)</f>
        <v>5.806451612903226</v>
      </c>
      <c r="H63" s="208">
        <f t="shared" si="3"/>
        <v>0.29032258064516131</v>
      </c>
      <c r="I63" s="209">
        <f>VLOOKUP($B63,'[1]stat gazz 13-14'!$A:$Z,9,0)</f>
        <v>4</v>
      </c>
      <c r="J63" s="209">
        <f>VLOOKUP($B63,'[1]stat gazz 13-14'!$A:$Z,15,0)</f>
        <v>0</v>
      </c>
      <c r="K63" s="209">
        <f>VLOOKUP($B63,'[1]stat gazz 13-14'!$A:$Z,16,0)</f>
        <v>0</v>
      </c>
      <c r="L63" s="209">
        <f>VLOOKUP($B63,'[1]stat gazz 13-14'!$A:$Z,12,0)</f>
        <v>3</v>
      </c>
      <c r="M63" s="209">
        <f>VLOOKUP($B63,'[1]stat gazz 13-14'!$A:$Z,13,0)</f>
        <v>12</v>
      </c>
      <c r="N63" s="209">
        <f>VLOOKUP($B63,'[1]stat gazz 13-14'!$A:$Z,14,0)</f>
        <v>0</v>
      </c>
      <c r="O63" s="3"/>
      <c r="Q63" s="15" t="str">
        <f>VLOOKUP($B63,'[1]stat gazz 13-14'!$A:$Z,3,0)</f>
        <v>livorno</v>
      </c>
    </row>
    <row r="64" spans="1:17" ht="9.75" customHeight="1" x14ac:dyDescent="0.2">
      <c r="A64" s="3"/>
      <c r="B64" s="28" t="s">
        <v>547</v>
      </c>
      <c r="C64" s="29" t="str">
        <f t="shared" si="2"/>
        <v>int</v>
      </c>
      <c r="D64" s="3"/>
      <c r="E64" s="29">
        <f>VLOOKUP($B64,'[1]stat gazz 13-14'!$A:$Z,4,0)</f>
        <v>31</v>
      </c>
      <c r="F64" s="207">
        <f>VLOOKUP($B64,'[1]stat gazz 13-14'!$A:$Z,7,0)</f>
        <v>6.096774193548387</v>
      </c>
      <c r="G64" s="207">
        <f>VLOOKUP($B64,'[1]stat gazz 13-14'!$A:$Z,5,0)</f>
        <v>5.645161290322581</v>
      </c>
      <c r="H64" s="208">
        <f t="shared" si="3"/>
        <v>0.45161290322580644</v>
      </c>
      <c r="I64" s="209">
        <f>VLOOKUP($B64,'[1]stat gazz 13-14'!$A:$Z,9,0)</f>
        <v>5</v>
      </c>
      <c r="J64" s="209">
        <f>VLOOKUP($B64,'[1]stat gazz 13-14'!$A:$Z,15,0)</f>
        <v>0</v>
      </c>
      <c r="K64" s="209">
        <f>VLOOKUP($B64,'[1]stat gazz 13-14'!$A:$Z,16,0)</f>
        <v>0</v>
      </c>
      <c r="L64" s="209">
        <f>VLOOKUP($B64,'[1]stat gazz 13-14'!$A:$Z,12,0)</f>
        <v>3</v>
      </c>
      <c r="M64" s="209">
        <f>VLOOKUP($B64,'[1]stat gazz 13-14'!$A:$Z,13,0)</f>
        <v>6</v>
      </c>
      <c r="N64" s="209">
        <f>VLOOKUP($B64,'[1]stat gazz 13-14'!$A:$Z,14,0)</f>
        <v>1</v>
      </c>
      <c r="O64" s="3"/>
      <c r="Q64" s="15" t="str">
        <f>VLOOKUP($B64,'[1]stat gazz 13-14'!$A:$Z,3,0)</f>
        <v>inter</v>
      </c>
    </row>
    <row r="65" spans="1:17" ht="9.75" customHeight="1" x14ac:dyDescent="0.2">
      <c r="A65" s="3"/>
      <c r="B65" s="28" t="s">
        <v>482</v>
      </c>
      <c r="C65" s="29" t="str">
        <f t="shared" si="2"/>
        <v>par</v>
      </c>
      <c r="D65" s="3"/>
      <c r="E65" s="29">
        <f>VLOOKUP($B65,'[1]stat gazz 13-14'!$A:$Z,4,0)</f>
        <v>24</v>
      </c>
      <c r="F65" s="207">
        <f>VLOOKUP($B65,'[1]stat gazz 13-14'!$A:$Z,7,0)</f>
        <v>6.083333333333333</v>
      </c>
      <c r="G65" s="207">
        <f>VLOOKUP($B65,'[1]stat gazz 13-14'!$A:$Z,5,0)</f>
        <v>6.166666666666667</v>
      </c>
      <c r="H65" s="208">
        <f t="shared" si="3"/>
        <v>-8.3333333333333329E-2</v>
      </c>
      <c r="I65" s="209">
        <f>VLOOKUP($B65,'[1]stat gazz 13-14'!$A:$Z,9,0)</f>
        <v>0</v>
      </c>
      <c r="J65" s="209">
        <f>VLOOKUP($B65,'[1]stat gazz 13-14'!$A:$Z,15,0)</f>
        <v>0</v>
      </c>
      <c r="K65" s="209">
        <f>VLOOKUP($B65,'[1]stat gazz 13-14'!$A:$Z,16,0)</f>
        <v>0</v>
      </c>
      <c r="L65" s="209">
        <f>VLOOKUP($B65,'[1]stat gazz 13-14'!$A:$Z,12,0)</f>
        <v>1</v>
      </c>
      <c r="M65" s="209">
        <f>VLOOKUP($B65,'[1]stat gazz 13-14'!$A:$Z,13,0)</f>
        <v>6</v>
      </c>
      <c r="N65" s="209">
        <f>VLOOKUP($B65,'[1]stat gazz 13-14'!$A:$Z,14,0)</f>
        <v>0</v>
      </c>
      <c r="O65" s="3"/>
      <c r="Q65" s="15" t="str">
        <f>VLOOKUP($B65,'[1]stat gazz 13-14'!$A:$Z,3,0)</f>
        <v>parma</v>
      </c>
    </row>
    <row r="66" spans="1:17" ht="9.75" customHeight="1" x14ac:dyDescent="0.2">
      <c r="A66" s="3"/>
      <c r="B66" s="28" t="s">
        <v>494</v>
      </c>
      <c r="C66" s="29" t="str">
        <f t="shared" si="2"/>
        <v>nap</v>
      </c>
      <c r="D66" s="3"/>
      <c r="E66" s="29">
        <f>VLOOKUP($B66,'[1]stat gazz 13-14'!$A:$Z,4,0)</f>
        <v>18</v>
      </c>
      <c r="F66" s="207">
        <f>VLOOKUP($B66,'[1]stat gazz 13-14'!$A:$Z,7,0)</f>
        <v>6.083333333333333</v>
      </c>
      <c r="G66" s="207">
        <f>VLOOKUP($B66,'[1]stat gazz 13-14'!$A:$Z,5,0)</f>
        <v>6.2777777777777777</v>
      </c>
      <c r="H66" s="208">
        <f t="shared" si="3"/>
        <v>-8.3333333333333329E-2</v>
      </c>
      <c r="I66" s="209">
        <f>VLOOKUP($B66,'[1]stat gazz 13-14'!$A:$Z,9,0)</f>
        <v>0</v>
      </c>
      <c r="J66" s="209">
        <f>VLOOKUP($B66,'[1]stat gazz 13-14'!$A:$Z,15,0)</f>
        <v>0</v>
      </c>
      <c r="K66" s="209">
        <f>VLOOKUP($B66,'[1]stat gazz 13-14'!$A:$Z,16,0)</f>
        <v>0</v>
      </c>
      <c r="L66" s="209">
        <f>VLOOKUP($B66,'[1]stat gazz 13-14'!$A:$Z,12,0)</f>
        <v>0</v>
      </c>
      <c r="M66" s="209">
        <f>VLOOKUP($B66,'[1]stat gazz 13-14'!$A:$Z,13,0)</f>
        <v>3</v>
      </c>
      <c r="N66" s="209">
        <f>VLOOKUP($B66,'[1]stat gazz 13-14'!$A:$Z,14,0)</f>
        <v>0</v>
      </c>
      <c r="O66" s="3"/>
      <c r="Q66" s="15" t="str">
        <f>VLOOKUP($B66,'[1]stat gazz 13-14'!$A:$Z,3,0)</f>
        <v>napoli</v>
      </c>
    </row>
    <row r="67" spans="1:17" ht="9.75" customHeight="1" x14ac:dyDescent="0.2">
      <c r="A67" s="3"/>
      <c r="B67" s="28" t="s">
        <v>599</v>
      </c>
      <c r="C67" s="29" t="str">
        <f t="shared" si="2"/>
        <v>mil</v>
      </c>
      <c r="D67" s="3"/>
      <c r="E67" s="29">
        <f>VLOOKUP($B67,'[1]stat gazz 13-14'!$A:$Z,4,0)</f>
        <v>24</v>
      </c>
      <c r="F67" s="207">
        <f>VLOOKUP($B67,'[1]stat gazz 13-14'!$A:$Z,7,0)</f>
        <v>6.083333333333333</v>
      </c>
      <c r="G67" s="207">
        <f>VLOOKUP($B67,'[1]stat gazz 13-14'!$A:$Z,5,0)</f>
        <v>5.916666666666667</v>
      </c>
      <c r="H67" s="208">
        <f t="shared" si="3"/>
        <v>0.16666666666666666</v>
      </c>
      <c r="I67" s="209">
        <f>VLOOKUP($B67,'[1]stat gazz 13-14'!$A:$Z,9,0)</f>
        <v>2</v>
      </c>
      <c r="J67" s="209">
        <f>VLOOKUP($B67,'[1]stat gazz 13-14'!$A:$Z,15,0)</f>
        <v>0</v>
      </c>
      <c r="K67" s="209">
        <f>VLOOKUP($B67,'[1]stat gazz 13-14'!$A:$Z,16,0)</f>
        <v>0</v>
      </c>
      <c r="L67" s="209">
        <f>VLOOKUP($B67,'[1]stat gazz 13-14'!$A:$Z,12,0)</f>
        <v>0</v>
      </c>
      <c r="M67" s="209">
        <f>VLOOKUP($B67,'[1]stat gazz 13-14'!$A:$Z,13,0)</f>
        <v>4</v>
      </c>
      <c r="N67" s="209">
        <f>VLOOKUP($B67,'[1]stat gazz 13-14'!$A:$Z,14,0)</f>
        <v>0</v>
      </c>
      <c r="O67" s="3"/>
      <c r="Q67" s="15" t="str">
        <f>VLOOKUP($B67,'[1]stat gazz 13-14'!$A:$Z,3,0)</f>
        <v>milan</v>
      </c>
    </row>
    <row r="68" spans="1:17" ht="9.75" customHeight="1" x14ac:dyDescent="0.2">
      <c r="A68" s="3"/>
      <c r="B68" s="28" t="s">
        <v>596</v>
      </c>
      <c r="C68" s="29" t="str">
        <f t="shared" si="2"/>
        <v>fio</v>
      </c>
      <c r="D68" s="3"/>
      <c r="E68" s="29">
        <f>VLOOKUP($B68,'[1]stat gazz 13-14'!$A:$Z,4,0)</f>
        <v>28</v>
      </c>
      <c r="F68" s="207">
        <f>VLOOKUP($B68,'[1]stat gazz 13-14'!$A:$Z,7,0)</f>
        <v>6.0535714285714288</v>
      </c>
      <c r="G68" s="207">
        <f>VLOOKUP($B68,'[1]stat gazz 13-14'!$A:$Z,5,0)</f>
        <v>6.1071428571428568</v>
      </c>
      <c r="H68" s="208">
        <f t="shared" si="3"/>
        <v>-5.3571428571428568E-2</v>
      </c>
      <c r="I68" s="209">
        <f>VLOOKUP($B68,'[1]stat gazz 13-14'!$A:$Z,9,0)</f>
        <v>1</v>
      </c>
      <c r="J68" s="209">
        <f>VLOOKUP($B68,'[1]stat gazz 13-14'!$A:$Z,15,0)</f>
        <v>0</v>
      </c>
      <c r="K68" s="209">
        <f>VLOOKUP($B68,'[1]stat gazz 13-14'!$A:$Z,16,0)</f>
        <v>1</v>
      </c>
      <c r="L68" s="209">
        <f>VLOOKUP($B68,'[1]stat gazz 13-14'!$A:$Z,12,0)</f>
        <v>2</v>
      </c>
      <c r="M68" s="209">
        <f>VLOOKUP($B68,'[1]stat gazz 13-14'!$A:$Z,13,0)</f>
        <v>5</v>
      </c>
      <c r="N68" s="209">
        <f>VLOOKUP($B68,'[1]stat gazz 13-14'!$A:$Z,14,0)</f>
        <v>1</v>
      </c>
      <c r="O68" s="3"/>
      <c r="Q68" s="15" t="str">
        <f>VLOOKUP($B68,'[1]stat gazz 13-14'!$A:$Z,3,0)</f>
        <v>fiorentina</v>
      </c>
    </row>
    <row r="69" spans="1:17" ht="9.75" customHeight="1" x14ac:dyDescent="0.2">
      <c r="A69" s="3"/>
      <c r="B69" s="28" t="s">
        <v>501</v>
      </c>
      <c r="C69" s="29" t="str">
        <f t="shared" si="2"/>
        <v>sas</v>
      </c>
      <c r="D69" s="3"/>
      <c r="E69" s="29">
        <f>VLOOKUP($B69,'[1]stat gazz 13-14'!$A:$Z,4,0)</f>
        <v>30</v>
      </c>
      <c r="F69" s="207">
        <f>VLOOKUP($B69,'[1]stat gazz 13-14'!$A:$Z,7,0)</f>
        <v>6.05</v>
      </c>
      <c r="G69" s="207">
        <f>VLOOKUP($B69,'[1]stat gazz 13-14'!$A:$Z,5,0)</f>
        <v>5.85</v>
      </c>
      <c r="H69" s="208">
        <f t="shared" si="3"/>
        <v>0.2</v>
      </c>
      <c r="I69" s="209">
        <f>VLOOKUP($B69,'[1]stat gazz 13-14'!$A:$Z,9,0)</f>
        <v>2</v>
      </c>
      <c r="J69" s="209">
        <f>VLOOKUP($B69,'[1]stat gazz 13-14'!$A:$Z,15,0)</f>
        <v>0</v>
      </c>
      <c r="K69" s="209">
        <f>VLOOKUP($B69,'[1]stat gazz 13-14'!$A:$Z,16,0)</f>
        <v>0</v>
      </c>
      <c r="L69" s="209">
        <f>VLOOKUP($B69,'[1]stat gazz 13-14'!$A:$Z,12,0)</f>
        <v>2</v>
      </c>
      <c r="M69" s="209">
        <f>VLOOKUP($B69,'[1]stat gazz 13-14'!$A:$Z,13,0)</f>
        <v>4</v>
      </c>
      <c r="N69" s="209">
        <f>VLOOKUP($B69,'[1]stat gazz 13-14'!$A:$Z,14,0)</f>
        <v>0</v>
      </c>
      <c r="O69" s="3"/>
      <c r="Q69" s="15" t="str">
        <f>VLOOKUP($B69,'[1]stat gazz 13-14'!$A:$Z,3,0)</f>
        <v>sassuolo</v>
      </c>
    </row>
    <row r="70" spans="1:17" ht="9.75" customHeight="1" x14ac:dyDescent="0.2">
      <c r="A70" s="3"/>
      <c r="B70" s="28" t="s">
        <v>509</v>
      </c>
      <c r="C70" s="29" t="str">
        <f t="shared" si="2"/>
        <v>ata</v>
      </c>
      <c r="D70" s="3"/>
      <c r="E70" s="29">
        <f>VLOOKUP($B70,'[1]stat gazz 13-14'!$A:$Z,4,0)</f>
        <v>32</v>
      </c>
      <c r="F70" s="207">
        <f>VLOOKUP($B70,'[1]stat gazz 13-14'!$A:$Z,7,0)</f>
        <v>6.03125</v>
      </c>
      <c r="G70" s="207">
        <f>VLOOKUP($B70,'[1]stat gazz 13-14'!$A:$Z,5,0)</f>
        <v>6</v>
      </c>
      <c r="H70" s="208">
        <f t="shared" si="3"/>
        <v>3.125E-2</v>
      </c>
      <c r="I70" s="209">
        <f>VLOOKUP($B70,'[1]stat gazz 13-14'!$A:$Z,9,0)</f>
        <v>2</v>
      </c>
      <c r="J70" s="209">
        <f>VLOOKUP($B70,'[1]stat gazz 13-14'!$A:$Z,15,0)</f>
        <v>0</v>
      </c>
      <c r="K70" s="209">
        <f>VLOOKUP($B70,'[1]stat gazz 13-14'!$A:$Z,16,0)</f>
        <v>0</v>
      </c>
      <c r="L70" s="209">
        <f>VLOOKUP($B70,'[1]stat gazz 13-14'!$A:$Z,12,0)</f>
        <v>0</v>
      </c>
      <c r="M70" s="209">
        <f>VLOOKUP($B70,'[1]stat gazz 13-14'!$A:$Z,13,0)</f>
        <v>8</v>
      </c>
      <c r="N70" s="209">
        <f>VLOOKUP($B70,'[1]stat gazz 13-14'!$A:$Z,14,0)</f>
        <v>1</v>
      </c>
      <c r="O70" s="3"/>
      <c r="Q70" s="15" t="str">
        <f>VLOOKUP($B70,'[1]stat gazz 13-14'!$A:$Z,3,0)</f>
        <v>atalanta</v>
      </c>
    </row>
    <row r="71" spans="1:17" ht="9.75" customHeight="1" x14ac:dyDescent="0.2">
      <c r="A71" s="3"/>
      <c r="B71" s="28" t="s">
        <v>575</v>
      </c>
      <c r="C71" s="29" t="str">
        <f t="shared" si="2"/>
        <v>par</v>
      </c>
      <c r="D71" s="3"/>
      <c r="E71" s="29">
        <f>VLOOKUP($B71,'[1]stat gazz 13-14'!$A:$Z,4,0)</f>
        <v>33</v>
      </c>
      <c r="F71" s="207">
        <f>VLOOKUP($B71,'[1]stat gazz 13-14'!$A:$Z,7,0)</f>
        <v>6</v>
      </c>
      <c r="G71" s="207">
        <f>VLOOKUP($B71,'[1]stat gazz 13-14'!$A:$Z,5,0)</f>
        <v>6.0151515151515156</v>
      </c>
      <c r="H71" s="208">
        <f t="shared" si="3"/>
        <v>-1.5151515151515152E-2</v>
      </c>
      <c r="I71" s="209">
        <f>VLOOKUP($B71,'[1]stat gazz 13-14'!$A:$Z,9,0)</f>
        <v>1</v>
      </c>
      <c r="J71" s="209">
        <f>VLOOKUP($B71,'[1]stat gazz 13-14'!$A:$Z,15,0)</f>
        <v>0</v>
      </c>
      <c r="K71" s="209">
        <f>VLOOKUP($B71,'[1]stat gazz 13-14'!$A:$Z,16,0)</f>
        <v>0</v>
      </c>
      <c r="L71" s="209">
        <f>VLOOKUP($B71,'[1]stat gazz 13-14'!$A:$Z,12,0)</f>
        <v>1</v>
      </c>
      <c r="M71" s="209">
        <f>VLOOKUP($B71,'[1]stat gazz 13-14'!$A:$Z,13,0)</f>
        <v>9</v>
      </c>
      <c r="N71" s="209">
        <f>VLOOKUP($B71,'[1]stat gazz 13-14'!$A:$Z,14,0)</f>
        <v>0</v>
      </c>
      <c r="O71" s="3"/>
      <c r="Q71" s="15" t="str">
        <f>VLOOKUP($B71,'[1]stat gazz 13-14'!$A:$Z,3,0)</f>
        <v>parma</v>
      </c>
    </row>
    <row r="72" spans="1:17" ht="9.75" customHeight="1" x14ac:dyDescent="0.2">
      <c r="A72" s="3"/>
      <c r="B72" s="28" t="s">
        <v>510</v>
      </c>
      <c r="C72" s="29" t="str">
        <f t="shared" si="2"/>
        <v>cat</v>
      </c>
      <c r="D72" s="3"/>
      <c r="E72" s="29">
        <f>VLOOKUP($B72,'[1]stat gazz 13-14'!$A:$Z,4,0)</f>
        <v>29</v>
      </c>
      <c r="F72" s="207">
        <f>VLOOKUP($B72,'[1]stat gazz 13-14'!$A:$Z,7,0)</f>
        <v>5.9827586206896548</v>
      </c>
      <c r="G72" s="207">
        <f>VLOOKUP($B72,'[1]stat gazz 13-14'!$A:$Z,5,0)</f>
        <v>5.6551724137931032</v>
      </c>
      <c r="H72" s="208">
        <f t="shared" si="3"/>
        <v>0.32758620689655171</v>
      </c>
      <c r="I72" s="209">
        <f>VLOOKUP($B72,'[1]stat gazz 13-14'!$A:$Z,9,0)</f>
        <v>3</v>
      </c>
      <c r="J72" s="209">
        <f>VLOOKUP($B72,'[1]stat gazz 13-14'!$A:$Z,15,0)</f>
        <v>0</v>
      </c>
      <c r="K72" s="209">
        <f>VLOOKUP($B72,'[1]stat gazz 13-14'!$A:$Z,16,0)</f>
        <v>0</v>
      </c>
      <c r="L72" s="209">
        <f>VLOOKUP($B72,'[1]stat gazz 13-14'!$A:$Z,12,0)</f>
        <v>2</v>
      </c>
      <c r="M72" s="209">
        <f>VLOOKUP($B72,'[1]stat gazz 13-14'!$A:$Z,13,0)</f>
        <v>3</v>
      </c>
      <c r="N72" s="209">
        <f>VLOOKUP($B72,'[1]stat gazz 13-14'!$A:$Z,14,0)</f>
        <v>0</v>
      </c>
      <c r="O72" s="3"/>
      <c r="Q72" s="15" t="str">
        <f>VLOOKUP($B72,'[1]stat gazz 13-14'!$A:$Z,3,0)</f>
        <v>catania</v>
      </c>
    </row>
    <row r="73" spans="1:17" ht="9.75" customHeight="1" x14ac:dyDescent="0.2">
      <c r="A73" s="3"/>
      <c r="B73" s="28" t="s">
        <v>500</v>
      </c>
      <c r="C73" s="29" t="str">
        <f t="shared" si="2"/>
        <v>laz</v>
      </c>
      <c r="D73" s="3"/>
      <c r="E73" s="29">
        <f>VLOOKUP($B73,'[1]stat gazz 13-14'!$A:$Z,4,0)</f>
        <v>26</v>
      </c>
      <c r="F73" s="207">
        <f>VLOOKUP($B73,'[1]stat gazz 13-14'!$A:$Z,7,0)</f>
        <v>5.9807692307692308</v>
      </c>
      <c r="G73" s="207">
        <f>VLOOKUP($B73,'[1]stat gazz 13-14'!$A:$Z,5,0)</f>
        <v>5.8461538461538458</v>
      </c>
      <c r="H73" s="208">
        <f t="shared" si="3"/>
        <v>0.13461538461538461</v>
      </c>
      <c r="I73" s="209">
        <f>VLOOKUP($B73,'[1]stat gazz 13-14'!$A:$Z,9,0)</f>
        <v>2</v>
      </c>
      <c r="J73" s="209">
        <f>VLOOKUP($B73,'[1]stat gazz 13-14'!$A:$Z,15,0)</f>
        <v>1</v>
      </c>
      <c r="K73" s="209">
        <f>VLOOKUP($B73,'[1]stat gazz 13-14'!$A:$Z,16,0)</f>
        <v>0</v>
      </c>
      <c r="L73" s="209">
        <f>VLOOKUP($B73,'[1]stat gazz 13-14'!$A:$Z,12,0)</f>
        <v>1</v>
      </c>
      <c r="M73" s="209">
        <f>VLOOKUP($B73,'[1]stat gazz 13-14'!$A:$Z,13,0)</f>
        <v>5</v>
      </c>
      <c r="N73" s="209">
        <f>VLOOKUP($B73,'[1]stat gazz 13-14'!$A:$Z,14,0)</f>
        <v>1</v>
      </c>
      <c r="O73" s="3"/>
      <c r="Q73" s="15" t="str">
        <f>VLOOKUP($B73,'[1]stat gazz 13-14'!$A:$Z,3,0)</f>
        <v>lazio</v>
      </c>
    </row>
    <row r="74" spans="1:17" ht="9.75" customHeight="1" x14ac:dyDescent="0.2">
      <c r="A74" s="3"/>
      <c r="B74" s="28" t="s">
        <v>554</v>
      </c>
      <c r="C74" s="29" t="str">
        <f t="shared" si="2"/>
        <v>ver</v>
      </c>
      <c r="D74" s="3"/>
      <c r="E74" s="29">
        <f>VLOOKUP($B74,'[1]stat gazz 13-14'!$A:$Z,4,0)</f>
        <v>16</v>
      </c>
      <c r="F74" s="207">
        <f>VLOOKUP($B74,'[1]stat gazz 13-14'!$A:$Z,7,0)</f>
        <v>5.96875</v>
      </c>
      <c r="G74" s="207">
        <f>VLOOKUP($B74,'[1]stat gazz 13-14'!$A:$Z,5,0)</f>
        <v>5.75</v>
      </c>
      <c r="H74" s="208">
        <f t="shared" si="3"/>
        <v>0.21875</v>
      </c>
      <c r="I74" s="209">
        <f>VLOOKUP($B74,'[1]stat gazz 13-14'!$A:$Z,9,0)</f>
        <v>2</v>
      </c>
      <c r="J74" s="209">
        <f>VLOOKUP($B74,'[1]stat gazz 13-14'!$A:$Z,15,0)</f>
        <v>0</v>
      </c>
      <c r="K74" s="209">
        <f>VLOOKUP($B74,'[1]stat gazz 13-14'!$A:$Z,16,0)</f>
        <v>0</v>
      </c>
      <c r="L74" s="209">
        <f>VLOOKUP($B74,'[1]stat gazz 13-14'!$A:$Z,12,0)</f>
        <v>1</v>
      </c>
      <c r="M74" s="209">
        <f>VLOOKUP($B74,'[1]stat gazz 13-14'!$A:$Z,13,0)</f>
        <v>5</v>
      </c>
      <c r="N74" s="209">
        <f>VLOOKUP($B74,'[1]stat gazz 13-14'!$A:$Z,14,0)</f>
        <v>1</v>
      </c>
      <c r="O74" s="3"/>
      <c r="Q74" s="15" t="str">
        <f>VLOOKUP($B74,'[1]stat gazz 13-14'!$A:$Z,3,0)</f>
        <v>verona</v>
      </c>
    </row>
    <row r="75" spans="1:17" ht="9.75" customHeight="1" x14ac:dyDescent="0.2">
      <c r="A75" s="3"/>
      <c r="B75" s="28" t="s">
        <v>551</v>
      </c>
      <c r="C75" s="29" t="str">
        <f t="shared" si="2"/>
        <v>nap</v>
      </c>
      <c r="D75" s="3"/>
      <c r="E75" s="29">
        <f>VLOOKUP($B75,'[1]stat gazz 13-14'!$A:$Z,4,0)</f>
        <v>30</v>
      </c>
      <c r="F75" s="207">
        <f>VLOOKUP($B75,'[1]stat gazz 13-14'!$A:$Z,7,0)</f>
        <v>5.9666666666666668</v>
      </c>
      <c r="G75" s="207">
        <f>VLOOKUP($B75,'[1]stat gazz 13-14'!$A:$Z,5,0)</f>
        <v>5.833333333333333</v>
      </c>
      <c r="H75" s="208">
        <f t="shared" si="3"/>
        <v>0.13333333333333333</v>
      </c>
      <c r="I75" s="209">
        <f>VLOOKUP($B75,'[1]stat gazz 13-14'!$A:$Z,9,0)</f>
        <v>2</v>
      </c>
      <c r="J75" s="209">
        <f>VLOOKUP($B75,'[1]stat gazz 13-14'!$A:$Z,15,0)</f>
        <v>0</v>
      </c>
      <c r="K75" s="209">
        <f>VLOOKUP($B75,'[1]stat gazz 13-14'!$A:$Z,16,0)</f>
        <v>0</v>
      </c>
      <c r="L75" s="209">
        <f>VLOOKUP($B75,'[1]stat gazz 13-14'!$A:$Z,12,0)</f>
        <v>1</v>
      </c>
      <c r="M75" s="209">
        <f>VLOOKUP($B75,'[1]stat gazz 13-14'!$A:$Z,13,0)</f>
        <v>6</v>
      </c>
      <c r="N75" s="209">
        <f>VLOOKUP($B75,'[1]stat gazz 13-14'!$A:$Z,14,0)</f>
        <v>0</v>
      </c>
      <c r="O75" s="3"/>
      <c r="Q75" s="15" t="str">
        <f>VLOOKUP($B75,'[1]stat gazz 13-14'!$A:$Z,3,0)</f>
        <v>napoli</v>
      </c>
    </row>
    <row r="76" spans="1:17" ht="9.75" customHeight="1" x14ac:dyDescent="0.2">
      <c r="A76" s="3"/>
      <c r="B76" s="28" t="s">
        <v>559</v>
      </c>
      <c r="C76" s="29" t="str">
        <f t="shared" si="2"/>
        <v>int</v>
      </c>
      <c r="D76" s="3"/>
      <c r="E76" s="29">
        <f>VLOOKUP($B76,'[1]stat gazz 13-14'!$A:$Z,4,0)</f>
        <v>29</v>
      </c>
      <c r="F76" s="207">
        <f>VLOOKUP($B76,'[1]stat gazz 13-14'!$A:$Z,7,0)</f>
        <v>5.9137931034482758</v>
      </c>
      <c r="G76" s="207">
        <f>VLOOKUP($B76,'[1]stat gazz 13-14'!$A:$Z,5,0)</f>
        <v>5.8448275862068968</v>
      </c>
      <c r="H76" s="208">
        <f t="shared" si="3"/>
        <v>6.8965517241379309E-2</v>
      </c>
      <c r="I76" s="209">
        <f>VLOOKUP($B76,'[1]stat gazz 13-14'!$A:$Z,9,0)</f>
        <v>0</v>
      </c>
      <c r="J76" s="209">
        <f>VLOOKUP($B76,'[1]stat gazz 13-14'!$A:$Z,15,0)</f>
        <v>0</v>
      </c>
      <c r="K76" s="209">
        <f>VLOOKUP($B76,'[1]stat gazz 13-14'!$A:$Z,16,0)</f>
        <v>0</v>
      </c>
      <c r="L76" s="209">
        <f>VLOOKUP($B76,'[1]stat gazz 13-14'!$A:$Z,12,0)</f>
        <v>3</v>
      </c>
      <c r="M76" s="209">
        <f>VLOOKUP($B76,'[1]stat gazz 13-14'!$A:$Z,13,0)</f>
        <v>2</v>
      </c>
      <c r="N76" s="209">
        <f>VLOOKUP($B76,'[1]stat gazz 13-14'!$A:$Z,14,0)</f>
        <v>0</v>
      </c>
      <c r="O76" s="3"/>
      <c r="Q76" s="15" t="str">
        <f>VLOOKUP($B76,'[1]stat gazz 13-14'!$A:$Z,3,0)</f>
        <v>inter</v>
      </c>
    </row>
    <row r="77" spans="1:17" ht="9.75" customHeight="1" x14ac:dyDescent="0.2">
      <c r="A77" s="3"/>
      <c r="B77" s="28" t="s">
        <v>491</v>
      </c>
      <c r="C77" s="29" t="str">
        <f t="shared" si="2"/>
        <v>ata</v>
      </c>
      <c r="D77" s="3"/>
      <c r="E77" s="29">
        <f>VLOOKUP($B77,'[1]stat gazz 13-14'!$A:$Z,4,0)</f>
        <v>23</v>
      </c>
      <c r="F77" s="207">
        <f>VLOOKUP($B77,'[1]stat gazz 13-14'!$A:$Z,7,0)</f>
        <v>5.8913043478260869</v>
      </c>
      <c r="G77" s="207">
        <f>VLOOKUP($B77,'[1]stat gazz 13-14'!$A:$Z,5,0)</f>
        <v>5.9130434782608692</v>
      </c>
      <c r="H77" s="208">
        <f t="shared" si="3"/>
        <v>-2.1739130434782608E-2</v>
      </c>
      <c r="I77" s="209">
        <f>VLOOKUP($B77,'[1]stat gazz 13-14'!$A:$Z,9,0)</f>
        <v>0</v>
      </c>
      <c r="J77" s="209">
        <f>VLOOKUP($B77,'[1]stat gazz 13-14'!$A:$Z,15,0)</f>
        <v>0</v>
      </c>
      <c r="K77" s="209">
        <f>VLOOKUP($B77,'[1]stat gazz 13-14'!$A:$Z,16,0)</f>
        <v>0</v>
      </c>
      <c r="L77" s="209">
        <f>VLOOKUP($B77,'[1]stat gazz 13-14'!$A:$Z,12,0)</f>
        <v>0</v>
      </c>
      <c r="M77" s="209">
        <f>VLOOKUP($B77,'[1]stat gazz 13-14'!$A:$Z,13,0)</f>
        <v>1</v>
      </c>
      <c r="N77" s="209">
        <f>VLOOKUP($B77,'[1]stat gazz 13-14'!$A:$Z,14,0)</f>
        <v>0</v>
      </c>
      <c r="O77" s="3"/>
      <c r="Q77" s="15" t="str">
        <f>VLOOKUP($B77,'[1]stat gazz 13-14'!$A:$Z,3,0)</f>
        <v>atalanta</v>
      </c>
    </row>
    <row r="78" spans="1:17" ht="9.75" customHeight="1" x14ac:dyDescent="0.2">
      <c r="A78" s="3"/>
      <c r="B78" s="28" t="s">
        <v>568</v>
      </c>
      <c r="C78" s="29" t="str">
        <f t="shared" si="2"/>
        <v>laz</v>
      </c>
      <c r="D78" s="3"/>
      <c r="E78" s="29">
        <f>VLOOKUP($B78,'[1]stat gazz 13-14'!$A:$Z,4,0)</f>
        <v>27</v>
      </c>
      <c r="F78" s="207">
        <f>VLOOKUP($B78,'[1]stat gazz 13-14'!$A:$Z,7,0)</f>
        <v>5.8888888888888893</v>
      </c>
      <c r="G78" s="207">
        <f>VLOOKUP($B78,'[1]stat gazz 13-14'!$A:$Z,5,0)</f>
        <v>6</v>
      </c>
      <c r="H78" s="208">
        <f t="shared" si="3"/>
        <v>-0.1111111111111111</v>
      </c>
      <c r="I78" s="209">
        <f>VLOOKUP($B78,'[1]stat gazz 13-14'!$A:$Z,9,0)</f>
        <v>0</v>
      </c>
      <c r="J78" s="209">
        <f>VLOOKUP($B78,'[1]stat gazz 13-14'!$A:$Z,15,0)</f>
        <v>0</v>
      </c>
      <c r="K78" s="209">
        <f>VLOOKUP($B78,'[1]stat gazz 13-14'!$A:$Z,16,0)</f>
        <v>0</v>
      </c>
      <c r="L78" s="209">
        <f>VLOOKUP($B78,'[1]stat gazz 13-14'!$A:$Z,12,0)</f>
        <v>1</v>
      </c>
      <c r="M78" s="209">
        <f>VLOOKUP($B78,'[1]stat gazz 13-14'!$A:$Z,13,0)</f>
        <v>6</v>
      </c>
      <c r="N78" s="209">
        <f>VLOOKUP($B78,'[1]stat gazz 13-14'!$A:$Z,14,0)</f>
        <v>1</v>
      </c>
      <c r="O78" s="3"/>
      <c r="Q78" s="15" t="str">
        <f>VLOOKUP($B78,'[1]stat gazz 13-14'!$A:$Z,3,0)</f>
        <v>lazio</v>
      </c>
    </row>
    <row r="79" spans="1:17" ht="9.75" customHeight="1" x14ac:dyDescent="0.2">
      <c r="A79" s="3"/>
      <c r="B79" s="28" t="s">
        <v>549</v>
      </c>
      <c r="C79" s="29" t="str">
        <f t="shared" si="2"/>
        <v>mil</v>
      </c>
      <c r="D79" s="3"/>
      <c r="E79" s="29">
        <f>VLOOKUP($B79,'[1]stat gazz 13-14'!$A:$Z,4,0)</f>
        <v>14</v>
      </c>
      <c r="F79" s="207">
        <f>VLOOKUP($B79,'[1]stat gazz 13-14'!$A:$Z,7,0)</f>
        <v>5.8571428571428568</v>
      </c>
      <c r="G79" s="207">
        <f>VLOOKUP($B79,'[1]stat gazz 13-14'!$A:$Z,5,0)</f>
        <v>5.5714285714285712</v>
      </c>
      <c r="H79" s="208">
        <f t="shared" si="3"/>
        <v>0.2857142857142857</v>
      </c>
      <c r="I79" s="209">
        <f>VLOOKUP($B79,'[1]stat gazz 13-14'!$A:$Z,9,0)</f>
        <v>1</v>
      </c>
      <c r="J79" s="209">
        <f>VLOOKUP($B79,'[1]stat gazz 13-14'!$A:$Z,15,0)</f>
        <v>0</v>
      </c>
      <c r="K79" s="209">
        <f>VLOOKUP($B79,'[1]stat gazz 13-14'!$A:$Z,16,0)</f>
        <v>0</v>
      </c>
      <c r="L79" s="209">
        <f>VLOOKUP($B79,'[1]stat gazz 13-14'!$A:$Z,12,0)</f>
        <v>2</v>
      </c>
      <c r="M79" s="209">
        <f>VLOOKUP($B79,'[1]stat gazz 13-14'!$A:$Z,13,0)</f>
        <v>2</v>
      </c>
      <c r="N79" s="209">
        <f>VLOOKUP($B79,'[1]stat gazz 13-14'!$A:$Z,14,0)</f>
        <v>0</v>
      </c>
      <c r="O79" s="3"/>
      <c r="Q79" s="15" t="str">
        <f>VLOOKUP($B79,'[1]stat gazz 13-14'!$A:$Z,3,0)</f>
        <v>milan</v>
      </c>
    </row>
    <row r="80" spans="1:17" ht="9.75" customHeight="1" x14ac:dyDescent="0.2">
      <c r="A80" s="3"/>
      <c r="B80" s="28" t="s">
        <v>483</v>
      </c>
      <c r="C80" s="29" t="str">
        <f t="shared" si="2"/>
        <v>udi</v>
      </c>
      <c r="D80" s="3"/>
      <c r="E80" s="29">
        <f>VLOOKUP($B80,'[1]stat gazz 13-14'!$A:$Z,4,0)</f>
        <v>32</v>
      </c>
      <c r="F80" s="207">
        <f>VLOOKUP($B80,'[1]stat gazz 13-14'!$A:$Z,7,0)</f>
        <v>5.828125</v>
      </c>
      <c r="G80" s="207">
        <f>VLOOKUP($B80,'[1]stat gazz 13-14'!$A:$Z,5,0)</f>
        <v>5.90625</v>
      </c>
      <c r="H80" s="208">
        <f t="shared" si="3"/>
        <v>-7.8125E-2</v>
      </c>
      <c r="I80" s="209">
        <f>VLOOKUP($B80,'[1]stat gazz 13-14'!$A:$Z,9,0)</f>
        <v>0</v>
      </c>
      <c r="J80" s="209">
        <f>VLOOKUP($B80,'[1]stat gazz 13-14'!$A:$Z,15,0)</f>
        <v>0</v>
      </c>
      <c r="K80" s="209">
        <f>VLOOKUP($B80,'[1]stat gazz 13-14'!$A:$Z,16,0)</f>
        <v>0</v>
      </c>
      <c r="L80" s="209">
        <f>VLOOKUP($B80,'[1]stat gazz 13-14'!$A:$Z,12,0)</f>
        <v>1</v>
      </c>
      <c r="M80" s="209">
        <f>VLOOKUP($B80,'[1]stat gazz 13-14'!$A:$Z,13,0)</f>
        <v>5</v>
      </c>
      <c r="N80" s="209">
        <f>VLOOKUP($B80,'[1]stat gazz 13-14'!$A:$Z,14,0)</f>
        <v>1</v>
      </c>
      <c r="O80" s="3"/>
      <c r="Q80" s="15" t="str">
        <f>VLOOKUP($B80,'[1]stat gazz 13-14'!$A:$Z,3,0)</f>
        <v>udinese</v>
      </c>
    </row>
    <row r="81" spans="1:17" ht="9.75" customHeight="1" x14ac:dyDescent="0.2">
      <c r="A81" s="3"/>
      <c r="B81" s="28" t="s">
        <v>548</v>
      </c>
      <c r="C81" s="29" t="str">
        <f t="shared" si="2"/>
        <v>chi</v>
      </c>
      <c r="D81" s="3"/>
      <c r="E81" s="29">
        <f>VLOOKUP($B81,'[1]stat gazz 13-14'!$A:$Z,4,0)</f>
        <v>32</v>
      </c>
      <c r="F81" s="207">
        <f>VLOOKUP($B81,'[1]stat gazz 13-14'!$A:$Z,7,0)</f>
        <v>5.828125</v>
      </c>
      <c r="G81" s="207">
        <f>VLOOKUP($B81,'[1]stat gazz 13-14'!$A:$Z,5,0)</f>
        <v>5.890625</v>
      </c>
      <c r="H81" s="208">
        <f t="shared" si="3"/>
        <v>-6.25E-2</v>
      </c>
      <c r="I81" s="209">
        <f>VLOOKUP($B81,'[1]stat gazz 13-14'!$A:$Z,9,0)</f>
        <v>0</v>
      </c>
      <c r="J81" s="209">
        <f>VLOOKUP($B81,'[1]stat gazz 13-14'!$A:$Z,15,0)</f>
        <v>0</v>
      </c>
      <c r="K81" s="209">
        <f>VLOOKUP($B81,'[1]stat gazz 13-14'!$A:$Z,16,0)</f>
        <v>0</v>
      </c>
      <c r="L81" s="209">
        <f>VLOOKUP($B81,'[1]stat gazz 13-14'!$A:$Z,12,0)</f>
        <v>4</v>
      </c>
      <c r="M81" s="209">
        <f>VLOOKUP($B81,'[1]stat gazz 13-14'!$A:$Z,13,0)</f>
        <v>12</v>
      </c>
      <c r="N81" s="209">
        <f>VLOOKUP($B81,'[1]stat gazz 13-14'!$A:$Z,14,0)</f>
        <v>0</v>
      </c>
      <c r="O81" s="3"/>
      <c r="Q81" s="15" t="str">
        <f>VLOOKUP($B81,'[1]stat gazz 13-14'!$A:$Z,3,0)</f>
        <v>chievo</v>
      </c>
    </row>
    <row r="82" spans="1:17" ht="9.75" customHeight="1" x14ac:dyDescent="0.2">
      <c r="A82" s="3"/>
      <c r="B82" s="28" t="s">
        <v>519</v>
      </c>
      <c r="C82" s="29" t="str">
        <f t="shared" si="2"/>
        <v>cag</v>
      </c>
      <c r="D82" s="3"/>
      <c r="E82" s="29">
        <f>VLOOKUP($B82,'[1]stat gazz 13-14'!$A:$Z,4,0)</f>
        <v>26</v>
      </c>
      <c r="F82" s="207">
        <f>VLOOKUP($B82,'[1]stat gazz 13-14'!$A:$Z,7,0)</f>
        <v>5.8269230769230766</v>
      </c>
      <c r="G82" s="207">
        <f>VLOOKUP($B82,'[1]stat gazz 13-14'!$A:$Z,5,0)</f>
        <v>5.9423076923076925</v>
      </c>
      <c r="H82" s="208">
        <f t="shared" si="3"/>
        <v>-0.11538461538461539</v>
      </c>
      <c r="I82" s="209">
        <f>VLOOKUP($B82,'[1]stat gazz 13-14'!$A:$Z,9,0)</f>
        <v>0</v>
      </c>
      <c r="J82" s="209">
        <f>VLOOKUP($B82,'[1]stat gazz 13-14'!$A:$Z,15,0)</f>
        <v>0</v>
      </c>
      <c r="K82" s="209">
        <f>VLOOKUP($B82,'[1]stat gazz 13-14'!$A:$Z,16,0)</f>
        <v>0</v>
      </c>
      <c r="L82" s="209">
        <f>VLOOKUP($B82,'[1]stat gazz 13-14'!$A:$Z,12,0)</f>
        <v>0</v>
      </c>
      <c r="M82" s="209">
        <f>VLOOKUP($B82,'[1]stat gazz 13-14'!$A:$Z,13,0)</f>
        <v>6</v>
      </c>
      <c r="N82" s="209">
        <f>VLOOKUP($B82,'[1]stat gazz 13-14'!$A:$Z,14,0)</f>
        <v>0</v>
      </c>
      <c r="O82" s="3"/>
      <c r="Q82" s="15" t="str">
        <f>VLOOKUP($B82,'[1]stat gazz 13-14'!$A:$Z,3,0)</f>
        <v>cagliari</v>
      </c>
    </row>
    <row r="83" spans="1:17" ht="9.75" customHeight="1" x14ac:dyDescent="0.2">
      <c r="A83" s="3"/>
      <c r="B83" s="28" t="s">
        <v>588</v>
      </c>
      <c r="C83" s="29" t="str">
        <f t="shared" ref="C83:C84" si="4">LEFT(Q83,3)</f>
        <v>sam</v>
      </c>
      <c r="D83" s="3"/>
      <c r="E83" s="29">
        <f>VLOOKUP($B83,'[1]stat gazz 13-14'!$A:$Z,4,0)</f>
        <v>27</v>
      </c>
      <c r="F83" s="207">
        <f>VLOOKUP($B83,'[1]stat gazz 13-14'!$A:$Z,7,0)</f>
        <v>5.6851851851851851</v>
      </c>
      <c r="G83" s="207">
        <f>VLOOKUP($B83,'[1]stat gazz 13-14'!$A:$Z,5,0)</f>
        <v>5.8148148148148149</v>
      </c>
      <c r="H83" s="208">
        <f t="shared" ref="H83:H84" si="5">(I83*3-K83*3+L83-M83*0.5-N83)/E83</f>
        <v>-0.12962962962962962</v>
      </c>
      <c r="I83" s="209">
        <f>VLOOKUP($B83,'[1]stat gazz 13-14'!$A:$Z,9,0)</f>
        <v>0</v>
      </c>
      <c r="J83" s="209">
        <f>VLOOKUP($B83,'[1]stat gazz 13-14'!$A:$Z,15,0)</f>
        <v>0</v>
      </c>
      <c r="K83" s="209">
        <f>VLOOKUP($B83,'[1]stat gazz 13-14'!$A:$Z,16,0)</f>
        <v>0</v>
      </c>
      <c r="L83" s="209">
        <f>VLOOKUP($B83,'[1]stat gazz 13-14'!$A:$Z,12,0)</f>
        <v>0</v>
      </c>
      <c r="M83" s="209">
        <f>VLOOKUP($B83,'[1]stat gazz 13-14'!$A:$Z,13,0)</f>
        <v>7</v>
      </c>
      <c r="N83" s="209">
        <f>VLOOKUP($B83,'[1]stat gazz 13-14'!$A:$Z,14,0)</f>
        <v>0</v>
      </c>
      <c r="O83" s="3"/>
      <c r="Q83" s="15" t="str">
        <f>VLOOKUP($B83,'[1]stat gazz 13-14'!$A:$Z,3,0)</f>
        <v>sampdoria</v>
      </c>
    </row>
    <row r="84" spans="1:17" ht="9.75" customHeight="1" x14ac:dyDescent="0.2">
      <c r="A84" s="3"/>
      <c r="B84" s="28" t="s">
        <v>561</v>
      </c>
      <c r="C84" s="29" t="str">
        <f t="shared" si="4"/>
        <v>sam</v>
      </c>
      <c r="D84" s="3"/>
      <c r="E84" s="29">
        <f>VLOOKUP($B84,'[1]stat gazz 13-14'!$A:$Z,4,0)</f>
        <v>32</v>
      </c>
      <c r="F84" s="207">
        <f>VLOOKUP($B84,'[1]stat gazz 13-14'!$A:$Z,7,0)</f>
        <v>5.5625</v>
      </c>
      <c r="G84" s="207">
        <f>VLOOKUP($B84,'[1]stat gazz 13-14'!$A:$Z,5,0)</f>
        <v>5.59375</v>
      </c>
      <c r="H84" s="208">
        <f t="shared" si="5"/>
        <v>-3.125E-2</v>
      </c>
      <c r="I84" s="209">
        <f>VLOOKUP($B84,'[1]stat gazz 13-14'!$A:$Z,9,0)</f>
        <v>1</v>
      </c>
      <c r="J84" s="209">
        <f>VLOOKUP($B84,'[1]stat gazz 13-14'!$A:$Z,15,0)</f>
        <v>0</v>
      </c>
      <c r="K84" s="209">
        <f>VLOOKUP($B84,'[1]stat gazz 13-14'!$A:$Z,16,0)</f>
        <v>0</v>
      </c>
      <c r="L84" s="209">
        <f>VLOOKUP($B84,'[1]stat gazz 13-14'!$A:$Z,12,0)</f>
        <v>1</v>
      </c>
      <c r="M84" s="209">
        <f>VLOOKUP($B84,'[1]stat gazz 13-14'!$A:$Z,13,0)</f>
        <v>8</v>
      </c>
      <c r="N84" s="209">
        <f>VLOOKUP($B84,'[1]stat gazz 13-14'!$A:$Z,14,0)</f>
        <v>1</v>
      </c>
      <c r="O84" s="3"/>
      <c r="Q84" s="15" t="str">
        <f>VLOOKUP($B84,'[1]stat gazz 13-14'!$A:$Z,3,0)</f>
        <v>sampdoria</v>
      </c>
    </row>
  </sheetData>
  <autoFilter ref="B2:Q2">
    <filterColumn colId="8" showButton="0"/>
    <sortState ref="B3:Q40">
      <sortCondition descending="1" ref="F2"/>
    </sortState>
  </autoFilter>
  <mergeCells count="2">
    <mergeCell ref="J2:K2"/>
    <mergeCell ref="J43:K43"/>
  </mergeCells>
  <conditionalFormatting sqref="G44:G84 G3:G40">
    <cfRule type="cellIs" dxfId="2435" priority="24" operator="greaterThanOrEqual">
      <formula>6.2</formula>
    </cfRule>
    <cfRule type="cellIs" dxfId="2434" priority="25" operator="greaterThanOrEqual">
      <formula>6.1</formula>
    </cfRule>
    <cfRule type="cellIs" dxfId="2433" priority="26" operator="greaterThanOrEqual">
      <formula>5.95</formula>
    </cfRule>
    <cfRule type="cellIs" dxfId="2432" priority="27" operator="greaterThanOrEqual">
      <formula>5.8</formula>
    </cfRule>
    <cfRule type="cellIs" dxfId="2431" priority="28" operator="lessThanOrEqual">
      <formula>5.8</formula>
    </cfRule>
  </conditionalFormatting>
  <conditionalFormatting sqref="J44:J84 J3:J40">
    <cfRule type="cellIs" dxfId="2430" priority="20" operator="greaterThanOrEqual">
      <formula>4</formula>
    </cfRule>
  </conditionalFormatting>
  <conditionalFormatting sqref="I44:I84 L44:L84 L3:L40 I3:I40">
    <cfRule type="cellIs" dxfId="2429" priority="18" operator="greaterThanOrEqual">
      <formula>7</formula>
    </cfRule>
    <cfRule type="cellIs" dxfId="2428" priority="19" operator="greaterThanOrEqual">
      <formula>4</formula>
    </cfRule>
  </conditionalFormatting>
  <conditionalFormatting sqref="M44:M84 M3:M40">
    <cfRule type="cellIs" dxfId="2427" priority="16" operator="greaterThanOrEqual">
      <formula>10</formula>
    </cfRule>
    <cfRule type="cellIs" dxfId="2426" priority="17" operator="greaterThanOrEqual">
      <formula>7</formula>
    </cfRule>
  </conditionalFormatting>
  <conditionalFormatting sqref="H44:H84 H3:H40">
    <cfRule type="cellIs" dxfId="2425" priority="11" operator="greaterThanOrEqual">
      <formula>1.45</formula>
    </cfRule>
    <cfRule type="cellIs" dxfId="2424" priority="12" operator="greaterThanOrEqual">
      <formula>0.9</formula>
    </cfRule>
    <cfRule type="cellIs" dxfId="2423" priority="13" operator="greaterThanOrEqual">
      <formula>0.5</formula>
    </cfRule>
    <cfRule type="cellIs" dxfId="2422" priority="14" operator="greaterThanOrEqual">
      <formula>0.3</formula>
    </cfRule>
    <cfRule type="cellIs" dxfId="2421" priority="15" operator="lessThanOrEqual">
      <formula>0.3</formula>
    </cfRule>
  </conditionalFormatting>
  <conditionalFormatting sqref="F3:F40">
    <cfRule type="cellIs" dxfId="2420" priority="6" operator="greaterThanOrEqual">
      <formula>6.7</formula>
    </cfRule>
    <cfRule type="cellIs" dxfId="2419" priority="7" operator="greaterThanOrEqual">
      <formula>6.4</formula>
    </cfRule>
    <cfRule type="cellIs" dxfId="2418" priority="8" operator="greaterThanOrEqual">
      <formula>6.1</formula>
    </cfRule>
    <cfRule type="cellIs" dxfId="2417" priority="9" operator="greaterThanOrEqual">
      <formula>5.8</formula>
    </cfRule>
    <cfRule type="cellIs" dxfId="2416" priority="10" operator="lessThanOrEqual">
      <formula>5.8</formula>
    </cfRule>
  </conditionalFormatting>
  <conditionalFormatting sqref="F44:F84">
    <cfRule type="cellIs" dxfId="2415" priority="1" operator="greaterThanOrEqual">
      <formula>6.7</formula>
    </cfRule>
    <cfRule type="cellIs" dxfId="2414" priority="2" operator="greaterThanOrEqual">
      <formula>6.4</formula>
    </cfRule>
    <cfRule type="cellIs" dxfId="2413" priority="3" operator="greaterThanOrEqual">
      <formula>6.1</formula>
    </cfRule>
    <cfRule type="cellIs" dxfId="2412" priority="4" operator="greaterThanOrEqual">
      <formula>5.8</formula>
    </cfRule>
    <cfRule type="cellIs" dxfId="2411" priority="5" operator="lessThanOrEqual">
      <formula>5.8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7"/>
  <dimension ref="A1:AM100"/>
  <sheetViews>
    <sheetView workbookViewId="0">
      <selection activeCell="AA41" sqref="AA41"/>
    </sheetView>
  </sheetViews>
  <sheetFormatPr defaultColWidth="8.85546875" defaultRowHeight="9" x14ac:dyDescent="0.15"/>
  <cols>
    <col min="1" max="1" width="0.5703125" style="2" customWidth="1"/>
    <col min="2" max="2" width="8" style="15" customWidth="1"/>
    <col min="3" max="3" width="0.5703125" style="5" customWidth="1"/>
    <col min="4" max="7" width="3.140625" style="41" customWidth="1"/>
    <col min="8" max="8" width="3.140625" style="41" hidden="1" customWidth="1"/>
    <col min="9" max="9" width="3.140625" style="41" customWidth="1"/>
    <col min="10" max="11" width="2.28515625" style="41" customWidth="1"/>
    <col min="12" max="12" width="0.5703125" style="5" customWidth="1"/>
    <col min="13" max="16" width="3.140625" style="41" customWidth="1"/>
    <col min="17" max="17" width="3.140625" style="41" hidden="1" customWidth="1"/>
    <col min="18" max="18" width="3.140625" style="41" customWidth="1"/>
    <col min="19" max="20" width="2.28515625" style="41" customWidth="1"/>
    <col min="21" max="21" width="0.5703125" style="5" customWidth="1"/>
    <col min="22" max="25" width="3.140625" style="41" customWidth="1"/>
    <col min="26" max="26" width="3.140625" style="41" hidden="1" customWidth="1"/>
    <col min="27" max="27" width="3.140625" style="41" customWidth="1"/>
    <col min="28" max="29" width="2.28515625" style="41" customWidth="1"/>
    <col min="30" max="30" width="0.5703125" style="5" customWidth="1"/>
    <col min="31" max="34" width="3.140625" style="41" customWidth="1"/>
    <col min="35" max="35" width="3.140625" style="41" hidden="1" customWidth="1"/>
    <col min="36" max="36" width="3.140625" style="41" customWidth="1"/>
    <col min="37" max="38" width="2.28515625" style="41" customWidth="1"/>
    <col min="39" max="39" width="0.5703125" style="5" customWidth="1"/>
    <col min="40" max="16384" width="8.85546875" style="15"/>
  </cols>
  <sheetData>
    <row r="1" spans="2:39" x14ac:dyDescent="0.15">
      <c r="B1" s="3"/>
      <c r="D1" s="195"/>
      <c r="E1" s="196"/>
      <c r="F1" s="197" t="s">
        <v>248</v>
      </c>
      <c r="G1" s="196"/>
      <c r="H1" s="196"/>
      <c r="I1" s="196"/>
      <c r="J1" s="196"/>
      <c r="K1" s="198"/>
      <c r="M1" s="6"/>
      <c r="N1" s="7"/>
      <c r="O1" s="141" t="s">
        <v>215</v>
      </c>
      <c r="P1" s="7"/>
      <c r="Q1" s="7"/>
      <c r="R1" s="7"/>
      <c r="S1" s="7"/>
      <c r="T1" s="8"/>
      <c r="V1" s="9"/>
      <c r="W1" s="10"/>
      <c r="X1" s="142" t="s">
        <v>216</v>
      </c>
      <c r="Y1" s="10"/>
      <c r="Z1" s="10"/>
      <c r="AA1" s="10"/>
      <c r="AB1" s="10"/>
      <c r="AC1" s="11"/>
      <c r="AE1" s="12"/>
      <c r="AF1" s="13"/>
      <c r="AG1" s="143" t="s">
        <v>217</v>
      </c>
      <c r="AH1" s="13"/>
      <c r="AI1" s="13"/>
      <c r="AJ1" s="13"/>
      <c r="AK1" s="13"/>
      <c r="AL1" s="14"/>
    </row>
    <row r="2" spans="2:39" ht="24" customHeight="1" x14ac:dyDescent="0.15">
      <c r="B2" s="16" t="s">
        <v>0</v>
      </c>
      <c r="C2" s="18" t="s">
        <v>189</v>
      </c>
      <c r="D2" s="199" t="s">
        <v>187</v>
      </c>
      <c r="E2" s="200" t="s">
        <v>188</v>
      </c>
      <c r="F2" s="201" t="s">
        <v>180</v>
      </c>
      <c r="G2" s="201" t="s">
        <v>179</v>
      </c>
      <c r="H2" s="202" t="s">
        <v>210</v>
      </c>
      <c r="I2" s="202" t="s">
        <v>211</v>
      </c>
      <c r="J2" s="202" t="s">
        <v>183</v>
      </c>
      <c r="K2" s="203" t="s">
        <v>209</v>
      </c>
      <c r="L2" s="18" t="s">
        <v>189</v>
      </c>
      <c r="M2" s="81" t="s">
        <v>187</v>
      </c>
      <c r="N2" s="80" t="s">
        <v>188</v>
      </c>
      <c r="O2" s="19" t="s">
        <v>180</v>
      </c>
      <c r="P2" s="19" t="s">
        <v>179</v>
      </c>
      <c r="Q2" s="20" t="s">
        <v>210</v>
      </c>
      <c r="R2" s="20" t="s">
        <v>211</v>
      </c>
      <c r="S2" s="20" t="s">
        <v>183</v>
      </c>
      <c r="T2" s="21" t="s">
        <v>209</v>
      </c>
      <c r="U2" s="18" t="s">
        <v>189</v>
      </c>
      <c r="V2" s="22" t="s">
        <v>187</v>
      </c>
      <c r="W2" s="77" t="s">
        <v>188</v>
      </c>
      <c r="X2" s="86" t="s">
        <v>180</v>
      </c>
      <c r="Y2" s="23" t="s">
        <v>179</v>
      </c>
      <c r="Z2" s="84" t="s">
        <v>210</v>
      </c>
      <c r="AA2" s="84" t="s">
        <v>211</v>
      </c>
      <c r="AB2" s="84" t="s">
        <v>183</v>
      </c>
      <c r="AC2" s="24" t="s">
        <v>209</v>
      </c>
      <c r="AD2" s="18" t="s">
        <v>189</v>
      </c>
      <c r="AE2" s="25" t="s">
        <v>187</v>
      </c>
      <c r="AF2" s="78" t="s">
        <v>188</v>
      </c>
      <c r="AG2" s="87" t="s">
        <v>180</v>
      </c>
      <c r="AH2" s="26" t="s">
        <v>179</v>
      </c>
      <c r="AI2" s="85" t="s">
        <v>210</v>
      </c>
      <c r="AJ2" s="85" t="s">
        <v>211</v>
      </c>
      <c r="AK2" s="85" t="s">
        <v>183</v>
      </c>
      <c r="AL2" s="27" t="s">
        <v>209</v>
      </c>
      <c r="AM2" s="18" t="s">
        <v>189</v>
      </c>
    </row>
    <row r="3" spans="2:39" x14ac:dyDescent="0.15">
      <c r="B3" s="28" t="s">
        <v>520</v>
      </c>
      <c r="D3" s="82" t="str">
        <f>VLOOKUP($B3,'C (tt&gt;10)'!$B:$M,2,0)</f>
        <v>fio</v>
      </c>
      <c r="E3" s="29">
        <f>VLOOKUP($B3,'C (tt&gt;10)'!$B:$M,3,0)</f>
        <v>32</v>
      </c>
      <c r="F3" s="59">
        <f>VLOOKUP($B3,'C (tt&gt;10)'!$B:$M,4,0)</f>
        <v>7.359375</v>
      </c>
      <c r="G3" s="59">
        <f>VLOOKUP($B3,'C (tt&gt;10)'!$B:$M,5,0)</f>
        <v>6.359375</v>
      </c>
      <c r="H3" s="29">
        <f t="shared" ref="H3:H40" si="0">J3*3+K3</f>
        <v>37</v>
      </c>
      <c r="I3" s="204">
        <f t="shared" ref="I3:I40" si="1">H3/E3</f>
        <v>1.15625</v>
      </c>
      <c r="J3" s="96">
        <f>VLOOKUP($B3,'C (tt&gt;10)'!$B:$M,7,0)</f>
        <v>11</v>
      </c>
      <c r="K3" s="96">
        <f>VLOOKUP($B3,'C (tt&gt;10)'!$B:$M,10,0)</f>
        <v>4</v>
      </c>
      <c r="L3" s="58"/>
      <c r="M3" s="82" t="str">
        <f>LOWER(IF(ISNA(VLOOKUP($B3,'C conf old'!$B:$AH,3,0)),"",VLOOKUP($B3,'C conf old'!$B:$AH,3,0)))</f>
        <v>fio</v>
      </c>
      <c r="N3" s="29">
        <f>IF(ISNA(VLOOKUP($B3,'C conf old'!$B:$AH,3,0)),"",VLOOKUP($B3,'C conf old'!$B:$AH,4,0))</f>
        <v>35</v>
      </c>
      <c r="O3" s="59">
        <f>IF(ISNA(VLOOKUP($B3,'C conf old'!$B:$AH,3,0)),"",VLOOKUP($B3,'C conf old'!$B:$AH,5,0))</f>
        <v>6.83</v>
      </c>
      <c r="P3" s="59">
        <f>IF(ISNA(VLOOKUP($B3,'C conf old'!$B:$AH,3,0)),"",VLOOKUP($B3,'C conf old'!$B:$AH,6,0))</f>
        <v>6.39</v>
      </c>
      <c r="Q3" s="29">
        <f>S3*3+T3</f>
        <v>21</v>
      </c>
      <c r="R3" s="204">
        <f>Q3/N3</f>
        <v>0.6</v>
      </c>
      <c r="S3" s="96">
        <f>IF(ISNA(VLOOKUP($B3,'C conf old'!$B:$AH,3,0)),"",VLOOKUP($B3,'C conf old'!$B:$AH,9,0))</f>
        <v>5</v>
      </c>
      <c r="T3" s="96">
        <f>IF(ISNA(VLOOKUP($B3,'C conf old'!$B:$AH,3,0)),"",VLOOKUP($B3,'C conf old'!$B:$AH,10,0))</f>
        <v>6</v>
      </c>
      <c r="U3" s="58"/>
      <c r="V3" s="82" t="str">
        <f>LOWER(IF(ISNA(VLOOKUP($B3,'C conf old'!$B:$AH,3,0)),"",VLOOKUP($B3,'C conf old'!$B:$AH,13,0)))</f>
        <v>lec</v>
      </c>
      <c r="W3" s="29">
        <f>IF(ISNA(VLOOKUP($B3,'C conf old'!$B:$AH,3,0)),"",VLOOKUP($B3,'C conf old'!$B:$AH,14,0))</f>
        <v>33</v>
      </c>
      <c r="X3" s="59">
        <f>IF(ISNA(VLOOKUP($B3,'C conf old'!$B:$AH,3,0)),"",VLOOKUP($B3,'C conf old'!$B:$AH,15,0))</f>
        <v>6</v>
      </c>
      <c r="Y3" s="59">
        <f>IF(ISNA(VLOOKUP($B3,'C conf old'!$B:$AH,3,0)),"",VLOOKUP($B3,'C conf old'!$B:$AH,16,0))</f>
        <v>5.85</v>
      </c>
      <c r="Z3" s="29">
        <f>AB3*3+AC3</f>
        <v>10</v>
      </c>
      <c r="AA3" s="204">
        <f>Z3/W3</f>
        <v>0.30303030303030304</v>
      </c>
      <c r="AB3" s="96">
        <f>IF(ISNA(VLOOKUP($B3,'C conf old'!$B:$AH,3,0)),"",VLOOKUP($B3,'C conf old'!$B:$AH,19,0))</f>
        <v>3</v>
      </c>
      <c r="AC3" s="96">
        <f>IF(ISNA(VLOOKUP($B3,'C conf old'!$B:$AH,3,0)),"",VLOOKUP($B3,'C conf old'!$B:$AH,20,0))</f>
        <v>1</v>
      </c>
      <c r="AD3" s="58"/>
      <c r="AE3" s="82" t="str">
        <f>LOWER(IF(ISNA(VLOOKUP($B3,'C conf old'!$B:$AH,3,0)),"",VLOOKUP($B3,'C conf old'!$B:$AH,23,0)))</f>
        <v>udi</v>
      </c>
      <c r="AF3" s="29">
        <f>IF(ISNA(VLOOKUP($B3,'C conf old'!$B:$AH,3,0)),"",VLOOKUP($B3,'C conf old'!$B:$AH,24,0))</f>
        <v>7</v>
      </c>
      <c r="AG3" s="59">
        <f>IF(ISNA(VLOOKUP($B3,'C conf old'!$B:$AH,3,0)),"",VLOOKUP($B3,'C conf old'!$B:$AH,25,0))</f>
        <v>5.57</v>
      </c>
      <c r="AH3" s="59">
        <f>IF(ISNA(VLOOKUP($B3,'C conf old'!$B:$AH,3,0)),"",VLOOKUP($B3,'C conf old'!$B:$AH,26,0))</f>
        <v>5.71</v>
      </c>
      <c r="AI3" s="29">
        <f>AK3*3+AL3</f>
        <v>-0.42857142857142855</v>
      </c>
      <c r="AJ3" s="204">
        <f>AI3/AF3</f>
        <v>-6.1224489795918366E-2</v>
      </c>
      <c r="AK3" s="96">
        <f>IF(ISNA(VLOOKUP($B3,'C conf old'!$B:$AH,3,0)),"",VLOOKUP($B3,'C conf old'!$B:$AH,28,0))</f>
        <v>-0.14285714285714285</v>
      </c>
      <c r="AL3" s="96">
        <f>IF(ISNA(VLOOKUP($B3,'C conf old'!$B:$AH,3,0)),"",VLOOKUP($B3,'C conf old'!$B:$AH,29,0))</f>
        <v>0</v>
      </c>
    </row>
    <row r="4" spans="2:39" x14ac:dyDescent="0.15">
      <c r="B4" s="28" t="s">
        <v>508</v>
      </c>
      <c r="D4" s="82" t="str">
        <f>VLOOKUP($B4,'C (tt&gt;10)'!$B:$M,2,0)</f>
        <v>laz</v>
      </c>
      <c r="E4" s="29">
        <f>VLOOKUP($B4,'C (tt&gt;10)'!$B:$M,3,0)</f>
        <v>37</v>
      </c>
      <c r="F4" s="59">
        <f>VLOOKUP($B4,'C (tt&gt;10)'!$B:$M,4,0)</f>
        <v>7.3513513513513518</v>
      </c>
      <c r="G4" s="59">
        <f>VLOOKUP($B4,'C (tt&gt;10)'!$B:$M,5,0)</f>
        <v>6.3108108108108105</v>
      </c>
      <c r="H4" s="29">
        <f t="shared" si="0"/>
        <v>41</v>
      </c>
      <c r="I4" s="204">
        <f t="shared" si="1"/>
        <v>1.1081081081081081</v>
      </c>
      <c r="J4" s="96">
        <f>VLOOKUP($B4,'C (tt&gt;10)'!$B:$M,7,0)</f>
        <v>12</v>
      </c>
      <c r="K4" s="96">
        <f>VLOOKUP($B4,'C (tt&gt;10)'!$B:$M,10,0)</f>
        <v>5</v>
      </c>
      <c r="L4" s="58"/>
      <c r="M4" s="82" t="str">
        <f>LOWER(IF(ISNA(VLOOKUP($B4,'C conf old'!$B:$AH,3,0)),"",VLOOKUP($B4,'C conf old'!$B:$AH,3,0)))</f>
        <v>laz</v>
      </c>
      <c r="N4" s="29">
        <f>IF(ISNA(VLOOKUP($B4,'C conf old'!$B:$AH,3,0)),"",VLOOKUP($B4,'C conf old'!$B:$AH,4,0))</f>
        <v>35</v>
      </c>
      <c r="O4" s="59">
        <f>IF(ISNA(VLOOKUP($B4,'C conf old'!$B:$AH,3,0)),"",VLOOKUP($B4,'C conf old'!$B:$AH,5,0))</f>
        <v>6.79</v>
      </c>
      <c r="P4" s="59">
        <f>IF(ISNA(VLOOKUP($B4,'C conf old'!$B:$AH,3,0)),"",VLOOKUP($B4,'C conf old'!$B:$AH,6,0))</f>
        <v>6.24</v>
      </c>
      <c r="Q4" s="29">
        <f>S4*3+T4</f>
        <v>23</v>
      </c>
      <c r="R4" s="204">
        <f>Q4/N4</f>
        <v>0.65714285714285714</v>
      </c>
      <c r="S4" s="96">
        <f>IF(ISNA(VLOOKUP($B4,'C conf old'!$B:$AH,3,0)),"",VLOOKUP($B4,'C conf old'!$B:$AH,9,0))</f>
        <v>6</v>
      </c>
      <c r="T4" s="96">
        <f>IF(ISNA(VLOOKUP($B4,'C conf old'!$B:$AH,3,0)),"",VLOOKUP($B4,'C conf old'!$B:$AH,10,0))</f>
        <v>5</v>
      </c>
      <c r="U4" s="58"/>
      <c r="V4" s="82" t="str">
        <f>LOWER(IF(ISNA(VLOOKUP($B4,'C conf old'!$B:$AH,3,0)),"",VLOOKUP($B4,'C conf old'!$B:$AH,13,0)))</f>
        <v>laz</v>
      </c>
      <c r="W4" s="29">
        <f>IF(ISNA(VLOOKUP($B4,'C conf old'!$B:$AH,3,0)),"",VLOOKUP($B4,'C conf old'!$B:$AH,14,0))</f>
        <v>30</v>
      </c>
      <c r="X4" s="59">
        <f>IF(ISNA(VLOOKUP($B4,'C conf old'!$B:$AH,3,0)),"",VLOOKUP($B4,'C conf old'!$B:$AH,15,0))</f>
        <v>6.38</v>
      </c>
      <c r="Y4" s="59">
        <f>IF(ISNA(VLOOKUP($B4,'C conf old'!$B:$AH,3,0)),"",VLOOKUP($B4,'C conf old'!$B:$AH,16,0))</f>
        <v>6</v>
      </c>
      <c r="Z4" s="29">
        <f>AB4*3+AC4</f>
        <v>17</v>
      </c>
      <c r="AA4" s="204">
        <f>Z4/W4</f>
        <v>0.56666666666666665</v>
      </c>
      <c r="AB4" s="96">
        <f>IF(ISNA(VLOOKUP($B4,'C conf old'!$B:$AH,3,0)),"",VLOOKUP($B4,'C conf old'!$B:$AH,19,0))</f>
        <v>5</v>
      </c>
      <c r="AC4" s="96">
        <f>IF(ISNA(VLOOKUP($B4,'C conf old'!$B:$AH,3,0)),"",VLOOKUP($B4,'C conf old'!$B:$AH,20,0))</f>
        <v>2</v>
      </c>
      <c r="AD4" s="58"/>
      <c r="AE4" s="82" t="str">
        <f>LOWER(IF(ISNA(VLOOKUP($B4,'C conf old'!$B:$AH,3,0)),"",VLOOKUP($B4,'C conf old'!$B:$AH,23,0)))</f>
        <v>par</v>
      </c>
      <c r="AF4" s="29">
        <f>IF(ISNA(VLOOKUP($B4,'C conf old'!$B:$AH,3,0)),"",VLOOKUP($B4,'C conf old'!$B:$AH,24,0))</f>
        <v>31</v>
      </c>
      <c r="AG4" s="59">
        <f>IF(ISNA(VLOOKUP($B4,'C conf old'!$B:$AH,3,0)),"",VLOOKUP($B4,'C conf old'!$B:$AH,25,0))</f>
        <v>6.1</v>
      </c>
      <c r="AH4" s="59">
        <f>IF(ISNA(VLOOKUP($B4,'C conf old'!$B:$AH,3,0)),"",VLOOKUP($B4,'C conf old'!$B:$AH,26,0))</f>
        <v>5.84</v>
      </c>
      <c r="AI4" s="29">
        <f>AK4*3+AL4</f>
        <v>3.774193548387097</v>
      </c>
      <c r="AJ4" s="204">
        <f>AI4/AF4</f>
        <v>0.12174817898022894</v>
      </c>
      <c r="AK4" s="96">
        <f>IF(ISNA(VLOOKUP($B4,'C conf old'!$B:$AH,3,0)),"",VLOOKUP($B4,'C conf old'!$B:$AH,28,0))</f>
        <v>0.25806451612903225</v>
      </c>
      <c r="AL4" s="96">
        <f>IF(ISNA(VLOOKUP($B4,'C conf old'!$B:$AH,3,0)),"",VLOOKUP($B4,'C conf old'!$B:$AH,29,0))</f>
        <v>3</v>
      </c>
    </row>
    <row r="5" spans="2:39" x14ac:dyDescent="0.15">
      <c r="B5" s="28" t="s">
        <v>512</v>
      </c>
      <c r="D5" s="82" t="str">
        <f>VLOOKUP($B5,'C (tt&gt;10)'!$B:$M,2,0)</f>
        <v>tor</v>
      </c>
      <c r="E5" s="29">
        <f>VLOOKUP($B5,'C (tt&gt;10)'!$B:$M,3,0)</f>
        <v>37</v>
      </c>
      <c r="F5" s="59">
        <f>VLOOKUP($B5,'C (tt&gt;10)'!$B:$M,4,0)</f>
        <v>7.3108108108108105</v>
      </c>
      <c r="G5" s="59">
        <f>VLOOKUP($B5,'C (tt&gt;10)'!$B:$M,5,0)</f>
        <v>6.2297297297297298</v>
      </c>
      <c r="H5" s="29">
        <f t="shared" si="0"/>
        <v>48</v>
      </c>
      <c r="I5" s="204">
        <f t="shared" si="1"/>
        <v>1.2972972972972974</v>
      </c>
      <c r="J5" s="96">
        <f>VLOOKUP($B5,'C (tt&gt;10)'!$B:$M,7,0)</f>
        <v>13</v>
      </c>
      <c r="K5" s="96">
        <f>VLOOKUP($B5,'C (tt&gt;10)'!$B:$M,10,0)</f>
        <v>9</v>
      </c>
      <c r="L5" s="58"/>
      <c r="M5" s="82" t="str">
        <f>LOWER(IF(ISNA(VLOOKUP($B5,'C conf old'!$B:$AH,3,0)),"",VLOOKUP($B5,'C conf old'!$B:$AH,3,0)))</f>
        <v>tor</v>
      </c>
      <c r="N5" s="29">
        <f>IF(ISNA(VLOOKUP($B5,'C conf old'!$B:$AH,3,0)),"",VLOOKUP($B5,'C conf old'!$B:$AH,4,0))</f>
        <v>35</v>
      </c>
      <c r="O5" s="59">
        <f>IF(ISNA(VLOOKUP($B5,'C conf old'!$B:$AH,3,0)),"",VLOOKUP($B5,'C conf old'!$B:$AH,5,0))</f>
        <v>7.2</v>
      </c>
      <c r="P5" s="59">
        <f>IF(ISNA(VLOOKUP($B5,'C conf old'!$B:$AH,3,0)),"",VLOOKUP($B5,'C conf old'!$B:$AH,6,0))</f>
        <v>6.36</v>
      </c>
      <c r="Q5" s="29">
        <f>S5*3+T5</f>
        <v>32</v>
      </c>
      <c r="R5" s="204">
        <f>Q5/N5</f>
        <v>0.91428571428571426</v>
      </c>
      <c r="S5" s="96">
        <f>IF(ISNA(VLOOKUP($B5,'C conf old'!$B:$AH,3,0)),"",VLOOKUP($B5,'C conf old'!$B:$AH,9,0))</f>
        <v>8</v>
      </c>
      <c r="T5" s="96">
        <f>IF(ISNA(VLOOKUP($B5,'C conf old'!$B:$AH,3,0)),"",VLOOKUP($B5,'C conf old'!$B:$AH,10,0))</f>
        <v>8</v>
      </c>
      <c r="U5" s="58"/>
      <c r="V5" s="82" t="str">
        <f>LOWER(IF(ISNA(VLOOKUP($B5,'C conf old'!$B:$AH,3,0)),"",VLOOKUP($B5,'C conf old'!$B:$AH,13,0)))</f>
        <v>fio</v>
      </c>
      <c r="W5" s="29">
        <f>IF(ISNA(VLOOKUP($B5,'C conf old'!$B:$AH,3,0)),"",VLOOKUP($B5,'C conf old'!$B:$AH,14,0))</f>
        <v>23</v>
      </c>
      <c r="X5" s="59">
        <f>IF(ISNA(VLOOKUP($B5,'C conf old'!$B:$AH,3,0)),"",VLOOKUP($B5,'C conf old'!$B:$AH,15,0))</f>
        <v>6.35</v>
      </c>
      <c r="Y5" s="59">
        <f>IF(ISNA(VLOOKUP($B5,'C conf old'!$B:$AH,3,0)),"",VLOOKUP($B5,'C conf old'!$B:$AH,16,0))</f>
        <v>5.78</v>
      </c>
      <c r="Z5" s="29">
        <f>AB5*3+AC5</f>
        <v>16</v>
      </c>
      <c r="AA5" s="204">
        <f>Z5/W5</f>
        <v>0.69565217391304346</v>
      </c>
      <c r="AB5" s="96">
        <f>IF(ISNA(VLOOKUP($B5,'C conf old'!$B:$AH,3,0)),"",VLOOKUP($B5,'C conf old'!$B:$AH,19,0))</f>
        <v>5</v>
      </c>
      <c r="AC5" s="96">
        <f>IF(ISNA(VLOOKUP($B5,'C conf old'!$B:$AH,3,0)),"",VLOOKUP($B5,'C conf old'!$B:$AH,20,0))</f>
        <v>1</v>
      </c>
      <c r="AD5" s="58"/>
      <c r="AE5" s="82" t="str">
        <f>LOWER(IF(ISNA(VLOOKUP($B5,'C conf old'!$B:$AH,3,0)),"",VLOOKUP($B5,'C conf old'!$B:$AH,23,0)))</f>
        <v>fio</v>
      </c>
      <c r="AF5" s="29">
        <f>IF(ISNA(VLOOKUP($B5,'C conf old'!$B:$AH,3,0)),"",VLOOKUP($B5,'C conf old'!$B:$AH,24,0))</f>
        <v>24</v>
      </c>
      <c r="AG5" s="59">
        <f>IF(ISNA(VLOOKUP($B5,'C conf old'!$B:$AH,3,0)),"",VLOOKUP($B5,'C conf old'!$B:$AH,25,0))</f>
        <v>6.77</v>
      </c>
      <c r="AH5" s="59">
        <f>IF(ISNA(VLOOKUP($B5,'C conf old'!$B:$AH,3,0)),"",VLOOKUP($B5,'C conf old'!$B:$AH,26,0))</f>
        <v>5.83</v>
      </c>
      <c r="AI5" s="29">
        <f>AK5*3+AL5</f>
        <v>9.8125</v>
      </c>
      <c r="AJ5" s="204">
        <f>AI5/AF5</f>
        <v>0.40885416666666669</v>
      </c>
      <c r="AK5" s="96">
        <f>IF(ISNA(VLOOKUP($B5,'C conf old'!$B:$AH,3,0)),"",VLOOKUP($B5,'C conf old'!$B:$AH,28,0))</f>
        <v>0.9375</v>
      </c>
      <c r="AL5" s="96">
        <f>IF(ISNA(VLOOKUP($B5,'C conf old'!$B:$AH,3,0)),"",VLOOKUP($B5,'C conf old'!$B:$AH,29,0))</f>
        <v>7</v>
      </c>
    </row>
    <row r="6" spans="2:39" x14ac:dyDescent="0.15">
      <c r="B6" s="28" t="s">
        <v>790</v>
      </c>
      <c r="D6" s="82" t="str">
        <f>VLOOKUP($B6,'C (tt&gt;10)'!$B:$M,2,0)</f>
        <v>juv</v>
      </c>
      <c r="E6" s="29">
        <f>VLOOKUP($B6,'C (tt&gt;10)'!$B:$M,3,0)</f>
        <v>36</v>
      </c>
      <c r="F6" s="59">
        <f>VLOOKUP($B6,'C (tt&gt;10)'!$B:$M,4,0)</f>
        <v>7.1805555555555554</v>
      </c>
      <c r="G6" s="59">
        <f>VLOOKUP($B6,'C (tt&gt;10)'!$B:$M,5,0)</f>
        <v>6.4861111111111107</v>
      </c>
      <c r="H6" s="29">
        <f t="shared" si="0"/>
        <v>27</v>
      </c>
      <c r="I6" s="204">
        <f t="shared" si="1"/>
        <v>0.75</v>
      </c>
      <c r="J6" s="96">
        <f>VLOOKUP($B6,'C (tt&gt;10)'!$B:$M,7,0)</f>
        <v>7</v>
      </c>
      <c r="K6" s="96">
        <f>VLOOKUP($B6,'C (tt&gt;10)'!$B:$M,10,0)</f>
        <v>6</v>
      </c>
      <c r="L6" s="58"/>
      <c r="M6" s="82" t="str">
        <f>LOWER(IF(ISNA(VLOOKUP($B6,'C conf old'!$B:$AH,3,0)),"",VLOOKUP($B6,'C conf old'!$B:$AH,3,0)))</f>
        <v>juv</v>
      </c>
      <c r="N6" s="29">
        <f>IF(ISNA(VLOOKUP($B6,'C conf old'!$B:$AH,3,0)),"",VLOOKUP($B6,'C conf old'!$B:$AH,4,0))</f>
        <v>24</v>
      </c>
      <c r="O6" s="59">
        <f>IF(ISNA(VLOOKUP($B6,'C conf old'!$B:$AH,3,0)),"",VLOOKUP($B6,'C conf old'!$B:$AH,5,0))</f>
        <v>6.92</v>
      </c>
      <c r="P6" s="59">
        <f>IF(ISNA(VLOOKUP($B6,'C conf old'!$B:$AH,3,0)),"",VLOOKUP($B6,'C conf old'!$B:$AH,6,0))</f>
        <v>6.35</v>
      </c>
      <c r="Q6" s="29">
        <f>S6*3+T6</f>
        <v>15</v>
      </c>
      <c r="R6" s="204">
        <f>Q6/N6</f>
        <v>0.625</v>
      </c>
      <c r="S6" s="96">
        <f>IF(ISNA(VLOOKUP($B6,'C conf old'!$B:$AH,3,0)),"",VLOOKUP($B6,'C conf old'!$B:$AH,9,0))</f>
        <v>5</v>
      </c>
      <c r="T6" s="96">
        <f>IF(ISNA(VLOOKUP($B6,'C conf old'!$B:$AH,3,0)),"",VLOOKUP($B6,'C conf old'!$B:$AH,10,0))</f>
        <v>0</v>
      </c>
      <c r="U6" s="58"/>
      <c r="V6" s="223"/>
      <c r="W6" s="117"/>
      <c r="X6" s="117"/>
      <c r="Y6" s="117"/>
      <c r="Z6" s="117"/>
      <c r="AA6" s="118"/>
      <c r="AB6" s="117"/>
      <c r="AC6" s="117"/>
      <c r="AD6" s="58"/>
      <c r="AE6" s="223"/>
      <c r="AF6" s="117"/>
      <c r="AG6" s="117"/>
      <c r="AH6" s="117"/>
      <c r="AI6" s="117"/>
      <c r="AJ6" s="118"/>
      <c r="AK6" s="117"/>
      <c r="AL6" s="120"/>
    </row>
    <row r="7" spans="2:39" x14ac:dyDescent="0.15">
      <c r="B7" s="28" t="s">
        <v>620</v>
      </c>
      <c r="D7" s="82" t="str">
        <f>VLOOKUP($B7,'C (tt&gt;10)'!$B:$M,2,0)</f>
        <v>juv</v>
      </c>
      <c r="E7" s="29">
        <f>VLOOKUP($B7,'C (tt&gt;10)'!$B:$M,3,0)</f>
        <v>29</v>
      </c>
      <c r="F7" s="59">
        <f>VLOOKUP($B7,'C (tt&gt;10)'!$B:$M,4,0)</f>
        <v>7.1379310344827589</v>
      </c>
      <c r="G7" s="59">
        <f>VLOOKUP($B7,'C (tt&gt;10)'!$B:$M,5,0)</f>
        <v>6.1034482758620694</v>
      </c>
      <c r="H7" s="29">
        <f t="shared" si="0"/>
        <v>34</v>
      </c>
      <c r="I7" s="204">
        <f t="shared" si="1"/>
        <v>1.1724137931034482</v>
      </c>
      <c r="J7" s="96">
        <f>VLOOKUP($B7,'C (tt&gt;10)'!$B:$M,7,0)</f>
        <v>11</v>
      </c>
      <c r="K7" s="96">
        <f>VLOOKUP($B7,'C (tt&gt;10)'!$B:$M,10,0)</f>
        <v>1</v>
      </c>
      <c r="L7" s="58"/>
      <c r="M7" s="82" t="str">
        <f>LOWER(IF(ISNA(VLOOKUP($B7,'C conf old'!$B:$AH,3,0)),"",VLOOKUP($B7,'C conf old'!$B:$AH,3,0)))</f>
        <v>juv</v>
      </c>
      <c r="N7" s="29">
        <f>IF(ISNA(VLOOKUP($B7,'C conf old'!$B:$AH,3,0)),"",VLOOKUP($B7,'C conf old'!$B:$AH,4,0))</f>
        <v>31</v>
      </c>
      <c r="O7" s="59">
        <f>IF(ISNA(VLOOKUP($B7,'C conf old'!$B:$AH,3,0)),"",VLOOKUP($B7,'C conf old'!$B:$AH,5,0))</f>
        <v>7.03</v>
      </c>
      <c r="P7" s="59">
        <f>IF(ISNA(VLOOKUP($B7,'C conf old'!$B:$AH,3,0)),"",VLOOKUP($B7,'C conf old'!$B:$AH,6,0))</f>
        <v>6.24</v>
      </c>
      <c r="Q7" s="29">
        <f>S7*3+T7</f>
        <v>36</v>
      </c>
      <c r="R7" s="204">
        <f>Q7/N7</f>
        <v>1.1612903225806452</v>
      </c>
      <c r="S7" s="96">
        <f>IF(ISNA(VLOOKUP($B7,'C conf old'!$B:$AH,3,0)),"",VLOOKUP($B7,'C conf old'!$B:$AH,9,0))</f>
        <v>10</v>
      </c>
      <c r="T7" s="96">
        <f>IF(ISNA(VLOOKUP($B7,'C conf old'!$B:$AH,3,0)),"",VLOOKUP($B7,'C conf old'!$B:$AH,10,0))</f>
        <v>6</v>
      </c>
      <c r="U7" s="58"/>
      <c r="V7" s="82" t="str">
        <f>LOWER(IF(ISNA(VLOOKUP($B7,'C conf old'!$B:$AH,3,0)),"",VLOOKUP($B7,'C conf old'!$B:$AH,13,0)))</f>
        <v>juv</v>
      </c>
      <c r="W7" s="29">
        <f>IF(ISNA(VLOOKUP($B7,'C conf old'!$B:$AH,3,0)),"",VLOOKUP($B7,'C conf old'!$B:$AH,14,0))</f>
        <v>33</v>
      </c>
      <c r="X7" s="59">
        <f>IF(ISNA(VLOOKUP($B7,'C conf old'!$B:$AH,3,0)),"",VLOOKUP($B7,'C conf old'!$B:$AH,15,0))</f>
        <v>6.61</v>
      </c>
      <c r="Y7" s="59">
        <f>IF(ISNA(VLOOKUP($B7,'C conf old'!$B:$AH,3,0)),"",VLOOKUP($B7,'C conf old'!$B:$AH,16,0))</f>
        <v>6.12</v>
      </c>
      <c r="Z7" s="29">
        <f>AB7*3+AC7</f>
        <v>23</v>
      </c>
      <c r="AA7" s="204">
        <f>Z7/W7</f>
        <v>0.69696969696969702</v>
      </c>
      <c r="AB7" s="96">
        <f>IF(ISNA(VLOOKUP($B7,'C conf old'!$B:$AH,3,0)),"",VLOOKUP($B7,'C conf old'!$B:$AH,19,0))</f>
        <v>7</v>
      </c>
      <c r="AC7" s="96">
        <f>IF(ISNA(VLOOKUP($B7,'C conf old'!$B:$AH,3,0)),"",VLOOKUP($B7,'C conf old'!$B:$AH,20,0))</f>
        <v>2</v>
      </c>
      <c r="AD7" s="58"/>
      <c r="AE7" s="223"/>
      <c r="AF7" s="117"/>
      <c r="AG7" s="117"/>
      <c r="AH7" s="117"/>
      <c r="AI7" s="117"/>
      <c r="AJ7" s="118"/>
      <c r="AK7" s="117"/>
      <c r="AL7" s="120"/>
    </row>
    <row r="8" spans="2:39" x14ac:dyDescent="0.15">
      <c r="B8" s="28" t="s">
        <v>612</v>
      </c>
      <c r="D8" s="82" t="str">
        <f>VLOOKUP($B8,'C (tt&gt;10)'!$B:$M,2,0)</f>
        <v>rom</v>
      </c>
      <c r="E8" s="29">
        <f>VLOOKUP($B8,'C (tt&gt;10)'!$B:$M,3,0)</f>
        <v>24</v>
      </c>
      <c r="F8" s="59">
        <f>VLOOKUP($B8,'C (tt&gt;10)'!$B:$M,4,0)</f>
        <v>7.104166666666667</v>
      </c>
      <c r="G8" s="59">
        <f>VLOOKUP($B8,'C (tt&gt;10)'!$B:$M,5,0)</f>
        <v>6.4375</v>
      </c>
      <c r="H8" s="29">
        <f t="shared" si="0"/>
        <v>19</v>
      </c>
      <c r="I8" s="204">
        <f t="shared" si="1"/>
        <v>0.79166666666666663</v>
      </c>
      <c r="J8" s="96">
        <f>VLOOKUP($B8,'C (tt&gt;10)'!$B:$M,7,0)</f>
        <v>5</v>
      </c>
      <c r="K8" s="96">
        <f>VLOOKUP($B8,'C (tt&gt;10)'!$B:$M,10,0)</f>
        <v>4</v>
      </c>
      <c r="L8" s="58"/>
      <c r="M8" s="223" t="str">
        <f>LOWER(IF(ISNA(VLOOKUP($B8,'C conf old'!$B:$AH,3,0)),"",VLOOKUP($B8,'C conf old'!$B:$AH,3,0)))</f>
        <v/>
      </c>
      <c r="N8" s="117" t="str">
        <f>IF(ISNA(VLOOKUP($B8,'C conf old'!$B:$AH,3,0)),"",VLOOKUP($B8,'C conf old'!$B:$AH,4,0))</f>
        <v/>
      </c>
      <c r="O8" s="117" t="str">
        <f>IF(ISNA(VLOOKUP($B8,'C conf old'!$B:$AH,3,0)),"",VLOOKUP($B8,'C conf old'!$B:$AH,5,0))</f>
        <v/>
      </c>
      <c r="P8" s="117"/>
      <c r="Q8" s="117"/>
      <c r="R8" s="118"/>
      <c r="S8" s="117"/>
      <c r="T8" s="120"/>
      <c r="U8" s="58"/>
      <c r="V8" s="223"/>
      <c r="W8" s="117"/>
      <c r="X8" s="117"/>
      <c r="Y8" s="117"/>
      <c r="Z8" s="117"/>
      <c r="AA8" s="118"/>
      <c r="AB8" s="117"/>
      <c r="AC8" s="120"/>
      <c r="AD8" s="58"/>
      <c r="AE8" s="223"/>
      <c r="AF8" s="117"/>
      <c r="AG8" s="117"/>
      <c r="AH8" s="117"/>
      <c r="AI8" s="117"/>
      <c r="AJ8" s="118"/>
      <c r="AK8" s="117"/>
      <c r="AL8" s="120"/>
    </row>
    <row r="9" spans="2:39" x14ac:dyDescent="0.15">
      <c r="B9" s="28" t="s">
        <v>604</v>
      </c>
      <c r="D9" s="82" t="str">
        <f>VLOOKUP($B9,'C (tt&gt;10)'!$B:$M,2,0)</f>
        <v>ver</v>
      </c>
      <c r="E9" s="29">
        <f>VLOOKUP($B9,'C (tt&gt;10)'!$B:$M,3,0)</f>
        <v>32</v>
      </c>
      <c r="F9" s="59">
        <f>VLOOKUP($B9,'C (tt&gt;10)'!$B:$M,4,0)</f>
        <v>7.03125</v>
      </c>
      <c r="G9" s="59">
        <f>VLOOKUP($B9,'C (tt&gt;10)'!$B:$M,5,0)</f>
        <v>6.28125</v>
      </c>
      <c r="H9" s="29">
        <f t="shared" si="0"/>
        <v>26</v>
      </c>
      <c r="I9" s="204">
        <f t="shared" si="1"/>
        <v>0.8125</v>
      </c>
      <c r="J9" s="96">
        <f>VLOOKUP($B9,'C (tt&gt;10)'!$B:$M,7,0)</f>
        <v>6</v>
      </c>
      <c r="K9" s="96">
        <f>VLOOKUP($B9,'C (tt&gt;10)'!$B:$M,10,0)</f>
        <v>8</v>
      </c>
      <c r="L9" s="58"/>
      <c r="M9" s="223" t="str">
        <f>LOWER(IF(ISNA(VLOOKUP($B9,'C conf old'!$B:$AH,3,0)),"",VLOOKUP($B9,'C conf old'!$B:$AH,3,0)))</f>
        <v/>
      </c>
      <c r="N9" s="117" t="str">
        <f>IF(ISNA(VLOOKUP($B9,'C conf old'!$B:$AH,3,0)),"",VLOOKUP($B9,'C conf old'!$B:$AH,4,0))</f>
        <v/>
      </c>
      <c r="O9" s="117" t="str">
        <f>IF(ISNA(VLOOKUP($B9,'C conf old'!$B:$AH,3,0)),"",VLOOKUP($B9,'C conf old'!$B:$AH,5,0))</f>
        <v/>
      </c>
      <c r="P9" s="117"/>
      <c r="Q9" s="117"/>
      <c r="R9" s="118"/>
      <c r="S9" s="117"/>
      <c r="T9" s="120"/>
      <c r="U9" s="58"/>
      <c r="V9" s="223" t="str">
        <f>LOWER(IF(ISNA(VLOOKUP($B9,'C conf old'!$B:$AH,3,0)),"",VLOOKUP($B9,'C conf old'!$B:$AH,3,0)))</f>
        <v/>
      </c>
      <c r="W9" s="117" t="str">
        <f>IF(ISNA(VLOOKUP($B9,'C conf old'!$B:$AH,3,0)),"",VLOOKUP($B9,'C conf old'!$B:$AH,4,0))</f>
        <v/>
      </c>
      <c r="X9" s="117" t="str">
        <f>IF(ISNA(VLOOKUP($B9,'C conf old'!$B:$AH,3,0)),"",VLOOKUP($B9,'C conf old'!$B:$AH,5,0))</f>
        <v/>
      </c>
      <c r="Y9" s="117"/>
      <c r="Z9" s="117"/>
      <c r="AA9" s="118"/>
      <c r="AB9" s="117"/>
      <c r="AC9" s="120"/>
      <c r="AD9" s="58"/>
      <c r="AE9" s="223" t="str">
        <f>LOWER(IF(ISNA(VLOOKUP($B9,'C conf old'!$B:$AH,3,0)),"",VLOOKUP($B9,'C conf old'!$B:$AH,3,0)))</f>
        <v/>
      </c>
      <c r="AF9" s="117" t="str">
        <f>IF(ISNA(VLOOKUP($B9,'C conf old'!$B:$AH,3,0)),"",VLOOKUP($B9,'C conf old'!$B:$AH,4,0))</f>
        <v/>
      </c>
      <c r="AG9" s="117" t="str">
        <f>IF(ISNA(VLOOKUP($B9,'C conf old'!$B:$AH,3,0)),"",VLOOKUP($B9,'C conf old'!$B:$AH,5,0))</f>
        <v/>
      </c>
      <c r="AH9" s="117"/>
      <c r="AI9" s="117"/>
      <c r="AJ9" s="118"/>
      <c r="AK9" s="117"/>
      <c r="AL9" s="120"/>
    </row>
    <row r="10" spans="2:39" x14ac:dyDescent="0.15">
      <c r="B10" s="28" t="s">
        <v>504</v>
      </c>
      <c r="D10" s="82" t="str">
        <f>VLOOKUP($B10,'C (tt&gt;10)'!$B:$M,2,0)</f>
        <v>fio</v>
      </c>
      <c r="E10" s="29">
        <f>VLOOKUP($B10,'C (tt&gt;10)'!$B:$M,3,0)</f>
        <v>32</v>
      </c>
      <c r="F10" s="59">
        <f>VLOOKUP($B10,'C (tt&gt;10)'!$B:$M,4,0)</f>
        <v>7</v>
      </c>
      <c r="G10" s="59">
        <f>VLOOKUP($B10,'C (tt&gt;10)'!$B:$M,5,0)</f>
        <v>6.328125</v>
      </c>
      <c r="H10" s="29">
        <f t="shared" si="0"/>
        <v>25</v>
      </c>
      <c r="I10" s="204">
        <f t="shared" si="1"/>
        <v>0.78125</v>
      </c>
      <c r="J10" s="96">
        <f>VLOOKUP($B10,'C (tt&gt;10)'!$B:$M,7,0)</f>
        <v>6</v>
      </c>
      <c r="K10" s="96">
        <f>VLOOKUP($B10,'C (tt&gt;10)'!$B:$M,10,0)</f>
        <v>7</v>
      </c>
      <c r="L10" s="58"/>
      <c r="M10" s="82" t="str">
        <f>LOWER(IF(ISNA(VLOOKUP($B10,'C conf old'!$B:$AH,3,0)),"",VLOOKUP($B10,'C conf old'!$B:$AH,3,0)))</f>
        <v>fio</v>
      </c>
      <c r="N10" s="29">
        <f>IF(ISNA(VLOOKUP($B10,'C conf old'!$B:$AH,3,0)),"",VLOOKUP($B10,'C conf old'!$B:$AH,4,0))</f>
        <v>37</v>
      </c>
      <c r="O10" s="59">
        <f>IF(ISNA(VLOOKUP($B10,'C conf old'!$B:$AH,3,0)),"",VLOOKUP($B10,'C conf old'!$B:$AH,5,0))</f>
        <v>6.74</v>
      </c>
      <c r="P10" s="59">
        <f>IF(ISNA(VLOOKUP($B10,'C conf old'!$B:$AH,3,0)),"",VLOOKUP($B10,'C conf old'!$B:$AH,6,0))</f>
        <v>6.47</v>
      </c>
      <c r="Q10" s="29">
        <f>S10*3+T10</f>
        <v>12</v>
      </c>
      <c r="R10" s="204">
        <f>Q10/N10</f>
        <v>0.32432432432432434</v>
      </c>
      <c r="S10" s="96">
        <f>IF(ISNA(VLOOKUP($B10,'C conf old'!$B:$AH,3,0)),"",VLOOKUP($B10,'C conf old'!$B:$AH,9,0))</f>
        <v>1</v>
      </c>
      <c r="T10" s="96">
        <f>IF(ISNA(VLOOKUP($B10,'C conf old'!$B:$AH,3,0)),"",VLOOKUP($B10,'C conf old'!$B:$AH,10,0))</f>
        <v>9</v>
      </c>
      <c r="U10" s="58"/>
      <c r="V10" s="223"/>
      <c r="W10" s="117"/>
      <c r="X10" s="117"/>
      <c r="Y10" s="117"/>
      <c r="Z10" s="117"/>
      <c r="AA10" s="118"/>
      <c r="AB10" s="117"/>
      <c r="AC10" s="120"/>
      <c r="AD10" s="58"/>
      <c r="AE10" s="223"/>
      <c r="AF10" s="117"/>
      <c r="AG10" s="117"/>
      <c r="AH10" s="117"/>
      <c r="AI10" s="117"/>
      <c r="AJ10" s="118"/>
      <c r="AK10" s="117"/>
      <c r="AL10" s="120"/>
    </row>
    <row r="11" spans="2:39" x14ac:dyDescent="0.15">
      <c r="B11" s="28" t="s">
        <v>614</v>
      </c>
      <c r="D11" s="82" t="str">
        <f>VLOOKUP($B11,'C (tt&gt;10)'!$B:$M,2,0)</f>
        <v>mil</v>
      </c>
      <c r="E11" s="29">
        <f>VLOOKUP($B11,'C (tt&gt;10)'!$B:$M,3,0)</f>
        <v>14</v>
      </c>
      <c r="F11" s="59">
        <f>VLOOKUP($B11,'C (tt&gt;10)'!$B:$M,4,0)</f>
        <v>6.9642857142857144</v>
      </c>
      <c r="G11" s="59">
        <f>VLOOKUP($B11,'C (tt&gt;10)'!$B:$M,5,0)</f>
        <v>6.2142857142857144</v>
      </c>
      <c r="H11" s="29">
        <f t="shared" si="0"/>
        <v>12</v>
      </c>
      <c r="I11" s="204">
        <f t="shared" si="1"/>
        <v>0.8571428571428571</v>
      </c>
      <c r="J11" s="96">
        <f>VLOOKUP($B11,'C (tt&gt;10)'!$B:$M,7,0)</f>
        <v>4</v>
      </c>
      <c r="K11" s="96">
        <f>VLOOKUP($B11,'C (tt&gt;10)'!$B:$M,10,0)</f>
        <v>0</v>
      </c>
      <c r="L11" s="58"/>
      <c r="M11" s="223" t="str">
        <f>LOWER(IF(ISNA(VLOOKUP($B11,'C conf old'!$B:$AH,3,0)),"",VLOOKUP($B11,'C conf old'!$B:$AH,3,0)))</f>
        <v/>
      </c>
      <c r="N11" s="117" t="str">
        <f>IF(ISNA(VLOOKUP($B11,'C conf old'!$B:$AH,3,0)),"",VLOOKUP($B11,'C conf old'!$B:$AH,4,0))</f>
        <v/>
      </c>
      <c r="O11" s="117" t="str">
        <f>IF(ISNA(VLOOKUP($B11,'C conf old'!$B:$AH,3,0)),"",VLOOKUP($B11,'C conf old'!$B:$AH,5,0))</f>
        <v/>
      </c>
      <c r="P11" s="117"/>
      <c r="Q11" s="117"/>
      <c r="R11" s="118"/>
      <c r="S11" s="117"/>
      <c r="T11" s="120"/>
      <c r="U11" s="58"/>
      <c r="V11" s="223"/>
      <c r="W11" s="117"/>
      <c r="X11" s="117"/>
      <c r="Y11" s="117"/>
      <c r="Z11" s="117"/>
      <c r="AA11" s="118"/>
      <c r="AB11" s="117"/>
      <c r="AC11" s="120"/>
      <c r="AD11" s="58"/>
      <c r="AE11" s="223"/>
      <c r="AF11" s="117"/>
      <c r="AG11" s="117"/>
      <c r="AH11" s="117"/>
      <c r="AI11" s="117"/>
      <c r="AJ11" s="118"/>
      <c r="AK11" s="117"/>
      <c r="AL11" s="120"/>
    </row>
    <row r="12" spans="2:39" x14ac:dyDescent="0.15">
      <c r="B12" s="28" t="s">
        <v>581</v>
      </c>
      <c r="D12" s="82" t="str">
        <f>VLOOKUP($B12,'C (tt&gt;10)'!$B:$M,2,0)</f>
        <v>laz</v>
      </c>
      <c r="E12" s="29">
        <f>VLOOKUP($B12,'C (tt&gt;10)'!$B:$M,3,0)</f>
        <v>10</v>
      </c>
      <c r="F12" s="59">
        <f>VLOOKUP($B12,'C (tt&gt;10)'!$B:$M,4,0)</f>
        <v>6.95</v>
      </c>
      <c r="G12" s="59">
        <f>VLOOKUP($B12,'C (tt&gt;10)'!$B:$M,5,0)</f>
        <v>6</v>
      </c>
      <c r="H12" s="29">
        <f t="shared" si="0"/>
        <v>13</v>
      </c>
      <c r="I12" s="204">
        <f t="shared" si="1"/>
        <v>1.3</v>
      </c>
      <c r="J12" s="96">
        <f>VLOOKUP($B12,'C (tt&gt;10)'!$B:$M,7,0)</f>
        <v>4</v>
      </c>
      <c r="K12" s="96">
        <f>VLOOKUP($B12,'C (tt&gt;10)'!$B:$M,10,0)</f>
        <v>1</v>
      </c>
      <c r="L12" s="58"/>
      <c r="M12" s="223" t="str">
        <f>LOWER(IF(ISNA(VLOOKUP($B12,'C conf old'!$B:$AH,3,0)),"",VLOOKUP($B12,'C conf old'!$B:$AH,3,0)))</f>
        <v/>
      </c>
      <c r="N12" s="117" t="str">
        <f>IF(ISNA(VLOOKUP($B12,'C conf old'!$B:$AH,3,0)),"",VLOOKUP($B12,'C conf old'!$B:$AH,4,0))</f>
        <v/>
      </c>
      <c r="O12" s="117" t="str">
        <f>IF(ISNA(VLOOKUP($B12,'C conf old'!$B:$AH,3,0)),"",VLOOKUP($B12,'C conf old'!$B:$AH,5,0))</f>
        <v/>
      </c>
      <c r="P12" s="117"/>
      <c r="Q12" s="117"/>
      <c r="R12" s="118"/>
      <c r="S12" s="117"/>
      <c r="T12" s="117"/>
      <c r="U12" s="58"/>
      <c r="V12" s="223"/>
      <c r="W12" s="117"/>
      <c r="X12" s="117"/>
      <c r="Y12" s="117"/>
      <c r="Z12" s="117"/>
      <c r="AA12" s="118"/>
      <c r="AB12" s="117"/>
      <c r="AC12" s="120"/>
      <c r="AD12" s="58"/>
      <c r="AE12" s="223"/>
      <c r="AF12" s="117"/>
      <c r="AG12" s="117"/>
      <c r="AH12" s="117"/>
      <c r="AI12" s="117"/>
      <c r="AJ12" s="118"/>
      <c r="AK12" s="117"/>
      <c r="AL12" s="120"/>
    </row>
    <row r="13" spans="2:39" x14ac:dyDescent="0.15">
      <c r="B13" s="28" t="s">
        <v>597</v>
      </c>
      <c r="D13" s="82" t="str">
        <f>VLOOKUP($B13,'C (tt&gt;10)'!$B:$M,2,0)</f>
        <v>rom</v>
      </c>
      <c r="E13" s="29">
        <f>VLOOKUP($B13,'C (tt&gt;10)'!$B:$M,3,0)</f>
        <v>35</v>
      </c>
      <c r="F13" s="59">
        <f>VLOOKUP($B13,'C (tt&gt;10)'!$B:$M,4,0)</f>
        <v>6.9142857142857146</v>
      </c>
      <c r="G13" s="59">
        <f>VLOOKUP($B13,'C (tt&gt;10)'!$B:$M,5,0)</f>
        <v>6.5285714285714285</v>
      </c>
      <c r="H13" s="29">
        <f t="shared" si="0"/>
        <v>18</v>
      </c>
      <c r="I13" s="204">
        <f t="shared" si="1"/>
        <v>0.51428571428571423</v>
      </c>
      <c r="J13" s="96">
        <f>VLOOKUP($B13,'C (tt&gt;10)'!$B:$M,7,0)</f>
        <v>5</v>
      </c>
      <c r="K13" s="96">
        <f>VLOOKUP($B13,'C (tt&gt;10)'!$B:$M,10,0)</f>
        <v>3</v>
      </c>
      <c r="L13" s="58"/>
      <c r="M13" s="82" t="str">
        <f>LOWER(IF(ISNA(VLOOKUP($B13,'C conf old'!$B:$AH,3,0)),"",VLOOKUP($B13,'C conf old'!$B:$AH,3,0)))</f>
        <v>rom</v>
      </c>
      <c r="N13" s="29">
        <f>IF(ISNA(VLOOKUP($B13,'C conf old'!$B:$AH,3,0)),"",VLOOKUP($B13,'C conf old'!$B:$AH,4,0))</f>
        <v>25</v>
      </c>
      <c r="O13" s="59">
        <f>IF(ISNA(VLOOKUP($B13,'C conf old'!$B:$AH,3,0)),"",VLOOKUP($B13,'C conf old'!$B:$AH,5,0))</f>
        <v>6.4</v>
      </c>
      <c r="P13" s="59">
        <f>IF(ISNA(VLOOKUP($B13,'C conf old'!$B:$AH,3,0)),"",VLOOKUP($B13,'C conf old'!$B:$AH,6,0))</f>
        <v>6</v>
      </c>
      <c r="Q13" s="29">
        <f>S13*3+T13</f>
        <v>14</v>
      </c>
      <c r="R13" s="204">
        <f>Q13/N13</f>
        <v>0.56000000000000005</v>
      </c>
      <c r="S13" s="96">
        <f>IF(ISNA(VLOOKUP($B13,'C conf old'!$B:$AH,3,0)),"",VLOOKUP($B13,'C conf old'!$B:$AH,9,0))</f>
        <v>3</v>
      </c>
      <c r="T13" s="96">
        <f>IF(ISNA(VLOOKUP($B13,'C conf old'!$B:$AH,3,0)),"",VLOOKUP($B13,'C conf old'!$B:$AH,10,0))</f>
        <v>5</v>
      </c>
      <c r="U13" s="58"/>
      <c r="V13" s="82" t="str">
        <f>LOWER(IF(ISNA(VLOOKUP($B13,'C conf old'!$B:$AH,3,0)),"",VLOOKUP($B13,'C conf old'!$B:$AH,13,0)))</f>
        <v>rom</v>
      </c>
      <c r="W13" s="29">
        <f>IF(ISNA(VLOOKUP($B13,'C conf old'!$B:$AH,3,0)),"",VLOOKUP($B13,'C conf old'!$B:$AH,14,0))</f>
        <v>30</v>
      </c>
      <c r="X13" s="59">
        <f>IF(ISNA(VLOOKUP($B13,'C conf old'!$B:$AH,3,0)),"",VLOOKUP($B13,'C conf old'!$B:$AH,15,0))</f>
        <v>6.35</v>
      </c>
      <c r="Y13" s="59">
        <f>IF(ISNA(VLOOKUP($B13,'C conf old'!$B:$AH,3,0)),"",VLOOKUP($B13,'C conf old'!$B:$AH,16,0))</f>
        <v>5.93</v>
      </c>
      <c r="Z13" s="29">
        <f>AB13*3+AC13</f>
        <v>15</v>
      </c>
      <c r="AA13" s="204">
        <f>Z13/W13</f>
        <v>0.5</v>
      </c>
      <c r="AB13" s="96">
        <f>IF(ISNA(VLOOKUP($B13,'C conf old'!$B:$AH,3,0)),"",VLOOKUP($B13,'C conf old'!$B:$AH,19,0))</f>
        <v>3</v>
      </c>
      <c r="AC13" s="96">
        <f>IF(ISNA(VLOOKUP($B13,'C conf old'!$B:$AH,3,0)),"",VLOOKUP($B13,'C conf old'!$B:$AH,20,0))</f>
        <v>6</v>
      </c>
      <c r="AD13" s="58"/>
      <c r="AE13" s="223"/>
      <c r="AF13" s="117"/>
      <c r="AG13" s="117"/>
      <c r="AH13" s="117"/>
      <c r="AI13" s="117"/>
      <c r="AJ13" s="118"/>
      <c r="AK13" s="117"/>
      <c r="AL13" s="120"/>
    </row>
    <row r="14" spans="2:39" x14ac:dyDescent="0.15">
      <c r="B14" s="28" t="s">
        <v>539</v>
      </c>
      <c r="D14" s="82" t="str">
        <f>VLOOKUP($B14,'C (tt&gt;10)'!$B:$M,2,0)</f>
        <v>rom</v>
      </c>
      <c r="E14" s="29">
        <f>VLOOKUP($B14,'C (tt&gt;10)'!$B:$M,3,0)</f>
        <v>30</v>
      </c>
      <c r="F14" s="59">
        <f>VLOOKUP($B14,'C (tt&gt;10)'!$B:$M,4,0)</f>
        <v>6.9</v>
      </c>
      <c r="G14" s="59">
        <f>VLOOKUP($B14,'C (tt&gt;10)'!$B:$M,5,0)</f>
        <v>6.2</v>
      </c>
      <c r="H14" s="29">
        <f t="shared" si="0"/>
        <v>23</v>
      </c>
      <c r="I14" s="204">
        <f t="shared" si="1"/>
        <v>0.76666666666666672</v>
      </c>
      <c r="J14" s="96">
        <f>VLOOKUP($B14,'C (tt&gt;10)'!$B:$M,7,0)</f>
        <v>6</v>
      </c>
      <c r="K14" s="96">
        <f>VLOOKUP($B14,'C (tt&gt;10)'!$B:$M,10,0)</f>
        <v>5</v>
      </c>
      <c r="L14" s="58"/>
      <c r="M14" s="82" t="str">
        <f>LOWER(IF(ISNA(VLOOKUP($B14,'C conf old'!$B:$AH,3,0)),"",VLOOKUP($B14,'C conf old'!$B:$AH,3,0)))</f>
        <v>rom</v>
      </c>
      <c r="N14" s="29">
        <f>IF(ISNA(VLOOKUP($B14,'C conf old'!$B:$AH,3,0)),"",VLOOKUP($B14,'C conf old'!$B:$AH,4,0))</f>
        <v>33</v>
      </c>
      <c r="O14" s="59">
        <f>IF(ISNA(VLOOKUP($B14,'C conf old'!$B:$AH,3,0)),"",VLOOKUP($B14,'C conf old'!$B:$AH,5,0))</f>
        <v>6.44</v>
      </c>
      <c r="P14" s="59">
        <f>IF(ISNA(VLOOKUP($B14,'C conf old'!$B:$AH,3,0)),"",VLOOKUP($B14,'C conf old'!$B:$AH,6,0))</f>
        <v>6.12</v>
      </c>
      <c r="Q14" s="29">
        <f>S14*3+T14</f>
        <v>12</v>
      </c>
      <c r="R14" s="204">
        <f>Q14/N14</f>
        <v>0.36363636363636365</v>
      </c>
      <c r="S14" s="96">
        <f>IF(ISNA(VLOOKUP($B14,'C conf old'!$B:$AH,3,0)),"",VLOOKUP($B14,'C conf old'!$B:$AH,9,0))</f>
        <v>3</v>
      </c>
      <c r="T14" s="96">
        <f>IF(ISNA(VLOOKUP($B14,'C conf old'!$B:$AH,3,0)),"",VLOOKUP($B14,'C conf old'!$B:$AH,10,0))</f>
        <v>3</v>
      </c>
      <c r="U14" s="58"/>
      <c r="V14" s="223"/>
      <c r="W14" s="117"/>
      <c r="X14" s="117"/>
      <c r="Y14" s="117"/>
      <c r="Z14" s="117"/>
      <c r="AA14" s="118"/>
      <c r="AB14" s="117"/>
      <c r="AC14" s="120"/>
      <c r="AD14" s="58"/>
      <c r="AE14" s="223"/>
      <c r="AF14" s="117"/>
      <c r="AG14" s="117"/>
      <c r="AH14" s="117"/>
      <c r="AI14" s="117"/>
      <c r="AJ14" s="118"/>
      <c r="AK14" s="117"/>
      <c r="AL14" s="120"/>
    </row>
    <row r="15" spans="2:39" x14ac:dyDescent="0.15">
      <c r="B15" s="28" t="s">
        <v>764</v>
      </c>
      <c r="D15" s="82" t="str">
        <f>VLOOKUP($B15,'C (tt&gt;10)'!$B:$M,2,0)</f>
        <v>bol</v>
      </c>
      <c r="E15" s="29">
        <f>VLOOKUP($B15,'C (tt&gt;10)'!$B:$M,3,0)</f>
        <v>19</v>
      </c>
      <c r="F15" s="59">
        <f>VLOOKUP($B15,'C (tt&gt;10)'!$B:$M,4,0)</f>
        <v>6.8947368421052628</v>
      </c>
      <c r="G15" s="59">
        <f>VLOOKUP($B15,'C (tt&gt;10)'!$B:$M,5,0)</f>
        <v>6.1842105263157894</v>
      </c>
      <c r="H15" s="29">
        <f t="shared" si="0"/>
        <v>18</v>
      </c>
      <c r="I15" s="204">
        <f t="shared" si="1"/>
        <v>0.94736842105263153</v>
      </c>
      <c r="J15" s="96">
        <f>VLOOKUP($B15,'C (tt&gt;10)'!$B:$M,7,0)</f>
        <v>5</v>
      </c>
      <c r="K15" s="96">
        <f>VLOOKUP($B15,'C (tt&gt;10)'!$B:$M,10,0)</f>
        <v>3</v>
      </c>
      <c r="L15" s="58"/>
      <c r="M15" s="82" t="str">
        <f>LOWER(IF(ISNA(VLOOKUP($B15,'C conf old'!$B:$AH,3,0)),"",VLOOKUP($B15,'C conf old'!$B:$AH,3,0)))</f>
        <v>bol</v>
      </c>
      <c r="N15" s="29">
        <f>IF(ISNA(VLOOKUP($B15,'C conf old'!$B:$AH,3,0)),"",VLOOKUP($B15,'C conf old'!$B:$AH,4,0))</f>
        <v>34</v>
      </c>
      <c r="O15" s="59">
        <f>IF(ISNA(VLOOKUP($B15,'C conf old'!$B:$AH,3,0)),"",VLOOKUP($B15,'C conf old'!$B:$AH,5,0))</f>
        <v>6.9</v>
      </c>
      <c r="P15" s="59">
        <f>IF(ISNA(VLOOKUP($B15,'C conf old'!$B:$AH,3,0)),"",VLOOKUP($B15,'C conf old'!$B:$AH,6,0))</f>
        <v>6.31</v>
      </c>
      <c r="Q15" s="29">
        <f>S15*3+T15</f>
        <v>28</v>
      </c>
      <c r="R15" s="204">
        <f>Q15/N15</f>
        <v>0.82352941176470584</v>
      </c>
      <c r="S15" s="96">
        <f>IF(ISNA(VLOOKUP($B15,'C conf old'!$B:$AH,3,0)),"",VLOOKUP($B15,'C conf old'!$B:$AH,9,0))</f>
        <v>7</v>
      </c>
      <c r="T15" s="96">
        <f>IF(ISNA(VLOOKUP($B15,'C conf old'!$B:$AH,3,0)),"",VLOOKUP($B15,'C conf old'!$B:$AH,10,0))</f>
        <v>7</v>
      </c>
      <c r="U15" s="58"/>
      <c r="V15" s="82" t="str">
        <f>LOWER(IF(ISNA(VLOOKUP($B15,'C conf old'!$B:$AH,3,0)),"",VLOOKUP($B15,'C conf old'!$B:$AH,13,0)))</f>
        <v>bol</v>
      </c>
      <c r="W15" s="29">
        <f>IF(ISNA(VLOOKUP($B15,'C conf old'!$B:$AH,3,0)),"",VLOOKUP($B15,'C conf old'!$B:$AH,14,0))</f>
        <v>26</v>
      </c>
      <c r="X15" s="59">
        <f>IF(ISNA(VLOOKUP($B15,'C conf old'!$B:$AH,3,0)),"",VLOOKUP($B15,'C conf old'!$B:$AH,15,0))</f>
        <v>7.33</v>
      </c>
      <c r="Y15" s="59">
        <f>IF(ISNA(VLOOKUP($B15,'C conf old'!$B:$AH,3,0)),"",VLOOKUP($B15,'C conf old'!$B:$AH,16,0))</f>
        <v>6.4</v>
      </c>
      <c r="Z15" s="29">
        <f>AB15*3+AC15</f>
        <v>27</v>
      </c>
      <c r="AA15" s="204">
        <f>Z15/W15</f>
        <v>1.0384615384615385</v>
      </c>
      <c r="AB15" s="96">
        <f>IF(ISNA(VLOOKUP($B15,'C conf old'!$B:$AH,3,0)),"",VLOOKUP($B15,'C conf old'!$B:$AH,19,0))</f>
        <v>7</v>
      </c>
      <c r="AC15" s="96">
        <f>IF(ISNA(VLOOKUP($B15,'C conf old'!$B:$AH,3,0)),"",VLOOKUP($B15,'C conf old'!$B:$AH,20,0))</f>
        <v>6</v>
      </c>
      <c r="AD15" s="58"/>
      <c r="AE15" s="82" t="str">
        <f>LOWER(IF(ISNA(VLOOKUP($B15,'C conf old'!$B:$AH,3,0)),"",VLOOKUP($B15,'C conf old'!$B:$AH,23,0)))</f>
        <v>bre</v>
      </c>
      <c r="AF15" s="29">
        <f>IF(ISNA(VLOOKUP($B15,'C conf old'!$B:$AH,3,0)),"",VLOOKUP($B15,'C conf old'!$B:$AH,24,0))</f>
        <v>32</v>
      </c>
      <c r="AG15" s="59">
        <f>IF(ISNA(VLOOKUP($B15,'C conf old'!$B:$AH,3,0)),"",VLOOKUP($B15,'C conf old'!$B:$AH,25,0))</f>
        <v>6.55</v>
      </c>
      <c r="AH15" s="59">
        <f>IF(ISNA(VLOOKUP($B15,'C conf old'!$B:$AH,3,0)),"",VLOOKUP($B15,'C conf old'!$B:$AH,26,0))</f>
        <v>6.02</v>
      </c>
      <c r="AI15" s="29">
        <f>AK15*3+AL15</f>
        <v>7.6875</v>
      </c>
      <c r="AJ15" s="204">
        <f>AI15/AF15</f>
        <v>0.240234375</v>
      </c>
      <c r="AK15" s="96">
        <f>IF(ISNA(VLOOKUP($B15,'C conf old'!$B:$AH,3,0)),"",VLOOKUP($B15,'C conf old'!$B:$AH,28,0))</f>
        <v>0.5625</v>
      </c>
      <c r="AL15" s="96">
        <f>IF(ISNA(VLOOKUP($B15,'C conf old'!$B:$AH,3,0)),"",VLOOKUP($B15,'C conf old'!$B:$AH,29,0))</f>
        <v>6</v>
      </c>
    </row>
    <row r="16" spans="2:39" x14ac:dyDescent="0.15">
      <c r="B16" s="28" t="s">
        <v>527</v>
      </c>
      <c r="D16" s="82" t="str">
        <f>VLOOKUP($B16,'C (tt&gt;10)'!$B:$M,2,0)</f>
        <v>nap</v>
      </c>
      <c r="E16" s="29">
        <f>VLOOKUP($B16,'C (tt&gt;10)'!$B:$M,3,0)</f>
        <v>20</v>
      </c>
      <c r="F16" s="59">
        <f>VLOOKUP($B16,'C (tt&gt;10)'!$B:$M,4,0)</f>
        <v>6.85</v>
      </c>
      <c r="G16" s="59">
        <f>VLOOKUP($B16,'C (tt&gt;10)'!$B:$M,5,0)</f>
        <v>6</v>
      </c>
      <c r="H16" s="29">
        <f t="shared" si="0"/>
        <v>19</v>
      </c>
      <c r="I16" s="204">
        <f t="shared" si="1"/>
        <v>0.95</v>
      </c>
      <c r="J16" s="96">
        <f>VLOOKUP($B16,'C (tt&gt;10)'!$B:$M,7,0)</f>
        <v>6</v>
      </c>
      <c r="K16" s="96">
        <f>VLOOKUP($B16,'C (tt&gt;10)'!$B:$M,10,0)</f>
        <v>1</v>
      </c>
      <c r="L16" s="58"/>
      <c r="M16" s="82" t="str">
        <f>LOWER(IF(ISNA(VLOOKUP($B16,'C conf old'!$B:$AH,3,0)),"",VLOOKUP($B16,'C conf old'!$B:$AH,3,0)))</f>
        <v>nap</v>
      </c>
      <c r="N16" s="29">
        <f>IF(ISNA(VLOOKUP($B16,'C conf old'!$B:$AH,3,0)),"",VLOOKUP($B16,'C conf old'!$B:$AH,4,0))</f>
        <v>29</v>
      </c>
      <c r="O16" s="59">
        <f>IF(ISNA(VLOOKUP($B16,'C conf old'!$B:$AH,3,0)),"",VLOOKUP($B16,'C conf old'!$B:$AH,5,0))</f>
        <v>6.62</v>
      </c>
      <c r="P16" s="59">
        <f>IF(ISNA(VLOOKUP($B16,'C conf old'!$B:$AH,3,0)),"",VLOOKUP($B16,'C conf old'!$B:$AH,6,0))</f>
        <v>5.95</v>
      </c>
      <c r="Q16" s="29">
        <f>S16*3+T16</f>
        <v>23</v>
      </c>
      <c r="R16" s="204">
        <f>Q16/N16</f>
        <v>0.7931034482758621</v>
      </c>
      <c r="S16" s="96">
        <f>IF(ISNA(VLOOKUP($B16,'C conf old'!$B:$AH,3,0)),"",VLOOKUP($B16,'C conf old'!$B:$AH,9,0))</f>
        <v>7</v>
      </c>
      <c r="T16" s="96">
        <f>IF(ISNA(VLOOKUP($B16,'C conf old'!$B:$AH,3,0)),"",VLOOKUP($B16,'C conf old'!$B:$AH,10,0))</f>
        <v>2</v>
      </c>
      <c r="U16" s="58"/>
      <c r="V16" s="82" t="str">
        <f>LOWER(IF(ISNA(VLOOKUP($B16,'C conf old'!$B:$AH,3,0)),"",VLOOKUP($B16,'C conf old'!$B:$AH,13,0)))</f>
        <v>nap</v>
      </c>
      <c r="W16" s="29">
        <f>IF(ISNA(VLOOKUP($B16,'C conf old'!$B:$AH,3,0)),"",VLOOKUP($B16,'C conf old'!$B:$AH,14,0))</f>
        <v>28</v>
      </c>
      <c r="X16" s="59">
        <f>IF(ISNA(VLOOKUP($B16,'C conf old'!$B:$AH,3,0)),"",VLOOKUP($B16,'C conf old'!$B:$AH,15,0))</f>
        <v>6.05</v>
      </c>
      <c r="Y16" s="59">
        <f>IF(ISNA(VLOOKUP($B16,'C conf old'!$B:$AH,3,0)),"",VLOOKUP($B16,'C conf old'!$B:$AH,16,0))</f>
        <v>5.77</v>
      </c>
      <c r="Z16" s="29">
        <f>AB16*3+AC16</f>
        <v>13</v>
      </c>
      <c r="AA16" s="204">
        <f>Z16/W16</f>
        <v>0.4642857142857143</v>
      </c>
      <c r="AB16" s="96">
        <f>IF(ISNA(VLOOKUP($B16,'C conf old'!$B:$AH,3,0)),"",VLOOKUP($B16,'C conf old'!$B:$AH,19,0))</f>
        <v>3</v>
      </c>
      <c r="AC16" s="96">
        <f>IF(ISNA(VLOOKUP($B16,'C conf old'!$B:$AH,3,0)),"",VLOOKUP($B16,'C conf old'!$B:$AH,20,0))</f>
        <v>4</v>
      </c>
      <c r="AD16" s="58"/>
      <c r="AE16" s="82" t="str">
        <f>LOWER(IF(ISNA(VLOOKUP($B16,'C conf old'!$B:$AH,3,0)),"",VLOOKUP($B16,'C conf old'!$B:$AH,23,0)))</f>
        <v>par</v>
      </c>
      <c r="AF16" s="29">
        <f>IF(ISNA(VLOOKUP($B16,'C conf old'!$B:$AH,3,0)),"",VLOOKUP($B16,'C conf old'!$B:$AH,24,0))</f>
        <v>29</v>
      </c>
      <c r="AG16" s="59">
        <f>IF(ISNA(VLOOKUP($B16,'C conf old'!$B:$AH,3,0)),"",VLOOKUP($B16,'C conf old'!$B:$AH,25,0))</f>
        <v>5.93</v>
      </c>
      <c r="AH16" s="59">
        <f>IF(ISNA(VLOOKUP($B16,'C conf old'!$B:$AH,3,0)),"",VLOOKUP($B16,'C conf old'!$B:$AH,26,0))</f>
        <v>6.03</v>
      </c>
      <c r="AI16" s="29">
        <f>AK16*3+AL16</f>
        <v>0.89655172413793105</v>
      </c>
      <c r="AJ16" s="204">
        <f>AI16/AF16</f>
        <v>3.0915576694411414E-2</v>
      </c>
      <c r="AK16" s="96">
        <f>IF(ISNA(VLOOKUP($B16,'C conf old'!$B:$AH,3,0)),"",VLOOKUP($B16,'C conf old'!$B:$AH,28,0))</f>
        <v>-3.4482758620689655E-2</v>
      </c>
      <c r="AL16" s="96">
        <f>IF(ISNA(VLOOKUP($B16,'C conf old'!$B:$AH,3,0)),"",VLOOKUP($B16,'C conf old'!$B:$AH,29,0))</f>
        <v>1</v>
      </c>
    </row>
    <row r="17" spans="2:38" x14ac:dyDescent="0.15">
      <c r="B17" s="28" t="s">
        <v>789</v>
      </c>
      <c r="D17" s="82" t="str">
        <f>VLOOKUP($B17,'C (tt&gt;10)'!$B:$M,2,0)</f>
        <v>par</v>
      </c>
      <c r="E17" s="29">
        <f>VLOOKUP($B17,'C (tt&gt;10)'!$B:$M,3,0)</f>
        <v>36</v>
      </c>
      <c r="F17" s="59">
        <f>VLOOKUP($B17,'C (tt&gt;10)'!$B:$M,4,0)</f>
        <v>6.8472222222222223</v>
      </c>
      <c r="G17" s="59">
        <f>VLOOKUP($B17,'C (tt&gt;10)'!$B:$M,5,0)</f>
        <v>6.1944444444444446</v>
      </c>
      <c r="H17" s="29">
        <f t="shared" si="0"/>
        <v>28</v>
      </c>
      <c r="I17" s="204">
        <f t="shared" si="1"/>
        <v>0.77777777777777779</v>
      </c>
      <c r="J17" s="96">
        <f>VLOOKUP($B17,'C (tt&gt;10)'!$B:$M,7,0)</f>
        <v>8</v>
      </c>
      <c r="K17" s="96">
        <f>VLOOKUP($B17,'C (tt&gt;10)'!$B:$M,10,0)</f>
        <v>4</v>
      </c>
      <c r="L17" s="58"/>
      <c r="M17" s="223" t="str">
        <f>LOWER(IF(ISNA(VLOOKUP($B17,'C conf old'!$B:$AH,3,0)),"",VLOOKUP($B17,'C conf old'!$B:$AH,3,0)))</f>
        <v/>
      </c>
      <c r="N17" s="117" t="str">
        <f>IF(ISNA(VLOOKUP($B17,'C conf old'!$B:$AH,3,0)),"",VLOOKUP($B17,'C conf old'!$B:$AH,4,0))</f>
        <v/>
      </c>
      <c r="O17" s="117" t="str">
        <f>IF(ISNA(VLOOKUP($B17,'C conf old'!$B:$AH,3,0)),"",VLOOKUP($B17,'C conf old'!$B:$AH,5,0))</f>
        <v/>
      </c>
      <c r="P17" s="117"/>
      <c r="Q17" s="117"/>
      <c r="R17" s="118"/>
      <c r="S17" s="117"/>
      <c r="T17" s="120"/>
      <c r="U17" s="58"/>
      <c r="V17" s="223" t="str">
        <f>LOWER(IF(ISNA(VLOOKUP($B17,'C conf old'!$B:$AH,3,0)),"",VLOOKUP($B17,'C conf old'!$B:$AH,3,0)))</f>
        <v/>
      </c>
      <c r="W17" s="117" t="str">
        <f>IF(ISNA(VLOOKUP($B17,'C conf old'!$B:$AH,3,0)),"",VLOOKUP($B17,'C conf old'!$B:$AH,4,0))</f>
        <v/>
      </c>
      <c r="X17" s="117" t="str">
        <f>IF(ISNA(VLOOKUP($B17,'C conf old'!$B:$AH,3,0)),"",VLOOKUP($B17,'C conf old'!$B:$AH,5,0))</f>
        <v/>
      </c>
      <c r="Y17" s="117"/>
      <c r="Z17" s="117"/>
      <c r="AA17" s="118"/>
      <c r="AB17" s="117"/>
      <c r="AC17" s="120"/>
      <c r="AD17" s="58"/>
      <c r="AE17" s="223" t="str">
        <f>LOWER(IF(ISNA(VLOOKUP($B17,'C conf old'!$B:$AH,3,0)),"",VLOOKUP($B17,'C conf old'!$B:$AH,3,0)))</f>
        <v/>
      </c>
      <c r="AF17" s="117" t="str">
        <f>IF(ISNA(VLOOKUP($B17,'C conf old'!$B:$AH,3,0)),"",VLOOKUP($B17,'C conf old'!$B:$AH,4,0))</f>
        <v/>
      </c>
      <c r="AG17" s="117" t="str">
        <f>IF(ISNA(VLOOKUP($B17,'C conf old'!$B:$AH,3,0)),"",VLOOKUP($B17,'C conf old'!$B:$AH,5,0))</f>
        <v/>
      </c>
      <c r="AH17" s="117"/>
      <c r="AI17" s="117"/>
      <c r="AJ17" s="118"/>
      <c r="AK17" s="117"/>
      <c r="AL17" s="120"/>
    </row>
    <row r="18" spans="2:38" x14ac:dyDescent="0.15">
      <c r="B18" s="28" t="s">
        <v>624</v>
      </c>
      <c r="D18" s="82" t="str">
        <f>VLOOKUP($B18,'C (tt&gt;10)'!$B:$M,2,0)</f>
        <v>ata</v>
      </c>
      <c r="E18" s="29">
        <f>VLOOKUP($B18,'C (tt&gt;10)'!$B:$M,3,0)</f>
        <v>31</v>
      </c>
      <c r="F18" s="59">
        <f>VLOOKUP($B18,'C (tt&gt;10)'!$B:$M,4,0)</f>
        <v>6.838709677419355</v>
      </c>
      <c r="G18" s="59">
        <f>VLOOKUP($B18,'C (tt&gt;10)'!$B:$M,5,0)</f>
        <v>6.306451612903226</v>
      </c>
      <c r="H18" s="29">
        <f t="shared" si="0"/>
        <v>17</v>
      </c>
      <c r="I18" s="204">
        <f t="shared" si="1"/>
        <v>0.54838709677419351</v>
      </c>
      <c r="J18" s="96">
        <f>VLOOKUP($B18,'C (tt&gt;10)'!$B:$M,7,0)</f>
        <v>5</v>
      </c>
      <c r="K18" s="96">
        <f>VLOOKUP($B18,'C (tt&gt;10)'!$B:$M,10,0)</f>
        <v>2</v>
      </c>
      <c r="L18" s="58"/>
      <c r="M18" s="82" t="str">
        <f>LOWER(IF(ISNA(VLOOKUP($B18,'C conf old'!$B:$AH,3,0)),"",VLOOKUP($B18,'C conf old'!$B:$AH,3,0)))</f>
        <v>ata</v>
      </c>
      <c r="N18" s="29">
        <f>IF(ISNA(VLOOKUP($B18,'C conf old'!$B:$AH,3,0)),"",VLOOKUP($B18,'C conf old'!$B:$AH,4,0))</f>
        <v>34</v>
      </c>
      <c r="O18" s="59">
        <f>IF(ISNA(VLOOKUP($B18,'C conf old'!$B:$AH,3,0)),"",VLOOKUP($B18,'C conf old'!$B:$AH,5,0))</f>
        <v>6.71</v>
      </c>
      <c r="P18" s="59">
        <f>IF(ISNA(VLOOKUP($B18,'C conf old'!$B:$AH,3,0)),"",VLOOKUP($B18,'C conf old'!$B:$AH,6,0))</f>
        <v>6.18</v>
      </c>
      <c r="Q18" s="29">
        <f t="shared" ref="Q18:Q33" si="2">S18*3+T18</f>
        <v>22</v>
      </c>
      <c r="R18" s="204">
        <f>Q18/N18</f>
        <v>0.6470588235294118</v>
      </c>
      <c r="S18" s="96">
        <f>IF(ISNA(VLOOKUP($B18,'C conf old'!$B:$AH,3,0)),"",VLOOKUP($B18,'C conf old'!$B:$AH,9,0))</f>
        <v>7</v>
      </c>
      <c r="T18" s="96">
        <f>IF(ISNA(VLOOKUP($B18,'C conf old'!$B:$AH,3,0)),"",VLOOKUP($B18,'C conf old'!$B:$AH,10,0))</f>
        <v>1</v>
      </c>
      <c r="U18" s="58"/>
      <c r="V18" s="82" t="str">
        <f>LOWER(IF(ISNA(VLOOKUP($B18,'C conf old'!$B:$AH,3,0)),"",VLOOKUP($B18,'C conf old'!$B:$AH,13,0)))</f>
        <v>ata</v>
      </c>
      <c r="W18" s="29">
        <f>IF(ISNA(VLOOKUP($B18,'C conf old'!$B:$AH,3,0)),"",VLOOKUP($B18,'C conf old'!$B:$AH,14,0))</f>
        <v>28</v>
      </c>
      <c r="X18" s="59">
        <f>IF(ISNA(VLOOKUP($B18,'C conf old'!$B:$AH,3,0)),"",VLOOKUP($B18,'C conf old'!$B:$AH,15,0))</f>
        <v>6.3</v>
      </c>
      <c r="Y18" s="59">
        <f>IF(ISNA(VLOOKUP($B18,'C conf old'!$B:$AH,3,0)),"",VLOOKUP($B18,'C conf old'!$B:$AH,16,0))</f>
        <v>6.07</v>
      </c>
      <c r="Z18" s="29">
        <f>AB18*3+AC18</f>
        <v>7</v>
      </c>
      <c r="AA18" s="204">
        <f>Z18/W18</f>
        <v>0.25</v>
      </c>
      <c r="AB18" s="96">
        <f>IF(ISNA(VLOOKUP($B18,'C conf old'!$B:$AH,3,0)),"",VLOOKUP($B18,'C conf old'!$B:$AH,19,0))</f>
        <v>2</v>
      </c>
      <c r="AC18" s="96">
        <f>IF(ISNA(VLOOKUP($B18,'C conf old'!$B:$AH,3,0)),"",VLOOKUP($B18,'C conf old'!$B:$AH,20,0))</f>
        <v>1</v>
      </c>
      <c r="AD18" s="58"/>
      <c r="AE18" s="223"/>
      <c r="AF18" s="117"/>
      <c r="AG18" s="117"/>
      <c r="AH18" s="117"/>
      <c r="AI18" s="117"/>
      <c r="AJ18" s="118"/>
      <c r="AK18" s="117"/>
      <c r="AL18" s="120"/>
    </row>
    <row r="19" spans="2:38" x14ac:dyDescent="0.15">
      <c r="B19" s="28" t="s">
        <v>569</v>
      </c>
      <c r="D19" s="82" t="str">
        <f>VLOOKUP($B19,'C (tt&gt;10)'!$B:$M,2,0)</f>
        <v>rom</v>
      </c>
      <c r="E19" s="29">
        <f>VLOOKUP($B19,'C (tt&gt;10)'!$B:$M,3,0)</f>
        <v>27</v>
      </c>
      <c r="F19" s="59">
        <f>VLOOKUP($B19,'C (tt&gt;10)'!$B:$M,4,0)</f>
        <v>6.7592592592592595</v>
      </c>
      <c r="G19" s="59">
        <f>VLOOKUP($B19,'C (tt&gt;10)'!$B:$M,5,0)</f>
        <v>6</v>
      </c>
      <c r="H19" s="29">
        <f t="shared" si="0"/>
        <v>23</v>
      </c>
      <c r="I19" s="204">
        <f t="shared" si="1"/>
        <v>0.85185185185185186</v>
      </c>
      <c r="J19" s="96">
        <f>VLOOKUP($B19,'C (tt&gt;10)'!$B:$M,7,0)</f>
        <v>6</v>
      </c>
      <c r="K19" s="96">
        <f>VLOOKUP($B19,'C (tt&gt;10)'!$B:$M,10,0)</f>
        <v>5</v>
      </c>
      <c r="L19" s="58"/>
      <c r="M19" s="82" t="str">
        <f>LOWER(IF(ISNA(VLOOKUP($B19,'C conf old'!$B:$AH,3,0)),"",VLOOKUP($B19,'C conf old'!$B:$AH,3,0)))</f>
        <v>fio</v>
      </c>
      <c r="N19" s="29">
        <f>IF(ISNA(VLOOKUP($B19,'C conf old'!$B:$AH,3,0)),"",VLOOKUP($B19,'C conf old'!$B:$AH,4,0))</f>
        <v>26</v>
      </c>
      <c r="O19" s="59">
        <f>IF(ISNA(VLOOKUP($B19,'C conf old'!$B:$AH,3,0)),"",VLOOKUP($B19,'C conf old'!$B:$AH,5,0))</f>
        <v>7.63</v>
      </c>
      <c r="P19" s="59">
        <f>IF(ISNA(VLOOKUP($B19,'C conf old'!$B:$AH,3,0)),"",VLOOKUP($B19,'C conf old'!$B:$AH,6,0))</f>
        <v>6.29</v>
      </c>
      <c r="Q19" s="29">
        <f t="shared" si="2"/>
        <v>36</v>
      </c>
      <c r="R19" s="204">
        <f>Q19/N19</f>
        <v>1.3846153846153846</v>
      </c>
      <c r="S19" s="96">
        <f>IF(ISNA(VLOOKUP($B19,'C conf old'!$B:$AH,3,0)),"",VLOOKUP($B19,'C conf old'!$B:$AH,9,0))</f>
        <v>11</v>
      </c>
      <c r="T19" s="96">
        <f>IF(ISNA(VLOOKUP($B19,'C conf old'!$B:$AH,3,0)),"",VLOOKUP($B19,'C conf old'!$B:$AH,10,0))</f>
        <v>3</v>
      </c>
      <c r="U19" s="58"/>
      <c r="V19" s="82" t="str">
        <f>LOWER(IF(ISNA(VLOOKUP($B19,'C conf old'!$B:$AH,3,0)),"",VLOOKUP($B19,'C conf old'!$B:$AH,13,0)))</f>
        <v>fio</v>
      </c>
      <c r="W19" s="29">
        <f>IF(ISNA(VLOOKUP($B19,'C conf old'!$B:$AH,3,0)),"",VLOOKUP($B19,'C conf old'!$B:$AH,14,0))</f>
        <v>13</v>
      </c>
      <c r="X19" s="59">
        <f>IF(ISNA(VLOOKUP($B19,'C conf old'!$B:$AH,3,0)),"",VLOOKUP($B19,'C conf old'!$B:$AH,15,0))</f>
        <v>5.23</v>
      </c>
      <c r="Y19" s="59">
        <f>IF(ISNA(VLOOKUP($B19,'C conf old'!$B:$AH,3,0)),"",VLOOKUP($B19,'C conf old'!$B:$AH,16,0))</f>
        <v>5.19</v>
      </c>
      <c r="Z19" s="29">
        <f>AB19*3+AC19</f>
        <v>4</v>
      </c>
      <c r="AA19" s="204">
        <f>Z19/W19</f>
        <v>0.30769230769230771</v>
      </c>
      <c r="AB19" s="96">
        <f>IF(ISNA(VLOOKUP($B19,'C conf old'!$B:$AH,3,0)),"",VLOOKUP($B19,'C conf old'!$B:$AH,19,0))</f>
        <v>1</v>
      </c>
      <c r="AC19" s="96">
        <f>IF(ISNA(VLOOKUP($B19,'C conf old'!$B:$AH,3,0)),"",VLOOKUP($B19,'C conf old'!$B:$AH,20,0))</f>
        <v>1</v>
      </c>
      <c r="AD19" s="58"/>
      <c r="AE19" s="82" t="str">
        <f>LOWER(IF(ISNA(VLOOKUP($B19,'C conf old'!$B:$AH,3,0)),"",VLOOKUP($B19,'C conf old'!$B:$AH,23,0)))</f>
        <v>fio</v>
      </c>
      <c r="AF19" s="29">
        <f>IF(ISNA(VLOOKUP($B19,'C conf old'!$B:$AH,3,0)),"",VLOOKUP($B19,'C conf old'!$B:$AH,24,0))</f>
        <v>25</v>
      </c>
      <c r="AG19" s="59">
        <f>IF(ISNA(VLOOKUP($B19,'C conf old'!$B:$AH,3,0)),"",VLOOKUP($B19,'C conf old'!$B:$AH,25,0))</f>
        <v>6.1</v>
      </c>
      <c r="AH19" s="59">
        <f>IF(ISNA(VLOOKUP($B19,'C conf old'!$B:$AH,3,0)),"",VLOOKUP($B19,'C conf old'!$B:$AH,26,0))</f>
        <v>5.78</v>
      </c>
      <c r="AI19" s="29">
        <f>AK19*3+AL19</f>
        <v>4.32</v>
      </c>
      <c r="AJ19" s="204">
        <f>AI19/AF19</f>
        <v>0.17280000000000001</v>
      </c>
      <c r="AK19" s="96">
        <f>IF(ISNA(VLOOKUP($B19,'C conf old'!$B:$AH,3,0)),"",VLOOKUP($B19,'C conf old'!$B:$AH,28,0))</f>
        <v>0.44</v>
      </c>
      <c r="AL19" s="96">
        <f>IF(ISNA(VLOOKUP($B19,'C conf old'!$B:$AH,3,0)),"",VLOOKUP($B19,'C conf old'!$B:$AH,29,0))</f>
        <v>3</v>
      </c>
    </row>
    <row r="20" spans="2:38" x14ac:dyDescent="0.15">
      <c r="B20" s="28" t="s">
        <v>557</v>
      </c>
      <c r="D20" s="82" t="str">
        <f>VLOOKUP($B20,'C (tt&gt;10)'!$B:$M,2,0)</f>
        <v>mil</v>
      </c>
      <c r="E20" s="29">
        <f>VLOOKUP($B20,'C (tt&gt;10)'!$B:$M,3,0)</f>
        <v>30</v>
      </c>
      <c r="F20" s="59">
        <f>VLOOKUP($B20,'C (tt&gt;10)'!$B:$M,4,0)</f>
        <v>6.75</v>
      </c>
      <c r="G20" s="59">
        <f>VLOOKUP($B20,'C (tt&gt;10)'!$B:$M,5,0)</f>
        <v>6.0166666666666666</v>
      </c>
      <c r="H20" s="29">
        <f t="shared" si="0"/>
        <v>23</v>
      </c>
      <c r="I20" s="204">
        <f t="shared" si="1"/>
        <v>0.76666666666666672</v>
      </c>
      <c r="J20" s="96">
        <f>VLOOKUP($B20,'C (tt&gt;10)'!$B:$M,7,0)</f>
        <v>7</v>
      </c>
      <c r="K20" s="96">
        <f>VLOOKUP($B20,'C (tt&gt;10)'!$B:$M,10,0)</f>
        <v>2</v>
      </c>
      <c r="L20" s="58"/>
      <c r="M20" s="223" t="str">
        <f>LOWER(IF(ISNA(VLOOKUP($B20,'C conf old'!$B:$AH,3,0)),"",VLOOKUP($B20,'C conf old'!$B:$AH,3,0)))</f>
        <v/>
      </c>
      <c r="N20" s="117" t="str">
        <f>IF(ISNA(VLOOKUP($B20,'C conf old'!$B:$AH,3,0)),"",VLOOKUP($B20,'C conf old'!$B:$AH,4,0))</f>
        <v/>
      </c>
      <c r="O20" s="117" t="str">
        <f>IF(ISNA(VLOOKUP($B20,'C conf old'!$B:$AH,3,0)),"",VLOOKUP($B20,'C conf old'!$B:$AH,5,0))</f>
        <v/>
      </c>
      <c r="P20" s="117" t="str">
        <f>IF(ISNA(VLOOKUP($B20,'C conf old'!$B:$AH,3,0)),"",VLOOKUP($B20,'C conf old'!$B:$AH,6,0))</f>
        <v/>
      </c>
      <c r="Q20" s="117">
        <f t="shared" si="2"/>
        <v>0</v>
      </c>
      <c r="R20" s="118"/>
      <c r="S20" s="117"/>
      <c r="T20" s="120"/>
      <c r="U20" s="58"/>
      <c r="V20" s="223"/>
      <c r="W20" s="117"/>
      <c r="X20" s="117"/>
      <c r="Y20" s="117"/>
      <c r="Z20" s="117"/>
      <c r="AA20" s="118"/>
      <c r="AB20" s="117"/>
      <c r="AC20" s="120"/>
      <c r="AD20" s="58"/>
      <c r="AE20" s="223"/>
      <c r="AF20" s="117"/>
      <c r="AG20" s="117"/>
      <c r="AH20" s="117"/>
      <c r="AI20" s="117"/>
      <c r="AJ20" s="118"/>
      <c r="AK20" s="117"/>
      <c r="AL20" s="120"/>
    </row>
    <row r="21" spans="2:38" x14ac:dyDescent="0.15">
      <c r="B21" s="28" t="s">
        <v>536</v>
      </c>
      <c r="D21" s="82" t="str">
        <f>VLOOKUP($B21,'C (tt&gt;10)'!$B:$M,2,0)</f>
        <v>udi</v>
      </c>
      <c r="E21" s="29">
        <f>VLOOKUP($B21,'C (tt&gt;10)'!$B:$M,3,0)</f>
        <v>24</v>
      </c>
      <c r="F21" s="59">
        <f>VLOOKUP($B21,'C (tt&gt;10)'!$B:$M,4,0)</f>
        <v>6.6875</v>
      </c>
      <c r="G21" s="59">
        <f>VLOOKUP($B21,'C (tt&gt;10)'!$B:$M,5,0)</f>
        <v>6.020833333333333</v>
      </c>
      <c r="H21" s="29">
        <f t="shared" si="0"/>
        <v>18</v>
      </c>
      <c r="I21" s="204">
        <f t="shared" si="1"/>
        <v>0.75</v>
      </c>
      <c r="J21" s="96">
        <f>VLOOKUP($B21,'C (tt&gt;10)'!$B:$M,7,0)</f>
        <v>5</v>
      </c>
      <c r="K21" s="96">
        <f>VLOOKUP($B21,'C (tt&gt;10)'!$B:$M,10,0)</f>
        <v>3</v>
      </c>
      <c r="L21" s="58"/>
      <c r="M21" s="223" t="str">
        <f>LOWER(IF(ISNA(VLOOKUP($B21,'C conf old'!$B:$AH,3,0)),"",VLOOKUP($B21,'C conf old'!$B:$AH,3,0)))</f>
        <v/>
      </c>
      <c r="N21" s="117" t="str">
        <f>IF(ISNA(VLOOKUP($B21,'C conf old'!$B:$AH,3,0)),"",VLOOKUP($B21,'C conf old'!$B:$AH,4,0))</f>
        <v/>
      </c>
      <c r="O21" s="117" t="str">
        <f>IF(ISNA(VLOOKUP($B21,'C conf old'!$B:$AH,3,0)),"",VLOOKUP($B21,'C conf old'!$B:$AH,5,0))</f>
        <v/>
      </c>
      <c r="P21" s="117" t="str">
        <f>IF(ISNA(VLOOKUP($B21,'C conf old'!$B:$AH,3,0)),"",VLOOKUP($B21,'C conf old'!$B:$AH,6,0))</f>
        <v/>
      </c>
      <c r="Q21" s="117">
        <f t="shared" si="2"/>
        <v>0</v>
      </c>
      <c r="R21" s="118"/>
      <c r="S21" s="117"/>
      <c r="T21" s="120"/>
      <c r="U21" s="58"/>
      <c r="V21" s="223"/>
      <c r="W21" s="117"/>
      <c r="X21" s="117"/>
      <c r="Y21" s="117"/>
      <c r="Z21" s="117"/>
      <c r="AA21" s="118"/>
      <c r="AB21" s="117"/>
      <c r="AC21" s="120"/>
      <c r="AD21" s="58"/>
      <c r="AE21" s="223"/>
      <c r="AF21" s="117"/>
      <c r="AG21" s="117"/>
      <c r="AH21" s="117"/>
      <c r="AI21" s="117"/>
      <c r="AJ21" s="118"/>
      <c r="AK21" s="117"/>
      <c r="AL21" s="120"/>
    </row>
    <row r="22" spans="2:38" x14ac:dyDescent="0.15">
      <c r="B22" s="28" t="s">
        <v>498</v>
      </c>
      <c r="D22" s="82" t="str">
        <f>VLOOKUP($B22,'C (tt&gt;10)'!$B:$M,2,0)</f>
        <v>par</v>
      </c>
      <c r="E22" s="29">
        <f>VLOOKUP($B22,'C (tt&gt;10)'!$B:$M,3,0)</f>
        <v>35</v>
      </c>
      <c r="F22" s="59">
        <f>VLOOKUP($B22,'C (tt&gt;10)'!$B:$M,4,0)</f>
        <v>6.6428571428571432</v>
      </c>
      <c r="G22" s="59">
        <f>VLOOKUP($B22,'C (tt&gt;10)'!$B:$M,5,0)</f>
        <v>6.0714285714285712</v>
      </c>
      <c r="H22" s="29">
        <f t="shared" si="0"/>
        <v>20</v>
      </c>
      <c r="I22" s="204">
        <f t="shared" si="1"/>
        <v>0.5714285714285714</v>
      </c>
      <c r="J22" s="96">
        <f>VLOOKUP($B22,'C (tt&gt;10)'!$B:$M,7,0)</f>
        <v>5</v>
      </c>
      <c r="K22" s="96">
        <f>VLOOKUP($B22,'C (tt&gt;10)'!$B:$M,10,0)</f>
        <v>5</v>
      </c>
      <c r="L22" s="58"/>
      <c r="M22" s="82" t="str">
        <f>LOWER(IF(ISNA(VLOOKUP($B22,'C conf old'!$B:$AH,3,0)),"",VLOOKUP($B22,'C conf old'!$B:$AH,3,0)))</f>
        <v>par</v>
      </c>
      <c r="N22" s="29">
        <f>IF(ISNA(VLOOKUP($B22,'C conf old'!$B:$AH,3,0)),"",VLOOKUP($B22,'C conf old'!$B:$AH,4,0))</f>
        <v>33</v>
      </c>
      <c r="O22" s="59">
        <f>IF(ISNA(VLOOKUP($B22,'C conf old'!$B:$AH,3,0)),"",VLOOKUP($B22,'C conf old'!$B:$AH,5,0))</f>
        <v>6.27</v>
      </c>
      <c r="P22" s="59">
        <f>IF(ISNA(VLOOKUP($B22,'C conf old'!$B:$AH,3,0)),"",VLOOKUP($B22,'C conf old'!$B:$AH,6,0))</f>
        <v>6.09</v>
      </c>
      <c r="Q22" s="29">
        <f t="shared" si="2"/>
        <v>9</v>
      </c>
      <c r="R22" s="204">
        <f>Q22/N22</f>
        <v>0.27272727272727271</v>
      </c>
      <c r="S22" s="96">
        <f>IF(ISNA(VLOOKUP($B22,'C conf old'!$B:$AH,3,0)),"",VLOOKUP($B22,'C conf old'!$B:$AH,9,0))</f>
        <v>2</v>
      </c>
      <c r="T22" s="96">
        <f>IF(ISNA(VLOOKUP($B22,'C conf old'!$B:$AH,3,0)),"",VLOOKUP($B22,'C conf old'!$B:$AH,10,0))</f>
        <v>3</v>
      </c>
      <c r="U22" s="58"/>
      <c r="V22" s="82" t="str">
        <f>LOWER(IF(ISNA(VLOOKUP($B22,'C conf old'!$B:$AH,3,0)),"",VLOOKUP($B22,'C conf old'!$B:$AH,13,0)))</f>
        <v>par</v>
      </c>
      <c r="W22" s="29">
        <f>IF(ISNA(VLOOKUP($B22,'C conf old'!$B:$AH,3,0)),"",VLOOKUP($B22,'C conf old'!$B:$AH,14,0))</f>
        <v>37</v>
      </c>
      <c r="X22" s="59">
        <f>IF(ISNA(VLOOKUP($B22,'C conf old'!$B:$AH,3,0)),"",VLOOKUP($B22,'C conf old'!$B:$AH,15,0))</f>
        <v>6.84</v>
      </c>
      <c r="Y22" s="59">
        <f>IF(ISNA(VLOOKUP($B22,'C conf old'!$B:$AH,3,0)),"",VLOOKUP($B22,'C conf old'!$B:$AH,16,0))</f>
        <v>6.28</v>
      </c>
      <c r="Z22" s="29">
        <f>AB22*3+AC22</f>
        <v>22</v>
      </c>
      <c r="AA22" s="204">
        <f>Z22/W22</f>
        <v>0.59459459459459463</v>
      </c>
      <c r="AB22" s="96">
        <f>IF(ISNA(VLOOKUP($B22,'C conf old'!$B:$AH,3,0)),"",VLOOKUP($B22,'C conf old'!$B:$AH,19,0))</f>
        <v>6</v>
      </c>
      <c r="AC22" s="96">
        <f>IF(ISNA(VLOOKUP($B22,'C conf old'!$B:$AH,3,0)),"",VLOOKUP($B22,'C conf old'!$B:$AH,20,0))</f>
        <v>4</v>
      </c>
      <c r="AD22" s="58"/>
      <c r="AE22" s="82" t="str">
        <f>LOWER(IF(ISNA(VLOOKUP($B22,'C conf old'!$B:$AH,3,0)),"",VLOOKUP($B22,'C conf old'!$B:$AH,23,0)))</f>
        <v>sam</v>
      </c>
      <c r="AF22" s="29">
        <f>IF(ISNA(VLOOKUP($B22,'C conf old'!$B:$AH,3,0)),"",VLOOKUP($B22,'C conf old'!$B:$AH,24,0))</f>
        <v>27</v>
      </c>
      <c r="AG22" s="59">
        <f>IF(ISNA(VLOOKUP($B22,'C conf old'!$B:$AH,3,0)),"",VLOOKUP($B22,'C conf old'!$B:$AH,25,0))</f>
        <v>5.69</v>
      </c>
      <c r="AH22" s="59">
        <f>IF(ISNA(VLOOKUP($B22,'C conf old'!$B:$AH,3,0)),"",VLOOKUP($B22,'C conf old'!$B:$AH,26,0))</f>
        <v>5.5</v>
      </c>
      <c r="AI22" s="29">
        <f>AK22*3+AL22</f>
        <v>1.5555555555555556</v>
      </c>
      <c r="AJ22" s="204">
        <f>AI22/AF22</f>
        <v>5.7613168724279837E-2</v>
      </c>
      <c r="AK22" s="96">
        <f>IF(ISNA(VLOOKUP($B22,'C conf old'!$B:$AH,3,0)),"",VLOOKUP($B22,'C conf old'!$B:$AH,28,0))</f>
        <v>0.18518518518518517</v>
      </c>
      <c r="AL22" s="96">
        <f>IF(ISNA(VLOOKUP($B22,'C conf old'!$B:$AH,3,0)),"",VLOOKUP($B22,'C conf old'!$B:$AH,29,0))</f>
        <v>1</v>
      </c>
    </row>
    <row r="23" spans="2:38" x14ac:dyDescent="0.15">
      <c r="B23" s="28" t="s">
        <v>530</v>
      </c>
      <c r="D23" s="82" t="str">
        <f>VLOOKUP($B23,'C (tt&gt;10)'!$B:$M,2,0)</f>
        <v>tor</v>
      </c>
      <c r="E23" s="29">
        <f>VLOOKUP($B23,'C (tt&gt;10)'!$B:$M,3,0)</f>
        <v>29</v>
      </c>
      <c r="F23" s="59">
        <f>VLOOKUP($B23,'C (tt&gt;10)'!$B:$M,4,0)</f>
        <v>6.6379310344827589</v>
      </c>
      <c r="G23" s="59">
        <f>VLOOKUP($B23,'C (tt&gt;10)'!$B:$M,5,0)</f>
        <v>5.8965517241379306</v>
      </c>
      <c r="H23" s="29">
        <f t="shared" si="0"/>
        <v>24</v>
      </c>
      <c r="I23" s="204">
        <f t="shared" si="1"/>
        <v>0.82758620689655171</v>
      </c>
      <c r="J23" s="96">
        <f>VLOOKUP($B23,'C (tt&gt;10)'!$B:$M,7,0)</f>
        <v>6</v>
      </c>
      <c r="K23" s="96">
        <f>VLOOKUP($B23,'C (tt&gt;10)'!$B:$M,10,0)</f>
        <v>6</v>
      </c>
      <c r="L23" s="58"/>
      <c r="M23" s="223" t="str">
        <f>LOWER(IF(ISNA(VLOOKUP($B23,'C conf old'!$B:$AH,3,0)),"",VLOOKUP($B23,'C conf old'!$B:$AH,3,0)))</f>
        <v/>
      </c>
      <c r="N23" s="117" t="str">
        <f>IF(ISNA(VLOOKUP($B23,'C conf old'!$B:$AH,3,0)),"",VLOOKUP($B23,'C conf old'!$B:$AH,4,0))</f>
        <v/>
      </c>
      <c r="O23" s="117" t="str">
        <f>IF(ISNA(VLOOKUP($B23,'C conf old'!$B:$AH,3,0)),"",VLOOKUP($B23,'C conf old'!$B:$AH,5,0))</f>
        <v/>
      </c>
      <c r="P23" s="117" t="str">
        <f>IF(ISNA(VLOOKUP($B23,'C conf old'!$B:$AH,3,0)),"",VLOOKUP($B23,'C conf old'!$B:$AH,6,0))</f>
        <v/>
      </c>
      <c r="Q23" s="117">
        <f t="shared" si="2"/>
        <v>0</v>
      </c>
      <c r="R23" s="118"/>
      <c r="S23" s="117"/>
      <c r="T23" s="120"/>
      <c r="U23" s="58"/>
      <c r="V23" s="223"/>
      <c r="W23" s="117"/>
      <c r="X23" s="117"/>
      <c r="Y23" s="117"/>
      <c r="Z23" s="117"/>
      <c r="AA23" s="118"/>
      <c r="AB23" s="117"/>
      <c r="AC23" s="120"/>
      <c r="AD23" s="58"/>
      <c r="AE23" s="223"/>
      <c r="AF23" s="117"/>
      <c r="AG23" s="117"/>
      <c r="AH23" s="117"/>
      <c r="AI23" s="117"/>
      <c r="AJ23" s="118"/>
      <c r="AK23" s="117"/>
      <c r="AL23" s="120" t="str">
        <f>IF(ISNA(VLOOKUP($B23,'C conf old'!$B:$AH,3,0)),"",VLOOKUP($B23,'C conf old'!$B:$AH,29,0))</f>
        <v/>
      </c>
    </row>
    <row r="24" spans="2:38" x14ac:dyDescent="0.15">
      <c r="B24" s="28" t="s">
        <v>546</v>
      </c>
      <c r="D24" s="82" t="str">
        <f>VLOOKUP($B24,'C (tt&gt;10)'!$B:$M,2,0)</f>
        <v>nap</v>
      </c>
      <c r="E24" s="29">
        <f>VLOOKUP($B24,'C (tt&gt;10)'!$B:$M,3,0)</f>
        <v>27</v>
      </c>
      <c r="F24" s="59">
        <f>VLOOKUP($B24,'C (tt&gt;10)'!$B:$M,4,0)</f>
        <v>6.6296296296296298</v>
      </c>
      <c r="G24" s="59">
        <f>VLOOKUP($B24,'C (tt&gt;10)'!$B:$M,5,0)</f>
        <v>5.8888888888888893</v>
      </c>
      <c r="H24" s="29">
        <f t="shared" si="0"/>
        <v>24</v>
      </c>
      <c r="I24" s="204">
        <f t="shared" si="1"/>
        <v>0.88888888888888884</v>
      </c>
      <c r="J24" s="96">
        <f>VLOOKUP($B24,'C (tt&gt;10)'!$B:$M,7,0)</f>
        <v>7</v>
      </c>
      <c r="K24" s="96">
        <f>VLOOKUP($B24,'C (tt&gt;10)'!$B:$M,10,0)</f>
        <v>3</v>
      </c>
      <c r="L24" s="58"/>
      <c r="M24" s="82" t="str">
        <f>LOWER(IF(ISNA(VLOOKUP($B24,'C conf old'!$B:$AH,3,0)),"",VLOOKUP($B24,'C conf old'!$B:$AH,3,0)))</f>
        <v>nap</v>
      </c>
      <c r="N24" s="29">
        <f>IF(ISNA(VLOOKUP($B24,'C conf old'!$B:$AH,3,0)),"",VLOOKUP($B24,'C conf old'!$B:$AH,4,0))</f>
        <v>38</v>
      </c>
      <c r="O24" s="59">
        <f>IF(ISNA(VLOOKUP($B24,'C conf old'!$B:$AH,3,0)),"",VLOOKUP($B24,'C conf old'!$B:$AH,5,0))</f>
        <v>7.55</v>
      </c>
      <c r="P24" s="59">
        <f>IF(ISNA(VLOOKUP($B24,'C conf old'!$B:$AH,3,0)),"",VLOOKUP($B24,'C conf old'!$B:$AH,6,0))</f>
        <v>6.45</v>
      </c>
      <c r="Q24" s="29">
        <f t="shared" si="2"/>
        <v>46</v>
      </c>
      <c r="R24" s="204">
        <f>Q24/N24</f>
        <v>1.2105263157894737</v>
      </c>
      <c r="S24" s="96">
        <f>IF(ISNA(VLOOKUP($B24,'C conf old'!$B:$AH,3,0)),"",VLOOKUP($B24,'C conf old'!$B:$AH,9,0))</f>
        <v>12</v>
      </c>
      <c r="T24" s="96">
        <f>IF(ISNA(VLOOKUP($B24,'C conf old'!$B:$AH,3,0)),"",VLOOKUP($B24,'C conf old'!$B:$AH,10,0))</f>
        <v>10</v>
      </c>
      <c r="U24" s="58"/>
      <c r="V24" s="82" t="str">
        <f>LOWER(IF(ISNA(VLOOKUP($B24,'C conf old'!$B:$AH,3,0)),"",VLOOKUP($B24,'C conf old'!$B:$AH,13,0)))</f>
        <v>nap</v>
      </c>
      <c r="W24" s="29">
        <f>IF(ISNA(VLOOKUP($B24,'C conf old'!$B:$AH,3,0)),"",VLOOKUP($B24,'C conf old'!$B:$AH,14,0))</f>
        <v>37</v>
      </c>
      <c r="X24" s="59">
        <f>IF(ISNA(VLOOKUP($B24,'C conf old'!$B:$AH,3,0)),"",VLOOKUP($B24,'C conf old'!$B:$AH,15,0))</f>
        <v>6.5</v>
      </c>
      <c r="Y24" s="59">
        <f>IF(ISNA(VLOOKUP($B24,'C conf old'!$B:$AH,3,0)),"",VLOOKUP($B24,'C conf old'!$B:$AH,16,0))</f>
        <v>5.88</v>
      </c>
      <c r="Z24" s="29">
        <f>AB24*3+AC24</f>
        <v>31</v>
      </c>
      <c r="AA24" s="204">
        <f>Z24/W24</f>
        <v>0.83783783783783783</v>
      </c>
      <c r="AB24" s="96">
        <f>IF(ISNA(VLOOKUP($B24,'C conf old'!$B:$AH,3,0)),"",VLOOKUP($B24,'C conf old'!$B:$AH,19,0))</f>
        <v>9</v>
      </c>
      <c r="AC24" s="96">
        <f>IF(ISNA(VLOOKUP($B24,'C conf old'!$B:$AH,3,0)),"",VLOOKUP($B24,'C conf old'!$B:$AH,20,0))</f>
        <v>4</v>
      </c>
      <c r="AD24" s="58"/>
      <c r="AE24" s="82" t="str">
        <f>LOWER(IF(ISNA(VLOOKUP($B24,'C conf old'!$B:$AH,3,0)),"",VLOOKUP($B24,'C conf old'!$B:$AH,23,0)))</f>
        <v>nap</v>
      </c>
      <c r="AF24" s="29">
        <f>IF(ISNA(VLOOKUP($B24,'C conf old'!$B:$AH,3,0)),"",VLOOKUP($B24,'C conf old'!$B:$AH,24,0))</f>
        <v>37</v>
      </c>
      <c r="AG24" s="59">
        <f>IF(ISNA(VLOOKUP($B24,'C conf old'!$B:$AH,3,0)),"",VLOOKUP($B24,'C conf old'!$B:$AH,25,0))</f>
        <v>6.91</v>
      </c>
      <c r="AH24" s="59">
        <f>IF(ISNA(VLOOKUP($B24,'C conf old'!$B:$AH,3,0)),"",VLOOKUP($B24,'C conf old'!$B:$AH,26,0))</f>
        <v>5.99</v>
      </c>
      <c r="AI24" s="29">
        <f>AK24*3+AL24</f>
        <v>14</v>
      </c>
      <c r="AJ24" s="204">
        <f>AI24/AF24</f>
        <v>0.3783783783783784</v>
      </c>
      <c r="AK24" s="96">
        <f>IF(ISNA(VLOOKUP($B24,'C conf old'!$B:$AH,3,0)),"",VLOOKUP($B24,'C conf old'!$B:$AH,28,0))</f>
        <v>1</v>
      </c>
      <c r="AL24" s="96">
        <f>IF(ISNA(VLOOKUP($B24,'C conf old'!$B:$AH,3,0)),"",VLOOKUP($B24,'C conf old'!$B:$AH,29,0))</f>
        <v>11</v>
      </c>
    </row>
    <row r="25" spans="2:38" x14ac:dyDescent="0.15">
      <c r="B25" s="28" t="s">
        <v>585</v>
      </c>
      <c r="D25" s="82" t="str">
        <f>VLOOKUP($B25,'C (tt&gt;10)'!$B:$M,2,0)</f>
        <v>ata</v>
      </c>
      <c r="E25" s="29">
        <f>VLOOKUP($B25,'C (tt&gt;10)'!$B:$M,3,0)</f>
        <v>32</v>
      </c>
      <c r="F25" s="59">
        <f>VLOOKUP($B25,'C (tt&gt;10)'!$B:$M,4,0)</f>
        <v>6.625</v>
      </c>
      <c r="G25" s="59">
        <f>VLOOKUP($B25,'C (tt&gt;10)'!$B:$M,5,0)</f>
        <v>6.015625</v>
      </c>
      <c r="H25" s="29">
        <f t="shared" si="0"/>
        <v>20</v>
      </c>
      <c r="I25" s="204">
        <f t="shared" si="1"/>
        <v>0.625</v>
      </c>
      <c r="J25" s="96">
        <f>VLOOKUP($B25,'C (tt&gt;10)'!$B:$M,7,0)</f>
        <v>5</v>
      </c>
      <c r="K25" s="96">
        <f>VLOOKUP($B25,'C (tt&gt;10)'!$B:$M,10,0)</f>
        <v>5</v>
      </c>
      <c r="L25" s="58"/>
      <c r="M25" s="223" t="str">
        <f>LOWER(IF(ISNA(VLOOKUP($B25,'C conf old'!$B:$AH,3,0)),"",VLOOKUP($B25,'C conf old'!$B:$AH,3,0)))</f>
        <v/>
      </c>
      <c r="N25" s="117" t="str">
        <f>IF(ISNA(VLOOKUP($B25,'C conf old'!$B:$AH,3,0)),"",VLOOKUP($B25,'C conf old'!$B:$AH,4,0))</f>
        <v/>
      </c>
      <c r="O25" s="117" t="str">
        <f>IF(ISNA(VLOOKUP($B25,'C conf old'!$B:$AH,3,0)),"",VLOOKUP($B25,'C conf old'!$B:$AH,5,0))</f>
        <v/>
      </c>
      <c r="P25" s="117" t="str">
        <f>IF(ISNA(VLOOKUP($B25,'C conf old'!$B:$AH,3,0)),"",VLOOKUP($B25,'C conf old'!$B:$AH,6,0))</f>
        <v/>
      </c>
      <c r="Q25" s="117">
        <f t="shared" si="2"/>
        <v>0</v>
      </c>
      <c r="R25" s="118"/>
      <c r="S25" s="117"/>
      <c r="T25" s="120"/>
      <c r="U25" s="58"/>
      <c r="V25" s="223"/>
      <c r="W25" s="117"/>
      <c r="X25" s="117"/>
      <c r="Y25" s="117"/>
      <c r="Z25" s="117"/>
      <c r="AA25" s="118"/>
      <c r="AB25" s="117"/>
      <c r="AC25" s="120"/>
      <c r="AD25" s="58"/>
      <c r="AE25" s="223"/>
      <c r="AF25" s="117"/>
      <c r="AG25" s="117"/>
      <c r="AH25" s="117"/>
      <c r="AI25" s="117"/>
      <c r="AJ25" s="118"/>
      <c r="AK25" s="117" t="str">
        <f>IF(ISNA(VLOOKUP($B25,'C conf old'!$B:$AH,3,0)),"",VLOOKUP($B25,'C conf old'!$B:$AH,28,0))</f>
        <v/>
      </c>
      <c r="AL25" s="120" t="str">
        <f>IF(ISNA(VLOOKUP($B25,'C conf old'!$B:$AH,3,0)),"",VLOOKUP($B25,'C conf old'!$B:$AH,29,0))</f>
        <v/>
      </c>
    </row>
    <row r="26" spans="2:38" x14ac:dyDescent="0.15">
      <c r="B26" s="28" t="s">
        <v>595</v>
      </c>
      <c r="D26" s="82" t="str">
        <f>VLOOKUP($B26,'C (tt&gt;10)'!$B:$M,2,0)</f>
        <v>juv</v>
      </c>
      <c r="E26" s="29">
        <f>VLOOKUP($B26,'C (tt&gt;10)'!$B:$M,3,0)</f>
        <v>29</v>
      </c>
      <c r="F26" s="59">
        <f>VLOOKUP($B26,'C (tt&gt;10)'!$B:$M,4,0)</f>
        <v>6.6206896551724137</v>
      </c>
      <c r="G26" s="59">
        <f>VLOOKUP($B26,'C (tt&gt;10)'!$B:$M,5,0)</f>
        <v>6.1034482758620694</v>
      </c>
      <c r="H26" s="29">
        <f t="shared" si="0"/>
        <v>17</v>
      </c>
      <c r="I26" s="204">
        <f t="shared" si="1"/>
        <v>0.58620689655172409</v>
      </c>
      <c r="J26" s="96">
        <f>VLOOKUP($B26,'C (tt&gt;10)'!$B:$M,7,0)</f>
        <v>4</v>
      </c>
      <c r="K26" s="96">
        <f>VLOOKUP($B26,'C (tt&gt;10)'!$B:$M,10,0)</f>
        <v>5</v>
      </c>
      <c r="L26" s="58"/>
      <c r="M26" s="82" t="str">
        <f>LOWER(IF(ISNA(VLOOKUP($B26,'C conf old'!$B:$AH,3,0)),"",VLOOKUP($B26,'C conf old'!$B:$AH,3,0)))</f>
        <v>juv</v>
      </c>
      <c r="N26" s="29">
        <f>IF(ISNA(VLOOKUP($B26,'C conf old'!$B:$AH,3,0)),"",VLOOKUP($B26,'C conf old'!$B:$AH,4,0))</f>
        <v>32</v>
      </c>
      <c r="O26" s="59">
        <f>IF(ISNA(VLOOKUP($B26,'C conf old'!$B:$AH,3,0)),"",VLOOKUP($B26,'C conf old'!$B:$AH,5,0))</f>
        <v>6.7</v>
      </c>
      <c r="P26" s="59">
        <f>IF(ISNA(VLOOKUP($B26,'C conf old'!$B:$AH,3,0)),"",VLOOKUP($B26,'C conf old'!$B:$AH,6,0))</f>
        <v>6.27</v>
      </c>
      <c r="Q26" s="29">
        <f t="shared" si="2"/>
        <v>21</v>
      </c>
      <c r="R26" s="204">
        <f>Q26/N26</f>
        <v>0.65625</v>
      </c>
      <c r="S26" s="96">
        <f>IF(ISNA(VLOOKUP($B26,'C conf old'!$B:$AH,3,0)),"",VLOOKUP($B26,'C conf old'!$B:$AH,9,0))</f>
        <v>5</v>
      </c>
      <c r="T26" s="96">
        <f>IF(ISNA(VLOOKUP($B26,'C conf old'!$B:$AH,3,0)),"",VLOOKUP($B26,'C conf old'!$B:$AH,10,0))</f>
        <v>6</v>
      </c>
      <c r="U26" s="58"/>
      <c r="V26" s="82" t="str">
        <f>LOWER(IF(ISNA(VLOOKUP($B26,'C conf old'!$B:$AH,3,0)),"",VLOOKUP($B26,'C conf old'!$B:$AH,13,0)))</f>
        <v>juv</v>
      </c>
      <c r="W26" s="29">
        <f>IF(ISNA(VLOOKUP($B26,'C conf old'!$B:$AH,3,0)),"",VLOOKUP($B26,'C conf old'!$B:$AH,14,0))</f>
        <v>37</v>
      </c>
      <c r="X26" s="59">
        <f>IF(ISNA(VLOOKUP($B26,'C conf old'!$B:$AH,3,0)),"",VLOOKUP($B26,'C conf old'!$B:$AH,15,0))</f>
        <v>6.93</v>
      </c>
      <c r="Y26" s="59">
        <f>IF(ISNA(VLOOKUP($B26,'C conf old'!$B:$AH,3,0)),"",VLOOKUP($B26,'C conf old'!$B:$AH,16,0))</f>
        <v>6.64</v>
      </c>
      <c r="Z26" s="29">
        <f>AB26*3+AC26</f>
        <v>20</v>
      </c>
      <c r="AA26" s="204">
        <f>Z26/W26</f>
        <v>0.54054054054054057</v>
      </c>
      <c r="AB26" s="96">
        <f>IF(ISNA(VLOOKUP($B26,'C conf old'!$B:$AH,3,0)),"",VLOOKUP($B26,'C conf old'!$B:$AH,19,0))</f>
        <v>3</v>
      </c>
      <c r="AC26" s="96">
        <f>IF(ISNA(VLOOKUP($B26,'C conf old'!$B:$AH,3,0)),"",VLOOKUP($B26,'C conf old'!$B:$AH,20,0))</f>
        <v>11</v>
      </c>
      <c r="AD26" s="58"/>
      <c r="AE26" s="82" t="str">
        <f>LOWER(IF(ISNA(VLOOKUP($B26,'C conf old'!$B:$AH,3,0)),"",VLOOKUP($B26,'C conf old'!$B:$AH,23,0)))</f>
        <v>mil</v>
      </c>
      <c r="AF26" s="29">
        <f>IF(ISNA(VLOOKUP($B26,'C conf old'!$B:$AH,3,0)),"",VLOOKUP($B26,'C conf old'!$B:$AH,24,0))</f>
        <v>15</v>
      </c>
      <c r="AG26" s="59">
        <f>IF(ISNA(VLOOKUP($B26,'C conf old'!$B:$AH,3,0)),"",VLOOKUP($B26,'C conf old'!$B:$AH,25,0))</f>
        <v>6.4</v>
      </c>
      <c r="AH26" s="59">
        <f>IF(ISNA(VLOOKUP($B26,'C conf old'!$B:$AH,3,0)),"",VLOOKUP($B26,'C conf old'!$B:$AH,26,0))</f>
        <v>6.17</v>
      </c>
      <c r="AI26" s="29">
        <f>AK26*3+AL26</f>
        <v>1.7</v>
      </c>
      <c r="AJ26" s="204">
        <f>AI26/AF26</f>
        <v>0.11333333333333333</v>
      </c>
      <c r="AK26" s="96">
        <f>IF(ISNA(VLOOKUP($B26,'C conf old'!$B:$AH,3,0)),"",VLOOKUP($B26,'C conf old'!$B:$AH,28,0))</f>
        <v>0.23333333333333334</v>
      </c>
      <c r="AL26" s="96">
        <f>IF(ISNA(VLOOKUP($B26,'C conf old'!$B:$AH,3,0)),"",VLOOKUP($B26,'C conf old'!$B:$AH,29,0))</f>
        <v>1</v>
      </c>
    </row>
    <row r="27" spans="2:38" x14ac:dyDescent="0.15">
      <c r="B27" s="28" t="s">
        <v>556</v>
      </c>
      <c r="D27" s="82" t="str">
        <f>VLOOKUP($B27,'C (tt&gt;10)'!$B:$M,2,0)</f>
        <v>nap</v>
      </c>
      <c r="E27" s="29">
        <f>VLOOKUP($B27,'C (tt&gt;10)'!$B:$M,3,0)</f>
        <v>33</v>
      </c>
      <c r="F27" s="59">
        <f>VLOOKUP($B27,'C (tt&gt;10)'!$B:$M,4,0)</f>
        <v>6.6060606060606064</v>
      </c>
      <c r="G27" s="59">
        <f>VLOOKUP($B27,'C (tt&gt;10)'!$B:$M,5,0)</f>
        <v>5.9848484848484844</v>
      </c>
      <c r="H27" s="29">
        <f t="shared" si="0"/>
        <v>24</v>
      </c>
      <c r="I27" s="204">
        <f t="shared" si="1"/>
        <v>0.72727272727272729</v>
      </c>
      <c r="J27" s="96">
        <f>VLOOKUP($B27,'C (tt&gt;10)'!$B:$M,7,0)</f>
        <v>7</v>
      </c>
      <c r="K27" s="96">
        <f>VLOOKUP($B27,'C (tt&gt;10)'!$B:$M,10,0)</f>
        <v>3</v>
      </c>
      <c r="L27" s="58"/>
      <c r="M27" s="223" t="str">
        <f>LOWER(IF(ISNA(VLOOKUP($B27,'C conf old'!$B:$AH,3,0)),"",VLOOKUP($B27,'C conf old'!$B:$AH,3,0)))</f>
        <v/>
      </c>
      <c r="N27" s="117" t="str">
        <f>IF(ISNA(VLOOKUP($B27,'C conf old'!$B:$AH,3,0)),"",VLOOKUP($B27,'C conf old'!$B:$AH,4,0))</f>
        <v/>
      </c>
      <c r="O27" s="117" t="str">
        <f>IF(ISNA(VLOOKUP($B27,'C conf old'!$B:$AH,3,0)),"",VLOOKUP($B27,'C conf old'!$B:$AH,5,0))</f>
        <v/>
      </c>
      <c r="P27" s="117" t="str">
        <f>IF(ISNA(VLOOKUP($B27,'C conf old'!$B:$AH,3,0)),"",VLOOKUP($B27,'C conf old'!$B:$AH,6,0))</f>
        <v/>
      </c>
      <c r="Q27" s="117">
        <f t="shared" si="2"/>
        <v>0</v>
      </c>
      <c r="R27" s="118"/>
      <c r="S27" s="117"/>
      <c r="T27" s="120"/>
      <c r="U27" s="58"/>
      <c r="V27" s="223"/>
      <c r="W27" s="117"/>
      <c r="X27" s="117"/>
      <c r="Y27" s="117"/>
      <c r="Z27" s="117"/>
      <c r="AA27" s="118"/>
      <c r="AB27" s="117"/>
      <c r="AC27" s="120"/>
      <c r="AD27" s="58"/>
      <c r="AE27" s="223"/>
      <c r="AF27" s="117"/>
      <c r="AG27" s="117"/>
      <c r="AH27" s="117"/>
      <c r="AI27" s="117"/>
      <c r="AJ27" s="118"/>
      <c r="AK27" s="117"/>
      <c r="AL27" s="120" t="str">
        <f>IF(ISNA(VLOOKUP($B27,'C conf old'!$B:$AH,3,0)),"",VLOOKUP($B27,'C conf old'!$B:$AH,29,0))</f>
        <v/>
      </c>
    </row>
    <row r="28" spans="2:38" x14ac:dyDescent="0.15">
      <c r="B28" s="28" t="s">
        <v>572</v>
      </c>
      <c r="D28" s="82" t="str">
        <f>VLOOKUP($B28,'C (tt&gt;10)'!$B:$M,2,0)</f>
        <v>laz</v>
      </c>
      <c r="E28" s="29">
        <f>VLOOKUP($B28,'C (tt&gt;10)'!$B:$M,3,0)</f>
        <v>30</v>
      </c>
      <c r="F28" s="59">
        <f>VLOOKUP($B28,'C (tt&gt;10)'!$B:$M,4,0)</f>
        <v>6.55</v>
      </c>
      <c r="G28" s="59">
        <f>VLOOKUP($B28,'C (tt&gt;10)'!$B:$M,5,0)</f>
        <v>5.95</v>
      </c>
      <c r="H28" s="29">
        <f t="shared" si="0"/>
        <v>24</v>
      </c>
      <c r="I28" s="204">
        <f t="shared" si="1"/>
        <v>0.8</v>
      </c>
      <c r="J28" s="96">
        <f>VLOOKUP($B28,'C (tt&gt;10)'!$B:$M,7,0)</f>
        <v>7</v>
      </c>
      <c r="K28" s="96">
        <f>VLOOKUP($B28,'C (tt&gt;10)'!$B:$M,10,0)</f>
        <v>3</v>
      </c>
      <c r="L28" s="58"/>
      <c r="M28" s="82" t="str">
        <f>LOWER(IF(ISNA(VLOOKUP($B28,'C conf old'!$B:$AH,3,0)),"",VLOOKUP($B28,'C conf old'!$B:$AH,3,0)))</f>
        <v>laz</v>
      </c>
      <c r="N28" s="29">
        <f>IF(ISNA(VLOOKUP($B28,'C conf old'!$B:$AH,3,0)),"",VLOOKUP($B28,'C conf old'!$B:$AH,4,0))</f>
        <v>32</v>
      </c>
      <c r="O28" s="59">
        <f>IF(ISNA(VLOOKUP($B28,'C conf old'!$B:$AH,3,0)),"",VLOOKUP($B28,'C conf old'!$B:$AH,5,0))</f>
        <v>6.09</v>
      </c>
      <c r="P28" s="59">
        <f>IF(ISNA(VLOOKUP($B28,'C conf old'!$B:$AH,3,0)),"",VLOOKUP($B28,'C conf old'!$B:$AH,6,0))</f>
        <v>6.02</v>
      </c>
      <c r="Q28" s="29">
        <f t="shared" si="2"/>
        <v>7</v>
      </c>
      <c r="R28" s="204">
        <f>Q28/N28</f>
        <v>0.21875</v>
      </c>
      <c r="S28" s="96">
        <f>IF(ISNA(VLOOKUP($B28,'C conf old'!$B:$AH,3,0)),"",VLOOKUP($B28,'C conf old'!$B:$AH,9,0))</f>
        <v>1</v>
      </c>
      <c r="T28" s="96">
        <f>IF(ISNA(VLOOKUP($B28,'C conf old'!$B:$AH,3,0)),"",VLOOKUP($B28,'C conf old'!$B:$AH,10,0))</f>
        <v>4</v>
      </c>
      <c r="U28" s="58"/>
      <c r="V28" s="82" t="str">
        <f>LOWER(IF(ISNA(VLOOKUP($B28,'C conf old'!$B:$AH,3,0)),"",VLOOKUP($B28,'C conf old'!$B:$AH,13,0)))</f>
        <v>laz</v>
      </c>
      <c r="W28" s="29">
        <f>IF(ISNA(VLOOKUP($B28,'C conf old'!$B:$AH,3,0)),"",VLOOKUP($B28,'C conf old'!$B:$AH,14,0))</f>
        <v>26</v>
      </c>
      <c r="X28" s="59">
        <f>IF(ISNA(VLOOKUP($B28,'C conf old'!$B:$AH,3,0)),"",VLOOKUP($B28,'C conf old'!$B:$AH,15,0))</f>
        <v>6.71</v>
      </c>
      <c r="Y28" s="59">
        <f>IF(ISNA(VLOOKUP($B28,'C conf old'!$B:$AH,3,0)),"",VLOOKUP($B28,'C conf old'!$B:$AH,16,0))</f>
        <v>6.23</v>
      </c>
      <c r="Z28" s="29">
        <f>AB28*3+AC28</f>
        <v>14</v>
      </c>
      <c r="AA28" s="204">
        <f>Z28/W28</f>
        <v>0.53846153846153844</v>
      </c>
      <c r="AB28" s="96">
        <f>IF(ISNA(VLOOKUP($B28,'C conf old'!$B:$AH,3,0)),"",VLOOKUP($B28,'C conf old'!$B:$AH,19,0))</f>
        <v>4</v>
      </c>
      <c r="AC28" s="96">
        <f>IF(ISNA(VLOOKUP($B28,'C conf old'!$B:$AH,3,0)),"",VLOOKUP($B28,'C conf old'!$B:$AH,20,0))</f>
        <v>2</v>
      </c>
      <c r="AD28" s="58"/>
      <c r="AE28" s="223" t="str">
        <f>LOWER(IF(ISNA(VLOOKUP($B28,'C conf old'!$B:$AH,3,0)),"",VLOOKUP($B28,'C conf old'!$B:$AH,23,0)))</f>
        <v/>
      </c>
      <c r="AF28" s="117"/>
      <c r="AG28" s="117"/>
      <c r="AH28" s="117"/>
      <c r="AI28" s="117"/>
      <c r="AJ28" s="118"/>
      <c r="AK28" s="117"/>
      <c r="AL28" s="120"/>
    </row>
    <row r="29" spans="2:38" x14ac:dyDescent="0.15">
      <c r="B29" s="28" t="s">
        <v>537</v>
      </c>
      <c r="D29" s="82" t="str">
        <f>VLOOKUP($B29,'C (tt&gt;10)'!$B:$M,2,0)</f>
        <v>fio</v>
      </c>
      <c r="E29" s="29">
        <f>VLOOKUP($B29,'C (tt&gt;10)'!$B:$M,3,0)</f>
        <v>21</v>
      </c>
      <c r="F29" s="59">
        <f>VLOOKUP($B29,'C (tt&gt;10)'!$B:$M,4,0)</f>
        <v>6.5476190476190474</v>
      </c>
      <c r="G29" s="59">
        <f>VLOOKUP($B29,'C (tt&gt;10)'!$B:$M,5,0)</f>
        <v>6.1428571428571432</v>
      </c>
      <c r="H29" s="29">
        <f t="shared" si="0"/>
        <v>9</v>
      </c>
      <c r="I29" s="204">
        <f t="shared" si="1"/>
        <v>0.42857142857142855</v>
      </c>
      <c r="J29" s="96">
        <f>VLOOKUP($B29,'C (tt&gt;10)'!$B:$M,7,0)</f>
        <v>3</v>
      </c>
      <c r="K29" s="96">
        <f>VLOOKUP($B29,'C (tt&gt;10)'!$B:$M,10,0)</f>
        <v>0</v>
      </c>
      <c r="L29" s="58"/>
      <c r="M29" s="223" t="str">
        <f>LOWER(IF(ISNA(VLOOKUP($B29,'C conf old'!$B:$AH,3,0)),"",VLOOKUP($B29,'C conf old'!$B:$AH,3,0)))</f>
        <v/>
      </c>
      <c r="N29" s="117" t="str">
        <f>IF(ISNA(VLOOKUP($B29,'C conf old'!$B:$AH,3,0)),"",VLOOKUP($B29,'C conf old'!$B:$AH,4,0))</f>
        <v/>
      </c>
      <c r="O29" s="117" t="str">
        <f>IF(ISNA(VLOOKUP($B29,'C conf old'!$B:$AH,3,0)),"",VLOOKUP($B29,'C conf old'!$B:$AH,5,0))</f>
        <v/>
      </c>
      <c r="P29" s="117" t="str">
        <f>IF(ISNA(VLOOKUP($B29,'C conf old'!$B:$AH,3,0)),"",VLOOKUP($B29,'C conf old'!$B:$AH,6,0))</f>
        <v/>
      </c>
      <c r="Q29" s="117">
        <f t="shared" si="2"/>
        <v>0</v>
      </c>
      <c r="R29" s="118"/>
      <c r="S29" s="117"/>
      <c r="T29" s="120"/>
      <c r="U29" s="58"/>
      <c r="V29" s="223"/>
      <c r="W29" s="117"/>
      <c r="X29" s="117"/>
      <c r="Y29" s="117"/>
      <c r="Z29" s="117"/>
      <c r="AA29" s="118"/>
      <c r="AB29" s="117"/>
      <c r="AC29" s="120"/>
      <c r="AD29" s="58"/>
      <c r="AE29" s="223"/>
      <c r="AF29" s="117"/>
      <c r="AG29" s="117"/>
      <c r="AH29" s="117"/>
      <c r="AI29" s="117"/>
      <c r="AJ29" s="118"/>
      <c r="AK29" s="117"/>
      <c r="AL29" s="120"/>
    </row>
    <row r="30" spans="2:38" x14ac:dyDescent="0.15">
      <c r="B30" s="28" t="s">
        <v>606</v>
      </c>
      <c r="D30" s="82" t="str">
        <f>VLOOKUP($B30,'C (tt&gt;10)'!$B:$M,2,0)</f>
        <v>par</v>
      </c>
      <c r="E30" s="29">
        <f>VLOOKUP($B30,'C (tt&gt;10)'!$B:$M,3,0)</f>
        <v>23</v>
      </c>
      <c r="F30" s="59">
        <f>VLOOKUP($B30,'C (tt&gt;10)'!$B:$M,4,0)</f>
        <v>6.5434782608695654</v>
      </c>
      <c r="G30" s="59">
        <f>VLOOKUP($B30,'C (tt&gt;10)'!$B:$M,5,0)</f>
        <v>5.9130434782608692</v>
      </c>
      <c r="H30" s="29">
        <f t="shared" si="0"/>
        <v>16</v>
      </c>
      <c r="I30" s="204">
        <f t="shared" si="1"/>
        <v>0.69565217391304346</v>
      </c>
      <c r="J30" s="96">
        <f>VLOOKUP($B30,'C (tt&gt;10)'!$B:$M,7,0)</f>
        <v>5</v>
      </c>
      <c r="K30" s="96">
        <f>VLOOKUP($B30,'C (tt&gt;10)'!$B:$M,10,0)</f>
        <v>1</v>
      </c>
      <c r="L30" s="58"/>
      <c r="M30" s="223" t="str">
        <f>LOWER(IF(ISNA(VLOOKUP($B30,'C conf old'!$B:$AH,3,0)),"",VLOOKUP($B30,'C conf old'!$B:$AH,3,0)))</f>
        <v/>
      </c>
      <c r="N30" s="117" t="str">
        <f>IF(ISNA(VLOOKUP($B30,'C conf old'!$B:$AH,3,0)),"",VLOOKUP($B30,'C conf old'!$B:$AH,4,0))</f>
        <v/>
      </c>
      <c r="O30" s="117" t="str">
        <f>IF(ISNA(VLOOKUP($B30,'C conf old'!$B:$AH,3,0)),"",VLOOKUP($B30,'C conf old'!$B:$AH,5,0))</f>
        <v/>
      </c>
      <c r="P30" s="117" t="str">
        <f>IF(ISNA(VLOOKUP($B30,'C conf old'!$B:$AH,3,0)),"",VLOOKUP($B30,'C conf old'!$B:$AH,6,0))</f>
        <v/>
      </c>
      <c r="Q30" s="117">
        <f t="shared" si="2"/>
        <v>0</v>
      </c>
      <c r="R30" s="118"/>
      <c r="S30" s="117"/>
      <c r="T30" s="120"/>
      <c r="U30" s="58"/>
      <c r="V30" s="223"/>
      <c r="W30" s="117"/>
      <c r="X30" s="117"/>
      <c r="Y30" s="117"/>
      <c r="Z30" s="117"/>
      <c r="AA30" s="118"/>
      <c r="AB30" s="117"/>
      <c r="AC30" s="120"/>
      <c r="AD30" s="58"/>
      <c r="AE30" s="223"/>
      <c r="AF30" s="117"/>
      <c r="AG30" s="117"/>
      <c r="AH30" s="117"/>
      <c r="AI30" s="117"/>
      <c r="AJ30" s="118"/>
      <c r="AK30" s="117" t="str">
        <f>IF(ISNA(VLOOKUP($B30,'C conf old'!$B:$AH,3,0)),"",VLOOKUP($B30,'C conf old'!$B:$AH,28,0))</f>
        <v/>
      </c>
      <c r="AL30" s="120" t="str">
        <f>IF(ISNA(VLOOKUP($B30,'C conf old'!$B:$AH,3,0)),"",VLOOKUP($B30,'C conf old'!$B:$AH,29,0))</f>
        <v/>
      </c>
    </row>
    <row r="31" spans="2:38" x14ac:dyDescent="0.15">
      <c r="B31" s="28" t="s">
        <v>587</v>
      </c>
      <c r="D31" s="82" t="str">
        <f>VLOOKUP($B31,'C (tt&gt;10)'!$B:$M,2,0)</f>
        <v>rom</v>
      </c>
      <c r="E31" s="29">
        <f>VLOOKUP($B31,'C (tt&gt;10)'!$B:$M,3,0)</f>
        <v>34</v>
      </c>
      <c r="F31" s="59">
        <f>VLOOKUP($B31,'C (tt&gt;10)'!$B:$M,4,0)</f>
        <v>6.5147058823529411</v>
      </c>
      <c r="G31" s="59">
        <f>VLOOKUP($B31,'C (tt&gt;10)'!$B:$M,5,0)</f>
        <v>6.2794117647058822</v>
      </c>
      <c r="H31" s="29">
        <f t="shared" si="0"/>
        <v>14</v>
      </c>
      <c r="I31" s="204">
        <f t="shared" si="1"/>
        <v>0.41176470588235292</v>
      </c>
      <c r="J31" s="96">
        <f>VLOOKUP($B31,'C (tt&gt;10)'!$B:$M,7,0)</f>
        <v>4</v>
      </c>
      <c r="K31" s="96">
        <f>VLOOKUP($B31,'C (tt&gt;10)'!$B:$M,10,0)</f>
        <v>2</v>
      </c>
      <c r="L31" s="58"/>
      <c r="M31" s="82" t="str">
        <f>LOWER(IF(ISNA(VLOOKUP($B31,'C conf old'!$B:$AH,3,0)),"",VLOOKUP($B31,'C conf old'!$B:$AH,3,0)))</f>
        <v>cag</v>
      </c>
      <c r="N31" s="29">
        <f>IF(ISNA(VLOOKUP($B31,'C conf old'!$B:$AH,3,0)),"",VLOOKUP($B31,'C conf old'!$B:$AH,4,0))</f>
        <v>34</v>
      </c>
      <c r="O31" s="59">
        <f>IF(ISNA(VLOOKUP($B31,'C conf old'!$B:$AH,3,0)),"",VLOOKUP($B31,'C conf old'!$B:$AH,5,0))</f>
        <v>6.15</v>
      </c>
      <c r="P31" s="59">
        <f>IF(ISNA(VLOOKUP($B31,'C conf old'!$B:$AH,3,0)),"",VLOOKUP($B31,'C conf old'!$B:$AH,6,0))</f>
        <v>6.15</v>
      </c>
      <c r="Q31" s="29">
        <f t="shared" si="2"/>
        <v>7</v>
      </c>
      <c r="R31" s="204">
        <f>Q31/N31</f>
        <v>0.20588235294117646</v>
      </c>
      <c r="S31" s="96">
        <f>IF(ISNA(VLOOKUP($B31,'C conf old'!$B:$AH,3,0)),"",VLOOKUP($B31,'C conf old'!$B:$AH,9,0))</f>
        <v>2</v>
      </c>
      <c r="T31" s="96">
        <f>IF(ISNA(VLOOKUP($B31,'C conf old'!$B:$AH,3,0)),"",VLOOKUP($B31,'C conf old'!$B:$AH,10,0))</f>
        <v>1</v>
      </c>
      <c r="U31" s="58"/>
      <c r="V31" s="82" t="str">
        <f>LOWER(IF(ISNA(VLOOKUP($B31,'C conf old'!$B:$AH,3,0)),"",VLOOKUP($B31,'C conf old'!$B:$AH,13,0)))</f>
        <v>cag</v>
      </c>
      <c r="W31" s="29">
        <f>IF(ISNA(VLOOKUP($B31,'C conf old'!$B:$AH,3,0)),"",VLOOKUP($B31,'C conf old'!$B:$AH,14,0))</f>
        <v>37</v>
      </c>
      <c r="X31" s="59">
        <f>IF(ISNA(VLOOKUP($B31,'C conf old'!$B:$AH,3,0)),"",VLOOKUP($B31,'C conf old'!$B:$AH,15,0))</f>
        <v>6.14</v>
      </c>
      <c r="Y31" s="59">
        <f>IF(ISNA(VLOOKUP($B31,'C conf old'!$B:$AH,3,0)),"",VLOOKUP($B31,'C conf old'!$B:$AH,16,0))</f>
        <v>6.12</v>
      </c>
      <c r="Z31" s="29">
        <f>AB31*3+AC31</f>
        <v>4</v>
      </c>
      <c r="AA31" s="204">
        <f>Z31/W31</f>
        <v>0.10810810810810811</v>
      </c>
      <c r="AB31" s="96">
        <f>IF(ISNA(VLOOKUP($B31,'C conf old'!$B:$AH,3,0)),"",VLOOKUP($B31,'C conf old'!$B:$AH,19,0))</f>
        <v>1</v>
      </c>
      <c r="AC31" s="96">
        <f>IF(ISNA(VLOOKUP($B31,'C conf old'!$B:$AH,3,0)),"",VLOOKUP($B31,'C conf old'!$B:$AH,20,0))</f>
        <v>1</v>
      </c>
      <c r="AD31" s="58"/>
      <c r="AE31" s="82" t="str">
        <f>LOWER(IF(ISNA(VLOOKUP($B31,'C conf old'!$B:$AH,3,0)),"",VLOOKUP($B31,'C conf old'!$B:$AH,23,0)))</f>
        <v>cag</v>
      </c>
      <c r="AF31" s="29">
        <f>IF(ISNA(VLOOKUP($B31,'C conf old'!$B:$AH,3,0)),"",VLOOKUP($B31,'C conf old'!$B:$AH,24,0))</f>
        <v>36</v>
      </c>
      <c r="AG31" s="59">
        <f>IF(ISNA(VLOOKUP($B31,'C conf old'!$B:$AH,3,0)),"",VLOOKUP($B31,'C conf old'!$B:$AH,25,0))</f>
        <v>6.25</v>
      </c>
      <c r="AH31" s="59">
        <f>IF(ISNA(VLOOKUP($B31,'C conf old'!$B:$AH,3,0)),"",VLOOKUP($B31,'C conf old'!$B:$AH,26,0))</f>
        <v>6.17</v>
      </c>
      <c r="AI31" s="29">
        <f>AK31*3+AL31</f>
        <v>2.25</v>
      </c>
      <c r="AJ31" s="204">
        <f>AI31/AF31</f>
        <v>6.25E-2</v>
      </c>
      <c r="AK31" s="96">
        <f>IF(ISNA(VLOOKUP($B31,'C conf old'!$B:$AH,3,0)),"",VLOOKUP($B31,'C conf old'!$B:$AH,28,0))</f>
        <v>8.3333333333333329E-2</v>
      </c>
      <c r="AL31" s="96">
        <f>IF(ISNA(VLOOKUP($B31,'C conf old'!$B:$AH,3,0)),"",VLOOKUP($B31,'C conf old'!$B:$AH,29,0))</f>
        <v>2</v>
      </c>
    </row>
    <row r="32" spans="2:38" x14ac:dyDescent="0.15">
      <c r="B32" s="28" t="s">
        <v>487</v>
      </c>
      <c r="D32" s="82" t="str">
        <f>VLOOKUP($B32,'C (tt&gt;10)'!$B:$M,2,0)</f>
        <v>fio</v>
      </c>
      <c r="E32" s="29">
        <f>VLOOKUP($B32,'C (tt&gt;10)'!$B:$M,3,0)</f>
        <v>31</v>
      </c>
      <c r="F32" s="59">
        <f>VLOOKUP($B32,'C (tt&gt;10)'!$B:$M,4,0)</f>
        <v>6.5</v>
      </c>
      <c r="G32" s="59">
        <f>VLOOKUP($B32,'C (tt&gt;10)'!$B:$M,5,0)</f>
        <v>6</v>
      </c>
      <c r="H32" s="29">
        <f t="shared" si="0"/>
        <v>19</v>
      </c>
      <c r="I32" s="204">
        <f t="shared" si="1"/>
        <v>0.61290322580645162</v>
      </c>
      <c r="J32" s="96">
        <f>VLOOKUP($B32,'C (tt&gt;10)'!$B:$M,7,0)</f>
        <v>6</v>
      </c>
      <c r="K32" s="96">
        <f>VLOOKUP($B32,'C (tt&gt;10)'!$B:$M,10,0)</f>
        <v>1</v>
      </c>
      <c r="L32" s="58"/>
      <c r="M32" s="82" t="str">
        <f>LOWER(IF(ISNA(VLOOKUP($B32,'C conf old'!$B:$AH,3,0)),"",VLOOKUP($B32,'C conf old'!$B:$AH,3,0)))</f>
        <v>fio</v>
      </c>
      <c r="N32" s="29">
        <f>IF(ISNA(VLOOKUP($B32,'C conf old'!$B:$AH,3,0)),"",VLOOKUP($B32,'C conf old'!$B:$AH,4,0))</f>
        <v>24</v>
      </c>
      <c r="O32" s="59">
        <f>IF(ISNA(VLOOKUP($B32,'C conf old'!$B:$AH,3,0)),"",VLOOKUP($B32,'C conf old'!$B:$AH,5,0))</f>
        <v>6.85</v>
      </c>
      <c r="P32" s="59">
        <f>IF(ISNA(VLOOKUP($B32,'C conf old'!$B:$AH,3,0)),"",VLOOKUP($B32,'C conf old'!$B:$AH,6,0))</f>
        <v>6.1</v>
      </c>
      <c r="Q32" s="29">
        <f t="shared" si="2"/>
        <v>25</v>
      </c>
      <c r="R32" s="204">
        <f>Q32/N32</f>
        <v>1.0416666666666667</v>
      </c>
      <c r="S32" s="96">
        <f>IF(ISNA(VLOOKUP($B32,'C conf old'!$B:$AH,3,0)),"",VLOOKUP($B32,'C conf old'!$B:$AH,9,0))</f>
        <v>7</v>
      </c>
      <c r="T32" s="96">
        <f>IF(ISNA(VLOOKUP($B32,'C conf old'!$B:$AH,3,0)),"",VLOOKUP($B32,'C conf old'!$B:$AH,10,0))</f>
        <v>4</v>
      </c>
      <c r="U32" s="58"/>
      <c r="V32" s="82" t="str">
        <f>LOWER(IF(ISNA(VLOOKUP($B32,'C conf old'!$B:$AH,3,0)),"",VLOOKUP($B32,'C conf old'!$B:$AH,13,0)))</f>
        <v>mil</v>
      </c>
      <c r="W32" s="29">
        <f>IF(ISNA(VLOOKUP($B32,'C conf old'!$B:$AH,3,0)),"",VLOOKUP($B32,'C conf old'!$B:$AH,14,0))</f>
        <v>21</v>
      </c>
      <c r="X32" s="59">
        <f>IF(ISNA(VLOOKUP($B32,'C conf old'!$B:$AH,3,0)),"",VLOOKUP($B32,'C conf old'!$B:$AH,15,0))</f>
        <v>6.31</v>
      </c>
      <c r="Y32" s="59">
        <f>IF(ISNA(VLOOKUP($B32,'C conf old'!$B:$AH,3,0)),"",VLOOKUP($B32,'C conf old'!$B:$AH,16,0))</f>
        <v>6.05</v>
      </c>
      <c r="Z32" s="29">
        <f>AB32*3+AC32</f>
        <v>8</v>
      </c>
      <c r="AA32" s="204">
        <f>Z32/W32</f>
        <v>0.38095238095238093</v>
      </c>
      <c r="AB32" s="96">
        <f>IF(ISNA(VLOOKUP($B32,'C conf old'!$B:$AH,3,0)),"",VLOOKUP($B32,'C conf old'!$B:$AH,19,0))</f>
        <v>1</v>
      </c>
      <c r="AC32" s="96">
        <f>IF(ISNA(VLOOKUP($B32,'C conf old'!$B:$AH,3,0)),"",VLOOKUP($B32,'C conf old'!$B:$AH,20,0))</f>
        <v>5</v>
      </c>
      <c r="AD32" s="58"/>
      <c r="AE32" s="82" t="str">
        <f>LOWER(IF(ISNA(VLOOKUP($B32,'C conf old'!$B:$AH,3,0)),"",VLOOKUP($B32,'C conf old'!$B:$AH,23,0)))</f>
        <v>juv</v>
      </c>
      <c r="AF32" s="29">
        <f>IF(ISNA(VLOOKUP($B32,'C conf old'!$B:$AH,3,0)),"",VLOOKUP($B32,'C conf old'!$B:$AH,24,0))</f>
        <v>32</v>
      </c>
      <c r="AG32" s="59">
        <f>IF(ISNA(VLOOKUP($B32,'C conf old'!$B:$AH,3,0)),"",VLOOKUP($B32,'C conf old'!$B:$AH,25,0))</f>
        <v>6.23</v>
      </c>
      <c r="AH32" s="59">
        <f>IF(ISNA(VLOOKUP($B32,'C conf old'!$B:$AH,3,0)),"",VLOOKUP($B32,'C conf old'!$B:$AH,26,0))</f>
        <v>5.94</v>
      </c>
      <c r="AI32" s="29">
        <f>AK32*3+AL32</f>
        <v>2.890625</v>
      </c>
      <c r="AJ32" s="204">
        <f>AI32/AF32</f>
        <v>9.033203125E-2</v>
      </c>
      <c r="AK32" s="96">
        <f>IF(ISNA(VLOOKUP($B32,'C conf old'!$B:$AH,3,0)),"",VLOOKUP($B32,'C conf old'!$B:$AH,28,0))</f>
        <v>0.296875</v>
      </c>
      <c r="AL32" s="96">
        <f>IF(ISNA(VLOOKUP($B32,'C conf old'!$B:$AH,3,0)),"",VLOOKUP($B32,'C conf old'!$B:$AH,29,0))</f>
        <v>2</v>
      </c>
    </row>
    <row r="33" spans="1:39" x14ac:dyDescent="0.15">
      <c r="B33" s="28" t="s">
        <v>507</v>
      </c>
      <c r="D33" s="82" t="str">
        <f>VLOOKUP($B33,'C (tt&gt;10)'!$B:$M,2,0)</f>
        <v>int</v>
      </c>
      <c r="E33" s="29">
        <f>VLOOKUP($B33,'C (tt&gt;10)'!$B:$M,3,0)</f>
        <v>32</v>
      </c>
      <c r="F33" s="59">
        <f>VLOOKUP($B33,'C (tt&gt;10)'!$B:$M,4,0)</f>
        <v>6.5</v>
      </c>
      <c r="G33" s="59">
        <f>VLOOKUP($B33,'C (tt&gt;10)'!$B:$M,5,0)</f>
        <v>6.125</v>
      </c>
      <c r="H33" s="29">
        <f t="shared" si="0"/>
        <v>14</v>
      </c>
      <c r="I33" s="204">
        <f t="shared" si="1"/>
        <v>0.4375</v>
      </c>
      <c r="J33" s="96">
        <f>VLOOKUP($B33,'C (tt&gt;10)'!$B:$M,7,0)</f>
        <v>4</v>
      </c>
      <c r="K33" s="96">
        <f>VLOOKUP($B33,'C (tt&gt;10)'!$B:$M,10,0)</f>
        <v>2</v>
      </c>
      <c r="L33" s="58"/>
      <c r="M33" s="82" t="str">
        <f>LOWER(IF(ISNA(VLOOKUP($B33,'C conf old'!$B:$AH,3,0)),"",VLOOKUP($B33,'C conf old'!$B:$AH,3,0)))</f>
        <v>int</v>
      </c>
      <c r="N33" s="29">
        <f>IF(ISNA(VLOOKUP($B33,'C conf old'!$B:$AH,3,0)),"",VLOOKUP($B33,'C conf old'!$B:$AH,4,0))</f>
        <v>33</v>
      </c>
      <c r="O33" s="59">
        <f>IF(ISNA(VLOOKUP($B33,'C conf old'!$B:$AH,3,0)),"",VLOOKUP($B33,'C conf old'!$B:$AH,5,0))</f>
        <v>6.27</v>
      </c>
      <c r="P33" s="59">
        <f>IF(ISNA(VLOOKUP($B33,'C conf old'!$B:$AH,3,0)),"",VLOOKUP($B33,'C conf old'!$B:$AH,6,0))</f>
        <v>5.92</v>
      </c>
      <c r="Q33" s="29">
        <f t="shared" si="2"/>
        <v>14</v>
      </c>
      <c r="R33" s="204">
        <f>Q33/N33</f>
        <v>0.42424242424242425</v>
      </c>
      <c r="S33" s="96">
        <f>IF(ISNA(VLOOKUP($B33,'C conf old'!$B:$AH,3,0)),"",VLOOKUP($B33,'C conf old'!$B:$AH,9,0))</f>
        <v>3</v>
      </c>
      <c r="T33" s="96">
        <f>IF(ISNA(VLOOKUP($B33,'C conf old'!$B:$AH,3,0)),"",VLOOKUP($B33,'C conf old'!$B:$AH,10,0))</f>
        <v>5</v>
      </c>
      <c r="U33" s="58"/>
      <c r="V33" s="223"/>
      <c r="W33" s="117"/>
      <c r="X33" s="117"/>
      <c r="Y33" s="117"/>
      <c r="Z33" s="117"/>
      <c r="AA33" s="118"/>
      <c r="AB33" s="117"/>
      <c r="AC33" s="120"/>
      <c r="AD33" s="58"/>
      <c r="AE33" s="223"/>
      <c r="AF33" s="117"/>
      <c r="AG33" s="117"/>
      <c r="AH33" s="117"/>
      <c r="AI33" s="117"/>
      <c r="AJ33" s="118"/>
      <c r="AK33" s="117"/>
      <c r="AL33" s="120"/>
    </row>
    <row r="34" spans="1:39" x14ac:dyDescent="0.15">
      <c r="B34" s="28" t="s">
        <v>489</v>
      </c>
      <c r="D34" s="82" t="str">
        <f>VLOOKUP($B34,'C (tt&gt;10)'!$B:$M,2,0)</f>
        <v>udi</v>
      </c>
      <c r="E34" s="29">
        <f>VLOOKUP($B34,'C (tt&gt;10)'!$B:$M,3,0)</f>
        <v>28</v>
      </c>
      <c r="F34" s="59">
        <f>VLOOKUP($B34,'C (tt&gt;10)'!$B:$M,4,0)</f>
        <v>6.4642857142857144</v>
      </c>
      <c r="G34" s="59">
        <f>VLOOKUP($B34,'C (tt&gt;10)'!$B:$M,5,0)</f>
        <v>5.9821428571428568</v>
      </c>
      <c r="H34" s="29">
        <f t="shared" si="0"/>
        <v>16</v>
      </c>
      <c r="I34" s="204">
        <f t="shared" si="1"/>
        <v>0.5714285714285714</v>
      </c>
      <c r="J34" s="96">
        <f>VLOOKUP($B34,'C (tt&gt;10)'!$B:$M,7,0)</f>
        <v>5</v>
      </c>
      <c r="K34" s="96">
        <f>VLOOKUP($B34,'C (tt&gt;10)'!$B:$M,10,0)</f>
        <v>1</v>
      </c>
      <c r="L34" s="58"/>
      <c r="M34" s="223" t="str">
        <f>LOWER(IF(ISNA(VLOOKUP($B34,'C conf old'!$B:$AH,3,0)),"",VLOOKUP($B34,'C conf old'!$B:$AH,3,0)))</f>
        <v/>
      </c>
      <c r="N34" s="117" t="str">
        <f>IF(ISNA(VLOOKUP($B34,'C conf old'!$B:$AH,3,0)),"",VLOOKUP($B34,'C conf old'!$B:$AH,4,0))</f>
        <v/>
      </c>
      <c r="O34" s="117" t="str">
        <f>IF(ISNA(VLOOKUP($B34,'C conf old'!$B:$AH,3,0)),"",VLOOKUP($B34,'C conf old'!$B:$AH,5,0))</f>
        <v/>
      </c>
      <c r="P34" s="117"/>
      <c r="Q34" s="117"/>
      <c r="R34" s="118"/>
      <c r="S34" s="117"/>
      <c r="T34" s="120"/>
      <c r="U34" s="58"/>
      <c r="V34" s="223"/>
      <c r="W34" s="117"/>
      <c r="X34" s="117"/>
      <c r="Y34" s="117"/>
      <c r="Z34" s="117"/>
      <c r="AA34" s="118"/>
      <c r="AB34" s="117"/>
      <c r="AC34" s="120"/>
      <c r="AD34" s="58"/>
      <c r="AE34" s="223"/>
      <c r="AF34" s="117"/>
      <c r="AG34" s="117"/>
      <c r="AH34" s="117"/>
      <c r="AI34" s="117"/>
      <c r="AJ34" s="118"/>
      <c r="AK34" s="117"/>
      <c r="AL34" s="120"/>
    </row>
    <row r="35" spans="1:39" x14ac:dyDescent="0.15">
      <c r="B35" s="28" t="s">
        <v>576</v>
      </c>
      <c r="D35" s="82" t="str">
        <f>VLOOKUP($B35,'C (tt&gt;10)'!$B:$M,2,0)</f>
        <v>juv</v>
      </c>
      <c r="E35" s="29">
        <f>VLOOKUP($B35,'C (tt&gt;10)'!$B:$M,3,0)</f>
        <v>26</v>
      </c>
      <c r="F35" s="59">
        <f>VLOOKUP($B35,'C (tt&gt;10)'!$B:$M,4,0)</f>
        <v>6.4615384615384617</v>
      </c>
      <c r="G35" s="59">
        <f>VLOOKUP($B35,'C (tt&gt;10)'!$B:$M,5,0)</f>
        <v>6.0961538461538458</v>
      </c>
      <c r="H35" s="29">
        <f t="shared" si="0"/>
        <v>12</v>
      </c>
      <c r="I35" s="204">
        <f t="shared" si="1"/>
        <v>0.46153846153846156</v>
      </c>
      <c r="J35" s="96">
        <f>VLOOKUP($B35,'C (tt&gt;10)'!$B:$M,7,0)</f>
        <v>4</v>
      </c>
      <c r="K35" s="96">
        <f>VLOOKUP($B35,'C (tt&gt;10)'!$B:$M,10,0)</f>
        <v>0</v>
      </c>
      <c r="L35" s="58"/>
      <c r="M35" s="82" t="str">
        <f>LOWER(IF(ISNA(VLOOKUP($B35,'C conf old'!$B:$AH,3,0)),"",VLOOKUP($B35,'C conf old'!$B:$AH,3,0)))</f>
        <v>juv</v>
      </c>
      <c r="N35" s="29">
        <f>IF(ISNA(VLOOKUP($B35,'C conf old'!$B:$AH,3,0)),"",VLOOKUP($B35,'C conf old'!$B:$AH,4,0))</f>
        <v>28</v>
      </c>
      <c r="O35" s="59">
        <f>IF(ISNA(VLOOKUP($B35,'C conf old'!$B:$AH,3,0)),"",VLOOKUP($B35,'C conf old'!$B:$AH,5,0))</f>
        <v>6.88</v>
      </c>
      <c r="P35" s="59">
        <f>IF(ISNA(VLOOKUP($B35,'C conf old'!$B:$AH,3,0)),"",VLOOKUP($B35,'C conf old'!$B:$AH,6,0))</f>
        <v>6.3</v>
      </c>
      <c r="Q35" s="29">
        <f t="shared" ref="Q35:Q40" si="3">S35*3+T35</f>
        <v>18</v>
      </c>
      <c r="R35" s="204">
        <f>Q35/N35</f>
        <v>0.6428571428571429</v>
      </c>
      <c r="S35" s="96">
        <f>IF(ISNA(VLOOKUP($B35,'C conf old'!$B:$AH,3,0)),"",VLOOKUP($B35,'C conf old'!$B:$AH,9,0))</f>
        <v>6</v>
      </c>
      <c r="T35" s="96">
        <f>IF(ISNA(VLOOKUP($B35,'C conf old'!$B:$AH,3,0)),"",VLOOKUP($B35,'C conf old'!$B:$AH,10,0))</f>
        <v>0</v>
      </c>
      <c r="U35" s="58"/>
      <c r="V35" s="82" t="str">
        <f>LOWER(IF(ISNA(VLOOKUP($B35,'C conf old'!$B:$AH,3,0)),"",VLOOKUP($B35,'C conf old'!$B:$AH,13,0)))</f>
        <v>juv</v>
      </c>
      <c r="W35" s="29">
        <f>IF(ISNA(VLOOKUP($B35,'C conf old'!$B:$AH,3,0)),"",VLOOKUP($B35,'C conf old'!$B:$AH,14,0))</f>
        <v>36</v>
      </c>
      <c r="X35" s="59">
        <f>IF(ISNA(VLOOKUP($B35,'C conf old'!$B:$AH,3,0)),"",VLOOKUP($B35,'C conf old'!$B:$AH,15,0))</f>
        <v>7</v>
      </c>
      <c r="Y35" s="59">
        <f>IF(ISNA(VLOOKUP($B35,'C conf old'!$B:$AH,3,0)),"",VLOOKUP($B35,'C conf old'!$B:$AH,16,0))</f>
        <v>6.35</v>
      </c>
      <c r="Z35" s="29">
        <f>AB35*3+AC35</f>
        <v>27</v>
      </c>
      <c r="AA35" s="204">
        <f>Z35/W35</f>
        <v>0.75</v>
      </c>
      <c r="AB35" s="96">
        <f>IF(ISNA(VLOOKUP($B35,'C conf old'!$B:$AH,3,0)),"",VLOOKUP($B35,'C conf old'!$B:$AH,19,0))</f>
        <v>9</v>
      </c>
      <c r="AC35" s="96">
        <f>IF(ISNA(VLOOKUP($B35,'C conf old'!$B:$AH,3,0)),"",VLOOKUP($B35,'C conf old'!$B:$AH,20,0))</f>
        <v>0</v>
      </c>
      <c r="AD35" s="58"/>
      <c r="AE35" s="82" t="str">
        <f>LOWER(IF(ISNA(VLOOKUP($B35,'C conf old'!$B:$AH,3,0)),"",VLOOKUP($B35,'C conf old'!$B:$AH,23,0)))</f>
        <v>juv</v>
      </c>
      <c r="AF35" s="29">
        <f>IF(ISNA(VLOOKUP($B35,'C conf old'!$B:$AH,3,0)),"",VLOOKUP($B35,'C conf old'!$B:$AH,24,0))</f>
        <v>32</v>
      </c>
      <c r="AG35" s="59">
        <f>IF(ISNA(VLOOKUP($B35,'C conf old'!$B:$AH,3,0)),"",VLOOKUP($B35,'C conf old'!$B:$AH,25,0))</f>
        <v>6.48</v>
      </c>
      <c r="AH35" s="59">
        <f>IF(ISNA(VLOOKUP($B35,'C conf old'!$B:$AH,3,0)),"",VLOOKUP($B35,'C conf old'!$B:$AH,26,0))</f>
        <v>6.19</v>
      </c>
      <c r="AI35" s="29">
        <f>AK35*3+AL35</f>
        <v>4.890625</v>
      </c>
      <c r="AJ35" s="204">
        <f>AI35/AF35</f>
        <v>0.15283203125</v>
      </c>
      <c r="AK35" s="96">
        <f>IF(ISNA(VLOOKUP($B35,'C conf old'!$B:$AH,3,0)),"",VLOOKUP($B35,'C conf old'!$B:$AH,28,0))</f>
        <v>0.296875</v>
      </c>
      <c r="AL35" s="96">
        <f>IF(ISNA(VLOOKUP($B35,'C conf old'!$B:$AH,3,0)),"",VLOOKUP($B35,'C conf old'!$B:$AH,29,0))</f>
        <v>4</v>
      </c>
    </row>
    <row r="36" spans="1:39" x14ac:dyDescent="0.15">
      <c r="B36" s="28" t="s">
        <v>618</v>
      </c>
      <c r="D36" s="82" t="str">
        <f>VLOOKUP($B36,'C (tt&gt;10)'!$B:$M,2,0)</f>
        <v>fio</v>
      </c>
      <c r="E36" s="29">
        <f>VLOOKUP($B36,'C (tt&gt;10)'!$B:$M,3,0)</f>
        <v>22</v>
      </c>
      <c r="F36" s="59">
        <f>VLOOKUP($B36,'C (tt&gt;10)'!$B:$M,4,0)</f>
        <v>6.4545454545454541</v>
      </c>
      <c r="G36" s="59">
        <f>VLOOKUP($B36,'C (tt&gt;10)'!$B:$M,5,0)</f>
        <v>5.9545454545454541</v>
      </c>
      <c r="H36" s="29">
        <f t="shared" si="0"/>
        <v>12</v>
      </c>
      <c r="I36" s="204">
        <f t="shared" si="1"/>
        <v>0.54545454545454541</v>
      </c>
      <c r="J36" s="96">
        <f>VLOOKUP($B36,'C (tt&gt;10)'!$B:$M,7,0)</f>
        <v>4</v>
      </c>
      <c r="K36" s="96">
        <f>VLOOKUP($B36,'C (tt&gt;10)'!$B:$M,10,0)</f>
        <v>0</v>
      </c>
      <c r="L36" s="58"/>
      <c r="M36" s="223" t="str">
        <f>LOWER(IF(ISNA(VLOOKUP($B36,'C conf old'!$B:$AH,3,0)),"",VLOOKUP($B36,'C conf old'!$B:$AH,3,0)))</f>
        <v/>
      </c>
      <c r="N36" s="117" t="str">
        <f>IF(ISNA(VLOOKUP($B36,'C conf old'!$B:$AH,3,0)),"",VLOOKUP($B36,'C conf old'!$B:$AH,4,0))</f>
        <v/>
      </c>
      <c r="O36" s="117" t="str">
        <f>IF(ISNA(VLOOKUP($B36,'C conf old'!$B:$AH,3,0)),"",VLOOKUP($B36,'C conf old'!$B:$AH,5,0))</f>
        <v/>
      </c>
      <c r="P36" s="117" t="str">
        <f>IF(ISNA(VLOOKUP($B36,'C conf old'!$B:$AH,3,0)),"",VLOOKUP($B36,'C conf old'!$B:$AH,6,0))</f>
        <v/>
      </c>
      <c r="Q36" s="117">
        <f t="shared" si="3"/>
        <v>0</v>
      </c>
      <c r="R36" s="118"/>
      <c r="S36" s="117"/>
      <c r="T36" s="120"/>
      <c r="U36" s="58"/>
      <c r="V36" s="223"/>
      <c r="W36" s="117"/>
      <c r="X36" s="117"/>
      <c r="Y36" s="117"/>
      <c r="Z36" s="117"/>
      <c r="AA36" s="118"/>
      <c r="AB36" s="117"/>
      <c r="AC36" s="120"/>
      <c r="AD36" s="58"/>
      <c r="AE36" s="223"/>
      <c r="AF36" s="117"/>
      <c r="AG36" s="117"/>
      <c r="AH36" s="117"/>
      <c r="AI36" s="117"/>
      <c r="AJ36" s="118"/>
      <c r="AK36" s="117"/>
      <c r="AL36" s="120"/>
    </row>
    <row r="37" spans="1:39" x14ac:dyDescent="0.15">
      <c r="B37" s="28" t="s">
        <v>485</v>
      </c>
      <c r="D37" s="82" t="str">
        <f>VLOOKUP($B37,'C (tt&gt;10)'!$B:$M,2,0)</f>
        <v>int</v>
      </c>
      <c r="E37" s="29">
        <f>VLOOKUP($B37,'C (tt&gt;10)'!$B:$M,3,0)</f>
        <v>29</v>
      </c>
      <c r="F37" s="59">
        <f>VLOOKUP($B37,'C (tt&gt;10)'!$B:$M,4,0)</f>
        <v>6.431034482758621</v>
      </c>
      <c r="G37" s="59">
        <f>VLOOKUP($B37,'C (tt&gt;10)'!$B:$M,5,0)</f>
        <v>5.8965517241379306</v>
      </c>
      <c r="H37" s="29">
        <f t="shared" si="0"/>
        <v>18</v>
      </c>
      <c r="I37" s="204">
        <f t="shared" si="1"/>
        <v>0.62068965517241381</v>
      </c>
      <c r="J37" s="96">
        <f>VLOOKUP($B37,'C (tt&gt;10)'!$B:$M,7,0)</f>
        <v>4</v>
      </c>
      <c r="K37" s="96">
        <f>VLOOKUP($B37,'C (tt&gt;10)'!$B:$M,10,0)</f>
        <v>6</v>
      </c>
      <c r="L37" s="58"/>
      <c r="M37" s="82" t="str">
        <f>LOWER(IF(ISNA(VLOOKUP($B37,'C conf old'!$B:$AH,3,0)),"",VLOOKUP($B37,'C conf old'!$B:$AH,3,0)))</f>
        <v>int</v>
      </c>
      <c r="N37" s="29">
        <f>IF(ISNA(VLOOKUP($B37,'C conf old'!$B:$AH,3,0)),"",VLOOKUP($B37,'C conf old'!$B:$AH,4,0))</f>
        <v>22</v>
      </c>
      <c r="O37" s="59">
        <f>IF(ISNA(VLOOKUP($B37,'C conf old'!$B:$AH,3,0)),"",VLOOKUP($B37,'C conf old'!$B:$AH,5,0))</f>
        <v>6.07</v>
      </c>
      <c r="P37" s="59">
        <f>IF(ISNA(VLOOKUP($B37,'C conf old'!$B:$AH,3,0)),"",VLOOKUP($B37,'C conf old'!$B:$AH,6,0))</f>
        <v>5.48</v>
      </c>
      <c r="Q37" s="29">
        <f t="shared" si="3"/>
        <v>16</v>
      </c>
      <c r="R37" s="204">
        <f>Q37/N37</f>
        <v>0.72727272727272729</v>
      </c>
      <c r="S37" s="96">
        <f>IF(ISNA(VLOOKUP($B37,'C conf old'!$B:$AH,3,0)),"",VLOOKUP($B37,'C conf old'!$B:$AH,9,0))</f>
        <v>5</v>
      </c>
      <c r="T37" s="96">
        <f>IF(ISNA(VLOOKUP($B37,'C conf old'!$B:$AH,3,0)),"",VLOOKUP($B37,'C conf old'!$B:$AH,10,0))</f>
        <v>1</v>
      </c>
      <c r="U37" s="58"/>
      <c r="V37" s="82" t="str">
        <f>LOWER(IF(ISNA(VLOOKUP($B37,'C conf old'!$B:$AH,3,0)),"",VLOOKUP($B37,'C conf old'!$B:$AH,13,0)))</f>
        <v>int</v>
      </c>
      <c r="W37" s="29">
        <f>IF(ISNA(VLOOKUP($B37,'C conf old'!$B:$AH,3,0)),"",VLOOKUP($B37,'C conf old'!$B:$AH,14,0))</f>
        <v>20</v>
      </c>
      <c r="X37" s="59">
        <f>IF(ISNA(VLOOKUP($B37,'C conf old'!$B:$AH,3,0)),"",VLOOKUP($B37,'C conf old'!$B:$AH,15,0))</f>
        <v>6.25</v>
      </c>
      <c r="Y37" s="59">
        <f>IF(ISNA(VLOOKUP($B37,'C conf old'!$B:$AH,3,0)),"",VLOOKUP($B37,'C conf old'!$B:$AH,16,0))</f>
        <v>5.8</v>
      </c>
      <c r="Z37" s="29">
        <f>AB37*3+AC37</f>
        <v>10</v>
      </c>
      <c r="AA37" s="204">
        <f>Z37/W37</f>
        <v>0.5</v>
      </c>
      <c r="AB37" s="96">
        <f>IF(ISNA(VLOOKUP($B37,'C conf old'!$B:$AH,3,0)),"",VLOOKUP($B37,'C conf old'!$B:$AH,19,0))</f>
        <v>2</v>
      </c>
      <c r="AC37" s="96">
        <f>IF(ISNA(VLOOKUP($B37,'C conf old'!$B:$AH,3,0)),"",VLOOKUP($B37,'C conf old'!$B:$AH,20,0))</f>
        <v>4</v>
      </c>
      <c r="AD37" s="58"/>
      <c r="AE37" s="223" t="str">
        <f>LOWER(IF(ISNA(VLOOKUP($B37,'C conf old'!$B:$AH,3,0)),"",VLOOKUP($B37,'C conf old'!$B:$AH,23,0)))</f>
        <v/>
      </c>
      <c r="AF37" s="117"/>
      <c r="AG37" s="117"/>
      <c r="AH37" s="117"/>
      <c r="AI37" s="117"/>
      <c r="AJ37" s="118"/>
      <c r="AK37" s="117"/>
      <c r="AL37" s="120"/>
    </row>
    <row r="38" spans="1:39" x14ac:dyDescent="0.15">
      <c r="B38" s="28" t="s">
        <v>562</v>
      </c>
      <c r="D38" s="82" t="str">
        <f>VLOOKUP($B38,'C (tt&gt;10)'!$B:$M,2,0)</f>
        <v>gen</v>
      </c>
      <c r="E38" s="29">
        <f>VLOOKUP($B38,'C (tt&gt;10)'!$B:$M,3,0)</f>
        <v>11</v>
      </c>
      <c r="F38" s="59">
        <f>VLOOKUP($B38,'C (tt&gt;10)'!$B:$M,4,0)</f>
        <v>6.4090909090909092</v>
      </c>
      <c r="G38" s="59">
        <f>VLOOKUP($B38,'C (tt&gt;10)'!$B:$M,5,0)</f>
        <v>5.9545454545454541</v>
      </c>
      <c r="H38" s="29">
        <f t="shared" si="0"/>
        <v>6</v>
      </c>
      <c r="I38" s="204">
        <f t="shared" si="1"/>
        <v>0.54545454545454541</v>
      </c>
      <c r="J38" s="96">
        <f>VLOOKUP($B38,'C (tt&gt;10)'!$B:$M,7,0)</f>
        <v>2</v>
      </c>
      <c r="K38" s="96">
        <f>VLOOKUP($B38,'C (tt&gt;10)'!$B:$M,10,0)</f>
        <v>0</v>
      </c>
      <c r="L38" s="58"/>
      <c r="M38" s="82" t="str">
        <f>LOWER(IF(ISNA(VLOOKUP($B38,'C conf old'!$B:$AH,3,0)),"",VLOOKUP($B38,'C conf old'!$B:$AH,3,0)))</f>
        <v>gen</v>
      </c>
      <c r="N38" s="29">
        <f>IF(ISNA(VLOOKUP($B38,'C conf old'!$B:$AH,3,0)),"",VLOOKUP($B38,'C conf old'!$B:$AH,4,0))</f>
        <v>33</v>
      </c>
      <c r="O38" s="59">
        <f>IF(ISNA(VLOOKUP($B38,'C conf old'!$B:$AH,3,0)),"",VLOOKUP($B38,'C conf old'!$B:$AH,5,0))</f>
        <v>6.35</v>
      </c>
      <c r="P38" s="59">
        <f>IF(ISNA(VLOOKUP($B38,'C conf old'!$B:$AH,3,0)),"",VLOOKUP($B38,'C conf old'!$B:$AH,6,0))</f>
        <v>6.17</v>
      </c>
      <c r="Q38" s="29">
        <f t="shared" si="3"/>
        <v>10</v>
      </c>
      <c r="R38" s="204">
        <f>Q38/N38</f>
        <v>0.30303030303030304</v>
      </c>
      <c r="S38" s="96">
        <f>IF(ISNA(VLOOKUP($B38,'C conf old'!$B:$AH,3,0)),"",VLOOKUP($B38,'C conf old'!$B:$AH,9,0))</f>
        <v>3</v>
      </c>
      <c r="T38" s="96">
        <f>IF(ISNA(VLOOKUP($B38,'C conf old'!$B:$AH,3,0)),"",VLOOKUP($B38,'C conf old'!$B:$AH,10,0))</f>
        <v>1</v>
      </c>
      <c r="U38" s="58"/>
      <c r="V38" s="82" t="str">
        <f>LOWER(IF(ISNA(VLOOKUP($B38,'C conf old'!$B:$AH,3,0)),"",VLOOKUP($B38,'C conf old'!$B:$AH,13,0)))</f>
        <v>gen</v>
      </c>
      <c r="W38" s="29">
        <f>IF(ISNA(VLOOKUP($B38,'C conf old'!$B:$AH,3,0)),"",VLOOKUP($B38,'C conf old'!$B:$AH,14,0))</f>
        <v>24</v>
      </c>
      <c r="X38" s="59">
        <f>IF(ISNA(VLOOKUP($B38,'C conf old'!$B:$AH,3,0)),"",VLOOKUP($B38,'C conf old'!$B:$AH,15,0))</f>
        <v>5.92</v>
      </c>
      <c r="Y38" s="59">
        <f>IF(ISNA(VLOOKUP($B38,'C conf old'!$B:$AH,3,0)),"",VLOOKUP($B38,'C conf old'!$B:$AH,16,0))</f>
        <v>5.81</v>
      </c>
      <c r="Z38" s="29">
        <f>AB38*3+AC38</f>
        <v>7</v>
      </c>
      <c r="AA38" s="204">
        <f>Z38/W38</f>
        <v>0.29166666666666669</v>
      </c>
      <c r="AB38" s="96">
        <f>IF(ISNA(VLOOKUP($B38,'C conf old'!$B:$AH,3,0)),"",VLOOKUP($B38,'C conf old'!$B:$AH,19,0))</f>
        <v>2</v>
      </c>
      <c r="AC38" s="96">
        <f>IF(ISNA(VLOOKUP($B38,'C conf old'!$B:$AH,3,0)),"",VLOOKUP($B38,'C conf old'!$B:$AH,20,0))</f>
        <v>1</v>
      </c>
      <c r="AD38" s="58"/>
      <c r="AE38" s="82" t="str">
        <f>LOWER(IF(ISNA(VLOOKUP($B38,'C conf old'!$B:$AH,3,0)),"",VLOOKUP($B38,'C conf old'!$B:$AH,23,0)))</f>
        <v>gen</v>
      </c>
      <c r="AF38" s="29">
        <f>IF(ISNA(VLOOKUP($B38,'C conf old'!$B:$AH,3,0)),"",VLOOKUP($B38,'C conf old'!$B:$AH,24,0))</f>
        <v>17</v>
      </c>
      <c r="AG38" s="59">
        <f>IF(ISNA(VLOOKUP($B38,'C conf old'!$B:$AH,3,0)),"",VLOOKUP($B38,'C conf old'!$B:$AH,25,0))</f>
        <v>6.15</v>
      </c>
      <c r="AH38" s="59">
        <f>IF(ISNA(VLOOKUP($B38,'C conf old'!$B:$AH,3,0)),"",VLOOKUP($B38,'C conf old'!$B:$AH,26,0))</f>
        <v>6.18</v>
      </c>
      <c r="AI38" s="29">
        <f>AK38*3+AL38</f>
        <v>-8.8235294117647051E-2</v>
      </c>
      <c r="AJ38" s="204">
        <f>AI38/AF38</f>
        <v>-5.1903114186851208E-3</v>
      </c>
      <c r="AK38" s="96">
        <f>IF(ISNA(VLOOKUP($B38,'C conf old'!$B:$AH,3,0)),"",VLOOKUP($B38,'C conf old'!$B:$AH,28,0))</f>
        <v>-2.9411764705882353E-2</v>
      </c>
      <c r="AL38" s="96">
        <f>IF(ISNA(VLOOKUP($B38,'C conf old'!$B:$AH,3,0)),"",VLOOKUP($B38,'C conf old'!$B:$AH,29,0))</f>
        <v>0</v>
      </c>
    </row>
    <row r="39" spans="1:39" x14ac:dyDescent="0.15">
      <c r="B39" s="28" t="s">
        <v>570</v>
      </c>
      <c r="D39" s="82" t="str">
        <f>VLOOKUP($B39,'C (tt&gt;10)'!$B:$M,2,0)</f>
        <v>cat</v>
      </c>
      <c r="E39" s="29">
        <f>VLOOKUP($B39,'C (tt&gt;10)'!$B:$M,3,0)</f>
        <v>27</v>
      </c>
      <c r="F39" s="59">
        <f>VLOOKUP($B39,'C (tt&gt;10)'!$B:$M,4,0)</f>
        <v>6.4074074074074074</v>
      </c>
      <c r="G39" s="59">
        <f>VLOOKUP($B39,'C (tt&gt;10)'!$B:$M,5,0)</f>
        <v>5.9259259259259256</v>
      </c>
      <c r="H39" s="29">
        <f t="shared" si="0"/>
        <v>16</v>
      </c>
      <c r="I39" s="204">
        <f t="shared" si="1"/>
        <v>0.59259259259259256</v>
      </c>
      <c r="J39" s="96">
        <f>VLOOKUP($B39,'C (tt&gt;10)'!$B:$M,7,0)</f>
        <v>4</v>
      </c>
      <c r="K39" s="96">
        <f>VLOOKUP($B39,'C (tt&gt;10)'!$B:$M,10,0)</f>
        <v>4</v>
      </c>
      <c r="L39" s="58"/>
      <c r="M39" s="82" t="str">
        <f>LOWER(IF(ISNA(VLOOKUP($B39,'C conf old'!$B:$AH,3,0)),"",VLOOKUP($B39,'C conf old'!$B:$AH,3,0)))</f>
        <v>cat</v>
      </c>
      <c r="N39" s="29">
        <f>IF(ISNA(VLOOKUP($B39,'C conf old'!$B:$AH,3,0)),"",VLOOKUP($B39,'C conf old'!$B:$AH,4,0))</f>
        <v>33</v>
      </c>
      <c r="O39" s="59">
        <f>IF(ISNA(VLOOKUP($B39,'C conf old'!$B:$AH,3,0)),"",VLOOKUP($B39,'C conf old'!$B:$AH,5,0))</f>
        <v>6.89</v>
      </c>
      <c r="P39" s="59">
        <f>IF(ISNA(VLOOKUP($B39,'C conf old'!$B:$AH,3,0)),"",VLOOKUP($B39,'C conf old'!$B:$AH,6,0))</f>
        <v>6.18</v>
      </c>
      <c r="Q39" s="29">
        <f t="shared" si="3"/>
        <v>25</v>
      </c>
      <c r="R39" s="204">
        <f>Q39/N39</f>
        <v>0.75757575757575757</v>
      </c>
      <c r="S39" s="96">
        <f>IF(ISNA(VLOOKUP($B39,'C conf old'!$B:$AH,3,0)),"",VLOOKUP($B39,'C conf old'!$B:$AH,9,0))</f>
        <v>6</v>
      </c>
      <c r="T39" s="96">
        <f>IF(ISNA(VLOOKUP($B39,'C conf old'!$B:$AH,3,0)),"",VLOOKUP($B39,'C conf old'!$B:$AH,10,0))</f>
        <v>7</v>
      </c>
      <c r="U39" s="58"/>
      <c r="V39" s="82" t="str">
        <f>LOWER(IF(ISNA(VLOOKUP($B39,'C conf old'!$B:$AH,3,0)),"",VLOOKUP($B39,'C conf old'!$B:$AH,13,0)))</f>
        <v>cat</v>
      </c>
      <c r="W39" s="29">
        <f>IF(ISNA(VLOOKUP($B39,'C conf old'!$B:$AH,3,0)),"",VLOOKUP($B39,'C conf old'!$B:$AH,14,0))</f>
        <v>37</v>
      </c>
      <c r="X39" s="59">
        <f>IF(ISNA(VLOOKUP($B39,'C conf old'!$B:$AH,3,0)),"",VLOOKUP($B39,'C conf old'!$B:$AH,15,0))</f>
        <v>6.89</v>
      </c>
      <c r="Y39" s="59">
        <f>IF(ISNA(VLOOKUP($B39,'C conf old'!$B:$AH,3,0)),"",VLOOKUP($B39,'C conf old'!$B:$AH,16,0))</f>
        <v>6.23</v>
      </c>
      <c r="Z39" s="29">
        <f>AB39*3+AC39</f>
        <v>32</v>
      </c>
      <c r="AA39" s="204">
        <f>Z39/W39</f>
        <v>0.86486486486486491</v>
      </c>
      <c r="AB39" s="96">
        <f>IF(ISNA(VLOOKUP($B39,'C conf old'!$B:$AH,3,0)),"",VLOOKUP($B39,'C conf old'!$B:$AH,19,0))</f>
        <v>9</v>
      </c>
      <c r="AC39" s="96">
        <f>IF(ISNA(VLOOKUP($B39,'C conf old'!$B:$AH,3,0)),"",VLOOKUP($B39,'C conf old'!$B:$AH,20,0))</f>
        <v>5</v>
      </c>
      <c r="AD39" s="58"/>
      <c r="AE39" s="82" t="str">
        <f>LOWER(IF(ISNA(VLOOKUP($B39,'C conf old'!$B:$AH,3,0)),"",VLOOKUP($B39,'C conf old'!$B:$AH,23,0)))</f>
        <v>cat</v>
      </c>
      <c r="AF39" s="29">
        <f>IF(ISNA(VLOOKUP($B39,'C conf old'!$B:$AH,3,0)),"",VLOOKUP($B39,'C conf old'!$B:$AH,24,0))</f>
        <v>16</v>
      </c>
      <c r="AG39" s="59">
        <f>IF(ISNA(VLOOKUP($B39,'C conf old'!$B:$AH,3,0)),"",VLOOKUP($B39,'C conf old'!$B:$AH,25,0))</f>
        <v>6.97</v>
      </c>
      <c r="AH39" s="59">
        <f>IF(ISNA(VLOOKUP($B39,'C conf old'!$B:$AH,3,0)),"",VLOOKUP($B39,'C conf old'!$B:$AH,26,0))</f>
        <v>6.28</v>
      </c>
      <c r="AI39" s="29">
        <f>AK39*3+AL39</f>
        <v>5.0625</v>
      </c>
      <c r="AJ39" s="204">
        <f>AI39/AF39</f>
        <v>0.31640625</v>
      </c>
      <c r="AK39" s="96">
        <f>IF(ISNA(VLOOKUP($B39,'C conf old'!$B:$AH,3,0)),"",VLOOKUP($B39,'C conf old'!$B:$AH,28,0))</f>
        <v>0.6875</v>
      </c>
      <c r="AL39" s="96">
        <f>IF(ISNA(VLOOKUP($B39,'C conf old'!$B:$AH,3,0)),"",VLOOKUP($B39,'C conf old'!$B:$AH,29,0))</f>
        <v>3</v>
      </c>
    </row>
    <row r="40" spans="1:39" x14ac:dyDescent="0.15">
      <c r="B40" s="28" t="s">
        <v>544</v>
      </c>
      <c r="D40" s="82" t="str">
        <f>VLOOKUP($B40,'C (tt&gt;10)'!$B:$M,2,0)</f>
        <v>int</v>
      </c>
      <c r="E40" s="29">
        <f>VLOOKUP($B40,'C (tt&gt;10)'!$B:$M,3,0)</f>
        <v>31</v>
      </c>
      <c r="F40" s="59">
        <f>VLOOKUP($B40,'C (tt&gt;10)'!$B:$M,4,0)</f>
        <v>6.403225806451613</v>
      </c>
      <c r="G40" s="59">
        <f>VLOOKUP($B40,'C (tt&gt;10)'!$B:$M,5,0)</f>
        <v>5.967741935483871</v>
      </c>
      <c r="H40" s="29">
        <f t="shared" si="0"/>
        <v>16</v>
      </c>
      <c r="I40" s="204">
        <f t="shared" si="1"/>
        <v>0.5161290322580645</v>
      </c>
      <c r="J40" s="96">
        <f>VLOOKUP($B40,'C (tt&gt;10)'!$B:$M,7,0)</f>
        <v>4</v>
      </c>
      <c r="K40" s="96">
        <f>VLOOKUP($B40,'C (tt&gt;10)'!$B:$M,10,0)</f>
        <v>4</v>
      </c>
      <c r="L40" s="58"/>
      <c r="M40" s="82" t="str">
        <f>LOWER(IF(ISNA(VLOOKUP($B40,'C conf old'!$B:$AH,3,0)),"",VLOOKUP($B40,'C conf old'!$B:$AH,3,0)))</f>
        <v>int</v>
      </c>
      <c r="N40" s="29">
        <f>IF(ISNA(VLOOKUP($B40,'C conf old'!$B:$AH,3,0)),"",VLOOKUP($B40,'C conf old'!$B:$AH,4,0))</f>
        <v>31</v>
      </c>
      <c r="O40" s="59">
        <f>IF(ISNA(VLOOKUP($B40,'C conf old'!$B:$AH,3,0)),"",VLOOKUP($B40,'C conf old'!$B:$AH,5,0))</f>
        <v>6.19</v>
      </c>
      <c r="P40" s="59">
        <f>IF(ISNA(VLOOKUP($B40,'C conf old'!$B:$AH,3,0)),"",VLOOKUP($B40,'C conf old'!$B:$AH,6,0))</f>
        <v>5.82</v>
      </c>
      <c r="Q40" s="29">
        <f t="shared" si="3"/>
        <v>14</v>
      </c>
      <c r="R40" s="204">
        <f>Q40/N40</f>
        <v>0.45161290322580644</v>
      </c>
      <c r="S40" s="96">
        <f>IF(ISNA(VLOOKUP($B40,'C conf old'!$B:$AH,3,0)),"",VLOOKUP($B40,'C conf old'!$B:$AH,9,0))</f>
        <v>4</v>
      </c>
      <c r="T40" s="96">
        <f>IF(ISNA(VLOOKUP($B40,'C conf old'!$B:$AH,3,0)),"",VLOOKUP($B40,'C conf old'!$B:$AH,10,0))</f>
        <v>2</v>
      </c>
      <c r="U40" s="58"/>
      <c r="V40" s="82" t="str">
        <f>LOWER(IF(ISNA(VLOOKUP($B40,'C conf old'!$B:$AH,3,0)),"",VLOOKUP($B40,'C conf old'!$B:$AH,13,0)))</f>
        <v>int</v>
      </c>
      <c r="W40" s="29">
        <f>IF(ISNA(VLOOKUP($B40,'C conf old'!$B:$AH,3,0)),"",VLOOKUP($B40,'C conf old'!$B:$AH,14,0))</f>
        <v>6</v>
      </c>
      <c r="X40" s="59">
        <f>IF(ISNA(VLOOKUP($B40,'C conf old'!$B:$AH,3,0)),"",VLOOKUP($B40,'C conf old'!$B:$AH,15,0))</f>
        <v>6.33</v>
      </c>
      <c r="Y40" s="59">
        <f>IF(ISNA(VLOOKUP($B40,'C conf old'!$B:$AH,3,0)),"",VLOOKUP($B40,'C conf old'!$B:$AH,16,0))</f>
        <v>6.17</v>
      </c>
      <c r="Z40" s="29">
        <f>AB40*3+AC40</f>
        <v>1</v>
      </c>
      <c r="AA40" s="204">
        <f>Z40/W40</f>
        <v>0.16666666666666666</v>
      </c>
      <c r="AB40" s="96">
        <f>IF(ISNA(VLOOKUP($B40,'C conf old'!$B:$AH,3,0)),"",VLOOKUP($B40,'C conf old'!$B:$AH,19,0))</f>
        <v>0</v>
      </c>
      <c r="AC40" s="96">
        <f>IF(ISNA(VLOOKUP($B40,'C conf old'!$B:$AH,3,0)),"",VLOOKUP($B40,'C conf old'!$B:$AH,20,0))</f>
        <v>1</v>
      </c>
      <c r="AD40" s="58"/>
      <c r="AE40" s="223"/>
      <c r="AF40" s="117"/>
      <c r="AG40" s="117"/>
      <c r="AH40" s="117"/>
      <c r="AI40" s="117"/>
      <c r="AJ40" s="118"/>
      <c r="AK40" s="117"/>
      <c r="AL40" s="120"/>
    </row>
    <row r="41" spans="1:39" ht="9.75" thickBot="1" x14ac:dyDescent="0.2">
      <c r="A41" s="5"/>
      <c r="B41" s="5"/>
      <c r="D41" s="5"/>
      <c r="E41" s="5"/>
      <c r="F41" s="5"/>
      <c r="G41" s="5"/>
      <c r="H41" s="5"/>
      <c r="I41" s="5"/>
      <c r="J41" s="5"/>
      <c r="K41" s="5"/>
      <c r="M41" s="5"/>
      <c r="N41" s="5"/>
      <c r="O41" s="5"/>
      <c r="P41" s="5"/>
      <c r="Q41" s="5"/>
      <c r="R41" s="5"/>
      <c r="S41" s="5"/>
      <c r="T41" s="5"/>
      <c r="V41" s="5"/>
      <c r="W41" s="5"/>
      <c r="X41" s="5"/>
      <c r="Y41" s="5"/>
      <c r="Z41" s="5"/>
      <c r="AA41" s="5"/>
      <c r="AB41" s="5"/>
      <c r="AC41" s="5"/>
      <c r="AE41" s="5"/>
      <c r="AF41" s="5"/>
      <c r="AG41" s="5"/>
      <c r="AH41" s="5"/>
      <c r="AI41" s="5"/>
      <c r="AJ41" s="5"/>
      <c r="AK41" s="5"/>
      <c r="AL41" s="5"/>
    </row>
    <row r="42" spans="1:39" x14ac:dyDescent="0.15">
      <c r="B42" s="3"/>
      <c r="D42" s="195"/>
      <c r="E42" s="196"/>
      <c r="F42" s="197" t="s">
        <v>248</v>
      </c>
      <c r="G42" s="196"/>
      <c r="H42" s="196"/>
      <c r="I42" s="196"/>
      <c r="J42" s="196"/>
      <c r="K42" s="198"/>
      <c r="M42" s="6"/>
      <c r="N42" s="7"/>
      <c r="O42" s="141" t="s">
        <v>215</v>
      </c>
      <c r="P42" s="7"/>
      <c r="Q42" s="7"/>
      <c r="R42" s="7"/>
      <c r="S42" s="7"/>
      <c r="T42" s="8"/>
      <c r="V42" s="9"/>
      <c r="W42" s="10"/>
      <c r="X42" s="142" t="s">
        <v>216</v>
      </c>
      <c r="Y42" s="10"/>
      <c r="Z42" s="10"/>
      <c r="AA42" s="10"/>
      <c r="AB42" s="10"/>
      <c r="AC42" s="11"/>
      <c r="AE42" s="12"/>
      <c r="AF42" s="13"/>
      <c r="AG42" s="143" t="s">
        <v>217</v>
      </c>
      <c r="AH42" s="13"/>
      <c r="AI42" s="13"/>
      <c r="AJ42" s="13"/>
      <c r="AK42" s="13"/>
      <c r="AL42" s="14"/>
    </row>
    <row r="43" spans="1:39" ht="27" x14ac:dyDescent="0.15">
      <c r="B43" s="16" t="s">
        <v>0</v>
      </c>
      <c r="C43" s="18" t="s">
        <v>189</v>
      </c>
      <c r="D43" s="199" t="s">
        <v>187</v>
      </c>
      <c r="E43" s="200" t="s">
        <v>188</v>
      </c>
      <c r="F43" s="201" t="s">
        <v>180</v>
      </c>
      <c r="G43" s="201" t="s">
        <v>179</v>
      </c>
      <c r="H43" s="202" t="s">
        <v>210</v>
      </c>
      <c r="I43" s="202" t="s">
        <v>211</v>
      </c>
      <c r="J43" s="202" t="s">
        <v>183</v>
      </c>
      <c r="K43" s="203" t="s">
        <v>209</v>
      </c>
      <c r="L43" s="18" t="s">
        <v>189</v>
      </c>
      <c r="M43" s="81" t="s">
        <v>187</v>
      </c>
      <c r="N43" s="80" t="s">
        <v>188</v>
      </c>
      <c r="O43" s="19" t="s">
        <v>180</v>
      </c>
      <c r="P43" s="19" t="s">
        <v>179</v>
      </c>
      <c r="Q43" s="20" t="s">
        <v>210</v>
      </c>
      <c r="R43" s="20" t="s">
        <v>211</v>
      </c>
      <c r="S43" s="20" t="s">
        <v>183</v>
      </c>
      <c r="T43" s="21" t="s">
        <v>209</v>
      </c>
      <c r="U43" s="18" t="s">
        <v>189</v>
      </c>
      <c r="V43" s="22" t="s">
        <v>187</v>
      </c>
      <c r="W43" s="77" t="s">
        <v>188</v>
      </c>
      <c r="X43" s="86" t="s">
        <v>180</v>
      </c>
      <c r="Y43" s="23" t="s">
        <v>179</v>
      </c>
      <c r="Z43" s="84" t="s">
        <v>210</v>
      </c>
      <c r="AA43" s="84" t="s">
        <v>211</v>
      </c>
      <c r="AB43" s="84" t="s">
        <v>183</v>
      </c>
      <c r="AC43" s="24" t="s">
        <v>209</v>
      </c>
      <c r="AD43" s="18" t="s">
        <v>189</v>
      </c>
      <c r="AE43" s="25" t="s">
        <v>187</v>
      </c>
      <c r="AF43" s="78" t="s">
        <v>188</v>
      </c>
      <c r="AG43" s="87" t="s">
        <v>180</v>
      </c>
      <c r="AH43" s="26" t="s">
        <v>179</v>
      </c>
      <c r="AI43" s="85" t="s">
        <v>210</v>
      </c>
      <c r="AJ43" s="85" t="s">
        <v>211</v>
      </c>
      <c r="AK43" s="85" t="s">
        <v>183</v>
      </c>
      <c r="AL43" s="27" t="s">
        <v>209</v>
      </c>
      <c r="AM43" s="18" t="s">
        <v>189</v>
      </c>
    </row>
    <row r="44" spans="1:39" x14ac:dyDescent="0.15">
      <c r="B44" s="28" t="s">
        <v>610</v>
      </c>
      <c r="D44" s="82" t="str">
        <f>VLOOKUP($B44,'C (tt&gt;10)'!$B:$M,2,0)</f>
        <v>sam</v>
      </c>
      <c r="E44" s="29">
        <f>VLOOKUP($B44,'C (tt&gt;10)'!$B:$M,3,0)</f>
        <v>27</v>
      </c>
      <c r="F44" s="59">
        <f>VLOOKUP($B44,'C (tt&gt;10)'!$B:$M,4,0)</f>
        <v>6.3888888888888893</v>
      </c>
      <c r="G44" s="59">
        <f>VLOOKUP($B44,'C (tt&gt;10)'!$B:$M,5,0)</f>
        <v>5.9444444444444446</v>
      </c>
      <c r="H44" s="29">
        <f t="shared" ref="H44:H73" si="4">J44*3+K44</f>
        <v>15</v>
      </c>
      <c r="I44" s="204">
        <f t="shared" ref="I44:I73" si="5">H44/E44</f>
        <v>0.55555555555555558</v>
      </c>
      <c r="J44" s="96">
        <f>VLOOKUP($B44,'C (tt&gt;10)'!$B:$M,7,0)</f>
        <v>5</v>
      </c>
      <c r="K44" s="96">
        <f>VLOOKUP($B44,'C (tt&gt;10)'!$B:$M,10,0)</f>
        <v>0</v>
      </c>
      <c r="L44" s="58"/>
      <c r="M44" s="223" t="str">
        <f>LOWER(IF(ISNA(VLOOKUP($B44,'C conf old'!$B:$AH,3,0)),"",VLOOKUP($B44,'C conf old'!$B:$AH,3,0)))</f>
        <v/>
      </c>
      <c r="N44" s="117" t="str">
        <f>IF(ISNA(VLOOKUP($B44,'C conf old'!$B:$AH,3,0)),"",VLOOKUP($B44,'C conf old'!$B:$AH,4,0))</f>
        <v/>
      </c>
      <c r="O44" s="117" t="str">
        <f>IF(ISNA(VLOOKUP($B44,'C conf old'!$B:$AH,3,0)),"",VLOOKUP($B44,'C conf old'!$B:$AH,5,0))</f>
        <v/>
      </c>
      <c r="P44" s="117" t="str">
        <f>IF(ISNA(VLOOKUP($B44,'C conf old'!$B:$AH,3,0)),"",VLOOKUP($B44,'C conf old'!$B:$AH,6,0))</f>
        <v/>
      </c>
      <c r="Q44" s="117">
        <f t="shared" ref="Q44:Q72" si="6">S44*3+T44</f>
        <v>0</v>
      </c>
      <c r="R44" s="118"/>
      <c r="S44" s="117"/>
      <c r="T44" s="120"/>
      <c r="U44" s="58"/>
      <c r="V44" s="223"/>
      <c r="W44" s="117"/>
      <c r="X44" s="117"/>
      <c r="Y44" s="117"/>
      <c r="Z44" s="117"/>
      <c r="AA44" s="118"/>
      <c r="AB44" s="117"/>
      <c r="AC44" s="120"/>
      <c r="AD44" s="58"/>
      <c r="AE44" s="223"/>
      <c r="AF44" s="117"/>
      <c r="AG44" s="117"/>
      <c r="AH44" s="117"/>
      <c r="AI44" s="117"/>
      <c r="AJ44" s="118"/>
      <c r="AK44" s="117"/>
      <c r="AL44" s="120"/>
    </row>
    <row r="45" spans="1:39" x14ac:dyDescent="0.15">
      <c r="B45" s="28" t="s">
        <v>592</v>
      </c>
      <c r="D45" s="82" t="str">
        <f>VLOOKUP($B45,'C (tt&gt;10)'!$B:$M,2,0)</f>
        <v>udi</v>
      </c>
      <c r="E45" s="29">
        <f>VLOOKUP($B45,'C (tt&gt;10)'!$B:$M,3,0)</f>
        <v>35</v>
      </c>
      <c r="F45" s="59">
        <f>VLOOKUP($B45,'C (tt&gt;10)'!$B:$M,4,0)</f>
        <v>6.3857142857142861</v>
      </c>
      <c r="G45" s="59">
        <f>VLOOKUP($B45,'C (tt&gt;10)'!$B:$M,5,0)</f>
        <v>6.128571428571429</v>
      </c>
      <c r="H45" s="29">
        <f t="shared" si="4"/>
        <v>12</v>
      </c>
      <c r="I45" s="204">
        <f t="shared" si="5"/>
        <v>0.34285714285714286</v>
      </c>
      <c r="J45" s="96">
        <f>VLOOKUP($B45,'C (tt&gt;10)'!$B:$M,7,0)</f>
        <v>2</v>
      </c>
      <c r="K45" s="96">
        <f>VLOOKUP($B45,'C (tt&gt;10)'!$B:$M,10,0)</f>
        <v>6</v>
      </c>
      <c r="L45" s="58"/>
      <c r="M45" s="82" t="str">
        <f>LOWER(IF(ISNA(VLOOKUP($B45,'C conf old'!$B:$AH,3,0)),"",VLOOKUP($B45,'C conf old'!$B:$AH,3,0)))</f>
        <v>udi</v>
      </c>
      <c r="N45" s="29">
        <f>IF(ISNA(VLOOKUP($B45,'C conf old'!$B:$AH,3,0)),"",VLOOKUP($B45,'C conf old'!$B:$AH,4,0))</f>
        <v>37</v>
      </c>
      <c r="O45" s="59">
        <f>IF(ISNA(VLOOKUP($B45,'C conf old'!$B:$AH,3,0)),"",VLOOKUP($B45,'C conf old'!$B:$AH,5,0))</f>
        <v>6.57</v>
      </c>
      <c r="P45" s="59">
        <f>IF(ISNA(VLOOKUP($B45,'C conf old'!$B:$AH,3,0)),"",VLOOKUP($B45,'C conf old'!$B:$AH,6,0))</f>
        <v>6.16</v>
      </c>
      <c r="Q45" s="29">
        <f t="shared" si="6"/>
        <v>16</v>
      </c>
      <c r="R45" s="204">
        <f t="shared" ref="R45:R72" si="7">Q45/N45</f>
        <v>0.43243243243243246</v>
      </c>
      <c r="S45" s="96">
        <f>IF(ISNA(VLOOKUP($B45,'C conf old'!$B:$AH,3,0)),"",VLOOKUP($B45,'C conf old'!$B:$AH,9,0))</f>
        <v>5</v>
      </c>
      <c r="T45" s="96">
        <f>IF(ISNA(VLOOKUP($B45,'C conf old'!$B:$AH,3,0)),"",VLOOKUP($B45,'C conf old'!$B:$AH,10,0))</f>
        <v>1</v>
      </c>
      <c r="U45" s="58"/>
      <c r="V45" s="82" t="str">
        <f>LOWER(IF(ISNA(VLOOKUP($B45,'C conf old'!$B:$AH,3,0)),"",VLOOKUP($B45,'C conf old'!$B:$AH,13,0)))</f>
        <v>udi</v>
      </c>
      <c r="W45" s="29">
        <f>IF(ISNA(VLOOKUP($B45,'C conf old'!$B:$AH,3,0)),"",VLOOKUP($B45,'C conf old'!$B:$AH,14,0))</f>
        <v>10</v>
      </c>
      <c r="X45" s="59">
        <f>IF(ISNA(VLOOKUP($B45,'C conf old'!$B:$AH,3,0)),"",VLOOKUP($B45,'C conf old'!$B:$AH,15,0))</f>
        <v>6.3</v>
      </c>
      <c r="Y45" s="59">
        <f>IF(ISNA(VLOOKUP($B45,'C conf old'!$B:$AH,3,0)),"",VLOOKUP($B45,'C conf old'!$B:$AH,16,0))</f>
        <v>6.05</v>
      </c>
      <c r="Z45" s="29">
        <f t="shared" ref="Z45:Z68" si="8">AB45*3+AC45</f>
        <v>4</v>
      </c>
      <c r="AA45" s="204">
        <f t="shared" ref="AA45:AA68" si="9">Z45/W45</f>
        <v>0.4</v>
      </c>
      <c r="AB45" s="96">
        <f>IF(ISNA(VLOOKUP($B45,'C conf old'!$B:$AH,3,0)),"",VLOOKUP($B45,'C conf old'!$B:$AH,19,0))</f>
        <v>1</v>
      </c>
      <c r="AC45" s="96">
        <f>IF(ISNA(VLOOKUP($B45,'C conf old'!$B:$AH,3,0)),"",VLOOKUP($B45,'C conf old'!$B:$AH,20,0))</f>
        <v>1</v>
      </c>
      <c r="AD45" s="58"/>
      <c r="AE45" s="223"/>
      <c r="AF45" s="117"/>
      <c r="AG45" s="117"/>
      <c r="AH45" s="117"/>
      <c r="AI45" s="117"/>
      <c r="AJ45" s="118"/>
      <c r="AK45" s="117"/>
      <c r="AL45" s="120"/>
    </row>
    <row r="46" spans="1:39" x14ac:dyDescent="0.15">
      <c r="B46" s="28" t="s">
        <v>586</v>
      </c>
      <c r="D46" s="82" t="str">
        <f>VLOOKUP($B46,'C (tt&gt;10)'!$B:$M,2,0)</f>
        <v>mil</v>
      </c>
      <c r="E46" s="29">
        <f>VLOOKUP($B46,'C (tt&gt;10)'!$B:$M,3,0)</f>
        <v>25</v>
      </c>
      <c r="F46" s="59">
        <f>VLOOKUP($B46,'C (tt&gt;10)'!$B:$M,4,0)</f>
        <v>6.38</v>
      </c>
      <c r="G46" s="59">
        <f>VLOOKUP($B46,'C (tt&gt;10)'!$B:$M,5,0)</f>
        <v>5.9</v>
      </c>
      <c r="H46" s="29">
        <f t="shared" si="4"/>
        <v>16</v>
      </c>
      <c r="I46" s="204">
        <f t="shared" si="5"/>
        <v>0.64</v>
      </c>
      <c r="J46" s="96">
        <f>VLOOKUP($B46,'C (tt&gt;10)'!$B:$M,7,0)</f>
        <v>5</v>
      </c>
      <c r="K46" s="96">
        <f>VLOOKUP($B46,'C (tt&gt;10)'!$B:$M,10,0)</f>
        <v>1</v>
      </c>
      <c r="L46" s="58"/>
      <c r="M46" s="223" t="str">
        <f>LOWER(IF(ISNA(VLOOKUP($B46,'C conf old'!$B:$AH,3,0)),"",VLOOKUP($B46,'C conf old'!$B:$AH,3,0)))</f>
        <v/>
      </c>
      <c r="N46" s="117" t="str">
        <f>IF(ISNA(VLOOKUP($B46,'C conf old'!$B:$AH,3,0)),"",VLOOKUP($B46,'C conf old'!$B:$AH,4,0))</f>
        <v/>
      </c>
      <c r="O46" s="117"/>
      <c r="P46" s="117"/>
      <c r="Q46" s="117"/>
      <c r="R46" s="118"/>
      <c r="S46" s="117"/>
      <c r="T46" s="120"/>
      <c r="U46" s="58"/>
      <c r="V46" s="223"/>
      <c r="W46" s="117"/>
      <c r="X46" s="117"/>
      <c r="Y46" s="117"/>
      <c r="Z46" s="117"/>
      <c r="AA46" s="118"/>
      <c r="AB46" s="117"/>
      <c r="AC46" s="120"/>
      <c r="AD46" s="58"/>
      <c r="AE46" s="223"/>
      <c r="AF46" s="117"/>
      <c r="AG46" s="117"/>
      <c r="AH46" s="117"/>
      <c r="AI46" s="117"/>
      <c r="AJ46" s="118"/>
      <c r="AK46" s="117"/>
      <c r="AL46" s="120"/>
    </row>
    <row r="47" spans="1:39" x14ac:dyDescent="0.15">
      <c r="B47" s="28" t="s">
        <v>522</v>
      </c>
      <c r="D47" s="82" t="str">
        <f>VLOOKUP($B47,'C (tt&gt;10)'!$B:$M,2,0)</f>
        <v>rom</v>
      </c>
      <c r="E47" s="29">
        <f>VLOOKUP($B47,'C (tt&gt;10)'!$B:$M,3,0)</f>
        <v>32</v>
      </c>
      <c r="F47" s="59">
        <f>VLOOKUP($B47,'C (tt&gt;10)'!$B:$M,4,0)</f>
        <v>6.375</v>
      </c>
      <c r="G47" s="59">
        <f>VLOOKUP($B47,'C (tt&gt;10)'!$B:$M,5,0)</f>
        <v>6.34375</v>
      </c>
      <c r="H47" s="29">
        <f t="shared" si="4"/>
        <v>4</v>
      </c>
      <c r="I47" s="204">
        <f t="shared" si="5"/>
        <v>0.125</v>
      </c>
      <c r="J47" s="96">
        <f>VLOOKUP($B47,'C (tt&gt;10)'!$B:$M,7,0)</f>
        <v>1</v>
      </c>
      <c r="K47" s="96">
        <f>VLOOKUP($B47,'C (tt&gt;10)'!$B:$M,10,0)</f>
        <v>1</v>
      </c>
      <c r="L47" s="58"/>
      <c r="M47" s="82" t="str">
        <f>LOWER(IF(ISNA(VLOOKUP($B47,'C conf old'!$B:$AH,3,0)),"",VLOOKUP($B47,'C conf old'!$B:$AH,3,0)))</f>
        <v>rom</v>
      </c>
      <c r="N47" s="29">
        <f>IF(ISNA(VLOOKUP($B47,'C conf old'!$B:$AH,3,0)),"",VLOOKUP($B47,'C conf old'!$B:$AH,4,0))</f>
        <v>25</v>
      </c>
      <c r="O47" s="59">
        <f>IF(ISNA(VLOOKUP($B47,'C conf old'!$B:$AH,3,0)),"",VLOOKUP($B47,'C conf old'!$B:$AH,5,0))</f>
        <v>5.5</v>
      </c>
      <c r="P47" s="59">
        <f>IF(ISNA(VLOOKUP($B47,'C conf old'!$B:$AH,3,0)),"",VLOOKUP($B47,'C conf old'!$B:$AH,6,0))</f>
        <v>5.54</v>
      </c>
      <c r="Q47" s="29">
        <f t="shared" si="6"/>
        <v>3</v>
      </c>
      <c r="R47" s="204">
        <f t="shared" si="7"/>
        <v>0.12</v>
      </c>
      <c r="S47" s="96">
        <f>IF(ISNA(VLOOKUP($B47,'C conf old'!$B:$AH,3,0)),"",VLOOKUP($B47,'C conf old'!$B:$AH,9,0))</f>
        <v>0</v>
      </c>
      <c r="T47" s="96">
        <f>IF(ISNA(VLOOKUP($B47,'C conf old'!$B:$AH,3,0)),"",VLOOKUP($B47,'C conf old'!$B:$AH,10,0))</f>
        <v>3</v>
      </c>
      <c r="U47" s="58"/>
      <c r="V47" s="82" t="str">
        <f>LOWER(IF(ISNA(VLOOKUP($B47,'C conf old'!$B:$AH,3,0)),"",VLOOKUP($B47,'C conf old'!$B:$AH,13,0)))</f>
        <v>rom</v>
      </c>
      <c r="W47" s="29">
        <f>IF(ISNA(VLOOKUP($B47,'C conf old'!$B:$AH,3,0)),"",VLOOKUP($B47,'C conf old'!$B:$AH,14,0))</f>
        <v>32</v>
      </c>
      <c r="X47" s="59">
        <f>IF(ISNA(VLOOKUP($B47,'C conf old'!$B:$AH,3,0)),"",VLOOKUP($B47,'C conf old'!$B:$AH,15,0))</f>
        <v>6.55</v>
      </c>
      <c r="Y47" s="59">
        <f>IF(ISNA(VLOOKUP($B47,'C conf old'!$B:$AH,3,0)),"",VLOOKUP($B47,'C conf old'!$B:$AH,16,0))</f>
        <v>6.28</v>
      </c>
      <c r="Z47" s="29">
        <f t="shared" si="8"/>
        <v>13</v>
      </c>
      <c r="AA47" s="204">
        <f t="shared" si="9"/>
        <v>0.40625</v>
      </c>
      <c r="AB47" s="96">
        <f>IF(ISNA(VLOOKUP($B47,'C conf old'!$B:$AH,3,0)),"",VLOOKUP($B47,'C conf old'!$B:$AH,19,0))</f>
        <v>4</v>
      </c>
      <c r="AC47" s="96">
        <f>IF(ISNA(VLOOKUP($B47,'C conf old'!$B:$AH,3,0)),"",VLOOKUP($B47,'C conf old'!$B:$AH,20,0))</f>
        <v>1</v>
      </c>
      <c r="AD47" s="58"/>
      <c r="AE47" s="82" t="str">
        <f>LOWER(IF(ISNA(VLOOKUP($B47,'C conf old'!$B:$AH,3,0)),"",VLOOKUP($B47,'C conf old'!$B:$AH,23,0)))</f>
        <v>rom</v>
      </c>
      <c r="AF47" s="29">
        <f>IF(ISNA(VLOOKUP($B47,'C conf old'!$B:$AH,3,0)),"",VLOOKUP($B47,'C conf old'!$B:$AH,24,0))</f>
        <v>28</v>
      </c>
      <c r="AG47" s="59">
        <f>IF(ISNA(VLOOKUP($B47,'C conf old'!$B:$AH,3,0)),"",VLOOKUP($B47,'C conf old'!$B:$AH,25,0))</f>
        <v>5.88</v>
      </c>
      <c r="AH47" s="59">
        <f>IF(ISNA(VLOOKUP($B47,'C conf old'!$B:$AH,3,0)),"",VLOOKUP($B47,'C conf old'!$B:$AH,26,0))</f>
        <v>5.79</v>
      </c>
      <c r="AI47" s="29">
        <f t="shared" ref="AI47:AI68" si="10">AK47*3+AL47</f>
        <v>2.4821428571428572</v>
      </c>
      <c r="AJ47" s="204">
        <f t="shared" ref="AJ47:AJ68" si="11">AI47/AF47</f>
        <v>8.8647959183673478E-2</v>
      </c>
      <c r="AK47" s="96">
        <f>IF(ISNA(VLOOKUP($B47,'C conf old'!$B:$AH,3,0)),"",VLOOKUP($B47,'C conf old'!$B:$AH,28,0))</f>
        <v>0.16071428571428573</v>
      </c>
      <c r="AL47" s="96">
        <f>IF(ISNA(VLOOKUP($B47,'C conf old'!$B:$AH,3,0)),"",VLOOKUP($B47,'C conf old'!$B:$AH,29,0))</f>
        <v>2</v>
      </c>
    </row>
    <row r="48" spans="1:39" x14ac:dyDescent="0.15">
      <c r="B48" s="28" t="s">
        <v>545</v>
      </c>
      <c r="D48" s="82" t="str">
        <f>VLOOKUP($B48,'C (tt&gt;10)'!$B:$M,2,0)</f>
        <v>ver</v>
      </c>
      <c r="E48" s="29">
        <f>VLOOKUP($B48,'C (tt&gt;10)'!$B:$M,3,0)</f>
        <v>30</v>
      </c>
      <c r="F48" s="59">
        <f>VLOOKUP($B48,'C (tt&gt;10)'!$B:$M,4,0)</f>
        <v>6.3</v>
      </c>
      <c r="G48" s="59">
        <f>VLOOKUP($B48,'C (tt&gt;10)'!$B:$M,5,0)</f>
        <v>6.083333333333333</v>
      </c>
      <c r="H48" s="29">
        <f t="shared" si="4"/>
        <v>9</v>
      </c>
      <c r="I48" s="204">
        <f t="shared" si="5"/>
        <v>0.3</v>
      </c>
      <c r="J48" s="96">
        <f>VLOOKUP($B48,'C (tt&gt;10)'!$B:$M,7,0)</f>
        <v>2</v>
      </c>
      <c r="K48" s="96">
        <f>VLOOKUP($B48,'C (tt&gt;10)'!$B:$M,10,0)</f>
        <v>3</v>
      </c>
      <c r="L48" s="58"/>
      <c r="M48" s="223" t="str">
        <f>LOWER(IF(ISNA(VLOOKUP($B48,'C conf old'!$B:$AH,3,0)),"",VLOOKUP($B48,'C conf old'!$B:$AH,3,0)))</f>
        <v/>
      </c>
      <c r="N48" s="117" t="str">
        <f>IF(ISNA(VLOOKUP($B48,'C conf old'!$B:$AH,3,0)),"",VLOOKUP($B48,'C conf old'!$B:$AH,4,0))</f>
        <v/>
      </c>
      <c r="O48" s="117" t="str">
        <f>IF(ISNA(VLOOKUP($B48,'C conf old'!$B:$AH,3,0)),"",VLOOKUP($B48,'C conf old'!$B:$AH,5,0))</f>
        <v/>
      </c>
      <c r="P48" s="117"/>
      <c r="Q48" s="117"/>
      <c r="R48" s="118"/>
      <c r="S48" s="117"/>
      <c r="T48" s="120"/>
      <c r="U48" s="58"/>
      <c r="V48" s="223"/>
      <c r="W48" s="117"/>
      <c r="X48" s="117"/>
      <c r="Y48" s="117"/>
      <c r="Z48" s="117"/>
      <c r="AA48" s="118"/>
      <c r="AB48" s="117"/>
      <c r="AC48" s="120"/>
      <c r="AD48" s="58"/>
      <c r="AE48" s="223"/>
      <c r="AF48" s="117"/>
      <c r="AG48" s="117"/>
      <c r="AH48" s="117"/>
      <c r="AI48" s="117"/>
      <c r="AJ48" s="118"/>
      <c r="AK48" s="117"/>
      <c r="AL48" s="120"/>
    </row>
    <row r="49" spans="2:38" x14ac:dyDescent="0.15">
      <c r="B49" s="28" t="s">
        <v>538</v>
      </c>
      <c r="D49" s="82" t="str">
        <f>VLOOKUP($B49,'C (tt&gt;10)'!$B:$M,2,0)</f>
        <v>gen</v>
      </c>
      <c r="E49" s="29">
        <f>VLOOKUP($B49,'C (tt&gt;10)'!$B:$M,3,0)</f>
        <v>29</v>
      </c>
      <c r="F49" s="59">
        <f>VLOOKUP($B49,'C (tt&gt;10)'!$B:$M,4,0)</f>
        <v>6.2931034482758621</v>
      </c>
      <c r="G49" s="59">
        <f>VLOOKUP($B49,'C (tt&gt;10)'!$B:$M,5,0)</f>
        <v>6</v>
      </c>
      <c r="H49" s="29">
        <f t="shared" si="4"/>
        <v>9</v>
      </c>
      <c r="I49" s="204">
        <f t="shared" si="5"/>
        <v>0.31034482758620691</v>
      </c>
      <c r="J49" s="96">
        <f>VLOOKUP($B49,'C (tt&gt;10)'!$B:$M,7,0)</f>
        <v>2</v>
      </c>
      <c r="K49" s="96">
        <f>VLOOKUP($B49,'C (tt&gt;10)'!$B:$M,10,0)</f>
        <v>3</v>
      </c>
      <c r="L49" s="58"/>
      <c r="M49" s="223" t="str">
        <f>LOWER(IF(ISNA(VLOOKUP($B49,'C conf old'!$B:$AH,3,0)),"",VLOOKUP($B49,'C conf old'!$B:$AH,3,0)))</f>
        <v/>
      </c>
      <c r="N49" s="117" t="str">
        <f>IF(ISNA(VLOOKUP($B49,'C conf old'!$B:$AH,3,0)),"",VLOOKUP($B49,'C conf old'!$B:$AH,4,0))</f>
        <v/>
      </c>
      <c r="O49" s="117" t="str">
        <f>IF(ISNA(VLOOKUP($B49,'C conf old'!$B:$AH,3,0)),"",VLOOKUP($B49,'C conf old'!$B:$AH,5,0))</f>
        <v/>
      </c>
      <c r="P49" s="117"/>
      <c r="Q49" s="117"/>
      <c r="R49" s="118"/>
      <c r="S49" s="117"/>
      <c r="T49" s="120"/>
      <c r="U49" s="58"/>
      <c r="V49" s="223"/>
      <c r="W49" s="117"/>
      <c r="X49" s="117"/>
      <c r="Y49" s="117"/>
      <c r="Z49" s="117"/>
      <c r="AA49" s="118"/>
      <c r="AB49" s="117"/>
      <c r="AC49" s="120"/>
      <c r="AD49" s="58"/>
      <c r="AE49" s="223"/>
      <c r="AF49" s="117"/>
      <c r="AG49" s="117"/>
      <c r="AH49" s="117"/>
      <c r="AI49" s="117"/>
      <c r="AJ49" s="118"/>
      <c r="AK49" s="117"/>
      <c r="AL49" s="120"/>
    </row>
    <row r="50" spans="2:38" x14ac:dyDescent="0.15">
      <c r="B50" s="28" t="s">
        <v>490</v>
      </c>
      <c r="D50" s="82" t="str">
        <f>VLOOKUP($B50,'C (tt&gt;10)'!$B:$M,2,0)</f>
        <v>cat</v>
      </c>
      <c r="E50" s="29">
        <f>VLOOKUP($B50,'C (tt&gt;10)'!$B:$M,3,0)</f>
        <v>28</v>
      </c>
      <c r="F50" s="59">
        <f>VLOOKUP($B50,'C (tt&gt;10)'!$B:$M,4,0)</f>
        <v>6.2678571428571432</v>
      </c>
      <c r="G50" s="59">
        <f>VLOOKUP($B50,'C (tt&gt;10)'!$B:$M,5,0)</f>
        <v>5.7678571428571432</v>
      </c>
      <c r="H50" s="29">
        <f t="shared" si="4"/>
        <v>19</v>
      </c>
      <c r="I50" s="204">
        <f t="shared" si="5"/>
        <v>0.6785714285714286</v>
      </c>
      <c r="J50" s="96">
        <f>VLOOKUP($B50,'C (tt&gt;10)'!$B:$M,7,0)</f>
        <v>5</v>
      </c>
      <c r="K50" s="96">
        <f>VLOOKUP($B50,'C (tt&gt;10)'!$B:$M,10,0)</f>
        <v>4</v>
      </c>
      <c r="L50" s="58"/>
      <c r="M50" s="82" t="str">
        <f>LOWER(IF(ISNA(VLOOKUP($B50,'C conf old'!$B:$AH,3,0)),"",VLOOKUP($B50,'C conf old'!$B:$AH,3,0)))</f>
        <v>cat</v>
      </c>
      <c r="N50" s="29">
        <f>IF(ISNA(VLOOKUP($B50,'C conf old'!$B:$AH,3,0)),"",VLOOKUP($B50,'C conf old'!$B:$AH,4,0))</f>
        <v>31</v>
      </c>
      <c r="O50" s="59">
        <f>IF(ISNA(VLOOKUP($B50,'C conf old'!$B:$AH,3,0)),"",VLOOKUP($B50,'C conf old'!$B:$AH,5,0))</f>
        <v>6.61</v>
      </c>
      <c r="P50" s="59">
        <f>IF(ISNA(VLOOKUP($B50,'C conf old'!$B:$AH,3,0)),"",VLOOKUP($B50,'C conf old'!$B:$AH,6,0))</f>
        <v>6.08</v>
      </c>
      <c r="Q50" s="29">
        <f t="shared" si="6"/>
        <v>20</v>
      </c>
      <c r="R50" s="204">
        <f t="shared" si="7"/>
        <v>0.64516129032258063</v>
      </c>
      <c r="S50" s="96">
        <f>IF(ISNA(VLOOKUP($B50,'C conf old'!$B:$AH,3,0)),"",VLOOKUP($B50,'C conf old'!$B:$AH,9,0))</f>
        <v>5</v>
      </c>
      <c r="T50" s="96">
        <f>IF(ISNA(VLOOKUP($B50,'C conf old'!$B:$AH,3,0)),"",VLOOKUP($B50,'C conf old'!$B:$AH,10,0))</f>
        <v>5</v>
      </c>
      <c r="U50" s="58"/>
      <c r="V50" s="82" t="str">
        <f>LOWER(IF(ISNA(VLOOKUP($B50,'C conf old'!$B:$AH,3,0)),"",VLOOKUP($B50,'C conf old'!$B:$AH,13,0)))</f>
        <v>cat</v>
      </c>
      <c r="W50" s="29">
        <f>IF(ISNA(VLOOKUP($B50,'C conf old'!$B:$AH,3,0)),"",VLOOKUP($B50,'C conf old'!$B:$AH,14,0))</f>
        <v>24</v>
      </c>
      <c r="X50" s="59">
        <f>IF(ISNA(VLOOKUP($B50,'C conf old'!$B:$AH,3,0)),"",VLOOKUP($B50,'C conf old'!$B:$AH,15,0))</f>
        <v>6.77</v>
      </c>
      <c r="Y50" s="59">
        <f>IF(ISNA(VLOOKUP($B50,'C conf old'!$B:$AH,3,0)),"",VLOOKUP($B50,'C conf old'!$B:$AH,16,0))</f>
        <v>6.29</v>
      </c>
      <c r="Z50" s="29">
        <f t="shared" si="8"/>
        <v>14</v>
      </c>
      <c r="AA50" s="204">
        <f t="shared" si="9"/>
        <v>0.58333333333333337</v>
      </c>
      <c r="AB50" s="96">
        <f>IF(ISNA(VLOOKUP($B50,'C conf old'!$B:$AH,3,0)),"",VLOOKUP($B50,'C conf old'!$B:$AH,19,0))</f>
        <v>4</v>
      </c>
      <c r="AC50" s="96">
        <f>IF(ISNA(VLOOKUP($B50,'C conf old'!$B:$AH,3,0)),"",VLOOKUP($B50,'C conf old'!$B:$AH,20,0))</f>
        <v>2</v>
      </c>
      <c r="AD50" s="58"/>
      <c r="AE50" s="223"/>
      <c r="AF50" s="117"/>
      <c r="AG50" s="117"/>
      <c r="AH50" s="117"/>
      <c r="AI50" s="117"/>
      <c r="AJ50" s="118"/>
      <c r="AK50" s="117"/>
      <c r="AL50" s="120"/>
    </row>
    <row r="51" spans="2:38" x14ac:dyDescent="0.15">
      <c r="B51" s="28" t="s">
        <v>550</v>
      </c>
      <c r="D51" s="82" t="str">
        <f>VLOOKUP($B51,'C (tt&gt;10)'!$B:$M,2,0)</f>
        <v>fio</v>
      </c>
      <c r="E51" s="29">
        <f>VLOOKUP($B51,'C (tt&gt;10)'!$B:$M,3,0)</f>
        <v>20</v>
      </c>
      <c r="F51" s="59">
        <f>VLOOKUP($B51,'C (tt&gt;10)'!$B:$M,4,0)</f>
        <v>6.25</v>
      </c>
      <c r="G51" s="59">
        <f>VLOOKUP($B51,'C (tt&gt;10)'!$B:$M,5,0)</f>
        <v>5.7750000000000004</v>
      </c>
      <c r="H51" s="29">
        <f t="shared" si="4"/>
        <v>10</v>
      </c>
      <c r="I51" s="204">
        <f t="shared" si="5"/>
        <v>0.5</v>
      </c>
      <c r="J51" s="96">
        <f>VLOOKUP($B51,'C (tt&gt;10)'!$B:$M,7,0)</f>
        <v>3</v>
      </c>
      <c r="K51" s="96">
        <f>VLOOKUP($B51,'C (tt&gt;10)'!$B:$M,10,0)</f>
        <v>1</v>
      </c>
      <c r="L51" s="58"/>
      <c r="M51" s="82" t="str">
        <f>LOWER(IF(ISNA(VLOOKUP($B51,'C conf old'!$B:$AH,3,0)),"",VLOOKUP($B51,'C conf old'!$B:$AH,3,0)))</f>
        <v>pal</v>
      </c>
      <c r="N51" s="29">
        <f>IF(ISNA(VLOOKUP($B51,'C conf old'!$B:$AH,3,0)),"",VLOOKUP($B51,'C conf old'!$B:$AH,4,0))</f>
        <v>31</v>
      </c>
      <c r="O51" s="59">
        <f>IF(ISNA(VLOOKUP($B51,'C conf old'!$B:$AH,3,0)),"",VLOOKUP($B51,'C conf old'!$B:$AH,5,0))</f>
        <v>6.85</v>
      </c>
      <c r="P51" s="59">
        <f>IF(ISNA(VLOOKUP($B51,'C conf old'!$B:$AH,3,0)),"",VLOOKUP($B51,'C conf old'!$B:$AH,6,0))</f>
        <v>5.94</v>
      </c>
      <c r="Q51" s="29">
        <f t="shared" si="6"/>
        <v>32</v>
      </c>
      <c r="R51" s="204">
        <f t="shared" si="7"/>
        <v>1.032258064516129</v>
      </c>
      <c r="S51" s="96">
        <f>IF(ISNA(VLOOKUP($B51,'C conf old'!$B:$AH,3,0)),"",VLOOKUP($B51,'C conf old'!$B:$AH,9,0))</f>
        <v>10</v>
      </c>
      <c r="T51" s="96">
        <f>IF(ISNA(VLOOKUP($B51,'C conf old'!$B:$AH,3,0)),"",VLOOKUP($B51,'C conf old'!$B:$AH,10,0))</f>
        <v>2</v>
      </c>
      <c r="U51" s="58"/>
      <c r="V51" s="82" t="str">
        <f>LOWER(IF(ISNA(VLOOKUP($B51,'C conf old'!$B:$AH,3,0)),"",VLOOKUP($B51,'C conf old'!$B:$AH,13,0)))</f>
        <v>pal</v>
      </c>
      <c r="W51" s="29">
        <f>IF(ISNA(VLOOKUP($B51,'C conf old'!$B:$AH,3,0)),"",VLOOKUP($B51,'C conf old'!$B:$AH,14,0))</f>
        <v>32</v>
      </c>
      <c r="X51" s="59">
        <f>IF(ISNA(VLOOKUP($B51,'C conf old'!$B:$AH,3,0)),"",VLOOKUP($B51,'C conf old'!$B:$AH,15,0))</f>
        <v>5.97</v>
      </c>
      <c r="Y51" s="59">
        <f>IF(ISNA(VLOOKUP($B51,'C conf old'!$B:$AH,3,0)),"",VLOOKUP($B51,'C conf old'!$B:$AH,16,0))</f>
        <v>5.77</v>
      </c>
      <c r="Z51" s="29">
        <f t="shared" si="8"/>
        <v>10</v>
      </c>
      <c r="AA51" s="204">
        <f t="shared" si="9"/>
        <v>0.3125</v>
      </c>
      <c r="AB51" s="96">
        <f>IF(ISNA(VLOOKUP($B51,'C conf old'!$B:$AH,3,0)),"",VLOOKUP($B51,'C conf old'!$B:$AH,19,0))</f>
        <v>2</v>
      </c>
      <c r="AC51" s="96">
        <f>IF(ISNA(VLOOKUP($B51,'C conf old'!$B:$AH,3,0)),"",VLOOKUP($B51,'C conf old'!$B:$AH,20,0))</f>
        <v>4</v>
      </c>
      <c r="AD51" s="58"/>
      <c r="AE51" s="82" t="str">
        <f>LOWER(IF(ISNA(VLOOKUP($B51,'C conf old'!$B:$AH,3,0)),"",VLOOKUP($B51,'C conf old'!$B:$AH,23,0)))</f>
        <v>pal</v>
      </c>
      <c r="AF51" s="29">
        <f>IF(ISNA(VLOOKUP($B51,'C conf old'!$B:$AH,3,0)),"",VLOOKUP($B51,'C conf old'!$B:$AH,24,0))</f>
        <v>34</v>
      </c>
      <c r="AG51" s="59">
        <f>IF(ISNA(VLOOKUP($B51,'C conf old'!$B:$AH,3,0)),"",VLOOKUP($B51,'C conf old'!$B:$AH,25,0))</f>
        <v>6.91</v>
      </c>
      <c r="AH51" s="59">
        <f>IF(ISNA(VLOOKUP($B51,'C conf old'!$B:$AH,3,0)),"",VLOOKUP($B51,'C conf old'!$B:$AH,26,0))</f>
        <v>6.03</v>
      </c>
      <c r="AI51" s="29">
        <f t="shared" si="10"/>
        <v>10.647058823529411</v>
      </c>
      <c r="AJ51" s="204">
        <f t="shared" si="11"/>
        <v>0.31314878892733561</v>
      </c>
      <c r="AK51" s="96">
        <f>IF(ISNA(VLOOKUP($B51,'C conf old'!$B:$AH,3,0)),"",VLOOKUP($B51,'C conf old'!$B:$AH,28,0))</f>
        <v>0.88235294117647056</v>
      </c>
      <c r="AL51" s="96">
        <f>IF(ISNA(VLOOKUP($B51,'C conf old'!$B:$AH,3,0)),"",VLOOKUP($B51,'C conf old'!$B:$AH,29,0))</f>
        <v>8</v>
      </c>
    </row>
    <row r="52" spans="2:38" x14ac:dyDescent="0.15">
      <c r="B52" s="28" t="s">
        <v>553</v>
      </c>
      <c r="D52" s="82" t="str">
        <f>VLOOKUP($B52,'C (tt&gt;10)'!$B:$M,2,0)</f>
        <v>cat</v>
      </c>
      <c r="E52" s="29">
        <f>VLOOKUP($B52,'C (tt&gt;10)'!$B:$M,3,0)</f>
        <v>29</v>
      </c>
      <c r="F52" s="59">
        <f>VLOOKUP($B52,'C (tt&gt;10)'!$B:$M,4,0)</f>
        <v>6.2241379310344831</v>
      </c>
      <c r="G52" s="59">
        <f>VLOOKUP($B52,'C (tt&gt;10)'!$B:$M,5,0)</f>
        <v>5.931034482758621</v>
      </c>
      <c r="H52" s="29">
        <f t="shared" si="4"/>
        <v>10</v>
      </c>
      <c r="I52" s="204">
        <f t="shared" si="5"/>
        <v>0.34482758620689657</v>
      </c>
      <c r="J52" s="96">
        <f>VLOOKUP($B52,'C (tt&gt;10)'!$B:$M,7,0)</f>
        <v>3</v>
      </c>
      <c r="K52" s="96">
        <f>VLOOKUP($B52,'C (tt&gt;10)'!$B:$M,10,0)</f>
        <v>1</v>
      </c>
      <c r="L52" s="58"/>
      <c r="M52" s="82" t="str">
        <f>LOWER(IF(ISNA(VLOOKUP($B52,'C conf old'!$B:$AH,3,0)),"",VLOOKUP($B52,'C conf old'!$B:$AH,3,0)))</f>
        <v>cat</v>
      </c>
      <c r="N52" s="29">
        <f>IF(ISNA(VLOOKUP($B52,'C conf old'!$B:$AH,3,0)),"",VLOOKUP($B52,'C conf old'!$B:$AH,4,0))</f>
        <v>34</v>
      </c>
      <c r="O52" s="59">
        <f>IF(ISNA(VLOOKUP($B52,'C conf old'!$B:$AH,3,0)),"",VLOOKUP($B52,'C conf old'!$B:$AH,5,0))</f>
        <v>6.35</v>
      </c>
      <c r="P52" s="59">
        <f>IF(ISNA(VLOOKUP($B52,'C conf old'!$B:$AH,3,0)),"",VLOOKUP($B52,'C conf old'!$B:$AH,6,0))</f>
        <v>6.22</v>
      </c>
      <c r="Q52" s="29">
        <f t="shared" si="6"/>
        <v>6</v>
      </c>
      <c r="R52" s="204">
        <f t="shared" si="7"/>
        <v>0.17647058823529413</v>
      </c>
      <c r="S52" s="96">
        <f>IF(ISNA(VLOOKUP($B52,'C conf old'!$B:$AH,3,0)),"",VLOOKUP($B52,'C conf old'!$B:$AH,9,0))</f>
        <v>1</v>
      </c>
      <c r="T52" s="96">
        <f>IF(ISNA(VLOOKUP($B52,'C conf old'!$B:$AH,3,0)),"",VLOOKUP($B52,'C conf old'!$B:$AH,10,0))</f>
        <v>3</v>
      </c>
      <c r="U52" s="58"/>
      <c r="V52" s="82" t="str">
        <f>LOWER(IF(ISNA(VLOOKUP($B52,'C conf old'!$B:$AH,3,0)),"",VLOOKUP($B52,'C conf old'!$B:$AH,13,0)))</f>
        <v>cat</v>
      </c>
      <c r="W52" s="29">
        <f>IF(ISNA(VLOOKUP($B52,'C conf old'!$B:$AH,3,0)),"",VLOOKUP($B52,'C conf old'!$B:$AH,14,0))</f>
        <v>25</v>
      </c>
      <c r="X52" s="59">
        <f>IF(ISNA(VLOOKUP($B52,'C conf old'!$B:$AH,3,0)),"",VLOOKUP($B52,'C conf old'!$B:$AH,15,0))</f>
        <v>6.08</v>
      </c>
      <c r="Y52" s="59">
        <f>IF(ISNA(VLOOKUP($B52,'C conf old'!$B:$AH,3,0)),"",VLOOKUP($B52,'C conf old'!$B:$AH,16,0))</f>
        <v>6.1</v>
      </c>
      <c r="Z52" s="29">
        <f t="shared" si="8"/>
        <v>3</v>
      </c>
      <c r="AA52" s="204">
        <f t="shared" si="9"/>
        <v>0.12</v>
      </c>
      <c r="AB52" s="96">
        <f>IF(ISNA(VLOOKUP($B52,'C conf old'!$B:$AH,3,0)),"",VLOOKUP($B52,'C conf old'!$B:$AH,19,0))</f>
        <v>1</v>
      </c>
      <c r="AC52" s="96">
        <f>IF(ISNA(VLOOKUP($B52,'C conf old'!$B:$AH,3,0)),"",VLOOKUP($B52,'C conf old'!$B:$AH,20,0))</f>
        <v>0</v>
      </c>
      <c r="AD52" s="58"/>
      <c r="AE52" s="82" t="str">
        <f>LOWER(IF(ISNA(VLOOKUP($B52,'C conf old'!$B:$AH,3,0)),"",VLOOKUP($B52,'C conf old'!$B:$AH,23,0)))</f>
        <v>cat</v>
      </c>
      <c r="AF52" s="29">
        <f>IF(ISNA(VLOOKUP($B52,'C conf old'!$B:$AH,3,0)),"",VLOOKUP($B52,'C conf old'!$B:$AH,24,0))</f>
        <v>17</v>
      </c>
      <c r="AG52" s="59">
        <f>IF(ISNA(VLOOKUP($B52,'C conf old'!$B:$AH,3,0)),"",VLOOKUP($B52,'C conf old'!$B:$AH,25,0))</f>
        <v>5.97</v>
      </c>
      <c r="AH52" s="59">
        <f>IF(ISNA(VLOOKUP($B52,'C conf old'!$B:$AH,3,0)),"",VLOOKUP($B52,'C conf old'!$B:$AH,26,0))</f>
        <v>5.91</v>
      </c>
      <c r="AI52" s="29">
        <f t="shared" si="10"/>
        <v>0.1764705882352941</v>
      </c>
      <c r="AJ52" s="204">
        <f t="shared" si="11"/>
        <v>1.0380622837370242E-2</v>
      </c>
      <c r="AK52" s="96">
        <f>IF(ISNA(VLOOKUP($B52,'C conf old'!$B:$AH,3,0)),"",VLOOKUP($B52,'C conf old'!$B:$AH,28,0))</f>
        <v>5.8823529411764705E-2</v>
      </c>
      <c r="AL52" s="96">
        <f>IF(ISNA(VLOOKUP($B52,'C conf old'!$B:$AH,3,0)),"",VLOOKUP($B52,'C conf old'!$B:$AH,29,0))</f>
        <v>0</v>
      </c>
    </row>
    <row r="53" spans="2:38" x14ac:dyDescent="0.15">
      <c r="B53" s="28" t="s">
        <v>563</v>
      </c>
      <c r="D53" s="82" t="str">
        <f>VLOOKUP($B53,'C (tt&gt;10)'!$B:$M,2,0)</f>
        <v>tor</v>
      </c>
      <c r="E53" s="29">
        <f>VLOOKUP($B53,'C (tt&gt;10)'!$B:$M,3,0)</f>
        <v>34</v>
      </c>
      <c r="F53" s="59">
        <f>VLOOKUP($B53,'C (tt&gt;10)'!$B:$M,4,0)</f>
        <v>6.2205882352941178</v>
      </c>
      <c r="G53" s="59">
        <f>VLOOKUP($B53,'C (tt&gt;10)'!$B:$M,5,0)</f>
        <v>5.9705882352941178</v>
      </c>
      <c r="H53" s="29">
        <f t="shared" si="4"/>
        <v>10</v>
      </c>
      <c r="I53" s="204">
        <f t="shared" si="5"/>
        <v>0.29411764705882354</v>
      </c>
      <c r="J53" s="96">
        <f>VLOOKUP($B53,'C (tt&gt;10)'!$B:$M,7,0)</f>
        <v>2</v>
      </c>
      <c r="K53" s="96">
        <f>VLOOKUP($B53,'C (tt&gt;10)'!$B:$M,10,0)</f>
        <v>4</v>
      </c>
      <c r="L53" s="58"/>
      <c r="M53" s="223" t="str">
        <f>LOWER(IF(ISNA(VLOOKUP($B53,'C conf old'!$B:$AH,3,0)),"",VLOOKUP($B53,'C conf old'!$B:$AH,3,0)))</f>
        <v/>
      </c>
      <c r="N53" s="117" t="str">
        <f>IF(ISNA(VLOOKUP($B53,'C conf old'!$B:$AH,3,0)),"",VLOOKUP($B53,'C conf old'!$B:$AH,4,0))</f>
        <v/>
      </c>
      <c r="O53" s="117" t="str">
        <f>IF(ISNA(VLOOKUP($B53,'C conf old'!$B:$AH,3,0)),"",VLOOKUP($B53,'C conf old'!$B:$AH,5,0))</f>
        <v/>
      </c>
      <c r="P53" s="117"/>
      <c r="Q53" s="117"/>
      <c r="R53" s="118"/>
      <c r="S53" s="117"/>
      <c r="T53" s="120"/>
      <c r="U53" s="58"/>
      <c r="V53" s="223"/>
      <c r="W53" s="117"/>
      <c r="X53" s="117"/>
      <c r="Y53" s="117"/>
      <c r="Z53" s="117"/>
      <c r="AA53" s="118"/>
      <c r="AB53" s="117"/>
      <c r="AC53" s="120"/>
      <c r="AD53" s="58"/>
      <c r="AE53" s="223"/>
      <c r="AF53" s="117"/>
      <c r="AG53" s="117"/>
      <c r="AH53" s="117"/>
      <c r="AI53" s="117"/>
      <c r="AJ53" s="118"/>
      <c r="AK53" s="117"/>
      <c r="AL53" s="120"/>
    </row>
    <row r="54" spans="2:38" x14ac:dyDescent="0.15">
      <c r="B54" s="28" t="s">
        <v>602</v>
      </c>
      <c r="D54" s="82" t="str">
        <f>VLOOKUP($B54,'C (tt&gt;10)'!$B:$M,2,0)</f>
        <v>chi</v>
      </c>
      <c r="E54" s="29">
        <f>VLOOKUP($B54,'C (tt&gt;10)'!$B:$M,3,0)</f>
        <v>33</v>
      </c>
      <c r="F54" s="59">
        <f>VLOOKUP($B54,'C (tt&gt;10)'!$B:$M,4,0)</f>
        <v>6.1969696969696972</v>
      </c>
      <c r="G54" s="59">
        <f>VLOOKUP($B54,'C (tt&gt;10)'!$B:$M,5,0)</f>
        <v>6.0303030303030303</v>
      </c>
      <c r="H54" s="29">
        <f t="shared" si="4"/>
        <v>13</v>
      </c>
      <c r="I54" s="204">
        <f t="shared" si="5"/>
        <v>0.39393939393939392</v>
      </c>
      <c r="J54" s="96">
        <f>VLOOKUP($B54,'C (tt&gt;10)'!$B:$M,7,0)</f>
        <v>4</v>
      </c>
      <c r="K54" s="96">
        <f>VLOOKUP($B54,'C (tt&gt;10)'!$B:$M,10,0)</f>
        <v>1</v>
      </c>
      <c r="L54" s="58"/>
      <c r="M54" s="223" t="str">
        <f>LOWER(IF(ISNA(VLOOKUP($B54,'C conf old'!$B:$AH,3,0)),"",VLOOKUP($B54,'C conf old'!$B:$AH,3,0)))</f>
        <v/>
      </c>
      <c r="N54" s="117" t="str">
        <f>IF(ISNA(VLOOKUP($B54,'C conf old'!$B:$AH,3,0)),"",VLOOKUP($B54,'C conf old'!$B:$AH,4,0))</f>
        <v/>
      </c>
      <c r="O54" s="117" t="str">
        <f>IF(ISNA(VLOOKUP($B54,'C conf old'!$B:$AH,3,0)),"",VLOOKUP($B54,'C conf old'!$B:$AH,5,0))</f>
        <v/>
      </c>
      <c r="P54" s="117"/>
      <c r="Q54" s="117"/>
      <c r="R54" s="118"/>
      <c r="S54" s="117"/>
      <c r="T54" s="120"/>
      <c r="U54" s="58"/>
      <c r="V54" s="223"/>
      <c r="W54" s="117"/>
      <c r="X54" s="117"/>
      <c r="Y54" s="117"/>
      <c r="Z54" s="117"/>
      <c r="AA54" s="118"/>
      <c r="AB54" s="117"/>
      <c r="AC54" s="120"/>
      <c r="AD54" s="58"/>
      <c r="AE54" s="223"/>
      <c r="AF54" s="117"/>
      <c r="AG54" s="117"/>
      <c r="AH54" s="117"/>
      <c r="AI54" s="117"/>
      <c r="AJ54" s="118"/>
      <c r="AK54" s="117"/>
      <c r="AL54" s="120"/>
    </row>
    <row r="55" spans="2:38" x14ac:dyDescent="0.15">
      <c r="B55" s="28" t="s">
        <v>521</v>
      </c>
      <c r="D55" s="82" t="str">
        <f>VLOOKUP($B55,'C (tt&gt;10)'!$B:$M,2,0)</f>
        <v>mil</v>
      </c>
      <c r="E55" s="29">
        <f>VLOOKUP($B55,'C (tt&gt;10)'!$B:$M,3,0)</f>
        <v>33</v>
      </c>
      <c r="F55" s="59">
        <f>VLOOKUP($B55,'C (tt&gt;10)'!$B:$M,4,0)</f>
        <v>6.1818181818181817</v>
      </c>
      <c r="G55" s="59">
        <f>VLOOKUP($B55,'C (tt&gt;10)'!$B:$M,5,0)</f>
        <v>6.0757575757575761</v>
      </c>
      <c r="H55" s="29">
        <f t="shared" si="4"/>
        <v>8</v>
      </c>
      <c r="I55" s="204">
        <f t="shared" si="5"/>
        <v>0.24242424242424243</v>
      </c>
      <c r="J55" s="96">
        <f>VLOOKUP($B55,'C (tt&gt;10)'!$B:$M,7,0)</f>
        <v>2</v>
      </c>
      <c r="K55" s="96">
        <f>VLOOKUP($B55,'C (tt&gt;10)'!$B:$M,10,0)</f>
        <v>2</v>
      </c>
      <c r="L55" s="58"/>
      <c r="M55" s="223" t="str">
        <f>LOWER(IF(ISNA(VLOOKUP($B55,'C conf old'!$B:$AH,3,0)),"",VLOOKUP($B55,'C conf old'!$B:$AH,3,0)))</f>
        <v/>
      </c>
      <c r="N55" s="117" t="str">
        <f>IF(ISNA(VLOOKUP($B55,'C conf old'!$B:$AH,3,0)),"",VLOOKUP($B55,'C conf old'!$B:$AH,4,0))</f>
        <v/>
      </c>
      <c r="O55" s="117" t="str">
        <f>IF(ISNA(VLOOKUP($B55,'C conf old'!$B:$AH,3,0)),"",VLOOKUP($B55,'C conf old'!$B:$AH,5,0))</f>
        <v/>
      </c>
      <c r="P55" s="117"/>
      <c r="Q55" s="117"/>
      <c r="R55" s="118"/>
      <c r="S55" s="117"/>
      <c r="T55" s="120"/>
      <c r="U55" s="58"/>
      <c r="V55" s="223"/>
      <c r="W55" s="117"/>
      <c r="X55" s="117"/>
      <c r="Y55" s="117"/>
      <c r="Z55" s="117"/>
      <c r="AA55" s="118"/>
      <c r="AB55" s="117"/>
      <c r="AC55" s="120"/>
      <c r="AD55" s="58"/>
      <c r="AE55" s="223"/>
      <c r="AF55" s="117"/>
      <c r="AG55" s="117"/>
      <c r="AH55" s="117"/>
      <c r="AI55" s="117"/>
      <c r="AJ55" s="118"/>
      <c r="AK55" s="117"/>
      <c r="AL55" s="120"/>
    </row>
    <row r="56" spans="2:38" x14ac:dyDescent="0.15">
      <c r="B56" s="28" t="s">
        <v>584</v>
      </c>
      <c r="D56" s="82" t="str">
        <f>VLOOKUP($B56,'C (tt&gt;10)'!$B:$M,2,0)</f>
        <v>mil</v>
      </c>
      <c r="E56" s="29">
        <f>VLOOKUP($B56,'C (tt&gt;10)'!$B:$M,3,0)</f>
        <v>29</v>
      </c>
      <c r="F56" s="59">
        <f>VLOOKUP($B56,'C (tt&gt;10)'!$B:$M,4,0)</f>
        <v>6.1724137931034484</v>
      </c>
      <c r="G56" s="59">
        <f>VLOOKUP($B56,'C (tt&gt;10)'!$B:$M,5,0)</f>
        <v>5.9482758620689653</v>
      </c>
      <c r="H56" s="29">
        <f t="shared" si="4"/>
        <v>10</v>
      </c>
      <c r="I56" s="204">
        <f t="shared" si="5"/>
        <v>0.34482758620689657</v>
      </c>
      <c r="J56" s="96">
        <f>VLOOKUP($B56,'C (tt&gt;10)'!$B:$M,7,0)</f>
        <v>3</v>
      </c>
      <c r="K56" s="96">
        <f>VLOOKUP($B56,'C (tt&gt;10)'!$B:$M,10,0)</f>
        <v>1</v>
      </c>
      <c r="L56" s="58"/>
      <c r="M56" s="82" t="str">
        <f>LOWER(IF(ISNA(VLOOKUP($B56,'C conf old'!$B:$AH,3,0)),"",VLOOKUP($B56,'C conf old'!$B:$AH,3,0)))</f>
        <v>mil</v>
      </c>
      <c r="N56" s="29">
        <f>IF(ISNA(VLOOKUP($B56,'C conf old'!$B:$AH,3,0)),"",VLOOKUP($B56,'C conf old'!$B:$AH,4,0))</f>
        <v>32</v>
      </c>
      <c r="O56" s="59">
        <f>IF(ISNA(VLOOKUP($B56,'C conf old'!$B:$AH,3,0)),"",VLOOKUP($B56,'C conf old'!$B:$AH,5,0))</f>
        <v>6.42</v>
      </c>
      <c r="P56" s="59">
        <f>IF(ISNA(VLOOKUP($B56,'C conf old'!$B:$AH,3,0)),"",VLOOKUP($B56,'C conf old'!$B:$AH,6,0))</f>
        <v>6.08</v>
      </c>
      <c r="Q56" s="29">
        <f t="shared" si="6"/>
        <v>14</v>
      </c>
      <c r="R56" s="204">
        <f t="shared" si="7"/>
        <v>0.4375</v>
      </c>
      <c r="S56" s="96">
        <f>IF(ISNA(VLOOKUP($B56,'C conf old'!$B:$AH,3,0)),"",VLOOKUP($B56,'C conf old'!$B:$AH,9,0))</f>
        <v>4</v>
      </c>
      <c r="T56" s="96">
        <f>IF(ISNA(VLOOKUP($B56,'C conf old'!$B:$AH,3,0)),"",VLOOKUP($B56,'C conf old'!$B:$AH,10,0))</f>
        <v>2</v>
      </c>
      <c r="U56" s="58"/>
      <c r="V56" s="82" t="str">
        <f>LOWER(IF(ISNA(VLOOKUP($B56,'C conf old'!$B:$AH,3,0)),"",VLOOKUP($B56,'C conf old'!$B:$AH,13,0)))</f>
        <v>fio</v>
      </c>
      <c r="W56" s="29">
        <f>IF(ISNA(VLOOKUP($B56,'C conf old'!$B:$AH,3,0)),"",VLOOKUP($B56,'C conf old'!$B:$AH,14,0))</f>
        <v>30</v>
      </c>
      <c r="X56" s="59">
        <f>IF(ISNA(VLOOKUP($B56,'C conf old'!$B:$AH,3,0)),"",VLOOKUP($B56,'C conf old'!$B:$AH,15,0))</f>
        <v>6.28</v>
      </c>
      <c r="Y56" s="59">
        <f>IF(ISNA(VLOOKUP($B56,'C conf old'!$B:$AH,3,0)),"",VLOOKUP($B56,'C conf old'!$B:$AH,16,0))</f>
        <v>5.95</v>
      </c>
      <c r="Z56" s="29">
        <f t="shared" si="8"/>
        <v>14</v>
      </c>
      <c r="AA56" s="204">
        <f t="shared" si="9"/>
        <v>0.46666666666666667</v>
      </c>
      <c r="AB56" s="96">
        <f>IF(ISNA(VLOOKUP($B56,'C conf old'!$B:$AH,3,0)),"",VLOOKUP($B56,'C conf old'!$B:$AH,19,0))</f>
        <v>4</v>
      </c>
      <c r="AC56" s="96">
        <f>IF(ISNA(VLOOKUP($B56,'C conf old'!$B:$AH,3,0)),"",VLOOKUP($B56,'C conf old'!$B:$AH,20,0))</f>
        <v>2</v>
      </c>
      <c r="AD56" s="58"/>
      <c r="AE56" s="82" t="str">
        <f>LOWER(IF(ISNA(VLOOKUP($B56,'C conf old'!$B:$AH,3,0)),"",VLOOKUP($B56,'C conf old'!$B:$AH,23,0)))</f>
        <v>fio</v>
      </c>
      <c r="AF56" s="29">
        <f>IF(ISNA(VLOOKUP($B56,'C conf old'!$B:$AH,3,0)),"",VLOOKUP($B56,'C conf old'!$B:$AH,24,0))</f>
        <v>29</v>
      </c>
      <c r="AG56" s="59">
        <f>IF(ISNA(VLOOKUP($B56,'C conf old'!$B:$AH,3,0)),"",VLOOKUP($B56,'C conf old'!$B:$AH,25,0))</f>
        <v>6.19</v>
      </c>
      <c r="AH56" s="59">
        <f>IF(ISNA(VLOOKUP($B56,'C conf old'!$B:$AH,3,0)),"",VLOOKUP($B56,'C conf old'!$B:$AH,26,0))</f>
        <v>5.97</v>
      </c>
      <c r="AI56" s="29">
        <f t="shared" si="10"/>
        <v>2.7758620689655173</v>
      </c>
      <c r="AJ56" s="204">
        <f t="shared" si="11"/>
        <v>9.571938168846611E-2</v>
      </c>
      <c r="AK56" s="96">
        <f>IF(ISNA(VLOOKUP($B56,'C conf old'!$B:$AH,3,0)),"",VLOOKUP($B56,'C conf old'!$B:$AH,28,0))</f>
        <v>0.25862068965517243</v>
      </c>
      <c r="AL56" s="96">
        <f>IF(ISNA(VLOOKUP($B56,'C conf old'!$B:$AH,3,0)),"",VLOOKUP($B56,'C conf old'!$B:$AH,29,0))</f>
        <v>2</v>
      </c>
    </row>
    <row r="57" spans="2:38" x14ac:dyDescent="0.15">
      <c r="B57" s="28" t="s">
        <v>515</v>
      </c>
      <c r="D57" s="82" t="str">
        <f>VLOOKUP($B57,'C (tt&gt;10)'!$B:$M,2,0)</f>
        <v>ata</v>
      </c>
      <c r="E57" s="29">
        <f>VLOOKUP($B57,'C (tt&gt;10)'!$B:$M,3,0)</f>
        <v>33</v>
      </c>
      <c r="F57" s="59">
        <f>VLOOKUP($B57,'C (tt&gt;10)'!$B:$M,4,0)</f>
        <v>6.166666666666667</v>
      </c>
      <c r="G57" s="59">
        <f>VLOOKUP($B57,'C (tt&gt;10)'!$B:$M,5,0)</f>
        <v>6</v>
      </c>
      <c r="H57" s="29">
        <f t="shared" si="4"/>
        <v>12</v>
      </c>
      <c r="I57" s="204">
        <f t="shared" si="5"/>
        <v>0.36363636363636365</v>
      </c>
      <c r="J57" s="96">
        <f>VLOOKUP($B57,'C (tt&gt;10)'!$B:$M,7,0)</f>
        <v>2</v>
      </c>
      <c r="K57" s="96">
        <f>VLOOKUP($B57,'C (tt&gt;10)'!$B:$M,10,0)</f>
        <v>6</v>
      </c>
      <c r="L57" s="58"/>
      <c r="M57" s="82" t="str">
        <f>LOWER(IF(ISNA(VLOOKUP($B57,'C conf old'!$B:$AH,3,0)),"",VLOOKUP($B57,'C conf old'!$B:$AH,3,0)))</f>
        <v>ata</v>
      </c>
      <c r="N57" s="29">
        <f>IF(ISNA(VLOOKUP($B57,'C conf old'!$B:$AH,3,0)),"",VLOOKUP($B57,'C conf old'!$B:$AH,4,0))</f>
        <v>27</v>
      </c>
      <c r="O57" s="59">
        <f>IF(ISNA(VLOOKUP($B57,'C conf old'!$B:$AH,3,0)),"",VLOOKUP($B57,'C conf old'!$B:$AH,5,0))</f>
        <v>6.24</v>
      </c>
      <c r="P57" s="59">
        <f>IF(ISNA(VLOOKUP($B57,'C conf old'!$B:$AH,3,0)),"",VLOOKUP($B57,'C conf old'!$B:$AH,6,0))</f>
        <v>6.06</v>
      </c>
      <c r="Q57" s="29">
        <f t="shared" si="6"/>
        <v>10</v>
      </c>
      <c r="R57" s="204">
        <f t="shared" si="7"/>
        <v>0.37037037037037035</v>
      </c>
      <c r="S57" s="96">
        <f>IF(ISNA(VLOOKUP($B57,'C conf old'!$B:$AH,3,0)),"",VLOOKUP($B57,'C conf old'!$B:$AH,9,0))</f>
        <v>2</v>
      </c>
      <c r="T57" s="96">
        <f>IF(ISNA(VLOOKUP($B57,'C conf old'!$B:$AH,3,0)),"",VLOOKUP($B57,'C conf old'!$B:$AH,10,0))</f>
        <v>4</v>
      </c>
      <c r="U57" s="58"/>
      <c r="V57" s="82" t="str">
        <f>LOWER(IF(ISNA(VLOOKUP($B57,'C conf old'!$B:$AH,3,0)),"",VLOOKUP($B57,'C conf old'!$B:$AH,13,0)))</f>
        <v>ata</v>
      </c>
      <c r="W57" s="29">
        <f>IF(ISNA(VLOOKUP($B57,'C conf old'!$B:$AH,3,0)),"",VLOOKUP($B57,'C conf old'!$B:$AH,14,0))</f>
        <v>31</v>
      </c>
      <c r="X57" s="59">
        <f>IF(ISNA(VLOOKUP($B57,'C conf old'!$B:$AH,3,0)),"",VLOOKUP($B57,'C conf old'!$B:$AH,15,0))</f>
        <v>6.15</v>
      </c>
      <c r="Y57" s="59">
        <f>IF(ISNA(VLOOKUP($B57,'C conf old'!$B:$AH,3,0)),"",VLOOKUP($B57,'C conf old'!$B:$AH,16,0))</f>
        <v>6.18</v>
      </c>
      <c r="Z57" s="29">
        <f t="shared" si="8"/>
        <v>5</v>
      </c>
      <c r="AA57" s="204">
        <f t="shared" si="9"/>
        <v>0.16129032258064516</v>
      </c>
      <c r="AB57" s="96">
        <f>IF(ISNA(VLOOKUP($B57,'C conf old'!$B:$AH,3,0)),"",VLOOKUP($B57,'C conf old'!$B:$AH,19,0))</f>
        <v>1</v>
      </c>
      <c r="AC57" s="96">
        <f>IF(ISNA(VLOOKUP($B57,'C conf old'!$B:$AH,3,0)),"",VLOOKUP($B57,'C conf old'!$B:$AH,20,0))</f>
        <v>2</v>
      </c>
      <c r="AD57" s="58"/>
      <c r="AE57" s="223" t="str">
        <f>LOWER(IF(ISNA(VLOOKUP($B57,'C conf old'!$B:$AH,3,0)),"",VLOOKUP($B57,'C conf old'!$B:$AH,23,0)))</f>
        <v/>
      </c>
      <c r="AF57" s="117"/>
      <c r="AG57" s="117"/>
      <c r="AH57" s="117"/>
      <c r="AI57" s="117"/>
      <c r="AJ57" s="118"/>
      <c r="AK57" s="117"/>
      <c r="AL57" s="120"/>
    </row>
    <row r="58" spans="2:38" x14ac:dyDescent="0.15">
      <c r="B58" s="28" t="s">
        <v>613</v>
      </c>
      <c r="D58" s="82" t="str">
        <f>VLOOKUP($B58,'C (tt&gt;10)'!$B:$M,2,0)</f>
        <v>gen</v>
      </c>
      <c r="E58" s="29">
        <f>VLOOKUP($B58,'C (tt&gt;10)'!$B:$M,3,0)</f>
        <v>15</v>
      </c>
      <c r="F58" s="59">
        <f>VLOOKUP($B58,'C (tt&gt;10)'!$B:$M,4,0)</f>
        <v>6.166666666666667</v>
      </c>
      <c r="G58" s="59">
        <f>VLOOKUP($B58,'C (tt&gt;10)'!$B:$M,5,0)</f>
        <v>6.0666666666666664</v>
      </c>
      <c r="H58" s="29">
        <f t="shared" si="4"/>
        <v>5</v>
      </c>
      <c r="I58" s="204">
        <f t="shared" si="5"/>
        <v>0.33333333333333331</v>
      </c>
      <c r="J58" s="96">
        <f>VLOOKUP($B58,'C (tt&gt;10)'!$B:$M,7,0)</f>
        <v>1</v>
      </c>
      <c r="K58" s="96">
        <f>VLOOKUP($B58,'C (tt&gt;10)'!$B:$M,10,0)</f>
        <v>2</v>
      </c>
      <c r="L58" s="58"/>
      <c r="M58" s="223" t="str">
        <f>LOWER(IF(ISNA(VLOOKUP($B58,'C conf old'!$B:$AH,3,0)),"",VLOOKUP($B58,'C conf old'!$B:$AH,3,0)))</f>
        <v/>
      </c>
      <c r="N58" s="117" t="str">
        <f>IF(ISNA(VLOOKUP($B58,'C conf old'!$B:$AH,3,0)),"",VLOOKUP($B58,'C conf old'!$B:$AH,4,0))</f>
        <v/>
      </c>
      <c r="O58" s="117" t="str">
        <f>IF(ISNA(VLOOKUP($B58,'C conf old'!$B:$AH,3,0)),"",VLOOKUP($B58,'C conf old'!$B:$AH,5,0))</f>
        <v/>
      </c>
      <c r="P58" s="117"/>
      <c r="Q58" s="117"/>
      <c r="R58" s="118"/>
      <c r="S58" s="117"/>
      <c r="T58" s="120"/>
      <c r="U58" s="58"/>
      <c r="V58" s="223"/>
      <c r="W58" s="117"/>
      <c r="X58" s="117"/>
      <c r="Y58" s="117"/>
      <c r="Z58" s="117"/>
      <c r="AA58" s="118"/>
      <c r="AB58" s="117"/>
      <c r="AC58" s="120"/>
      <c r="AD58" s="58"/>
      <c r="AE58" s="223"/>
      <c r="AF58" s="117"/>
      <c r="AG58" s="117"/>
      <c r="AH58" s="117"/>
      <c r="AI58" s="117"/>
      <c r="AJ58" s="118"/>
      <c r="AK58" s="117"/>
      <c r="AL58" s="120"/>
    </row>
    <row r="59" spans="2:38" x14ac:dyDescent="0.15">
      <c r="B59" s="28" t="s">
        <v>488</v>
      </c>
      <c r="D59" s="82" t="str">
        <f>VLOOKUP($B59,'C (tt&gt;10)'!$B:$M,2,0)</f>
        <v>juv</v>
      </c>
      <c r="E59" s="29">
        <f>VLOOKUP($B59,'C (tt&gt;10)'!$B:$M,3,0)</f>
        <v>34</v>
      </c>
      <c r="F59" s="59">
        <f>VLOOKUP($B59,'C (tt&gt;10)'!$B:$M,4,0)</f>
        <v>6.1617647058823533</v>
      </c>
      <c r="G59" s="59">
        <f>VLOOKUP($B59,'C (tt&gt;10)'!$B:$M,5,0)</f>
        <v>6.0441176470588234</v>
      </c>
      <c r="H59" s="29">
        <f t="shared" si="4"/>
        <v>7</v>
      </c>
      <c r="I59" s="204">
        <f t="shared" si="5"/>
        <v>0.20588235294117646</v>
      </c>
      <c r="J59" s="96">
        <f>VLOOKUP($B59,'C (tt&gt;10)'!$B:$M,7,0)</f>
        <v>2</v>
      </c>
      <c r="K59" s="96">
        <f>VLOOKUP($B59,'C (tt&gt;10)'!$B:$M,10,0)</f>
        <v>1</v>
      </c>
      <c r="L59" s="58"/>
      <c r="M59" s="82" t="str">
        <f>LOWER(IF(ISNA(VLOOKUP($B59,'C conf old'!$B:$AH,3,0)),"",VLOOKUP($B59,'C conf old'!$B:$AH,3,0)))</f>
        <v>juv</v>
      </c>
      <c r="N59" s="29">
        <f>IF(ISNA(VLOOKUP($B59,'C conf old'!$B:$AH,3,0)),"",VLOOKUP($B59,'C conf old'!$B:$AH,4,0))</f>
        <v>27</v>
      </c>
      <c r="O59" s="59">
        <f>IF(ISNA(VLOOKUP($B59,'C conf old'!$B:$AH,3,0)),"",VLOOKUP($B59,'C conf old'!$B:$AH,5,0))</f>
        <v>6.3</v>
      </c>
      <c r="P59" s="59">
        <f>IF(ISNA(VLOOKUP($B59,'C conf old'!$B:$AH,3,0)),"",VLOOKUP($B59,'C conf old'!$B:$AH,6,0))</f>
        <v>6.02</v>
      </c>
      <c r="Q59" s="29">
        <f t="shared" si="6"/>
        <v>8</v>
      </c>
      <c r="R59" s="204">
        <f t="shared" si="7"/>
        <v>0.29629629629629628</v>
      </c>
      <c r="S59" s="96">
        <f>IF(ISNA(VLOOKUP($B59,'C conf old'!$B:$AH,3,0)),"",VLOOKUP($B59,'C conf old'!$B:$AH,9,0))</f>
        <v>2</v>
      </c>
      <c r="T59" s="96">
        <f>IF(ISNA(VLOOKUP($B59,'C conf old'!$B:$AH,3,0)),"",VLOOKUP($B59,'C conf old'!$B:$AH,10,0))</f>
        <v>2</v>
      </c>
      <c r="U59" s="58"/>
      <c r="V59" s="82" t="str">
        <f>LOWER(IF(ISNA(VLOOKUP($B59,'C conf old'!$B:$AH,3,0)),"",VLOOKUP($B59,'C conf old'!$B:$AH,13,0)))</f>
        <v>udi</v>
      </c>
      <c r="W59" s="29">
        <f>IF(ISNA(VLOOKUP($B59,'C conf old'!$B:$AH,3,0)),"",VLOOKUP($B59,'C conf old'!$B:$AH,14,0))</f>
        <v>31</v>
      </c>
      <c r="X59" s="59">
        <f>IF(ISNA(VLOOKUP($B59,'C conf old'!$B:$AH,3,0)),"",VLOOKUP($B59,'C conf old'!$B:$AH,15,0))</f>
        <v>6.45</v>
      </c>
      <c r="Y59" s="59">
        <f>IF(ISNA(VLOOKUP($B59,'C conf old'!$B:$AH,3,0)),"",VLOOKUP($B59,'C conf old'!$B:$AH,16,0))</f>
        <v>6.21</v>
      </c>
      <c r="Z59" s="29">
        <f t="shared" si="8"/>
        <v>9</v>
      </c>
      <c r="AA59" s="204">
        <f t="shared" si="9"/>
        <v>0.29032258064516131</v>
      </c>
      <c r="AB59" s="96">
        <f>IF(ISNA(VLOOKUP($B59,'C conf old'!$B:$AH,3,0)),"",VLOOKUP($B59,'C conf old'!$B:$AH,19,0))</f>
        <v>3</v>
      </c>
      <c r="AC59" s="96">
        <f>IF(ISNA(VLOOKUP($B59,'C conf old'!$B:$AH,3,0)),"",VLOOKUP($B59,'C conf old'!$B:$AH,20,0))</f>
        <v>0</v>
      </c>
      <c r="AD59" s="58"/>
      <c r="AE59" s="82" t="str">
        <f>LOWER(IF(ISNA(VLOOKUP($B59,'C conf old'!$B:$AH,3,0)),"",VLOOKUP($B59,'C conf old'!$B:$AH,23,0)))</f>
        <v>udi</v>
      </c>
      <c r="AF59" s="29">
        <f>IF(ISNA(VLOOKUP($B59,'C conf old'!$B:$AH,3,0)),"",VLOOKUP($B59,'C conf old'!$B:$AH,24,0))</f>
        <v>38</v>
      </c>
      <c r="AG59" s="59">
        <f>IF(ISNA(VLOOKUP($B59,'C conf old'!$B:$AH,3,0)),"",VLOOKUP($B59,'C conf old'!$B:$AH,25,0))</f>
        <v>6.32</v>
      </c>
      <c r="AH59" s="59">
        <f>IF(ISNA(VLOOKUP($B59,'C conf old'!$B:$AH,3,0)),"",VLOOKUP($B59,'C conf old'!$B:$AH,26,0))</f>
        <v>6.17</v>
      </c>
      <c r="AI59" s="29">
        <f t="shared" si="10"/>
        <v>2.4342105263157894</v>
      </c>
      <c r="AJ59" s="204">
        <f t="shared" si="11"/>
        <v>6.4058171745152354E-2</v>
      </c>
      <c r="AK59" s="96">
        <f>IF(ISNA(VLOOKUP($B59,'C conf old'!$B:$AH,3,0)),"",VLOOKUP($B59,'C conf old'!$B:$AH,28,0))</f>
        <v>0.14473684210526316</v>
      </c>
      <c r="AL59" s="96">
        <f>IF(ISNA(VLOOKUP($B59,'C conf old'!$B:$AH,3,0)),"",VLOOKUP($B59,'C conf old'!$B:$AH,29,0))</f>
        <v>2</v>
      </c>
    </row>
    <row r="60" spans="2:38" x14ac:dyDescent="0.15">
      <c r="B60" s="28" t="s">
        <v>558</v>
      </c>
      <c r="D60" s="82" t="str">
        <f>VLOOKUP($B60,'C (tt&gt;10)'!$B:$M,2,0)</f>
        <v>bol</v>
      </c>
      <c r="E60" s="29">
        <f>VLOOKUP($B60,'C (tt&gt;10)'!$B:$M,3,0)</f>
        <v>28</v>
      </c>
      <c r="F60" s="59">
        <f>VLOOKUP($B60,'C (tt&gt;10)'!$B:$M,4,0)</f>
        <v>6.125</v>
      </c>
      <c r="G60" s="59">
        <f>VLOOKUP($B60,'C (tt&gt;10)'!$B:$M,5,0)</f>
        <v>5.8035714285714288</v>
      </c>
      <c r="H60" s="29">
        <f t="shared" si="4"/>
        <v>16</v>
      </c>
      <c r="I60" s="204">
        <f t="shared" si="5"/>
        <v>0.5714285714285714</v>
      </c>
      <c r="J60" s="96">
        <f>VLOOKUP($B60,'C (tt&gt;10)'!$B:$M,7,0)</f>
        <v>5</v>
      </c>
      <c r="K60" s="96">
        <f>VLOOKUP($B60,'C (tt&gt;10)'!$B:$M,10,0)</f>
        <v>1</v>
      </c>
      <c r="L60" s="58"/>
      <c r="M60" s="82" t="str">
        <f>LOWER(IF(ISNA(VLOOKUP($B60,'C conf old'!$B:$AH,3,0)),"",VLOOKUP($B60,'C conf old'!$B:$AH,3,0)))</f>
        <v>bol</v>
      </c>
      <c r="N60" s="29">
        <f>IF(ISNA(VLOOKUP($B60,'C conf old'!$B:$AH,3,0)),"",VLOOKUP($B60,'C conf old'!$B:$AH,4,0))</f>
        <v>30</v>
      </c>
      <c r="O60" s="59">
        <f>IF(ISNA(VLOOKUP($B60,'C conf old'!$B:$AH,3,0)),"",VLOOKUP($B60,'C conf old'!$B:$AH,5,0))</f>
        <v>6.47</v>
      </c>
      <c r="P60" s="59">
        <f>IF(ISNA(VLOOKUP($B60,'C conf old'!$B:$AH,3,0)),"",VLOOKUP($B60,'C conf old'!$B:$AH,6,0))</f>
        <v>6.03</v>
      </c>
      <c r="Q60" s="29">
        <f t="shared" si="6"/>
        <v>19</v>
      </c>
      <c r="R60" s="204">
        <f t="shared" si="7"/>
        <v>0.6333333333333333</v>
      </c>
      <c r="S60" s="96">
        <f>IF(ISNA(VLOOKUP($B60,'C conf old'!$B:$AH,3,0)),"",VLOOKUP($B60,'C conf old'!$B:$AH,9,0))</f>
        <v>6</v>
      </c>
      <c r="T60" s="96">
        <f>IF(ISNA(VLOOKUP($B60,'C conf old'!$B:$AH,3,0)),"",VLOOKUP($B60,'C conf old'!$B:$AH,10,0))</f>
        <v>1</v>
      </c>
      <c r="U60" s="58"/>
      <c r="V60" s="82" t="str">
        <f>LOWER(IF(ISNA(VLOOKUP($B60,'C conf old'!$B:$AH,3,0)),"",VLOOKUP($B60,'C conf old'!$B:$AH,13,0)))</f>
        <v>bol</v>
      </c>
      <c r="W60" s="29">
        <f>IF(ISNA(VLOOKUP($B60,'C conf old'!$B:$AH,3,0)),"",VLOOKUP($B60,'C conf old'!$B:$AH,14,0))</f>
        <v>27</v>
      </c>
      <c r="X60" s="59">
        <f>IF(ISNA(VLOOKUP($B60,'C conf old'!$B:$AH,3,0)),"",VLOOKUP($B60,'C conf old'!$B:$AH,15,0))</f>
        <v>5.69</v>
      </c>
      <c r="Y60" s="59">
        <f>IF(ISNA(VLOOKUP($B60,'C conf old'!$B:$AH,3,0)),"",VLOOKUP($B60,'C conf old'!$B:$AH,16,0))</f>
        <v>5.67</v>
      </c>
      <c r="Z60" s="29">
        <f t="shared" si="8"/>
        <v>4</v>
      </c>
      <c r="AA60" s="204">
        <f t="shared" si="9"/>
        <v>0.14814814814814814</v>
      </c>
      <c r="AB60" s="96">
        <f>IF(ISNA(VLOOKUP($B60,'C conf old'!$B:$AH,3,0)),"",VLOOKUP($B60,'C conf old'!$B:$AH,19,0))</f>
        <v>1</v>
      </c>
      <c r="AC60" s="96">
        <f>IF(ISNA(VLOOKUP($B60,'C conf old'!$B:$AH,3,0)),"",VLOOKUP($B60,'C conf old'!$B:$AH,20,0))</f>
        <v>1</v>
      </c>
      <c r="AD60" s="58"/>
      <c r="AE60" s="82" t="str">
        <f>LOWER(IF(ISNA(VLOOKUP($B60,'C conf old'!$B:$AH,3,0)),"",VLOOKUP($B60,'C conf old'!$B:$AH,23,0)))</f>
        <v>bre</v>
      </c>
      <c r="AF60" s="29">
        <f>IF(ISNA(VLOOKUP($B60,'C conf old'!$B:$AH,3,0)),"",VLOOKUP($B60,'C conf old'!$B:$AH,24,0))</f>
        <v>30</v>
      </c>
      <c r="AG60" s="59">
        <f>IF(ISNA(VLOOKUP($B60,'C conf old'!$B:$AH,3,0)),"",VLOOKUP($B60,'C conf old'!$B:$AH,25,0))</f>
        <v>5.85</v>
      </c>
      <c r="AH60" s="59">
        <f>IF(ISNA(VLOOKUP($B60,'C conf old'!$B:$AH,3,0)),"",VLOOKUP($B60,'C conf old'!$B:$AH,26,0))</f>
        <v>5.88</v>
      </c>
      <c r="AI60" s="29">
        <f t="shared" si="10"/>
        <v>0.9</v>
      </c>
      <c r="AJ60" s="204">
        <f t="shared" si="11"/>
        <v>3.0000000000000002E-2</v>
      </c>
      <c r="AK60" s="96">
        <f>IF(ISNA(VLOOKUP($B60,'C conf old'!$B:$AH,3,0)),"",VLOOKUP($B60,'C conf old'!$B:$AH,28,0))</f>
        <v>-3.3333333333333333E-2</v>
      </c>
      <c r="AL60" s="96">
        <f>IF(ISNA(VLOOKUP($B60,'C conf old'!$B:$AH,3,0)),"",VLOOKUP($B60,'C conf old'!$B:$AH,29,0))</f>
        <v>1</v>
      </c>
    </row>
    <row r="61" spans="2:38" x14ac:dyDescent="0.15">
      <c r="B61" s="28" t="s">
        <v>518</v>
      </c>
      <c r="D61" s="82" t="str">
        <f>VLOOKUP($B61,'C (tt&gt;10)'!$B:$M,2,0)</f>
        <v>cag</v>
      </c>
      <c r="E61" s="29">
        <f>VLOOKUP($B61,'C (tt&gt;10)'!$B:$M,3,0)</f>
        <v>31</v>
      </c>
      <c r="F61" s="59">
        <f>VLOOKUP($B61,'C (tt&gt;10)'!$B:$M,4,0)</f>
        <v>6.112903225806452</v>
      </c>
      <c r="G61" s="59">
        <f>VLOOKUP($B61,'C (tt&gt;10)'!$B:$M,5,0)</f>
        <v>5.9516129032258061</v>
      </c>
      <c r="H61" s="29">
        <f t="shared" si="4"/>
        <v>13</v>
      </c>
      <c r="I61" s="204">
        <f t="shared" si="5"/>
        <v>0.41935483870967744</v>
      </c>
      <c r="J61" s="96">
        <f>VLOOKUP($B61,'C (tt&gt;10)'!$B:$M,7,0)</f>
        <v>4</v>
      </c>
      <c r="K61" s="96">
        <f>VLOOKUP($B61,'C (tt&gt;10)'!$B:$M,10,0)</f>
        <v>1</v>
      </c>
      <c r="L61" s="58"/>
      <c r="M61" s="82" t="str">
        <f>LOWER(IF(ISNA(VLOOKUP($B61,'C conf old'!$B:$AH,3,0)),"",VLOOKUP($B61,'C conf old'!$B:$AH,3,0)))</f>
        <v>cag</v>
      </c>
      <c r="N61" s="29">
        <f>IF(ISNA(VLOOKUP($B61,'C conf old'!$B:$AH,3,0)),"",VLOOKUP($B61,'C conf old'!$B:$AH,4,0))</f>
        <v>29</v>
      </c>
      <c r="O61" s="59">
        <f>IF(ISNA(VLOOKUP($B61,'C conf old'!$B:$AH,3,0)),"",VLOOKUP($B61,'C conf old'!$B:$AH,5,0))</f>
        <v>6.1</v>
      </c>
      <c r="P61" s="59">
        <f>IF(ISNA(VLOOKUP($B61,'C conf old'!$B:$AH,3,0)),"",VLOOKUP($B61,'C conf old'!$B:$AH,6,0))</f>
        <v>6.14</v>
      </c>
      <c r="Q61" s="29">
        <f t="shared" si="6"/>
        <v>11</v>
      </c>
      <c r="R61" s="204">
        <f t="shared" si="7"/>
        <v>0.37931034482758619</v>
      </c>
      <c r="S61" s="96">
        <f>IF(ISNA(VLOOKUP($B61,'C conf old'!$B:$AH,3,0)),"",VLOOKUP($B61,'C conf old'!$B:$AH,9,0))</f>
        <v>3</v>
      </c>
      <c r="T61" s="96">
        <f>IF(ISNA(VLOOKUP($B61,'C conf old'!$B:$AH,3,0)),"",VLOOKUP($B61,'C conf old'!$B:$AH,10,0))</f>
        <v>2</v>
      </c>
      <c r="U61" s="58"/>
      <c r="V61" s="82" t="str">
        <f>LOWER(IF(ISNA(VLOOKUP($B61,'C conf old'!$B:$AH,3,0)),"",VLOOKUP($B61,'C conf old'!$B:$AH,13,0)))</f>
        <v>cag</v>
      </c>
      <c r="W61" s="29">
        <f>IF(ISNA(VLOOKUP($B61,'C conf old'!$B:$AH,3,0)),"",VLOOKUP($B61,'C conf old'!$B:$AH,14,0))</f>
        <v>31</v>
      </c>
      <c r="X61" s="59">
        <f>IF(ISNA(VLOOKUP($B61,'C conf old'!$B:$AH,3,0)),"",VLOOKUP($B61,'C conf old'!$B:$AH,15,0))</f>
        <v>6.26</v>
      </c>
      <c r="Y61" s="59">
        <f>IF(ISNA(VLOOKUP($B61,'C conf old'!$B:$AH,3,0)),"",VLOOKUP($B61,'C conf old'!$B:$AH,16,0))</f>
        <v>5.98</v>
      </c>
      <c r="Z61" s="29">
        <f t="shared" si="8"/>
        <v>14</v>
      </c>
      <c r="AA61" s="204">
        <f t="shared" si="9"/>
        <v>0.45161290322580644</v>
      </c>
      <c r="AB61" s="96">
        <f>IF(ISNA(VLOOKUP($B61,'C conf old'!$B:$AH,3,0)),"",VLOOKUP($B61,'C conf old'!$B:$AH,19,0))</f>
        <v>4</v>
      </c>
      <c r="AC61" s="96">
        <f>IF(ISNA(VLOOKUP($B61,'C conf old'!$B:$AH,3,0)),"",VLOOKUP($B61,'C conf old'!$B:$AH,20,0))</f>
        <v>2</v>
      </c>
      <c r="AD61" s="58"/>
      <c r="AE61" s="82" t="str">
        <f>LOWER(IF(ISNA(VLOOKUP($B61,'C conf old'!$B:$AH,3,0)),"",VLOOKUP($B61,'C conf old'!$B:$AH,23,0)))</f>
        <v>cag</v>
      </c>
      <c r="AF61" s="29">
        <f>IF(ISNA(VLOOKUP($B61,'C conf old'!$B:$AH,3,0)),"",VLOOKUP($B61,'C conf old'!$B:$AH,24,0))</f>
        <v>29</v>
      </c>
      <c r="AG61" s="59">
        <f>IF(ISNA(VLOOKUP($B61,'C conf old'!$B:$AH,3,0)),"",VLOOKUP($B61,'C conf old'!$B:$AH,25,0))</f>
        <v>6.48</v>
      </c>
      <c r="AH61" s="59">
        <f>IF(ISNA(VLOOKUP($B61,'C conf old'!$B:$AH,3,0)),"",VLOOKUP($B61,'C conf old'!$B:$AH,26,0))</f>
        <v>6.1</v>
      </c>
      <c r="AI61" s="29">
        <f t="shared" si="10"/>
        <v>6.137931034482758</v>
      </c>
      <c r="AJ61" s="204">
        <f t="shared" si="11"/>
        <v>0.21165279429250888</v>
      </c>
      <c r="AK61" s="96">
        <f>IF(ISNA(VLOOKUP($B61,'C conf old'!$B:$AH,3,0)),"",VLOOKUP($B61,'C conf old'!$B:$AH,28,0))</f>
        <v>0.37931034482758619</v>
      </c>
      <c r="AL61" s="96">
        <f>IF(ISNA(VLOOKUP($B61,'C conf old'!$B:$AH,3,0)),"",VLOOKUP($B61,'C conf old'!$B:$AH,29,0))</f>
        <v>5</v>
      </c>
    </row>
    <row r="62" spans="2:38" x14ac:dyDescent="0.15">
      <c r="B62" s="28" t="s">
        <v>514</v>
      </c>
      <c r="D62" s="82" t="str">
        <f>VLOOKUP($B62,'C (tt&gt;10)'!$B:$M,2,0)</f>
        <v>bol</v>
      </c>
      <c r="E62" s="29">
        <f>VLOOKUP($B62,'C (tt&gt;10)'!$B:$M,3,0)</f>
        <v>24</v>
      </c>
      <c r="F62" s="59">
        <f>VLOOKUP($B62,'C (tt&gt;10)'!$B:$M,4,0)</f>
        <v>6.104166666666667</v>
      </c>
      <c r="G62" s="59">
        <f>VLOOKUP($B62,'C (tt&gt;10)'!$B:$M,5,0)</f>
        <v>5.895833333333333</v>
      </c>
      <c r="H62" s="29">
        <f t="shared" si="4"/>
        <v>7</v>
      </c>
      <c r="I62" s="204">
        <f t="shared" si="5"/>
        <v>0.29166666666666669</v>
      </c>
      <c r="J62" s="96">
        <f>VLOOKUP($B62,'C (tt&gt;10)'!$B:$M,7,0)</f>
        <v>2</v>
      </c>
      <c r="K62" s="96">
        <f>VLOOKUP($B62,'C (tt&gt;10)'!$B:$M,10,0)</f>
        <v>1</v>
      </c>
      <c r="L62" s="58"/>
      <c r="M62" s="223" t="str">
        <f>LOWER(IF(ISNA(VLOOKUP($B62,'C conf old'!$B:$AH,3,0)),"",VLOOKUP($B62,'C conf old'!$B:$AH,3,0)))</f>
        <v/>
      </c>
      <c r="N62" s="117" t="str">
        <f>IF(ISNA(VLOOKUP($B62,'C conf old'!$B:$AH,3,0)),"",VLOOKUP($B62,'C conf old'!$B:$AH,4,0))</f>
        <v/>
      </c>
      <c r="O62" s="117" t="str">
        <f>IF(ISNA(VLOOKUP($B62,'C conf old'!$B:$AH,3,0)),"",VLOOKUP($B62,'C conf old'!$B:$AH,5,0))</f>
        <v/>
      </c>
      <c r="P62" s="117" t="str">
        <f>IF(ISNA(VLOOKUP($B62,'C conf old'!$B:$AH,3,0)),"",VLOOKUP($B62,'C conf old'!$B:$AH,6,0))</f>
        <v/>
      </c>
      <c r="Q62" s="117">
        <f t="shared" si="6"/>
        <v>0</v>
      </c>
      <c r="R62" s="118"/>
      <c r="S62" s="117"/>
      <c r="T62" s="120"/>
      <c r="U62" s="58"/>
      <c r="V62" s="223"/>
      <c r="W62" s="117"/>
      <c r="X62" s="117"/>
      <c r="Y62" s="117"/>
      <c r="Z62" s="117"/>
      <c r="AA62" s="118"/>
      <c r="AB62" s="117"/>
      <c r="AC62" s="120"/>
      <c r="AD62" s="58"/>
      <c r="AE62" s="223"/>
      <c r="AF62" s="117"/>
      <c r="AG62" s="117"/>
      <c r="AH62" s="117"/>
      <c r="AI62" s="117"/>
      <c r="AJ62" s="118"/>
      <c r="AK62" s="117"/>
      <c r="AL62" s="120"/>
    </row>
    <row r="63" spans="2:38" x14ac:dyDescent="0.15">
      <c r="B63" s="28" t="s">
        <v>542</v>
      </c>
      <c r="D63" s="82" t="str">
        <f>VLOOKUP($B63,'C (tt&gt;10)'!$B:$M,2,0)</f>
        <v>liv</v>
      </c>
      <c r="E63" s="29">
        <f>VLOOKUP($B63,'C (tt&gt;10)'!$B:$M,3,0)</f>
        <v>31</v>
      </c>
      <c r="F63" s="59">
        <f>VLOOKUP($B63,'C (tt&gt;10)'!$B:$M,4,0)</f>
        <v>6.096774193548387</v>
      </c>
      <c r="G63" s="59">
        <f>VLOOKUP($B63,'C (tt&gt;10)'!$B:$M,5,0)</f>
        <v>5.806451612903226</v>
      </c>
      <c r="H63" s="29">
        <f t="shared" si="4"/>
        <v>15</v>
      </c>
      <c r="I63" s="204">
        <f t="shared" si="5"/>
        <v>0.4838709677419355</v>
      </c>
      <c r="J63" s="96">
        <f>VLOOKUP($B63,'C (tt&gt;10)'!$B:$M,7,0)</f>
        <v>4</v>
      </c>
      <c r="K63" s="96">
        <f>VLOOKUP($B63,'C (tt&gt;10)'!$B:$M,10,0)</f>
        <v>3</v>
      </c>
      <c r="L63" s="58"/>
      <c r="M63" s="223" t="str">
        <f>LOWER(IF(ISNA(VLOOKUP($B63,'C conf old'!$B:$AH,3,0)),"",VLOOKUP($B63,'C conf old'!$B:$AH,3,0)))</f>
        <v/>
      </c>
      <c r="N63" s="117" t="str">
        <f>IF(ISNA(VLOOKUP($B63,'C conf old'!$B:$AH,3,0)),"",VLOOKUP($B63,'C conf old'!$B:$AH,4,0))</f>
        <v/>
      </c>
      <c r="O63" s="117" t="str">
        <f>IF(ISNA(VLOOKUP($B63,'C conf old'!$B:$AH,3,0)),"",VLOOKUP($B63,'C conf old'!$B:$AH,5,0))</f>
        <v/>
      </c>
      <c r="P63" s="117" t="str">
        <f>IF(ISNA(VLOOKUP($B63,'C conf old'!$B:$AH,3,0)),"",VLOOKUP($B63,'C conf old'!$B:$AH,6,0))</f>
        <v/>
      </c>
      <c r="Q63" s="117">
        <f t="shared" si="6"/>
        <v>0</v>
      </c>
      <c r="R63" s="118"/>
      <c r="S63" s="117"/>
      <c r="T63" s="120"/>
      <c r="U63" s="58"/>
      <c r="V63" s="223"/>
      <c r="W63" s="117"/>
      <c r="X63" s="117"/>
      <c r="Y63" s="117"/>
      <c r="Z63" s="117"/>
      <c r="AA63" s="118"/>
      <c r="AB63" s="117"/>
      <c r="AC63" s="120"/>
      <c r="AD63" s="58"/>
      <c r="AE63" s="223"/>
      <c r="AF63" s="117"/>
      <c r="AG63" s="117"/>
      <c r="AH63" s="117"/>
      <c r="AI63" s="117"/>
      <c r="AJ63" s="118"/>
      <c r="AK63" s="117"/>
      <c r="AL63" s="120"/>
    </row>
    <row r="64" spans="2:38" x14ac:dyDescent="0.15">
      <c r="B64" s="28" t="s">
        <v>547</v>
      </c>
      <c r="D64" s="82" t="str">
        <f>VLOOKUP($B64,'C (tt&gt;10)'!$B:$M,2,0)</f>
        <v>int</v>
      </c>
      <c r="E64" s="29">
        <f>VLOOKUP($B64,'C (tt&gt;10)'!$B:$M,3,0)</f>
        <v>31</v>
      </c>
      <c r="F64" s="59">
        <f>VLOOKUP($B64,'C (tt&gt;10)'!$B:$M,4,0)</f>
        <v>6.096774193548387</v>
      </c>
      <c r="G64" s="59">
        <f>VLOOKUP($B64,'C (tt&gt;10)'!$B:$M,5,0)</f>
        <v>5.645161290322581</v>
      </c>
      <c r="H64" s="29">
        <f t="shared" si="4"/>
        <v>18</v>
      </c>
      <c r="I64" s="204">
        <f t="shared" si="5"/>
        <v>0.58064516129032262</v>
      </c>
      <c r="J64" s="96">
        <f>VLOOKUP($B64,'C (tt&gt;10)'!$B:$M,7,0)</f>
        <v>5</v>
      </c>
      <c r="K64" s="96">
        <f>VLOOKUP($B64,'C (tt&gt;10)'!$B:$M,10,0)</f>
        <v>3</v>
      </c>
      <c r="L64" s="58"/>
      <c r="M64" s="82" t="str">
        <f>LOWER(IF(ISNA(VLOOKUP($B64,'C conf old'!$B:$AH,3,0)),"",VLOOKUP($B64,'C conf old'!$B:$AH,3,0)))</f>
        <v>laz</v>
      </c>
      <c r="N64" s="29">
        <f>IF(ISNA(VLOOKUP($B64,'C conf old'!$B:$AH,3,0)),"",VLOOKUP($B64,'C conf old'!$B:$AH,4,0))</f>
        <v>34</v>
      </c>
      <c r="O64" s="59">
        <f>IF(ISNA(VLOOKUP($B64,'C conf old'!$B:$AH,3,0)),"",VLOOKUP($B64,'C conf old'!$B:$AH,5,0))</f>
        <v>6.85</v>
      </c>
      <c r="P64" s="59">
        <f>IF(ISNA(VLOOKUP($B64,'C conf old'!$B:$AH,3,0)),"",VLOOKUP($B64,'C conf old'!$B:$AH,6,0))</f>
        <v>6.03</v>
      </c>
      <c r="Q64" s="29">
        <f t="shared" si="6"/>
        <v>34</v>
      </c>
      <c r="R64" s="204">
        <f t="shared" si="7"/>
        <v>1</v>
      </c>
      <c r="S64" s="96">
        <f>IF(ISNA(VLOOKUP($B64,'C conf old'!$B:$AH,3,0)),"",VLOOKUP($B64,'C conf old'!$B:$AH,9,0))</f>
        <v>11</v>
      </c>
      <c r="T64" s="96">
        <f>IF(ISNA(VLOOKUP($B64,'C conf old'!$B:$AH,3,0)),"",VLOOKUP($B64,'C conf old'!$B:$AH,10,0))</f>
        <v>1</v>
      </c>
      <c r="U64" s="58"/>
      <c r="V64" s="82" t="str">
        <f>LOWER(IF(ISNA(VLOOKUP($B64,'C conf old'!$B:$AH,3,0)),"",VLOOKUP($B64,'C conf old'!$B:$AH,13,0)))</f>
        <v>laz</v>
      </c>
      <c r="W64" s="29">
        <f>IF(ISNA(VLOOKUP($B64,'C conf old'!$B:$AH,3,0)),"",VLOOKUP($B64,'C conf old'!$B:$AH,14,0))</f>
        <v>31</v>
      </c>
      <c r="X64" s="59">
        <f>IF(ISNA(VLOOKUP($B64,'C conf old'!$B:$AH,3,0)),"",VLOOKUP($B64,'C conf old'!$B:$AH,15,0))</f>
        <v>6.63</v>
      </c>
      <c r="Y64" s="59">
        <f>IF(ISNA(VLOOKUP($B64,'C conf old'!$B:$AH,3,0)),"",VLOOKUP($B64,'C conf old'!$B:$AH,16,0))</f>
        <v>5.84</v>
      </c>
      <c r="Z64" s="29">
        <f t="shared" si="8"/>
        <v>26</v>
      </c>
      <c r="AA64" s="204">
        <f t="shared" si="9"/>
        <v>0.83870967741935487</v>
      </c>
      <c r="AB64" s="96">
        <f>IF(ISNA(VLOOKUP($B64,'C conf old'!$B:$AH,3,0)),"",VLOOKUP($B64,'C conf old'!$B:$AH,19,0))</f>
        <v>8</v>
      </c>
      <c r="AC64" s="96">
        <f>IF(ISNA(VLOOKUP($B64,'C conf old'!$B:$AH,3,0)),"",VLOOKUP($B64,'C conf old'!$B:$AH,20,0))</f>
        <v>2</v>
      </c>
      <c r="AD64" s="58"/>
      <c r="AE64" s="82" t="str">
        <f>LOWER(IF(ISNA(VLOOKUP($B64,'C conf old'!$B:$AH,3,0)),"",VLOOKUP($B64,'C conf old'!$B:$AH,23,0)))</f>
        <v>laz</v>
      </c>
      <c r="AF64" s="29">
        <f>IF(ISNA(VLOOKUP($B64,'C conf old'!$B:$AH,3,0)),"",VLOOKUP($B64,'C conf old'!$B:$AH,24,0))</f>
        <v>35</v>
      </c>
      <c r="AG64" s="59">
        <f>IF(ISNA(VLOOKUP($B64,'C conf old'!$B:$AH,3,0)),"",VLOOKUP($B64,'C conf old'!$B:$AH,25,0))</f>
        <v>7.11</v>
      </c>
      <c r="AH64" s="59">
        <f>IF(ISNA(VLOOKUP($B64,'C conf old'!$B:$AH,3,0)),"",VLOOKUP($B64,'C conf old'!$B:$AH,26,0))</f>
        <v>6.07</v>
      </c>
      <c r="AI64" s="29">
        <f t="shared" si="10"/>
        <v>14.12857142857143</v>
      </c>
      <c r="AJ64" s="204">
        <f t="shared" si="11"/>
        <v>0.40367346938775511</v>
      </c>
      <c r="AK64" s="96">
        <f>IF(ISNA(VLOOKUP($B64,'C conf old'!$B:$AH,3,0)),"",VLOOKUP($B64,'C conf old'!$B:$AH,28,0))</f>
        <v>1.0428571428571429</v>
      </c>
      <c r="AL64" s="96">
        <f>IF(ISNA(VLOOKUP($B64,'C conf old'!$B:$AH,3,0)),"",VLOOKUP($B64,'C conf old'!$B:$AH,29,0))</f>
        <v>11</v>
      </c>
    </row>
    <row r="65" spans="2:38" x14ac:dyDescent="0.15">
      <c r="B65" s="28" t="s">
        <v>482</v>
      </c>
      <c r="D65" s="82" t="str">
        <f>VLOOKUP($B65,'C (tt&gt;10)'!$B:$M,2,0)</f>
        <v>par</v>
      </c>
      <c r="E65" s="29">
        <f>VLOOKUP($B65,'C (tt&gt;10)'!$B:$M,3,0)</f>
        <v>24</v>
      </c>
      <c r="F65" s="59">
        <f>VLOOKUP($B65,'C (tt&gt;10)'!$B:$M,4,0)</f>
        <v>6.083333333333333</v>
      </c>
      <c r="G65" s="59">
        <f>VLOOKUP($B65,'C (tt&gt;10)'!$B:$M,5,0)</f>
        <v>6.166666666666667</v>
      </c>
      <c r="H65" s="29">
        <f t="shared" si="4"/>
        <v>1</v>
      </c>
      <c r="I65" s="204">
        <f t="shared" si="5"/>
        <v>4.1666666666666664E-2</v>
      </c>
      <c r="J65" s="96">
        <f>VLOOKUP($B65,'C (tt&gt;10)'!$B:$M,7,0)</f>
        <v>0</v>
      </c>
      <c r="K65" s="96">
        <f>VLOOKUP($B65,'C (tt&gt;10)'!$B:$M,10,0)</f>
        <v>1</v>
      </c>
      <c r="L65" s="58"/>
      <c r="M65" s="223" t="str">
        <f>LOWER(IF(ISNA(VLOOKUP($B65,'C conf old'!$B:$AH,3,0)),"",VLOOKUP($B65,'C conf old'!$B:$AH,3,0)))</f>
        <v/>
      </c>
      <c r="N65" s="117" t="str">
        <f>IF(ISNA(VLOOKUP($B65,'C conf old'!$B:$AH,3,0)),"",VLOOKUP($B65,'C conf old'!$B:$AH,4,0))</f>
        <v/>
      </c>
      <c r="O65" s="117" t="str">
        <f>IF(ISNA(VLOOKUP($B65,'C conf old'!$B:$AH,3,0)),"",VLOOKUP($B65,'C conf old'!$B:$AH,5,0))</f>
        <v/>
      </c>
      <c r="P65" s="117" t="str">
        <f>IF(ISNA(VLOOKUP($B65,'C conf old'!$B:$AH,3,0)),"",VLOOKUP($B65,'C conf old'!$B:$AH,6,0))</f>
        <v/>
      </c>
      <c r="Q65" s="117">
        <f t="shared" si="6"/>
        <v>0</v>
      </c>
      <c r="R65" s="118"/>
      <c r="S65" s="117"/>
      <c r="T65" s="120"/>
      <c r="U65" s="58"/>
      <c r="V65" s="223"/>
      <c r="W65" s="117"/>
      <c r="X65" s="117"/>
      <c r="Y65" s="117"/>
      <c r="Z65" s="117"/>
      <c r="AA65" s="118"/>
      <c r="AB65" s="117"/>
      <c r="AC65" s="120"/>
      <c r="AD65" s="58"/>
      <c r="AE65" s="223"/>
      <c r="AF65" s="117"/>
      <c r="AG65" s="117"/>
      <c r="AH65" s="117"/>
      <c r="AI65" s="117"/>
      <c r="AJ65" s="118"/>
      <c r="AK65" s="117"/>
      <c r="AL65" s="120"/>
    </row>
    <row r="66" spans="2:38" x14ac:dyDescent="0.15">
      <c r="B66" s="28" t="s">
        <v>494</v>
      </c>
      <c r="D66" s="82" t="str">
        <f>VLOOKUP($B66,'C (tt&gt;10)'!$B:$M,2,0)</f>
        <v>nap</v>
      </c>
      <c r="E66" s="29">
        <f>VLOOKUP($B66,'C (tt&gt;10)'!$B:$M,3,0)</f>
        <v>18</v>
      </c>
      <c r="F66" s="59">
        <f>VLOOKUP($B66,'C (tt&gt;10)'!$B:$M,4,0)</f>
        <v>6.083333333333333</v>
      </c>
      <c r="G66" s="59">
        <f>VLOOKUP($B66,'C (tt&gt;10)'!$B:$M,5,0)</f>
        <v>6.2777777777777777</v>
      </c>
      <c r="H66" s="29">
        <f t="shared" si="4"/>
        <v>0</v>
      </c>
      <c r="I66" s="204">
        <f t="shared" si="5"/>
        <v>0</v>
      </c>
      <c r="J66" s="96">
        <f>VLOOKUP($B66,'C (tt&gt;10)'!$B:$M,7,0)</f>
        <v>0</v>
      </c>
      <c r="K66" s="96">
        <f>VLOOKUP($B66,'C (tt&gt;10)'!$B:$M,10,0)</f>
        <v>0</v>
      </c>
      <c r="L66" s="58"/>
      <c r="M66" s="82" t="str">
        <f>LOWER(IF(ISNA(VLOOKUP($B66,'C conf old'!$B:$AH,3,0)),"",VLOOKUP($B66,'C conf old'!$B:$AH,3,0)))</f>
        <v>nap</v>
      </c>
      <c r="N66" s="29">
        <f>IF(ISNA(VLOOKUP($B66,'C conf old'!$B:$AH,3,0)),"",VLOOKUP($B66,'C conf old'!$B:$AH,4,0))</f>
        <v>33</v>
      </c>
      <c r="O66" s="59">
        <f>IF(ISNA(VLOOKUP($B66,'C conf old'!$B:$AH,3,0)),"",VLOOKUP($B66,'C conf old'!$B:$AH,5,0))</f>
        <v>5.98</v>
      </c>
      <c r="P66" s="59">
        <f>IF(ISNA(VLOOKUP($B66,'C conf old'!$B:$AH,3,0)),"",VLOOKUP($B66,'C conf old'!$B:$AH,6,0))</f>
        <v>6.18</v>
      </c>
      <c r="Q66" s="29">
        <f t="shared" si="6"/>
        <v>0</v>
      </c>
      <c r="R66" s="204">
        <f t="shared" si="7"/>
        <v>0</v>
      </c>
      <c r="S66" s="96">
        <f>IF(ISNA(VLOOKUP($B66,'C conf old'!$B:$AH,3,0)),"",VLOOKUP($B66,'C conf old'!$B:$AH,9,0))</f>
        <v>0</v>
      </c>
      <c r="T66" s="96">
        <f>IF(ISNA(VLOOKUP($B66,'C conf old'!$B:$AH,3,0)),"",VLOOKUP($B66,'C conf old'!$B:$AH,10,0))</f>
        <v>0</v>
      </c>
      <c r="U66" s="58"/>
      <c r="V66" s="82" t="str">
        <f>LOWER(IF(ISNA(VLOOKUP($B66,'C conf old'!$B:$AH,3,0)),"",VLOOKUP($B66,'C conf old'!$B:$AH,13,0)))</f>
        <v>fio</v>
      </c>
      <c r="W66" s="29">
        <f>IF(ISNA(VLOOKUP($B66,'C conf old'!$B:$AH,3,0)),"",VLOOKUP($B66,'C conf old'!$B:$AH,14,0))</f>
        <v>31</v>
      </c>
      <c r="X66" s="59">
        <f>IF(ISNA(VLOOKUP($B66,'C conf old'!$B:$AH,3,0)),"",VLOOKUP($B66,'C conf old'!$B:$AH,15,0))</f>
        <v>6</v>
      </c>
      <c r="Y66" s="59">
        <f>IF(ISNA(VLOOKUP($B66,'C conf old'!$B:$AH,3,0)),"",VLOOKUP($B66,'C conf old'!$B:$AH,16,0))</f>
        <v>6.13</v>
      </c>
      <c r="Z66" s="29">
        <f t="shared" si="8"/>
        <v>1</v>
      </c>
      <c r="AA66" s="204">
        <f t="shared" si="9"/>
        <v>3.2258064516129031E-2</v>
      </c>
      <c r="AB66" s="96">
        <f>IF(ISNA(VLOOKUP($B66,'C conf old'!$B:$AH,3,0)),"",VLOOKUP($B66,'C conf old'!$B:$AH,19,0))</f>
        <v>0</v>
      </c>
      <c r="AC66" s="96">
        <f>IF(ISNA(VLOOKUP($B66,'C conf old'!$B:$AH,3,0)),"",VLOOKUP($B66,'C conf old'!$B:$AH,20,0))</f>
        <v>1</v>
      </c>
      <c r="AD66" s="58"/>
      <c r="AE66" s="82" t="str">
        <f>LOWER(IF(ISNA(VLOOKUP($B66,'C conf old'!$B:$AH,3,0)),"",VLOOKUP($B66,'C conf old'!$B:$AH,23,0)))</f>
        <v>fio</v>
      </c>
      <c r="AF66" s="29">
        <f>IF(ISNA(VLOOKUP($B66,'C conf old'!$B:$AH,3,0)),"",VLOOKUP($B66,'C conf old'!$B:$AH,24,0))</f>
        <v>17</v>
      </c>
      <c r="AG66" s="59">
        <f>IF(ISNA(VLOOKUP($B66,'C conf old'!$B:$AH,3,0)),"",VLOOKUP($B66,'C conf old'!$B:$AH,25,0))</f>
        <v>6.32</v>
      </c>
      <c r="AH66" s="59">
        <f>IF(ISNA(VLOOKUP($B66,'C conf old'!$B:$AH,3,0)),"",VLOOKUP($B66,'C conf old'!$B:$AH,26,0))</f>
        <v>6.21</v>
      </c>
      <c r="AI66" s="29">
        <f t="shared" si="10"/>
        <v>0.3529411764705882</v>
      </c>
      <c r="AJ66" s="204">
        <f t="shared" si="11"/>
        <v>2.0761245674740483E-2</v>
      </c>
      <c r="AK66" s="96">
        <f>IF(ISNA(VLOOKUP($B66,'C conf old'!$B:$AH,3,0)),"",VLOOKUP($B66,'C conf old'!$B:$AH,28,0))</f>
        <v>0.11764705882352941</v>
      </c>
      <c r="AL66" s="96">
        <f>IF(ISNA(VLOOKUP($B66,'C conf old'!$B:$AH,3,0)),"",VLOOKUP($B66,'C conf old'!$B:$AH,29,0))</f>
        <v>0</v>
      </c>
    </row>
    <row r="67" spans="2:38" x14ac:dyDescent="0.15">
      <c r="B67" s="28" t="s">
        <v>599</v>
      </c>
      <c r="D67" s="82" t="str">
        <f>VLOOKUP($B67,'C (tt&gt;10)'!$B:$M,2,0)</f>
        <v>mil</v>
      </c>
      <c r="E67" s="29">
        <f>VLOOKUP($B67,'C (tt&gt;10)'!$B:$M,3,0)</f>
        <v>24</v>
      </c>
      <c r="F67" s="59">
        <f>VLOOKUP($B67,'C (tt&gt;10)'!$B:$M,4,0)</f>
        <v>6.083333333333333</v>
      </c>
      <c r="G67" s="59">
        <f>VLOOKUP($B67,'C (tt&gt;10)'!$B:$M,5,0)</f>
        <v>5.916666666666667</v>
      </c>
      <c r="H67" s="29">
        <f t="shared" si="4"/>
        <v>6</v>
      </c>
      <c r="I67" s="204">
        <f t="shared" si="5"/>
        <v>0.25</v>
      </c>
      <c r="J67" s="96">
        <f>VLOOKUP($B67,'C (tt&gt;10)'!$B:$M,7,0)</f>
        <v>2</v>
      </c>
      <c r="K67" s="96">
        <f>VLOOKUP($B67,'C (tt&gt;10)'!$B:$M,10,0)</f>
        <v>0</v>
      </c>
      <c r="L67" s="58"/>
      <c r="M67" s="82" t="str">
        <f>LOWER(IF(ISNA(VLOOKUP($B67,'C conf old'!$B:$AH,3,0)),"",VLOOKUP($B67,'C conf old'!$B:$AH,3,0)))</f>
        <v>sam</v>
      </c>
      <c r="N67" s="29">
        <f>IF(ISNA(VLOOKUP($B67,'C conf old'!$B:$AH,3,0)),"",VLOOKUP($B67,'C conf old'!$B:$AH,4,0))</f>
        <v>31</v>
      </c>
      <c r="O67" s="59">
        <f>IF(ISNA(VLOOKUP($B67,'C conf old'!$B:$AH,3,0)),"",VLOOKUP($B67,'C conf old'!$B:$AH,5,0))</f>
        <v>6.31</v>
      </c>
      <c r="P67" s="59">
        <f>IF(ISNA(VLOOKUP($B67,'C conf old'!$B:$AH,3,0)),"",VLOOKUP($B67,'C conf old'!$B:$AH,6,0))</f>
        <v>6.1</v>
      </c>
      <c r="Q67" s="29">
        <f t="shared" si="6"/>
        <v>9</v>
      </c>
      <c r="R67" s="204">
        <f t="shared" si="7"/>
        <v>0.29032258064516131</v>
      </c>
      <c r="S67" s="96">
        <f>IF(ISNA(VLOOKUP($B67,'C conf old'!$B:$AH,3,0)),"",VLOOKUP($B67,'C conf old'!$B:$AH,9,0))</f>
        <v>3</v>
      </c>
      <c r="T67" s="96">
        <f>IF(ISNA(VLOOKUP($B67,'C conf old'!$B:$AH,3,0)),"",VLOOKUP($B67,'C conf old'!$B:$AH,10,0))</f>
        <v>0</v>
      </c>
      <c r="U67" s="58"/>
      <c r="V67" s="82" t="str">
        <f>LOWER(IF(ISNA(VLOOKUP($B67,'C conf old'!$B:$AH,3,0)),"",VLOOKUP($B67,'C conf old'!$B:$AH,13,0)))</f>
        <v>int</v>
      </c>
      <c r="W67" s="29">
        <f>IF(ISNA(VLOOKUP($B67,'C conf old'!$B:$AH,3,0)),"",VLOOKUP($B67,'C conf old'!$B:$AH,14,0))</f>
        <v>16</v>
      </c>
      <c r="X67" s="59">
        <f>IF(ISNA(VLOOKUP($B67,'C conf old'!$B:$AH,3,0)),"",VLOOKUP($B67,'C conf old'!$B:$AH,15,0))</f>
        <v>5.94</v>
      </c>
      <c r="Y67" s="59">
        <f>IF(ISNA(VLOOKUP($B67,'C conf old'!$B:$AH,3,0)),"",VLOOKUP($B67,'C conf old'!$B:$AH,16,0))</f>
        <v>6.03</v>
      </c>
      <c r="Z67" s="29">
        <f t="shared" si="8"/>
        <v>0</v>
      </c>
      <c r="AA67" s="204">
        <f t="shared" si="9"/>
        <v>0</v>
      </c>
      <c r="AB67" s="96">
        <f>IF(ISNA(VLOOKUP($B67,'C conf old'!$B:$AH,3,0)),"",VLOOKUP($B67,'C conf old'!$B:$AH,19,0))</f>
        <v>0</v>
      </c>
      <c r="AC67" s="96">
        <f>IF(ISNA(VLOOKUP($B67,'C conf old'!$B:$AH,3,0)),"",VLOOKUP($B67,'C conf old'!$B:$AH,20,0))</f>
        <v>0</v>
      </c>
      <c r="AD67" s="58"/>
      <c r="AE67" s="82" t="str">
        <f>LOWER(IF(ISNA(VLOOKUP($B67,'C conf old'!$B:$AH,3,0)),"",VLOOKUP($B67,'C conf old'!$B:$AH,23,0)))</f>
        <v>sam</v>
      </c>
      <c r="AF67" s="29">
        <f>IF(ISNA(VLOOKUP($B67,'C conf old'!$B:$AH,3,0)),"",VLOOKUP($B67,'C conf old'!$B:$AH,24,0))</f>
        <v>19</v>
      </c>
      <c r="AG67" s="59">
        <f>IF(ISNA(VLOOKUP($B67,'C conf old'!$B:$AH,3,0)),"",VLOOKUP($B67,'C conf old'!$B:$AH,25,0))</f>
        <v>5.71</v>
      </c>
      <c r="AH67" s="59">
        <f>IF(ISNA(VLOOKUP($B67,'C conf old'!$B:$AH,3,0)),"",VLOOKUP($B67,'C conf old'!$B:$AH,26,0))</f>
        <v>5.95</v>
      </c>
      <c r="AI67" s="29">
        <f t="shared" si="10"/>
        <v>-0.55263157894736836</v>
      </c>
      <c r="AJ67" s="204">
        <f t="shared" si="11"/>
        <v>-2.9085872576177282E-2</v>
      </c>
      <c r="AK67" s="96">
        <f>IF(ISNA(VLOOKUP($B67,'C conf old'!$B:$AH,3,0)),"",VLOOKUP($B67,'C conf old'!$B:$AH,28,0))</f>
        <v>-0.18421052631578946</v>
      </c>
      <c r="AL67" s="96">
        <f>IF(ISNA(VLOOKUP($B67,'C conf old'!$B:$AH,3,0)),"",VLOOKUP($B67,'C conf old'!$B:$AH,29,0))</f>
        <v>0</v>
      </c>
    </row>
    <row r="68" spans="2:38" x14ac:dyDescent="0.15">
      <c r="B68" s="28" t="s">
        <v>596</v>
      </c>
      <c r="D68" s="82" t="str">
        <f>VLOOKUP($B68,'C (tt&gt;10)'!$B:$M,2,0)</f>
        <v>fio</v>
      </c>
      <c r="E68" s="29">
        <f>VLOOKUP($B68,'C (tt&gt;10)'!$B:$M,3,0)</f>
        <v>28</v>
      </c>
      <c r="F68" s="59">
        <f>VLOOKUP($B68,'C (tt&gt;10)'!$B:$M,4,0)</f>
        <v>6.0535714285714288</v>
      </c>
      <c r="G68" s="59">
        <f>VLOOKUP($B68,'C (tt&gt;10)'!$B:$M,5,0)</f>
        <v>6.1071428571428568</v>
      </c>
      <c r="H68" s="29">
        <f t="shared" si="4"/>
        <v>5</v>
      </c>
      <c r="I68" s="204">
        <f t="shared" si="5"/>
        <v>0.17857142857142858</v>
      </c>
      <c r="J68" s="96">
        <f>VLOOKUP($B68,'C (tt&gt;10)'!$B:$M,7,0)</f>
        <v>1</v>
      </c>
      <c r="K68" s="96">
        <f>VLOOKUP($B68,'C (tt&gt;10)'!$B:$M,10,0)</f>
        <v>2</v>
      </c>
      <c r="L68" s="58"/>
      <c r="M68" s="82" t="str">
        <f>LOWER(IF(ISNA(VLOOKUP($B68,'C conf old'!$B:$AH,3,0)),"",VLOOKUP($B68,'C conf old'!$B:$AH,3,0)))</f>
        <v>fio</v>
      </c>
      <c r="N68" s="29">
        <f>IF(ISNA(VLOOKUP($B68,'C conf old'!$B:$AH,3,0)),"",VLOOKUP($B68,'C conf old'!$B:$AH,4,0))</f>
        <v>29</v>
      </c>
      <c r="O68" s="59">
        <f>IF(ISNA(VLOOKUP($B68,'C conf old'!$B:$AH,3,0)),"",VLOOKUP($B68,'C conf old'!$B:$AH,5,0))</f>
        <v>6.59</v>
      </c>
      <c r="P68" s="59">
        <f>IF(ISNA(VLOOKUP($B68,'C conf old'!$B:$AH,3,0)),"",VLOOKUP($B68,'C conf old'!$B:$AH,6,0))</f>
        <v>6.47</v>
      </c>
      <c r="Q68" s="29">
        <f t="shared" si="6"/>
        <v>10</v>
      </c>
      <c r="R68" s="204">
        <f t="shared" si="7"/>
        <v>0.34482758620689657</v>
      </c>
      <c r="S68" s="96">
        <f>IF(ISNA(VLOOKUP($B68,'C conf old'!$B:$AH,3,0)),"",VLOOKUP($B68,'C conf old'!$B:$AH,9,0))</f>
        <v>3</v>
      </c>
      <c r="T68" s="96">
        <f>IF(ISNA(VLOOKUP($B68,'C conf old'!$B:$AH,3,0)),"",VLOOKUP($B68,'C conf old'!$B:$AH,10,0))</f>
        <v>1</v>
      </c>
      <c r="U68" s="58"/>
      <c r="V68" s="82" t="str">
        <f>LOWER(IF(ISNA(VLOOKUP($B68,'C conf old'!$B:$AH,3,0)),"",VLOOKUP($B68,'C conf old'!$B:$AH,13,0)))</f>
        <v>rom</v>
      </c>
      <c r="W68" s="29">
        <f>IF(ISNA(VLOOKUP($B68,'C conf old'!$B:$AH,3,0)),"",VLOOKUP($B68,'C conf old'!$B:$AH,14,0))</f>
        <v>7</v>
      </c>
      <c r="X68" s="59">
        <f>IF(ISNA(VLOOKUP($B68,'C conf old'!$B:$AH,3,0)),"",VLOOKUP($B68,'C conf old'!$B:$AH,15,0))</f>
        <v>6.07</v>
      </c>
      <c r="Y68" s="59">
        <f>IF(ISNA(VLOOKUP($B68,'C conf old'!$B:$AH,3,0)),"",VLOOKUP($B68,'C conf old'!$B:$AH,16,0))</f>
        <v>6.14</v>
      </c>
      <c r="Z68" s="29">
        <f t="shared" si="8"/>
        <v>0</v>
      </c>
      <c r="AA68" s="204">
        <f t="shared" si="9"/>
        <v>0</v>
      </c>
      <c r="AB68" s="96">
        <f>IF(ISNA(VLOOKUP($B68,'C conf old'!$B:$AH,3,0)),"",VLOOKUP($B68,'C conf old'!$B:$AH,19,0))</f>
        <v>0</v>
      </c>
      <c r="AC68" s="96">
        <f>IF(ISNA(VLOOKUP($B68,'C conf old'!$B:$AH,3,0)),"",VLOOKUP($B68,'C conf old'!$B:$AH,20,0))</f>
        <v>0</v>
      </c>
      <c r="AD68" s="58"/>
      <c r="AE68" s="82" t="str">
        <f>LOWER(IF(ISNA(VLOOKUP($B68,'C conf old'!$B:$AH,3,0)),"",VLOOKUP($B68,'C conf old'!$B:$AH,23,0)))</f>
        <v>rom</v>
      </c>
      <c r="AF68" s="29">
        <f>IF(ISNA(VLOOKUP($B68,'C conf old'!$B:$AH,3,0)),"",VLOOKUP($B68,'C conf old'!$B:$AH,24,0))</f>
        <v>22</v>
      </c>
      <c r="AG68" s="59">
        <f>IF(ISNA(VLOOKUP($B68,'C conf old'!$B:$AH,3,0)),"",VLOOKUP($B68,'C conf old'!$B:$AH,25,0))</f>
        <v>6.05</v>
      </c>
      <c r="AH68" s="59">
        <f>IF(ISNA(VLOOKUP($B68,'C conf old'!$B:$AH,3,0)),"",VLOOKUP($B68,'C conf old'!$B:$AH,26,0))</f>
        <v>5.98</v>
      </c>
      <c r="AI68" s="29">
        <f t="shared" si="10"/>
        <v>1.2045454545454546</v>
      </c>
      <c r="AJ68" s="204">
        <f t="shared" si="11"/>
        <v>5.4752066115702484E-2</v>
      </c>
      <c r="AK68" s="96">
        <f>IF(ISNA(VLOOKUP($B68,'C conf old'!$B:$AH,3,0)),"",VLOOKUP($B68,'C conf old'!$B:$AH,28,0))</f>
        <v>6.8181818181818177E-2</v>
      </c>
      <c r="AL68" s="96">
        <f>IF(ISNA(VLOOKUP($B68,'C conf old'!$B:$AH,3,0)),"",VLOOKUP($B68,'C conf old'!$B:$AH,29,0))</f>
        <v>1</v>
      </c>
    </row>
    <row r="69" spans="2:38" x14ac:dyDescent="0.15">
      <c r="B69" s="28" t="s">
        <v>501</v>
      </c>
      <c r="D69" s="82" t="str">
        <f>VLOOKUP($B69,'C (tt&gt;10)'!$B:$M,2,0)</f>
        <v>sas</v>
      </c>
      <c r="E69" s="29">
        <f>VLOOKUP($B69,'C (tt&gt;10)'!$B:$M,3,0)</f>
        <v>30</v>
      </c>
      <c r="F69" s="59">
        <f>VLOOKUP($B69,'C (tt&gt;10)'!$B:$M,4,0)</f>
        <v>6.05</v>
      </c>
      <c r="G69" s="59">
        <f>VLOOKUP($B69,'C (tt&gt;10)'!$B:$M,5,0)</f>
        <v>5.85</v>
      </c>
      <c r="H69" s="29">
        <f t="shared" si="4"/>
        <v>8</v>
      </c>
      <c r="I69" s="204">
        <f t="shared" si="5"/>
        <v>0.26666666666666666</v>
      </c>
      <c r="J69" s="96">
        <f>VLOOKUP($B69,'C (tt&gt;10)'!$B:$M,7,0)</f>
        <v>2</v>
      </c>
      <c r="K69" s="96">
        <f>VLOOKUP($B69,'C (tt&gt;10)'!$B:$M,10,0)</f>
        <v>2</v>
      </c>
      <c r="L69" s="58"/>
      <c r="M69" s="223" t="str">
        <f>LOWER(IF(ISNA(VLOOKUP($B69,'C conf old'!$B:$AH,3,0)),"",VLOOKUP($B69,'C conf old'!$B:$AH,3,0)))</f>
        <v/>
      </c>
      <c r="N69" s="117" t="str">
        <f>IF(ISNA(VLOOKUP($B69,'C conf old'!$B:$AH,3,0)),"",VLOOKUP($B69,'C conf old'!$B:$AH,4,0))</f>
        <v/>
      </c>
      <c r="O69" s="117"/>
      <c r="P69" s="117"/>
      <c r="Q69" s="117"/>
      <c r="R69" s="118"/>
      <c r="S69" s="117"/>
      <c r="T69" s="120"/>
      <c r="U69" s="58"/>
      <c r="V69" s="223"/>
      <c r="W69" s="117"/>
      <c r="X69" s="117"/>
      <c r="Y69" s="117"/>
      <c r="Z69" s="117"/>
      <c r="AA69" s="118"/>
      <c r="AB69" s="117"/>
      <c r="AC69" s="120"/>
      <c r="AD69" s="58"/>
      <c r="AE69" s="223"/>
      <c r="AF69" s="117"/>
      <c r="AG69" s="117"/>
      <c r="AH69" s="117"/>
      <c r="AI69" s="117"/>
      <c r="AJ69" s="118"/>
      <c r="AK69" s="117"/>
      <c r="AL69" s="120"/>
    </row>
    <row r="70" spans="2:38" x14ac:dyDescent="0.15">
      <c r="B70" s="28" t="s">
        <v>509</v>
      </c>
      <c r="D70" s="82" t="str">
        <f>VLOOKUP($B70,'C (tt&gt;10)'!$B:$M,2,0)</f>
        <v>ata</v>
      </c>
      <c r="E70" s="29">
        <f>VLOOKUP($B70,'C (tt&gt;10)'!$B:$M,3,0)</f>
        <v>32</v>
      </c>
      <c r="F70" s="59">
        <f>VLOOKUP($B70,'C (tt&gt;10)'!$B:$M,4,0)</f>
        <v>6.03125</v>
      </c>
      <c r="G70" s="59">
        <f>VLOOKUP($B70,'C (tt&gt;10)'!$B:$M,5,0)</f>
        <v>6</v>
      </c>
      <c r="H70" s="29">
        <f t="shared" si="4"/>
        <v>6</v>
      </c>
      <c r="I70" s="204">
        <f t="shared" si="5"/>
        <v>0.1875</v>
      </c>
      <c r="J70" s="96">
        <f>VLOOKUP($B70,'C (tt&gt;10)'!$B:$M,7,0)</f>
        <v>2</v>
      </c>
      <c r="K70" s="96">
        <f>VLOOKUP($B70,'C (tt&gt;10)'!$B:$M,10,0)</f>
        <v>0</v>
      </c>
      <c r="L70" s="58"/>
      <c r="M70" s="223" t="str">
        <f>LOWER(IF(ISNA(VLOOKUP($B70,'C conf old'!$B:$AH,3,0)),"",VLOOKUP($B70,'C conf old'!$B:$AH,3,0)))</f>
        <v/>
      </c>
      <c r="N70" s="117" t="str">
        <f>IF(ISNA(VLOOKUP($B70,'C conf old'!$B:$AH,3,0)),"",VLOOKUP($B70,'C conf old'!$B:$AH,4,0))</f>
        <v/>
      </c>
      <c r="O70" s="117"/>
      <c r="P70" s="117"/>
      <c r="Q70" s="117"/>
      <c r="R70" s="118"/>
      <c r="S70" s="117"/>
      <c r="T70" s="120"/>
      <c r="U70" s="58"/>
      <c r="V70" s="223"/>
      <c r="W70" s="117"/>
      <c r="X70" s="117"/>
      <c r="Y70" s="117"/>
      <c r="Z70" s="117"/>
      <c r="AA70" s="118"/>
      <c r="AB70" s="117"/>
      <c r="AC70" s="120"/>
      <c r="AD70" s="58"/>
      <c r="AE70" s="223"/>
      <c r="AF70" s="117"/>
      <c r="AG70" s="117"/>
      <c r="AH70" s="117"/>
      <c r="AI70" s="117"/>
      <c r="AJ70" s="118"/>
      <c r="AK70" s="117"/>
      <c r="AL70" s="120"/>
    </row>
    <row r="71" spans="2:38" x14ac:dyDescent="0.15">
      <c r="B71" s="28" t="s">
        <v>575</v>
      </c>
      <c r="D71" s="82" t="str">
        <f>VLOOKUP($B71,'C (tt&gt;10)'!$B:$M,2,0)</f>
        <v>par</v>
      </c>
      <c r="E71" s="29">
        <f>VLOOKUP($B71,'C (tt&gt;10)'!$B:$M,3,0)</f>
        <v>33</v>
      </c>
      <c r="F71" s="59">
        <f>VLOOKUP($B71,'C (tt&gt;10)'!$B:$M,4,0)</f>
        <v>6</v>
      </c>
      <c r="G71" s="59">
        <f>VLOOKUP($B71,'C (tt&gt;10)'!$B:$M,5,0)</f>
        <v>6.0151515151515156</v>
      </c>
      <c r="H71" s="29">
        <f t="shared" si="4"/>
        <v>4</v>
      </c>
      <c r="I71" s="204">
        <f t="shared" si="5"/>
        <v>0.12121212121212122</v>
      </c>
      <c r="J71" s="96">
        <f>VLOOKUP($B71,'C (tt&gt;10)'!$B:$M,7,0)</f>
        <v>1</v>
      </c>
      <c r="K71" s="96">
        <f>VLOOKUP($B71,'C (tt&gt;10)'!$B:$M,10,0)</f>
        <v>1</v>
      </c>
      <c r="L71" s="58"/>
      <c r="M71" s="223" t="str">
        <f>LOWER(IF(ISNA(VLOOKUP($B71,'C conf old'!$B:$AH,3,0)),"",VLOOKUP($B71,'C conf old'!$B:$AH,3,0)))</f>
        <v/>
      </c>
      <c r="N71" s="117"/>
      <c r="O71" s="117"/>
      <c r="P71" s="117"/>
      <c r="Q71" s="117"/>
      <c r="R71" s="118"/>
      <c r="S71" s="117"/>
      <c r="T71" s="120"/>
      <c r="U71" s="58"/>
      <c r="V71" s="223"/>
      <c r="W71" s="117"/>
      <c r="X71" s="117"/>
      <c r="Y71" s="117"/>
      <c r="Z71" s="117"/>
      <c r="AA71" s="118"/>
      <c r="AB71" s="117"/>
      <c r="AC71" s="120"/>
      <c r="AD71" s="58"/>
      <c r="AE71" s="223"/>
      <c r="AF71" s="117"/>
      <c r="AG71" s="117"/>
      <c r="AH71" s="117"/>
      <c r="AI71" s="117"/>
      <c r="AJ71" s="118"/>
      <c r="AK71" s="117"/>
      <c r="AL71" s="120"/>
    </row>
    <row r="72" spans="2:38" x14ac:dyDescent="0.15">
      <c r="B72" s="28" t="s">
        <v>510</v>
      </c>
      <c r="D72" s="82" t="str">
        <f>VLOOKUP($B72,'C (tt&gt;10)'!$B:$M,2,0)</f>
        <v>cat</v>
      </c>
      <c r="E72" s="29">
        <f>VLOOKUP($B72,'C (tt&gt;10)'!$B:$M,3,0)</f>
        <v>29</v>
      </c>
      <c r="F72" s="59">
        <f>VLOOKUP($B72,'C (tt&gt;10)'!$B:$M,4,0)</f>
        <v>5.9827586206896548</v>
      </c>
      <c r="G72" s="59">
        <f>VLOOKUP($B72,'C (tt&gt;10)'!$B:$M,5,0)</f>
        <v>5.6551724137931032</v>
      </c>
      <c r="H72" s="29">
        <f t="shared" si="4"/>
        <v>11</v>
      </c>
      <c r="I72" s="204">
        <f t="shared" si="5"/>
        <v>0.37931034482758619</v>
      </c>
      <c r="J72" s="96">
        <f>VLOOKUP($B72,'C (tt&gt;10)'!$B:$M,7,0)</f>
        <v>3</v>
      </c>
      <c r="K72" s="96">
        <f>VLOOKUP($B72,'C (tt&gt;10)'!$B:$M,10,0)</f>
        <v>2</v>
      </c>
      <c r="L72" s="58"/>
      <c r="M72" s="82" t="str">
        <f>LOWER(IF(ISNA(VLOOKUP($B72,'C conf old'!$B:$AH,3,0)),"",VLOOKUP($B72,'C conf old'!$B:$AH,3,0)))</f>
        <v>cat</v>
      </c>
      <c r="N72" s="29">
        <f>IF(ISNA(VLOOKUP($B72,'C conf old'!$B:$AH,3,0)),"",VLOOKUP($B72,'C conf old'!$B:$AH,4,0))</f>
        <v>32</v>
      </c>
      <c r="O72" s="59">
        <f>IF(ISNA(VLOOKUP($B72,'C conf old'!$B:$AH,3,0)),"",VLOOKUP($B72,'C conf old'!$B:$AH,5,0))</f>
        <v>6.59</v>
      </c>
      <c r="P72" s="59">
        <f>IF(ISNA(VLOOKUP($B72,'C conf old'!$B:$AH,3,0)),"",VLOOKUP($B72,'C conf old'!$B:$AH,6,0))</f>
        <v>6.14</v>
      </c>
      <c r="Q72" s="29">
        <f t="shared" si="6"/>
        <v>17</v>
      </c>
      <c r="R72" s="204">
        <f t="shared" si="7"/>
        <v>0.53125</v>
      </c>
      <c r="S72" s="96">
        <f>IF(ISNA(VLOOKUP($B72,'C conf old'!$B:$AH,3,0)),"",VLOOKUP($B72,'C conf old'!$B:$AH,9,0))</f>
        <v>4</v>
      </c>
      <c r="T72" s="96">
        <f>IF(ISNA(VLOOKUP($B72,'C conf old'!$B:$AH,3,0)),"",VLOOKUP($B72,'C conf old'!$B:$AH,10,0))</f>
        <v>5</v>
      </c>
      <c r="U72" s="58"/>
      <c r="V72" s="223"/>
      <c r="W72" s="117"/>
      <c r="X72" s="117"/>
      <c r="Y72" s="117"/>
      <c r="Z72" s="117"/>
      <c r="AA72" s="118"/>
      <c r="AB72" s="117"/>
      <c r="AC72" s="120"/>
      <c r="AD72" s="58"/>
      <c r="AE72" s="223"/>
      <c r="AF72" s="117"/>
      <c r="AG72" s="117"/>
      <c r="AH72" s="117"/>
      <c r="AI72" s="117"/>
      <c r="AJ72" s="118"/>
      <c r="AK72" s="117"/>
      <c r="AL72" s="120"/>
    </row>
    <row r="73" spans="2:38" x14ac:dyDescent="0.15">
      <c r="B73" s="28" t="s">
        <v>500</v>
      </c>
      <c r="D73" s="82" t="str">
        <f>VLOOKUP($B73,'C (tt&gt;10)'!$B:$M,2,0)</f>
        <v>laz</v>
      </c>
      <c r="E73" s="29">
        <f>VLOOKUP($B73,'C (tt&gt;10)'!$B:$M,3,0)</f>
        <v>26</v>
      </c>
      <c r="F73" s="59">
        <f>VLOOKUP($B73,'C (tt&gt;10)'!$B:$M,4,0)</f>
        <v>5.9807692307692308</v>
      </c>
      <c r="G73" s="59">
        <f>VLOOKUP($B73,'C (tt&gt;10)'!$B:$M,5,0)</f>
        <v>5.8461538461538458</v>
      </c>
      <c r="H73" s="29">
        <f t="shared" si="4"/>
        <v>7</v>
      </c>
      <c r="I73" s="204">
        <f t="shared" si="5"/>
        <v>0.26923076923076922</v>
      </c>
      <c r="J73" s="96">
        <f>VLOOKUP($B73,'C (tt&gt;10)'!$B:$M,7,0)</f>
        <v>2</v>
      </c>
      <c r="K73" s="96">
        <f>VLOOKUP($B73,'C (tt&gt;10)'!$B:$M,10,0)</f>
        <v>1</v>
      </c>
      <c r="L73" s="58"/>
      <c r="M73" s="223" t="str">
        <f>LOWER(IF(ISNA(VLOOKUP($B73,'C conf old'!$B:$AH,3,0)),"",VLOOKUP($B73,'C conf old'!$B:$AH,3,0)))</f>
        <v/>
      </c>
      <c r="N73" s="117" t="str">
        <f>IF(ISNA(VLOOKUP($B73,'C conf old'!$B:$AH,3,0)),"",VLOOKUP($B73,'C conf old'!$B:$AH,4,0))</f>
        <v/>
      </c>
      <c r="O73" s="117" t="str">
        <f>IF(ISNA(VLOOKUP($B73,'C conf old'!$B:$AH,3,0)),"",VLOOKUP($B73,'C conf old'!$B:$AH,5,0))</f>
        <v/>
      </c>
      <c r="P73" s="117"/>
      <c r="Q73" s="117"/>
      <c r="R73" s="118"/>
      <c r="S73" s="117"/>
      <c r="T73" s="120"/>
      <c r="U73" s="58"/>
      <c r="V73" s="223"/>
      <c r="W73" s="117"/>
      <c r="X73" s="117"/>
      <c r="Y73" s="117"/>
      <c r="Z73" s="117"/>
      <c r="AA73" s="118"/>
      <c r="AB73" s="117"/>
      <c r="AC73" s="120"/>
      <c r="AD73" s="58"/>
      <c r="AE73" s="223"/>
      <c r="AF73" s="117"/>
      <c r="AG73" s="117"/>
      <c r="AH73" s="117"/>
      <c r="AI73" s="117"/>
      <c r="AJ73" s="118"/>
      <c r="AK73" s="117"/>
      <c r="AL73" s="120"/>
    </row>
    <row r="74" spans="2:38" x14ac:dyDescent="0.15">
      <c r="B74" s="28" t="s">
        <v>554</v>
      </c>
      <c r="D74" s="82" t="str">
        <f>VLOOKUP($B74,'C (tt&gt;10)'!$B:$M,2,0)</f>
        <v>ver</v>
      </c>
      <c r="E74" s="29">
        <f>VLOOKUP($B74,'C (tt&gt;10)'!$B:$M,3,0)</f>
        <v>16</v>
      </c>
      <c r="F74" s="59">
        <f>VLOOKUP($B74,'C (tt&gt;10)'!$B:$M,4,0)</f>
        <v>5.96875</v>
      </c>
      <c r="G74" s="59">
        <f>VLOOKUP($B74,'C (tt&gt;10)'!$B:$M,5,0)</f>
        <v>5.75</v>
      </c>
      <c r="H74" s="29">
        <f t="shared" ref="H74:H84" si="12">J74*3+K74</f>
        <v>7</v>
      </c>
      <c r="I74" s="204">
        <f t="shared" ref="I74:I84" si="13">H74/E74</f>
        <v>0.4375</v>
      </c>
      <c r="J74" s="96">
        <f>VLOOKUP($B74,'C (tt&gt;10)'!$B:$M,7,0)</f>
        <v>2</v>
      </c>
      <c r="K74" s="96">
        <f>VLOOKUP($B74,'C (tt&gt;10)'!$B:$M,10,0)</f>
        <v>1</v>
      </c>
      <c r="L74" s="58"/>
      <c r="M74" s="82" t="str">
        <f>LOWER(IF(ISNA(VLOOKUP($B74,'C conf old'!$B:$AH,3,0)),"",VLOOKUP($B74,'C conf old'!$B:$AH,3,0)))</f>
        <v>gen</v>
      </c>
      <c r="N74" s="29">
        <f>IF(ISNA(VLOOKUP($B74,'C conf old'!$B:$AH,3,0)),"",VLOOKUP($B74,'C conf old'!$B:$AH,4,0))</f>
        <v>18</v>
      </c>
      <c r="O74" s="59">
        <f>IF(ISNA(VLOOKUP($B74,'C conf old'!$B:$AH,3,0)),"",VLOOKUP($B74,'C conf old'!$B:$AH,5,0))</f>
        <v>6.53</v>
      </c>
      <c r="P74" s="59">
        <f>IF(ISNA(VLOOKUP($B74,'C conf old'!$B:$AH,3,0)),"",VLOOKUP($B74,'C conf old'!$B:$AH,6,0))</f>
        <v>5.92</v>
      </c>
      <c r="Q74" s="29">
        <f t="shared" ref="Q74:Q83" si="14">S74*3+T74</f>
        <v>13</v>
      </c>
      <c r="R74" s="204">
        <f t="shared" ref="R74:R83" si="15">Q74/N74</f>
        <v>0.72222222222222221</v>
      </c>
      <c r="S74" s="96">
        <f>IF(ISNA(VLOOKUP($B74,'C conf old'!$B:$AH,3,0)),"",VLOOKUP($B74,'C conf old'!$B:$AH,9,0))</f>
        <v>4</v>
      </c>
      <c r="T74" s="96">
        <f>IF(ISNA(VLOOKUP($B74,'C conf old'!$B:$AH,3,0)),"",VLOOKUP($B74,'C conf old'!$B:$AH,10,0))</f>
        <v>1</v>
      </c>
      <c r="U74" s="58"/>
      <c r="V74" s="82" t="str">
        <f>LOWER(IF(ISNA(VLOOKUP($B74,'C conf old'!$B:$AH,3,0)),"",VLOOKUP($B74,'C conf old'!$B:$AH,13,0)))</f>
        <v>gen</v>
      </c>
      <c r="W74" s="29">
        <f>IF(ISNA(VLOOKUP($B74,'C conf old'!$B:$AH,3,0)),"",VLOOKUP($B74,'C conf old'!$B:$AH,14,0))</f>
        <v>29</v>
      </c>
      <c r="X74" s="59">
        <f>IF(ISNA(VLOOKUP($B74,'C conf old'!$B:$AH,3,0)),"",VLOOKUP($B74,'C conf old'!$B:$AH,15,0))</f>
        <v>6.45</v>
      </c>
      <c r="Y74" s="59">
        <f>IF(ISNA(VLOOKUP($B74,'C conf old'!$B:$AH,3,0)),"",VLOOKUP($B74,'C conf old'!$B:$AH,16,0))</f>
        <v>5.88</v>
      </c>
      <c r="Z74" s="29">
        <f t="shared" ref="Z74:Z82" si="16">AB74*3+AC74</f>
        <v>20</v>
      </c>
      <c r="AA74" s="204">
        <f t="shared" ref="AA74:AA82" si="17">Z74/W74</f>
        <v>0.68965517241379315</v>
      </c>
      <c r="AB74" s="96">
        <f>IF(ISNA(VLOOKUP($B74,'C conf old'!$B:$AH,3,0)),"",VLOOKUP($B74,'C conf old'!$B:$AH,19,0))</f>
        <v>6</v>
      </c>
      <c r="AC74" s="96">
        <f>IF(ISNA(VLOOKUP($B74,'C conf old'!$B:$AH,3,0)),"",VLOOKUP($B74,'C conf old'!$B:$AH,20,0))</f>
        <v>2</v>
      </c>
      <c r="AD74" s="58"/>
      <c r="AE74" s="82" t="str">
        <f>LOWER(IF(ISNA(VLOOKUP($B74,'C conf old'!$B:$AH,3,0)),"",VLOOKUP($B74,'C conf old'!$B:$AH,23,0)))</f>
        <v>gen</v>
      </c>
      <c r="AF74" s="29">
        <f>IF(ISNA(VLOOKUP($B74,'C conf old'!$B:$AH,3,0)),"",VLOOKUP($B74,'C conf old'!$B:$AH,24,0))</f>
        <v>5</v>
      </c>
      <c r="AG74" s="59">
        <f>IF(ISNA(VLOOKUP($B74,'C conf old'!$B:$AH,3,0)),"",VLOOKUP($B74,'C conf old'!$B:$AH,25,0))</f>
        <v>5.7</v>
      </c>
      <c r="AH74" s="59">
        <f>IF(ISNA(VLOOKUP($B74,'C conf old'!$B:$AH,3,0)),"",VLOOKUP($B74,'C conf old'!$B:$AH,26,0))</f>
        <v>5.7</v>
      </c>
      <c r="AI74" s="29">
        <f t="shared" ref="AI74:AI83" si="18">AK74*3+AL74</f>
        <v>0</v>
      </c>
      <c r="AJ74" s="204">
        <f t="shared" ref="AJ74:AJ83" si="19">AI74/AF74</f>
        <v>0</v>
      </c>
      <c r="AK74" s="96">
        <f>IF(ISNA(VLOOKUP($B74,'C conf old'!$B:$AH,3,0)),"",VLOOKUP($B74,'C conf old'!$B:$AH,28,0))</f>
        <v>0</v>
      </c>
      <c r="AL74" s="96">
        <f>IF(ISNA(VLOOKUP($B74,'C conf old'!$B:$AH,3,0)),"",VLOOKUP($B74,'C conf old'!$B:$AH,29,0))</f>
        <v>0</v>
      </c>
    </row>
    <row r="75" spans="2:38" x14ac:dyDescent="0.15">
      <c r="B75" s="28" t="s">
        <v>551</v>
      </c>
      <c r="D75" s="82" t="str">
        <f>VLOOKUP($B75,'C (tt&gt;10)'!$B:$M,2,0)</f>
        <v>nap</v>
      </c>
      <c r="E75" s="29">
        <f>VLOOKUP($B75,'C (tt&gt;10)'!$B:$M,3,0)</f>
        <v>30</v>
      </c>
      <c r="F75" s="59">
        <f>VLOOKUP($B75,'C (tt&gt;10)'!$B:$M,4,0)</f>
        <v>5.9666666666666668</v>
      </c>
      <c r="G75" s="59">
        <f>VLOOKUP($B75,'C (tt&gt;10)'!$B:$M,5,0)</f>
        <v>5.833333333333333</v>
      </c>
      <c r="H75" s="29">
        <f t="shared" si="12"/>
        <v>7</v>
      </c>
      <c r="I75" s="204">
        <f t="shared" si="13"/>
        <v>0.23333333333333334</v>
      </c>
      <c r="J75" s="96">
        <f>VLOOKUP($B75,'C (tt&gt;10)'!$B:$M,7,0)</f>
        <v>2</v>
      </c>
      <c r="K75" s="96">
        <f>VLOOKUP($B75,'C (tt&gt;10)'!$B:$M,10,0)</f>
        <v>1</v>
      </c>
      <c r="L75" s="58"/>
      <c r="M75" s="82" t="str">
        <f>LOWER(IF(ISNA(VLOOKUP($B75,'C conf old'!$B:$AH,3,0)),"",VLOOKUP($B75,'C conf old'!$B:$AH,3,0)))</f>
        <v>nap</v>
      </c>
      <c r="N75" s="29">
        <f>IF(ISNA(VLOOKUP($B75,'C conf old'!$B:$AH,3,0)),"",VLOOKUP($B75,'C conf old'!$B:$AH,4,0))</f>
        <v>31</v>
      </c>
      <c r="O75" s="59">
        <f>IF(ISNA(VLOOKUP($B75,'C conf old'!$B:$AH,3,0)),"",VLOOKUP($B75,'C conf old'!$B:$AH,5,0))</f>
        <v>6.61</v>
      </c>
      <c r="P75" s="59">
        <f>IF(ISNA(VLOOKUP($B75,'C conf old'!$B:$AH,3,0)),"",VLOOKUP($B75,'C conf old'!$B:$AH,6,0))</f>
        <v>6.11</v>
      </c>
      <c r="Q75" s="29">
        <f t="shared" si="14"/>
        <v>19</v>
      </c>
      <c r="R75" s="204">
        <f t="shared" si="15"/>
        <v>0.61290322580645162</v>
      </c>
      <c r="S75" s="96">
        <f>IF(ISNA(VLOOKUP($B75,'C conf old'!$B:$AH,3,0)),"",VLOOKUP($B75,'C conf old'!$B:$AH,9,0))</f>
        <v>6</v>
      </c>
      <c r="T75" s="96">
        <f>IF(ISNA(VLOOKUP($B75,'C conf old'!$B:$AH,3,0)),"",VLOOKUP($B75,'C conf old'!$B:$AH,10,0))</f>
        <v>1</v>
      </c>
      <c r="U75" s="58"/>
      <c r="V75" s="82" t="str">
        <f>LOWER(IF(ISNA(VLOOKUP($B75,'C conf old'!$B:$AH,3,0)),"",VLOOKUP($B75,'C conf old'!$B:$AH,13,0)))</f>
        <v>nap</v>
      </c>
      <c r="W75" s="29">
        <f>IF(ISNA(VLOOKUP($B75,'C conf old'!$B:$AH,3,0)),"",VLOOKUP($B75,'C conf old'!$B:$AH,14,0))</f>
        <v>35</v>
      </c>
      <c r="X75" s="59">
        <f>IF(ISNA(VLOOKUP($B75,'C conf old'!$B:$AH,3,0)),"",VLOOKUP($B75,'C conf old'!$B:$AH,15,0))</f>
        <v>5.79</v>
      </c>
      <c r="Y75" s="59">
        <f>IF(ISNA(VLOOKUP($B75,'C conf old'!$B:$AH,3,0)),"",VLOOKUP($B75,'C conf old'!$B:$AH,16,0))</f>
        <v>5.77</v>
      </c>
      <c r="Z75" s="29">
        <f t="shared" si="16"/>
        <v>2</v>
      </c>
      <c r="AA75" s="204">
        <f t="shared" si="17"/>
        <v>5.7142857142857141E-2</v>
      </c>
      <c r="AB75" s="96">
        <f>IF(ISNA(VLOOKUP($B75,'C conf old'!$B:$AH,3,0)),"",VLOOKUP($B75,'C conf old'!$B:$AH,19,0))</f>
        <v>0</v>
      </c>
      <c r="AC75" s="96">
        <f>IF(ISNA(VLOOKUP($B75,'C conf old'!$B:$AH,3,0)),"",VLOOKUP($B75,'C conf old'!$B:$AH,20,0))</f>
        <v>2</v>
      </c>
      <c r="AD75" s="58"/>
      <c r="AE75" s="82" t="str">
        <f>LOWER(IF(ISNA(VLOOKUP($B75,'C conf old'!$B:$AH,3,0)),"",VLOOKUP($B75,'C conf old'!$B:$AH,23,0)))</f>
        <v>udi</v>
      </c>
      <c r="AF75" s="29">
        <f>IF(ISNA(VLOOKUP($B75,'C conf old'!$B:$AH,3,0)),"",VLOOKUP($B75,'C conf old'!$B:$AH,24,0))</f>
        <v>35</v>
      </c>
      <c r="AG75" s="59">
        <f>IF(ISNA(VLOOKUP($B75,'C conf old'!$B:$AH,3,0)),"",VLOOKUP($B75,'C conf old'!$B:$AH,25,0))</f>
        <v>6.53</v>
      </c>
      <c r="AH75" s="59">
        <f>IF(ISNA(VLOOKUP($B75,'C conf old'!$B:$AH,3,0)),"",VLOOKUP($B75,'C conf old'!$B:$AH,26,0))</f>
        <v>6.33</v>
      </c>
      <c r="AI75" s="29">
        <f t="shared" si="18"/>
        <v>3.6857142857142859</v>
      </c>
      <c r="AJ75" s="204">
        <f t="shared" si="19"/>
        <v>0.10530612244897959</v>
      </c>
      <c r="AK75" s="96">
        <f>IF(ISNA(VLOOKUP($B75,'C conf old'!$B:$AH,3,0)),"",VLOOKUP($B75,'C conf old'!$B:$AH,28,0))</f>
        <v>0.22857142857142856</v>
      </c>
      <c r="AL75" s="96">
        <f>IF(ISNA(VLOOKUP($B75,'C conf old'!$B:$AH,3,0)),"",VLOOKUP($B75,'C conf old'!$B:$AH,29,0))</f>
        <v>3</v>
      </c>
    </row>
    <row r="76" spans="2:38" x14ac:dyDescent="0.15">
      <c r="B76" s="28" t="s">
        <v>559</v>
      </c>
      <c r="D76" s="82" t="str">
        <f>VLOOKUP($B76,'C (tt&gt;10)'!$B:$M,2,0)</f>
        <v>int</v>
      </c>
      <c r="E76" s="29">
        <f>VLOOKUP($B76,'C (tt&gt;10)'!$B:$M,3,0)</f>
        <v>29</v>
      </c>
      <c r="F76" s="59">
        <f>VLOOKUP($B76,'C (tt&gt;10)'!$B:$M,4,0)</f>
        <v>5.9137931034482758</v>
      </c>
      <c r="G76" s="59">
        <f>VLOOKUP($B76,'C (tt&gt;10)'!$B:$M,5,0)</f>
        <v>5.8448275862068968</v>
      </c>
      <c r="H76" s="29">
        <f t="shared" si="12"/>
        <v>3</v>
      </c>
      <c r="I76" s="204">
        <f t="shared" si="13"/>
        <v>0.10344827586206896</v>
      </c>
      <c r="J76" s="96">
        <f>VLOOKUP($B76,'C (tt&gt;10)'!$B:$M,7,0)</f>
        <v>0</v>
      </c>
      <c r="K76" s="96">
        <f>VLOOKUP($B76,'C (tt&gt;10)'!$B:$M,10,0)</f>
        <v>3</v>
      </c>
      <c r="L76" s="58"/>
      <c r="M76" s="223" t="str">
        <f>LOWER(IF(ISNA(VLOOKUP($B76,'C conf old'!$B:$AH,3,0)),"",VLOOKUP($B76,'C conf old'!$B:$AH,3,0)))</f>
        <v/>
      </c>
      <c r="N76" s="117" t="str">
        <f>IF(ISNA(VLOOKUP($B76,'C conf old'!$B:$AH,3,0)),"",VLOOKUP($B76,'C conf old'!$B:$AH,4,0))</f>
        <v/>
      </c>
      <c r="O76" s="117" t="str">
        <f>IF(ISNA(VLOOKUP($B76,'C conf old'!$B:$AH,3,0)),"",VLOOKUP($B76,'C conf old'!$B:$AH,5,0))</f>
        <v/>
      </c>
      <c r="P76" s="117"/>
      <c r="Q76" s="117"/>
      <c r="R76" s="118"/>
      <c r="S76" s="117"/>
      <c r="T76" s="120"/>
      <c r="U76" s="58"/>
      <c r="V76" s="223"/>
      <c r="W76" s="117"/>
      <c r="X76" s="117"/>
      <c r="Y76" s="117"/>
      <c r="Z76" s="117"/>
      <c r="AA76" s="118"/>
      <c r="AB76" s="117"/>
      <c r="AC76" s="120"/>
      <c r="AD76" s="58"/>
      <c r="AE76" s="223"/>
      <c r="AF76" s="117"/>
      <c r="AG76" s="117"/>
      <c r="AH76" s="117"/>
      <c r="AI76" s="117"/>
      <c r="AJ76" s="118"/>
      <c r="AK76" s="117"/>
      <c r="AL76" s="120"/>
    </row>
    <row r="77" spans="2:38" x14ac:dyDescent="0.15">
      <c r="B77" s="28" t="s">
        <v>491</v>
      </c>
      <c r="D77" s="82" t="str">
        <f>VLOOKUP($B77,'C (tt&gt;10)'!$B:$M,2,0)</f>
        <v>ata</v>
      </c>
      <c r="E77" s="29">
        <f>VLOOKUP($B77,'C (tt&gt;10)'!$B:$M,3,0)</f>
        <v>23</v>
      </c>
      <c r="F77" s="59">
        <f>VLOOKUP($B77,'C (tt&gt;10)'!$B:$M,4,0)</f>
        <v>5.8913043478260869</v>
      </c>
      <c r="G77" s="59">
        <f>VLOOKUP($B77,'C (tt&gt;10)'!$B:$M,5,0)</f>
        <v>5.9130434782608692</v>
      </c>
      <c r="H77" s="29">
        <f t="shared" si="12"/>
        <v>0</v>
      </c>
      <c r="I77" s="204">
        <f t="shared" si="13"/>
        <v>0</v>
      </c>
      <c r="J77" s="96">
        <f>VLOOKUP($B77,'C (tt&gt;10)'!$B:$M,7,0)</f>
        <v>0</v>
      </c>
      <c r="K77" s="96">
        <f>VLOOKUP($B77,'C (tt&gt;10)'!$B:$M,10,0)</f>
        <v>0</v>
      </c>
      <c r="L77" s="58"/>
      <c r="M77" s="223" t="str">
        <f>LOWER(IF(ISNA(VLOOKUP($B77,'C conf old'!$B:$AH,3,0)),"",VLOOKUP($B77,'C conf old'!$B:$AH,3,0)))</f>
        <v/>
      </c>
      <c r="N77" s="117" t="str">
        <f>IF(ISNA(VLOOKUP($B77,'C conf old'!$B:$AH,3,0)),"",VLOOKUP($B77,'C conf old'!$B:$AH,4,0))</f>
        <v/>
      </c>
      <c r="O77" s="117" t="str">
        <f>IF(ISNA(VLOOKUP($B77,'C conf old'!$B:$AH,3,0)),"",VLOOKUP($B77,'C conf old'!$B:$AH,5,0))</f>
        <v/>
      </c>
      <c r="P77" s="117"/>
      <c r="Q77" s="117"/>
      <c r="R77" s="118"/>
      <c r="S77" s="117"/>
      <c r="T77" s="120"/>
      <c r="U77" s="58"/>
      <c r="V77" s="223"/>
      <c r="W77" s="117"/>
      <c r="X77" s="117"/>
      <c r="Y77" s="117"/>
      <c r="Z77" s="117"/>
      <c r="AA77" s="118"/>
      <c r="AB77" s="117"/>
      <c r="AC77" s="120"/>
      <c r="AD77" s="58"/>
      <c r="AE77" s="223"/>
      <c r="AF77" s="117"/>
      <c r="AG77" s="117"/>
      <c r="AH77" s="117"/>
      <c r="AI77" s="117"/>
      <c r="AJ77" s="118"/>
      <c r="AK77" s="117"/>
      <c r="AL77" s="120"/>
    </row>
    <row r="78" spans="2:38" x14ac:dyDescent="0.15">
      <c r="B78" s="28" t="s">
        <v>568</v>
      </c>
      <c r="D78" s="82" t="str">
        <f>VLOOKUP($B78,'C (tt&gt;10)'!$B:$M,2,0)</f>
        <v>laz</v>
      </c>
      <c r="E78" s="29">
        <f>VLOOKUP($B78,'C (tt&gt;10)'!$B:$M,3,0)</f>
        <v>27</v>
      </c>
      <c r="F78" s="59">
        <f>VLOOKUP($B78,'C (tt&gt;10)'!$B:$M,4,0)</f>
        <v>5.8888888888888893</v>
      </c>
      <c r="G78" s="59">
        <f>VLOOKUP($B78,'C (tt&gt;10)'!$B:$M,5,0)</f>
        <v>6</v>
      </c>
      <c r="H78" s="29">
        <f t="shared" si="12"/>
        <v>1</v>
      </c>
      <c r="I78" s="204">
        <f t="shared" si="13"/>
        <v>3.7037037037037035E-2</v>
      </c>
      <c r="J78" s="96">
        <f>VLOOKUP($B78,'C (tt&gt;10)'!$B:$M,7,0)</f>
        <v>0</v>
      </c>
      <c r="K78" s="96">
        <f>VLOOKUP($B78,'C (tt&gt;10)'!$B:$M,10,0)</f>
        <v>1</v>
      </c>
      <c r="L78" s="58"/>
      <c r="M78" s="82" t="str">
        <f>LOWER(IF(ISNA(VLOOKUP($B78,'C conf old'!$B:$AH,3,0)),"",VLOOKUP($B78,'C conf old'!$B:$AH,3,0)))</f>
        <v>laz</v>
      </c>
      <c r="N78" s="29">
        <f>IF(ISNA(VLOOKUP($B78,'C conf old'!$B:$AH,3,0)),"",VLOOKUP($B78,'C conf old'!$B:$AH,4,0))</f>
        <v>36</v>
      </c>
      <c r="O78" s="59">
        <f>IF(ISNA(VLOOKUP($B78,'C conf old'!$B:$AH,3,0)),"",VLOOKUP($B78,'C conf old'!$B:$AH,5,0))</f>
        <v>6.08</v>
      </c>
      <c r="P78" s="59">
        <f>IF(ISNA(VLOOKUP($B78,'C conf old'!$B:$AH,3,0)),"",VLOOKUP($B78,'C conf old'!$B:$AH,6,0))</f>
        <v>6.18</v>
      </c>
      <c r="Q78" s="29">
        <f t="shared" si="14"/>
        <v>4</v>
      </c>
      <c r="R78" s="204">
        <f t="shared" si="15"/>
        <v>0.1111111111111111</v>
      </c>
      <c r="S78" s="96">
        <f>IF(ISNA(VLOOKUP($B78,'C conf old'!$B:$AH,3,0)),"",VLOOKUP($B78,'C conf old'!$B:$AH,9,0))</f>
        <v>1</v>
      </c>
      <c r="T78" s="96">
        <f>IF(ISNA(VLOOKUP($B78,'C conf old'!$B:$AH,3,0)),"",VLOOKUP($B78,'C conf old'!$B:$AH,10,0))</f>
        <v>1</v>
      </c>
      <c r="U78" s="58"/>
      <c r="V78" s="223" t="str">
        <f>LOWER(IF(ISNA(VLOOKUP($B78,'C conf old'!$B:$AH,3,0)),"",VLOOKUP($B78,'C conf old'!$B:$AH,13,0)))</f>
        <v/>
      </c>
      <c r="W78" s="117"/>
      <c r="X78" s="117"/>
      <c r="Y78" s="117"/>
      <c r="Z78" s="117"/>
      <c r="AA78" s="118"/>
      <c r="AB78" s="117"/>
      <c r="AC78" s="120"/>
      <c r="AD78" s="58"/>
      <c r="AE78" s="223"/>
      <c r="AF78" s="117"/>
      <c r="AG78" s="117"/>
      <c r="AH78" s="117"/>
      <c r="AI78" s="117"/>
      <c r="AJ78" s="118"/>
      <c r="AK78" s="117"/>
      <c r="AL78" s="120"/>
    </row>
    <row r="79" spans="2:38" x14ac:dyDescent="0.15">
      <c r="B79" s="28" t="s">
        <v>549</v>
      </c>
      <c r="D79" s="82" t="str">
        <f>VLOOKUP($B79,'C (tt&gt;10)'!$B:$M,2,0)</f>
        <v>mil</v>
      </c>
      <c r="E79" s="29">
        <f>VLOOKUP($B79,'C (tt&gt;10)'!$B:$M,3,0)</f>
        <v>14</v>
      </c>
      <c r="F79" s="59">
        <f>VLOOKUP($B79,'C (tt&gt;10)'!$B:$M,4,0)</f>
        <v>5.8571428571428568</v>
      </c>
      <c r="G79" s="59">
        <f>VLOOKUP($B79,'C (tt&gt;10)'!$B:$M,5,0)</f>
        <v>5.5714285714285712</v>
      </c>
      <c r="H79" s="29">
        <f t="shared" si="12"/>
        <v>5</v>
      </c>
      <c r="I79" s="204">
        <f t="shared" si="13"/>
        <v>0.35714285714285715</v>
      </c>
      <c r="J79" s="96">
        <f>VLOOKUP($B79,'C (tt&gt;10)'!$B:$M,7,0)</f>
        <v>1</v>
      </c>
      <c r="K79" s="96">
        <f>VLOOKUP($B79,'C (tt&gt;10)'!$B:$M,10,0)</f>
        <v>2</v>
      </c>
      <c r="L79" s="58"/>
      <c r="M79" s="223" t="str">
        <f>LOWER(IF(ISNA(VLOOKUP($B79,'C conf old'!$B:$AH,3,0)),"",VLOOKUP($B79,'C conf old'!$B:$AH,3,0)))</f>
        <v/>
      </c>
      <c r="N79" s="117" t="str">
        <f>IF(ISNA(VLOOKUP($B79,'C conf old'!$B:$AH,3,0)),"",VLOOKUP($B79,'C conf old'!$B:$AH,4,0))</f>
        <v/>
      </c>
      <c r="O79" s="117" t="str">
        <f>IF(ISNA(VLOOKUP($B79,'C conf old'!$B:$AH,3,0)),"",VLOOKUP($B79,'C conf old'!$B:$AH,5,0))</f>
        <v/>
      </c>
      <c r="P79" s="117" t="str">
        <f>IF(ISNA(VLOOKUP($B79,'C conf old'!$B:$AH,3,0)),"",VLOOKUP($B79,'C conf old'!$B:$AH,6,0))</f>
        <v/>
      </c>
      <c r="Q79" s="117" t="e">
        <f t="shared" si="14"/>
        <v>#VALUE!</v>
      </c>
      <c r="R79" s="118"/>
      <c r="S79" s="117" t="str">
        <f>IF(ISNA(VLOOKUP($B79,'C conf old'!$B:$AH,3,0)),"",VLOOKUP($B79,'C conf old'!$B:$AH,9,0))</f>
        <v/>
      </c>
      <c r="T79" s="120" t="str">
        <f>IF(ISNA(VLOOKUP($B79,'C conf old'!$B:$AH,3,0)),"",VLOOKUP($B79,'C conf old'!$B:$AH,10,0))</f>
        <v/>
      </c>
      <c r="U79" s="58"/>
      <c r="V79" s="223" t="str">
        <f>LOWER(IF(ISNA(VLOOKUP($B79,'C conf old'!$B:$AH,3,0)),"",VLOOKUP($B79,'C conf old'!$B:$AH,13,0)))</f>
        <v/>
      </c>
      <c r="W79" s="117"/>
      <c r="X79" s="117"/>
      <c r="Y79" s="117"/>
      <c r="Z79" s="117"/>
      <c r="AA79" s="118"/>
      <c r="AB79" s="117"/>
      <c r="AC79" s="120"/>
      <c r="AD79" s="58"/>
      <c r="AE79" s="223"/>
      <c r="AF79" s="117"/>
      <c r="AG79" s="117"/>
      <c r="AH79" s="117"/>
      <c r="AI79" s="117"/>
      <c r="AJ79" s="118"/>
      <c r="AK79" s="117"/>
      <c r="AL79" s="120"/>
    </row>
    <row r="80" spans="2:38" x14ac:dyDescent="0.15">
      <c r="B80" s="28" t="s">
        <v>483</v>
      </c>
      <c r="D80" s="82" t="str">
        <f>VLOOKUP($B80,'C (tt&gt;10)'!$B:$M,2,0)</f>
        <v>udi</v>
      </c>
      <c r="E80" s="29">
        <f>VLOOKUP($B80,'C (tt&gt;10)'!$B:$M,3,0)</f>
        <v>32</v>
      </c>
      <c r="F80" s="59">
        <f>VLOOKUP($B80,'C (tt&gt;10)'!$B:$M,4,0)</f>
        <v>5.828125</v>
      </c>
      <c r="G80" s="59">
        <f>VLOOKUP($B80,'C (tt&gt;10)'!$B:$M,5,0)</f>
        <v>5.90625</v>
      </c>
      <c r="H80" s="29">
        <f t="shared" si="12"/>
        <v>1</v>
      </c>
      <c r="I80" s="204">
        <f t="shared" si="13"/>
        <v>3.125E-2</v>
      </c>
      <c r="J80" s="96">
        <f>VLOOKUP($B80,'C (tt&gt;10)'!$B:$M,7,0)</f>
        <v>0</v>
      </c>
      <c r="K80" s="96">
        <f>VLOOKUP($B80,'C (tt&gt;10)'!$B:$M,10,0)</f>
        <v>1</v>
      </c>
      <c r="L80" s="58"/>
      <c r="M80" s="82" t="str">
        <f>LOWER(IF(ISNA(VLOOKUP($B80,'C conf old'!$B:$AH,3,0)),"",VLOOKUP($B80,'C conf old'!$B:$AH,3,0)))</f>
        <v>udi</v>
      </c>
      <c r="N80" s="29">
        <f>IF(ISNA(VLOOKUP($B80,'C conf old'!$B:$AH,3,0)),"",VLOOKUP($B80,'C conf old'!$B:$AH,4,0))</f>
        <v>35</v>
      </c>
      <c r="O80" s="59">
        <f>IF(ISNA(VLOOKUP($B80,'C conf old'!$B:$AH,3,0)),"",VLOOKUP($B80,'C conf old'!$B:$AH,5,0))</f>
        <v>6.1</v>
      </c>
      <c r="P80" s="59">
        <f>IF(ISNA(VLOOKUP($B80,'C conf old'!$B:$AH,3,0)),"",VLOOKUP($B80,'C conf old'!$B:$AH,6,0))</f>
        <v>6.1</v>
      </c>
      <c r="Q80" s="29">
        <f t="shared" si="14"/>
        <v>3</v>
      </c>
      <c r="R80" s="204">
        <f t="shared" si="15"/>
        <v>8.5714285714285715E-2</v>
      </c>
      <c r="S80" s="96">
        <f>IF(ISNA(VLOOKUP($B80,'C conf old'!$B:$AH,3,0)),"",VLOOKUP($B80,'C conf old'!$B:$AH,9,0))</f>
        <v>0</v>
      </c>
      <c r="T80" s="96">
        <f>IF(ISNA(VLOOKUP($B80,'C conf old'!$B:$AH,3,0)),"",VLOOKUP($B80,'C conf old'!$B:$AH,10,0))</f>
        <v>3</v>
      </c>
      <c r="U80" s="58"/>
      <c r="V80" s="223" t="str">
        <f>LOWER(IF(ISNA(VLOOKUP($B80,'C conf old'!$B:$AH,3,0)),"",VLOOKUP($B80,'C conf old'!$B:$AH,13,0)))</f>
        <v/>
      </c>
      <c r="W80" s="117"/>
      <c r="X80" s="117"/>
      <c r="Y80" s="117"/>
      <c r="Z80" s="117"/>
      <c r="AA80" s="118"/>
      <c r="AB80" s="117"/>
      <c r="AC80" s="120"/>
      <c r="AD80" s="58"/>
      <c r="AE80" s="223"/>
      <c r="AF80" s="117"/>
      <c r="AG80" s="117"/>
      <c r="AH80" s="117"/>
      <c r="AI80" s="117"/>
      <c r="AJ80" s="118"/>
      <c r="AK80" s="117"/>
      <c r="AL80" s="120"/>
    </row>
    <row r="81" spans="2:39" x14ac:dyDescent="0.15">
      <c r="B81" s="28" t="s">
        <v>548</v>
      </c>
      <c r="D81" s="82" t="str">
        <f>VLOOKUP($B81,'C (tt&gt;10)'!$B:$M,2,0)</f>
        <v>chi</v>
      </c>
      <c r="E81" s="29">
        <f>VLOOKUP($B81,'C (tt&gt;10)'!$B:$M,3,0)</f>
        <v>32</v>
      </c>
      <c r="F81" s="59">
        <f>VLOOKUP($B81,'C (tt&gt;10)'!$B:$M,4,0)</f>
        <v>5.828125</v>
      </c>
      <c r="G81" s="59">
        <f>VLOOKUP($B81,'C (tt&gt;10)'!$B:$M,5,0)</f>
        <v>5.890625</v>
      </c>
      <c r="H81" s="29">
        <f t="shared" si="12"/>
        <v>4</v>
      </c>
      <c r="I81" s="204">
        <f t="shared" si="13"/>
        <v>0.125</v>
      </c>
      <c r="J81" s="96">
        <f>VLOOKUP($B81,'C (tt&gt;10)'!$B:$M,7,0)</f>
        <v>0</v>
      </c>
      <c r="K81" s="96">
        <f>VLOOKUP($B81,'C (tt&gt;10)'!$B:$M,10,0)</f>
        <v>4</v>
      </c>
      <c r="L81" s="58"/>
      <c r="M81" s="223" t="str">
        <f>LOWER(IF(ISNA(VLOOKUP($B81,'C conf old'!$B:$AH,3,0)),"",VLOOKUP($B81,'C conf old'!$B:$AH,3,0)))</f>
        <v/>
      </c>
      <c r="N81" s="117" t="str">
        <f>IF(ISNA(VLOOKUP($B81,'C conf old'!$B:$AH,3,0)),"",VLOOKUP($B81,'C conf old'!$B:$AH,4,0))</f>
        <v/>
      </c>
      <c r="O81" s="117" t="str">
        <f>IF(ISNA(VLOOKUP($B81,'C conf old'!$B:$AH,3,0)),"",VLOOKUP($B81,'C conf old'!$B:$AH,5,0))</f>
        <v/>
      </c>
      <c r="P81" s="117" t="str">
        <f>IF(ISNA(VLOOKUP($B81,'C conf old'!$B:$AH,3,0)),"",VLOOKUP($B81,'C conf old'!$B:$AH,6,0))</f>
        <v/>
      </c>
      <c r="Q81" s="117" t="e">
        <f t="shared" si="14"/>
        <v>#VALUE!</v>
      </c>
      <c r="R81" s="118"/>
      <c r="S81" s="117" t="str">
        <f>IF(ISNA(VLOOKUP($B81,'C conf old'!$B:$AH,3,0)),"",VLOOKUP($B81,'C conf old'!$B:$AH,9,0))</f>
        <v/>
      </c>
      <c r="T81" s="120" t="str">
        <f>IF(ISNA(VLOOKUP($B81,'C conf old'!$B:$AH,3,0)),"",VLOOKUP($B81,'C conf old'!$B:$AH,10,0))</f>
        <v/>
      </c>
      <c r="U81" s="58"/>
      <c r="V81" s="223" t="str">
        <f>LOWER(IF(ISNA(VLOOKUP($B81,'C conf old'!$B:$AH,3,0)),"",VLOOKUP($B81,'C conf old'!$B:$AH,13,0)))</f>
        <v/>
      </c>
      <c r="W81" s="117"/>
      <c r="X81" s="117"/>
      <c r="Y81" s="117"/>
      <c r="Z81" s="117"/>
      <c r="AA81" s="118"/>
      <c r="AB81" s="117"/>
      <c r="AC81" s="120"/>
      <c r="AD81" s="58"/>
      <c r="AE81" s="223"/>
      <c r="AF81" s="117"/>
      <c r="AG81" s="117"/>
      <c r="AH81" s="117"/>
      <c r="AI81" s="117"/>
      <c r="AJ81" s="118"/>
      <c r="AK81" s="117"/>
      <c r="AL81" s="120"/>
    </row>
    <row r="82" spans="2:39" x14ac:dyDescent="0.15">
      <c r="B82" s="28" t="s">
        <v>519</v>
      </c>
      <c r="D82" s="82" t="str">
        <f>VLOOKUP($B82,'C (tt&gt;10)'!$B:$M,2,0)</f>
        <v>cag</v>
      </c>
      <c r="E82" s="29">
        <f>VLOOKUP($B82,'C (tt&gt;10)'!$B:$M,3,0)</f>
        <v>26</v>
      </c>
      <c r="F82" s="59">
        <f>VLOOKUP($B82,'C (tt&gt;10)'!$B:$M,4,0)</f>
        <v>5.8269230769230766</v>
      </c>
      <c r="G82" s="59">
        <f>VLOOKUP($B82,'C (tt&gt;10)'!$B:$M,5,0)</f>
        <v>5.9423076923076925</v>
      </c>
      <c r="H82" s="29">
        <f t="shared" si="12"/>
        <v>0</v>
      </c>
      <c r="I82" s="204">
        <f t="shared" si="13"/>
        <v>0</v>
      </c>
      <c r="J82" s="96">
        <f>VLOOKUP($B82,'C (tt&gt;10)'!$B:$M,7,0)</f>
        <v>0</v>
      </c>
      <c r="K82" s="96">
        <f>VLOOKUP($B82,'C (tt&gt;10)'!$B:$M,10,0)</f>
        <v>0</v>
      </c>
      <c r="L82" s="58"/>
      <c r="M82" s="82" t="str">
        <f>LOWER(IF(ISNA(VLOOKUP($B82,'C conf old'!$B:$AH,3,0)),"",VLOOKUP($B82,'C conf old'!$B:$AH,3,0)))</f>
        <v>cag</v>
      </c>
      <c r="N82" s="29">
        <f>IF(ISNA(VLOOKUP($B82,'C conf old'!$B:$AH,3,0)),"",VLOOKUP($B82,'C conf old'!$B:$AH,4,0))</f>
        <v>22</v>
      </c>
      <c r="O82" s="59">
        <f>IF(ISNA(VLOOKUP($B82,'C conf old'!$B:$AH,3,0)),"",VLOOKUP($B82,'C conf old'!$B:$AH,5,0))</f>
        <v>6.39</v>
      </c>
      <c r="P82" s="59">
        <f>IF(ISNA(VLOOKUP($B82,'C conf old'!$B:$AH,3,0)),"",VLOOKUP($B82,'C conf old'!$B:$AH,6,0))</f>
        <v>6.16</v>
      </c>
      <c r="Q82" s="29">
        <f t="shared" si="14"/>
        <v>8</v>
      </c>
      <c r="R82" s="204">
        <f t="shared" si="15"/>
        <v>0.36363636363636365</v>
      </c>
      <c r="S82" s="96">
        <f>IF(ISNA(VLOOKUP($B82,'C conf old'!$B:$AH,3,0)),"",VLOOKUP($B82,'C conf old'!$B:$AH,9,0))</f>
        <v>0</v>
      </c>
      <c r="T82" s="96">
        <f>IF(ISNA(VLOOKUP($B82,'C conf old'!$B:$AH,3,0)),"",VLOOKUP($B82,'C conf old'!$B:$AH,10,0))</f>
        <v>8</v>
      </c>
      <c r="U82" s="58"/>
      <c r="V82" s="82" t="str">
        <f>LOWER(IF(ISNA(VLOOKUP($B82,'C conf old'!$B:$AH,3,0)),"",VLOOKUP($B82,'C conf old'!$B:$AH,13,0)))</f>
        <v>cag</v>
      </c>
      <c r="W82" s="29">
        <f>IF(ISNA(VLOOKUP($B82,'C conf old'!$B:$AH,3,0)),"",VLOOKUP($B82,'C conf old'!$B:$AH,14,0))</f>
        <v>31</v>
      </c>
      <c r="X82" s="59">
        <f>IF(ISNA(VLOOKUP($B82,'C conf old'!$B:$AH,3,0)),"",VLOOKUP($B82,'C conf old'!$B:$AH,15,0))</f>
        <v>6.13</v>
      </c>
      <c r="Y82" s="59">
        <f>IF(ISNA(VLOOKUP($B82,'C conf old'!$B:$AH,3,0)),"",VLOOKUP($B82,'C conf old'!$B:$AH,16,0))</f>
        <v>6.13</v>
      </c>
      <c r="Z82" s="29">
        <f t="shared" si="16"/>
        <v>6</v>
      </c>
      <c r="AA82" s="204">
        <f t="shared" si="17"/>
        <v>0.19354838709677419</v>
      </c>
      <c r="AB82" s="96">
        <f>IF(ISNA(VLOOKUP($B82,'C conf old'!$B:$AH,3,0)),"",VLOOKUP($B82,'C conf old'!$B:$AH,19,0))</f>
        <v>1</v>
      </c>
      <c r="AC82" s="96">
        <f>IF(ISNA(VLOOKUP($B82,'C conf old'!$B:$AH,3,0)),"",VLOOKUP($B82,'C conf old'!$B:$AH,20,0))</f>
        <v>3</v>
      </c>
      <c r="AD82" s="58"/>
      <c r="AE82" s="82" t="str">
        <f>LOWER(IF(ISNA(VLOOKUP($B82,'C conf old'!$B:$AH,3,0)),"",VLOOKUP($B82,'C conf old'!$B:$AH,23,0)))</f>
        <v>cag</v>
      </c>
      <c r="AF82" s="29">
        <f>IF(ISNA(VLOOKUP($B82,'C conf old'!$B:$AH,3,0)),"",VLOOKUP($B82,'C conf old'!$B:$AH,24,0))</f>
        <v>35</v>
      </c>
      <c r="AG82" s="59">
        <f>IF(ISNA(VLOOKUP($B82,'C conf old'!$B:$AH,3,0)),"",VLOOKUP($B82,'C conf old'!$B:$AH,25,0))</f>
        <v>6.77</v>
      </c>
      <c r="AH82" s="59">
        <f>IF(ISNA(VLOOKUP($B82,'C conf old'!$B:$AH,3,0)),"",VLOOKUP($B82,'C conf old'!$B:$AH,26,0))</f>
        <v>6.24</v>
      </c>
      <c r="AI82" s="29">
        <f t="shared" si="18"/>
        <v>5.5857142857142854</v>
      </c>
      <c r="AJ82" s="204">
        <f t="shared" si="19"/>
        <v>0.15959183673469388</v>
      </c>
      <c r="AK82" s="96">
        <f>IF(ISNA(VLOOKUP($B82,'C conf old'!$B:$AH,3,0)),"",VLOOKUP($B82,'C conf old'!$B:$AH,28,0))</f>
        <v>0.52857142857142858</v>
      </c>
      <c r="AL82" s="96">
        <f>IF(ISNA(VLOOKUP($B82,'C conf old'!$B:$AH,3,0)),"",VLOOKUP($B82,'C conf old'!$B:$AH,29,0))</f>
        <v>4</v>
      </c>
    </row>
    <row r="83" spans="2:39" x14ac:dyDescent="0.15">
      <c r="B83" s="28" t="s">
        <v>588</v>
      </c>
      <c r="D83" s="82" t="str">
        <f>VLOOKUP($B83,'C (tt&gt;10)'!$B:$M,2,0)</f>
        <v>sam</v>
      </c>
      <c r="E83" s="29">
        <f>VLOOKUP($B83,'C (tt&gt;10)'!$B:$M,3,0)</f>
        <v>27</v>
      </c>
      <c r="F83" s="59">
        <f>VLOOKUP($B83,'C (tt&gt;10)'!$B:$M,4,0)</f>
        <v>5.6851851851851851</v>
      </c>
      <c r="G83" s="59">
        <f>VLOOKUP($B83,'C (tt&gt;10)'!$B:$M,5,0)</f>
        <v>5.8148148148148149</v>
      </c>
      <c r="H83" s="29">
        <f t="shared" si="12"/>
        <v>0</v>
      </c>
      <c r="I83" s="204">
        <f t="shared" si="13"/>
        <v>0</v>
      </c>
      <c r="J83" s="96">
        <f>VLOOKUP($B83,'C (tt&gt;10)'!$B:$M,7,0)</f>
        <v>0</v>
      </c>
      <c r="K83" s="96">
        <f>VLOOKUP($B83,'C (tt&gt;10)'!$B:$M,10,0)</f>
        <v>0</v>
      </c>
      <c r="L83" s="58"/>
      <c r="M83" s="82" t="str">
        <f>LOWER(IF(ISNA(VLOOKUP($B83,'C conf old'!$B:$AH,3,0)),"",VLOOKUP($B83,'C conf old'!$B:$AH,3,0)))</f>
        <v>sam</v>
      </c>
      <c r="N83" s="29">
        <f>IF(ISNA(VLOOKUP($B83,'C conf old'!$B:$AH,3,0)),"",VLOOKUP($B83,'C conf old'!$B:$AH,4,0))</f>
        <v>34</v>
      </c>
      <c r="O83" s="59">
        <f>IF(ISNA(VLOOKUP($B83,'C conf old'!$B:$AH,3,0)),"",VLOOKUP($B83,'C conf old'!$B:$AH,5,0))</f>
        <v>6.1</v>
      </c>
      <c r="P83" s="59">
        <f>IF(ISNA(VLOOKUP($B83,'C conf old'!$B:$AH,3,0)),"",VLOOKUP($B83,'C conf old'!$B:$AH,6,0))</f>
        <v>5.99</v>
      </c>
      <c r="Q83" s="29">
        <f t="shared" si="14"/>
        <v>7</v>
      </c>
      <c r="R83" s="204">
        <f t="shared" si="15"/>
        <v>0.20588235294117646</v>
      </c>
      <c r="S83" s="96">
        <f>IF(ISNA(VLOOKUP($B83,'C conf old'!$B:$AH,3,0)),"",VLOOKUP($B83,'C conf old'!$B:$AH,9,0))</f>
        <v>1</v>
      </c>
      <c r="T83" s="96">
        <f>IF(ISNA(VLOOKUP($B83,'C conf old'!$B:$AH,3,0)),"",VLOOKUP($B83,'C conf old'!$B:$AH,10,0))</f>
        <v>4</v>
      </c>
      <c r="U83" s="58"/>
      <c r="V83" s="223"/>
      <c r="W83" s="117"/>
      <c r="X83" s="117"/>
      <c r="Y83" s="117"/>
      <c r="Z83" s="117"/>
      <c r="AA83" s="118"/>
      <c r="AB83" s="117"/>
      <c r="AC83" s="120"/>
      <c r="AD83" s="58"/>
      <c r="AE83" s="82" t="str">
        <f>LOWER(IF(ISNA(VLOOKUP($B83,'C conf old'!$B:$AH,3,0)),"",VLOOKUP($B83,'C conf old'!$B:$AH,23,0)))</f>
        <v>sam</v>
      </c>
      <c r="AF83" s="29">
        <f>IF(ISNA(VLOOKUP($B83,'C conf old'!$B:$AH,3,0)),"",VLOOKUP($B83,'C conf old'!$B:$AH,24,0))</f>
        <v>3</v>
      </c>
      <c r="AG83" s="59">
        <f>IF(ISNA(VLOOKUP($B83,'C conf old'!$B:$AH,3,0)),"",VLOOKUP($B83,'C conf old'!$B:$AH,25,0))</f>
        <v>6</v>
      </c>
      <c r="AH83" s="59">
        <f>IF(ISNA(VLOOKUP($B83,'C conf old'!$B:$AH,3,0)),"",VLOOKUP($B83,'C conf old'!$B:$AH,26,0))</f>
        <v>6</v>
      </c>
      <c r="AI83" s="29">
        <f t="shared" si="18"/>
        <v>0</v>
      </c>
      <c r="AJ83" s="204">
        <f t="shared" si="19"/>
        <v>0</v>
      </c>
      <c r="AK83" s="96">
        <f>IF(ISNA(VLOOKUP($B83,'C conf old'!$B:$AH,3,0)),"",VLOOKUP($B83,'C conf old'!$B:$AH,28,0))</f>
        <v>0</v>
      </c>
      <c r="AL83" s="96">
        <f>IF(ISNA(VLOOKUP($B83,'C conf old'!$B:$AH,3,0)),"",VLOOKUP($B83,'C conf old'!$B:$AH,29,0))</f>
        <v>0</v>
      </c>
    </row>
    <row r="84" spans="2:39" x14ac:dyDescent="0.15">
      <c r="B84" s="28" t="s">
        <v>561</v>
      </c>
      <c r="D84" s="82" t="str">
        <f>VLOOKUP($B84,'C (tt&gt;10)'!$B:$M,2,0)</f>
        <v>sam</v>
      </c>
      <c r="E84" s="29">
        <f>VLOOKUP($B84,'C (tt&gt;10)'!$B:$M,3,0)</f>
        <v>32</v>
      </c>
      <c r="F84" s="59">
        <f>VLOOKUP($B84,'C (tt&gt;10)'!$B:$M,4,0)</f>
        <v>5.5625</v>
      </c>
      <c r="G84" s="59">
        <f>VLOOKUP($B84,'C (tt&gt;10)'!$B:$M,5,0)</f>
        <v>5.59375</v>
      </c>
      <c r="H84" s="29">
        <f t="shared" si="12"/>
        <v>4</v>
      </c>
      <c r="I84" s="204">
        <f t="shared" si="13"/>
        <v>0.125</v>
      </c>
      <c r="J84" s="96">
        <f>VLOOKUP($B84,'C (tt&gt;10)'!$B:$M,7,0)</f>
        <v>1</v>
      </c>
      <c r="K84" s="96">
        <f>VLOOKUP($B84,'C (tt&gt;10)'!$B:$M,10,0)</f>
        <v>1</v>
      </c>
      <c r="L84" s="58"/>
      <c r="M84" s="223" t="str">
        <f>LOWER(IF(ISNA(VLOOKUP($B84,'C conf old'!$B:$AH,3,0)),"",VLOOKUP($B84,'C conf old'!$B:$AH,3,0)))</f>
        <v/>
      </c>
      <c r="N84" s="117" t="str">
        <f>IF(ISNA(VLOOKUP($B84,'C conf old'!$B:$AH,3,0)),"",VLOOKUP($B84,'C conf old'!$B:$AH,4,0))</f>
        <v/>
      </c>
      <c r="O84" s="117" t="str">
        <f>IF(ISNA(VLOOKUP($B84,'C conf old'!$B:$AH,3,0)),"",VLOOKUP($B84,'C conf old'!$B:$AH,5,0))</f>
        <v/>
      </c>
      <c r="P84" s="117"/>
      <c r="Q84" s="117"/>
      <c r="R84" s="118"/>
      <c r="S84" s="117"/>
      <c r="T84" s="120"/>
      <c r="U84" s="58"/>
      <c r="V84" s="223"/>
      <c r="W84" s="117"/>
      <c r="X84" s="117"/>
      <c r="Y84" s="117"/>
      <c r="Z84" s="117"/>
      <c r="AA84" s="118"/>
      <c r="AB84" s="117"/>
      <c r="AC84" s="120"/>
      <c r="AD84" s="58"/>
      <c r="AE84" s="223"/>
      <c r="AF84" s="117"/>
      <c r="AG84" s="117"/>
      <c r="AH84" s="117"/>
      <c r="AI84" s="117"/>
      <c r="AJ84" s="118"/>
      <c r="AK84" s="117"/>
      <c r="AL84" s="120"/>
    </row>
    <row r="85" spans="2:39" x14ac:dyDescent="0.15">
      <c r="B85" s="3"/>
      <c r="C85" s="2"/>
      <c r="D85" s="3"/>
      <c r="E85" s="3"/>
      <c r="F85" s="3"/>
      <c r="G85" s="3"/>
      <c r="H85" s="3"/>
      <c r="I85" s="3"/>
      <c r="J85" s="3"/>
      <c r="K85" s="3"/>
      <c r="L85" s="2"/>
      <c r="M85" s="3"/>
      <c r="N85" s="3"/>
      <c r="O85" s="3"/>
      <c r="P85" s="3"/>
      <c r="Q85" s="3"/>
      <c r="R85" s="3"/>
      <c r="S85" s="3"/>
      <c r="T85" s="3"/>
      <c r="U85" s="2"/>
      <c r="V85" s="3"/>
      <c r="W85" s="3"/>
      <c r="X85" s="3"/>
      <c r="Y85" s="3"/>
      <c r="Z85" s="3"/>
      <c r="AA85" s="3"/>
      <c r="AB85" s="3"/>
      <c r="AC85" s="3"/>
      <c r="AD85" s="2"/>
      <c r="AE85" s="3"/>
      <c r="AF85" s="3"/>
      <c r="AG85" s="3"/>
      <c r="AH85" s="3"/>
      <c r="AI85" s="3"/>
      <c r="AJ85" s="3"/>
      <c r="AK85" s="3"/>
      <c r="AL85" s="3"/>
      <c r="AM85" s="2"/>
    </row>
    <row r="86" spans="2:39" x14ac:dyDescent="0.15">
      <c r="B86" s="3"/>
      <c r="C86" s="2"/>
      <c r="D86" s="3"/>
      <c r="E86" s="3"/>
      <c r="F86" s="3"/>
      <c r="G86" s="3"/>
      <c r="H86" s="3"/>
      <c r="I86" s="3"/>
      <c r="J86" s="3"/>
      <c r="K86" s="3"/>
      <c r="L86" s="2"/>
      <c r="M86" s="3"/>
      <c r="N86" s="3"/>
      <c r="O86" s="3"/>
      <c r="P86" s="3"/>
      <c r="Q86" s="3"/>
      <c r="R86" s="3"/>
      <c r="S86" s="3"/>
      <c r="T86" s="3"/>
      <c r="U86" s="2"/>
      <c r="V86" s="3"/>
      <c r="W86" s="3"/>
      <c r="X86" s="3"/>
      <c r="Y86" s="3"/>
      <c r="Z86" s="3"/>
      <c r="AA86" s="3"/>
      <c r="AB86" s="3"/>
      <c r="AC86" s="3"/>
      <c r="AD86" s="2"/>
      <c r="AE86" s="3"/>
      <c r="AF86" s="3"/>
      <c r="AG86" s="3"/>
      <c r="AH86" s="3"/>
      <c r="AI86" s="3"/>
      <c r="AJ86" s="3"/>
      <c r="AK86" s="3"/>
      <c r="AL86" s="3"/>
      <c r="AM86" s="2"/>
    </row>
    <row r="87" spans="2:39" x14ac:dyDescent="0.15">
      <c r="B87" s="3"/>
      <c r="D87" s="4"/>
      <c r="E87" s="4"/>
      <c r="F87" s="4"/>
      <c r="G87" s="4"/>
      <c r="H87" s="4"/>
      <c r="I87" s="4"/>
      <c r="J87" s="4"/>
      <c r="K87" s="4"/>
      <c r="M87" s="4"/>
      <c r="N87" s="4"/>
      <c r="O87" s="4"/>
      <c r="P87" s="4"/>
      <c r="Q87" s="4"/>
      <c r="R87" s="4"/>
      <c r="S87" s="4"/>
      <c r="T87" s="4"/>
      <c r="V87" s="4"/>
      <c r="W87" s="4"/>
      <c r="X87" s="4"/>
      <c r="Y87" s="4"/>
      <c r="Z87" s="4"/>
      <c r="AA87" s="4"/>
      <c r="AB87" s="4"/>
      <c r="AC87" s="4"/>
      <c r="AE87" s="4"/>
      <c r="AF87" s="4"/>
      <c r="AG87" s="4"/>
      <c r="AH87" s="4"/>
      <c r="AI87" s="4"/>
      <c r="AJ87" s="4"/>
      <c r="AK87" s="4"/>
      <c r="AL87" s="4"/>
    </row>
    <row r="88" spans="2:39" x14ac:dyDescent="0.15">
      <c r="B88" s="3"/>
      <c r="D88" s="4"/>
      <c r="E88" s="4"/>
      <c r="F88" s="4"/>
      <c r="G88" s="4"/>
      <c r="H88" s="4"/>
      <c r="I88" s="4"/>
      <c r="J88" s="4"/>
      <c r="K88" s="4"/>
      <c r="M88" s="4"/>
      <c r="N88" s="4"/>
      <c r="O88" s="4"/>
      <c r="P88" s="4"/>
      <c r="Q88" s="4"/>
      <c r="R88" s="4"/>
      <c r="S88" s="4"/>
      <c r="T88" s="4"/>
      <c r="V88" s="4"/>
      <c r="W88" s="4"/>
      <c r="X88" s="4"/>
      <c r="Y88" s="4"/>
      <c r="Z88" s="4"/>
      <c r="AA88" s="4"/>
      <c r="AB88" s="4"/>
      <c r="AC88" s="4"/>
      <c r="AE88" s="4"/>
      <c r="AF88" s="4"/>
      <c r="AG88" s="4"/>
      <c r="AH88" s="4"/>
      <c r="AI88" s="4"/>
      <c r="AJ88" s="4"/>
      <c r="AK88" s="4"/>
      <c r="AL88" s="4"/>
    </row>
    <row r="89" spans="2:39" x14ac:dyDescent="0.15">
      <c r="B89" s="3"/>
      <c r="D89" s="4"/>
      <c r="E89" s="4"/>
      <c r="F89" s="4"/>
      <c r="G89" s="4"/>
      <c r="H89" s="4"/>
      <c r="I89" s="4"/>
      <c r="J89" s="4"/>
      <c r="K89" s="4"/>
      <c r="M89" s="4"/>
      <c r="N89" s="4"/>
      <c r="O89" s="4"/>
      <c r="P89" s="4"/>
      <c r="Q89" s="4"/>
      <c r="R89" s="4"/>
      <c r="S89" s="4"/>
      <c r="T89" s="4"/>
      <c r="V89" s="4"/>
      <c r="W89" s="4"/>
      <c r="X89" s="4"/>
      <c r="Y89" s="4"/>
      <c r="Z89" s="4"/>
      <c r="AA89" s="4"/>
      <c r="AB89" s="4"/>
      <c r="AC89" s="4"/>
      <c r="AE89" s="4"/>
      <c r="AF89" s="4"/>
      <c r="AG89" s="4"/>
      <c r="AH89" s="4"/>
      <c r="AI89" s="4"/>
      <c r="AJ89" s="4"/>
      <c r="AK89" s="4"/>
      <c r="AL89" s="4"/>
    </row>
    <row r="90" spans="2:39" x14ac:dyDescent="0.15">
      <c r="B90" s="3"/>
      <c r="D90" s="4"/>
      <c r="E90" s="4"/>
      <c r="F90" s="4"/>
      <c r="G90" s="4"/>
      <c r="H90" s="4"/>
      <c r="I90" s="4"/>
      <c r="J90" s="4"/>
      <c r="K90" s="4"/>
      <c r="M90" s="4"/>
      <c r="N90" s="4"/>
      <c r="O90" s="4"/>
      <c r="P90" s="4"/>
      <c r="Q90" s="4"/>
      <c r="R90" s="4"/>
      <c r="S90" s="4"/>
      <c r="T90" s="4"/>
      <c r="V90" s="4"/>
      <c r="W90" s="4"/>
      <c r="X90" s="4"/>
      <c r="Y90" s="4"/>
      <c r="Z90" s="4"/>
      <c r="AA90" s="4"/>
      <c r="AB90" s="4"/>
      <c r="AC90" s="4"/>
      <c r="AE90" s="4"/>
      <c r="AF90" s="4"/>
      <c r="AG90" s="4"/>
      <c r="AH90" s="4"/>
      <c r="AI90" s="4"/>
      <c r="AJ90" s="4"/>
      <c r="AK90" s="4"/>
      <c r="AL90" s="4"/>
    </row>
    <row r="91" spans="2:39" x14ac:dyDescent="0.15">
      <c r="B91" s="3"/>
      <c r="D91" s="4"/>
      <c r="E91" s="4"/>
      <c r="F91" s="4"/>
      <c r="G91" s="4"/>
      <c r="H91" s="4"/>
      <c r="I91" s="4"/>
      <c r="J91" s="4"/>
      <c r="K91" s="4"/>
      <c r="M91" s="4"/>
      <c r="N91" s="4"/>
      <c r="O91" s="4"/>
      <c r="P91" s="4"/>
      <c r="Q91" s="4"/>
      <c r="R91" s="4"/>
      <c r="S91" s="4"/>
      <c r="T91" s="4"/>
      <c r="V91" s="4"/>
      <c r="W91" s="4"/>
      <c r="X91" s="4"/>
      <c r="Y91" s="4"/>
      <c r="Z91" s="4"/>
      <c r="AA91" s="4"/>
      <c r="AB91" s="4"/>
      <c r="AC91" s="4"/>
      <c r="AE91" s="4"/>
      <c r="AF91" s="4"/>
      <c r="AG91" s="4"/>
      <c r="AH91" s="4"/>
      <c r="AI91" s="4"/>
      <c r="AJ91" s="4"/>
      <c r="AK91" s="4"/>
      <c r="AL91" s="4"/>
    </row>
    <row r="92" spans="2:39" x14ac:dyDescent="0.15">
      <c r="B92" s="3"/>
      <c r="D92" s="4"/>
      <c r="E92" s="4"/>
      <c r="F92" s="4"/>
      <c r="G92" s="4"/>
      <c r="H92" s="4"/>
      <c r="I92" s="4"/>
      <c r="J92" s="4"/>
      <c r="K92" s="4"/>
      <c r="M92" s="4"/>
      <c r="N92" s="4"/>
      <c r="O92" s="4"/>
      <c r="P92" s="4"/>
      <c r="Q92" s="4"/>
      <c r="R92" s="4"/>
      <c r="S92" s="4"/>
      <c r="T92" s="4"/>
      <c r="V92" s="4"/>
      <c r="W92" s="4"/>
      <c r="X92" s="4"/>
      <c r="Y92" s="4"/>
      <c r="Z92" s="4"/>
      <c r="AA92" s="4"/>
      <c r="AB92" s="4"/>
      <c r="AC92" s="4"/>
      <c r="AE92" s="4"/>
      <c r="AF92" s="4"/>
      <c r="AG92" s="4"/>
      <c r="AH92" s="4"/>
      <c r="AI92" s="4"/>
      <c r="AJ92" s="4"/>
      <c r="AK92" s="4"/>
      <c r="AL92" s="4"/>
    </row>
    <row r="93" spans="2:39" x14ac:dyDescent="0.15">
      <c r="B93" s="3"/>
      <c r="D93" s="4"/>
      <c r="E93" s="4"/>
      <c r="F93" s="4"/>
      <c r="G93" s="4"/>
      <c r="H93" s="4"/>
      <c r="I93" s="4"/>
      <c r="J93" s="4"/>
      <c r="K93" s="4"/>
      <c r="M93" s="4"/>
      <c r="N93" s="4"/>
      <c r="O93" s="4"/>
      <c r="P93" s="4"/>
      <c r="Q93" s="4"/>
      <c r="R93" s="4"/>
      <c r="S93" s="4"/>
      <c r="T93" s="4"/>
      <c r="V93" s="4"/>
      <c r="W93" s="4"/>
      <c r="X93" s="4"/>
      <c r="Y93" s="4"/>
      <c r="Z93" s="4"/>
      <c r="AA93" s="4"/>
      <c r="AB93" s="4"/>
      <c r="AC93" s="4"/>
      <c r="AE93" s="4"/>
      <c r="AF93" s="4"/>
      <c r="AG93" s="4"/>
      <c r="AH93" s="4"/>
      <c r="AI93" s="4"/>
      <c r="AJ93" s="4"/>
      <c r="AK93" s="4"/>
      <c r="AL93" s="4"/>
    </row>
    <row r="94" spans="2:39" x14ac:dyDescent="0.15">
      <c r="B94" s="3"/>
      <c r="D94" s="4"/>
      <c r="E94" s="4"/>
      <c r="F94" s="4"/>
      <c r="G94" s="4"/>
      <c r="H94" s="4"/>
      <c r="I94" s="4"/>
      <c r="J94" s="4"/>
      <c r="K94" s="4"/>
      <c r="M94" s="4"/>
      <c r="N94" s="4"/>
      <c r="O94" s="4"/>
      <c r="P94" s="4"/>
      <c r="Q94" s="4"/>
      <c r="R94" s="4"/>
      <c r="S94" s="4"/>
      <c r="T94" s="4"/>
      <c r="V94" s="4"/>
      <c r="W94" s="4"/>
      <c r="X94" s="4"/>
      <c r="Y94" s="4"/>
      <c r="Z94" s="4"/>
      <c r="AA94" s="4"/>
      <c r="AB94" s="4"/>
      <c r="AC94" s="4"/>
      <c r="AE94" s="4"/>
      <c r="AF94" s="4"/>
      <c r="AG94" s="4"/>
      <c r="AH94" s="4"/>
      <c r="AI94" s="4"/>
      <c r="AJ94" s="4"/>
      <c r="AK94" s="4"/>
      <c r="AL94" s="4"/>
    </row>
    <row r="95" spans="2:39" x14ac:dyDescent="0.15">
      <c r="B95" s="3"/>
      <c r="D95" s="4"/>
      <c r="E95" s="4"/>
      <c r="F95" s="4"/>
      <c r="G95" s="4"/>
      <c r="H95" s="4"/>
      <c r="I95" s="4"/>
      <c r="J95" s="4"/>
      <c r="K95" s="4"/>
      <c r="M95" s="4"/>
      <c r="N95" s="4"/>
      <c r="O95" s="4"/>
      <c r="P95" s="4"/>
      <c r="Q95" s="4"/>
      <c r="R95" s="4"/>
      <c r="S95" s="4"/>
      <c r="T95" s="4"/>
      <c r="V95" s="4"/>
      <c r="W95" s="4"/>
      <c r="X95" s="4"/>
      <c r="Y95" s="4"/>
      <c r="Z95" s="4"/>
      <c r="AA95" s="4"/>
      <c r="AB95" s="4"/>
      <c r="AC95" s="4"/>
      <c r="AE95" s="4"/>
      <c r="AF95" s="4"/>
      <c r="AG95" s="4"/>
      <c r="AH95" s="4"/>
      <c r="AI95" s="4"/>
      <c r="AJ95" s="4"/>
      <c r="AK95" s="4"/>
      <c r="AL95" s="4"/>
    </row>
    <row r="96" spans="2:39" x14ac:dyDescent="0.15">
      <c r="B96" s="3"/>
      <c r="D96" s="4"/>
      <c r="E96" s="4"/>
      <c r="F96" s="4"/>
      <c r="G96" s="4"/>
      <c r="H96" s="4"/>
      <c r="I96" s="4"/>
      <c r="J96" s="4"/>
      <c r="K96" s="4"/>
      <c r="M96" s="4"/>
      <c r="N96" s="4"/>
      <c r="O96" s="4"/>
      <c r="P96" s="4"/>
      <c r="Q96" s="4"/>
      <c r="R96" s="4"/>
      <c r="S96" s="4"/>
      <c r="T96" s="4"/>
      <c r="V96" s="4"/>
      <c r="W96" s="4"/>
      <c r="X96" s="4"/>
      <c r="Y96" s="4"/>
      <c r="Z96" s="4"/>
      <c r="AA96" s="4"/>
      <c r="AB96" s="4"/>
      <c r="AC96" s="4"/>
      <c r="AE96" s="4"/>
      <c r="AF96" s="4"/>
      <c r="AG96" s="4"/>
      <c r="AH96" s="4"/>
      <c r="AI96" s="4"/>
      <c r="AJ96" s="4"/>
      <c r="AK96" s="4"/>
      <c r="AL96" s="4"/>
    </row>
    <row r="97" spans="2:38" x14ac:dyDescent="0.15">
      <c r="B97" s="3"/>
      <c r="D97" s="4"/>
      <c r="E97" s="4"/>
      <c r="F97" s="4"/>
      <c r="G97" s="4"/>
      <c r="H97" s="4"/>
      <c r="I97" s="4"/>
      <c r="J97" s="4"/>
      <c r="K97" s="4"/>
      <c r="M97" s="4"/>
      <c r="N97" s="4"/>
      <c r="O97" s="4"/>
      <c r="P97" s="4"/>
      <c r="Q97" s="4"/>
      <c r="R97" s="4"/>
      <c r="S97" s="4"/>
      <c r="T97" s="4"/>
      <c r="V97" s="4"/>
      <c r="W97" s="4"/>
      <c r="X97" s="4"/>
      <c r="Y97" s="4"/>
      <c r="Z97" s="4"/>
      <c r="AA97" s="4"/>
      <c r="AB97" s="4"/>
      <c r="AC97" s="4"/>
      <c r="AE97" s="4"/>
      <c r="AF97" s="4"/>
      <c r="AG97" s="4"/>
      <c r="AH97" s="4"/>
      <c r="AI97" s="4"/>
      <c r="AJ97" s="4"/>
      <c r="AK97" s="4"/>
      <c r="AL97" s="4"/>
    </row>
    <row r="98" spans="2:38" x14ac:dyDescent="0.15">
      <c r="B98" s="3"/>
      <c r="D98" s="4"/>
      <c r="E98" s="4"/>
      <c r="F98" s="4"/>
      <c r="G98" s="4"/>
      <c r="H98" s="4"/>
      <c r="I98" s="4"/>
      <c r="J98" s="4"/>
      <c r="K98" s="4"/>
      <c r="M98" s="4"/>
      <c r="N98" s="4"/>
      <c r="O98" s="4"/>
      <c r="P98" s="4"/>
      <c r="Q98" s="4"/>
      <c r="R98" s="4"/>
      <c r="S98" s="4"/>
      <c r="T98" s="4"/>
      <c r="V98" s="4"/>
      <c r="W98" s="4"/>
      <c r="X98" s="4"/>
      <c r="Y98" s="4"/>
      <c r="Z98" s="4"/>
      <c r="AA98" s="4"/>
      <c r="AB98" s="4"/>
      <c r="AC98" s="4"/>
      <c r="AE98" s="4"/>
      <c r="AF98" s="4"/>
      <c r="AG98" s="4"/>
      <c r="AH98" s="4"/>
      <c r="AI98" s="4"/>
      <c r="AJ98" s="4"/>
      <c r="AK98" s="4"/>
      <c r="AL98" s="4"/>
    </row>
    <row r="99" spans="2:38" x14ac:dyDescent="0.15">
      <c r="B99" s="3"/>
      <c r="D99" s="4"/>
      <c r="E99" s="4"/>
      <c r="F99" s="4"/>
      <c r="G99" s="4"/>
      <c r="H99" s="4"/>
      <c r="I99" s="4"/>
      <c r="J99" s="4"/>
      <c r="K99" s="4"/>
      <c r="M99" s="4"/>
      <c r="N99" s="4"/>
      <c r="O99" s="4"/>
      <c r="P99" s="4"/>
      <c r="Q99" s="4"/>
      <c r="R99" s="4"/>
      <c r="S99" s="4"/>
      <c r="T99" s="4"/>
      <c r="V99" s="4"/>
      <c r="W99" s="4"/>
      <c r="X99" s="4"/>
      <c r="Y99" s="4"/>
      <c r="Z99" s="4"/>
      <c r="AA99" s="4"/>
      <c r="AB99" s="4"/>
      <c r="AC99" s="4"/>
      <c r="AE99" s="4"/>
      <c r="AF99" s="4"/>
      <c r="AG99" s="4"/>
      <c r="AH99" s="4"/>
      <c r="AI99" s="4"/>
      <c r="AJ99" s="4"/>
      <c r="AK99" s="4"/>
      <c r="AL99" s="4"/>
    </row>
    <row r="100" spans="2:38" x14ac:dyDescent="0.15">
      <c r="B100" s="3"/>
      <c r="D100" s="4"/>
      <c r="E100" s="4"/>
      <c r="F100" s="4"/>
      <c r="G100" s="4"/>
      <c r="H100" s="4"/>
      <c r="I100" s="4"/>
      <c r="J100" s="4"/>
      <c r="K100" s="4"/>
      <c r="M100" s="4"/>
      <c r="N100" s="4"/>
      <c r="O100" s="4"/>
      <c r="P100" s="4"/>
      <c r="Q100" s="4"/>
      <c r="R100" s="4"/>
      <c r="S100" s="4"/>
      <c r="T100" s="4"/>
      <c r="V100" s="4"/>
      <c r="W100" s="4"/>
      <c r="X100" s="4"/>
      <c r="Y100" s="4"/>
      <c r="Z100" s="4"/>
      <c r="AA100" s="4"/>
      <c r="AB100" s="4"/>
      <c r="AC100" s="4"/>
      <c r="AE100" s="4"/>
      <c r="AF100" s="4"/>
      <c r="AG100" s="4"/>
      <c r="AH100" s="4"/>
      <c r="AI100" s="4"/>
      <c r="AJ100" s="4"/>
      <c r="AK100" s="4"/>
      <c r="AL100" s="4"/>
    </row>
  </sheetData>
  <conditionalFormatting sqref="AC74:AC75">
    <cfRule type="cellIs" dxfId="2410" priority="253" operator="greaterThanOrEqual">
      <formula>7</formula>
    </cfRule>
    <cfRule type="cellIs" dxfId="2409" priority="254" operator="greaterThanOrEqual">
      <formula>4</formula>
    </cfRule>
  </conditionalFormatting>
  <conditionalFormatting sqref="P60">
    <cfRule type="cellIs" dxfId="2408" priority="623" operator="greaterThanOrEqual">
      <formula>6.2</formula>
    </cfRule>
    <cfRule type="cellIs" dxfId="2407" priority="624" operator="greaterThanOrEqual">
      <formula>6.1</formula>
    </cfRule>
    <cfRule type="cellIs" dxfId="2406" priority="625" operator="greaterThanOrEqual">
      <formula>5.95</formula>
    </cfRule>
    <cfRule type="cellIs" dxfId="2405" priority="626" operator="greaterThanOrEqual">
      <formula>5.8</formula>
    </cfRule>
    <cfRule type="cellIs" dxfId="2404" priority="627" operator="lessThanOrEqual">
      <formula>5.8</formula>
    </cfRule>
  </conditionalFormatting>
  <conditionalFormatting sqref="AB82">
    <cfRule type="cellIs" dxfId="2403" priority="393" operator="greaterThanOrEqual">
      <formula>7</formula>
    </cfRule>
    <cfRule type="cellIs" dxfId="2402" priority="394" operator="greaterThanOrEqual">
      <formula>4</formula>
    </cfRule>
  </conditionalFormatting>
  <conditionalFormatting sqref="AA74:AA75">
    <cfRule type="cellIs" dxfId="2401" priority="255" operator="greaterThanOrEqual">
      <formula>1.45</formula>
    </cfRule>
    <cfRule type="cellIs" dxfId="2400" priority="256" operator="greaterThanOrEqual">
      <formula>0.9</formula>
    </cfRule>
    <cfRule type="cellIs" dxfId="2399" priority="257" operator="greaterThanOrEqual">
      <formula>0.5</formula>
    </cfRule>
    <cfRule type="cellIs" dxfId="2398" priority="258" operator="greaterThanOrEqual">
      <formula>0.3</formula>
    </cfRule>
    <cfRule type="cellIs" dxfId="2397" priority="259" operator="lessThanOrEqual">
      <formula>0.3</formula>
    </cfRule>
  </conditionalFormatting>
  <conditionalFormatting sqref="AB24">
    <cfRule type="cellIs" dxfId="2396" priority="1153" operator="greaterThanOrEqual">
      <formula>7</formula>
    </cfRule>
    <cfRule type="cellIs" dxfId="2395" priority="1154" operator="greaterThanOrEqual">
      <formula>4</formula>
    </cfRule>
  </conditionalFormatting>
  <conditionalFormatting sqref="R35">
    <cfRule type="cellIs" dxfId="2394" priority="996" operator="greaterThanOrEqual">
      <formula>1.45</formula>
    </cfRule>
    <cfRule type="cellIs" dxfId="2393" priority="997" operator="greaterThanOrEqual">
      <formula>0.9</formula>
    </cfRule>
    <cfRule type="cellIs" dxfId="2392" priority="998" operator="greaterThanOrEqual">
      <formula>0.5</formula>
    </cfRule>
    <cfRule type="cellIs" dxfId="2391" priority="999" operator="greaterThanOrEqual">
      <formula>0.3</formula>
    </cfRule>
    <cfRule type="cellIs" dxfId="2390" priority="1000" operator="lessThanOrEqual">
      <formula>0.3</formula>
    </cfRule>
  </conditionalFormatting>
  <conditionalFormatting sqref="T35">
    <cfRule type="cellIs" dxfId="2389" priority="994" operator="greaterThanOrEqual">
      <formula>7</formula>
    </cfRule>
    <cfRule type="cellIs" dxfId="2388" priority="995" operator="greaterThanOrEqual">
      <formula>4</formula>
    </cfRule>
  </conditionalFormatting>
  <conditionalFormatting sqref="P35">
    <cfRule type="cellIs" dxfId="2387" priority="1003" operator="greaterThanOrEqual">
      <formula>6.2</formula>
    </cfRule>
    <cfRule type="cellIs" dxfId="2386" priority="1004" operator="greaterThanOrEqual">
      <formula>6.1</formula>
    </cfRule>
    <cfRule type="cellIs" dxfId="2385" priority="1005" operator="greaterThanOrEqual">
      <formula>5.95</formula>
    </cfRule>
    <cfRule type="cellIs" dxfId="2384" priority="1006" operator="greaterThanOrEqual">
      <formula>5.8</formula>
    </cfRule>
    <cfRule type="cellIs" dxfId="2383" priority="1007" operator="lessThanOrEqual">
      <formula>5.8</formula>
    </cfRule>
  </conditionalFormatting>
  <conditionalFormatting sqref="AB47">
    <cfRule type="cellIs" dxfId="2382" priority="773" operator="greaterThanOrEqual">
      <formula>7</formula>
    </cfRule>
    <cfRule type="cellIs" dxfId="2381" priority="774" operator="greaterThanOrEqual">
      <formula>4</formula>
    </cfRule>
  </conditionalFormatting>
  <conditionalFormatting sqref="R59">
    <cfRule type="cellIs" dxfId="2380" priority="635" operator="greaterThanOrEqual">
      <formula>1.45</formula>
    </cfRule>
    <cfRule type="cellIs" dxfId="2379" priority="636" operator="greaterThanOrEqual">
      <formula>0.9</formula>
    </cfRule>
    <cfRule type="cellIs" dxfId="2378" priority="637" operator="greaterThanOrEqual">
      <formula>0.5</formula>
    </cfRule>
    <cfRule type="cellIs" dxfId="2377" priority="638" operator="greaterThanOrEqual">
      <formula>0.3</formula>
    </cfRule>
    <cfRule type="cellIs" dxfId="2376" priority="639" operator="lessThanOrEqual">
      <formula>0.3</formula>
    </cfRule>
  </conditionalFormatting>
  <conditionalFormatting sqref="T59">
    <cfRule type="cellIs" dxfId="2375" priority="633" operator="greaterThanOrEqual">
      <formula>7</formula>
    </cfRule>
    <cfRule type="cellIs" dxfId="2374" priority="634" operator="greaterThanOrEqual">
      <formula>4</formula>
    </cfRule>
  </conditionalFormatting>
  <conditionalFormatting sqref="T78">
    <cfRule type="cellIs" dxfId="2373" priority="234" operator="greaterThanOrEqual">
      <formula>7</formula>
    </cfRule>
    <cfRule type="cellIs" dxfId="2372" priority="235" operator="greaterThanOrEqual">
      <formula>4</formula>
    </cfRule>
  </conditionalFormatting>
  <conditionalFormatting sqref="G3">
    <cfRule type="cellIs" dxfId="2371" priority="1611" operator="greaterThanOrEqual">
      <formula>6.2</formula>
    </cfRule>
    <cfRule type="cellIs" dxfId="2370" priority="1612" operator="greaterThanOrEqual">
      <formula>6.1</formula>
    </cfRule>
    <cfRule type="cellIs" dxfId="2369" priority="1613" operator="greaterThanOrEqual">
      <formula>5.95</formula>
    </cfRule>
    <cfRule type="cellIs" dxfId="2368" priority="1614" operator="greaterThanOrEqual">
      <formula>5.8</formula>
    </cfRule>
    <cfRule type="cellIs" dxfId="2367" priority="1615" operator="lessThanOrEqual">
      <formula>5.8</formula>
    </cfRule>
  </conditionalFormatting>
  <conditionalFormatting sqref="J3">
    <cfRule type="cellIs" dxfId="2366" priority="1609" operator="greaterThanOrEqual">
      <formula>7</formula>
    </cfRule>
    <cfRule type="cellIs" dxfId="2365" priority="1610" operator="greaterThanOrEqual">
      <formula>4</formula>
    </cfRule>
  </conditionalFormatting>
  <conditionalFormatting sqref="I3">
    <cfRule type="cellIs" dxfId="2364" priority="1604" operator="greaterThanOrEqual">
      <formula>1.45</formula>
    </cfRule>
    <cfRule type="cellIs" dxfId="2363" priority="1605" operator="greaterThanOrEqual">
      <formula>0.9</formula>
    </cfRule>
    <cfRule type="cellIs" dxfId="2362" priority="1606" operator="greaterThanOrEqual">
      <formula>0.5</formula>
    </cfRule>
    <cfRule type="cellIs" dxfId="2361" priority="1607" operator="greaterThanOrEqual">
      <formula>0.3</formula>
    </cfRule>
    <cfRule type="cellIs" dxfId="2360" priority="1608" operator="lessThanOrEqual">
      <formula>0.3</formula>
    </cfRule>
  </conditionalFormatting>
  <conditionalFormatting sqref="K3">
    <cfRule type="cellIs" dxfId="2359" priority="1602" operator="greaterThanOrEqual">
      <formula>7</formula>
    </cfRule>
    <cfRule type="cellIs" dxfId="2358" priority="1603" operator="greaterThanOrEqual">
      <formula>4</formula>
    </cfRule>
  </conditionalFormatting>
  <conditionalFormatting sqref="G44:G84 G4:G40">
    <cfRule type="cellIs" dxfId="2357" priority="1592" operator="greaterThanOrEqual">
      <formula>6.2</formula>
    </cfRule>
    <cfRule type="cellIs" dxfId="2356" priority="1593" operator="greaterThanOrEqual">
      <formula>6.1</formula>
    </cfRule>
    <cfRule type="cellIs" dxfId="2355" priority="1594" operator="greaterThanOrEqual">
      <formula>5.95</formula>
    </cfRule>
    <cfRule type="cellIs" dxfId="2354" priority="1595" operator="greaterThanOrEqual">
      <formula>5.8</formula>
    </cfRule>
    <cfRule type="cellIs" dxfId="2353" priority="1596" operator="lessThanOrEqual">
      <formula>5.8</formula>
    </cfRule>
  </conditionalFormatting>
  <conditionalFormatting sqref="F44:F84 F4:F40">
    <cfRule type="cellIs" dxfId="2352" priority="1597" operator="greaterThanOrEqual">
      <formula>6.7</formula>
    </cfRule>
    <cfRule type="cellIs" dxfId="2351" priority="1598" operator="greaterThanOrEqual">
      <formula>6.4</formula>
    </cfRule>
    <cfRule type="cellIs" dxfId="2350" priority="1599" operator="greaterThanOrEqual">
      <formula>6.1</formula>
    </cfRule>
    <cfRule type="cellIs" dxfId="2349" priority="1600" operator="greaterThanOrEqual">
      <formula>5.8</formula>
    </cfRule>
    <cfRule type="cellIs" dxfId="2348" priority="1620" operator="lessThanOrEqual">
      <formula>5.8</formula>
    </cfRule>
  </conditionalFormatting>
  <conditionalFormatting sqref="J44:J84 J4:J40">
    <cfRule type="cellIs" dxfId="2347" priority="1590" operator="greaterThanOrEqual">
      <formula>7</formula>
    </cfRule>
    <cfRule type="cellIs" dxfId="2346" priority="1591" operator="greaterThanOrEqual">
      <formula>4</formula>
    </cfRule>
  </conditionalFormatting>
  <conditionalFormatting sqref="I44:I84 I4:I40">
    <cfRule type="cellIs" dxfId="2345" priority="1585" operator="greaterThanOrEqual">
      <formula>1.45</formula>
    </cfRule>
    <cfRule type="cellIs" dxfId="2344" priority="1586" operator="greaterThanOrEqual">
      <formula>0.9</formula>
    </cfRule>
    <cfRule type="cellIs" dxfId="2343" priority="1587" operator="greaterThanOrEqual">
      <formula>0.5</formula>
    </cfRule>
    <cfRule type="cellIs" dxfId="2342" priority="1588" operator="greaterThanOrEqual">
      <formula>0.3</formula>
    </cfRule>
    <cfRule type="cellIs" dxfId="2341" priority="1589" operator="lessThanOrEqual">
      <formula>0.3</formula>
    </cfRule>
  </conditionalFormatting>
  <conditionalFormatting sqref="K44:K84 K4:K40">
    <cfRule type="cellIs" dxfId="2340" priority="1583" operator="greaterThanOrEqual">
      <formula>7</formula>
    </cfRule>
    <cfRule type="cellIs" dxfId="2339" priority="1584" operator="greaterThanOrEqual">
      <formula>4</formula>
    </cfRule>
  </conditionalFormatting>
  <conditionalFormatting sqref="P3">
    <cfRule type="cellIs" dxfId="2338" priority="1573" operator="greaterThanOrEqual">
      <formula>6.2</formula>
    </cfRule>
    <cfRule type="cellIs" dxfId="2337" priority="1574" operator="greaterThanOrEqual">
      <formula>6.1</formula>
    </cfRule>
    <cfRule type="cellIs" dxfId="2336" priority="1575" operator="greaterThanOrEqual">
      <formula>5.95</formula>
    </cfRule>
    <cfRule type="cellIs" dxfId="2335" priority="1576" operator="greaterThanOrEqual">
      <formula>5.8</formula>
    </cfRule>
    <cfRule type="cellIs" dxfId="2334" priority="1577" operator="lessThanOrEqual">
      <formula>5.8</formula>
    </cfRule>
  </conditionalFormatting>
  <conditionalFormatting sqref="O3">
    <cfRule type="cellIs" dxfId="2333" priority="1578" operator="greaterThanOrEqual">
      <formula>6.4</formula>
    </cfRule>
    <cfRule type="cellIs" dxfId="2332" priority="1579" operator="greaterThanOrEqual">
      <formula>6.1</formula>
    </cfRule>
    <cfRule type="cellIs" dxfId="2331" priority="1580" operator="greaterThanOrEqual">
      <formula>5.8</formula>
    </cfRule>
    <cfRule type="cellIs" dxfId="2330" priority="1581" operator="lessThanOrEqual">
      <formula>5.8</formula>
    </cfRule>
    <cfRule type="cellIs" dxfId="2329" priority="1621" operator="greaterThanOrEqual">
      <formula>6.7</formula>
    </cfRule>
  </conditionalFormatting>
  <conditionalFormatting sqref="S3">
    <cfRule type="cellIs" dxfId="2328" priority="1571" operator="greaterThanOrEqual">
      <formula>7</formula>
    </cfRule>
    <cfRule type="cellIs" dxfId="2327" priority="1572" operator="greaterThanOrEqual">
      <formula>4</formula>
    </cfRule>
  </conditionalFormatting>
  <conditionalFormatting sqref="R3">
    <cfRule type="cellIs" dxfId="2326" priority="1566" operator="greaterThanOrEqual">
      <formula>1.45</formula>
    </cfRule>
    <cfRule type="cellIs" dxfId="2325" priority="1567" operator="greaterThanOrEqual">
      <formula>0.9</formula>
    </cfRule>
    <cfRule type="cellIs" dxfId="2324" priority="1568" operator="greaterThanOrEqual">
      <formula>0.5</formula>
    </cfRule>
    <cfRule type="cellIs" dxfId="2323" priority="1569" operator="greaterThanOrEqual">
      <formula>0.3</formula>
    </cfRule>
    <cfRule type="cellIs" dxfId="2322" priority="1570" operator="lessThanOrEqual">
      <formula>0.3</formula>
    </cfRule>
  </conditionalFormatting>
  <conditionalFormatting sqref="T3">
    <cfRule type="cellIs" dxfId="2321" priority="1564" operator="greaterThanOrEqual">
      <formula>7</formula>
    </cfRule>
    <cfRule type="cellIs" dxfId="2320" priority="1565" operator="greaterThanOrEqual">
      <formula>4</formula>
    </cfRule>
  </conditionalFormatting>
  <conditionalFormatting sqref="P4">
    <cfRule type="cellIs" dxfId="2319" priority="1554" operator="greaterThanOrEqual">
      <formula>6.2</formula>
    </cfRule>
    <cfRule type="cellIs" dxfId="2318" priority="1555" operator="greaterThanOrEqual">
      <formula>6.1</formula>
    </cfRule>
    <cfRule type="cellIs" dxfId="2317" priority="1556" operator="greaterThanOrEqual">
      <formula>5.95</formula>
    </cfRule>
    <cfRule type="cellIs" dxfId="2316" priority="1557" operator="greaterThanOrEqual">
      <formula>5.8</formula>
    </cfRule>
    <cfRule type="cellIs" dxfId="2315" priority="1558" operator="lessThanOrEqual">
      <formula>5.8</formula>
    </cfRule>
  </conditionalFormatting>
  <conditionalFormatting sqref="O4">
    <cfRule type="cellIs" dxfId="2314" priority="1559" operator="greaterThanOrEqual">
      <formula>6.4</formula>
    </cfRule>
    <cfRule type="cellIs" dxfId="2313" priority="1560" operator="greaterThanOrEqual">
      <formula>6.1</formula>
    </cfRule>
    <cfRule type="cellIs" dxfId="2312" priority="1561" operator="greaterThanOrEqual">
      <formula>5.8</formula>
    </cfRule>
    <cfRule type="cellIs" dxfId="2311" priority="1562" operator="lessThanOrEqual">
      <formula>5.8</formula>
    </cfRule>
    <cfRule type="cellIs" dxfId="2310" priority="1622" operator="greaterThanOrEqual">
      <formula>6.7</formula>
    </cfRule>
  </conditionalFormatting>
  <conditionalFormatting sqref="S4">
    <cfRule type="cellIs" dxfId="2309" priority="1552" operator="greaterThanOrEqual">
      <formula>7</formula>
    </cfRule>
    <cfRule type="cellIs" dxfId="2308" priority="1553" operator="greaterThanOrEqual">
      <formula>4</formula>
    </cfRule>
  </conditionalFormatting>
  <conditionalFormatting sqref="R4">
    <cfRule type="cellIs" dxfId="2307" priority="1547" operator="greaterThanOrEqual">
      <formula>1.45</formula>
    </cfRule>
    <cfRule type="cellIs" dxfId="2306" priority="1548" operator="greaterThanOrEqual">
      <formula>0.9</formula>
    </cfRule>
    <cfRule type="cellIs" dxfId="2305" priority="1549" operator="greaterThanOrEqual">
      <formula>0.5</formula>
    </cfRule>
    <cfRule type="cellIs" dxfId="2304" priority="1550" operator="greaterThanOrEqual">
      <formula>0.3</formula>
    </cfRule>
    <cfRule type="cellIs" dxfId="2303" priority="1551" operator="lessThanOrEqual">
      <formula>0.3</formula>
    </cfRule>
  </conditionalFormatting>
  <conditionalFormatting sqref="T4">
    <cfRule type="cellIs" dxfId="2302" priority="1545" operator="greaterThanOrEqual">
      <formula>7</formula>
    </cfRule>
    <cfRule type="cellIs" dxfId="2301" priority="1546" operator="greaterThanOrEqual">
      <formula>4</formula>
    </cfRule>
  </conditionalFormatting>
  <conditionalFormatting sqref="P5">
    <cfRule type="cellIs" dxfId="2300" priority="1535" operator="greaterThanOrEqual">
      <formula>6.2</formula>
    </cfRule>
    <cfRule type="cellIs" dxfId="2299" priority="1536" operator="greaterThanOrEqual">
      <formula>6.1</formula>
    </cfRule>
    <cfRule type="cellIs" dxfId="2298" priority="1537" operator="greaterThanOrEqual">
      <formula>5.95</formula>
    </cfRule>
    <cfRule type="cellIs" dxfId="2297" priority="1538" operator="greaterThanOrEqual">
      <formula>5.8</formula>
    </cfRule>
    <cfRule type="cellIs" dxfId="2296" priority="1539" operator="lessThanOrEqual">
      <formula>5.8</formula>
    </cfRule>
  </conditionalFormatting>
  <conditionalFormatting sqref="O5">
    <cfRule type="cellIs" dxfId="2295" priority="1540" operator="greaterThanOrEqual">
      <formula>6.4</formula>
    </cfRule>
    <cfRule type="cellIs" dxfId="2294" priority="1541" operator="greaterThanOrEqual">
      <formula>6.1</formula>
    </cfRule>
    <cfRule type="cellIs" dxfId="2293" priority="1542" operator="greaterThanOrEqual">
      <formula>5.8</formula>
    </cfRule>
    <cfRule type="cellIs" dxfId="2292" priority="1543" operator="lessThanOrEqual">
      <formula>5.8</formula>
    </cfRule>
    <cfRule type="cellIs" dxfId="2291" priority="1623" operator="greaterThanOrEqual">
      <formula>6.7</formula>
    </cfRule>
  </conditionalFormatting>
  <conditionalFormatting sqref="S5">
    <cfRule type="cellIs" dxfId="2290" priority="1533" operator="greaterThanOrEqual">
      <formula>7</formula>
    </cfRule>
    <cfRule type="cellIs" dxfId="2289" priority="1534" operator="greaterThanOrEqual">
      <formula>4</formula>
    </cfRule>
  </conditionalFormatting>
  <conditionalFormatting sqref="R5">
    <cfRule type="cellIs" dxfId="2288" priority="1528" operator="greaterThanOrEqual">
      <formula>1.45</formula>
    </cfRule>
    <cfRule type="cellIs" dxfId="2287" priority="1529" operator="greaterThanOrEqual">
      <formula>0.9</formula>
    </cfRule>
    <cfRule type="cellIs" dxfId="2286" priority="1530" operator="greaterThanOrEqual">
      <formula>0.5</formula>
    </cfRule>
    <cfRule type="cellIs" dxfId="2285" priority="1531" operator="greaterThanOrEqual">
      <formula>0.3</formula>
    </cfRule>
    <cfRule type="cellIs" dxfId="2284" priority="1532" operator="lessThanOrEqual">
      <formula>0.3</formula>
    </cfRule>
  </conditionalFormatting>
  <conditionalFormatting sqref="T5">
    <cfRule type="cellIs" dxfId="2283" priority="1526" operator="greaterThanOrEqual">
      <formula>7</formula>
    </cfRule>
    <cfRule type="cellIs" dxfId="2282" priority="1527" operator="greaterThanOrEqual">
      <formula>4</formula>
    </cfRule>
  </conditionalFormatting>
  <conditionalFormatting sqref="P6">
    <cfRule type="cellIs" dxfId="2281" priority="1516" operator="greaterThanOrEqual">
      <formula>6.2</formula>
    </cfRule>
    <cfRule type="cellIs" dxfId="2280" priority="1517" operator="greaterThanOrEqual">
      <formula>6.1</formula>
    </cfRule>
    <cfRule type="cellIs" dxfId="2279" priority="1518" operator="greaterThanOrEqual">
      <formula>5.95</formula>
    </cfRule>
    <cfRule type="cellIs" dxfId="2278" priority="1519" operator="greaterThanOrEqual">
      <formula>5.8</formula>
    </cfRule>
    <cfRule type="cellIs" dxfId="2277" priority="1520" operator="lessThanOrEqual">
      <formula>5.8</formula>
    </cfRule>
  </conditionalFormatting>
  <conditionalFormatting sqref="O6">
    <cfRule type="cellIs" dxfId="2276" priority="1521" operator="greaterThanOrEqual">
      <formula>6.4</formula>
    </cfRule>
    <cfRule type="cellIs" dxfId="2275" priority="1522" operator="greaterThanOrEqual">
      <formula>6.1</formula>
    </cfRule>
    <cfRule type="cellIs" dxfId="2274" priority="1523" operator="greaterThanOrEqual">
      <formula>5.8</formula>
    </cfRule>
    <cfRule type="cellIs" dxfId="2273" priority="1524" operator="lessThanOrEqual">
      <formula>5.8</formula>
    </cfRule>
    <cfRule type="cellIs" dxfId="2272" priority="1624" operator="greaterThanOrEqual">
      <formula>6.7</formula>
    </cfRule>
  </conditionalFormatting>
  <conditionalFormatting sqref="S6">
    <cfRule type="cellIs" dxfId="2271" priority="1514" operator="greaterThanOrEqual">
      <formula>7</formula>
    </cfRule>
    <cfRule type="cellIs" dxfId="2270" priority="1515" operator="greaterThanOrEqual">
      <formula>4</formula>
    </cfRule>
  </conditionalFormatting>
  <conditionalFormatting sqref="R6">
    <cfRule type="cellIs" dxfId="2269" priority="1509" operator="greaterThanOrEqual">
      <formula>1.45</formula>
    </cfRule>
    <cfRule type="cellIs" dxfId="2268" priority="1510" operator="greaterThanOrEqual">
      <formula>0.9</formula>
    </cfRule>
    <cfRule type="cellIs" dxfId="2267" priority="1511" operator="greaterThanOrEqual">
      <formula>0.5</formula>
    </cfRule>
    <cfRule type="cellIs" dxfId="2266" priority="1512" operator="greaterThanOrEqual">
      <formula>0.3</formula>
    </cfRule>
    <cfRule type="cellIs" dxfId="2265" priority="1513" operator="lessThanOrEqual">
      <formula>0.3</formula>
    </cfRule>
  </conditionalFormatting>
  <conditionalFormatting sqref="T6">
    <cfRule type="cellIs" dxfId="2264" priority="1507" operator="greaterThanOrEqual">
      <formula>7</formula>
    </cfRule>
    <cfRule type="cellIs" dxfId="2263" priority="1508" operator="greaterThanOrEqual">
      <formula>4</formula>
    </cfRule>
  </conditionalFormatting>
  <conditionalFormatting sqref="Y3:Y5">
    <cfRule type="cellIs" dxfId="2262" priority="1497" operator="greaterThanOrEqual">
      <formula>6.2</formula>
    </cfRule>
    <cfRule type="cellIs" dxfId="2261" priority="1498" operator="greaterThanOrEqual">
      <formula>6.1</formula>
    </cfRule>
    <cfRule type="cellIs" dxfId="2260" priority="1499" operator="greaterThanOrEqual">
      <formula>5.95</formula>
    </cfRule>
    <cfRule type="cellIs" dxfId="2259" priority="1500" operator="greaterThanOrEqual">
      <formula>5.8</formula>
    </cfRule>
    <cfRule type="cellIs" dxfId="2258" priority="1501" operator="lessThanOrEqual">
      <formula>5.8</formula>
    </cfRule>
  </conditionalFormatting>
  <conditionalFormatting sqref="X3:X5">
    <cfRule type="cellIs" dxfId="2257" priority="1502" operator="greaterThanOrEqual">
      <formula>6.4</formula>
    </cfRule>
    <cfRule type="cellIs" dxfId="2256" priority="1503" operator="greaterThanOrEqual">
      <formula>6.1</formula>
    </cfRule>
    <cfRule type="cellIs" dxfId="2255" priority="1504" operator="greaterThanOrEqual">
      <formula>5.8</formula>
    </cfRule>
    <cfRule type="cellIs" dxfId="2254" priority="1505" operator="lessThanOrEqual">
      <formula>5.8</formula>
    </cfRule>
    <cfRule type="cellIs" dxfId="2253" priority="1625" operator="greaterThanOrEqual">
      <formula>6.7</formula>
    </cfRule>
  </conditionalFormatting>
  <conditionalFormatting sqref="AB3:AB6">
    <cfRule type="cellIs" dxfId="2252" priority="1495" operator="greaterThanOrEqual">
      <formula>7</formula>
    </cfRule>
    <cfRule type="cellIs" dxfId="2251" priority="1496" operator="greaterThanOrEqual">
      <formula>4</formula>
    </cfRule>
  </conditionalFormatting>
  <conditionalFormatting sqref="AA3:AA5">
    <cfRule type="cellIs" dxfId="2250" priority="1490" operator="greaterThanOrEqual">
      <formula>1.45</formula>
    </cfRule>
    <cfRule type="cellIs" dxfId="2249" priority="1491" operator="greaterThanOrEqual">
      <formula>0.9</formula>
    </cfRule>
    <cfRule type="cellIs" dxfId="2248" priority="1492" operator="greaterThanOrEqual">
      <formula>0.5</formula>
    </cfRule>
    <cfRule type="cellIs" dxfId="2247" priority="1493" operator="greaterThanOrEqual">
      <formula>0.3</formula>
    </cfRule>
    <cfRule type="cellIs" dxfId="2246" priority="1494" operator="lessThanOrEqual">
      <formula>0.3</formula>
    </cfRule>
  </conditionalFormatting>
  <conditionalFormatting sqref="AC3:AC6">
    <cfRule type="cellIs" dxfId="2245" priority="1488" operator="greaterThanOrEqual">
      <formula>7</formula>
    </cfRule>
    <cfRule type="cellIs" dxfId="2244" priority="1489" operator="greaterThanOrEqual">
      <formula>4</formula>
    </cfRule>
  </conditionalFormatting>
  <conditionalFormatting sqref="AH3:AH5">
    <cfRule type="cellIs" dxfId="2243" priority="1478" operator="greaterThanOrEqual">
      <formula>6.2</formula>
    </cfRule>
    <cfRule type="cellIs" dxfId="2242" priority="1479" operator="greaterThanOrEqual">
      <formula>6.1</formula>
    </cfRule>
    <cfRule type="cellIs" dxfId="2241" priority="1480" operator="greaterThanOrEqual">
      <formula>5.95</formula>
    </cfRule>
    <cfRule type="cellIs" dxfId="2240" priority="1481" operator="greaterThanOrEqual">
      <formula>5.8</formula>
    </cfRule>
    <cfRule type="cellIs" dxfId="2239" priority="1482" operator="lessThanOrEqual">
      <formula>5.8</formula>
    </cfRule>
  </conditionalFormatting>
  <conditionalFormatting sqref="AG3:AG5">
    <cfRule type="cellIs" dxfId="2238" priority="1483" operator="greaterThanOrEqual">
      <formula>6.4</formula>
    </cfRule>
    <cfRule type="cellIs" dxfId="2237" priority="1484" operator="greaterThanOrEqual">
      <formula>6.1</formula>
    </cfRule>
    <cfRule type="cellIs" dxfId="2236" priority="1485" operator="greaterThanOrEqual">
      <formula>5.8</formula>
    </cfRule>
    <cfRule type="cellIs" dxfId="2235" priority="1486" operator="lessThanOrEqual">
      <formula>5.8</formula>
    </cfRule>
    <cfRule type="cellIs" dxfId="2234" priority="1626" operator="greaterThanOrEqual">
      <formula>6.7</formula>
    </cfRule>
  </conditionalFormatting>
  <conditionalFormatting sqref="AK3:AK5">
    <cfRule type="cellIs" dxfId="2233" priority="1476" operator="greaterThanOrEqual">
      <formula>7</formula>
    </cfRule>
    <cfRule type="cellIs" dxfId="2232" priority="1477" operator="greaterThanOrEqual">
      <formula>4</formula>
    </cfRule>
  </conditionalFormatting>
  <conditionalFormatting sqref="AJ3:AJ5">
    <cfRule type="cellIs" dxfId="2231" priority="1471" operator="greaterThanOrEqual">
      <formula>1.45</formula>
    </cfRule>
    <cfRule type="cellIs" dxfId="2230" priority="1472" operator="greaterThanOrEqual">
      <formula>0.9</formula>
    </cfRule>
    <cfRule type="cellIs" dxfId="2229" priority="1473" operator="greaterThanOrEqual">
      <formula>0.5</formula>
    </cfRule>
    <cfRule type="cellIs" dxfId="2228" priority="1474" operator="greaterThanOrEqual">
      <formula>0.3</formula>
    </cfRule>
    <cfRule type="cellIs" dxfId="2227" priority="1475" operator="lessThanOrEqual">
      <formula>0.3</formula>
    </cfRule>
  </conditionalFormatting>
  <conditionalFormatting sqref="AL3:AL5">
    <cfRule type="cellIs" dxfId="2226" priority="1469" operator="greaterThanOrEqual">
      <formula>7</formula>
    </cfRule>
    <cfRule type="cellIs" dxfId="2225" priority="1470" operator="greaterThanOrEqual">
      <formula>4</formula>
    </cfRule>
  </conditionalFormatting>
  <conditionalFormatting sqref="P15:P16 P18:P19">
    <cfRule type="cellIs" dxfId="2224" priority="1459" operator="greaterThanOrEqual">
      <formula>6.2</formula>
    </cfRule>
    <cfRule type="cellIs" dxfId="2223" priority="1460" operator="greaterThanOrEqual">
      <formula>6.1</formula>
    </cfRule>
    <cfRule type="cellIs" dxfId="2222" priority="1461" operator="greaterThanOrEqual">
      <formula>5.95</formula>
    </cfRule>
    <cfRule type="cellIs" dxfId="2221" priority="1462" operator="greaterThanOrEqual">
      <formula>5.8</formula>
    </cfRule>
    <cfRule type="cellIs" dxfId="2220" priority="1463" operator="lessThanOrEqual">
      <formula>5.8</formula>
    </cfRule>
  </conditionalFormatting>
  <conditionalFormatting sqref="O15:O16 O18:O19">
    <cfRule type="cellIs" dxfId="2219" priority="1464" operator="greaterThanOrEqual">
      <formula>6.4</formula>
    </cfRule>
    <cfRule type="cellIs" dxfId="2218" priority="1465" operator="greaterThanOrEqual">
      <formula>6.1</formula>
    </cfRule>
    <cfRule type="cellIs" dxfId="2217" priority="1466" operator="greaterThanOrEqual">
      <formula>5.8</formula>
    </cfRule>
    <cfRule type="cellIs" dxfId="2216" priority="1467" operator="lessThanOrEqual">
      <formula>5.8</formula>
    </cfRule>
    <cfRule type="cellIs" dxfId="2215" priority="1627" operator="greaterThanOrEqual">
      <formula>6.7</formula>
    </cfRule>
  </conditionalFormatting>
  <conditionalFormatting sqref="S15:S16 S18:S19">
    <cfRule type="cellIs" dxfId="2214" priority="1457" operator="greaterThanOrEqual">
      <formula>7</formula>
    </cfRule>
    <cfRule type="cellIs" dxfId="2213" priority="1458" operator="greaterThanOrEqual">
      <formula>4</formula>
    </cfRule>
  </conditionalFormatting>
  <conditionalFormatting sqref="R15:R16 R18:R19">
    <cfRule type="cellIs" dxfId="2212" priority="1452" operator="greaterThanOrEqual">
      <formula>1.45</formula>
    </cfRule>
    <cfRule type="cellIs" dxfId="2211" priority="1453" operator="greaterThanOrEqual">
      <formula>0.9</formula>
    </cfRule>
    <cfRule type="cellIs" dxfId="2210" priority="1454" operator="greaterThanOrEqual">
      <formula>0.5</formula>
    </cfRule>
    <cfRule type="cellIs" dxfId="2209" priority="1455" operator="greaterThanOrEqual">
      <formula>0.3</formula>
    </cfRule>
    <cfRule type="cellIs" dxfId="2208" priority="1456" operator="lessThanOrEqual">
      <formula>0.3</formula>
    </cfRule>
  </conditionalFormatting>
  <conditionalFormatting sqref="T15:T16 T18:T19">
    <cfRule type="cellIs" dxfId="2207" priority="1450" operator="greaterThanOrEqual">
      <formula>7</formula>
    </cfRule>
    <cfRule type="cellIs" dxfId="2206" priority="1451" operator="greaterThanOrEqual">
      <formula>4</formula>
    </cfRule>
  </conditionalFormatting>
  <conditionalFormatting sqref="Y15">
    <cfRule type="cellIs" dxfId="2205" priority="1440" operator="greaterThanOrEqual">
      <formula>6.2</formula>
    </cfRule>
    <cfRule type="cellIs" dxfId="2204" priority="1441" operator="greaterThanOrEqual">
      <formula>6.1</formula>
    </cfRule>
    <cfRule type="cellIs" dxfId="2203" priority="1442" operator="greaterThanOrEqual">
      <formula>5.95</formula>
    </cfRule>
    <cfRule type="cellIs" dxfId="2202" priority="1443" operator="greaterThanOrEqual">
      <formula>5.8</formula>
    </cfRule>
    <cfRule type="cellIs" dxfId="2201" priority="1444" operator="lessThanOrEqual">
      <formula>5.8</formula>
    </cfRule>
  </conditionalFormatting>
  <conditionalFormatting sqref="X15">
    <cfRule type="cellIs" dxfId="2200" priority="1445" operator="greaterThanOrEqual">
      <formula>6.4</formula>
    </cfRule>
    <cfRule type="cellIs" dxfId="2199" priority="1446" operator="greaterThanOrEqual">
      <formula>6.1</formula>
    </cfRule>
    <cfRule type="cellIs" dxfId="2198" priority="1447" operator="greaterThanOrEqual">
      <formula>5.8</formula>
    </cfRule>
    <cfRule type="cellIs" dxfId="2197" priority="1448" operator="lessThanOrEqual">
      <formula>5.8</formula>
    </cfRule>
    <cfRule type="cellIs" dxfId="2196" priority="1628" operator="greaterThanOrEqual">
      <formula>6.7</formula>
    </cfRule>
  </conditionalFormatting>
  <conditionalFormatting sqref="AB15">
    <cfRule type="cellIs" dxfId="2195" priority="1438" operator="greaterThanOrEqual">
      <formula>7</formula>
    </cfRule>
    <cfRule type="cellIs" dxfId="2194" priority="1439" operator="greaterThanOrEqual">
      <formula>4</formula>
    </cfRule>
  </conditionalFormatting>
  <conditionalFormatting sqref="AA15">
    <cfRule type="cellIs" dxfId="2193" priority="1433" operator="greaterThanOrEqual">
      <formula>1.45</formula>
    </cfRule>
    <cfRule type="cellIs" dxfId="2192" priority="1434" operator="greaterThanOrEqual">
      <formula>0.9</formula>
    </cfRule>
    <cfRule type="cellIs" dxfId="2191" priority="1435" operator="greaterThanOrEqual">
      <formula>0.5</formula>
    </cfRule>
    <cfRule type="cellIs" dxfId="2190" priority="1436" operator="greaterThanOrEqual">
      <formula>0.3</formula>
    </cfRule>
    <cfRule type="cellIs" dxfId="2189" priority="1437" operator="lessThanOrEqual">
      <formula>0.3</formula>
    </cfRule>
  </conditionalFormatting>
  <conditionalFormatting sqref="AC15">
    <cfRule type="cellIs" dxfId="2188" priority="1431" operator="greaterThanOrEqual">
      <formula>7</formula>
    </cfRule>
    <cfRule type="cellIs" dxfId="2187" priority="1432" operator="greaterThanOrEqual">
      <formula>4</formula>
    </cfRule>
  </conditionalFormatting>
  <conditionalFormatting sqref="P31:P33">
    <cfRule type="cellIs" dxfId="2186" priority="1250" operator="greaterThanOrEqual">
      <formula>6.2</formula>
    </cfRule>
    <cfRule type="cellIs" dxfId="2185" priority="1251" operator="greaterThanOrEqual">
      <formula>6.1</formula>
    </cfRule>
    <cfRule type="cellIs" dxfId="2184" priority="1252" operator="greaterThanOrEqual">
      <formula>5.95</formula>
    </cfRule>
    <cfRule type="cellIs" dxfId="2183" priority="1253" operator="greaterThanOrEqual">
      <formula>5.8</formula>
    </cfRule>
    <cfRule type="cellIs" dxfId="2182" priority="1254" operator="lessThanOrEqual">
      <formula>5.8</formula>
    </cfRule>
  </conditionalFormatting>
  <conditionalFormatting sqref="S31:S33">
    <cfRule type="cellIs" dxfId="2181" priority="1248" operator="greaterThanOrEqual">
      <formula>7</formula>
    </cfRule>
    <cfRule type="cellIs" dxfId="2180" priority="1249" operator="greaterThanOrEqual">
      <formula>4</formula>
    </cfRule>
  </conditionalFormatting>
  <conditionalFormatting sqref="R31:R33">
    <cfRule type="cellIs" dxfId="2179" priority="1243" operator="greaterThanOrEqual">
      <formula>1.45</formula>
    </cfRule>
    <cfRule type="cellIs" dxfId="2178" priority="1244" operator="greaterThanOrEqual">
      <formula>0.9</formula>
    </cfRule>
    <cfRule type="cellIs" dxfId="2177" priority="1245" operator="greaterThanOrEqual">
      <formula>0.5</formula>
    </cfRule>
    <cfRule type="cellIs" dxfId="2176" priority="1246" operator="greaterThanOrEqual">
      <formula>0.3</formula>
    </cfRule>
    <cfRule type="cellIs" dxfId="2175" priority="1247" operator="lessThanOrEqual">
      <formula>0.3</formula>
    </cfRule>
  </conditionalFormatting>
  <conditionalFormatting sqref="T31:T33">
    <cfRule type="cellIs" dxfId="2174" priority="1241" operator="greaterThanOrEqual">
      <formula>7</formula>
    </cfRule>
    <cfRule type="cellIs" dxfId="2173" priority="1242" operator="greaterThanOrEqual">
      <formula>4</formula>
    </cfRule>
  </conditionalFormatting>
  <conditionalFormatting sqref="Y18">
    <cfRule type="cellIs" dxfId="2172" priority="1402" operator="greaterThanOrEqual">
      <formula>6.2</formula>
    </cfRule>
    <cfRule type="cellIs" dxfId="2171" priority="1403" operator="greaterThanOrEqual">
      <formula>6.1</formula>
    </cfRule>
    <cfRule type="cellIs" dxfId="2170" priority="1404" operator="greaterThanOrEqual">
      <formula>5.95</formula>
    </cfRule>
    <cfRule type="cellIs" dxfId="2169" priority="1405" operator="greaterThanOrEqual">
      <formula>5.8</formula>
    </cfRule>
    <cfRule type="cellIs" dxfId="2168" priority="1406" operator="lessThanOrEqual">
      <formula>5.8</formula>
    </cfRule>
  </conditionalFormatting>
  <conditionalFormatting sqref="X18">
    <cfRule type="cellIs" dxfId="2167" priority="1407" operator="greaterThanOrEqual">
      <formula>6.4</formula>
    </cfRule>
    <cfRule type="cellIs" dxfId="2166" priority="1408" operator="greaterThanOrEqual">
      <formula>6.1</formula>
    </cfRule>
    <cfRule type="cellIs" dxfId="2165" priority="1409" operator="greaterThanOrEqual">
      <formula>5.8</formula>
    </cfRule>
    <cfRule type="cellIs" dxfId="2164" priority="1410" operator="lessThanOrEqual">
      <formula>5.8</formula>
    </cfRule>
    <cfRule type="cellIs" dxfId="2163" priority="1630" operator="greaterThanOrEqual">
      <formula>6.7</formula>
    </cfRule>
  </conditionalFormatting>
  <conditionalFormatting sqref="AB18">
    <cfRule type="cellIs" dxfId="2162" priority="1400" operator="greaterThanOrEqual">
      <formula>7</formula>
    </cfRule>
    <cfRule type="cellIs" dxfId="2161" priority="1401" operator="greaterThanOrEqual">
      <formula>4</formula>
    </cfRule>
  </conditionalFormatting>
  <conditionalFormatting sqref="AA18">
    <cfRule type="cellIs" dxfId="2160" priority="1395" operator="greaterThanOrEqual">
      <formula>1.45</formula>
    </cfRule>
    <cfRule type="cellIs" dxfId="2159" priority="1396" operator="greaterThanOrEqual">
      <formula>0.9</formula>
    </cfRule>
    <cfRule type="cellIs" dxfId="2158" priority="1397" operator="greaterThanOrEqual">
      <formula>0.5</formula>
    </cfRule>
    <cfRule type="cellIs" dxfId="2157" priority="1398" operator="greaterThanOrEqual">
      <formula>0.3</formula>
    </cfRule>
    <cfRule type="cellIs" dxfId="2156" priority="1399" operator="lessThanOrEqual">
      <formula>0.3</formula>
    </cfRule>
  </conditionalFormatting>
  <conditionalFormatting sqref="AC18">
    <cfRule type="cellIs" dxfId="2155" priority="1393" operator="greaterThanOrEqual">
      <formula>7</formula>
    </cfRule>
    <cfRule type="cellIs" dxfId="2154" priority="1394" operator="greaterThanOrEqual">
      <formula>4</formula>
    </cfRule>
  </conditionalFormatting>
  <conditionalFormatting sqref="Y19">
    <cfRule type="cellIs" dxfId="2153" priority="1383" operator="greaterThanOrEqual">
      <formula>6.2</formula>
    </cfRule>
    <cfRule type="cellIs" dxfId="2152" priority="1384" operator="greaterThanOrEqual">
      <formula>6.1</formula>
    </cfRule>
    <cfRule type="cellIs" dxfId="2151" priority="1385" operator="greaterThanOrEqual">
      <formula>5.95</formula>
    </cfRule>
    <cfRule type="cellIs" dxfId="2150" priority="1386" operator="greaterThanOrEqual">
      <formula>5.8</formula>
    </cfRule>
    <cfRule type="cellIs" dxfId="2149" priority="1387" operator="lessThanOrEqual">
      <formula>5.8</formula>
    </cfRule>
  </conditionalFormatting>
  <conditionalFormatting sqref="X19">
    <cfRule type="cellIs" dxfId="2148" priority="1388" operator="greaterThanOrEqual">
      <formula>6.4</formula>
    </cfRule>
    <cfRule type="cellIs" dxfId="2147" priority="1389" operator="greaterThanOrEqual">
      <formula>6.1</formula>
    </cfRule>
    <cfRule type="cellIs" dxfId="2146" priority="1390" operator="greaterThanOrEqual">
      <formula>5.8</formula>
    </cfRule>
    <cfRule type="cellIs" dxfId="2145" priority="1391" operator="lessThanOrEqual">
      <formula>5.8</formula>
    </cfRule>
    <cfRule type="cellIs" dxfId="2144" priority="1631" operator="greaterThanOrEqual">
      <formula>6.7</formula>
    </cfRule>
  </conditionalFormatting>
  <conditionalFormatting sqref="AB19">
    <cfRule type="cellIs" dxfId="2143" priority="1381" operator="greaterThanOrEqual">
      <formula>7</formula>
    </cfRule>
    <cfRule type="cellIs" dxfId="2142" priority="1382" operator="greaterThanOrEqual">
      <formula>4</formula>
    </cfRule>
  </conditionalFormatting>
  <conditionalFormatting sqref="AA19">
    <cfRule type="cellIs" dxfId="2141" priority="1376" operator="greaterThanOrEqual">
      <formula>1.45</formula>
    </cfRule>
    <cfRule type="cellIs" dxfId="2140" priority="1377" operator="greaterThanOrEqual">
      <formula>0.9</formula>
    </cfRule>
    <cfRule type="cellIs" dxfId="2139" priority="1378" operator="greaterThanOrEqual">
      <formula>0.5</formula>
    </cfRule>
    <cfRule type="cellIs" dxfId="2138" priority="1379" operator="greaterThanOrEqual">
      <formula>0.3</formula>
    </cfRule>
    <cfRule type="cellIs" dxfId="2137" priority="1380" operator="lessThanOrEqual">
      <formula>0.3</formula>
    </cfRule>
  </conditionalFormatting>
  <conditionalFormatting sqref="AC19">
    <cfRule type="cellIs" dxfId="2136" priority="1374" operator="greaterThanOrEqual">
      <formula>7</formula>
    </cfRule>
    <cfRule type="cellIs" dxfId="2135" priority="1375" operator="greaterThanOrEqual">
      <formula>4</formula>
    </cfRule>
  </conditionalFormatting>
  <conditionalFormatting sqref="Y28">
    <cfRule type="cellIs" dxfId="2134" priority="1193" operator="greaterThanOrEqual">
      <formula>6.2</formula>
    </cfRule>
    <cfRule type="cellIs" dxfId="2133" priority="1194" operator="greaterThanOrEqual">
      <formula>6.1</formula>
    </cfRule>
    <cfRule type="cellIs" dxfId="2132" priority="1195" operator="greaterThanOrEqual">
      <formula>5.95</formula>
    </cfRule>
    <cfRule type="cellIs" dxfId="2131" priority="1196" operator="greaterThanOrEqual">
      <formula>5.8</formula>
    </cfRule>
    <cfRule type="cellIs" dxfId="2130" priority="1197" operator="lessThanOrEqual">
      <formula>5.8</formula>
    </cfRule>
  </conditionalFormatting>
  <conditionalFormatting sqref="AB28">
    <cfRule type="cellIs" dxfId="2129" priority="1191" operator="greaterThanOrEqual">
      <formula>7</formula>
    </cfRule>
    <cfRule type="cellIs" dxfId="2128" priority="1192" operator="greaterThanOrEqual">
      <formula>4</formula>
    </cfRule>
  </conditionalFormatting>
  <conditionalFormatting sqref="AA28">
    <cfRule type="cellIs" dxfId="2127" priority="1186" operator="greaterThanOrEqual">
      <formula>1.45</formula>
    </cfRule>
    <cfRule type="cellIs" dxfId="2126" priority="1187" operator="greaterThanOrEqual">
      <formula>0.9</formula>
    </cfRule>
    <cfRule type="cellIs" dxfId="2125" priority="1188" operator="greaterThanOrEqual">
      <formula>0.5</formula>
    </cfRule>
    <cfRule type="cellIs" dxfId="2124" priority="1189" operator="greaterThanOrEqual">
      <formula>0.3</formula>
    </cfRule>
    <cfRule type="cellIs" dxfId="2123" priority="1190" operator="lessThanOrEqual">
      <formula>0.3</formula>
    </cfRule>
  </conditionalFormatting>
  <conditionalFormatting sqref="AC28">
    <cfRule type="cellIs" dxfId="2122" priority="1184" operator="greaterThanOrEqual">
      <formula>7</formula>
    </cfRule>
    <cfRule type="cellIs" dxfId="2121" priority="1185" operator="greaterThanOrEqual">
      <formula>4</formula>
    </cfRule>
  </conditionalFormatting>
  <conditionalFormatting sqref="AH19">
    <cfRule type="cellIs" dxfId="2120" priority="1345" operator="greaterThanOrEqual">
      <formula>6.2</formula>
    </cfRule>
    <cfRule type="cellIs" dxfId="2119" priority="1346" operator="greaterThanOrEqual">
      <formula>6.1</formula>
    </cfRule>
    <cfRule type="cellIs" dxfId="2118" priority="1347" operator="greaterThanOrEqual">
      <formula>5.95</formula>
    </cfRule>
    <cfRule type="cellIs" dxfId="2117" priority="1348" operator="greaterThanOrEqual">
      <formula>5.8</formula>
    </cfRule>
    <cfRule type="cellIs" dxfId="2116" priority="1349" operator="lessThanOrEqual">
      <formula>5.8</formula>
    </cfRule>
  </conditionalFormatting>
  <conditionalFormatting sqref="AG19">
    <cfRule type="cellIs" dxfId="2115" priority="1350" operator="greaterThanOrEqual">
      <formula>6.4</formula>
    </cfRule>
    <cfRule type="cellIs" dxfId="2114" priority="1351" operator="greaterThanOrEqual">
      <formula>6.1</formula>
    </cfRule>
    <cfRule type="cellIs" dxfId="2113" priority="1352" operator="greaterThanOrEqual">
      <formula>5.8</formula>
    </cfRule>
    <cfRule type="cellIs" dxfId="2112" priority="1353" operator="lessThanOrEqual">
      <formula>5.8</formula>
    </cfRule>
    <cfRule type="cellIs" dxfId="2111" priority="1633" operator="greaterThanOrEqual">
      <formula>6.7</formula>
    </cfRule>
  </conditionalFormatting>
  <conditionalFormatting sqref="AK19">
    <cfRule type="cellIs" dxfId="2110" priority="1343" operator="greaterThanOrEqual">
      <formula>7</formula>
    </cfRule>
    <cfRule type="cellIs" dxfId="2109" priority="1344" operator="greaterThanOrEqual">
      <formula>4</formula>
    </cfRule>
  </conditionalFormatting>
  <conditionalFormatting sqref="AJ19">
    <cfRule type="cellIs" dxfId="2108" priority="1338" operator="greaterThanOrEqual">
      <formula>1.45</formula>
    </cfRule>
    <cfRule type="cellIs" dxfId="2107" priority="1339" operator="greaterThanOrEqual">
      <formula>0.9</formula>
    </cfRule>
    <cfRule type="cellIs" dxfId="2106" priority="1340" operator="greaterThanOrEqual">
      <formula>0.5</formula>
    </cfRule>
    <cfRule type="cellIs" dxfId="2105" priority="1341" operator="greaterThanOrEqual">
      <formula>0.3</formula>
    </cfRule>
    <cfRule type="cellIs" dxfId="2104" priority="1342" operator="lessThanOrEqual">
      <formula>0.3</formula>
    </cfRule>
  </conditionalFormatting>
  <conditionalFormatting sqref="AL19">
    <cfRule type="cellIs" dxfId="2103" priority="1336" operator="greaterThanOrEqual">
      <formula>7</formula>
    </cfRule>
    <cfRule type="cellIs" dxfId="2102" priority="1337" operator="greaterThanOrEqual">
      <formula>4</formula>
    </cfRule>
  </conditionalFormatting>
  <conditionalFormatting sqref="P22">
    <cfRule type="cellIs" dxfId="2101" priority="1326" operator="greaterThanOrEqual">
      <formula>6.2</formula>
    </cfRule>
    <cfRule type="cellIs" dxfId="2100" priority="1327" operator="greaterThanOrEqual">
      <formula>6.1</formula>
    </cfRule>
    <cfRule type="cellIs" dxfId="2099" priority="1328" operator="greaterThanOrEqual">
      <formula>5.95</formula>
    </cfRule>
    <cfRule type="cellIs" dxfId="2098" priority="1329" operator="greaterThanOrEqual">
      <formula>5.8</formula>
    </cfRule>
    <cfRule type="cellIs" dxfId="2097" priority="1330" operator="lessThanOrEqual">
      <formula>5.8</formula>
    </cfRule>
  </conditionalFormatting>
  <conditionalFormatting sqref="O22">
    <cfRule type="cellIs" dxfId="2096" priority="1331" operator="greaterThanOrEqual">
      <formula>6.4</formula>
    </cfRule>
    <cfRule type="cellIs" dxfId="2095" priority="1332" operator="greaterThanOrEqual">
      <formula>6.1</formula>
    </cfRule>
    <cfRule type="cellIs" dxfId="2094" priority="1333" operator="greaterThanOrEqual">
      <formula>5.8</formula>
    </cfRule>
    <cfRule type="cellIs" dxfId="2093" priority="1334" operator="lessThanOrEqual">
      <formula>5.8</formula>
    </cfRule>
    <cfRule type="cellIs" dxfId="2092" priority="1634" operator="greaterThanOrEqual">
      <formula>6.7</formula>
    </cfRule>
  </conditionalFormatting>
  <conditionalFormatting sqref="S22">
    <cfRule type="cellIs" dxfId="2091" priority="1324" operator="greaterThanOrEqual">
      <formula>7</formula>
    </cfRule>
    <cfRule type="cellIs" dxfId="2090" priority="1325" operator="greaterThanOrEqual">
      <formula>4</formula>
    </cfRule>
  </conditionalFormatting>
  <conditionalFormatting sqref="R22">
    <cfRule type="cellIs" dxfId="2089" priority="1319" operator="greaterThanOrEqual">
      <formula>1.45</formula>
    </cfRule>
    <cfRule type="cellIs" dxfId="2088" priority="1320" operator="greaterThanOrEqual">
      <formula>0.9</formula>
    </cfRule>
    <cfRule type="cellIs" dxfId="2087" priority="1321" operator="greaterThanOrEqual">
      <formula>0.5</formula>
    </cfRule>
    <cfRule type="cellIs" dxfId="2086" priority="1322" operator="greaterThanOrEqual">
      <formula>0.3</formula>
    </cfRule>
    <cfRule type="cellIs" dxfId="2085" priority="1323" operator="lessThanOrEqual">
      <formula>0.3</formula>
    </cfRule>
  </conditionalFormatting>
  <conditionalFormatting sqref="T22">
    <cfRule type="cellIs" dxfId="2084" priority="1317" operator="greaterThanOrEqual">
      <formula>7</formula>
    </cfRule>
    <cfRule type="cellIs" dxfId="2083" priority="1318" operator="greaterThanOrEqual">
      <formula>4</formula>
    </cfRule>
  </conditionalFormatting>
  <conditionalFormatting sqref="P24">
    <cfRule type="cellIs" dxfId="2082" priority="1307" operator="greaterThanOrEqual">
      <formula>6.2</formula>
    </cfRule>
    <cfRule type="cellIs" dxfId="2081" priority="1308" operator="greaterThanOrEqual">
      <formula>6.1</formula>
    </cfRule>
    <cfRule type="cellIs" dxfId="2080" priority="1309" operator="greaterThanOrEqual">
      <formula>5.95</formula>
    </cfRule>
    <cfRule type="cellIs" dxfId="2079" priority="1310" operator="greaterThanOrEqual">
      <formula>5.8</formula>
    </cfRule>
    <cfRule type="cellIs" dxfId="2078" priority="1311" operator="lessThanOrEqual">
      <formula>5.8</formula>
    </cfRule>
  </conditionalFormatting>
  <conditionalFormatting sqref="O24">
    <cfRule type="cellIs" dxfId="2077" priority="1312" operator="greaterThanOrEqual">
      <formula>6.4</formula>
    </cfRule>
    <cfRule type="cellIs" dxfId="2076" priority="1313" operator="greaterThanOrEqual">
      <formula>6.1</formula>
    </cfRule>
    <cfRule type="cellIs" dxfId="2075" priority="1314" operator="greaterThanOrEqual">
      <formula>5.8</formula>
    </cfRule>
    <cfRule type="cellIs" dxfId="2074" priority="1315" operator="lessThanOrEqual">
      <formula>5.8</formula>
    </cfRule>
    <cfRule type="cellIs" dxfId="2073" priority="1635" operator="greaterThanOrEqual">
      <formula>6.7</formula>
    </cfRule>
  </conditionalFormatting>
  <conditionalFormatting sqref="S24">
    <cfRule type="cellIs" dxfId="2072" priority="1305" operator="greaterThanOrEqual">
      <formula>7</formula>
    </cfRule>
    <cfRule type="cellIs" dxfId="2071" priority="1306" operator="greaterThanOrEqual">
      <formula>4</formula>
    </cfRule>
  </conditionalFormatting>
  <conditionalFormatting sqref="R24">
    <cfRule type="cellIs" dxfId="2070" priority="1300" operator="greaterThanOrEqual">
      <formula>1.45</formula>
    </cfRule>
    <cfRule type="cellIs" dxfId="2069" priority="1301" operator="greaterThanOrEqual">
      <formula>0.9</formula>
    </cfRule>
    <cfRule type="cellIs" dxfId="2068" priority="1302" operator="greaterThanOrEqual">
      <formula>0.5</formula>
    </cfRule>
    <cfRule type="cellIs" dxfId="2067" priority="1303" operator="greaterThanOrEqual">
      <formula>0.3</formula>
    </cfRule>
    <cfRule type="cellIs" dxfId="2066" priority="1304" operator="lessThanOrEqual">
      <formula>0.3</formula>
    </cfRule>
  </conditionalFormatting>
  <conditionalFormatting sqref="T24">
    <cfRule type="cellIs" dxfId="2065" priority="1298" operator="greaterThanOrEqual">
      <formula>7</formula>
    </cfRule>
    <cfRule type="cellIs" dxfId="2064" priority="1299" operator="greaterThanOrEqual">
      <formula>4</formula>
    </cfRule>
  </conditionalFormatting>
  <conditionalFormatting sqref="P26">
    <cfRule type="cellIs" dxfId="2063" priority="1288" operator="greaterThanOrEqual">
      <formula>6.2</formula>
    </cfRule>
    <cfRule type="cellIs" dxfId="2062" priority="1289" operator="greaterThanOrEqual">
      <formula>6.1</formula>
    </cfRule>
    <cfRule type="cellIs" dxfId="2061" priority="1290" operator="greaterThanOrEqual">
      <formula>5.95</formula>
    </cfRule>
    <cfRule type="cellIs" dxfId="2060" priority="1291" operator="greaterThanOrEqual">
      <formula>5.8</formula>
    </cfRule>
    <cfRule type="cellIs" dxfId="2059" priority="1292" operator="lessThanOrEqual">
      <formula>5.8</formula>
    </cfRule>
  </conditionalFormatting>
  <conditionalFormatting sqref="O26">
    <cfRule type="cellIs" dxfId="2058" priority="1293" operator="greaterThanOrEqual">
      <formula>6.4</formula>
    </cfRule>
    <cfRule type="cellIs" dxfId="2057" priority="1294" operator="greaterThanOrEqual">
      <formula>6.1</formula>
    </cfRule>
    <cfRule type="cellIs" dxfId="2056" priority="1295" operator="greaterThanOrEqual">
      <formula>5.8</formula>
    </cfRule>
    <cfRule type="cellIs" dxfId="2055" priority="1296" operator="lessThanOrEqual">
      <formula>5.8</formula>
    </cfRule>
    <cfRule type="cellIs" dxfId="2054" priority="1636" operator="greaterThanOrEqual">
      <formula>6.7</formula>
    </cfRule>
  </conditionalFormatting>
  <conditionalFormatting sqref="S26">
    <cfRule type="cellIs" dxfId="2053" priority="1286" operator="greaterThanOrEqual">
      <formula>7</formula>
    </cfRule>
    <cfRule type="cellIs" dxfId="2052" priority="1287" operator="greaterThanOrEqual">
      <formula>4</formula>
    </cfRule>
  </conditionalFormatting>
  <conditionalFormatting sqref="R26">
    <cfRule type="cellIs" dxfId="2051" priority="1281" operator="greaterThanOrEqual">
      <formula>1.45</formula>
    </cfRule>
    <cfRule type="cellIs" dxfId="2050" priority="1282" operator="greaterThanOrEqual">
      <formula>0.9</formula>
    </cfRule>
    <cfRule type="cellIs" dxfId="2049" priority="1283" operator="greaterThanOrEqual">
      <formula>0.5</formula>
    </cfRule>
    <cfRule type="cellIs" dxfId="2048" priority="1284" operator="greaterThanOrEqual">
      <formula>0.3</formula>
    </cfRule>
    <cfRule type="cellIs" dxfId="2047" priority="1285" operator="lessThanOrEqual">
      <formula>0.3</formula>
    </cfRule>
  </conditionalFormatting>
  <conditionalFormatting sqref="T26">
    <cfRule type="cellIs" dxfId="2046" priority="1279" operator="greaterThanOrEqual">
      <formula>7</formula>
    </cfRule>
    <cfRule type="cellIs" dxfId="2045" priority="1280" operator="greaterThanOrEqual">
      <formula>4</formula>
    </cfRule>
  </conditionalFormatting>
  <conditionalFormatting sqref="P28">
    <cfRule type="cellIs" dxfId="2044" priority="1269" operator="greaterThanOrEqual">
      <formula>6.2</formula>
    </cfRule>
    <cfRule type="cellIs" dxfId="2043" priority="1270" operator="greaterThanOrEqual">
      <formula>6.1</formula>
    </cfRule>
    <cfRule type="cellIs" dxfId="2042" priority="1271" operator="greaterThanOrEqual">
      <formula>5.95</formula>
    </cfRule>
    <cfRule type="cellIs" dxfId="2041" priority="1272" operator="greaterThanOrEqual">
      <formula>5.8</formula>
    </cfRule>
    <cfRule type="cellIs" dxfId="2040" priority="1273" operator="lessThanOrEqual">
      <formula>5.8</formula>
    </cfRule>
  </conditionalFormatting>
  <conditionalFormatting sqref="O28">
    <cfRule type="cellIs" dxfId="2039" priority="1274" operator="greaterThanOrEqual">
      <formula>6.4</formula>
    </cfRule>
    <cfRule type="cellIs" dxfId="2038" priority="1275" operator="greaterThanOrEqual">
      <formula>6.1</formula>
    </cfRule>
    <cfRule type="cellIs" dxfId="2037" priority="1276" operator="greaterThanOrEqual">
      <formula>5.8</formula>
    </cfRule>
    <cfRule type="cellIs" dxfId="2036" priority="1277" operator="lessThanOrEqual">
      <formula>5.8</formula>
    </cfRule>
    <cfRule type="cellIs" dxfId="2035" priority="1637" operator="greaterThanOrEqual">
      <formula>6.7</formula>
    </cfRule>
  </conditionalFormatting>
  <conditionalFormatting sqref="S28">
    <cfRule type="cellIs" dxfId="2034" priority="1267" operator="greaterThanOrEqual">
      <formula>7</formula>
    </cfRule>
    <cfRule type="cellIs" dxfId="2033" priority="1268" operator="greaterThanOrEqual">
      <formula>4</formula>
    </cfRule>
  </conditionalFormatting>
  <conditionalFormatting sqref="R28">
    <cfRule type="cellIs" dxfId="2032" priority="1262" operator="greaterThanOrEqual">
      <formula>1.45</formula>
    </cfRule>
    <cfRule type="cellIs" dxfId="2031" priority="1263" operator="greaterThanOrEqual">
      <formula>0.9</formula>
    </cfRule>
    <cfRule type="cellIs" dxfId="2030" priority="1264" operator="greaterThanOrEqual">
      <formula>0.5</formula>
    </cfRule>
    <cfRule type="cellIs" dxfId="2029" priority="1265" operator="greaterThanOrEqual">
      <formula>0.3</formula>
    </cfRule>
    <cfRule type="cellIs" dxfId="2028" priority="1266" operator="lessThanOrEqual">
      <formula>0.3</formula>
    </cfRule>
  </conditionalFormatting>
  <conditionalFormatting sqref="T28">
    <cfRule type="cellIs" dxfId="2027" priority="1260" operator="greaterThanOrEqual">
      <formula>7</formula>
    </cfRule>
    <cfRule type="cellIs" dxfId="2026" priority="1261" operator="greaterThanOrEqual">
      <formula>4</formula>
    </cfRule>
  </conditionalFormatting>
  <conditionalFormatting sqref="O31:O32">
    <cfRule type="cellIs" dxfId="2025" priority="1255" operator="greaterThanOrEqual">
      <formula>6.4</formula>
    </cfRule>
    <cfRule type="cellIs" dxfId="2024" priority="1256" operator="greaterThanOrEqual">
      <formula>6.1</formula>
    </cfRule>
    <cfRule type="cellIs" dxfId="2023" priority="1257" operator="greaterThanOrEqual">
      <formula>5.8</formula>
    </cfRule>
    <cfRule type="cellIs" dxfId="2022" priority="1258" operator="lessThanOrEqual">
      <formula>5.8</formula>
    </cfRule>
    <cfRule type="cellIs" dxfId="2021" priority="1638" operator="greaterThanOrEqual">
      <formula>6.7</formula>
    </cfRule>
  </conditionalFormatting>
  <conditionalFormatting sqref="Y31">
    <cfRule type="cellIs" dxfId="2020" priority="1231" operator="greaterThanOrEqual">
      <formula>6.2</formula>
    </cfRule>
    <cfRule type="cellIs" dxfId="2019" priority="1232" operator="greaterThanOrEqual">
      <formula>6.1</formula>
    </cfRule>
    <cfRule type="cellIs" dxfId="2018" priority="1233" operator="greaterThanOrEqual">
      <formula>5.95</formula>
    </cfRule>
    <cfRule type="cellIs" dxfId="2017" priority="1234" operator="greaterThanOrEqual">
      <formula>5.8</formula>
    </cfRule>
    <cfRule type="cellIs" dxfId="2016" priority="1235" operator="lessThanOrEqual">
      <formula>5.8</formula>
    </cfRule>
  </conditionalFormatting>
  <conditionalFormatting sqref="X31">
    <cfRule type="cellIs" dxfId="2015" priority="1236" operator="greaterThanOrEqual">
      <formula>6.4</formula>
    </cfRule>
    <cfRule type="cellIs" dxfId="2014" priority="1237" operator="greaterThanOrEqual">
      <formula>6.1</formula>
    </cfRule>
    <cfRule type="cellIs" dxfId="2013" priority="1238" operator="greaterThanOrEqual">
      <formula>5.8</formula>
    </cfRule>
    <cfRule type="cellIs" dxfId="2012" priority="1239" operator="lessThanOrEqual">
      <formula>5.8</formula>
    </cfRule>
    <cfRule type="cellIs" dxfId="2011" priority="1639" operator="greaterThanOrEqual">
      <formula>6.7</formula>
    </cfRule>
  </conditionalFormatting>
  <conditionalFormatting sqref="AB31">
    <cfRule type="cellIs" dxfId="2010" priority="1229" operator="greaterThanOrEqual">
      <formula>7</formula>
    </cfRule>
    <cfRule type="cellIs" dxfId="2009" priority="1230" operator="greaterThanOrEqual">
      <formula>4</formula>
    </cfRule>
  </conditionalFormatting>
  <conditionalFormatting sqref="AA31">
    <cfRule type="cellIs" dxfId="2008" priority="1224" operator="greaterThanOrEqual">
      <formula>1.45</formula>
    </cfRule>
    <cfRule type="cellIs" dxfId="2007" priority="1225" operator="greaterThanOrEqual">
      <formula>0.9</formula>
    </cfRule>
    <cfRule type="cellIs" dxfId="2006" priority="1226" operator="greaterThanOrEqual">
      <formula>0.5</formula>
    </cfRule>
    <cfRule type="cellIs" dxfId="2005" priority="1227" operator="greaterThanOrEqual">
      <formula>0.3</formula>
    </cfRule>
    <cfRule type="cellIs" dxfId="2004" priority="1228" operator="lessThanOrEqual">
      <formula>0.3</formula>
    </cfRule>
  </conditionalFormatting>
  <conditionalFormatting sqref="AC31">
    <cfRule type="cellIs" dxfId="2003" priority="1222" operator="greaterThanOrEqual">
      <formula>7</formula>
    </cfRule>
    <cfRule type="cellIs" dxfId="2002" priority="1223" operator="greaterThanOrEqual">
      <formula>4</formula>
    </cfRule>
  </conditionalFormatting>
  <conditionalFormatting sqref="Y32">
    <cfRule type="cellIs" dxfId="2001" priority="1212" operator="greaterThanOrEqual">
      <formula>6.2</formula>
    </cfRule>
    <cfRule type="cellIs" dxfId="2000" priority="1213" operator="greaterThanOrEqual">
      <formula>6.1</formula>
    </cfRule>
    <cfRule type="cellIs" dxfId="1999" priority="1214" operator="greaterThanOrEqual">
      <formula>5.95</formula>
    </cfRule>
    <cfRule type="cellIs" dxfId="1998" priority="1215" operator="greaterThanOrEqual">
      <formula>5.8</formula>
    </cfRule>
    <cfRule type="cellIs" dxfId="1997" priority="1216" operator="lessThanOrEqual">
      <formula>5.8</formula>
    </cfRule>
  </conditionalFormatting>
  <conditionalFormatting sqref="X32">
    <cfRule type="cellIs" dxfId="1996" priority="1217" operator="greaterThanOrEqual">
      <formula>6.4</formula>
    </cfRule>
    <cfRule type="cellIs" dxfId="1995" priority="1218" operator="greaterThanOrEqual">
      <formula>6.1</formula>
    </cfRule>
    <cfRule type="cellIs" dxfId="1994" priority="1219" operator="greaterThanOrEqual">
      <formula>5.8</formula>
    </cfRule>
    <cfRule type="cellIs" dxfId="1993" priority="1220" operator="lessThanOrEqual">
      <formula>5.8</formula>
    </cfRule>
    <cfRule type="cellIs" dxfId="1992" priority="1640" operator="greaterThanOrEqual">
      <formula>6.7</formula>
    </cfRule>
  </conditionalFormatting>
  <conditionalFormatting sqref="AB32">
    <cfRule type="cellIs" dxfId="1991" priority="1210" operator="greaterThanOrEqual">
      <formula>7</formula>
    </cfRule>
    <cfRule type="cellIs" dxfId="1990" priority="1211" operator="greaterThanOrEqual">
      <formula>4</formula>
    </cfRule>
  </conditionalFormatting>
  <conditionalFormatting sqref="AA32">
    <cfRule type="cellIs" dxfId="1989" priority="1205" operator="greaterThanOrEqual">
      <formula>1.45</formula>
    </cfRule>
    <cfRule type="cellIs" dxfId="1988" priority="1206" operator="greaterThanOrEqual">
      <formula>0.9</formula>
    </cfRule>
    <cfRule type="cellIs" dxfId="1987" priority="1207" operator="greaterThanOrEqual">
      <formula>0.5</formula>
    </cfRule>
    <cfRule type="cellIs" dxfId="1986" priority="1208" operator="greaterThanOrEqual">
      <formula>0.3</formula>
    </cfRule>
    <cfRule type="cellIs" dxfId="1985" priority="1209" operator="lessThanOrEqual">
      <formula>0.3</formula>
    </cfRule>
  </conditionalFormatting>
  <conditionalFormatting sqref="AC32">
    <cfRule type="cellIs" dxfId="1984" priority="1203" operator="greaterThanOrEqual">
      <formula>7</formula>
    </cfRule>
    <cfRule type="cellIs" dxfId="1983" priority="1204" operator="greaterThanOrEqual">
      <formula>4</formula>
    </cfRule>
  </conditionalFormatting>
  <conditionalFormatting sqref="X28">
    <cfRule type="cellIs" dxfId="1982" priority="1198" operator="greaterThanOrEqual">
      <formula>6.4</formula>
    </cfRule>
    <cfRule type="cellIs" dxfId="1981" priority="1199" operator="greaterThanOrEqual">
      <formula>6.1</formula>
    </cfRule>
    <cfRule type="cellIs" dxfId="1980" priority="1200" operator="greaterThanOrEqual">
      <formula>5.8</formula>
    </cfRule>
    <cfRule type="cellIs" dxfId="1979" priority="1201" operator="lessThanOrEqual">
      <formula>5.8</formula>
    </cfRule>
    <cfRule type="cellIs" dxfId="1978" priority="1641" operator="greaterThanOrEqual">
      <formula>6.7</formula>
    </cfRule>
  </conditionalFormatting>
  <conditionalFormatting sqref="Y26">
    <cfRule type="cellIs" dxfId="1977" priority="1174" operator="greaterThanOrEqual">
      <formula>6.2</formula>
    </cfRule>
    <cfRule type="cellIs" dxfId="1976" priority="1175" operator="greaterThanOrEqual">
      <formula>6.1</formula>
    </cfRule>
    <cfRule type="cellIs" dxfId="1975" priority="1176" operator="greaterThanOrEqual">
      <formula>5.95</formula>
    </cfRule>
    <cfRule type="cellIs" dxfId="1974" priority="1177" operator="greaterThanOrEqual">
      <formula>5.8</formula>
    </cfRule>
    <cfRule type="cellIs" dxfId="1973" priority="1178" operator="lessThanOrEqual">
      <formula>5.8</formula>
    </cfRule>
  </conditionalFormatting>
  <conditionalFormatting sqref="X26">
    <cfRule type="cellIs" dxfId="1972" priority="1179" operator="greaterThanOrEqual">
      <formula>6.4</formula>
    </cfRule>
    <cfRule type="cellIs" dxfId="1971" priority="1180" operator="greaterThanOrEqual">
      <formula>6.1</formula>
    </cfRule>
    <cfRule type="cellIs" dxfId="1970" priority="1181" operator="greaterThanOrEqual">
      <formula>5.8</formula>
    </cfRule>
    <cfRule type="cellIs" dxfId="1969" priority="1182" operator="lessThanOrEqual">
      <formula>5.8</formula>
    </cfRule>
    <cfRule type="cellIs" dxfId="1968" priority="1642" operator="greaterThanOrEqual">
      <formula>6.7</formula>
    </cfRule>
  </conditionalFormatting>
  <conditionalFormatting sqref="AB26">
    <cfRule type="cellIs" dxfId="1967" priority="1172" operator="greaterThanOrEqual">
      <formula>7</formula>
    </cfRule>
    <cfRule type="cellIs" dxfId="1966" priority="1173" operator="greaterThanOrEqual">
      <formula>4</formula>
    </cfRule>
  </conditionalFormatting>
  <conditionalFormatting sqref="AA26">
    <cfRule type="cellIs" dxfId="1965" priority="1167" operator="greaterThanOrEqual">
      <formula>1.45</formula>
    </cfRule>
    <cfRule type="cellIs" dxfId="1964" priority="1168" operator="greaterThanOrEqual">
      <formula>0.9</formula>
    </cfRule>
    <cfRule type="cellIs" dxfId="1963" priority="1169" operator="greaterThanOrEqual">
      <formula>0.5</formula>
    </cfRule>
    <cfRule type="cellIs" dxfId="1962" priority="1170" operator="greaterThanOrEqual">
      <formula>0.3</formula>
    </cfRule>
    <cfRule type="cellIs" dxfId="1961" priority="1171" operator="lessThanOrEqual">
      <formula>0.3</formula>
    </cfRule>
  </conditionalFormatting>
  <conditionalFormatting sqref="AC26">
    <cfRule type="cellIs" dxfId="1960" priority="1165" operator="greaterThanOrEqual">
      <formula>7</formula>
    </cfRule>
    <cfRule type="cellIs" dxfId="1959" priority="1166" operator="greaterThanOrEqual">
      <formula>4</formula>
    </cfRule>
  </conditionalFormatting>
  <conditionalFormatting sqref="Y24">
    <cfRule type="cellIs" dxfId="1958" priority="1155" operator="greaterThanOrEqual">
      <formula>6.2</formula>
    </cfRule>
    <cfRule type="cellIs" dxfId="1957" priority="1156" operator="greaterThanOrEqual">
      <formula>6.1</formula>
    </cfRule>
    <cfRule type="cellIs" dxfId="1956" priority="1157" operator="greaterThanOrEqual">
      <formula>5.95</formula>
    </cfRule>
    <cfRule type="cellIs" dxfId="1955" priority="1158" operator="greaterThanOrEqual">
      <formula>5.8</formula>
    </cfRule>
    <cfRule type="cellIs" dxfId="1954" priority="1159" operator="lessThanOrEqual">
      <formula>5.8</formula>
    </cfRule>
  </conditionalFormatting>
  <conditionalFormatting sqref="X24">
    <cfRule type="cellIs" dxfId="1953" priority="1160" operator="greaterThanOrEqual">
      <formula>6.4</formula>
    </cfRule>
    <cfRule type="cellIs" dxfId="1952" priority="1161" operator="greaterThanOrEqual">
      <formula>6.1</formula>
    </cfRule>
    <cfRule type="cellIs" dxfId="1951" priority="1162" operator="greaterThanOrEqual">
      <formula>5.8</formula>
    </cfRule>
    <cfRule type="cellIs" dxfId="1950" priority="1163" operator="lessThanOrEqual">
      <formula>5.8</formula>
    </cfRule>
    <cfRule type="cellIs" dxfId="1949" priority="1643" operator="greaterThanOrEqual">
      <formula>6.7</formula>
    </cfRule>
  </conditionalFormatting>
  <conditionalFormatting sqref="AB22">
    <cfRule type="cellIs" dxfId="1948" priority="1134" operator="greaterThanOrEqual">
      <formula>7</formula>
    </cfRule>
    <cfRule type="cellIs" dxfId="1947" priority="1135" operator="greaterThanOrEqual">
      <formula>4</formula>
    </cfRule>
  </conditionalFormatting>
  <conditionalFormatting sqref="AA24">
    <cfRule type="cellIs" dxfId="1946" priority="1148" operator="greaterThanOrEqual">
      <formula>1.45</formula>
    </cfRule>
    <cfRule type="cellIs" dxfId="1945" priority="1149" operator="greaterThanOrEqual">
      <formula>0.9</formula>
    </cfRule>
    <cfRule type="cellIs" dxfId="1944" priority="1150" operator="greaterThanOrEqual">
      <formula>0.5</formula>
    </cfRule>
    <cfRule type="cellIs" dxfId="1943" priority="1151" operator="greaterThanOrEqual">
      <formula>0.3</formula>
    </cfRule>
    <cfRule type="cellIs" dxfId="1942" priority="1152" operator="lessThanOrEqual">
      <formula>0.3</formula>
    </cfRule>
  </conditionalFormatting>
  <conditionalFormatting sqref="AC24">
    <cfRule type="cellIs" dxfId="1941" priority="1146" operator="greaterThanOrEqual">
      <formula>7</formula>
    </cfRule>
    <cfRule type="cellIs" dxfId="1940" priority="1147" operator="greaterThanOrEqual">
      <formula>4</formula>
    </cfRule>
  </conditionalFormatting>
  <conditionalFormatting sqref="Y22">
    <cfRule type="cellIs" dxfId="1939" priority="1136" operator="greaterThanOrEqual">
      <formula>6.2</formula>
    </cfRule>
    <cfRule type="cellIs" dxfId="1938" priority="1137" operator="greaterThanOrEqual">
      <formula>6.1</formula>
    </cfRule>
    <cfRule type="cellIs" dxfId="1937" priority="1138" operator="greaterThanOrEqual">
      <formula>5.95</formula>
    </cfRule>
    <cfRule type="cellIs" dxfId="1936" priority="1139" operator="greaterThanOrEqual">
      <formula>5.8</formula>
    </cfRule>
    <cfRule type="cellIs" dxfId="1935" priority="1140" operator="lessThanOrEqual">
      <formula>5.8</formula>
    </cfRule>
  </conditionalFormatting>
  <conditionalFormatting sqref="X22">
    <cfRule type="cellIs" dxfId="1934" priority="1141" operator="greaterThanOrEqual">
      <formula>6.4</formula>
    </cfRule>
    <cfRule type="cellIs" dxfId="1933" priority="1142" operator="greaterThanOrEqual">
      <formula>6.1</formula>
    </cfRule>
    <cfRule type="cellIs" dxfId="1932" priority="1143" operator="greaterThanOrEqual">
      <formula>5.8</formula>
    </cfRule>
    <cfRule type="cellIs" dxfId="1931" priority="1144" operator="lessThanOrEqual">
      <formula>5.8</formula>
    </cfRule>
    <cfRule type="cellIs" dxfId="1930" priority="1644" operator="greaterThanOrEqual">
      <formula>6.7</formula>
    </cfRule>
  </conditionalFormatting>
  <conditionalFormatting sqref="AA22">
    <cfRule type="cellIs" dxfId="1929" priority="1129" operator="greaterThanOrEqual">
      <formula>1.45</formula>
    </cfRule>
    <cfRule type="cellIs" dxfId="1928" priority="1130" operator="greaterThanOrEqual">
      <formula>0.9</formula>
    </cfRule>
    <cfRule type="cellIs" dxfId="1927" priority="1131" operator="greaterThanOrEqual">
      <formula>0.5</formula>
    </cfRule>
    <cfRule type="cellIs" dxfId="1926" priority="1132" operator="greaterThanOrEqual">
      <formula>0.3</formula>
    </cfRule>
    <cfRule type="cellIs" dxfId="1925" priority="1133" operator="lessThanOrEqual">
      <formula>0.3</formula>
    </cfRule>
  </conditionalFormatting>
  <conditionalFormatting sqref="AC22">
    <cfRule type="cellIs" dxfId="1924" priority="1127" operator="greaterThanOrEqual">
      <formula>7</formula>
    </cfRule>
    <cfRule type="cellIs" dxfId="1923" priority="1128" operator="greaterThanOrEqual">
      <formula>4</formula>
    </cfRule>
  </conditionalFormatting>
  <conditionalFormatting sqref="AH31:AH32">
    <cfRule type="cellIs" dxfId="1922" priority="1117" operator="greaterThanOrEqual">
      <formula>6.2</formula>
    </cfRule>
    <cfRule type="cellIs" dxfId="1921" priority="1118" operator="greaterThanOrEqual">
      <formula>6.1</formula>
    </cfRule>
    <cfRule type="cellIs" dxfId="1920" priority="1119" operator="greaterThanOrEqual">
      <formula>5.95</formula>
    </cfRule>
    <cfRule type="cellIs" dxfId="1919" priority="1120" operator="greaterThanOrEqual">
      <formula>5.8</formula>
    </cfRule>
    <cfRule type="cellIs" dxfId="1918" priority="1121" operator="lessThanOrEqual">
      <formula>5.8</formula>
    </cfRule>
  </conditionalFormatting>
  <conditionalFormatting sqref="AG31:AG32">
    <cfRule type="cellIs" dxfId="1917" priority="1122" operator="greaterThanOrEqual">
      <formula>6.4</formula>
    </cfRule>
    <cfRule type="cellIs" dxfId="1916" priority="1123" operator="greaterThanOrEqual">
      <formula>6.1</formula>
    </cfRule>
    <cfRule type="cellIs" dxfId="1915" priority="1124" operator="greaterThanOrEqual">
      <formula>5.8</formula>
    </cfRule>
    <cfRule type="cellIs" dxfId="1914" priority="1125" operator="lessThanOrEqual">
      <formula>5.8</formula>
    </cfRule>
    <cfRule type="cellIs" dxfId="1913" priority="1645" operator="greaterThanOrEqual">
      <formula>6.7</formula>
    </cfRule>
  </conditionalFormatting>
  <conditionalFormatting sqref="AK31:AK32">
    <cfRule type="cellIs" dxfId="1912" priority="1115" operator="greaterThanOrEqual">
      <formula>7</formula>
    </cfRule>
    <cfRule type="cellIs" dxfId="1911" priority="1116" operator="greaterThanOrEqual">
      <formula>4</formula>
    </cfRule>
  </conditionalFormatting>
  <conditionalFormatting sqref="AJ31:AJ32">
    <cfRule type="cellIs" dxfId="1910" priority="1110" operator="greaterThanOrEqual">
      <formula>1.45</formula>
    </cfRule>
    <cfRule type="cellIs" dxfId="1909" priority="1111" operator="greaterThanOrEqual">
      <formula>0.9</formula>
    </cfRule>
    <cfRule type="cellIs" dxfId="1908" priority="1112" operator="greaterThanOrEqual">
      <formula>0.5</formula>
    </cfRule>
    <cfRule type="cellIs" dxfId="1907" priority="1113" operator="greaterThanOrEqual">
      <formula>0.3</formula>
    </cfRule>
    <cfRule type="cellIs" dxfId="1906" priority="1114" operator="lessThanOrEqual">
      <formula>0.3</formula>
    </cfRule>
  </conditionalFormatting>
  <conditionalFormatting sqref="AL31:AL32">
    <cfRule type="cellIs" dxfId="1905" priority="1108" operator="greaterThanOrEqual">
      <formula>7</formula>
    </cfRule>
    <cfRule type="cellIs" dxfId="1904" priority="1109" operator="greaterThanOrEqual">
      <formula>4</formula>
    </cfRule>
  </conditionalFormatting>
  <conditionalFormatting sqref="AH26">
    <cfRule type="cellIs" dxfId="1903" priority="1098" operator="greaterThanOrEqual">
      <formula>6.2</formula>
    </cfRule>
    <cfRule type="cellIs" dxfId="1902" priority="1099" operator="greaterThanOrEqual">
      <formula>6.1</formula>
    </cfRule>
    <cfRule type="cellIs" dxfId="1901" priority="1100" operator="greaterThanOrEqual">
      <formula>5.95</formula>
    </cfRule>
    <cfRule type="cellIs" dxfId="1900" priority="1101" operator="greaterThanOrEqual">
      <formula>5.8</formula>
    </cfRule>
    <cfRule type="cellIs" dxfId="1899" priority="1102" operator="lessThanOrEqual">
      <formula>5.8</formula>
    </cfRule>
  </conditionalFormatting>
  <conditionalFormatting sqref="AG26">
    <cfRule type="cellIs" dxfId="1898" priority="1103" operator="greaterThanOrEqual">
      <formula>6.4</formula>
    </cfRule>
    <cfRule type="cellIs" dxfId="1897" priority="1104" operator="greaterThanOrEqual">
      <formula>6.1</formula>
    </cfRule>
    <cfRule type="cellIs" dxfId="1896" priority="1105" operator="greaterThanOrEqual">
      <formula>5.8</formula>
    </cfRule>
    <cfRule type="cellIs" dxfId="1895" priority="1106" operator="lessThanOrEqual">
      <formula>5.8</formula>
    </cfRule>
    <cfRule type="cellIs" dxfId="1894" priority="1646" operator="greaterThanOrEqual">
      <formula>6.7</formula>
    </cfRule>
  </conditionalFormatting>
  <conditionalFormatting sqref="AK26">
    <cfRule type="cellIs" dxfId="1893" priority="1096" operator="greaterThanOrEqual">
      <formula>7</formula>
    </cfRule>
    <cfRule type="cellIs" dxfId="1892" priority="1097" operator="greaterThanOrEqual">
      <formula>4</formula>
    </cfRule>
  </conditionalFormatting>
  <conditionalFormatting sqref="AJ26">
    <cfRule type="cellIs" dxfId="1891" priority="1091" operator="greaterThanOrEqual">
      <formula>1.45</formula>
    </cfRule>
    <cfRule type="cellIs" dxfId="1890" priority="1092" operator="greaterThanOrEqual">
      <formula>0.9</formula>
    </cfRule>
    <cfRule type="cellIs" dxfId="1889" priority="1093" operator="greaterThanOrEqual">
      <formula>0.5</formula>
    </cfRule>
    <cfRule type="cellIs" dxfId="1888" priority="1094" operator="greaterThanOrEqual">
      <formula>0.3</formula>
    </cfRule>
    <cfRule type="cellIs" dxfId="1887" priority="1095" operator="lessThanOrEqual">
      <formula>0.3</formula>
    </cfRule>
  </conditionalFormatting>
  <conditionalFormatting sqref="AL26">
    <cfRule type="cellIs" dxfId="1886" priority="1089" operator="greaterThanOrEqual">
      <formula>7</formula>
    </cfRule>
    <cfRule type="cellIs" dxfId="1885" priority="1090" operator="greaterThanOrEqual">
      <formula>4</formula>
    </cfRule>
  </conditionalFormatting>
  <conditionalFormatting sqref="AH24">
    <cfRule type="cellIs" dxfId="1884" priority="1079" operator="greaterThanOrEqual">
      <formula>6.2</formula>
    </cfRule>
    <cfRule type="cellIs" dxfId="1883" priority="1080" operator="greaterThanOrEqual">
      <formula>6.1</formula>
    </cfRule>
    <cfRule type="cellIs" dxfId="1882" priority="1081" operator="greaterThanOrEqual">
      <formula>5.95</formula>
    </cfRule>
    <cfRule type="cellIs" dxfId="1881" priority="1082" operator="greaterThanOrEqual">
      <formula>5.8</formula>
    </cfRule>
    <cfRule type="cellIs" dxfId="1880" priority="1083" operator="lessThanOrEqual">
      <formula>5.8</formula>
    </cfRule>
  </conditionalFormatting>
  <conditionalFormatting sqref="AG24">
    <cfRule type="cellIs" dxfId="1879" priority="1084" operator="greaterThanOrEqual">
      <formula>6.4</formula>
    </cfRule>
    <cfRule type="cellIs" dxfId="1878" priority="1085" operator="greaterThanOrEqual">
      <formula>6.1</formula>
    </cfRule>
    <cfRule type="cellIs" dxfId="1877" priority="1086" operator="greaterThanOrEqual">
      <formula>5.8</formula>
    </cfRule>
    <cfRule type="cellIs" dxfId="1876" priority="1087" operator="lessThanOrEqual">
      <formula>5.8</formula>
    </cfRule>
    <cfRule type="cellIs" dxfId="1875" priority="1647" operator="greaterThanOrEqual">
      <formula>6.7</formula>
    </cfRule>
  </conditionalFormatting>
  <conditionalFormatting sqref="AK24">
    <cfRule type="cellIs" dxfId="1874" priority="1077" operator="greaterThanOrEqual">
      <formula>7</formula>
    </cfRule>
    <cfRule type="cellIs" dxfId="1873" priority="1078" operator="greaterThanOrEqual">
      <formula>4</formula>
    </cfRule>
  </conditionalFormatting>
  <conditionalFormatting sqref="AJ24">
    <cfRule type="cellIs" dxfId="1872" priority="1072" operator="greaterThanOrEqual">
      <formula>1.45</formula>
    </cfRule>
    <cfRule type="cellIs" dxfId="1871" priority="1073" operator="greaterThanOrEqual">
      <formula>0.9</formula>
    </cfRule>
    <cfRule type="cellIs" dxfId="1870" priority="1074" operator="greaterThanOrEqual">
      <formula>0.5</formula>
    </cfRule>
    <cfRule type="cellIs" dxfId="1869" priority="1075" operator="greaterThanOrEqual">
      <formula>0.3</formula>
    </cfRule>
    <cfRule type="cellIs" dxfId="1868" priority="1076" operator="lessThanOrEqual">
      <formula>0.3</formula>
    </cfRule>
  </conditionalFormatting>
  <conditionalFormatting sqref="AL24">
    <cfRule type="cellIs" dxfId="1867" priority="1070" operator="greaterThanOrEqual">
      <formula>7</formula>
    </cfRule>
    <cfRule type="cellIs" dxfId="1866" priority="1071" operator="greaterThanOrEqual">
      <formula>4</formula>
    </cfRule>
  </conditionalFormatting>
  <conditionalFormatting sqref="AH22">
    <cfRule type="cellIs" dxfId="1865" priority="1060" operator="greaterThanOrEqual">
      <formula>6.2</formula>
    </cfRule>
    <cfRule type="cellIs" dxfId="1864" priority="1061" operator="greaterThanOrEqual">
      <formula>6.1</formula>
    </cfRule>
    <cfRule type="cellIs" dxfId="1863" priority="1062" operator="greaterThanOrEqual">
      <formula>5.95</formula>
    </cfRule>
    <cfRule type="cellIs" dxfId="1862" priority="1063" operator="greaterThanOrEqual">
      <formula>5.8</formula>
    </cfRule>
    <cfRule type="cellIs" dxfId="1861" priority="1064" operator="lessThanOrEqual">
      <formula>5.8</formula>
    </cfRule>
  </conditionalFormatting>
  <conditionalFormatting sqref="AG22">
    <cfRule type="cellIs" dxfId="1860" priority="1065" operator="greaterThanOrEqual">
      <formula>6.4</formula>
    </cfRule>
    <cfRule type="cellIs" dxfId="1859" priority="1066" operator="greaterThanOrEqual">
      <formula>6.1</formula>
    </cfRule>
    <cfRule type="cellIs" dxfId="1858" priority="1067" operator="greaterThanOrEqual">
      <formula>5.8</formula>
    </cfRule>
    <cfRule type="cellIs" dxfId="1857" priority="1068" operator="lessThanOrEqual">
      <formula>5.8</formula>
    </cfRule>
    <cfRule type="cellIs" dxfId="1856" priority="1648" operator="greaterThanOrEqual">
      <formula>6.7</formula>
    </cfRule>
  </conditionalFormatting>
  <conditionalFormatting sqref="AK22">
    <cfRule type="cellIs" dxfId="1855" priority="1058" operator="greaterThanOrEqual">
      <formula>7</formula>
    </cfRule>
    <cfRule type="cellIs" dxfId="1854" priority="1059" operator="greaterThanOrEqual">
      <formula>4</formula>
    </cfRule>
  </conditionalFormatting>
  <conditionalFormatting sqref="AJ22">
    <cfRule type="cellIs" dxfId="1853" priority="1053" operator="greaterThanOrEqual">
      <formula>1.45</formula>
    </cfRule>
    <cfRule type="cellIs" dxfId="1852" priority="1054" operator="greaterThanOrEqual">
      <formula>0.9</formula>
    </cfRule>
    <cfRule type="cellIs" dxfId="1851" priority="1055" operator="greaterThanOrEqual">
      <formula>0.5</formula>
    </cfRule>
    <cfRule type="cellIs" dxfId="1850" priority="1056" operator="greaterThanOrEqual">
      <formula>0.3</formula>
    </cfRule>
    <cfRule type="cellIs" dxfId="1849" priority="1057" operator="lessThanOrEqual">
      <formula>0.3</formula>
    </cfRule>
  </conditionalFormatting>
  <conditionalFormatting sqref="AL22">
    <cfRule type="cellIs" dxfId="1848" priority="1051" operator="greaterThanOrEqual">
      <formula>7</formula>
    </cfRule>
    <cfRule type="cellIs" dxfId="1847" priority="1052" operator="greaterThanOrEqual">
      <formula>4</formula>
    </cfRule>
  </conditionalFormatting>
  <conditionalFormatting sqref="P47">
    <cfRule type="cellIs" dxfId="1846" priority="870" operator="greaterThanOrEqual">
      <formula>6.2</formula>
    </cfRule>
    <cfRule type="cellIs" dxfId="1845" priority="871" operator="greaterThanOrEqual">
      <formula>6.1</formula>
    </cfRule>
    <cfRule type="cellIs" dxfId="1844" priority="872" operator="greaterThanOrEqual">
      <formula>5.95</formula>
    </cfRule>
    <cfRule type="cellIs" dxfId="1843" priority="873" operator="greaterThanOrEqual">
      <formula>5.8</formula>
    </cfRule>
    <cfRule type="cellIs" dxfId="1842" priority="874" operator="lessThanOrEqual">
      <formula>5.8</formula>
    </cfRule>
  </conditionalFormatting>
  <conditionalFormatting sqref="S12">
    <cfRule type="cellIs" dxfId="1841" priority="1039" operator="greaterThanOrEqual">
      <formula>7</formula>
    </cfRule>
    <cfRule type="cellIs" dxfId="1840" priority="1040" operator="greaterThanOrEqual">
      <formula>4</formula>
    </cfRule>
  </conditionalFormatting>
  <conditionalFormatting sqref="R47">
    <cfRule type="cellIs" dxfId="1839" priority="863" operator="greaterThanOrEqual">
      <formula>1.45</formula>
    </cfRule>
    <cfRule type="cellIs" dxfId="1838" priority="864" operator="greaterThanOrEqual">
      <formula>0.9</formula>
    </cfRule>
    <cfRule type="cellIs" dxfId="1837" priority="865" operator="greaterThanOrEqual">
      <formula>0.5</formula>
    </cfRule>
    <cfRule type="cellIs" dxfId="1836" priority="866" operator="greaterThanOrEqual">
      <formula>0.3</formula>
    </cfRule>
    <cfRule type="cellIs" dxfId="1835" priority="867" operator="lessThanOrEqual">
      <formula>0.3</formula>
    </cfRule>
  </conditionalFormatting>
  <conditionalFormatting sqref="T12">
    <cfRule type="cellIs" dxfId="1834" priority="1032" operator="greaterThanOrEqual">
      <formula>7</formula>
    </cfRule>
    <cfRule type="cellIs" dxfId="1833" priority="1033" operator="greaterThanOrEqual">
      <formula>4</formula>
    </cfRule>
  </conditionalFormatting>
  <conditionalFormatting sqref="O33">
    <cfRule type="cellIs" dxfId="1832" priority="1022" operator="greaterThanOrEqual">
      <formula>6.7</formula>
    </cfRule>
    <cfRule type="cellIs" dxfId="1831" priority="1027" operator="greaterThanOrEqual">
      <formula>6.4</formula>
    </cfRule>
    <cfRule type="cellIs" dxfId="1830" priority="1028" operator="greaterThanOrEqual">
      <formula>6.1</formula>
    </cfRule>
    <cfRule type="cellIs" dxfId="1829" priority="1029" operator="greaterThanOrEqual">
      <formula>5.8</formula>
    </cfRule>
    <cfRule type="cellIs" dxfId="1828" priority="1030" operator="lessThanOrEqual">
      <formula>5.8</formula>
    </cfRule>
  </conditionalFormatting>
  <conditionalFormatting sqref="S35">
    <cfRule type="cellIs" dxfId="1827" priority="1001" operator="greaterThanOrEqual">
      <formula>7</formula>
    </cfRule>
    <cfRule type="cellIs" dxfId="1826" priority="1002" operator="greaterThanOrEqual">
      <formula>4</formula>
    </cfRule>
  </conditionalFormatting>
  <conditionalFormatting sqref="P37:P40">
    <cfRule type="cellIs" dxfId="1825" priority="984" operator="greaterThanOrEqual">
      <formula>6.2</formula>
    </cfRule>
    <cfRule type="cellIs" dxfId="1824" priority="985" operator="greaterThanOrEqual">
      <formula>6.1</formula>
    </cfRule>
    <cfRule type="cellIs" dxfId="1823" priority="986" operator="greaterThanOrEqual">
      <formula>5.95</formula>
    </cfRule>
    <cfRule type="cellIs" dxfId="1822" priority="987" operator="greaterThanOrEqual">
      <formula>5.8</formula>
    </cfRule>
    <cfRule type="cellIs" dxfId="1821" priority="988" operator="lessThanOrEqual">
      <formula>5.8</formula>
    </cfRule>
  </conditionalFormatting>
  <conditionalFormatting sqref="O35">
    <cfRule type="cellIs" dxfId="1820" priority="1008" operator="greaterThanOrEqual">
      <formula>6.4</formula>
    </cfRule>
    <cfRule type="cellIs" dxfId="1819" priority="1009" operator="greaterThanOrEqual">
      <formula>6.1</formula>
    </cfRule>
    <cfRule type="cellIs" dxfId="1818" priority="1010" operator="greaterThanOrEqual">
      <formula>5.8</formula>
    </cfRule>
    <cfRule type="cellIs" dxfId="1817" priority="1011" operator="lessThanOrEqual">
      <formula>5.8</formula>
    </cfRule>
    <cfRule type="cellIs" dxfId="1816" priority="1650" operator="greaterThanOrEqual">
      <formula>6.7</formula>
    </cfRule>
  </conditionalFormatting>
  <conditionalFormatting sqref="O37:O40">
    <cfRule type="cellIs" dxfId="1815" priority="989" operator="greaterThanOrEqual">
      <formula>6.4</formula>
    </cfRule>
    <cfRule type="cellIs" dxfId="1814" priority="990" operator="greaterThanOrEqual">
      <formula>6.1</formula>
    </cfRule>
    <cfRule type="cellIs" dxfId="1813" priority="991" operator="greaterThanOrEqual">
      <formula>5.8</formula>
    </cfRule>
    <cfRule type="cellIs" dxfId="1812" priority="992" operator="lessThanOrEqual">
      <formula>5.8</formula>
    </cfRule>
    <cfRule type="cellIs" dxfId="1811" priority="1651" operator="greaterThanOrEqual">
      <formula>6.7</formula>
    </cfRule>
  </conditionalFormatting>
  <conditionalFormatting sqref="S37:S40">
    <cfRule type="cellIs" dxfId="1810" priority="982" operator="greaterThanOrEqual">
      <formula>7</formula>
    </cfRule>
    <cfRule type="cellIs" dxfId="1809" priority="983" operator="greaterThanOrEqual">
      <formula>4</formula>
    </cfRule>
  </conditionalFormatting>
  <conditionalFormatting sqref="R37:R40">
    <cfRule type="cellIs" dxfId="1808" priority="977" operator="greaterThanOrEqual">
      <formula>1.45</formula>
    </cfRule>
    <cfRule type="cellIs" dxfId="1807" priority="978" operator="greaterThanOrEqual">
      <formula>0.9</formula>
    </cfRule>
    <cfRule type="cellIs" dxfId="1806" priority="979" operator="greaterThanOrEqual">
      <formula>0.5</formula>
    </cfRule>
    <cfRule type="cellIs" dxfId="1805" priority="980" operator="greaterThanOrEqual">
      <formula>0.3</formula>
    </cfRule>
    <cfRule type="cellIs" dxfId="1804" priority="981" operator="lessThanOrEqual">
      <formula>0.3</formula>
    </cfRule>
  </conditionalFormatting>
  <conditionalFormatting sqref="T37:T40">
    <cfRule type="cellIs" dxfId="1803" priority="975" operator="greaterThanOrEqual">
      <formula>7</formula>
    </cfRule>
    <cfRule type="cellIs" dxfId="1802" priority="976" operator="greaterThanOrEqual">
      <formula>4</formula>
    </cfRule>
  </conditionalFormatting>
  <conditionalFormatting sqref="Y35">
    <cfRule type="cellIs" dxfId="1801" priority="965" operator="greaterThanOrEqual">
      <formula>6.2</formula>
    </cfRule>
    <cfRule type="cellIs" dxfId="1800" priority="966" operator="greaterThanOrEqual">
      <formula>6.1</formula>
    </cfRule>
    <cfRule type="cellIs" dxfId="1799" priority="967" operator="greaterThanOrEqual">
      <formula>5.95</formula>
    </cfRule>
    <cfRule type="cellIs" dxfId="1798" priority="968" operator="greaterThanOrEqual">
      <formula>5.8</formula>
    </cfRule>
    <cfRule type="cellIs" dxfId="1797" priority="969" operator="lessThanOrEqual">
      <formula>5.8</formula>
    </cfRule>
  </conditionalFormatting>
  <conditionalFormatting sqref="X35">
    <cfRule type="cellIs" dxfId="1796" priority="970" operator="greaterThanOrEqual">
      <formula>6.4</formula>
    </cfRule>
    <cfRule type="cellIs" dxfId="1795" priority="971" operator="greaterThanOrEqual">
      <formula>6.1</formula>
    </cfRule>
    <cfRule type="cellIs" dxfId="1794" priority="972" operator="greaterThanOrEqual">
      <formula>5.8</formula>
    </cfRule>
    <cfRule type="cellIs" dxfId="1793" priority="973" operator="lessThanOrEqual">
      <formula>5.8</formula>
    </cfRule>
    <cfRule type="cellIs" dxfId="1792" priority="1652" operator="greaterThanOrEqual">
      <formula>6.7</formula>
    </cfRule>
  </conditionalFormatting>
  <conditionalFormatting sqref="AB35">
    <cfRule type="cellIs" dxfId="1791" priority="963" operator="greaterThanOrEqual">
      <formula>7</formula>
    </cfRule>
    <cfRule type="cellIs" dxfId="1790" priority="964" operator="greaterThanOrEqual">
      <formula>4</formula>
    </cfRule>
  </conditionalFormatting>
  <conditionalFormatting sqref="AA35">
    <cfRule type="cellIs" dxfId="1789" priority="958" operator="greaterThanOrEqual">
      <formula>1.45</formula>
    </cfRule>
    <cfRule type="cellIs" dxfId="1788" priority="959" operator="greaterThanOrEqual">
      <formula>0.9</formula>
    </cfRule>
    <cfRule type="cellIs" dxfId="1787" priority="960" operator="greaterThanOrEqual">
      <formula>0.5</formula>
    </cfRule>
    <cfRule type="cellIs" dxfId="1786" priority="961" operator="greaterThanOrEqual">
      <formula>0.3</formula>
    </cfRule>
    <cfRule type="cellIs" dxfId="1785" priority="962" operator="lessThanOrEqual">
      <formula>0.3</formula>
    </cfRule>
  </conditionalFormatting>
  <conditionalFormatting sqref="AC35">
    <cfRule type="cellIs" dxfId="1784" priority="956" operator="greaterThanOrEqual">
      <formula>7</formula>
    </cfRule>
    <cfRule type="cellIs" dxfId="1783" priority="957" operator="greaterThanOrEqual">
      <formula>4</formula>
    </cfRule>
  </conditionalFormatting>
  <conditionalFormatting sqref="AH35">
    <cfRule type="cellIs" dxfId="1782" priority="946" operator="greaterThanOrEqual">
      <formula>6.2</formula>
    </cfRule>
    <cfRule type="cellIs" dxfId="1781" priority="947" operator="greaterThanOrEqual">
      <formula>6.1</formula>
    </cfRule>
    <cfRule type="cellIs" dxfId="1780" priority="948" operator="greaterThanOrEqual">
      <formula>5.95</formula>
    </cfRule>
    <cfRule type="cellIs" dxfId="1779" priority="949" operator="greaterThanOrEqual">
      <formula>5.8</formula>
    </cfRule>
    <cfRule type="cellIs" dxfId="1778" priority="950" operator="lessThanOrEqual">
      <formula>5.8</formula>
    </cfRule>
  </conditionalFormatting>
  <conditionalFormatting sqref="AG35">
    <cfRule type="cellIs" dxfId="1777" priority="951" operator="greaterThanOrEqual">
      <formula>6.4</formula>
    </cfRule>
    <cfRule type="cellIs" dxfId="1776" priority="952" operator="greaterThanOrEqual">
      <formula>6.1</formula>
    </cfRule>
    <cfRule type="cellIs" dxfId="1775" priority="953" operator="greaterThanOrEqual">
      <formula>5.8</formula>
    </cfRule>
    <cfRule type="cellIs" dxfId="1774" priority="954" operator="lessThanOrEqual">
      <formula>5.8</formula>
    </cfRule>
    <cfRule type="cellIs" dxfId="1773" priority="1653" operator="greaterThanOrEqual">
      <formula>6.7</formula>
    </cfRule>
  </conditionalFormatting>
  <conditionalFormatting sqref="AK35">
    <cfRule type="cellIs" dxfId="1772" priority="944" operator="greaterThanOrEqual">
      <formula>7</formula>
    </cfRule>
    <cfRule type="cellIs" dxfId="1771" priority="945" operator="greaterThanOrEqual">
      <formula>4</formula>
    </cfRule>
  </conditionalFormatting>
  <conditionalFormatting sqref="AJ35">
    <cfRule type="cellIs" dxfId="1770" priority="939" operator="greaterThanOrEqual">
      <formula>1.45</formula>
    </cfRule>
    <cfRule type="cellIs" dxfId="1769" priority="940" operator="greaterThanOrEqual">
      <formula>0.9</formula>
    </cfRule>
    <cfRule type="cellIs" dxfId="1768" priority="941" operator="greaterThanOrEqual">
      <formula>0.5</formula>
    </cfRule>
    <cfRule type="cellIs" dxfId="1767" priority="942" operator="greaterThanOrEqual">
      <formula>0.3</formula>
    </cfRule>
    <cfRule type="cellIs" dxfId="1766" priority="943" operator="lessThanOrEqual">
      <formula>0.3</formula>
    </cfRule>
  </conditionalFormatting>
  <conditionalFormatting sqref="AL35">
    <cfRule type="cellIs" dxfId="1765" priority="937" operator="greaterThanOrEqual">
      <formula>7</formula>
    </cfRule>
    <cfRule type="cellIs" dxfId="1764" priority="938" operator="greaterThanOrEqual">
      <formula>4</formula>
    </cfRule>
  </conditionalFormatting>
  <conditionalFormatting sqref="Y37:Y40">
    <cfRule type="cellIs" dxfId="1763" priority="927" operator="greaterThanOrEqual">
      <formula>6.2</formula>
    </cfRule>
    <cfRule type="cellIs" dxfId="1762" priority="928" operator="greaterThanOrEqual">
      <formula>6.1</formula>
    </cfRule>
    <cfRule type="cellIs" dxfId="1761" priority="929" operator="greaterThanOrEqual">
      <formula>5.95</formula>
    </cfRule>
    <cfRule type="cellIs" dxfId="1760" priority="930" operator="greaterThanOrEqual">
      <formula>5.8</formula>
    </cfRule>
    <cfRule type="cellIs" dxfId="1759" priority="931" operator="lessThanOrEqual">
      <formula>5.8</formula>
    </cfRule>
  </conditionalFormatting>
  <conditionalFormatting sqref="X37:X40">
    <cfRule type="cellIs" dxfId="1758" priority="932" operator="greaterThanOrEqual">
      <formula>6.4</formula>
    </cfRule>
    <cfRule type="cellIs" dxfId="1757" priority="933" operator="greaterThanOrEqual">
      <formula>6.1</formula>
    </cfRule>
    <cfRule type="cellIs" dxfId="1756" priority="934" operator="greaterThanOrEqual">
      <formula>5.8</formula>
    </cfRule>
    <cfRule type="cellIs" dxfId="1755" priority="935" operator="lessThanOrEqual">
      <formula>5.8</formula>
    </cfRule>
    <cfRule type="cellIs" dxfId="1754" priority="1654" operator="greaterThanOrEqual">
      <formula>6.7</formula>
    </cfRule>
  </conditionalFormatting>
  <conditionalFormatting sqref="AB37:AB40">
    <cfRule type="cellIs" dxfId="1753" priority="925" operator="greaterThanOrEqual">
      <formula>7</formula>
    </cfRule>
    <cfRule type="cellIs" dxfId="1752" priority="926" operator="greaterThanOrEqual">
      <formula>4</formula>
    </cfRule>
  </conditionalFormatting>
  <conditionalFormatting sqref="AA37:AA40">
    <cfRule type="cellIs" dxfId="1751" priority="920" operator="greaterThanOrEqual">
      <formula>1.45</formula>
    </cfRule>
    <cfRule type="cellIs" dxfId="1750" priority="921" operator="greaterThanOrEqual">
      <formula>0.9</formula>
    </cfRule>
    <cfRule type="cellIs" dxfId="1749" priority="922" operator="greaterThanOrEqual">
      <formula>0.5</formula>
    </cfRule>
    <cfRule type="cellIs" dxfId="1748" priority="923" operator="greaterThanOrEqual">
      <formula>0.3</formula>
    </cfRule>
    <cfRule type="cellIs" dxfId="1747" priority="924" operator="lessThanOrEqual">
      <formula>0.3</formula>
    </cfRule>
  </conditionalFormatting>
  <conditionalFormatting sqref="AC37:AC40">
    <cfRule type="cellIs" dxfId="1746" priority="918" operator="greaterThanOrEqual">
      <formula>7</formula>
    </cfRule>
    <cfRule type="cellIs" dxfId="1745" priority="919" operator="greaterThanOrEqual">
      <formula>4</formula>
    </cfRule>
  </conditionalFormatting>
  <conditionalFormatting sqref="AH38:AH39">
    <cfRule type="cellIs" dxfId="1744" priority="908" operator="greaterThanOrEqual">
      <formula>6.2</formula>
    </cfRule>
    <cfRule type="cellIs" dxfId="1743" priority="909" operator="greaterThanOrEqual">
      <formula>6.1</formula>
    </cfRule>
    <cfRule type="cellIs" dxfId="1742" priority="910" operator="greaterThanOrEqual">
      <formula>5.95</formula>
    </cfRule>
    <cfRule type="cellIs" dxfId="1741" priority="911" operator="greaterThanOrEqual">
      <formula>5.8</formula>
    </cfRule>
    <cfRule type="cellIs" dxfId="1740" priority="912" operator="lessThanOrEqual">
      <formula>5.8</formula>
    </cfRule>
  </conditionalFormatting>
  <conditionalFormatting sqref="AG38:AG39">
    <cfRule type="cellIs" dxfId="1739" priority="913" operator="greaterThanOrEqual">
      <formula>6.4</formula>
    </cfRule>
    <cfRule type="cellIs" dxfId="1738" priority="914" operator="greaterThanOrEqual">
      <formula>6.1</formula>
    </cfRule>
    <cfRule type="cellIs" dxfId="1737" priority="915" operator="greaterThanOrEqual">
      <formula>5.8</formula>
    </cfRule>
    <cfRule type="cellIs" dxfId="1736" priority="916" operator="lessThanOrEqual">
      <formula>5.8</formula>
    </cfRule>
    <cfRule type="cellIs" dxfId="1735" priority="1655" operator="greaterThanOrEqual">
      <formula>6.7</formula>
    </cfRule>
  </conditionalFormatting>
  <conditionalFormatting sqref="AK38:AK39">
    <cfRule type="cellIs" dxfId="1734" priority="906" operator="greaterThanOrEqual">
      <formula>7</formula>
    </cfRule>
    <cfRule type="cellIs" dxfId="1733" priority="907" operator="greaterThanOrEqual">
      <formula>4</formula>
    </cfRule>
  </conditionalFormatting>
  <conditionalFormatting sqref="AJ38:AJ39">
    <cfRule type="cellIs" dxfId="1732" priority="901" operator="greaterThanOrEqual">
      <formula>1.45</formula>
    </cfRule>
    <cfRule type="cellIs" dxfId="1731" priority="902" operator="greaterThanOrEqual">
      <formula>0.9</formula>
    </cfRule>
    <cfRule type="cellIs" dxfId="1730" priority="903" operator="greaterThanOrEqual">
      <formula>0.5</formula>
    </cfRule>
    <cfRule type="cellIs" dxfId="1729" priority="904" operator="greaterThanOrEqual">
      <formula>0.3</formula>
    </cfRule>
    <cfRule type="cellIs" dxfId="1728" priority="905" operator="lessThanOrEqual">
      <formula>0.3</formula>
    </cfRule>
  </conditionalFormatting>
  <conditionalFormatting sqref="AL38:AL39">
    <cfRule type="cellIs" dxfId="1727" priority="899" operator="greaterThanOrEqual">
      <formula>7</formula>
    </cfRule>
    <cfRule type="cellIs" dxfId="1726" priority="900" operator="greaterThanOrEqual">
      <formula>4</formula>
    </cfRule>
  </conditionalFormatting>
  <conditionalFormatting sqref="P45">
    <cfRule type="cellIs" dxfId="1725" priority="889" operator="greaterThanOrEqual">
      <formula>6.2</formula>
    </cfRule>
    <cfRule type="cellIs" dxfId="1724" priority="890" operator="greaterThanOrEqual">
      <formula>6.1</formula>
    </cfRule>
    <cfRule type="cellIs" dxfId="1723" priority="891" operator="greaterThanOrEqual">
      <formula>5.95</formula>
    </cfRule>
    <cfRule type="cellIs" dxfId="1722" priority="892" operator="greaterThanOrEqual">
      <formula>5.8</formula>
    </cfRule>
    <cfRule type="cellIs" dxfId="1721" priority="893" operator="lessThanOrEqual">
      <formula>5.8</formula>
    </cfRule>
  </conditionalFormatting>
  <conditionalFormatting sqref="O45">
    <cfRule type="cellIs" dxfId="1720" priority="894" operator="greaterThanOrEqual">
      <formula>6.4</formula>
    </cfRule>
    <cfRule type="cellIs" dxfId="1719" priority="895" operator="greaterThanOrEqual">
      <formula>6.1</formula>
    </cfRule>
    <cfRule type="cellIs" dxfId="1718" priority="896" operator="greaterThanOrEqual">
      <formula>5.8</formula>
    </cfRule>
    <cfRule type="cellIs" dxfId="1717" priority="897" operator="lessThanOrEqual">
      <formula>5.8</formula>
    </cfRule>
    <cfRule type="cellIs" dxfId="1716" priority="1656" operator="greaterThanOrEqual">
      <formula>6.7</formula>
    </cfRule>
  </conditionalFormatting>
  <conditionalFormatting sqref="S45">
    <cfRule type="cellIs" dxfId="1715" priority="887" operator="greaterThanOrEqual">
      <formula>7</formula>
    </cfRule>
    <cfRule type="cellIs" dxfId="1714" priority="888" operator="greaterThanOrEqual">
      <formula>4</formula>
    </cfRule>
  </conditionalFormatting>
  <conditionalFormatting sqref="R45">
    <cfRule type="cellIs" dxfId="1713" priority="882" operator="greaterThanOrEqual">
      <formula>1.45</formula>
    </cfRule>
    <cfRule type="cellIs" dxfId="1712" priority="883" operator="greaterThanOrEqual">
      <formula>0.9</formula>
    </cfRule>
    <cfRule type="cellIs" dxfId="1711" priority="884" operator="greaterThanOrEqual">
      <formula>0.5</formula>
    </cfRule>
    <cfRule type="cellIs" dxfId="1710" priority="885" operator="greaterThanOrEqual">
      <formula>0.3</formula>
    </cfRule>
    <cfRule type="cellIs" dxfId="1709" priority="886" operator="lessThanOrEqual">
      <formula>0.3</formula>
    </cfRule>
  </conditionalFormatting>
  <conditionalFormatting sqref="T45">
    <cfRule type="cellIs" dxfId="1708" priority="880" operator="greaterThanOrEqual">
      <formula>7</formula>
    </cfRule>
    <cfRule type="cellIs" dxfId="1707" priority="881" operator="greaterThanOrEqual">
      <formula>4</formula>
    </cfRule>
  </conditionalFormatting>
  <conditionalFormatting sqref="O47">
    <cfRule type="cellIs" dxfId="1706" priority="875" operator="greaterThanOrEqual">
      <formula>6.4</formula>
    </cfRule>
    <cfRule type="cellIs" dxfId="1705" priority="876" operator="greaterThanOrEqual">
      <formula>6.1</formula>
    </cfRule>
    <cfRule type="cellIs" dxfId="1704" priority="877" operator="greaterThanOrEqual">
      <formula>5.8</formula>
    </cfRule>
    <cfRule type="cellIs" dxfId="1703" priority="878" operator="lessThanOrEqual">
      <formula>5.8</formula>
    </cfRule>
    <cfRule type="cellIs" dxfId="1702" priority="1657" operator="greaterThanOrEqual">
      <formula>6.7</formula>
    </cfRule>
  </conditionalFormatting>
  <conditionalFormatting sqref="S47">
    <cfRule type="cellIs" dxfId="1701" priority="868" operator="greaterThanOrEqual">
      <formula>7</formula>
    </cfRule>
    <cfRule type="cellIs" dxfId="1700" priority="869" operator="greaterThanOrEqual">
      <formula>4</formula>
    </cfRule>
  </conditionalFormatting>
  <conditionalFormatting sqref="T47">
    <cfRule type="cellIs" dxfId="1699" priority="861" operator="greaterThanOrEqual">
      <formula>7</formula>
    </cfRule>
    <cfRule type="cellIs" dxfId="1698" priority="862" operator="greaterThanOrEqual">
      <formula>4</formula>
    </cfRule>
  </conditionalFormatting>
  <conditionalFormatting sqref="P50:P52">
    <cfRule type="cellIs" dxfId="1697" priority="851" operator="greaterThanOrEqual">
      <formula>6.2</formula>
    </cfRule>
    <cfRule type="cellIs" dxfId="1696" priority="852" operator="greaterThanOrEqual">
      <formula>6.1</formula>
    </cfRule>
    <cfRule type="cellIs" dxfId="1695" priority="853" operator="greaterThanOrEqual">
      <formula>5.95</formula>
    </cfRule>
    <cfRule type="cellIs" dxfId="1694" priority="854" operator="greaterThanOrEqual">
      <formula>5.8</formula>
    </cfRule>
    <cfRule type="cellIs" dxfId="1693" priority="855" operator="lessThanOrEqual">
      <formula>5.8</formula>
    </cfRule>
  </conditionalFormatting>
  <conditionalFormatting sqref="O50:O52">
    <cfRule type="cellIs" dxfId="1692" priority="856" operator="greaterThanOrEqual">
      <formula>6.4</formula>
    </cfRule>
    <cfRule type="cellIs" dxfId="1691" priority="857" operator="greaterThanOrEqual">
      <formula>6.1</formula>
    </cfRule>
    <cfRule type="cellIs" dxfId="1690" priority="858" operator="greaterThanOrEqual">
      <formula>5.8</formula>
    </cfRule>
    <cfRule type="cellIs" dxfId="1689" priority="859" operator="lessThanOrEqual">
      <formula>5.8</formula>
    </cfRule>
    <cfRule type="cellIs" dxfId="1688" priority="1658" operator="greaterThanOrEqual">
      <formula>6.7</formula>
    </cfRule>
  </conditionalFormatting>
  <conditionalFormatting sqref="S50:S52">
    <cfRule type="cellIs" dxfId="1687" priority="849" operator="greaterThanOrEqual">
      <formula>7</formula>
    </cfRule>
    <cfRule type="cellIs" dxfId="1686" priority="850" operator="greaterThanOrEqual">
      <formula>4</formula>
    </cfRule>
  </conditionalFormatting>
  <conditionalFormatting sqref="R50:R52">
    <cfRule type="cellIs" dxfId="1685" priority="844" operator="greaterThanOrEqual">
      <formula>1.45</formula>
    </cfRule>
    <cfRule type="cellIs" dxfId="1684" priority="845" operator="greaterThanOrEqual">
      <formula>0.9</formula>
    </cfRule>
    <cfRule type="cellIs" dxfId="1683" priority="846" operator="greaterThanOrEqual">
      <formula>0.5</formula>
    </cfRule>
    <cfRule type="cellIs" dxfId="1682" priority="847" operator="greaterThanOrEqual">
      <formula>0.3</formula>
    </cfRule>
    <cfRule type="cellIs" dxfId="1681" priority="848" operator="lessThanOrEqual">
      <formula>0.3</formula>
    </cfRule>
  </conditionalFormatting>
  <conditionalFormatting sqref="T50:T52">
    <cfRule type="cellIs" dxfId="1680" priority="842" operator="greaterThanOrEqual">
      <formula>7</formula>
    </cfRule>
    <cfRule type="cellIs" dxfId="1679" priority="843" operator="greaterThanOrEqual">
      <formula>4</formula>
    </cfRule>
  </conditionalFormatting>
  <conditionalFormatting sqref="P56:P57">
    <cfRule type="cellIs" dxfId="1678" priority="832" operator="greaterThanOrEqual">
      <formula>6.2</formula>
    </cfRule>
    <cfRule type="cellIs" dxfId="1677" priority="833" operator="greaterThanOrEqual">
      <formula>6.1</formula>
    </cfRule>
    <cfRule type="cellIs" dxfId="1676" priority="834" operator="greaterThanOrEqual">
      <formula>5.95</formula>
    </cfRule>
    <cfRule type="cellIs" dxfId="1675" priority="835" operator="greaterThanOrEqual">
      <formula>5.8</formula>
    </cfRule>
    <cfRule type="cellIs" dxfId="1674" priority="836" operator="lessThanOrEqual">
      <formula>5.8</formula>
    </cfRule>
  </conditionalFormatting>
  <conditionalFormatting sqref="O56:O57">
    <cfRule type="cellIs" dxfId="1673" priority="837" operator="greaterThanOrEqual">
      <formula>6.4</formula>
    </cfRule>
    <cfRule type="cellIs" dxfId="1672" priority="838" operator="greaterThanOrEqual">
      <formula>6.1</formula>
    </cfRule>
    <cfRule type="cellIs" dxfId="1671" priority="839" operator="greaterThanOrEqual">
      <formula>5.8</formula>
    </cfRule>
    <cfRule type="cellIs" dxfId="1670" priority="840" operator="lessThanOrEqual">
      <formula>5.8</formula>
    </cfRule>
    <cfRule type="cellIs" dxfId="1669" priority="1659" operator="greaterThanOrEqual">
      <formula>6.7</formula>
    </cfRule>
  </conditionalFormatting>
  <conditionalFormatting sqref="S56:S57">
    <cfRule type="cellIs" dxfId="1668" priority="830" operator="greaterThanOrEqual">
      <formula>7</formula>
    </cfRule>
    <cfRule type="cellIs" dxfId="1667" priority="831" operator="greaterThanOrEqual">
      <formula>4</formula>
    </cfRule>
  </conditionalFormatting>
  <conditionalFormatting sqref="R56:R57">
    <cfRule type="cellIs" dxfId="1666" priority="825" operator="greaterThanOrEqual">
      <formula>1.45</formula>
    </cfRule>
    <cfRule type="cellIs" dxfId="1665" priority="826" operator="greaterThanOrEqual">
      <formula>0.9</formula>
    </cfRule>
    <cfRule type="cellIs" dxfId="1664" priority="827" operator="greaterThanOrEqual">
      <formula>0.5</formula>
    </cfRule>
    <cfRule type="cellIs" dxfId="1663" priority="828" operator="greaterThanOrEqual">
      <formula>0.3</formula>
    </cfRule>
    <cfRule type="cellIs" dxfId="1662" priority="829" operator="lessThanOrEqual">
      <formula>0.3</formula>
    </cfRule>
  </conditionalFormatting>
  <conditionalFormatting sqref="T56:T57">
    <cfRule type="cellIs" dxfId="1661" priority="823" operator="greaterThanOrEqual">
      <formula>7</formula>
    </cfRule>
    <cfRule type="cellIs" dxfId="1660" priority="824" operator="greaterThanOrEqual">
      <formula>4</formula>
    </cfRule>
  </conditionalFormatting>
  <conditionalFormatting sqref="Y56:Y57">
    <cfRule type="cellIs" dxfId="1659" priority="813" operator="greaterThanOrEqual">
      <formula>6.2</formula>
    </cfRule>
    <cfRule type="cellIs" dxfId="1658" priority="814" operator="greaterThanOrEqual">
      <formula>6.1</formula>
    </cfRule>
    <cfRule type="cellIs" dxfId="1657" priority="815" operator="greaterThanOrEqual">
      <formula>5.95</formula>
    </cfRule>
    <cfRule type="cellIs" dxfId="1656" priority="816" operator="greaterThanOrEqual">
      <formula>5.8</formula>
    </cfRule>
    <cfRule type="cellIs" dxfId="1655" priority="817" operator="lessThanOrEqual">
      <formula>5.8</formula>
    </cfRule>
  </conditionalFormatting>
  <conditionalFormatting sqref="X56:X57">
    <cfRule type="cellIs" dxfId="1654" priority="818" operator="greaterThanOrEqual">
      <formula>6.4</formula>
    </cfRule>
    <cfRule type="cellIs" dxfId="1653" priority="819" operator="greaterThanOrEqual">
      <formula>6.1</formula>
    </cfRule>
    <cfRule type="cellIs" dxfId="1652" priority="820" operator="greaterThanOrEqual">
      <formula>5.8</formula>
    </cfRule>
    <cfRule type="cellIs" dxfId="1651" priority="821" operator="lessThanOrEqual">
      <formula>5.8</formula>
    </cfRule>
    <cfRule type="cellIs" dxfId="1650" priority="1660" operator="greaterThanOrEqual">
      <formula>6.7</formula>
    </cfRule>
  </conditionalFormatting>
  <conditionalFormatting sqref="AB56:AB57">
    <cfRule type="cellIs" dxfId="1649" priority="811" operator="greaterThanOrEqual">
      <formula>7</formula>
    </cfRule>
    <cfRule type="cellIs" dxfId="1648" priority="812" operator="greaterThanOrEqual">
      <formula>4</formula>
    </cfRule>
  </conditionalFormatting>
  <conditionalFormatting sqref="AA56:AA57">
    <cfRule type="cellIs" dxfId="1647" priority="806" operator="greaterThanOrEqual">
      <formula>1.45</formula>
    </cfRule>
    <cfRule type="cellIs" dxfId="1646" priority="807" operator="greaterThanOrEqual">
      <formula>0.9</formula>
    </cfRule>
    <cfRule type="cellIs" dxfId="1645" priority="808" operator="greaterThanOrEqual">
      <formula>0.5</formula>
    </cfRule>
    <cfRule type="cellIs" dxfId="1644" priority="809" operator="greaterThanOrEqual">
      <formula>0.3</formula>
    </cfRule>
    <cfRule type="cellIs" dxfId="1643" priority="810" operator="lessThanOrEqual">
      <formula>0.3</formula>
    </cfRule>
  </conditionalFormatting>
  <conditionalFormatting sqref="AC56:AC57">
    <cfRule type="cellIs" dxfId="1642" priority="804" operator="greaterThanOrEqual">
      <formula>7</formula>
    </cfRule>
    <cfRule type="cellIs" dxfId="1641" priority="805" operator="greaterThanOrEqual">
      <formula>4</formula>
    </cfRule>
  </conditionalFormatting>
  <conditionalFormatting sqref="Y45">
    <cfRule type="cellIs" dxfId="1640" priority="794" operator="greaterThanOrEqual">
      <formula>6.2</formula>
    </cfRule>
    <cfRule type="cellIs" dxfId="1639" priority="795" operator="greaterThanOrEqual">
      <formula>6.1</formula>
    </cfRule>
    <cfRule type="cellIs" dxfId="1638" priority="796" operator="greaterThanOrEqual">
      <formula>5.95</formula>
    </cfRule>
    <cfRule type="cellIs" dxfId="1637" priority="797" operator="greaterThanOrEqual">
      <formula>5.8</formula>
    </cfRule>
    <cfRule type="cellIs" dxfId="1636" priority="798" operator="lessThanOrEqual">
      <formula>5.8</formula>
    </cfRule>
  </conditionalFormatting>
  <conditionalFormatting sqref="X45">
    <cfRule type="cellIs" dxfId="1635" priority="799" operator="greaterThanOrEqual">
      <formula>6.4</formula>
    </cfRule>
    <cfRule type="cellIs" dxfId="1634" priority="800" operator="greaterThanOrEqual">
      <formula>6.1</formula>
    </cfRule>
    <cfRule type="cellIs" dxfId="1633" priority="801" operator="greaterThanOrEqual">
      <formula>5.8</formula>
    </cfRule>
    <cfRule type="cellIs" dxfId="1632" priority="802" operator="lessThanOrEqual">
      <formula>5.8</formula>
    </cfRule>
    <cfRule type="cellIs" dxfId="1631" priority="1661" operator="greaterThanOrEqual">
      <formula>6.7</formula>
    </cfRule>
  </conditionalFormatting>
  <conditionalFormatting sqref="AB45">
    <cfRule type="cellIs" dxfId="1630" priority="792" operator="greaterThanOrEqual">
      <formula>7</formula>
    </cfRule>
    <cfRule type="cellIs" dxfId="1629" priority="793" operator="greaterThanOrEqual">
      <formula>4</formula>
    </cfRule>
  </conditionalFormatting>
  <conditionalFormatting sqref="AA45">
    <cfRule type="cellIs" dxfId="1628" priority="787" operator="greaterThanOrEqual">
      <formula>1.45</formula>
    </cfRule>
    <cfRule type="cellIs" dxfId="1627" priority="788" operator="greaterThanOrEqual">
      <formula>0.9</formula>
    </cfRule>
    <cfRule type="cellIs" dxfId="1626" priority="789" operator="greaterThanOrEqual">
      <formula>0.5</formula>
    </cfRule>
    <cfRule type="cellIs" dxfId="1625" priority="790" operator="greaterThanOrEqual">
      <formula>0.3</formula>
    </cfRule>
    <cfRule type="cellIs" dxfId="1624" priority="791" operator="lessThanOrEqual">
      <formula>0.3</formula>
    </cfRule>
  </conditionalFormatting>
  <conditionalFormatting sqref="AC45">
    <cfRule type="cellIs" dxfId="1623" priority="785" operator="greaterThanOrEqual">
      <formula>7</formula>
    </cfRule>
    <cfRule type="cellIs" dxfId="1622" priority="786" operator="greaterThanOrEqual">
      <formula>4</formula>
    </cfRule>
  </conditionalFormatting>
  <conditionalFormatting sqref="Y47">
    <cfRule type="cellIs" dxfId="1621" priority="775" operator="greaterThanOrEqual">
      <formula>6.2</formula>
    </cfRule>
    <cfRule type="cellIs" dxfId="1620" priority="776" operator="greaterThanOrEqual">
      <formula>6.1</formula>
    </cfRule>
    <cfRule type="cellIs" dxfId="1619" priority="777" operator="greaterThanOrEqual">
      <formula>5.95</formula>
    </cfRule>
    <cfRule type="cellIs" dxfId="1618" priority="778" operator="greaterThanOrEqual">
      <formula>5.8</formula>
    </cfRule>
    <cfRule type="cellIs" dxfId="1617" priority="779" operator="lessThanOrEqual">
      <formula>5.8</formula>
    </cfRule>
  </conditionalFormatting>
  <conditionalFormatting sqref="X47">
    <cfRule type="cellIs" dxfId="1616" priority="780" operator="greaterThanOrEqual">
      <formula>6.4</formula>
    </cfRule>
    <cfRule type="cellIs" dxfId="1615" priority="781" operator="greaterThanOrEqual">
      <formula>6.1</formula>
    </cfRule>
    <cfRule type="cellIs" dxfId="1614" priority="782" operator="greaterThanOrEqual">
      <formula>5.8</formula>
    </cfRule>
    <cfRule type="cellIs" dxfId="1613" priority="783" operator="lessThanOrEqual">
      <formula>5.8</formula>
    </cfRule>
    <cfRule type="cellIs" dxfId="1612" priority="1662" operator="greaterThanOrEqual">
      <formula>6.7</formula>
    </cfRule>
  </conditionalFormatting>
  <conditionalFormatting sqref="AK47">
    <cfRule type="cellIs" dxfId="1611" priority="754" operator="greaterThanOrEqual">
      <formula>7</formula>
    </cfRule>
    <cfRule type="cellIs" dxfId="1610" priority="755" operator="greaterThanOrEqual">
      <formula>4</formula>
    </cfRule>
  </conditionalFormatting>
  <conditionalFormatting sqref="AA47">
    <cfRule type="cellIs" dxfId="1609" priority="768" operator="greaterThanOrEqual">
      <formula>1.45</formula>
    </cfRule>
    <cfRule type="cellIs" dxfId="1608" priority="769" operator="greaterThanOrEqual">
      <formula>0.9</formula>
    </cfRule>
    <cfRule type="cellIs" dxfId="1607" priority="770" operator="greaterThanOrEqual">
      <formula>0.5</formula>
    </cfRule>
    <cfRule type="cellIs" dxfId="1606" priority="771" operator="greaterThanOrEqual">
      <formula>0.3</formula>
    </cfRule>
    <cfRule type="cellIs" dxfId="1605" priority="772" operator="lessThanOrEqual">
      <formula>0.3</formula>
    </cfRule>
  </conditionalFormatting>
  <conditionalFormatting sqref="AC47">
    <cfRule type="cellIs" dxfId="1604" priority="766" operator="greaterThanOrEqual">
      <formula>7</formula>
    </cfRule>
    <cfRule type="cellIs" dxfId="1603" priority="767" operator="greaterThanOrEqual">
      <formula>4</formula>
    </cfRule>
  </conditionalFormatting>
  <conditionalFormatting sqref="AH47">
    <cfRule type="cellIs" dxfId="1602" priority="756" operator="greaterThanOrEqual">
      <formula>6.2</formula>
    </cfRule>
    <cfRule type="cellIs" dxfId="1601" priority="757" operator="greaterThanOrEqual">
      <formula>6.1</formula>
    </cfRule>
    <cfRule type="cellIs" dxfId="1600" priority="758" operator="greaterThanOrEqual">
      <formula>5.95</formula>
    </cfRule>
    <cfRule type="cellIs" dxfId="1599" priority="759" operator="greaterThanOrEqual">
      <formula>5.8</formula>
    </cfRule>
    <cfRule type="cellIs" dxfId="1598" priority="760" operator="lessThanOrEqual">
      <formula>5.8</formula>
    </cfRule>
  </conditionalFormatting>
  <conditionalFormatting sqref="AG47">
    <cfRule type="cellIs" dxfId="1597" priority="761" operator="greaterThanOrEqual">
      <formula>6.4</formula>
    </cfRule>
    <cfRule type="cellIs" dxfId="1596" priority="762" operator="greaterThanOrEqual">
      <formula>6.1</formula>
    </cfRule>
    <cfRule type="cellIs" dxfId="1595" priority="763" operator="greaterThanOrEqual">
      <formula>5.8</formula>
    </cfRule>
    <cfRule type="cellIs" dxfId="1594" priority="764" operator="lessThanOrEqual">
      <formula>5.8</formula>
    </cfRule>
    <cfRule type="cellIs" dxfId="1593" priority="1663" operator="greaterThanOrEqual">
      <formula>6.7</formula>
    </cfRule>
  </conditionalFormatting>
  <conditionalFormatting sqref="AJ47">
    <cfRule type="cellIs" dxfId="1592" priority="749" operator="greaterThanOrEqual">
      <formula>1.45</formula>
    </cfRule>
    <cfRule type="cellIs" dxfId="1591" priority="750" operator="greaterThanOrEqual">
      <formula>0.9</formula>
    </cfRule>
    <cfRule type="cellIs" dxfId="1590" priority="751" operator="greaterThanOrEqual">
      <formula>0.5</formula>
    </cfRule>
    <cfRule type="cellIs" dxfId="1589" priority="752" operator="greaterThanOrEqual">
      <formula>0.3</formula>
    </cfRule>
    <cfRule type="cellIs" dxfId="1588" priority="753" operator="lessThanOrEqual">
      <formula>0.3</formula>
    </cfRule>
  </conditionalFormatting>
  <conditionalFormatting sqref="AL47">
    <cfRule type="cellIs" dxfId="1587" priority="747" operator="greaterThanOrEqual">
      <formula>7</formula>
    </cfRule>
    <cfRule type="cellIs" dxfId="1586" priority="748" operator="greaterThanOrEqual">
      <formula>4</formula>
    </cfRule>
  </conditionalFormatting>
  <conditionalFormatting sqref="AH51">
    <cfRule type="cellIs" dxfId="1585" priority="737" operator="greaterThanOrEqual">
      <formula>6.2</formula>
    </cfRule>
    <cfRule type="cellIs" dxfId="1584" priority="738" operator="greaterThanOrEqual">
      <formula>6.1</formula>
    </cfRule>
    <cfRule type="cellIs" dxfId="1583" priority="739" operator="greaterThanOrEqual">
      <formula>5.95</formula>
    </cfRule>
    <cfRule type="cellIs" dxfId="1582" priority="740" operator="greaterThanOrEqual">
      <formula>5.8</formula>
    </cfRule>
    <cfRule type="cellIs" dxfId="1581" priority="741" operator="lessThanOrEqual">
      <formula>5.8</formula>
    </cfRule>
  </conditionalFormatting>
  <conditionalFormatting sqref="AG51">
    <cfRule type="cellIs" dxfId="1580" priority="742" operator="greaterThanOrEqual">
      <formula>6.4</formula>
    </cfRule>
    <cfRule type="cellIs" dxfId="1579" priority="743" operator="greaterThanOrEqual">
      <formula>6.1</formula>
    </cfRule>
    <cfRule type="cellIs" dxfId="1578" priority="744" operator="greaterThanOrEqual">
      <formula>5.8</formula>
    </cfRule>
    <cfRule type="cellIs" dxfId="1577" priority="745" operator="lessThanOrEqual">
      <formula>5.8</formula>
    </cfRule>
    <cfRule type="cellIs" dxfId="1576" priority="1664" operator="greaterThanOrEqual">
      <formula>6.7</formula>
    </cfRule>
  </conditionalFormatting>
  <conditionalFormatting sqref="AK51">
    <cfRule type="cellIs" dxfId="1575" priority="735" operator="greaterThanOrEqual">
      <formula>7</formula>
    </cfRule>
    <cfRule type="cellIs" dxfId="1574" priority="736" operator="greaterThanOrEqual">
      <formula>4</formula>
    </cfRule>
  </conditionalFormatting>
  <conditionalFormatting sqref="AJ51">
    <cfRule type="cellIs" dxfId="1573" priority="730" operator="greaterThanOrEqual">
      <formula>1.45</formula>
    </cfRule>
    <cfRule type="cellIs" dxfId="1572" priority="731" operator="greaterThanOrEqual">
      <formula>0.9</formula>
    </cfRule>
    <cfRule type="cellIs" dxfId="1571" priority="732" operator="greaterThanOrEqual">
      <formula>0.5</formula>
    </cfRule>
    <cfRule type="cellIs" dxfId="1570" priority="733" operator="greaterThanOrEqual">
      <formula>0.3</formula>
    </cfRule>
    <cfRule type="cellIs" dxfId="1569" priority="734" operator="lessThanOrEqual">
      <formula>0.3</formula>
    </cfRule>
  </conditionalFormatting>
  <conditionalFormatting sqref="AL51">
    <cfRule type="cellIs" dxfId="1568" priority="728" operator="greaterThanOrEqual">
      <formula>7</formula>
    </cfRule>
    <cfRule type="cellIs" dxfId="1567" priority="729" operator="greaterThanOrEqual">
      <formula>4</formula>
    </cfRule>
  </conditionalFormatting>
  <conditionalFormatting sqref="AH52">
    <cfRule type="cellIs" dxfId="1566" priority="718" operator="greaterThanOrEqual">
      <formula>6.2</formula>
    </cfRule>
    <cfRule type="cellIs" dxfId="1565" priority="719" operator="greaterThanOrEqual">
      <formula>6.1</formula>
    </cfRule>
    <cfRule type="cellIs" dxfId="1564" priority="720" operator="greaterThanOrEqual">
      <formula>5.95</formula>
    </cfRule>
    <cfRule type="cellIs" dxfId="1563" priority="721" operator="greaterThanOrEqual">
      <formula>5.8</formula>
    </cfRule>
    <cfRule type="cellIs" dxfId="1562" priority="722" operator="lessThanOrEqual">
      <formula>5.8</formula>
    </cfRule>
  </conditionalFormatting>
  <conditionalFormatting sqref="AG52">
    <cfRule type="cellIs" dxfId="1561" priority="723" operator="greaterThanOrEqual">
      <formula>6.4</formula>
    </cfRule>
    <cfRule type="cellIs" dxfId="1560" priority="724" operator="greaterThanOrEqual">
      <formula>6.1</formula>
    </cfRule>
    <cfRule type="cellIs" dxfId="1559" priority="725" operator="greaterThanOrEqual">
      <formula>5.8</formula>
    </cfRule>
    <cfRule type="cellIs" dxfId="1558" priority="726" operator="lessThanOrEqual">
      <formula>5.8</formula>
    </cfRule>
    <cfRule type="cellIs" dxfId="1557" priority="1665" operator="greaterThanOrEqual">
      <formula>6.7</formula>
    </cfRule>
  </conditionalFormatting>
  <conditionalFormatting sqref="AK52">
    <cfRule type="cellIs" dxfId="1556" priority="716" operator="greaterThanOrEqual">
      <formula>7</formula>
    </cfRule>
    <cfRule type="cellIs" dxfId="1555" priority="717" operator="greaterThanOrEqual">
      <formula>4</formula>
    </cfRule>
  </conditionalFormatting>
  <conditionalFormatting sqref="AJ52">
    <cfRule type="cellIs" dxfId="1554" priority="711" operator="greaterThanOrEqual">
      <formula>1.45</formula>
    </cfRule>
    <cfRule type="cellIs" dxfId="1553" priority="712" operator="greaterThanOrEqual">
      <formula>0.9</formula>
    </cfRule>
    <cfRule type="cellIs" dxfId="1552" priority="713" operator="greaterThanOrEqual">
      <formula>0.5</formula>
    </cfRule>
    <cfRule type="cellIs" dxfId="1551" priority="714" operator="greaterThanOrEqual">
      <formula>0.3</formula>
    </cfRule>
    <cfRule type="cellIs" dxfId="1550" priority="715" operator="lessThanOrEqual">
      <formula>0.3</formula>
    </cfRule>
  </conditionalFormatting>
  <conditionalFormatting sqref="AL52">
    <cfRule type="cellIs" dxfId="1549" priority="709" operator="greaterThanOrEqual">
      <formula>7</formula>
    </cfRule>
    <cfRule type="cellIs" dxfId="1548" priority="710" operator="greaterThanOrEqual">
      <formula>4</formula>
    </cfRule>
  </conditionalFormatting>
  <conditionalFormatting sqref="Y50">
    <cfRule type="cellIs" dxfId="1547" priority="699" operator="greaterThanOrEqual">
      <formula>6.2</formula>
    </cfRule>
    <cfRule type="cellIs" dxfId="1546" priority="700" operator="greaterThanOrEqual">
      <formula>6.1</formula>
    </cfRule>
    <cfRule type="cellIs" dxfId="1545" priority="701" operator="greaterThanOrEqual">
      <formula>5.95</formula>
    </cfRule>
    <cfRule type="cellIs" dxfId="1544" priority="702" operator="greaterThanOrEqual">
      <formula>5.8</formula>
    </cfRule>
    <cfRule type="cellIs" dxfId="1543" priority="703" operator="lessThanOrEqual">
      <formula>5.8</formula>
    </cfRule>
  </conditionalFormatting>
  <conditionalFormatting sqref="X50">
    <cfRule type="cellIs" dxfId="1542" priority="704" operator="greaterThanOrEqual">
      <formula>6.4</formula>
    </cfRule>
    <cfRule type="cellIs" dxfId="1541" priority="705" operator="greaterThanOrEqual">
      <formula>6.1</formula>
    </cfRule>
    <cfRule type="cellIs" dxfId="1540" priority="706" operator="greaterThanOrEqual">
      <formula>5.8</formula>
    </cfRule>
    <cfRule type="cellIs" dxfId="1539" priority="707" operator="lessThanOrEqual">
      <formula>5.8</formula>
    </cfRule>
    <cfRule type="cellIs" dxfId="1538" priority="1666" operator="greaterThanOrEqual">
      <formula>6.7</formula>
    </cfRule>
  </conditionalFormatting>
  <conditionalFormatting sqref="AB50">
    <cfRule type="cellIs" dxfId="1537" priority="697" operator="greaterThanOrEqual">
      <formula>7</formula>
    </cfRule>
    <cfRule type="cellIs" dxfId="1536" priority="698" operator="greaterThanOrEqual">
      <formula>4</formula>
    </cfRule>
  </conditionalFormatting>
  <conditionalFormatting sqref="AA50">
    <cfRule type="cellIs" dxfId="1535" priority="692" operator="greaterThanOrEqual">
      <formula>1.45</formula>
    </cfRule>
    <cfRule type="cellIs" dxfId="1534" priority="693" operator="greaterThanOrEqual">
      <formula>0.9</formula>
    </cfRule>
    <cfRule type="cellIs" dxfId="1533" priority="694" operator="greaterThanOrEqual">
      <formula>0.5</formula>
    </cfRule>
    <cfRule type="cellIs" dxfId="1532" priority="695" operator="greaterThanOrEqual">
      <formula>0.3</formula>
    </cfRule>
    <cfRule type="cellIs" dxfId="1531" priority="696" operator="lessThanOrEqual">
      <formula>0.3</formula>
    </cfRule>
  </conditionalFormatting>
  <conditionalFormatting sqref="AC50">
    <cfRule type="cellIs" dxfId="1530" priority="690" operator="greaterThanOrEqual">
      <formula>7</formula>
    </cfRule>
    <cfRule type="cellIs" dxfId="1529" priority="691" operator="greaterThanOrEqual">
      <formula>4</formula>
    </cfRule>
  </conditionalFormatting>
  <conditionalFormatting sqref="Y51">
    <cfRule type="cellIs" dxfId="1528" priority="680" operator="greaterThanOrEqual">
      <formula>6.2</formula>
    </cfRule>
    <cfRule type="cellIs" dxfId="1527" priority="681" operator="greaterThanOrEqual">
      <formula>6.1</formula>
    </cfRule>
    <cfRule type="cellIs" dxfId="1526" priority="682" operator="greaterThanOrEqual">
      <formula>5.95</formula>
    </cfRule>
    <cfRule type="cellIs" dxfId="1525" priority="683" operator="greaterThanOrEqual">
      <formula>5.8</formula>
    </cfRule>
    <cfRule type="cellIs" dxfId="1524" priority="684" operator="lessThanOrEqual">
      <formula>5.8</formula>
    </cfRule>
  </conditionalFormatting>
  <conditionalFormatting sqref="X51">
    <cfRule type="cellIs" dxfId="1523" priority="685" operator="greaterThanOrEqual">
      <formula>6.4</formula>
    </cfRule>
    <cfRule type="cellIs" dxfId="1522" priority="686" operator="greaterThanOrEqual">
      <formula>6.1</formula>
    </cfRule>
    <cfRule type="cellIs" dxfId="1521" priority="687" operator="greaterThanOrEqual">
      <formula>5.8</formula>
    </cfRule>
    <cfRule type="cellIs" dxfId="1520" priority="688" operator="lessThanOrEqual">
      <formula>5.8</formula>
    </cfRule>
    <cfRule type="cellIs" dxfId="1519" priority="1667" operator="greaterThanOrEqual">
      <formula>6.7</formula>
    </cfRule>
  </conditionalFormatting>
  <conditionalFormatting sqref="AB51">
    <cfRule type="cellIs" dxfId="1518" priority="678" operator="greaterThanOrEqual">
      <formula>7</formula>
    </cfRule>
    <cfRule type="cellIs" dxfId="1517" priority="679" operator="greaterThanOrEqual">
      <formula>4</formula>
    </cfRule>
  </conditionalFormatting>
  <conditionalFormatting sqref="AA51">
    <cfRule type="cellIs" dxfId="1516" priority="673" operator="greaterThanOrEqual">
      <formula>1.45</formula>
    </cfRule>
    <cfRule type="cellIs" dxfId="1515" priority="674" operator="greaterThanOrEqual">
      <formula>0.9</formula>
    </cfRule>
    <cfRule type="cellIs" dxfId="1514" priority="675" operator="greaterThanOrEqual">
      <formula>0.5</formula>
    </cfRule>
    <cfRule type="cellIs" dxfId="1513" priority="676" operator="greaterThanOrEqual">
      <formula>0.3</formula>
    </cfRule>
    <cfRule type="cellIs" dxfId="1512" priority="677" operator="lessThanOrEqual">
      <formula>0.3</formula>
    </cfRule>
  </conditionalFormatting>
  <conditionalFormatting sqref="AC51">
    <cfRule type="cellIs" dxfId="1511" priority="671" operator="greaterThanOrEqual">
      <formula>7</formula>
    </cfRule>
    <cfRule type="cellIs" dxfId="1510" priority="672" operator="greaterThanOrEqual">
      <formula>4</formula>
    </cfRule>
  </conditionalFormatting>
  <conditionalFormatting sqref="Y52">
    <cfRule type="cellIs" dxfId="1509" priority="661" operator="greaterThanOrEqual">
      <formula>6.2</formula>
    </cfRule>
    <cfRule type="cellIs" dxfId="1508" priority="662" operator="greaterThanOrEqual">
      <formula>6.1</formula>
    </cfRule>
    <cfRule type="cellIs" dxfId="1507" priority="663" operator="greaterThanOrEqual">
      <formula>5.95</formula>
    </cfRule>
    <cfRule type="cellIs" dxfId="1506" priority="664" operator="greaterThanOrEqual">
      <formula>5.8</formula>
    </cfRule>
    <cfRule type="cellIs" dxfId="1505" priority="665" operator="lessThanOrEqual">
      <formula>5.8</formula>
    </cfRule>
  </conditionalFormatting>
  <conditionalFormatting sqref="X52">
    <cfRule type="cellIs" dxfId="1504" priority="666" operator="greaterThanOrEqual">
      <formula>6.4</formula>
    </cfRule>
    <cfRule type="cellIs" dxfId="1503" priority="667" operator="greaterThanOrEqual">
      <formula>6.1</formula>
    </cfRule>
    <cfRule type="cellIs" dxfId="1502" priority="668" operator="greaterThanOrEqual">
      <formula>5.8</formula>
    </cfRule>
    <cfRule type="cellIs" dxfId="1501" priority="669" operator="lessThanOrEqual">
      <formula>5.8</formula>
    </cfRule>
    <cfRule type="cellIs" dxfId="1500" priority="1668" operator="greaterThanOrEqual">
      <formula>6.7</formula>
    </cfRule>
  </conditionalFormatting>
  <conditionalFormatting sqref="AB52">
    <cfRule type="cellIs" dxfId="1499" priority="659" operator="greaterThanOrEqual">
      <formula>7</formula>
    </cfRule>
    <cfRule type="cellIs" dxfId="1498" priority="660" operator="greaterThanOrEqual">
      <formula>4</formula>
    </cfRule>
  </conditionalFormatting>
  <conditionalFormatting sqref="AA52">
    <cfRule type="cellIs" dxfId="1497" priority="654" operator="greaterThanOrEqual">
      <formula>1.45</formula>
    </cfRule>
    <cfRule type="cellIs" dxfId="1496" priority="655" operator="greaterThanOrEqual">
      <formula>0.9</formula>
    </cfRule>
    <cfRule type="cellIs" dxfId="1495" priority="656" operator="greaterThanOrEqual">
      <formula>0.5</formula>
    </cfRule>
    <cfRule type="cellIs" dxfId="1494" priority="657" operator="greaterThanOrEqual">
      <formula>0.3</formula>
    </cfRule>
    <cfRule type="cellIs" dxfId="1493" priority="658" operator="lessThanOrEqual">
      <formula>0.3</formula>
    </cfRule>
  </conditionalFormatting>
  <conditionalFormatting sqref="AC52">
    <cfRule type="cellIs" dxfId="1492" priority="652" operator="greaterThanOrEqual">
      <formula>7</formula>
    </cfRule>
    <cfRule type="cellIs" dxfId="1491" priority="653" operator="greaterThanOrEqual">
      <formula>4</formula>
    </cfRule>
  </conditionalFormatting>
  <conditionalFormatting sqref="P59">
    <cfRule type="cellIs" dxfId="1490" priority="642" operator="greaterThanOrEqual">
      <formula>6.2</formula>
    </cfRule>
    <cfRule type="cellIs" dxfId="1489" priority="643" operator="greaterThanOrEqual">
      <formula>6.1</formula>
    </cfRule>
    <cfRule type="cellIs" dxfId="1488" priority="644" operator="greaterThanOrEqual">
      <formula>5.95</formula>
    </cfRule>
    <cfRule type="cellIs" dxfId="1487" priority="645" operator="greaterThanOrEqual">
      <formula>5.8</formula>
    </cfRule>
    <cfRule type="cellIs" dxfId="1486" priority="646" operator="lessThanOrEqual">
      <formula>5.8</formula>
    </cfRule>
  </conditionalFormatting>
  <conditionalFormatting sqref="O59">
    <cfRule type="cellIs" dxfId="1485" priority="647" operator="greaterThanOrEqual">
      <formula>6.4</formula>
    </cfRule>
    <cfRule type="cellIs" dxfId="1484" priority="648" operator="greaterThanOrEqual">
      <formula>6.1</formula>
    </cfRule>
    <cfRule type="cellIs" dxfId="1483" priority="649" operator="greaterThanOrEqual">
      <formula>5.8</formula>
    </cfRule>
    <cfRule type="cellIs" dxfId="1482" priority="650" operator="lessThanOrEqual">
      <formula>5.8</formula>
    </cfRule>
    <cfRule type="cellIs" dxfId="1481" priority="1669" operator="greaterThanOrEqual">
      <formula>6.7</formula>
    </cfRule>
  </conditionalFormatting>
  <conditionalFormatting sqref="S59">
    <cfRule type="cellIs" dxfId="1480" priority="640" operator="greaterThanOrEqual">
      <formula>7</formula>
    </cfRule>
    <cfRule type="cellIs" dxfId="1479" priority="641" operator="greaterThanOrEqual">
      <formula>4</formula>
    </cfRule>
  </conditionalFormatting>
  <conditionalFormatting sqref="R60">
    <cfRule type="cellIs" dxfId="1478" priority="616" operator="greaterThanOrEqual">
      <formula>1.45</formula>
    </cfRule>
    <cfRule type="cellIs" dxfId="1477" priority="617" operator="greaterThanOrEqual">
      <formula>0.9</formula>
    </cfRule>
    <cfRule type="cellIs" dxfId="1476" priority="618" operator="greaterThanOrEqual">
      <formula>0.5</formula>
    </cfRule>
    <cfRule type="cellIs" dxfId="1475" priority="619" operator="greaterThanOrEqual">
      <formula>0.3</formula>
    </cfRule>
    <cfRule type="cellIs" dxfId="1474" priority="620" operator="lessThanOrEqual">
      <formula>0.3</formula>
    </cfRule>
  </conditionalFormatting>
  <conditionalFormatting sqref="T60">
    <cfRule type="cellIs" dxfId="1473" priority="614" operator="greaterThanOrEqual">
      <formula>7</formula>
    </cfRule>
    <cfRule type="cellIs" dxfId="1472" priority="615" operator="greaterThanOrEqual">
      <formula>4</formula>
    </cfRule>
  </conditionalFormatting>
  <conditionalFormatting sqref="P61">
    <cfRule type="cellIs" dxfId="1471" priority="604" operator="greaterThanOrEqual">
      <formula>6.2</formula>
    </cfRule>
    <cfRule type="cellIs" dxfId="1470" priority="605" operator="greaterThanOrEqual">
      <formula>6.1</formula>
    </cfRule>
    <cfRule type="cellIs" dxfId="1469" priority="606" operator="greaterThanOrEqual">
      <formula>5.95</formula>
    </cfRule>
    <cfRule type="cellIs" dxfId="1468" priority="607" operator="greaterThanOrEqual">
      <formula>5.8</formula>
    </cfRule>
    <cfRule type="cellIs" dxfId="1467" priority="608" operator="lessThanOrEqual">
      <formula>5.8</formula>
    </cfRule>
  </conditionalFormatting>
  <conditionalFormatting sqref="O60">
    <cfRule type="cellIs" dxfId="1466" priority="628" operator="greaterThanOrEqual">
      <formula>6.4</formula>
    </cfRule>
    <cfRule type="cellIs" dxfId="1465" priority="629" operator="greaterThanOrEqual">
      <formula>6.1</formula>
    </cfRule>
    <cfRule type="cellIs" dxfId="1464" priority="630" operator="greaterThanOrEqual">
      <formula>5.8</formula>
    </cfRule>
    <cfRule type="cellIs" dxfId="1463" priority="631" operator="lessThanOrEqual">
      <formula>5.8</formula>
    </cfRule>
    <cfRule type="cellIs" dxfId="1462" priority="1670" operator="greaterThanOrEqual">
      <formula>6.7</formula>
    </cfRule>
  </conditionalFormatting>
  <conditionalFormatting sqref="S60">
    <cfRule type="cellIs" dxfId="1461" priority="621" operator="greaterThanOrEqual">
      <formula>7</formula>
    </cfRule>
    <cfRule type="cellIs" dxfId="1460" priority="622" operator="greaterThanOrEqual">
      <formula>4</formula>
    </cfRule>
  </conditionalFormatting>
  <conditionalFormatting sqref="O61">
    <cfRule type="cellIs" dxfId="1459" priority="609" operator="greaterThanOrEqual">
      <formula>6.4</formula>
    </cfRule>
    <cfRule type="cellIs" dxfId="1458" priority="610" operator="greaterThanOrEqual">
      <formula>6.1</formula>
    </cfRule>
    <cfRule type="cellIs" dxfId="1457" priority="611" operator="greaterThanOrEqual">
      <formula>5.8</formula>
    </cfRule>
    <cfRule type="cellIs" dxfId="1456" priority="612" operator="lessThanOrEqual">
      <formula>5.8</formula>
    </cfRule>
    <cfRule type="cellIs" dxfId="1455" priority="1671" operator="greaterThanOrEqual">
      <formula>6.7</formula>
    </cfRule>
  </conditionalFormatting>
  <conditionalFormatting sqref="S61">
    <cfRule type="cellIs" dxfId="1454" priority="602" operator="greaterThanOrEqual">
      <formula>7</formula>
    </cfRule>
    <cfRule type="cellIs" dxfId="1453" priority="603" operator="greaterThanOrEqual">
      <formula>4</formula>
    </cfRule>
  </conditionalFormatting>
  <conditionalFormatting sqref="R61">
    <cfRule type="cellIs" dxfId="1452" priority="597" operator="greaterThanOrEqual">
      <formula>1.45</formula>
    </cfRule>
    <cfRule type="cellIs" dxfId="1451" priority="598" operator="greaterThanOrEqual">
      <formula>0.9</formula>
    </cfRule>
    <cfRule type="cellIs" dxfId="1450" priority="599" operator="greaterThanOrEqual">
      <formula>0.5</formula>
    </cfRule>
    <cfRule type="cellIs" dxfId="1449" priority="600" operator="greaterThanOrEqual">
      <formula>0.3</formula>
    </cfRule>
    <cfRule type="cellIs" dxfId="1448" priority="601" operator="lessThanOrEqual">
      <formula>0.3</formula>
    </cfRule>
  </conditionalFormatting>
  <conditionalFormatting sqref="T61">
    <cfRule type="cellIs" dxfId="1447" priority="595" operator="greaterThanOrEqual">
      <formula>7</formula>
    </cfRule>
    <cfRule type="cellIs" dxfId="1446" priority="596" operator="greaterThanOrEqual">
      <formula>4</formula>
    </cfRule>
  </conditionalFormatting>
  <conditionalFormatting sqref="Y59:Y61">
    <cfRule type="cellIs" dxfId="1445" priority="585" operator="greaterThanOrEqual">
      <formula>6.2</formula>
    </cfRule>
    <cfRule type="cellIs" dxfId="1444" priority="586" operator="greaterThanOrEqual">
      <formula>6.1</formula>
    </cfRule>
    <cfRule type="cellIs" dxfId="1443" priority="587" operator="greaterThanOrEqual">
      <formula>5.95</formula>
    </cfRule>
    <cfRule type="cellIs" dxfId="1442" priority="588" operator="greaterThanOrEqual">
      <formula>5.8</formula>
    </cfRule>
    <cfRule type="cellIs" dxfId="1441" priority="589" operator="lessThanOrEqual">
      <formula>5.8</formula>
    </cfRule>
  </conditionalFormatting>
  <conditionalFormatting sqref="X59:X61">
    <cfRule type="cellIs" dxfId="1440" priority="590" operator="greaterThanOrEqual">
      <formula>6.4</formula>
    </cfRule>
    <cfRule type="cellIs" dxfId="1439" priority="591" operator="greaterThanOrEqual">
      <formula>6.1</formula>
    </cfRule>
    <cfRule type="cellIs" dxfId="1438" priority="592" operator="greaterThanOrEqual">
      <formula>5.8</formula>
    </cfRule>
    <cfRule type="cellIs" dxfId="1437" priority="593" operator="lessThanOrEqual">
      <formula>5.8</formula>
    </cfRule>
    <cfRule type="cellIs" dxfId="1436" priority="1672" operator="greaterThanOrEqual">
      <formula>6.7</formula>
    </cfRule>
  </conditionalFormatting>
  <conditionalFormatting sqref="AB59:AB61">
    <cfRule type="cellIs" dxfId="1435" priority="583" operator="greaterThanOrEqual">
      <formula>7</formula>
    </cfRule>
    <cfRule type="cellIs" dxfId="1434" priority="584" operator="greaterThanOrEqual">
      <formula>4</formula>
    </cfRule>
  </conditionalFormatting>
  <conditionalFormatting sqref="AA59:AA61">
    <cfRule type="cellIs" dxfId="1433" priority="578" operator="greaterThanOrEqual">
      <formula>1.45</formula>
    </cfRule>
    <cfRule type="cellIs" dxfId="1432" priority="579" operator="greaterThanOrEqual">
      <formula>0.9</formula>
    </cfRule>
    <cfRule type="cellIs" dxfId="1431" priority="580" operator="greaterThanOrEqual">
      <formula>0.5</formula>
    </cfRule>
    <cfRule type="cellIs" dxfId="1430" priority="581" operator="greaterThanOrEqual">
      <formula>0.3</formula>
    </cfRule>
    <cfRule type="cellIs" dxfId="1429" priority="582" operator="lessThanOrEqual">
      <formula>0.3</formula>
    </cfRule>
  </conditionalFormatting>
  <conditionalFormatting sqref="AC59:AC61">
    <cfRule type="cellIs" dxfId="1428" priority="576" operator="greaterThanOrEqual">
      <formula>7</formula>
    </cfRule>
    <cfRule type="cellIs" dxfId="1427" priority="577" operator="greaterThanOrEqual">
      <formula>4</formula>
    </cfRule>
  </conditionalFormatting>
  <conditionalFormatting sqref="AH56">
    <cfRule type="cellIs" dxfId="1426" priority="566" operator="greaterThanOrEqual">
      <formula>6.2</formula>
    </cfRule>
    <cfRule type="cellIs" dxfId="1425" priority="567" operator="greaterThanOrEqual">
      <formula>6.1</formula>
    </cfRule>
    <cfRule type="cellIs" dxfId="1424" priority="568" operator="greaterThanOrEqual">
      <formula>5.95</formula>
    </cfRule>
    <cfRule type="cellIs" dxfId="1423" priority="569" operator="greaterThanOrEqual">
      <formula>5.8</formula>
    </cfRule>
    <cfRule type="cellIs" dxfId="1422" priority="570" operator="lessThanOrEqual">
      <formula>5.8</formula>
    </cfRule>
  </conditionalFormatting>
  <conditionalFormatting sqref="AG56">
    <cfRule type="cellIs" dxfId="1421" priority="571" operator="greaterThanOrEqual">
      <formula>6.4</formula>
    </cfRule>
    <cfRule type="cellIs" dxfId="1420" priority="572" operator="greaterThanOrEqual">
      <formula>6.1</formula>
    </cfRule>
    <cfRule type="cellIs" dxfId="1419" priority="573" operator="greaterThanOrEqual">
      <formula>5.8</formula>
    </cfRule>
    <cfRule type="cellIs" dxfId="1418" priority="574" operator="lessThanOrEqual">
      <formula>5.8</formula>
    </cfRule>
    <cfRule type="cellIs" dxfId="1417" priority="1673" operator="greaterThanOrEqual">
      <formula>6.7</formula>
    </cfRule>
  </conditionalFormatting>
  <conditionalFormatting sqref="AK56">
    <cfRule type="cellIs" dxfId="1416" priority="564" operator="greaterThanOrEqual">
      <formula>7</formula>
    </cfRule>
    <cfRule type="cellIs" dxfId="1415" priority="565" operator="greaterThanOrEqual">
      <formula>4</formula>
    </cfRule>
  </conditionalFormatting>
  <conditionalFormatting sqref="AJ56">
    <cfRule type="cellIs" dxfId="1414" priority="559" operator="greaterThanOrEqual">
      <formula>1.45</formula>
    </cfRule>
    <cfRule type="cellIs" dxfId="1413" priority="560" operator="greaterThanOrEqual">
      <formula>0.9</formula>
    </cfRule>
    <cfRule type="cellIs" dxfId="1412" priority="561" operator="greaterThanOrEqual">
      <formula>0.5</formula>
    </cfRule>
    <cfRule type="cellIs" dxfId="1411" priority="562" operator="greaterThanOrEqual">
      <formula>0.3</formula>
    </cfRule>
    <cfRule type="cellIs" dxfId="1410" priority="563" operator="lessThanOrEqual">
      <formula>0.3</formula>
    </cfRule>
  </conditionalFormatting>
  <conditionalFormatting sqref="AL56">
    <cfRule type="cellIs" dxfId="1409" priority="557" operator="greaterThanOrEqual">
      <formula>7</formula>
    </cfRule>
    <cfRule type="cellIs" dxfId="1408" priority="558" operator="greaterThanOrEqual">
      <formula>4</formula>
    </cfRule>
  </conditionalFormatting>
  <conditionalFormatting sqref="AH59:AH61">
    <cfRule type="cellIs" dxfId="1407" priority="547" operator="greaterThanOrEqual">
      <formula>6.2</formula>
    </cfRule>
    <cfRule type="cellIs" dxfId="1406" priority="548" operator="greaterThanOrEqual">
      <formula>6.1</formula>
    </cfRule>
    <cfRule type="cellIs" dxfId="1405" priority="549" operator="greaterThanOrEqual">
      <formula>5.95</formula>
    </cfRule>
    <cfRule type="cellIs" dxfId="1404" priority="550" operator="greaterThanOrEqual">
      <formula>5.8</formula>
    </cfRule>
    <cfRule type="cellIs" dxfId="1403" priority="551" operator="lessThanOrEqual">
      <formula>5.8</formula>
    </cfRule>
  </conditionalFormatting>
  <conditionalFormatting sqref="AG59:AG61">
    <cfRule type="cellIs" dxfId="1402" priority="552" operator="greaterThanOrEqual">
      <formula>6.4</formula>
    </cfRule>
    <cfRule type="cellIs" dxfId="1401" priority="553" operator="greaterThanOrEqual">
      <formula>6.1</formula>
    </cfRule>
    <cfRule type="cellIs" dxfId="1400" priority="554" operator="greaterThanOrEqual">
      <formula>5.8</formula>
    </cfRule>
    <cfRule type="cellIs" dxfId="1399" priority="555" operator="lessThanOrEqual">
      <formula>5.8</formula>
    </cfRule>
    <cfRule type="cellIs" dxfId="1398" priority="1674" operator="greaterThanOrEqual">
      <formula>6.7</formula>
    </cfRule>
  </conditionalFormatting>
  <conditionalFormatting sqref="AK59:AK61">
    <cfRule type="cellIs" dxfId="1397" priority="545" operator="greaterThanOrEqual">
      <formula>7</formula>
    </cfRule>
    <cfRule type="cellIs" dxfId="1396" priority="546" operator="greaterThanOrEqual">
      <formula>4</formula>
    </cfRule>
  </conditionalFormatting>
  <conditionalFormatting sqref="AJ59:AJ61">
    <cfRule type="cellIs" dxfId="1395" priority="540" operator="greaterThanOrEqual">
      <formula>1.45</formula>
    </cfRule>
    <cfRule type="cellIs" dxfId="1394" priority="541" operator="greaterThanOrEqual">
      <formula>0.9</formula>
    </cfRule>
    <cfRule type="cellIs" dxfId="1393" priority="542" operator="greaterThanOrEqual">
      <formula>0.5</formula>
    </cfRule>
    <cfRule type="cellIs" dxfId="1392" priority="543" operator="greaterThanOrEqual">
      <formula>0.3</formula>
    </cfRule>
    <cfRule type="cellIs" dxfId="1391" priority="544" operator="lessThanOrEqual">
      <formula>0.3</formula>
    </cfRule>
  </conditionalFormatting>
  <conditionalFormatting sqref="AL59:AL61">
    <cfRule type="cellIs" dxfId="1390" priority="538" operator="greaterThanOrEqual">
      <formula>7</formula>
    </cfRule>
    <cfRule type="cellIs" dxfId="1389" priority="539" operator="greaterThanOrEqual">
      <formula>4</formula>
    </cfRule>
  </conditionalFormatting>
  <conditionalFormatting sqref="AH64">
    <cfRule type="cellIs" dxfId="1388" priority="528" operator="greaterThanOrEqual">
      <formula>6.2</formula>
    </cfRule>
    <cfRule type="cellIs" dxfId="1387" priority="529" operator="greaterThanOrEqual">
      <formula>6.1</formula>
    </cfRule>
    <cfRule type="cellIs" dxfId="1386" priority="530" operator="greaterThanOrEqual">
      <formula>5.95</formula>
    </cfRule>
    <cfRule type="cellIs" dxfId="1385" priority="531" operator="greaterThanOrEqual">
      <formula>5.8</formula>
    </cfRule>
    <cfRule type="cellIs" dxfId="1384" priority="532" operator="lessThanOrEqual">
      <formula>5.8</formula>
    </cfRule>
  </conditionalFormatting>
  <conditionalFormatting sqref="AG64">
    <cfRule type="cellIs" dxfId="1383" priority="533" operator="greaterThanOrEqual">
      <formula>6.4</formula>
    </cfRule>
    <cfRule type="cellIs" dxfId="1382" priority="534" operator="greaterThanOrEqual">
      <formula>6.1</formula>
    </cfRule>
    <cfRule type="cellIs" dxfId="1381" priority="535" operator="greaterThanOrEqual">
      <formula>5.8</formula>
    </cfRule>
    <cfRule type="cellIs" dxfId="1380" priority="536" operator="lessThanOrEqual">
      <formula>5.8</formula>
    </cfRule>
    <cfRule type="cellIs" dxfId="1379" priority="1675" operator="greaterThanOrEqual">
      <formula>6.7</formula>
    </cfRule>
  </conditionalFormatting>
  <conditionalFormatting sqref="AK64">
    <cfRule type="cellIs" dxfId="1378" priority="526" operator="greaterThanOrEqual">
      <formula>7</formula>
    </cfRule>
    <cfRule type="cellIs" dxfId="1377" priority="527" operator="greaterThanOrEqual">
      <formula>4</formula>
    </cfRule>
  </conditionalFormatting>
  <conditionalFormatting sqref="AJ64">
    <cfRule type="cellIs" dxfId="1376" priority="521" operator="greaterThanOrEqual">
      <formula>1.45</formula>
    </cfRule>
    <cfRule type="cellIs" dxfId="1375" priority="522" operator="greaterThanOrEqual">
      <formula>0.9</formula>
    </cfRule>
    <cfRule type="cellIs" dxfId="1374" priority="523" operator="greaterThanOrEqual">
      <formula>0.5</formula>
    </cfRule>
    <cfRule type="cellIs" dxfId="1373" priority="524" operator="greaterThanOrEqual">
      <formula>0.3</formula>
    </cfRule>
    <cfRule type="cellIs" dxfId="1372" priority="525" operator="lessThanOrEqual">
      <formula>0.3</formula>
    </cfRule>
  </conditionalFormatting>
  <conditionalFormatting sqref="AL64">
    <cfRule type="cellIs" dxfId="1371" priority="519" operator="greaterThanOrEqual">
      <formula>7</formula>
    </cfRule>
    <cfRule type="cellIs" dxfId="1370" priority="520" operator="greaterThanOrEqual">
      <formula>4</formula>
    </cfRule>
  </conditionalFormatting>
  <conditionalFormatting sqref="AH66:AH68">
    <cfRule type="cellIs" dxfId="1369" priority="509" operator="greaterThanOrEqual">
      <formula>6.2</formula>
    </cfRule>
    <cfRule type="cellIs" dxfId="1368" priority="510" operator="greaterThanOrEqual">
      <formula>6.1</formula>
    </cfRule>
    <cfRule type="cellIs" dxfId="1367" priority="511" operator="greaterThanOrEqual">
      <formula>5.95</formula>
    </cfRule>
    <cfRule type="cellIs" dxfId="1366" priority="512" operator="greaterThanOrEqual">
      <formula>5.8</formula>
    </cfRule>
    <cfRule type="cellIs" dxfId="1365" priority="513" operator="lessThanOrEqual">
      <formula>5.8</formula>
    </cfRule>
  </conditionalFormatting>
  <conditionalFormatting sqref="AG66:AG68">
    <cfRule type="cellIs" dxfId="1364" priority="514" operator="greaterThanOrEqual">
      <formula>6.4</formula>
    </cfRule>
    <cfRule type="cellIs" dxfId="1363" priority="515" operator="greaterThanOrEqual">
      <formula>6.1</formula>
    </cfRule>
    <cfRule type="cellIs" dxfId="1362" priority="516" operator="greaterThanOrEqual">
      <formula>5.8</formula>
    </cfRule>
    <cfRule type="cellIs" dxfId="1361" priority="517" operator="lessThanOrEqual">
      <formula>5.8</formula>
    </cfRule>
    <cfRule type="cellIs" dxfId="1360" priority="1676" operator="greaterThanOrEqual">
      <formula>6.7</formula>
    </cfRule>
  </conditionalFormatting>
  <conditionalFormatting sqref="AK66:AK68">
    <cfRule type="cellIs" dxfId="1359" priority="507" operator="greaterThanOrEqual">
      <formula>7</formula>
    </cfRule>
    <cfRule type="cellIs" dxfId="1358" priority="508" operator="greaterThanOrEqual">
      <formula>4</formula>
    </cfRule>
  </conditionalFormatting>
  <conditionalFormatting sqref="AJ66:AJ68">
    <cfRule type="cellIs" dxfId="1357" priority="502" operator="greaterThanOrEqual">
      <formula>1.45</formula>
    </cfRule>
    <cfRule type="cellIs" dxfId="1356" priority="503" operator="greaterThanOrEqual">
      <formula>0.9</formula>
    </cfRule>
    <cfRule type="cellIs" dxfId="1355" priority="504" operator="greaterThanOrEqual">
      <formula>0.5</formula>
    </cfRule>
    <cfRule type="cellIs" dxfId="1354" priority="505" operator="greaterThanOrEqual">
      <formula>0.3</formula>
    </cfRule>
    <cfRule type="cellIs" dxfId="1353" priority="506" operator="lessThanOrEqual">
      <formula>0.3</formula>
    </cfRule>
  </conditionalFormatting>
  <conditionalFormatting sqref="AL66:AL68">
    <cfRule type="cellIs" dxfId="1352" priority="500" operator="greaterThanOrEqual">
      <formula>7</formula>
    </cfRule>
    <cfRule type="cellIs" dxfId="1351" priority="501" operator="greaterThanOrEqual">
      <formula>4</formula>
    </cfRule>
  </conditionalFormatting>
  <conditionalFormatting sqref="Y64">
    <cfRule type="cellIs" dxfId="1350" priority="490" operator="greaterThanOrEqual">
      <formula>6.2</formula>
    </cfRule>
    <cfRule type="cellIs" dxfId="1349" priority="491" operator="greaterThanOrEqual">
      <formula>6.1</formula>
    </cfRule>
    <cfRule type="cellIs" dxfId="1348" priority="492" operator="greaterThanOrEqual">
      <formula>5.95</formula>
    </cfRule>
    <cfRule type="cellIs" dxfId="1347" priority="493" operator="greaterThanOrEqual">
      <formula>5.8</formula>
    </cfRule>
    <cfRule type="cellIs" dxfId="1346" priority="494" operator="lessThanOrEqual">
      <formula>5.8</formula>
    </cfRule>
  </conditionalFormatting>
  <conditionalFormatting sqref="X64">
    <cfRule type="cellIs" dxfId="1345" priority="495" operator="greaterThanOrEqual">
      <formula>6.4</formula>
    </cfRule>
    <cfRule type="cellIs" dxfId="1344" priority="496" operator="greaterThanOrEqual">
      <formula>6.1</formula>
    </cfRule>
    <cfRule type="cellIs" dxfId="1343" priority="497" operator="greaterThanOrEqual">
      <formula>5.8</formula>
    </cfRule>
    <cfRule type="cellIs" dxfId="1342" priority="498" operator="lessThanOrEqual">
      <formula>5.8</formula>
    </cfRule>
    <cfRule type="cellIs" dxfId="1341" priority="1677" operator="greaterThanOrEqual">
      <formula>6.7</formula>
    </cfRule>
  </conditionalFormatting>
  <conditionalFormatting sqref="AB64">
    <cfRule type="cellIs" dxfId="1340" priority="488" operator="greaterThanOrEqual">
      <formula>7</formula>
    </cfRule>
    <cfRule type="cellIs" dxfId="1339" priority="489" operator="greaterThanOrEqual">
      <formula>4</formula>
    </cfRule>
  </conditionalFormatting>
  <conditionalFormatting sqref="AA64">
    <cfRule type="cellIs" dxfId="1338" priority="483" operator="greaterThanOrEqual">
      <formula>1.45</formula>
    </cfRule>
    <cfRule type="cellIs" dxfId="1337" priority="484" operator="greaterThanOrEqual">
      <formula>0.9</formula>
    </cfRule>
    <cfRule type="cellIs" dxfId="1336" priority="485" operator="greaterThanOrEqual">
      <formula>0.5</formula>
    </cfRule>
    <cfRule type="cellIs" dxfId="1335" priority="486" operator="greaterThanOrEqual">
      <formula>0.3</formula>
    </cfRule>
    <cfRule type="cellIs" dxfId="1334" priority="487" operator="lessThanOrEqual">
      <formula>0.3</formula>
    </cfRule>
  </conditionalFormatting>
  <conditionalFormatting sqref="AC64">
    <cfRule type="cellIs" dxfId="1333" priority="481" operator="greaterThanOrEqual">
      <formula>7</formula>
    </cfRule>
    <cfRule type="cellIs" dxfId="1332" priority="482" operator="greaterThanOrEqual">
      <formula>4</formula>
    </cfRule>
  </conditionalFormatting>
  <conditionalFormatting sqref="Y66:Y68">
    <cfRule type="cellIs" dxfId="1331" priority="471" operator="greaterThanOrEqual">
      <formula>6.2</formula>
    </cfRule>
    <cfRule type="cellIs" dxfId="1330" priority="472" operator="greaterThanOrEqual">
      <formula>6.1</formula>
    </cfRule>
    <cfRule type="cellIs" dxfId="1329" priority="473" operator="greaterThanOrEqual">
      <formula>5.95</formula>
    </cfRule>
    <cfRule type="cellIs" dxfId="1328" priority="474" operator="greaterThanOrEqual">
      <formula>5.8</formula>
    </cfRule>
    <cfRule type="cellIs" dxfId="1327" priority="475" operator="lessThanOrEqual">
      <formula>5.8</formula>
    </cfRule>
  </conditionalFormatting>
  <conditionalFormatting sqref="X66:X68">
    <cfRule type="cellIs" dxfId="1326" priority="476" operator="greaterThanOrEqual">
      <formula>6.4</formula>
    </cfRule>
    <cfRule type="cellIs" dxfId="1325" priority="477" operator="greaterThanOrEqual">
      <formula>6.1</formula>
    </cfRule>
    <cfRule type="cellIs" dxfId="1324" priority="478" operator="greaterThanOrEqual">
      <formula>5.8</formula>
    </cfRule>
    <cfRule type="cellIs" dxfId="1323" priority="479" operator="lessThanOrEqual">
      <formula>5.8</formula>
    </cfRule>
    <cfRule type="cellIs" dxfId="1322" priority="1678" operator="greaterThanOrEqual">
      <formula>6.7</formula>
    </cfRule>
  </conditionalFormatting>
  <conditionalFormatting sqref="AB66:AB68">
    <cfRule type="cellIs" dxfId="1321" priority="469" operator="greaterThanOrEqual">
      <formula>7</formula>
    </cfRule>
    <cfRule type="cellIs" dxfId="1320" priority="470" operator="greaterThanOrEqual">
      <formula>4</formula>
    </cfRule>
  </conditionalFormatting>
  <conditionalFormatting sqref="AA66:AA68">
    <cfRule type="cellIs" dxfId="1319" priority="464" operator="greaterThanOrEqual">
      <formula>1.45</formula>
    </cfRule>
    <cfRule type="cellIs" dxfId="1318" priority="465" operator="greaterThanOrEqual">
      <formula>0.9</formula>
    </cfRule>
    <cfRule type="cellIs" dxfId="1317" priority="466" operator="greaterThanOrEqual">
      <formula>0.5</formula>
    </cfRule>
    <cfRule type="cellIs" dxfId="1316" priority="467" operator="greaterThanOrEqual">
      <formula>0.3</formula>
    </cfRule>
    <cfRule type="cellIs" dxfId="1315" priority="468" operator="lessThanOrEqual">
      <formula>0.3</formula>
    </cfRule>
  </conditionalFormatting>
  <conditionalFormatting sqref="AC66:AC68">
    <cfRule type="cellIs" dxfId="1314" priority="462" operator="greaterThanOrEqual">
      <formula>7</formula>
    </cfRule>
    <cfRule type="cellIs" dxfId="1313" priority="463" operator="greaterThanOrEqual">
      <formula>4</formula>
    </cfRule>
  </conditionalFormatting>
  <conditionalFormatting sqref="AH74:AH75">
    <cfRule type="cellIs" dxfId="1312" priority="452" operator="greaterThanOrEqual">
      <formula>6.2</formula>
    </cfRule>
    <cfRule type="cellIs" dxfId="1311" priority="453" operator="greaterThanOrEqual">
      <formula>6.1</formula>
    </cfRule>
    <cfRule type="cellIs" dxfId="1310" priority="454" operator="greaterThanOrEqual">
      <formula>5.95</formula>
    </cfRule>
    <cfRule type="cellIs" dxfId="1309" priority="455" operator="greaterThanOrEqual">
      <formula>5.8</formula>
    </cfRule>
    <cfRule type="cellIs" dxfId="1308" priority="456" operator="lessThanOrEqual">
      <formula>5.8</formula>
    </cfRule>
  </conditionalFormatting>
  <conditionalFormatting sqref="AG74:AG75">
    <cfRule type="cellIs" dxfId="1307" priority="457" operator="greaterThanOrEqual">
      <formula>6.4</formula>
    </cfRule>
    <cfRule type="cellIs" dxfId="1306" priority="458" operator="greaterThanOrEqual">
      <formula>6.1</formula>
    </cfRule>
    <cfRule type="cellIs" dxfId="1305" priority="459" operator="greaterThanOrEqual">
      <formula>5.8</formula>
    </cfRule>
    <cfRule type="cellIs" dxfId="1304" priority="460" operator="lessThanOrEqual">
      <formula>5.8</formula>
    </cfRule>
    <cfRule type="cellIs" dxfId="1303" priority="1679" operator="greaterThanOrEqual">
      <formula>6.7</formula>
    </cfRule>
  </conditionalFormatting>
  <conditionalFormatting sqref="AK74:AK75">
    <cfRule type="cellIs" dxfId="1302" priority="450" operator="greaterThanOrEqual">
      <formula>7</formula>
    </cfRule>
    <cfRule type="cellIs" dxfId="1301" priority="451" operator="greaterThanOrEqual">
      <formula>4</formula>
    </cfRule>
  </conditionalFormatting>
  <conditionalFormatting sqref="AJ74:AJ75">
    <cfRule type="cellIs" dxfId="1300" priority="445" operator="greaterThanOrEqual">
      <formula>1.45</formula>
    </cfRule>
    <cfRule type="cellIs" dxfId="1299" priority="446" operator="greaterThanOrEqual">
      <formula>0.9</formula>
    </cfRule>
    <cfRule type="cellIs" dxfId="1298" priority="447" operator="greaterThanOrEqual">
      <formula>0.5</formula>
    </cfRule>
    <cfRule type="cellIs" dxfId="1297" priority="448" operator="greaterThanOrEqual">
      <formula>0.3</formula>
    </cfRule>
    <cfRule type="cellIs" dxfId="1296" priority="449" operator="lessThanOrEqual">
      <formula>0.3</formula>
    </cfRule>
  </conditionalFormatting>
  <conditionalFormatting sqref="AL74:AL75">
    <cfRule type="cellIs" dxfId="1295" priority="443" operator="greaterThanOrEqual">
      <formula>7</formula>
    </cfRule>
    <cfRule type="cellIs" dxfId="1294" priority="444" operator="greaterThanOrEqual">
      <formula>4</formula>
    </cfRule>
  </conditionalFormatting>
  <conditionalFormatting sqref="AH82:AH83">
    <cfRule type="cellIs" dxfId="1293" priority="433" operator="greaterThanOrEqual">
      <formula>6.2</formula>
    </cfRule>
    <cfRule type="cellIs" dxfId="1292" priority="434" operator="greaterThanOrEqual">
      <formula>6.1</formula>
    </cfRule>
    <cfRule type="cellIs" dxfId="1291" priority="435" operator="greaterThanOrEqual">
      <formula>5.95</formula>
    </cfRule>
    <cfRule type="cellIs" dxfId="1290" priority="436" operator="greaterThanOrEqual">
      <formula>5.8</formula>
    </cfRule>
    <cfRule type="cellIs" dxfId="1289" priority="437" operator="lessThanOrEqual">
      <formula>5.8</formula>
    </cfRule>
  </conditionalFormatting>
  <conditionalFormatting sqref="AG82:AG83">
    <cfRule type="cellIs" dxfId="1288" priority="438" operator="greaterThanOrEqual">
      <formula>6.4</formula>
    </cfRule>
    <cfRule type="cellIs" dxfId="1287" priority="439" operator="greaterThanOrEqual">
      <formula>6.1</formula>
    </cfRule>
    <cfRule type="cellIs" dxfId="1286" priority="440" operator="greaterThanOrEqual">
      <formula>5.8</formula>
    </cfRule>
    <cfRule type="cellIs" dxfId="1285" priority="441" operator="lessThanOrEqual">
      <formula>5.8</formula>
    </cfRule>
    <cfRule type="cellIs" dxfId="1284" priority="1680" operator="greaterThanOrEqual">
      <formula>6.7</formula>
    </cfRule>
  </conditionalFormatting>
  <conditionalFormatting sqref="AK82:AK83">
    <cfRule type="cellIs" dxfId="1283" priority="431" operator="greaterThanOrEqual">
      <formula>7</formula>
    </cfRule>
    <cfRule type="cellIs" dxfId="1282" priority="432" operator="greaterThanOrEqual">
      <formula>4</formula>
    </cfRule>
  </conditionalFormatting>
  <conditionalFormatting sqref="AJ82:AJ83">
    <cfRule type="cellIs" dxfId="1281" priority="426" operator="greaterThanOrEqual">
      <formula>1.45</formula>
    </cfRule>
    <cfRule type="cellIs" dxfId="1280" priority="427" operator="greaterThanOrEqual">
      <formula>0.9</formula>
    </cfRule>
    <cfRule type="cellIs" dxfId="1279" priority="428" operator="greaterThanOrEqual">
      <formula>0.5</formula>
    </cfRule>
    <cfRule type="cellIs" dxfId="1278" priority="429" operator="greaterThanOrEqual">
      <formula>0.3</formula>
    </cfRule>
    <cfRule type="cellIs" dxfId="1277" priority="430" operator="lessThanOrEqual">
      <formula>0.3</formula>
    </cfRule>
  </conditionalFormatting>
  <conditionalFormatting sqref="AL82:AL83">
    <cfRule type="cellIs" dxfId="1276" priority="424" operator="greaterThanOrEqual">
      <formula>7</formula>
    </cfRule>
    <cfRule type="cellIs" dxfId="1275" priority="425" operator="greaterThanOrEqual">
      <formula>4</formula>
    </cfRule>
  </conditionalFormatting>
  <conditionalFormatting sqref="P82:P83">
    <cfRule type="cellIs" dxfId="1274" priority="414" operator="greaterThanOrEqual">
      <formula>6.2</formula>
    </cfRule>
    <cfRule type="cellIs" dxfId="1273" priority="415" operator="greaterThanOrEqual">
      <formula>6.1</formula>
    </cfRule>
    <cfRule type="cellIs" dxfId="1272" priority="416" operator="greaterThanOrEqual">
      <formula>5.95</formula>
    </cfRule>
    <cfRule type="cellIs" dxfId="1271" priority="417" operator="greaterThanOrEqual">
      <formula>5.8</formula>
    </cfRule>
    <cfRule type="cellIs" dxfId="1270" priority="418" operator="lessThanOrEqual">
      <formula>5.8</formula>
    </cfRule>
  </conditionalFormatting>
  <conditionalFormatting sqref="O82:O83">
    <cfRule type="cellIs" dxfId="1269" priority="419" operator="greaterThanOrEqual">
      <formula>6.4</formula>
    </cfRule>
    <cfRule type="cellIs" dxfId="1268" priority="420" operator="greaterThanOrEqual">
      <formula>6.1</formula>
    </cfRule>
    <cfRule type="cellIs" dxfId="1267" priority="421" operator="greaterThanOrEqual">
      <formula>5.8</formula>
    </cfRule>
    <cfRule type="cellIs" dxfId="1266" priority="422" operator="lessThanOrEqual">
      <formula>5.8</formula>
    </cfRule>
    <cfRule type="cellIs" dxfId="1265" priority="1681" operator="greaterThanOrEqual">
      <formula>6.7</formula>
    </cfRule>
  </conditionalFormatting>
  <conditionalFormatting sqref="S82:S83">
    <cfRule type="cellIs" dxfId="1264" priority="412" operator="greaterThanOrEqual">
      <formula>7</formula>
    </cfRule>
    <cfRule type="cellIs" dxfId="1263" priority="413" operator="greaterThanOrEqual">
      <formula>4</formula>
    </cfRule>
  </conditionalFormatting>
  <conditionalFormatting sqref="R82:R83">
    <cfRule type="cellIs" dxfId="1262" priority="407" operator="greaterThanOrEqual">
      <formula>1.45</formula>
    </cfRule>
    <cfRule type="cellIs" dxfId="1261" priority="408" operator="greaterThanOrEqual">
      <formula>0.9</formula>
    </cfRule>
    <cfRule type="cellIs" dxfId="1260" priority="409" operator="greaterThanOrEqual">
      <formula>0.5</formula>
    </cfRule>
    <cfRule type="cellIs" dxfId="1259" priority="410" operator="greaterThanOrEqual">
      <formula>0.3</formula>
    </cfRule>
    <cfRule type="cellIs" dxfId="1258" priority="411" operator="lessThanOrEqual">
      <formula>0.3</formula>
    </cfRule>
  </conditionalFormatting>
  <conditionalFormatting sqref="T82:T83">
    <cfRule type="cellIs" dxfId="1257" priority="405" operator="greaterThanOrEqual">
      <formula>7</formula>
    </cfRule>
    <cfRule type="cellIs" dxfId="1256" priority="406" operator="greaterThanOrEqual">
      <formula>4</formula>
    </cfRule>
  </conditionalFormatting>
  <conditionalFormatting sqref="Y82">
    <cfRule type="cellIs" dxfId="1255" priority="395" operator="greaterThanOrEqual">
      <formula>6.2</formula>
    </cfRule>
    <cfRule type="cellIs" dxfId="1254" priority="396" operator="greaterThanOrEqual">
      <formula>6.1</formula>
    </cfRule>
    <cfRule type="cellIs" dxfId="1253" priority="397" operator="greaterThanOrEqual">
      <formula>5.95</formula>
    </cfRule>
    <cfRule type="cellIs" dxfId="1252" priority="398" operator="greaterThanOrEqual">
      <formula>5.8</formula>
    </cfRule>
    <cfRule type="cellIs" dxfId="1251" priority="399" operator="lessThanOrEqual">
      <formula>5.8</formula>
    </cfRule>
  </conditionalFormatting>
  <conditionalFormatting sqref="X82">
    <cfRule type="cellIs" dxfId="1250" priority="400" operator="greaterThanOrEqual">
      <formula>6.4</formula>
    </cfRule>
    <cfRule type="cellIs" dxfId="1249" priority="401" operator="greaterThanOrEqual">
      <formula>6.1</formula>
    </cfRule>
    <cfRule type="cellIs" dxfId="1248" priority="402" operator="greaterThanOrEqual">
      <formula>5.8</formula>
    </cfRule>
    <cfRule type="cellIs" dxfId="1247" priority="403" operator="lessThanOrEqual">
      <formula>5.8</formula>
    </cfRule>
    <cfRule type="cellIs" dxfId="1246" priority="1682" operator="greaterThanOrEqual">
      <formula>6.7</formula>
    </cfRule>
  </conditionalFormatting>
  <conditionalFormatting sqref="S80">
    <cfRule type="cellIs" dxfId="1245" priority="374" operator="greaterThanOrEqual">
      <formula>7</formula>
    </cfRule>
    <cfRule type="cellIs" dxfId="1244" priority="375" operator="greaterThanOrEqual">
      <formula>4</formula>
    </cfRule>
  </conditionalFormatting>
  <conditionalFormatting sqref="AA82">
    <cfRule type="cellIs" dxfId="1243" priority="388" operator="greaterThanOrEqual">
      <formula>1.45</formula>
    </cfRule>
    <cfRule type="cellIs" dxfId="1242" priority="389" operator="greaterThanOrEqual">
      <formula>0.9</formula>
    </cfRule>
    <cfRule type="cellIs" dxfId="1241" priority="390" operator="greaterThanOrEqual">
      <formula>0.5</formula>
    </cfRule>
    <cfRule type="cellIs" dxfId="1240" priority="391" operator="greaterThanOrEqual">
      <formula>0.3</formula>
    </cfRule>
    <cfRule type="cellIs" dxfId="1239" priority="392" operator="lessThanOrEqual">
      <formula>0.3</formula>
    </cfRule>
  </conditionalFormatting>
  <conditionalFormatting sqref="AC82">
    <cfRule type="cellIs" dxfId="1238" priority="386" operator="greaterThanOrEqual">
      <formula>7</formula>
    </cfRule>
    <cfRule type="cellIs" dxfId="1237" priority="387" operator="greaterThanOrEqual">
      <formula>4</formula>
    </cfRule>
  </conditionalFormatting>
  <conditionalFormatting sqref="P80">
    <cfRule type="cellIs" dxfId="1236" priority="376" operator="greaterThanOrEqual">
      <formula>6.2</formula>
    </cfRule>
    <cfRule type="cellIs" dxfId="1235" priority="377" operator="greaterThanOrEqual">
      <formula>6.1</formula>
    </cfRule>
    <cfRule type="cellIs" dxfId="1234" priority="378" operator="greaterThanOrEqual">
      <formula>5.95</formula>
    </cfRule>
    <cfRule type="cellIs" dxfId="1233" priority="379" operator="greaterThanOrEqual">
      <formula>5.8</formula>
    </cfRule>
    <cfRule type="cellIs" dxfId="1232" priority="380" operator="lessThanOrEqual">
      <formula>5.8</formula>
    </cfRule>
  </conditionalFormatting>
  <conditionalFormatting sqref="O80">
    <cfRule type="cellIs" dxfId="1231" priority="381" operator="greaterThanOrEqual">
      <formula>6.4</formula>
    </cfRule>
    <cfRule type="cellIs" dxfId="1230" priority="382" operator="greaterThanOrEqual">
      <formula>6.1</formula>
    </cfRule>
    <cfRule type="cellIs" dxfId="1229" priority="383" operator="greaterThanOrEqual">
      <formula>5.8</formula>
    </cfRule>
    <cfRule type="cellIs" dxfId="1228" priority="384" operator="lessThanOrEqual">
      <formula>5.8</formula>
    </cfRule>
    <cfRule type="cellIs" dxfId="1227" priority="1683" operator="greaterThanOrEqual">
      <formula>6.7</formula>
    </cfRule>
  </conditionalFormatting>
  <conditionalFormatting sqref="R80">
    <cfRule type="cellIs" dxfId="1226" priority="369" operator="greaterThanOrEqual">
      <formula>1.45</formula>
    </cfRule>
    <cfRule type="cellIs" dxfId="1225" priority="370" operator="greaterThanOrEqual">
      <formula>0.9</formula>
    </cfRule>
    <cfRule type="cellIs" dxfId="1224" priority="371" operator="greaterThanOrEqual">
      <formula>0.5</formula>
    </cfRule>
    <cfRule type="cellIs" dxfId="1223" priority="372" operator="greaterThanOrEqual">
      <formula>0.3</formula>
    </cfRule>
    <cfRule type="cellIs" dxfId="1222" priority="373" operator="lessThanOrEqual">
      <formula>0.3</formula>
    </cfRule>
  </conditionalFormatting>
  <conditionalFormatting sqref="T80">
    <cfRule type="cellIs" dxfId="1221" priority="367" operator="greaterThanOrEqual">
      <formula>7</formula>
    </cfRule>
    <cfRule type="cellIs" dxfId="1220" priority="368" operator="greaterThanOrEqual">
      <formula>4</formula>
    </cfRule>
  </conditionalFormatting>
  <conditionalFormatting sqref="P72">
    <cfRule type="cellIs" dxfId="1219" priority="338" operator="greaterThanOrEqual">
      <formula>6.2</formula>
    </cfRule>
    <cfRule type="cellIs" dxfId="1218" priority="339" operator="greaterThanOrEqual">
      <formula>6.1</formula>
    </cfRule>
    <cfRule type="cellIs" dxfId="1217" priority="340" operator="greaterThanOrEqual">
      <formula>5.95</formula>
    </cfRule>
    <cfRule type="cellIs" dxfId="1216" priority="341" operator="greaterThanOrEqual">
      <formula>5.8</formula>
    </cfRule>
    <cfRule type="cellIs" dxfId="1215" priority="342" operator="lessThanOrEqual">
      <formula>5.8</formula>
    </cfRule>
  </conditionalFormatting>
  <conditionalFormatting sqref="O72">
    <cfRule type="cellIs" dxfId="1214" priority="343" operator="greaterThanOrEqual">
      <formula>6.4</formula>
    </cfRule>
    <cfRule type="cellIs" dxfId="1213" priority="344" operator="greaterThanOrEqual">
      <formula>6.1</formula>
    </cfRule>
    <cfRule type="cellIs" dxfId="1212" priority="345" operator="greaterThanOrEqual">
      <formula>5.8</formula>
    </cfRule>
    <cfRule type="cellIs" dxfId="1211" priority="346" operator="lessThanOrEqual">
      <formula>5.8</formula>
    </cfRule>
    <cfRule type="cellIs" dxfId="1210" priority="1684" operator="greaterThanOrEqual">
      <formula>6.7</formula>
    </cfRule>
  </conditionalFormatting>
  <conditionalFormatting sqref="S72">
    <cfRule type="cellIs" dxfId="1209" priority="336" operator="greaterThanOrEqual">
      <formula>7</formula>
    </cfRule>
    <cfRule type="cellIs" dxfId="1208" priority="337" operator="greaterThanOrEqual">
      <formula>4</formula>
    </cfRule>
  </conditionalFormatting>
  <conditionalFormatting sqref="R72">
    <cfRule type="cellIs" dxfId="1207" priority="331" operator="greaterThanOrEqual">
      <formula>1.45</formula>
    </cfRule>
    <cfRule type="cellIs" dxfId="1206" priority="332" operator="greaterThanOrEqual">
      <formula>0.9</formula>
    </cfRule>
    <cfRule type="cellIs" dxfId="1205" priority="333" operator="greaterThanOrEqual">
      <formula>0.5</formula>
    </cfRule>
    <cfRule type="cellIs" dxfId="1204" priority="334" operator="greaterThanOrEqual">
      <formula>0.3</formula>
    </cfRule>
    <cfRule type="cellIs" dxfId="1203" priority="335" operator="lessThanOrEqual">
      <formula>0.3</formula>
    </cfRule>
  </conditionalFormatting>
  <conditionalFormatting sqref="T72">
    <cfRule type="cellIs" dxfId="1202" priority="329" operator="greaterThanOrEqual">
      <formula>7</formula>
    </cfRule>
    <cfRule type="cellIs" dxfId="1201" priority="330" operator="greaterThanOrEqual">
      <formula>4</formula>
    </cfRule>
  </conditionalFormatting>
  <conditionalFormatting sqref="P64">
    <cfRule type="cellIs" dxfId="1200" priority="319" operator="greaterThanOrEqual">
      <formula>6.2</formula>
    </cfRule>
    <cfRule type="cellIs" dxfId="1199" priority="320" operator="greaterThanOrEqual">
      <formula>6.1</formula>
    </cfRule>
    <cfRule type="cellIs" dxfId="1198" priority="321" operator="greaterThanOrEqual">
      <formula>5.95</formula>
    </cfRule>
    <cfRule type="cellIs" dxfId="1197" priority="322" operator="greaterThanOrEqual">
      <formula>5.8</formula>
    </cfRule>
    <cfRule type="cellIs" dxfId="1196" priority="323" operator="lessThanOrEqual">
      <formula>5.8</formula>
    </cfRule>
  </conditionalFormatting>
  <conditionalFormatting sqref="O64">
    <cfRule type="cellIs" dxfId="1195" priority="324" operator="greaterThanOrEqual">
      <formula>6.4</formula>
    </cfRule>
    <cfRule type="cellIs" dxfId="1194" priority="325" operator="greaterThanOrEqual">
      <formula>6.1</formula>
    </cfRule>
    <cfRule type="cellIs" dxfId="1193" priority="326" operator="greaterThanOrEqual">
      <formula>5.8</formula>
    </cfRule>
    <cfRule type="cellIs" dxfId="1192" priority="327" operator="lessThanOrEqual">
      <formula>5.8</formula>
    </cfRule>
    <cfRule type="cellIs" dxfId="1191" priority="1685" operator="greaterThanOrEqual">
      <formula>6.7</formula>
    </cfRule>
  </conditionalFormatting>
  <conditionalFormatting sqref="S64">
    <cfRule type="cellIs" dxfId="1190" priority="317" operator="greaterThanOrEqual">
      <formula>7</formula>
    </cfRule>
    <cfRule type="cellIs" dxfId="1189" priority="318" operator="greaterThanOrEqual">
      <formula>4</formula>
    </cfRule>
  </conditionalFormatting>
  <conditionalFormatting sqref="R64">
    <cfRule type="cellIs" dxfId="1188" priority="312" operator="greaterThanOrEqual">
      <formula>1.45</formula>
    </cfRule>
    <cfRule type="cellIs" dxfId="1187" priority="313" operator="greaterThanOrEqual">
      <formula>0.9</formula>
    </cfRule>
    <cfRule type="cellIs" dxfId="1186" priority="314" operator="greaterThanOrEqual">
      <formula>0.5</formula>
    </cfRule>
    <cfRule type="cellIs" dxfId="1185" priority="315" operator="greaterThanOrEqual">
      <formula>0.3</formula>
    </cfRule>
    <cfRule type="cellIs" dxfId="1184" priority="316" operator="lessThanOrEqual">
      <formula>0.3</formula>
    </cfRule>
  </conditionalFormatting>
  <conditionalFormatting sqref="T64">
    <cfRule type="cellIs" dxfId="1183" priority="310" operator="greaterThanOrEqual">
      <formula>7</formula>
    </cfRule>
    <cfRule type="cellIs" dxfId="1182" priority="311" operator="greaterThanOrEqual">
      <formula>4</formula>
    </cfRule>
  </conditionalFormatting>
  <conditionalFormatting sqref="P66:P68">
    <cfRule type="cellIs" dxfId="1181" priority="300" operator="greaterThanOrEqual">
      <formula>6.2</formula>
    </cfRule>
    <cfRule type="cellIs" dxfId="1180" priority="301" operator="greaterThanOrEqual">
      <formula>6.1</formula>
    </cfRule>
    <cfRule type="cellIs" dxfId="1179" priority="302" operator="greaterThanOrEqual">
      <formula>5.95</formula>
    </cfRule>
    <cfRule type="cellIs" dxfId="1178" priority="303" operator="greaterThanOrEqual">
      <formula>5.8</formula>
    </cfRule>
    <cfRule type="cellIs" dxfId="1177" priority="304" operator="lessThanOrEqual">
      <formula>5.8</formula>
    </cfRule>
  </conditionalFormatting>
  <conditionalFormatting sqref="O66:O68">
    <cfRule type="cellIs" dxfId="1176" priority="305" operator="greaterThanOrEqual">
      <formula>6.4</formula>
    </cfRule>
    <cfRule type="cellIs" dxfId="1175" priority="306" operator="greaterThanOrEqual">
      <formula>6.1</formula>
    </cfRule>
    <cfRule type="cellIs" dxfId="1174" priority="307" operator="greaterThanOrEqual">
      <formula>5.8</formula>
    </cfRule>
    <cfRule type="cellIs" dxfId="1173" priority="308" operator="lessThanOrEqual">
      <formula>5.8</formula>
    </cfRule>
    <cfRule type="cellIs" dxfId="1172" priority="1686" operator="greaterThanOrEqual">
      <formula>6.7</formula>
    </cfRule>
  </conditionalFormatting>
  <conditionalFormatting sqref="S66:S68">
    <cfRule type="cellIs" dxfId="1171" priority="298" operator="greaterThanOrEqual">
      <formula>7</formula>
    </cfRule>
    <cfRule type="cellIs" dxfId="1170" priority="299" operator="greaterThanOrEqual">
      <formula>4</formula>
    </cfRule>
  </conditionalFormatting>
  <conditionalFormatting sqref="R66:R68">
    <cfRule type="cellIs" dxfId="1169" priority="293" operator="greaterThanOrEqual">
      <formula>1.45</formula>
    </cfRule>
    <cfRule type="cellIs" dxfId="1168" priority="294" operator="greaterThanOrEqual">
      <formula>0.9</formula>
    </cfRule>
    <cfRule type="cellIs" dxfId="1167" priority="295" operator="greaterThanOrEqual">
      <formula>0.5</formula>
    </cfRule>
    <cfRule type="cellIs" dxfId="1166" priority="296" operator="greaterThanOrEqual">
      <formula>0.3</formula>
    </cfRule>
    <cfRule type="cellIs" dxfId="1165" priority="297" operator="lessThanOrEqual">
      <formula>0.3</formula>
    </cfRule>
  </conditionalFormatting>
  <conditionalFormatting sqref="T66:T68">
    <cfRule type="cellIs" dxfId="1164" priority="291" operator="greaterThanOrEqual">
      <formula>7</formula>
    </cfRule>
    <cfRule type="cellIs" dxfId="1163" priority="292" operator="greaterThanOrEqual">
      <formula>4</formula>
    </cfRule>
  </conditionalFormatting>
  <conditionalFormatting sqref="P74:P75">
    <cfRule type="cellIs" dxfId="1162" priority="281" operator="greaterThanOrEqual">
      <formula>6.2</formula>
    </cfRule>
    <cfRule type="cellIs" dxfId="1161" priority="282" operator="greaterThanOrEqual">
      <formula>6.1</formula>
    </cfRule>
    <cfRule type="cellIs" dxfId="1160" priority="283" operator="greaterThanOrEqual">
      <formula>5.95</formula>
    </cfRule>
    <cfRule type="cellIs" dxfId="1159" priority="284" operator="greaterThanOrEqual">
      <formula>5.8</formula>
    </cfRule>
    <cfRule type="cellIs" dxfId="1158" priority="285" operator="lessThanOrEqual">
      <formula>5.8</formula>
    </cfRule>
  </conditionalFormatting>
  <conditionalFormatting sqref="O74:O75">
    <cfRule type="cellIs" dxfId="1157" priority="286" operator="greaterThanOrEqual">
      <formula>6.4</formula>
    </cfRule>
    <cfRule type="cellIs" dxfId="1156" priority="287" operator="greaterThanOrEqual">
      <formula>6.1</formula>
    </cfRule>
    <cfRule type="cellIs" dxfId="1155" priority="288" operator="greaterThanOrEqual">
      <formula>5.8</formula>
    </cfRule>
    <cfRule type="cellIs" dxfId="1154" priority="289" operator="lessThanOrEqual">
      <formula>5.8</formula>
    </cfRule>
    <cfRule type="cellIs" dxfId="1153" priority="1687" operator="greaterThanOrEqual">
      <formula>6.7</formula>
    </cfRule>
  </conditionalFormatting>
  <conditionalFormatting sqref="S74:S75">
    <cfRule type="cellIs" dxfId="1152" priority="279" operator="greaterThanOrEqual">
      <formula>7</formula>
    </cfRule>
    <cfRule type="cellIs" dxfId="1151" priority="280" operator="greaterThanOrEqual">
      <formula>4</formula>
    </cfRule>
  </conditionalFormatting>
  <conditionalFormatting sqref="R74:R75">
    <cfRule type="cellIs" dxfId="1150" priority="274" operator="greaterThanOrEqual">
      <formula>1.45</formula>
    </cfRule>
    <cfRule type="cellIs" dxfId="1149" priority="275" operator="greaterThanOrEqual">
      <formula>0.9</formula>
    </cfRule>
    <cfRule type="cellIs" dxfId="1148" priority="276" operator="greaterThanOrEqual">
      <formula>0.5</formula>
    </cfRule>
    <cfRule type="cellIs" dxfId="1147" priority="277" operator="greaterThanOrEqual">
      <formula>0.3</formula>
    </cfRule>
    <cfRule type="cellIs" dxfId="1146" priority="278" operator="lessThanOrEqual">
      <formula>0.3</formula>
    </cfRule>
  </conditionalFormatting>
  <conditionalFormatting sqref="T74:T75">
    <cfRule type="cellIs" dxfId="1145" priority="272" operator="greaterThanOrEqual">
      <formula>7</formula>
    </cfRule>
    <cfRule type="cellIs" dxfId="1144" priority="273" operator="greaterThanOrEqual">
      <formula>4</formula>
    </cfRule>
  </conditionalFormatting>
  <conditionalFormatting sqref="Y74:Y75">
    <cfRule type="cellIs" dxfId="1143" priority="262" operator="greaterThanOrEqual">
      <formula>6.2</formula>
    </cfRule>
    <cfRule type="cellIs" dxfId="1142" priority="263" operator="greaterThanOrEqual">
      <formula>6.1</formula>
    </cfRule>
    <cfRule type="cellIs" dxfId="1141" priority="264" operator="greaterThanOrEqual">
      <formula>5.95</formula>
    </cfRule>
    <cfRule type="cellIs" dxfId="1140" priority="265" operator="greaterThanOrEqual">
      <formula>5.8</formula>
    </cfRule>
    <cfRule type="cellIs" dxfId="1139" priority="266" operator="lessThanOrEqual">
      <formula>5.8</formula>
    </cfRule>
  </conditionalFormatting>
  <conditionalFormatting sqref="X74:X75">
    <cfRule type="cellIs" dxfId="1138" priority="267" operator="greaterThanOrEqual">
      <formula>6.4</formula>
    </cfRule>
    <cfRule type="cellIs" dxfId="1137" priority="268" operator="greaterThanOrEqual">
      <formula>6.1</formula>
    </cfRule>
    <cfRule type="cellIs" dxfId="1136" priority="269" operator="greaterThanOrEqual">
      <formula>5.8</formula>
    </cfRule>
    <cfRule type="cellIs" dxfId="1135" priority="270" operator="lessThanOrEqual">
      <formula>5.8</formula>
    </cfRule>
    <cfRule type="cellIs" dxfId="1134" priority="1688" operator="greaterThanOrEqual">
      <formula>6.7</formula>
    </cfRule>
  </conditionalFormatting>
  <conditionalFormatting sqref="AB74:AB75">
    <cfRule type="cellIs" dxfId="1133" priority="260" operator="greaterThanOrEqual">
      <formula>7</formula>
    </cfRule>
    <cfRule type="cellIs" dxfId="1132" priority="261" operator="greaterThanOrEqual">
      <formula>4</formula>
    </cfRule>
  </conditionalFormatting>
  <conditionalFormatting sqref="R78">
    <cfRule type="cellIs" dxfId="1131" priority="236" operator="greaterThanOrEqual">
      <formula>1.45</formula>
    </cfRule>
    <cfRule type="cellIs" dxfId="1130" priority="237" operator="greaterThanOrEqual">
      <formula>0.9</formula>
    </cfRule>
    <cfRule type="cellIs" dxfId="1129" priority="238" operator="greaterThanOrEqual">
      <formula>0.5</formula>
    </cfRule>
    <cfRule type="cellIs" dxfId="1128" priority="239" operator="greaterThanOrEqual">
      <formula>0.3</formula>
    </cfRule>
    <cfRule type="cellIs" dxfId="1127" priority="240" operator="lessThanOrEqual">
      <formula>0.3</formula>
    </cfRule>
  </conditionalFormatting>
  <conditionalFormatting sqref="P78">
    <cfRule type="cellIs" dxfId="1126" priority="243" operator="greaterThanOrEqual">
      <formula>6.2</formula>
    </cfRule>
    <cfRule type="cellIs" dxfId="1125" priority="244" operator="greaterThanOrEqual">
      <formula>6.1</formula>
    </cfRule>
    <cfRule type="cellIs" dxfId="1124" priority="245" operator="greaterThanOrEqual">
      <formula>5.95</formula>
    </cfRule>
    <cfRule type="cellIs" dxfId="1123" priority="246" operator="greaterThanOrEqual">
      <formula>5.8</formula>
    </cfRule>
    <cfRule type="cellIs" dxfId="1122" priority="247" operator="lessThanOrEqual">
      <formula>5.8</formula>
    </cfRule>
  </conditionalFormatting>
  <conditionalFormatting sqref="O78">
    <cfRule type="cellIs" dxfId="1121" priority="248" operator="greaterThanOrEqual">
      <formula>6.4</formula>
    </cfRule>
    <cfRule type="cellIs" dxfId="1120" priority="249" operator="greaterThanOrEqual">
      <formula>6.1</formula>
    </cfRule>
    <cfRule type="cellIs" dxfId="1119" priority="250" operator="greaterThanOrEqual">
      <formula>5.8</formula>
    </cfRule>
    <cfRule type="cellIs" dxfId="1118" priority="251" operator="lessThanOrEqual">
      <formula>5.8</formula>
    </cfRule>
  </conditionalFormatting>
  <conditionalFormatting sqref="S78">
    <cfRule type="cellIs" dxfId="1117" priority="241" operator="greaterThanOrEqual">
      <formula>7</formula>
    </cfRule>
    <cfRule type="cellIs" dxfId="1116" priority="242" operator="greaterThanOrEqual">
      <formula>4</formula>
    </cfRule>
  </conditionalFormatting>
  <conditionalFormatting sqref="F3">
    <cfRule type="cellIs" dxfId="1115" priority="229" operator="greaterThanOrEqual">
      <formula>6.7</formula>
    </cfRule>
    <cfRule type="cellIs" dxfId="1114" priority="230" operator="greaterThanOrEqual">
      <formula>6.4</formula>
    </cfRule>
    <cfRule type="cellIs" dxfId="1113" priority="231" operator="greaterThanOrEqual">
      <formula>6.1</formula>
    </cfRule>
    <cfRule type="cellIs" dxfId="1112" priority="232" operator="greaterThanOrEqual">
      <formula>5.8</formula>
    </cfRule>
    <cfRule type="cellIs" dxfId="1111" priority="233" operator="lessThanOrEqual">
      <formula>5.8</formula>
    </cfRule>
  </conditionalFormatting>
  <conditionalFormatting sqref="AH15">
    <cfRule type="cellIs" dxfId="1110" priority="48" operator="greaterThanOrEqual">
      <formula>6.2</formula>
    </cfRule>
    <cfRule type="cellIs" dxfId="1109" priority="49" operator="greaterThanOrEqual">
      <formula>6.1</formula>
    </cfRule>
    <cfRule type="cellIs" dxfId="1108" priority="50" operator="greaterThanOrEqual">
      <formula>5.95</formula>
    </cfRule>
    <cfRule type="cellIs" dxfId="1107" priority="51" operator="greaterThanOrEqual">
      <formula>5.8</formula>
    </cfRule>
    <cfRule type="cellIs" dxfId="1106" priority="52" operator="lessThanOrEqual">
      <formula>5.8</formula>
    </cfRule>
  </conditionalFormatting>
  <conditionalFormatting sqref="AG15">
    <cfRule type="cellIs" dxfId="1105" priority="53" operator="greaterThanOrEqual">
      <formula>6.4</formula>
    </cfRule>
    <cfRule type="cellIs" dxfId="1104" priority="54" operator="greaterThanOrEqual">
      <formula>6.1</formula>
    </cfRule>
    <cfRule type="cellIs" dxfId="1103" priority="55" operator="greaterThanOrEqual">
      <formula>5.8</formula>
    </cfRule>
    <cfRule type="cellIs" dxfId="1102" priority="56" operator="lessThanOrEqual">
      <formula>5.8</formula>
    </cfRule>
    <cfRule type="cellIs" dxfId="1101" priority="57" operator="greaterThanOrEqual">
      <formula>6.7</formula>
    </cfRule>
  </conditionalFormatting>
  <conditionalFormatting sqref="AK15">
    <cfRule type="cellIs" dxfId="1100" priority="46" operator="greaterThanOrEqual">
      <formula>7</formula>
    </cfRule>
    <cfRule type="cellIs" dxfId="1099" priority="47" operator="greaterThanOrEqual">
      <formula>4</formula>
    </cfRule>
  </conditionalFormatting>
  <conditionalFormatting sqref="AJ15">
    <cfRule type="cellIs" dxfId="1098" priority="41" operator="greaterThanOrEqual">
      <formula>1.45</formula>
    </cfRule>
    <cfRule type="cellIs" dxfId="1097" priority="42" operator="greaterThanOrEqual">
      <formula>0.9</formula>
    </cfRule>
    <cfRule type="cellIs" dxfId="1096" priority="43" operator="greaterThanOrEqual">
      <formula>0.5</formula>
    </cfRule>
    <cfRule type="cellIs" dxfId="1095" priority="44" operator="greaterThanOrEqual">
      <formula>0.3</formula>
    </cfRule>
    <cfRule type="cellIs" dxfId="1094" priority="45" operator="lessThanOrEqual">
      <formula>0.3</formula>
    </cfRule>
  </conditionalFormatting>
  <conditionalFormatting sqref="AL15">
    <cfRule type="cellIs" dxfId="1093" priority="39" operator="greaterThanOrEqual">
      <formula>7</formula>
    </cfRule>
    <cfRule type="cellIs" dxfId="1092" priority="40" operator="greaterThanOrEqual">
      <formula>4</formula>
    </cfRule>
  </conditionalFormatting>
  <conditionalFormatting sqref="AH16">
    <cfRule type="cellIs" dxfId="1091" priority="29" operator="greaterThanOrEqual">
      <formula>6.2</formula>
    </cfRule>
    <cfRule type="cellIs" dxfId="1090" priority="30" operator="greaterThanOrEqual">
      <formula>6.1</formula>
    </cfRule>
    <cfRule type="cellIs" dxfId="1089" priority="31" operator="greaterThanOrEqual">
      <formula>5.95</formula>
    </cfRule>
    <cfRule type="cellIs" dxfId="1088" priority="32" operator="greaterThanOrEqual">
      <formula>5.8</formula>
    </cfRule>
    <cfRule type="cellIs" dxfId="1087" priority="33" operator="lessThanOrEqual">
      <formula>5.8</formula>
    </cfRule>
  </conditionalFormatting>
  <conditionalFormatting sqref="AG16">
    <cfRule type="cellIs" dxfId="1086" priority="34" operator="greaterThanOrEqual">
      <formula>6.4</formula>
    </cfRule>
    <cfRule type="cellIs" dxfId="1085" priority="35" operator="greaterThanOrEqual">
      <formula>6.1</formula>
    </cfRule>
    <cfRule type="cellIs" dxfId="1084" priority="36" operator="greaterThanOrEqual">
      <formula>5.8</formula>
    </cfRule>
    <cfRule type="cellIs" dxfId="1083" priority="37" operator="lessThanOrEqual">
      <formula>5.8</formula>
    </cfRule>
    <cfRule type="cellIs" dxfId="1082" priority="38" operator="greaterThanOrEqual">
      <formula>6.7</formula>
    </cfRule>
  </conditionalFormatting>
  <conditionalFormatting sqref="AK16">
    <cfRule type="cellIs" dxfId="1081" priority="27" operator="greaterThanOrEqual">
      <formula>7</formula>
    </cfRule>
    <cfRule type="cellIs" dxfId="1080" priority="28" operator="greaterThanOrEqual">
      <formula>4</formula>
    </cfRule>
  </conditionalFormatting>
  <conditionalFormatting sqref="AJ16">
    <cfRule type="cellIs" dxfId="1079" priority="22" operator="greaterThanOrEqual">
      <formula>1.45</formula>
    </cfRule>
    <cfRule type="cellIs" dxfId="1078" priority="23" operator="greaterThanOrEqual">
      <formula>0.9</formula>
    </cfRule>
    <cfRule type="cellIs" dxfId="1077" priority="24" operator="greaterThanOrEqual">
      <formula>0.5</formula>
    </cfRule>
    <cfRule type="cellIs" dxfId="1076" priority="25" operator="greaterThanOrEqual">
      <formula>0.3</formula>
    </cfRule>
    <cfRule type="cellIs" dxfId="1075" priority="26" operator="lessThanOrEqual">
      <formula>0.3</formula>
    </cfRule>
  </conditionalFormatting>
  <conditionalFormatting sqref="AL16">
    <cfRule type="cellIs" dxfId="1074" priority="20" operator="greaterThanOrEqual">
      <formula>7</formula>
    </cfRule>
    <cfRule type="cellIs" dxfId="1073" priority="21" operator="greaterThanOrEqual">
      <formula>4</formula>
    </cfRule>
  </conditionalFormatting>
  <conditionalFormatting sqref="Y16">
    <cfRule type="cellIs" dxfId="1072" priority="10" operator="greaterThanOrEqual">
      <formula>6.2</formula>
    </cfRule>
    <cfRule type="cellIs" dxfId="1071" priority="11" operator="greaterThanOrEqual">
      <formula>6.1</formula>
    </cfRule>
    <cfRule type="cellIs" dxfId="1070" priority="12" operator="greaterThanOrEqual">
      <formula>5.95</formula>
    </cfRule>
    <cfRule type="cellIs" dxfId="1069" priority="13" operator="greaterThanOrEqual">
      <formula>5.8</formula>
    </cfRule>
    <cfRule type="cellIs" dxfId="1068" priority="14" operator="lessThanOrEqual">
      <formula>5.8</formula>
    </cfRule>
  </conditionalFormatting>
  <conditionalFormatting sqref="X16">
    <cfRule type="cellIs" dxfId="1067" priority="15" operator="greaterThanOrEqual">
      <formula>6.4</formula>
    </cfRule>
    <cfRule type="cellIs" dxfId="1066" priority="16" operator="greaterThanOrEqual">
      <formula>6.1</formula>
    </cfRule>
    <cfRule type="cellIs" dxfId="1065" priority="17" operator="greaterThanOrEqual">
      <formula>5.8</formula>
    </cfRule>
    <cfRule type="cellIs" dxfId="1064" priority="18" operator="lessThanOrEqual">
      <formula>5.8</formula>
    </cfRule>
    <cfRule type="cellIs" dxfId="1063" priority="19" operator="greaterThanOrEqual">
      <formula>6.7</formula>
    </cfRule>
  </conditionalFormatting>
  <conditionalFormatting sqref="AB16">
    <cfRule type="cellIs" dxfId="1062" priority="8" operator="greaterThanOrEqual">
      <formula>7</formula>
    </cfRule>
    <cfRule type="cellIs" dxfId="1061" priority="9" operator="greaterThanOrEqual">
      <formula>4</formula>
    </cfRule>
  </conditionalFormatting>
  <conditionalFormatting sqref="AA16">
    <cfRule type="cellIs" dxfId="1060" priority="3" operator="greaterThanOrEqual">
      <formula>1.45</formula>
    </cfRule>
    <cfRule type="cellIs" dxfId="1059" priority="4" operator="greaterThanOrEqual">
      <formula>0.9</formula>
    </cfRule>
    <cfRule type="cellIs" dxfId="1058" priority="5" operator="greaterThanOrEqual">
      <formula>0.5</formula>
    </cfRule>
    <cfRule type="cellIs" dxfId="1057" priority="6" operator="greaterThanOrEqual">
      <formula>0.3</formula>
    </cfRule>
    <cfRule type="cellIs" dxfId="1056" priority="7" operator="lessThanOrEqual">
      <formula>0.3</formula>
    </cfRule>
  </conditionalFormatting>
  <conditionalFormatting sqref="AC16">
    <cfRule type="cellIs" dxfId="1055" priority="1" operator="greaterThanOrEqual">
      <formula>7</formula>
    </cfRule>
    <cfRule type="cellIs" dxfId="1054" priority="2" operator="greaterThanOrEqual">
      <formula>4</formula>
    </cfRule>
  </conditionalFormatting>
  <conditionalFormatting sqref="P14">
    <cfRule type="cellIs" dxfId="1053" priority="162" operator="greaterThanOrEqual">
      <formula>6.2</formula>
    </cfRule>
    <cfRule type="cellIs" dxfId="1052" priority="163" operator="greaterThanOrEqual">
      <formula>6.1</formula>
    </cfRule>
    <cfRule type="cellIs" dxfId="1051" priority="164" operator="greaterThanOrEqual">
      <formula>5.95</formula>
    </cfRule>
    <cfRule type="cellIs" dxfId="1050" priority="165" operator="greaterThanOrEqual">
      <formula>5.8</formula>
    </cfRule>
    <cfRule type="cellIs" dxfId="1049" priority="166" operator="lessThanOrEqual">
      <formula>5.8</formula>
    </cfRule>
  </conditionalFormatting>
  <conditionalFormatting sqref="O14">
    <cfRule type="cellIs" dxfId="1048" priority="167" operator="greaterThanOrEqual">
      <formula>6.4</formula>
    </cfRule>
    <cfRule type="cellIs" dxfId="1047" priority="168" operator="greaterThanOrEqual">
      <formula>6.1</formula>
    </cfRule>
    <cfRule type="cellIs" dxfId="1046" priority="169" operator="greaterThanOrEqual">
      <formula>5.8</formula>
    </cfRule>
    <cfRule type="cellIs" dxfId="1045" priority="170" operator="lessThanOrEqual">
      <formula>5.8</formula>
    </cfRule>
    <cfRule type="cellIs" dxfId="1044" priority="171" operator="greaterThanOrEqual">
      <formula>6.7</formula>
    </cfRule>
  </conditionalFormatting>
  <conditionalFormatting sqref="S14">
    <cfRule type="cellIs" dxfId="1043" priority="160" operator="greaterThanOrEqual">
      <formula>7</formula>
    </cfRule>
    <cfRule type="cellIs" dxfId="1042" priority="161" operator="greaterThanOrEqual">
      <formula>4</formula>
    </cfRule>
  </conditionalFormatting>
  <conditionalFormatting sqref="R14">
    <cfRule type="cellIs" dxfId="1041" priority="155" operator="greaterThanOrEqual">
      <formula>1.45</formula>
    </cfRule>
    <cfRule type="cellIs" dxfId="1040" priority="156" operator="greaterThanOrEqual">
      <formula>0.9</formula>
    </cfRule>
    <cfRule type="cellIs" dxfId="1039" priority="157" operator="greaterThanOrEqual">
      <formula>0.5</formula>
    </cfRule>
    <cfRule type="cellIs" dxfId="1038" priority="158" operator="greaterThanOrEqual">
      <formula>0.3</formula>
    </cfRule>
    <cfRule type="cellIs" dxfId="1037" priority="159" operator="lessThanOrEqual">
      <formula>0.3</formula>
    </cfRule>
  </conditionalFormatting>
  <conditionalFormatting sqref="T14">
    <cfRule type="cellIs" dxfId="1036" priority="153" operator="greaterThanOrEqual">
      <formula>7</formula>
    </cfRule>
    <cfRule type="cellIs" dxfId="1035" priority="154" operator="greaterThanOrEqual">
      <formula>4</formula>
    </cfRule>
  </conditionalFormatting>
  <conditionalFormatting sqref="P13">
    <cfRule type="cellIs" dxfId="1034" priority="143" operator="greaterThanOrEqual">
      <formula>6.2</formula>
    </cfRule>
    <cfRule type="cellIs" dxfId="1033" priority="144" operator="greaterThanOrEqual">
      <formula>6.1</formula>
    </cfRule>
    <cfRule type="cellIs" dxfId="1032" priority="145" operator="greaterThanOrEqual">
      <formula>5.95</formula>
    </cfRule>
    <cfRule type="cellIs" dxfId="1031" priority="146" operator="greaterThanOrEqual">
      <formula>5.8</formula>
    </cfRule>
    <cfRule type="cellIs" dxfId="1030" priority="147" operator="lessThanOrEqual">
      <formula>5.8</formula>
    </cfRule>
  </conditionalFormatting>
  <conditionalFormatting sqref="O13">
    <cfRule type="cellIs" dxfId="1029" priority="148" operator="greaterThanOrEqual">
      <formula>6.4</formula>
    </cfRule>
    <cfRule type="cellIs" dxfId="1028" priority="149" operator="greaterThanOrEqual">
      <formula>6.1</formula>
    </cfRule>
    <cfRule type="cellIs" dxfId="1027" priority="150" operator="greaterThanOrEqual">
      <formula>5.8</formula>
    </cfRule>
    <cfRule type="cellIs" dxfId="1026" priority="151" operator="lessThanOrEqual">
      <formula>5.8</formula>
    </cfRule>
    <cfRule type="cellIs" dxfId="1025" priority="152" operator="greaterThanOrEqual">
      <formula>6.7</formula>
    </cfRule>
  </conditionalFormatting>
  <conditionalFormatting sqref="S13">
    <cfRule type="cellIs" dxfId="1024" priority="141" operator="greaterThanOrEqual">
      <formula>7</formula>
    </cfRule>
    <cfRule type="cellIs" dxfId="1023" priority="142" operator="greaterThanOrEqual">
      <formula>4</formula>
    </cfRule>
  </conditionalFormatting>
  <conditionalFormatting sqref="R13">
    <cfRule type="cellIs" dxfId="1022" priority="136" operator="greaterThanOrEqual">
      <formula>1.45</formula>
    </cfRule>
    <cfRule type="cellIs" dxfId="1021" priority="137" operator="greaterThanOrEqual">
      <formula>0.9</formula>
    </cfRule>
    <cfRule type="cellIs" dxfId="1020" priority="138" operator="greaterThanOrEqual">
      <formula>0.5</formula>
    </cfRule>
    <cfRule type="cellIs" dxfId="1019" priority="139" operator="greaterThanOrEqual">
      <formula>0.3</formula>
    </cfRule>
    <cfRule type="cellIs" dxfId="1018" priority="140" operator="lessThanOrEqual">
      <formula>0.3</formula>
    </cfRule>
  </conditionalFormatting>
  <conditionalFormatting sqref="T13">
    <cfRule type="cellIs" dxfId="1017" priority="134" operator="greaterThanOrEqual">
      <formula>7</formula>
    </cfRule>
    <cfRule type="cellIs" dxfId="1016" priority="135" operator="greaterThanOrEqual">
      <formula>4</formula>
    </cfRule>
  </conditionalFormatting>
  <conditionalFormatting sqref="P10">
    <cfRule type="cellIs" dxfId="1015" priority="124" operator="greaterThanOrEqual">
      <formula>6.2</formula>
    </cfRule>
    <cfRule type="cellIs" dxfId="1014" priority="125" operator="greaterThanOrEqual">
      <formula>6.1</formula>
    </cfRule>
    <cfRule type="cellIs" dxfId="1013" priority="126" operator="greaterThanOrEqual">
      <formula>5.95</formula>
    </cfRule>
    <cfRule type="cellIs" dxfId="1012" priority="127" operator="greaterThanOrEqual">
      <formula>5.8</formula>
    </cfRule>
    <cfRule type="cellIs" dxfId="1011" priority="128" operator="lessThanOrEqual">
      <formula>5.8</formula>
    </cfRule>
  </conditionalFormatting>
  <conditionalFormatting sqref="O10">
    <cfRule type="cellIs" dxfId="1010" priority="129" operator="greaterThanOrEqual">
      <formula>6.4</formula>
    </cfRule>
    <cfRule type="cellIs" dxfId="1009" priority="130" operator="greaterThanOrEqual">
      <formula>6.1</formula>
    </cfRule>
    <cfRule type="cellIs" dxfId="1008" priority="131" operator="greaterThanOrEqual">
      <formula>5.8</formula>
    </cfRule>
    <cfRule type="cellIs" dxfId="1007" priority="132" operator="lessThanOrEqual">
      <formula>5.8</formula>
    </cfRule>
    <cfRule type="cellIs" dxfId="1006" priority="133" operator="greaterThanOrEqual">
      <formula>6.7</formula>
    </cfRule>
  </conditionalFormatting>
  <conditionalFormatting sqref="S10">
    <cfRule type="cellIs" dxfId="1005" priority="122" operator="greaterThanOrEqual">
      <formula>7</formula>
    </cfRule>
    <cfRule type="cellIs" dxfId="1004" priority="123" operator="greaterThanOrEqual">
      <formula>4</formula>
    </cfRule>
  </conditionalFormatting>
  <conditionalFormatting sqref="R10">
    <cfRule type="cellIs" dxfId="1003" priority="117" operator="greaterThanOrEqual">
      <formula>1.45</formula>
    </cfRule>
    <cfRule type="cellIs" dxfId="1002" priority="118" operator="greaterThanOrEqual">
      <formula>0.9</formula>
    </cfRule>
    <cfRule type="cellIs" dxfId="1001" priority="119" operator="greaterThanOrEqual">
      <formula>0.5</formula>
    </cfRule>
    <cfRule type="cellIs" dxfId="1000" priority="120" operator="greaterThanOrEqual">
      <formula>0.3</formula>
    </cfRule>
    <cfRule type="cellIs" dxfId="999" priority="121" operator="lessThanOrEqual">
      <formula>0.3</formula>
    </cfRule>
  </conditionalFormatting>
  <conditionalFormatting sqref="T10">
    <cfRule type="cellIs" dxfId="998" priority="115" operator="greaterThanOrEqual">
      <formula>7</formula>
    </cfRule>
    <cfRule type="cellIs" dxfId="997" priority="116" operator="greaterThanOrEqual">
      <formula>4</formula>
    </cfRule>
  </conditionalFormatting>
  <conditionalFormatting sqref="Y13">
    <cfRule type="cellIs" dxfId="996" priority="105" operator="greaterThanOrEqual">
      <formula>6.2</formula>
    </cfRule>
    <cfRule type="cellIs" dxfId="995" priority="106" operator="greaterThanOrEqual">
      <formula>6.1</formula>
    </cfRule>
    <cfRule type="cellIs" dxfId="994" priority="107" operator="greaterThanOrEqual">
      <formula>5.95</formula>
    </cfRule>
    <cfRule type="cellIs" dxfId="993" priority="108" operator="greaterThanOrEqual">
      <formula>5.8</formula>
    </cfRule>
    <cfRule type="cellIs" dxfId="992" priority="109" operator="lessThanOrEqual">
      <formula>5.8</formula>
    </cfRule>
  </conditionalFormatting>
  <conditionalFormatting sqref="X13">
    <cfRule type="cellIs" dxfId="991" priority="110" operator="greaterThanOrEqual">
      <formula>6.4</formula>
    </cfRule>
    <cfRule type="cellIs" dxfId="990" priority="111" operator="greaterThanOrEqual">
      <formula>6.1</formula>
    </cfRule>
    <cfRule type="cellIs" dxfId="989" priority="112" operator="greaterThanOrEqual">
      <formula>5.8</formula>
    </cfRule>
    <cfRule type="cellIs" dxfId="988" priority="113" operator="lessThanOrEqual">
      <formula>5.8</formula>
    </cfRule>
    <cfRule type="cellIs" dxfId="987" priority="114" operator="greaterThanOrEqual">
      <formula>6.7</formula>
    </cfRule>
  </conditionalFormatting>
  <conditionalFormatting sqref="AB13">
    <cfRule type="cellIs" dxfId="986" priority="103" operator="greaterThanOrEqual">
      <formula>7</formula>
    </cfRule>
    <cfRule type="cellIs" dxfId="985" priority="104" operator="greaterThanOrEqual">
      <formula>4</formula>
    </cfRule>
  </conditionalFormatting>
  <conditionalFormatting sqref="AA13">
    <cfRule type="cellIs" dxfId="984" priority="98" operator="greaterThanOrEqual">
      <formula>1.45</formula>
    </cfRule>
    <cfRule type="cellIs" dxfId="983" priority="99" operator="greaterThanOrEqual">
      <formula>0.9</formula>
    </cfRule>
    <cfRule type="cellIs" dxfId="982" priority="100" operator="greaterThanOrEqual">
      <formula>0.5</formula>
    </cfRule>
    <cfRule type="cellIs" dxfId="981" priority="101" operator="greaterThanOrEqual">
      <formula>0.3</formula>
    </cfRule>
    <cfRule type="cellIs" dxfId="980" priority="102" operator="lessThanOrEqual">
      <formula>0.3</formula>
    </cfRule>
  </conditionalFormatting>
  <conditionalFormatting sqref="AC13">
    <cfRule type="cellIs" dxfId="979" priority="96" operator="greaterThanOrEqual">
      <formula>7</formula>
    </cfRule>
    <cfRule type="cellIs" dxfId="978" priority="97" operator="greaterThanOrEqual">
      <formula>4</formula>
    </cfRule>
  </conditionalFormatting>
  <conditionalFormatting sqref="Y7">
    <cfRule type="cellIs" dxfId="977" priority="86" operator="greaterThanOrEqual">
      <formula>6.2</formula>
    </cfRule>
    <cfRule type="cellIs" dxfId="976" priority="87" operator="greaterThanOrEqual">
      <formula>6.1</formula>
    </cfRule>
    <cfRule type="cellIs" dxfId="975" priority="88" operator="greaterThanOrEqual">
      <formula>5.95</formula>
    </cfRule>
    <cfRule type="cellIs" dxfId="974" priority="89" operator="greaterThanOrEqual">
      <formula>5.8</formula>
    </cfRule>
    <cfRule type="cellIs" dxfId="973" priority="90" operator="lessThanOrEqual">
      <formula>5.8</formula>
    </cfRule>
  </conditionalFormatting>
  <conditionalFormatting sqref="X7">
    <cfRule type="cellIs" dxfId="972" priority="91" operator="greaterThanOrEqual">
      <formula>6.4</formula>
    </cfRule>
    <cfRule type="cellIs" dxfId="971" priority="92" operator="greaterThanOrEqual">
      <formula>6.1</formula>
    </cfRule>
    <cfRule type="cellIs" dxfId="970" priority="93" operator="greaterThanOrEqual">
      <formula>5.8</formula>
    </cfRule>
    <cfRule type="cellIs" dxfId="969" priority="94" operator="lessThanOrEqual">
      <formula>5.8</formula>
    </cfRule>
    <cfRule type="cellIs" dxfId="968" priority="95" operator="greaterThanOrEqual">
      <formula>6.7</formula>
    </cfRule>
  </conditionalFormatting>
  <conditionalFormatting sqref="AB7">
    <cfRule type="cellIs" dxfId="967" priority="84" operator="greaterThanOrEqual">
      <formula>7</formula>
    </cfRule>
    <cfRule type="cellIs" dxfId="966" priority="85" operator="greaterThanOrEqual">
      <formula>4</formula>
    </cfRule>
  </conditionalFormatting>
  <conditionalFormatting sqref="AA7">
    <cfRule type="cellIs" dxfId="965" priority="79" operator="greaterThanOrEqual">
      <formula>1.45</formula>
    </cfRule>
    <cfRule type="cellIs" dxfId="964" priority="80" operator="greaterThanOrEqual">
      <formula>0.9</formula>
    </cfRule>
    <cfRule type="cellIs" dxfId="963" priority="81" operator="greaterThanOrEqual">
      <formula>0.5</formula>
    </cfRule>
    <cfRule type="cellIs" dxfId="962" priority="82" operator="greaterThanOrEqual">
      <formula>0.3</formula>
    </cfRule>
    <cfRule type="cellIs" dxfId="961" priority="83" operator="lessThanOrEqual">
      <formula>0.3</formula>
    </cfRule>
  </conditionalFormatting>
  <conditionalFormatting sqref="AC7">
    <cfRule type="cellIs" dxfId="960" priority="77" operator="greaterThanOrEqual">
      <formula>7</formula>
    </cfRule>
    <cfRule type="cellIs" dxfId="959" priority="78" operator="greaterThanOrEqual">
      <formula>4</formula>
    </cfRule>
  </conditionalFormatting>
  <conditionalFormatting sqref="P7">
    <cfRule type="cellIs" dxfId="958" priority="67" operator="greaterThanOrEqual">
      <formula>6.2</formula>
    </cfRule>
    <cfRule type="cellIs" dxfId="957" priority="68" operator="greaterThanOrEqual">
      <formula>6.1</formula>
    </cfRule>
    <cfRule type="cellIs" dxfId="956" priority="69" operator="greaterThanOrEqual">
      <formula>5.95</formula>
    </cfRule>
    <cfRule type="cellIs" dxfId="955" priority="70" operator="greaterThanOrEqual">
      <formula>5.8</formula>
    </cfRule>
    <cfRule type="cellIs" dxfId="954" priority="71" operator="lessThanOrEqual">
      <formula>5.8</formula>
    </cfRule>
  </conditionalFormatting>
  <conditionalFormatting sqref="O7">
    <cfRule type="cellIs" dxfId="953" priority="72" operator="greaterThanOrEqual">
      <formula>6.4</formula>
    </cfRule>
    <cfRule type="cellIs" dxfId="952" priority="73" operator="greaterThanOrEqual">
      <formula>6.1</formula>
    </cfRule>
    <cfRule type="cellIs" dxfId="951" priority="74" operator="greaterThanOrEqual">
      <formula>5.8</formula>
    </cfRule>
    <cfRule type="cellIs" dxfId="950" priority="75" operator="lessThanOrEqual">
      <formula>5.8</formula>
    </cfRule>
    <cfRule type="cellIs" dxfId="949" priority="76" operator="greaterThanOrEqual">
      <formula>6.7</formula>
    </cfRule>
  </conditionalFormatting>
  <conditionalFormatting sqref="S7">
    <cfRule type="cellIs" dxfId="948" priority="65" operator="greaterThanOrEqual">
      <formula>7</formula>
    </cfRule>
    <cfRule type="cellIs" dxfId="947" priority="66" operator="greaterThanOrEqual">
      <formula>4</formula>
    </cfRule>
  </conditionalFormatting>
  <conditionalFormatting sqref="R7">
    <cfRule type="cellIs" dxfId="946" priority="60" operator="greaterThanOrEqual">
      <formula>1.45</formula>
    </cfRule>
    <cfRule type="cellIs" dxfId="945" priority="61" operator="greaterThanOrEqual">
      <formula>0.9</formula>
    </cfRule>
    <cfRule type="cellIs" dxfId="944" priority="62" operator="greaterThanOrEqual">
      <formula>0.5</formula>
    </cfRule>
    <cfRule type="cellIs" dxfId="943" priority="63" operator="greaterThanOrEqual">
      <formula>0.3</formula>
    </cfRule>
    <cfRule type="cellIs" dxfId="942" priority="64" operator="lessThanOrEqual">
      <formula>0.3</formula>
    </cfRule>
  </conditionalFormatting>
  <conditionalFormatting sqref="T7">
    <cfRule type="cellIs" dxfId="941" priority="58" operator="greaterThanOrEqual">
      <formula>7</formula>
    </cfRule>
    <cfRule type="cellIs" dxfId="940" priority="59" operator="greaterThanOrEqual">
      <formula>4</formula>
    </cfRule>
  </conditionalFormatting>
  <pageMargins left="0.7" right="0.7" top="0.75" bottom="0.75" header="0.3" footer="0.3"/>
  <pageSetup paperSize="9" orientation="portrait" r:id="rId1"/>
  <ignoredErrors>
    <ignoredError sqref="V17:Y17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8"/>
  <dimension ref="A1:AG85"/>
  <sheetViews>
    <sheetView workbookViewId="0">
      <selection activeCell="AP5" sqref="AP5"/>
    </sheetView>
  </sheetViews>
  <sheetFormatPr defaultColWidth="8.85546875" defaultRowHeight="9" x14ac:dyDescent="0.15"/>
  <cols>
    <col min="1" max="1" width="0.5703125" style="5" customWidth="1"/>
    <col min="2" max="2" width="6.7109375" style="15" customWidth="1"/>
    <col min="3" max="3" width="0.5703125" style="5" customWidth="1"/>
    <col min="4" max="4" width="2.7109375" style="135" customWidth="1"/>
    <col min="5" max="5" width="2.7109375" style="41" customWidth="1"/>
    <col min="6" max="7" width="3.140625" style="41" customWidth="1"/>
    <col min="8" max="8" width="3.140625" style="41" hidden="1" customWidth="1"/>
    <col min="9" max="9" width="3.140625" style="41" customWidth="1"/>
    <col min="10" max="12" width="2" style="41" customWidth="1"/>
    <col min="13" max="13" width="0.5703125" style="5" customWidth="1"/>
    <col min="14" max="14" width="2.7109375" style="135" customWidth="1"/>
    <col min="15" max="15" width="2.7109375" style="41" customWidth="1"/>
    <col min="16" max="17" width="3.140625" style="41" customWidth="1"/>
    <col min="18" max="18" width="3.140625" style="41" hidden="1" customWidth="1"/>
    <col min="19" max="19" width="3.140625" style="41" customWidth="1"/>
    <col min="20" max="22" width="2" style="41" customWidth="1"/>
    <col min="23" max="23" width="0.5703125" style="5" customWidth="1"/>
    <col min="24" max="24" width="2.7109375" style="135" customWidth="1"/>
    <col min="25" max="25" width="2.7109375" style="41" customWidth="1"/>
    <col min="26" max="27" width="3.140625" style="41" customWidth="1"/>
    <col min="28" max="28" width="3.140625" style="41" hidden="1" customWidth="1"/>
    <col min="29" max="29" width="3.140625" style="41" customWidth="1"/>
    <col min="30" max="32" width="2" style="41" customWidth="1"/>
    <col min="33" max="33" width="0.5703125" style="5" customWidth="1"/>
    <col min="34" max="16384" width="8.85546875" style="15"/>
  </cols>
  <sheetData>
    <row r="1" spans="1:33" ht="8.4499999999999993" x14ac:dyDescent="0.15">
      <c r="B1" s="3"/>
      <c r="D1" s="132"/>
      <c r="E1" s="7"/>
      <c r="F1" s="63"/>
      <c r="G1" s="141" t="s">
        <v>215</v>
      </c>
      <c r="H1" s="63"/>
      <c r="I1" s="63"/>
      <c r="J1" s="63"/>
      <c r="K1" s="63"/>
      <c r="L1" s="64"/>
      <c r="N1" s="136"/>
      <c r="O1" s="10"/>
      <c r="P1" s="68"/>
      <c r="Q1" s="144" t="s">
        <v>216</v>
      </c>
      <c r="R1" s="68"/>
      <c r="S1" s="68"/>
      <c r="T1" s="68"/>
      <c r="U1" s="68"/>
      <c r="V1" s="69"/>
      <c r="X1" s="140"/>
      <c r="Y1" s="90"/>
      <c r="Z1" s="70"/>
      <c r="AA1" s="145" t="s">
        <v>217</v>
      </c>
      <c r="AB1" s="70"/>
      <c r="AC1" s="70"/>
      <c r="AD1" s="70"/>
      <c r="AE1" s="70"/>
      <c r="AF1" s="71"/>
    </row>
    <row r="2" spans="1:33" ht="24" customHeight="1" x14ac:dyDescent="0.15">
      <c r="A2" s="18" t="s">
        <v>189</v>
      </c>
      <c r="B2" s="51" t="s">
        <v>0</v>
      </c>
      <c r="C2" s="18" t="s">
        <v>189</v>
      </c>
      <c r="D2" s="88" t="s">
        <v>177</v>
      </c>
      <c r="E2" s="80" t="s">
        <v>188</v>
      </c>
      <c r="F2" s="20" t="s">
        <v>180</v>
      </c>
      <c r="G2" s="20" t="s">
        <v>179</v>
      </c>
      <c r="H2" s="20" t="s">
        <v>210</v>
      </c>
      <c r="I2" s="20" t="s">
        <v>211</v>
      </c>
      <c r="J2" s="20" t="s">
        <v>183</v>
      </c>
      <c r="K2" s="20" t="s">
        <v>209</v>
      </c>
      <c r="L2" s="21" t="s">
        <v>213</v>
      </c>
      <c r="M2" s="18" t="s">
        <v>189</v>
      </c>
      <c r="N2" s="22" t="s">
        <v>177</v>
      </c>
      <c r="O2" s="94" t="s">
        <v>188</v>
      </c>
      <c r="P2" s="23" t="s">
        <v>180</v>
      </c>
      <c r="Q2" s="23" t="s">
        <v>179</v>
      </c>
      <c r="R2" s="23" t="s">
        <v>210</v>
      </c>
      <c r="S2" s="23" t="s">
        <v>211</v>
      </c>
      <c r="T2" s="23" t="s">
        <v>183</v>
      </c>
      <c r="U2" s="23" t="s">
        <v>209</v>
      </c>
      <c r="V2" s="24" t="s">
        <v>213</v>
      </c>
      <c r="W2" s="18" t="s">
        <v>189</v>
      </c>
      <c r="X2" s="91" t="s">
        <v>177</v>
      </c>
      <c r="Y2" s="92" t="s">
        <v>188</v>
      </c>
      <c r="Z2" s="61" t="s">
        <v>180</v>
      </c>
      <c r="AA2" s="61" t="s">
        <v>179</v>
      </c>
      <c r="AB2" s="61" t="s">
        <v>210</v>
      </c>
      <c r="AC2" s="61" t="s">
        <v>211</v>
      </c>
      <c r="AD2" s="61" t="s">
        <v>183</v>
      </c>
      <c r="AE2" s="61" t="s">
        <v>209</v>
      </c>
      <c r="AF2" s="93" t="s">
        <v>213</v>
      </c>
      <c r="AG2" s="18" t="s">
        <v>189</v>
      </c>
    </row>
    <row r="3" spans="1:33" ht="8.4499999999999993" x14ac:dyDescent="0.15">
      <c r="B3" s="1" t="s">
        <v>69</v>
      </c>
      <c r="D3" s="133" t="s">
        <v>197</v>
      </c>
      <c r="E3" s="29">
        <v>26</v>
      </c>
      <c r="F3" s="53">
        <v>7.63</v>
      </c>
      <c r="G3" s="53">
        <v>6.29</v>
      </c>
      <c r="H3" s="96">
        <f t="shared" ref="H3:H34" si="0">J3*3+K3-L3/2</f>
        <v>35</v>
      </c>
      <c r="I3" s="53">
        <f t="shared" ref="I3:I34" si="1">H3/E3</f>
        <v>1.3461538461538463</v>
      </c>
      <c r="J3" s="33">
        <v>11</v>
      </c>
      <c r="K3" s="29">
        <v>3</v>
      </c>
      <c r="L3" s="32">
        <v>2</v>
      </c>
      <c r="N3" s="137" t="s">
        <v>197</v>
      </c>
      <c r="O3" s="29">
        <v>13</v>
      </c>
      <c r="P3" s="57">
        <v>5.23</v>
      </c>
      <c r="Q3" s="57">
        <v>5.19</v>
      </c>
      <c r="R3" s="96">
        <f t="shared" ref="R3:R9" si="2">T3*3+U3-V3/2</f>
        <v>3.5</v>
      </c>
      <c r="S3" s="54">
        <f t="shared" ref="S3:S9" si="3">R3/O3</f>
        <v>0.26923076923076922</v>
      </c>
      <c r="T3" s="29">
        <v>1</v>
      </c>
      <c r="U3" s="29">
        <v>1</v>
      </c>
      <c r="V3" s="32">
        <v>1</v>
      </c>
      <c r="W3" s="58"/>
      <c r="X3" s="137" t="s">
        <v>197</v>
      </c>
      <c r="Y3" s="29">
        <v>25</v>
      </c>
      <c r="Z3" s="54">
        <v>6.1</v>
      </c>
      <c r="AA3" s="56">
        <v>5.78</v>
      </c>
      <c r="AB3" s="96">
        <f>AD3*3+AE3-AF3/2</f>
        <v>11</v>
      </c>
      <c r="AC3" s="55">
        <f>AB3/Y3</f>
        <v>0.44</v>
      </c>
      <c r="AD3" s="29">
        <v>3</v>
      </c>
      <c r="AE3" s="29">
        <v>3</v>
      </c>
      <c r="AF3" s="32">
        <v>2</v>
      </c>
    </row>
    <row r="4" spans="1:33" ht="8.4499999999999993" x14ac:dyDescent="0.15">
      <c r="B4" s="1" t="s">
        <v>63</v>
      </c>
      <c r="D4" s="133" t="s">
        <v>191</v>
      </c>
      <c r="E4" s="29">
        <v>38</v>
      </c>
      <c r="F4" s="53">
        <v>7.55</v>
      </c>
      <c r="G4" s="53">
        <v>6.45</v>
      </c>
      <c r="H4" s="96">
        <f t="shared" si="0"/>
        <v>45</v>
      </c>
      <c r="I4" s="53">
        <f t="shared" si="1"/>
        <v>1.1842105263157894</v>
      </c>
      <c r="J4" s="33">
        <v>12</v>
      </c>
      <c r="K4" s="33">
        <v>10</v>
      </c>
      <c r="L4" s="32">
        <v>2</v>
      </c>
      <c r="N4" s="137" t="s">
        <v>191</v>
      </c>
      <c r="O4" s="29">
        <v>37</v>
      </c>
      <c r="P4" s="55">
        <v>6.5</v>
      </c>
      <c r="Q4" s="56">
        <v>5.88</v>
      </c>
      <c r="R4" s="96">
        <f t="shared" si="2"/>
        <v>29</v>
      </c>
      <c r="S4" s="53">
        <f t="shared" si="3"/>
        <v>0.78378378378378377</v>
      </c>
      <c r="T4" s="33">
        <v>9</v>
      </c>
      <c r="U4" s="31">
        <v>4</v>
      </c>
      <c r="V4" s="32">
        <v>4</v>
      </c>
      <c r="W4" s="58"/>
      <c r="X4" s="137" t="s">
        <v>191</v>
      </c>
      <c r="Y4" s="29">
        <v>37</v>
      </c>
      <c r="Z4" s="53">
        <v>6.91</v>
      </c>
      <c r="AA4" s="54">
        <v>5.99</v>
      </c>
      <c r="AB4" s="96">
        <f>AD4*3+AE4-AF4/2</f>
        <v>37</v>
      </c>
      <c r="AC4" s="53">
        <f>AB4/Y4</f>
        <v>1</v>
      </c>
      <c r="AD4" s="33">
        <v>11</v>
      </c>
      <c r="AE4" s="31">
        <v>6</v>
      </c>
      <c r="AF4" s="32">
        <v>4</v>
      </c>
    </row>
    <row r="5" spans="1:33" ht="8.4499999999999993" x14ac:dyDescent="0.15">
      <c r="B5" s="1" t="s">
        <v>109</v>
      </c>
      <c r="D5" s="133" t="s">
        <v>193</v>
      </c>
      <c r="E5" s="29">
        <v>33</v>
      </c>
      <c r="F5" s="53">
        <v>7.39</v>
      </c>
      <c r="G5" s="54">
        <v>6.02</v>
      </c>
      <c r="H5" s="96">
        <f t="shared" si="0"/>
        <v>45.5</v>
      </c>
      <c r="I5" s="53">
        <f t="shared" si="1"/>
        <v>1.3787878787878789</v>
      </c>
      <c r="J5" s="33">
        <v>15</v>
      </c>
      <c r="K5" s="31">
        <v>4</v>
      </c>
      <c r="L5" s="65">
        <v>7</v>
      </c>
      <c r="N5" s="137" t="s">
        <v>193</v>
      </c>
      <c r="O5" s="29">
        <v>27</v>
      </c>
      <c r="P5" s="55">
        <v>6.54</v>
      </c>
      <c r="Q5" s="56">
        <v>5.93</v>
      </c>
      <c r="R5" s="96">
        <f t="shared" si="2"/>
        <v>16.5</v>
      </c>
      <c r="S5" s="53">
        <f t="shared" si="3"/>
        <v>0.61111111111111116</v>
      </c>
      <c r="T5" s="31">
        <v>4</v>
      </c>
      <c r="U5" s="31">
        <v>5</v>
      </c>
      <c r="V5" s="32">
        <v>1</v>
      </c>
      <c r="W5" s="58"/>
      <c r="X5" s="138"/>
      <c r="Y5" s="117"/>
      <c r="Z5" s="116"/>
      <c r="AA5" s="116"/>
      <c r="AB5" s="128"/>
      <c r="AC5" s="116"/>
      <c r="AD5" s="117"/>
      <c r="AE5" s="117"/>
      <c r="AF5" s="120"/>
    </row>
    <row r="6" spans="1:33" ht="8.4499999999999993" x14ac:dyDescent="0.15">
      <c r="B6" s="1" t="s">
        <v>65</v>
      </c>
      <c r="D6" s="133" t="s">
        <v>208</v>
      </c>
      <c r="E6" s="29">
        <v>35</v>
      </c>
      <c r="F6" s="53">
        <v>7.2</v>
      </c>
      <c r="G6" s="53">
        <v>6.36</v>
      </c>
      <c r="H6" s="96">
        <f t="shared" si="0"/>
        <v>29.5</v>
      </c>
      <c r="I6" s="53">
        <f t="shared" si="1"/>
        <v>0.84285714285714286</v>
      </c>
      <c r="J6" s="33">
        <v>8</v>
      </c>
      <c r="K6" s="33">
        <v>8</v>
      </c>
      <c r="L6" s="32">
        <v>5</v>
      </c>
      <c r="N6" s="137" t="s">
        <v>197</v>
      </c>
      <c r="O6" s="29">
        <v>23</v>
      </c>
      <c r="P6" s="54">
        <v>6.35</v>
      </c>
      <c r="Q6" s="56">
        <v>5.78</v>
      </c>
      <c r="R6" s="96">
        <f t="shared" si="2"/>
        <v>14</v>
      </c>
      <c r="S6" s="53">
        <f t="shared" si="3"/>
        <v>0.60869565217391308</v>
      </c>
      <c r="T6" s="31">
        <v>5</v>
      </c>
      <c r="U6" s="29">
        <v>1</v>
      </c>
      <c r="V6" s="32">
        <v>4</v>
      </c>
      <c r="W6" s="58"/>
      <c r="X6" s="137" t="s">
        <v>197</v>
      </c>
      <c r="Y6" s="29">
        <v>24</v>
      </c>
      <c r="Z6" s="53">
        <v>6.77</v>
      </c>
      <c r="AA6" s="56">
        <v>5.83</v>
      </c>
      <c r="AB6" s="96">
        <f>AD6*3+AE6-AF6/2</f>
        <v>22.5</v>
      </c>
      <c r="AC6" s="53">
        <f>AB6/Y6</f>
        <v>0.9375</v>
      </c>
      <c r="AD6" s="152">
        <v>7</v>
      </c>
      <c r="AE6" s="29">
        <v>2</v>
      </c>
      <c r="AF6" s="32">
        <v>1</v>
      </c>
    </row>
    <row r="7" spans="1:33" ht="8.4499999999999993" x14ac:dyDescent="0.15">
      <c r="B7" s="1" t="s">
        <v>74</v>
      </c>
      <c r="D7" s="133" t="s">
        <v>198</v>
      </c>
      <c r="E7" s="29">
        <v>35</v>
      </c>
      <c r="F7" s="53">
        <v>7.03</v>
      </c>
      <c r="G7" s="53">
        <v>6.21</v>
      </c>
      <c r="H7" s="96">
        <f t="shared" si="0"/>
        <v>28.5</v>
      </c>
      <c r="I7" s="53">
        <f t="shared" si="1"/>
        <v>0.81428571428571428</v>
      </c>
      <c r="J7" s="33">
        <v>8</v>
      </c>
      <c r="K7" s="33">
        <v>7</v>
      </c>
      <c r="L7" s="32">
        <v>5</v>
      </c>
      <c r="N7" s="137" t="s">
        <v>198</v>
      </c>
      <c r="O7" s="29">
        <v>34</v>
      </c>
      <c r="P7" s="54">
        <v>6.29</v>
      </c>
      <c r="Q7" s="54">
        <v>6.01</v>
      </c>
      <c r="R7" s="96">
        <f t="shared" si="2"/>
        <v>12.5</v>
      </c>
      <c r="S7" s="55">
        <f t="shared" si="3"/>
        <v>0.36764705882352944</v>
      </c>
      <c r="T7" s="31">
        <v>4</v>
      </c>
      <c r="U7" s="29">
        <v>1</v>
      </c>
      <c r="V7" s="32">
        <v>1</v>
      </c>
      <c r="W7" s="58"/>
      <c r="X7" s="137" t="s">
        <v>198</v>
      </c>
      <c r="Y7" s="29">
        <v>36</v>
      </c>
      <c r="Z7" s="55">
        <v>6.42</v>
      </c>
      <c r="AA7" s="54">
        <v>6.01</v>
      </c>
      <c r="AB7" s="96">
        <f>AD7*3+AE7-AF7/2</f>
        <v>14.5</v>
      </c>
      <c r="AC7" s="55">
        <f>AB7/Y7</f>
        <v>0.40277777777777779</v>
      </c>
      <c r="AD7" s="152">
        <v>4</v>
      </c>
      <c r="AE7" s="31">
        <v>4</v>
      </c>
      <c r="AF7" s="32">
        <v>3</v>
      </c>
    </row>
    <row r="8" spans="1:33" ht="8.4499999999999993" x14ac:dyDescent="0.15">
      <c r="B8" s="1" t="s">
        <v>71</v>
      </c>
      <c r="D8" s="133" t="s">
        <v>199</v>
      </c>
      <c r="E8" s="29">
        <v>31</v>
      </c>
      <c r="F8" s="53">
        <v>7.03</v>
      </c>
      <c r="G8" s="53">
        <v>6.24</v>
      </c>
      <c r="H8" s="96">
        <f t="shared" si="0"/>
        <v>30.5</v>
      </c>
      <c r="I8" s="53">
        <f t="shared" si="1"/>
        <v>0.9838709677419355</v>
      </c>
      <c r="J8" s="33">
        <v>10</v>
      </c>
      <c r="K8" s="31">
        <v>6</v>
      </c>
      <c r="L8" s="66">
        <v>11</v>
      </c>
      <c r="N8" s="137" t="s">
        <v>199</v>
      </c>
      <c r="O8" s="29">
        <v>33</v>
      </c>
      <c r="P8" s="55">
        <v>6.61</v>
      </c>
      <c r="Q8" s="55">
        <v>6.12</v>
      </c>
      <c r="R8" s="96">
        <f t="shared" si="2"/>
        <v>17</v>
      </c>
      <c r="S8" s="55">
        <f t="shared" si="3"/>
        <v>0.51515151515151514</v>
      </c>
      <c r="T8" s="31">
        <v>7</v>
      </c>
      <c r="U8" s="29">
        <v>2</v>
      </c>
      <c r="V8" s="66">
        <v>12</v>
      </c>
      <c r="W8" s="58"/>
      <c r="X8" s="138"/>
      <c r="Y8" s="117"/>
      <c r="Z8" s="116"/>
      <c r="AA8" s="116"/>
      <c r="AB8" s="128"/>
      <c r="AC8" s="116"/>
      <c r="AD8" s="117"/>
      <c r="AE8" s="117"/>
      <c r="AF8" s="120"/>
    </row>
    <row r="9" spans="1:33" ht="8.4499999999999993" x14ac:dyDescent="0.15">
      <c r="B9" s="1" t="s">
        <v>80</v>
      </c>
      <c r="D9" s="133" t="s">
        <v>208</v>
      </c>
      <c r="E9" s="29">
        <v>12</v>
      </c>
      <c r="F9" s="53">
        <v>6.96</v>
      </c>
      <c r="G9" s="55">
        <v>6.17</v>
      </c>
      <c r="H9" s="96">
        <f t="shared" si="0"/>
        <v>9.5</v>
      </c>
      <c r="I9" s="53">
        <f t="shared" si="1"/>
        <v>0.79166666666666663</v>
      </c>
      <c r="J9" s="29">
        <v>2</v>
      </c>
      <c r="K9" s="31">
        <v>4</v>
      </c>
      <c r="L9" s="32">
        <v>1</v>
      </c>
      <c r="N9" s="137" t="s">
        <v>202</v>
      </c>
      <c r="O9" s="29">
        <v>6</v>
      </c>
      <c r="P9" s="57">
        <v>5.25</v>
      </c>
      <c r="Q9" s="57">
        <v>5.5</v>
      </c>
      <c r="R9" s="96">
        <f t="shared" si="2"/>
        <v>-0.5</v>
      </c>
      <c r="S9" s="72">
        <f t="shared" si="3"/>
        <v>-8.3333333333333329E-2</v>
      </c>
      <c r="T9" s="29"/>
      <c r="U9" s="29"/>
      <c r="V9" s="32">
        <v>1</v>
      </c>
      <c r="W9" s="58"/>
      <c r="X9" s="138"/>
      <c r="Y9" s="117"/>
      <c r="Z9" s="116"/>
      <c r="AA9" s="116"/>
      <c r="AB9" s="128"/>
      <c r="AC9" s="116"/>
      <c r="AD9" s="117"/>
      <c r="AE9" s="117"/>
      <c r="AF9" s="120"/>
    </row>
    <row r="10" spans="1:33" ht="8.4499999999999993" x14ac:dyDescent="0.15">
      <c r="B10" s="1" t="s">
        <v>66</v>
      </c>
      <c r="D10" s="133" t="s">
        <v>199</v>
      </c>
      <c r="E10" s="29">
        <v>24</v>
      </c>
      <c r="F10" s="53">
        <v>6.92</v>
      </c>
      <c r="G10" s="53">
        <v>6.35</v>
      </c>
      <c r="H10" s="96">
        <f t="shared" si="0"/>
        <v>14.5</v>
      </c>
      <c r="I10" s="53">
        <f t="shared" si="1"/>
        <v>0.60416666666666663</v>
      </c>
      <c r="J10" s="31">
        <v>5</v>
      </c>
      <c r="K10" s="29"/>
      <c r="L10" s="32">
        <v>1</v>
      </c>
      <c r="N10" s="138"/>
      <c r="O10" s="117"/>
      <c r="P10" s="116"/>
      <c r="Q10" s="116"/>
      <c r="R10" s="128"/>
      <c r="S10" s="117"/>
      <c r="T10" s="117"/>
      <c r="U10" s="117"/>
      <c r="V10" s="120"/>
      <c r="W10" s="58"/>
      <c r="X10" s="138"/>
      <c r="Y10" s="117"/>
      <c r="Z10" s="116"/>
      <c r="AA10" s="116"/>
      <c r="AB10" s="128"/>
      <c r="AC10" s="116"/>
      <c r="AD10" s="117"/>
      <c r="AE10" s="117"/>
      <c r="AF10" s="120"/>
    </row>
    <row r="11" spans="1:33" ht="8.4499999999999993" x14ac:dyDescent="0.15">
      <c r="B11" s="1" t="s">
        <v>67</v>
      </c>
      <c r="D11" s="133" t="s">
        <v>206</v>
      </c>
      <c r="E11" s="29">
        <v>34</v>
      </c>
      <c r="F11" s="53">
        <v>6.9</v>
      </c>
      <c r="G11" s="53">
        <v>6.31</v>
      </c>
      <c r="H11" s="96">
        <f t="shared" si="0"/>
        <v>23</v>
      </c>
      <c r="I11" s="53">
        <f t="shared" si="1"/>
        <v>0.67647058823529416</v>
      </c>
      <c r="J11" s="31">
        <v>7</v>
      </c>
      <c r="K11" s="33">
        <v>7</v>
      </c>
      <c r="L11" s="66">
        <v>10</v>
      </c>
      <c r="N11" s="137" t="s">
        <v>206</v>
      </c>
      <c r="O11" s="29">
        <v>26</v>
      </c>
      <c r="P11" s="53">
        <v>7.33</v>
      </c>
      <c r="Q11" s="53">
        <v>6.4</v>
      </c>
      <c r="R11" s="96">
        <f t="shared" ref="R11:R19" si="4">T11*3+U11-V11/2</f>
        <v>24</v>
      </c>
      <c r="S11" s="53">
        <f t="shared" ref="S11:S19" si="5">R11/O11</f>
        <v>0.92307692307692313</v>
      </c>
      <c r="T11" s="31">
        <v>7</v>
      </c>
      <c r="U11" s="31">
        <v>6</v>
      </c>
      <c r="V11" s="32">
        <v>6</v>
      </c>
      <c r="W11" s="58"/>
      <c r="X11" s="137" t="s">
        <v>237</v>
      </c>
      <c r="Y11" s="29">
        <v>32</v>
      </c>
      <c r="Z11" s="55">
        <v>6.55</v>
      </c>
      <c r="AA11" s="54">
        <v>6.02</v>
      </c>
      <c r="AB11" s="96">
        <f t="shared" ref="AB11:AB19" si="6">AD11*3+AE11-AF11/2</f>
        <v>18</v>
      </c>
      <c r="AC11" s="55">
        <f t="shared" ref="AC11:AC19" si="7">AB11/Y11</f>
        <v>0.5625</v>
      </c>
      <c r="AD11" s="152">
        <v>6</v>
      </c>
      <c r="AE11" s="31">
        <v>4</v>
      </c>
      <c r="AF11" s="65">
        <v>8</v>
      </c>
    </row>
    <row r="12" spans="1:33" ht="8.4499999999999993" x14ac:dyDescent="0.15">
      <c r="B12" s="1" t="s">
        <v>76</v>
      </c>
      <c r="D12" s="133" t="s">
        <v>198</v>
      </c>
      <c r="E12" s="29">
        <v>33</v>
      </c>
      <c r="F12" s="53">
        <v>6.89</v>
      </c>
      <c r="G12" s="55">
        <v>6.18</v>
      </c>
      <c r="H12" s="96">
        <f t="shared" si="0"/>
        <v>24.5</v>
      </c>
      <c r="I12" s="53">
        <f t="shared" si="1"/>
        <v>0.74242424242424243</v>
      </c>
      <c r="J12" s="31">
        <v>6</v>
      </c>
      <c r="K12" s="33">
        <v>7</v>
      </c>
      <c r="L12" s="32">
        <v>1</v>
      </c>
      <c r="N12" s="137" t="s">
        <v>198</v>
      </c>
      <c r="O12" s="29">
        <v>37</v>
      </c>
      <c r="P12" s="53">
        <v>6.89</v>
      </c>
      <c r="Q12" s="53">
        <v>6.23</v>
      </c>
      <c r="R12" s="96">
        <f t="shared" si="4"/>
        <v>30.5</v>
      </c>
      <c r="S12" s="53">
        <f t="shared" si="5"/>
        <v>0.82432432432432434</v>
      </c>
      <c r="T12" s="33">
        <v>9</v>
      </c>
      <c r="U12" s="31">
        <v>5</v>
      </c>
      <c r="V12" s="32">
        <v>3</v>
      </c>
      <c r="W12" s="58"/>
      <c r="X12" s="137" t="s">
        <v>198</v>
      </c>
      <c r="Y12" s="29">
        <v>16</v>
      </c>
      <c r="Z12" s="53">
        <v>6.97</v>
      </c>
      <c r="AA12" s="53">
        <v>6.28</v>
      </c>
      <c r="AB12" s="96">
        <f t="shared" si="6"/>
        <v>11</v>
      </c>
      <c r="AC12" s="53">
        <f t="shared" si="7"/>
        <v>0.6875</v>
      </c>
      <c r="AD12" s="29">
        <v>3</v>
      </c>
      <c r="AE12" s="29">
        <v>2</v>
      </c>
      <c r="AF12" s="32"/>
    </row>
    <row r="13" spans="1:33" ht="8.4499999999999993" x14ac:dyDescent="0.15">
      <c r="B13" s="1" t="s">
        <v>68</v>
      </c>
      <c r="D13" s="133" t="s">
        <v>199</v>
      </c>
      <c r="E13" s="29">
        <v>28</v>
      </c>
      <c r="F13" s="53">
        <v>6.88</v>
      </c>
      <c r="G13" s="53">
        <v>6.3</v>
      </c>
      <c r="H13" s="96">
        <f t="shared" si="0"/>
        <v>16</v>
      </c>
      <c r="I13" s="55">
        <f t="shared" si="1"/>
        <v>0.5714285714285714</v>
      </c>
      <c r="J13" s="31">
        <v>6</v>
      </c>
      <c r="K13" s="29"/>
      <c r="L13" s="32">
        <v>4</v>
      </c>
      <c r="N13" s="137" t="s">
        <v>199</v>
      </c>
      <c r="O13" s="29">
        <v>36</v>
      </c>
      <c r="P13" s="53">
        <v>7</v>
      </c>
      <c r="Q13" s="53">
        <v>6.35</v>
      </c>
      <c r="R13" s="96">
        <f t="shared" si="4"/>
        <v>23.5</v>
      </c>
      <c r="S13" s="53">
        <f t="shared" si="5"/>
        <v>0.65277777777777779</v>
      </c>
      <c r="T13" s="33">
        <v>9</v>
      </c>
      <c r="U13" s="29"/>
      <c r="V13" s="65">
        <v>7</v>
      </c>
      <c r="W13" s="58"/>
      <c r="X13" s="137" t="s">
        <v>199</v>
      </c>
      <c r="Y13" s="29">
        <v>32</v>
      </c>
      <c r="Z13" s="55">
        <v>6.48</v>
      </c>
      <c r="AA13" s="55">
        <v>6.19</v>
      </c>
      <c r="AB13" s="96">
        <f t="shared" si="6"/>
        <v>9.5</v>
      </c>
      <c r="AC13" s="55">
        <f t="shared" si="7"/>
        <v>0.296875</v>
      </c>
      <c r="AD13" s="152">
        <v>4</v>
      </c>
      <c r="AE13" s="29">
        <v>2</v>
      </c>
      <c r="AF13" s="65">
        <v>9</v>
      </c>
    </row>
    <row r="14" spans="1:33" ht="8.4499999999999993" x14ac:dyDescent="0.15">
      <c r="B14" s="1" t="s">
        <v>107</v>
      </c>
      <c r="D14" s="133" t="s">
        <v>194</v>
      </c>
      <c r="E14" s="29">
        <v>34</v>
      </c>
      <c r="F14" s="53">
        <v>6.85</v>
      </c>
      <c r="G14" s="54">
        <v>6.03</v>
      </c>
      <c r="H14" s="96">
        <f t="shared" si="0"/>
        <v>32</v>
      </c>
      <c r="I14" s="53">
        <f t="shared" si="1"/>
        <v>0.94117647058823528</v>
      </c>
      <c r="J14" s="33">
        <v>11</v>
      </c>
      <c r="K14" s="29">
        <v>1</v>
      </c>
      <c r="L14" s="32">
        <v>4</v>
      </c>
      <c r="N14" s="137" t="s">
        <v>194</v>
      </c>
      <c r="O14" s="29">
        <v>31</v>
      </c>
      <c r="P14" s="55">
        <v>6.63</v>
      </c>
      <c r="Q14" s="56">
        <v>5.84</v>
      </c>
      <c r="R14" s="96">
        <f t="shared" si="4"/>
        <v>24.5</v>
      </c>
      <c r="S14" s="53">
        <f t="shared" si="5"/>
        <v>0.79032258064516125</v>
      </c>
      <c r="T14" s="33">
        <v>8</v>
      </c>
      <c r="U14" s="29">
        <v>2</v>
      </c>
      <c r="V14" s="32">
        <v>3</v>
      </c>
      <c r="W14" s="58"/>
      <c r="X14" s="137" t="s">
        <v>194</v>
      </c>
      <c r="Y14" s="29">
        <v>35</v>
      </c>
      <c r="Z14" s="53">
        <v>7.11</v>
      </c>
      <c r="AA14" s="55">
        <v>6.07</v>
      </c>
      <c r="AB14" s="96">
        <f t="shared" si="6"/>
        <v>36.5</v>
      </c>
      <c r="AC14" s="53">
        <f t="shared" si="7"/>
        <v>1.0428571428571429</v>
      </c>
      <c r="AD14" s="33">
        <v>11</v>
      </c>
      <c r="AE14" s="31">
        <v>4</v>
      </c>
      <c r="AF14" s="32">
        <v>1</v>
      </c>
    </row>
    <row r="15" spans="1:33" ht="8.4499999999999993" x14ac:dyDescent="0.15">
      <c r="B15" s="1" t="s">
        <v>119</v>
      </c>
      <c r="D15" s="133" t="s">
        <v>203</v>
      </c>
      <c r="E15" s="29">
        <v>31</v>
      </c>
      <c r="F15" s="53">
        <v>6.85</v>
      </c>
      <c r="G15" s="56">
        <v>5.94</v>
      </c>
      <c r="H15" s="96">
        <f t="shared" si="0"/>
        <v>28.5</v>
      </c>
      <c r="I15" s="53">
        <f t="shared" si="1"/>
        <v>0.91935483870967738</v>
      </c>
      <c r="J15" s="33">
        <v>10</v>
      </c>
      <c r="K15" s="29">
        <v>2</v>
      </c>
      <c r="L15" s="65">
        <v>7</v>
      </c>
      <c r="N15" s="137" t="s">
        <v>203</v>
      </c>
      <c r="O15" s="29">
        <v>32</v>
      </c>
      <c r="P15" s="56">
        <v>5.97</v>
      </c>
      <c r="Q15" s="56">
        <v>5.77</v>
      </c>
      <c r="R15" s="96">
        <f t="shared" si="4"/>
        <v>7.5</v>
      </c>
      <c r="S15" s="54">
        <f t="shared" si="5"/>
        <v>0.234375</v>
      </c>
      <c r="T15" s="29">
        <v>2</v>
      </c>
      <c r="U15" s="31">
        <v>4</v>
      </c>
      <c r="V15" s="32">
        <v>5</v>
      </c>
      <c r="W15" s="58"/>
      <c r="X15" s="137" t="s">
        <v>203</v>
      </c>
      <c r="Y15" s="29">
        <v>34</v>
      </c>
      <c r="Z15" s="53">
        <v>6.91</v>
      </c>
      <c r="AA15" s="54">
        <v>6.03</v>
      </c>
      <c r="AB15" s="96">
        <f t="shared" si="6"/>
        <v>30</v>
      </c>
      <c r="AC15" s="53">
        <f t="shared" si="7"/>
        <v>0.88235294117647056</v>
      </c>
      <c r="AD15" s="33">
        <v>8</v>
      </c>
      <c r="AE15" s="33">
        <v>7</v>
      </c>
      <c r="AF15" s="32">
        <v>2</v>
      </c>
    </row>
    <row r="16" spans="1:33" ht="8.4499999999999993" x14ac:dyDescent="0.15">
      <c r="B16" s="1" t="s">
        <v>96</v>
      </c>
      <c r="D16" s="133" t="s">
        <v>197</v>
      </c>
      <c r="E16" s="29">
        <v>24</v>
      </c>
      <c r="F16" s="53">
        <v>6.85</v>
      </c>
      <c r="G16" s="55">
        <v>6.1</v>
      </c>
      <c r="H16" s="96">
        <f t="shared" si="0"/>
        <v>22</v>
      </c>
      <c r="I16" s="53">
        <f t="shared" si="1"/>
        <v>0.91666666666666663</v>
      </c>
      <c r="J16" s="31">
        <v>7</v>
      </c>
      <c r="K16" s="31">
        <v>4</v>
      </c>
      <c r="L16" s="32">
        <v>6</v>
      </c>
      <c r="N16" s="137" t="s">
        <v>190</v>
      </c>
      <c r="O16" s="29">
        <v>21</v>
      </c>
      <c r="P16" s="54">
        <v>6.31</v>
      </c>
      <c r="Q16" s="55">
        <v>6.05</v>
      </c>
      <c r="R16" s="96">
        <f t="shared" si="4"/>
        <v>5.5</v>
      </c>
      <c r="S16" s="54">
        <f t="shared" si="5"/>
        <v>0.26190476190476192</v>
      </c>
      <c r="T16" s="29">
        <v>1</v>
      </c>
      <c r="U16" s="31">
        <v>5</v>
      </c>
      <c r="V16" s="32">
        <v>5</v>
      </c>
      <c r="W16" s="58"/>
      <c r="X16" s="137" t="s">
        <v>199</v>
      </c>
      <c r="Y16" s="29">
        <v>32</v>
      </c>
      <c r="Z16" s="54">
        <v>6.23</v>
      </c>
      <c r="AA16" s="56">
        <v>5.94</v>
      </c>
      <c r="AB16" s="96">
        <f t="shared" si="6"/>
        <v>9.5</v>
      </c>
      <c r="AC16" s="55">
        <f t="shared" si="7"/>
        <v>0.296875</v>
      </c>
      <c r="AD16" s="29">
        <v>2</v>
      </c>
      <c r="AE16" s="31">
        <v>5</v>
      </c>
      <c r="AF16" s="32">
        <v>3</v>
      </c>
    </row>
    <row r="17" spans="2:32" ht="8.4499999999999993" x14ac:dyDescent="0.15">
      <c r="B17" s="1" t="s">
        <v>64</v>
      </c>
      <c r="D17" s="133" t="s">
        <v>197</v>
      </c>
      <c r="E17" s="29">
        <v>35</v>
      </c>
      <c r="F17" s="53">
        <v>6.83</v>
      </c>
      <c r="G17" s="53">
        <v>6.39</v>
      </c>
      <c r="H17" s="96">
        <f t="shared" si="0"/>
        <v>15.5</v>
      </c>
      <c r="I17" s="55">
        <f t="shared" si="1"/>
        <v>0.44285714285714284</v>
      </c>
      <c r="J17" s="31">
        <v>5</v>
      </c>
      <c r="K17" s="31">
        <v>6</v>
      </c>
      <c r="L17" s="66">
        <v>11</v>
      </c>
      <c r="N17" s="137" t="s">
        <v>218</v>
      </c>
      <c r="O17" s="29">
        <v>33</v>
      </c>
      <c r="P17" s="56">
        <v>6</v>
      </c>
      <c r="Q17" s="56">
        <v>5.85</v>
      </c>
      <c r="R17" s="96">
        <f t="shared" si="4"/>
        <v>6</v>
      </c>
      <c r="S17" s="54">
        <f t="shared" si="5"/>
        <v>0.18181818181818182</v>
      </c>
      <c r="T17" s="29">
        <v>3</v>
      </c>
      <c r="U17" s="29">
        <v>1</v>
      </c>
      <c r="V17" s="65">
        <v>8</v>
      </c>
      <c r="W17" s="58"/>
      <c r="X17" s="137" t="s">
        <v>192</v>
      </c>
      <c r="Y17" s="29">
        <v>7</v>
      </c>
      <c r="Z17" s="57">
        <v>5.57</v>
      </c>
      <c r="AA17" s="57">
        <v>5.71</v>
      </c>
      <c r="AB17" s="96">
        <f t="shared" si="6"/>
        <v>-1</v>
      </c>
      <c r="AC17" s="57">
        <f t="shared" si="7"/>
        <v>-0.14285714285714285</v>
      </c>
      <c r="AD17" s="29"/>
      <c r="AE17" s="29"/>
      <c r="AF17" s="32">
        <v>2</v>
      </c>
    </row>
    <row r="18" spans="2:32" ht="8.4499999999999993" x14ac:dyDescent="0.15">
      <c r="B18" s="1" t="s">
        <v>72</v>
      </c>
      <c r="D18" s="133" t="s">
        <v>194</v>
      </c>
      <c r="E18" s="29">
        <v>35</v>
      </c>
      <c r="F18" s="53">
        <v>6.79</v>
      </c>
      <c r="G18" s="53">
        <v>6.24</v>
      </c>
      <c r="H18" s="96">
        <f t="shared" si="0"/>
        <v>20</v>
      </c>
      <c r="I18" s="55">
        <f t="shared" si="1"/>
        <v>0.5714285714285714</v>
      </c>
      <c r="J18" s="31">
        <v>6</v>
      </c>
      <c r="K18" s="31">
        <v>5</v>
      </c>
      <c r="L18" s="32">
        <v>6</v>
      </c>
      <c r="N18" s="137" t="s">
        <v>194</v>
      </c>
      <c r="O18" s="29">
        <v>30</v>
      </c>
      <c r="P18" s="54">
        <v>6.38</v>
      </c>
      <c r="Q18" s="54">
        <v>6</v>
      </c>
      <c r="R18" s="96">
        <f t="shared" si="4"/>
        <v>14.5</v>
      </c>
      <c r="S18" s="55">
        <f t="shared" si="5"/>
        <v>0.48333333333333334</v>
      </c>
      <c r="T18" s="31">
        <v>5</v>
      </c>
      <c r="U18" s="29">
        <v>2</v>
      </c>
      <c r="V18" s="32">
        <v>5</v>
      </c>
      <c r="W18" s="58"/>
      <c r="X18" s="137" t="s">
        <v>204</v>
      </c>
      <c r="Y18" s="29">
        <v>31</v>
      </c>
      <c r="Z18" s="54">
        <v>6.1</v>
      </c>
      <c r="AA18" s="56">
        <v>5.84</v>
      </c>
      <c r="AB18" s="96">
        <f t="shared" si="6"/>
        <v>8</v>
      </c>
      <c r="AC18" s="54">
        <f t="shared" si="7"/>
        <v>0.25806451612903225</v>
      </c>
      <c r="AD18" s="29">
        <v>3</v>
      </c>
      <c r="AE18" s="29">
        <v>1</v>
      </c>
      <c r="AF18" s="32">
        <v>4</v>
      </c>
    </row>
    <row r="19" spans="2:32" ht="8.4499999999999993" x14ac:dyDescent="0.15">
      <c r="B19" s="1" t="s">
        <v>98</v>
      </c>
      <c r="D19" s="133" t="s">
        <v>199</v>
      </c>
      <c r="E19" s="29">
        <v>16</v>
      </c>
      <c r="F19" s="53">
        <v>6.75</v>
      </c>
      <c r="G19" s="55">
        <v>6.09</v>
      </c>
      <c r="H19" s="96">
        <f t="shared" si="0"/>
        <v>10.5</v>
      </c>
      <c r="I19" s="53">
        <f t="shared" si="1"/>
        <v>0.65625</v>
      </c>
      <c r="J19" s="29">
        <v>3</v>
      </c>
      <c r="K19" s="29">
        <v>2</v>
      </c>
      <c r="L19" s="32">
        <v>1</v>
      </c>
      <c r="N19" s="137" t="s">
        <v>199</v>
      </c>
      <c r="O19" s="29">
        <v>21</v>
      </c>
      <c r="P19" s="56">
        <v>6.02</v>
      </c>
      <c r="Q19" s="56">
        <v>5.9</v>
      </c>
      <c r="R19" s="96">
        <f t="shared" si="4"/>
        <v>2.5</v>
      </c>
      <c r="S19" s="56">
        <f t="shared" si="5"/>
        <v>0.11904761904761904</v>
      </c>
      <c r="T19" s="29">
        <v>1</v>
      </c>
      <c r="U19" s="29">
        <v>1</v>
      </c>
      <c r="V19" s="32">
        <v>3</v>
      </c>
      <c r="W19" s="58"/>
      <c r="X19" s="137" t="s">
        <v>219</v>
      </c>
      <c r="Y19" s="29">
        <v>35</v>
      </c>
      <c r="Z19" s="53">
        <v>6.83</v>
      </c>
      <c r="AA19" s="53">
        <v>6.27</v>
      </c>
      <c r="AB19" s="96">
        <f t="shared" si="6"/>
        <v>20.5</v>
      </c>
      <c r="AC19" s="55">
        <f t="shared" si="7"/>
        <v>0.58571428571428574</v>
      </c>
      <c r="AD19" s="152">
        <v>7</v>
      </c>
      <c r="AE19" s="29">
        <v>2</v>
      </c>
      <c r="AF19" s="32">
        <v>5</v>
      </c>
    </row>
    <row r="20" spans="2:32" ht="8.4499999999999993" x14ac:dyDescent="0.15">
      <c r="B20" s="1" t="s">
        <v>61</v>
      </c>
      <c r="D20" s="133" t="s">
        <v>197</v>
      </c>
      <c r="E20" s="29">
        <v>37</v>
      </c>
      <c r="F20" s="53">
        <v>6.74</v>
      </c>
      <c r="G20" s="53">
        <v>6.47</v>
      </c>
      <c r="H20" s="96">
        <f t="shared" si="0"/>
        <v>10</v>
      </c>
      <c r="I20" s="54">
        <f t="shared" si="1"/>
        <v>0.27027027027027029</v>
      </c>
      <c r="J20" s="29">
        <v>1</v>
      </c>
      <c r="K20" s="33">
        <v>9</v>
      </c>
      <c r="L20" s="32">
        <v>4</v>
      </c>
      <c r="N20" s="138"/>
      <c r="O20" s="117"/>
      <c r="P20" s="116"/>
      <c r="Q20" s="116"/>
      <c r="R20" s="128"/>
      <c r="S20" s="116"/>
      <c r="T20" s="117"/>
      <c r="U20" s="117"/>
      <c r="V20" s="120"/>
      <c r="W20" s="58"/>
      <c r="X20" s="138"/>
      <c r="Y20" s="117"/>
      <c r="Z20" s="116"/>
      <c r="AA20" s="116"/>
      <c r="AB20" s="128"/>
      <c r="AC20" s="116"/>
      <c r="AD20" s="117"/>
      <c r="AE20" s="117"/>
      <c r="AF20" s="120"/>
    </row>
    <row r="21" spans="2:32" ht="8.4499999999999993" x14ac:dyDescent="0.15">
      <c r="B21" s="1" t="s">
        <v>78</v>
      </c>
      <c r="D21" s="133" t="s">
        <v>201</v>
      </c>
      <c r="E21" s="29">
        <v>34</v>
      </c>
      <c r="F21" s="53">
        <v>6.71</v>
      </c>
      <c r="G21" s="55">
        <v>6.18</v>
      </c>
      <c r="H21" s="96">
        <f t="shared" si="0"/>
        <v>18</v>
      </c>
      <c r="I21" s="55">
        <f t="shared" si="1"/>
        <v>0.52941176470588236</v>
      </c>
      <c r="J21" s="31">
        <v>7</v>
      </c>
      <c r="K21" s="29">
        <v>1</v>
      </c>
      <c r="L21" s="65">
        <v>8</v>
      </c>
      <c r="N21" s="137" t="s">
        <v>201</v>
      </c>
      <c r="O21" s="29">
        <v>28</v>
      </c>
      <c r="P21" s="54">
        <v>6.3</v>
      </c>
      <c r="Q21" s="55">
        <v>6.07</v>
      </c>
      <c r="R21" s="96">
        <f t="shared" ref="R21:R27" si="8">T21*3+U21-V21/2</f>
        <v>6.5</v>
      </c>
      <c r="S21" s="54">
        <f t="shared" ref="S21:S27" si="9">R21/O21</f>
        <v>0.23214285714285715</v>
      </c>
      <c r="T21" s="29">
        <v>2</v>
      </c>
      <c r="U21" s="29">
        <v>1</v>
      </c>
      <c r="V21" s="32">
        <v>1</v>
      </c>
      <c r="W21" s="58"/>
      <c r="X21" s="138"/>
      <c r="Y21" s="117"/>
      <c r="Z21" s="116"/>
      <c r="AA21" s="116"/>
      <c r="AB21" s="128"/>
      <c r="AC21" s="116"/>
      <c r="AD21" s="117"/>
      <c r="AE21" s="117"/>
      <c r="AF21" s="120"/>
    </row>
    <row r="22" spans="2:32" ht="8.4499999999999993" x14ac:dyDescent="0.15">
      <c r="B22" s="1" t="s">
        <v>70</v>
      </c>
      <c r="D22" s="133" t="s">
        <v>199</v>
      </c>
      <c r="E22" s="29">
        <v>32</v>
      </c>
      <c r="F22" s="53">
        <v>6.7</v>
      </c>
      <c r="G22" s="53">
        <v>6.27</v>
      </c>
      <c r="H22" s="96">
        <f t="shared" si="0"/>
        <v>17</v>
      </c>
      <c r="I22" s="55">
        <f t="shared" si="1"/>
        <v>0.53125</v>
      </c>
      <c r="J22" s="31">
        <v>5</v>
      </c>
      <c r="K22" s="31">
        <v>6</v>
      </c>
      <c r="L22" s="65">
        <v>8</v>
      </c>
      <c r="N22" s="137" t="s">
        <v>199</v>
      </c>
      <c r="O22" s="29">
        <v>37</v>
      </c>
      <c r="P22" s="53">
        <v>6.93</v>
      </c>
      <c r="Q22" s="53">
        <v>6.64</v>
      </c>
      <c r="R22" s="96">
        <f t="shared" si="8"/>
        <v>17</v>
      </c>
      <c r="S22" s="55">
        <f t="shared" si="9"/>
        <v>0.45945945945945948</v>
      </c>
      <c r="T22" s="29">
        <v>3</v>
      </c>
      <c r="U22" s="33">
        <v>11</v>
      </c>
      <c r="V22" s="32">
        <v>6</v>
      </c>
      <c r="W22" s="58"/>
      <c r="X22" s="137" t="s">
        <v>190</v>
      </c>
      <c r="Y22" s="29">
        <v>15</v>
      </c>
      <c r="Z22" s="55">
        <v>6.4</v>
      </c>
      <c r="AA22" s="55">
        <v>6.17</v>
      </c>
      <c r="AB22" s="96">
        <f>AD22*3+AE22-AF22/2</f>
        <v>3.5</v>
      </c>
      <c r="AC22" s="54">
        <f>AB22/Y22</f>
        <v>0.23333333333333334</v>
      </c>
      <c r="AD22" s="29">
        <v>1</v>
      </c>
      <c r="AE22" s="29">
        <v>2</v>
      </c>
      <c r="AF22" s="32">
        <v>3</v>
      </c>
    </row>
    <row r="23" spans="2:32" ht="8.4499999999999993" x14ac:dyDescent="0.15">
      <c r="B23" s="1" t="s">
        <v>118</v>
      </c>
      <c r="D23" s="133" t="s">
        <v>191</v>
      </c>
      <c r="E23" s="29">
        <v>29</v>
      </c>
      <c r="F23" s="55">
        <v>6.62</v>
      </c>
      <c r="G23" s="54">
        <v>5.95</v>
      </c>
      <c r="H23" s="96">
        <f t="shared" si="0"/>
        <v>19.5</v>
      </c>
      <c r="I23" s="53">
        <f t="shared" si="1"/>
        <v>0.67241379310344829</v>
      </c>
      <c r="J23" s="31">
        <v>7</v>
      </c>
      <c r="K23" s="29">
        <v>2</v>
      </c>
      <c r="L23" s="65">
        <v>7</v>
      </c>
      <c r="N23" s="137" t="s">
        <v>191</v>
      </c>
      <c r="O23" s="29">
        <v>28</v>
      </c>
      <c r="P23" s="56">
        <v>6.05</v>
      </c>
      <c r="Q23" s="56">
        <v>5.77</v>
      </c>
      <c r="R23" s="96">
        <f t="shared" si="8"/>
        <v>9</v>
      </c>
      <c r="S23" s="55">
        <f t="shared" si="9"/>
        <v>0.32142857142857145</v>
      </c>
      <c r="T23" s="29">
        <v>3</v>
      </c>
      <c r="U23" s="31">
        <v>4</v>
      </c>
      <c r="V23" s="65">
        <v>8</v>
      </c>
      <c r="W23" s="58"/>
      <c r="X23" s="137" t="s">
        <v>204</v>
      </c>
      <c r="Y23" s="29">
        <v>29</v>
      </c>
      <c r="Z23" s="56">
        <v>5.93</v>
      </c>
      <c r="AA23" s="54">
        <v>6.03</v>
      </c>
      <c r="AB23" s="96">
        <f>AD23*3+AE23-AF23/2</f>
        <v>-1</v>
      </c>
      <c r="AC23" s="72">
        <f>AB23/Y23</f>
        <v>-3.4482758620689655E-2</v>
      </c>
      <c r="AD23" s="29">
        <v>1</v>
      </c>
      <c r="AE23" s="29"/>
      <c r="AF23" s="65">
        <v>8</v>
      </c>
    </row>
    <row r="24" spans="2:32" ht="8.4499999999999993" x14ac:dyDescent="0.15">
      <c r="B24" s="1" t="s">
        <v>92</v>
      </c>
      <c r="D24" s="133" t="s">
        <v>191</v>
      </c>
      <c r="E24" s="29">
        <v>31</v>
      </c>
      <c r="F24" s="55">
        <v>6.61</v>
      </c>
      <c r="G24" s="55">
        <v>6.11</v>
      </c>
      <c r="H24" s="96">
        <f t="shared" si="0"/>
        <v>15.5</v>
      </c>
      <c r="I24" s="55">
        <f t="shared" si="1"/>
        <v>0.5</v>
      </c>
      <c r="J24" s="31">
        <v>6</v>
      </c>
      <c r="K24" s="29">
        <v>1</v>
      </c>
      <c r="L24" s="65">
        <v>7</v>
      </c>
      <c r="N24" s="137" t="s">
        <v>191</v>
      </c>
      <c r="O24" s="29">
        <v>35</v>
      </c>
      <c r="P24" s="57">
        <v>5.79</v>
      </c>
      <c r="Q24" s="56">
        <v>5.77</v>
      </c>
      <c r="R24" s="96">
        <f t="shared" si="8"/>
        <v>0.5</v>
      </c>
      <c r="S24" s="56">
        <f t="shared" si="9"/>
        <v>1.4285714285714285E-2</v>
      </c>
      <c r="T24" s="29"/>
      <c r="U24" s="29">
        <v>2</v>
      </c>
      <c r="V24" s="32">
        <v>3</v>
      </c>
      <c r="W24" s="58"/>
      <c r="X24" s="137" t="s">
        <v>192</v>
      </c>
      <c r="Y24" s="29">
        <v>35</v>
      </c>
      <c r="Z24" s="55">
        <v>6.53</v>
      </c>
      <c r="AA24" s="53">
        <v>6.33</v>
      </c>
      <c r="AB24" s="96">
        <f>AD24*3+AE24-AF24/2</f>
        <v>8</v>
      </c>
      <c r="AC24" s="54">
        <f>AB24/Y24</f>
        <v>0.22857142857142856</v>
      </c>
      <c r="AD24" s="29">
        <v>3</v>
      </c>
      <c r="AE24" s="29">
        <v>1</v>
      </c>
      <c r="AF24" s="32">
        <v>4</v>
      </c>
    </row>
    <row r="25" spans="2:32" ht="8.4499999999999993" x14ac:dyDescent="0.15">
      <c r="B25" s="1" t="s">
        <v>102</v>
      </c>
      <c r="D25" s="133" t="s">
        <v>198</v>
      </c>
      <c r="E25" s="29">
        <v>31</v>
      </c>
      <c r="F25" s="55">
        <v>6.61</v>
      </c>
      <c r="G25" s="55">
        <v>6.08</v>
      </c>
      <c r="H25" s="96">
        <f t="shared" si="0"/>
        <v>17.5</v>
      </c>
      <c r="I25" s="55">
        <f t="shared" si="1"/>
        <v>0.56451612903225812</v>
      </c>
      <c r="J25" s="31">
        <v>5</v>
      </c>
      <c r="K25" s="31">
        <v>5</v>
      </c>
      <c r="L25" s="32">
        <v>5</v>
      </c>
      <c r="N25" s="137" t="s">
        <v>198</v>
      </c>
      <c r="O25" s="29">
        <v>24</v>
      </c>
      <c r="P25" s="53">
        <v>6.77</v>
      </c>
      <c r="Q25" s="53">
        <v>6.29</v>
      </c>
      <c r="R25" s="96">
        <f t="shared" si="8"/>
        <v>11.5</v>
      </c>
      <c r="S25" s="55">
        <f t="shared" si="9"/>
        <v>0.47916666666666669</v>
      </c>
      <c r="T25" s="31">
        <v>4</v>
      </c>
      <c r="U25" s="29">
        <v>2</v>
      </c>
      <c r="V25" s="32">
        <v>5</v>
      </c>
      <c r="W25" s="58"/>
      <c r="X25" s="138"/>
      <c r="Y25" s="117"/>
      <c r="Z25" s="116"/>
      <c r="AA25" s="116"/>
      <c r="AB25" s="128"/>
      <c r="AC25" s="116"/>
      <c r="AD25" s="117"/>
      <c r="AE25" s="117"/>
      <c r="AF25" s="120"/>
    </row>
    <row r="26" spans="2:32" ht="8.4499999999999993" x14ac:dyDescent="0.15">
      <c r="B26" s="1" t="s">
        <v>113</v>
      </c>
      <c r="D26" s="133" t="s">
        <v>190</v>
      </c>
      <c r="E26" s="29">
        <v>17</v>
      </c>
      <c r="F26" s="55">
        <v>6.59</v>
      </c>
      <c r="G26" s="54">
        <v>5.97</v>
      </c>
      <c r="H26" s="96">
        <f t="shared" si="0"/>
        <v>11.5</v>
      </c>
      <c r="I26" s="53">
        <f t="shared" si="1"/>
        <v>0.67647058823529416</v>
      </c>
      <c r="J26" s="31">
        <v>4</v>
      </c>
      <c r="K26" s="29">
        <v>1</v>
      </c>
      <c r="L26" s="32">
        <v>3</v>
      </c>
      <c r="N26" s="137" t="s">
        <v>190</v>
      </c>
      <c r="O26" s="29">
        <v>2</v>
      </c>
      <c r="P26" s="53">
        <v>7.5</v>
      </c>
      <c r="Q26" s="54">
        <v>6</v>
      </c>
      <c r="R26" s="96">
        <f t="shared" si="8"/>
        <v>3</v>
      </c>
      <c r="S26" s="53">
        <f t="shared" si="9"/>
        <v>1.5</v>
      </c>
      <c r="T26" s="29">
        <v>1</v>
      </c>
      <c r="U26" s="29"/>
      <c r="V26" s="32"/>
      <c r="W26" s="58"/>
      <c r="X26" s="137" t="s">
        <v>190</v>
      </c>
      <c r="Y26" s="29">
        <v>20</v>
      </c>
      <c r="Z26" s="54">
        <v>6.22</v>
      </c>
      <c r="AA26" s="54">
        <v>6</v>
      </c>
      <c r="AB26" s="96">
        <f>AD26*3+AE26-AF26/2</f>
        <v>4.5</v>
      </c>
      <c r="AC26" s="54">
        <f>AB26/Y26</f>
        <v>0.22500000000000001</v>
      </c>
      <c r="AD26" s="29">
        <v>2</v>
      </c>
      <c r="AE26" s="29"/>
      <c r="AF26" s="32">
        <v>3</v>
      </c>
    </row>
    <row r="27" spans="2:32" x14ac:dyDescent="0.15">
      <c r="B27" s="1" t="s">
        <v>62</v>
      </c>
      <c r="D27" s="133" t="s">
        <v>197</v>
      </c>
      <c r="E27" s="29">
        <v>29</v>
      </c>
      <c r="F27" s="55">
        <v>6.59</v>
      </c>
      <c r="G27" s="53">
        <v>6.47</v>
      </c>
      <c r="H27" s="96">
        <f t="shared" si="0"/>
        <v>3.5</v>
      </c>
      <c r="I27" s="56">
        <f t="shared" si="1"/>
        <v>0.1206896551724138</v>
      </c>
      <c r="J27" s="29">
        <v>3</v>
      </c>
      <c r="K27" s="29">
        <v>1</v>
      </c>
      <c r="L27" s="66">
        <v>13</v>
      </c>
      <c r="N27" s="137" t="s">
        <v>193</v>
      </c>
      <c r="O27" s="29">
        <v>7</v>
      </c>
      <c r="P27" s="56">
        <v>6.07</v>
      </c>
      <c r="Q27" s="55">
        <v>6.14</v>
      </c>
      <c r="R27" s="96">
        <f t="shared" si="8"/>
        <v>-0.5</v>
      </c>
      <c r="S27" s="72">
        <f t="shared" si="9"/>
        <v>-7.1428571428571425E-2</v>
      </c>
      <c r="T27" s="29"/>
      <c r="U27" s="29"/>
      <c r="V27" s="32">
        <v>1</v>
      </c>
      <c r="W27" s="58"/>
      <c r="X27" s="137" t="s">
        <v>193</v>
      </c>
      <c r="Y27" s="29">
        <v>22</v>
      </c>
      <c r="Z27" s="56">
        <v>6.05</v>
      </c>
      <c r="AA27" s="54">
        <v>5.98</v>
      </c>
      <c r="AB27" s="96">
        <f>AD27*3+AE27-AF27/2</f>
        <v>1.5</v>
      </c>
      <c r="AC27" s="56">
        <f>AB27/Y27</f>
        <v>6.8181818181818177E-2</v>
      </c>
      <c r="AD27" s="29">
        <v>1</v>
      </c>
      <c r="AE27" s="29"/>
      <c r="AF27" s="32">
        <v>3</v>
      </c>
    </row>
    <row r="28" spans="2:32" x14ac:dyDescent="0.15">
      <c r="B28" s="1" t="s">
        <v>87</v>
      </c>
      <c r="D28" s="133" t="s">
        <v>198</v>
      </c>
      <c r="E28" s="29">
        <v>32</v>
      </c>
      <c r="F28" s="55">
        <v>6.59</v>
      </c>
      <c r="G28" s="55">
        <v>6.14</v>
      </c>
      <c r="H28" s="96">
        <f t="shared" si="0"/>
        <v>14.5</v>
      </c>
      <c r="I28" s="55">
        <f t="shared" si="1"/>
        <v>0.453125</v>
      </c>
      <c r="J28" s="31">
        <v>4</v>
      </c>
      <c r="K28" s="31">
        <v>5</v>
      </c>
      <c r="L28" s="32">
        <v>5</v>
      </c>
      <c r="N28" s="138"/>
      <c r="O28" s="117"/>
      <c r="P28" s="116"/>
      <c r="Q28" s="116"/>
      <c r="R28" s="128"/>
      <c r="S28" s="117"/>
      <c r="T28" s="117"/>
      <c r="U28" s="117"/>
      <c r="V28" s="120"/>
      <c r="W28" s="58"/>
      <c r="X28" s="138"/>
      <c r="Y28" s="117"/>
      <c r="Z28" s="116"/>
      <c r="AA28" s="116"/>
      <c r="AB28" s="128"/>
      <c r="AC28" s="116"/>
      <c r="AD28" s="117"/>
      <c r="AE28" s="117"/>
      <c r="AF28" s="120"/>
    </row>
    <row r="29" spans="2:32" x14ac:dyDescent="0.15">
      <c r="B29" s="1" t="s">
        <v>83</v>
      </c>
      <c r="D29" s="133" t="s">
        <v>192</v>
      </c>
      <c r="E29" s="29">
        <v>37</v>
      </c>
      <c r="F29" s="55">
        <v>6.57</v>
      </c>
      <c r="G29" s="55">
        <v>6.16</v>
      </c>
      <c r="H29" s="96">
        <f t="shared" si="0"/>
        <v>15</v>
      </c>
      <c r="I29" s="55">
        <f t="shared" si="1"/>
        <v>0.40540540540540543</v>
      </c>
      <c r="J29" s="31">
        <v>5</v>
      </c>
      <c r="K29" s="29">
        <v>1</v>
      </c>
      <c r="L29" s="32">
        <v>2</v>
      </c>
      <c r="N29" s="137" t="s">
        <v>192</v>
      </c>
      <c r="O29" s="29">
        <v>10</v>
      </c>
      <c r="P29" s="54">
        <v>6.3</v>
      </c>
      <c r="Q29" s="55">
        <v>6.05</v>
      </c>
      <c r="R29" s="96">
        <f>T29*3+U29-V29/2</f>
        <v>2.5</v>
      </c>
      <c r="S29" s="54">
        <f>R29/O29</f>
        <v>0.25</v>
      </c>
      <c r="T29" s="29">
        <v>1</v>
      </c>
      <c r="U29" s="29">
        <v>1</v>
      </c>
      <c r="V29" s="32">
        <v>3</v>
      </c>
      <c r="W29" s="58"/>
      <c r="X29" s="138"/>
      <c r="Y29" s="117"/>
      <c r="Z29" s="116"/>
      <c r="AA29" s="116"/>
      <c r="AB29" s="128"/>
      <c r="AC29" s="116"/>
      <c r="AD29" s="117"/>
      <c r="AE29" s="117"/>
      <c r="AF29" s="120"/>
    </row>
    <row r="30" spans="2:32" x14ac:dyDescent="0.15">
      <c r="B30" s="1" t="s">
        <v>124</v>
      </c>
      <c r="D30" s="133" t="s">
        <v>202</v>
      </c>
      <c r="E30" s="29">
        <v>18</v>
      </c>
      <c r="F30" s="55">
        <v>6.53</v>
      </c>
      <c r="G30" s="56">
        <v>5.92</v>
      </c>
      <c r="H30" s="96">
        <f t="shared" si="0"/>
        <v>11</v>
      </c>
      <c r="I30" s="53">
        <f t="shared" si="1"/>
        <v>0.61111111111111116</v>
      </c>
      <c r="J30" s="31">
        <v>4</v>
      </c>
      <c r="K30" s="29">
        <v>1</v>
      </c>
      <c r="L30" s="32">
        <v>4</v>
      </c>
      <c r="N30" s="137" t="s">
        <v>202</v>
      </c>
      <c r="O30" s="29">
        <v>29</v>
      </c>
      <c r="P30" s="55">
        <v>6.45</v>
      </c>
      <c r="Q30" s="56">
        <v>5.88</v>
      </c>
      <c r="R30" s="96">
        <f>T30*3+U30-V30/2</f>
        <v>17.5</v>
      </c>
      <c r="S30" s="53">
        <f>R30/O30</f>
        <v>0.60344827586206895</v>
      </c>
      <c r="T30" s="31">
        <v>6</v>
      </c>
      <c r="U30" s="29">
        <v>2</v>
      </c>
      <c r="V30" s="32">
        <v>5</v>
      </c>
      <c r="W30" s="58"/>
      <c r="X30" s="137" t="s">
        <v>202</v>
      </c>
      <c r="Y30" s="29">
        <v>5</v>
      </c>
      <c r="Z30" s="57">
        <v>5.7</v>
      </c>
      <c r="AA30" s="57">
        <v>5.7</v>
      </c>
      <c r="AB30" s="96">
        <f>AD30*3+AE30-AF30/2</f>
        <v>0</v>
      </c>
      <c r="AC30" s="57">
        <f>AB30/Y30</f>
        <v>0</v>
      </c>
      <c r="AD30" s="29"/>
      <c r="AE30" s="29"/>
      <c r="AF30" s="32"/>
    </row>
    <row r="31" spans="2:32" x14ac:dyDescent="0.15">
      <c r="B31" s="1" t="s">
        <v>89</v>
      </c>
      <c r="D31" s="133" t="s">
        <v>198</v>
      </c>
      <c r="E31" s="29">
        <v>28</v>
      </c>
      <c r="F31" s="55">
        <v>6.5</v>
      </c>
      <c r="G31" s="55">
        <v>6.14</v>
      </c>
      <c r="H31" s="96">
        <f t="shared" si="0"/>
        <v>10</v>
      </c>
      <c r="I31" s="55">
        <f t="shared" si="1"/>
        <v>0.35714285714285715</v>
      </c>
      <c r="J31" s="31">
        <v>4</v>
      </c>
      <c r="K31" s="29"/>
      <c r="L31" s="32">
        <v>4</v>
      </c>
      <c r="N31" s="137" t="s">
        <v>198</v>
      </c>
      <c r="O31" s="29">
        <v>32</v>
      </c>
      <c r="P31" s="54">
        <v>6.25</v>
      </c>
      <c r="Q31" s="54">
        <v>5.98</v>
      </c>
      <c r="R31" s="96">
        <f>T31*3+U31-V31/2</f>
        <v>9.5</v>
      </c>
      <c r="S31" s="55">
        <f>R31/O31</f>
        <v>0.296875</v>
      </c>
      <c r="T31" s="31">
        <v>4</v>
      </c>
      <c r="U31" s="29"/>
      <c r="V31" s="32">
        <v>5</v>
      </c>
      <c r="W31" s="58"/>
      <c r="X31" s="137" t="s">
        <v>220</v>
      </c>
      <c r="Y31" s="29">
        <v>25</v>
      </c>
      <c r="Z31" s="56">
        <v>5.8</v>
      </c>
      <c r="AA31" s="56">
        <v>5.78</v>
      </c>
      <c r="AB31" s="96">
        <f>AD31*3+AE31-AF31/2</f>
        <v>0.5</v>
      </c>
      <c r="AC31" s="56">
        <f>AB31/Y31</f>
        <v>0.02</v>
      </c>
      <c r="AD31" s="29"/>
      <c r="AE31" s="29">
        <v>3</v>
      </c>
      <c r="AF31" s="32">
        <v>5</v>
      </c>
    </row>
    <row r="32" spans="2:32" x14ac:dyDescent="0.15">
      <c r="B32" s="1" t="s">
        <v>115</v>
      </c>
      <c r="D32" s="133" t="s">
        <v>208</v>
      </c>
      <c r="E32" s="29">
        <v>26</v>
      </c>
      <c r="F32" s="55">
        <v>6.48</v>
      </c>
      <c r="G32" s="54">
        <v>5.96</v>
      </c>
      <c r="H32" s="96">
        <f t="shared" si="0"/>
        <v>13.5</v>
      </c>
      <c r="I32" s="55">
        <f t="shared" si="1"/>
        <v>0.51923076923076927</v>
      </c>
      <c r="J32" s="31">
        <v>4</v>
      </c>
      <c r="K32" s="29">
        <v>2</v>
      </c>
      <c r="L32" s="32">
        <v>1</v>
      </c>
      <c r="N32" s="137" t="s">
        <v>219</v>
      </c>
      <c r="O32" s="29">
        <v>22</v>
      </c>
      <c r="P32" s="56">
        <v>5.98</v>
      </c>
      <c r="Q32" s="57">
        <v>5.66</v>
      </c>
      <c r="R32" s="96">
        <f>T32*3+U32-V32/2</f>
        <v>8</v>
      </c>
      <c r="S32" s="55">
        <f>R32/O32</f>
        <v>0.36363636363636365</v>
      </c>
      <c r="T32" s="29">
        <v>3</v>
      </c>
      <c r="U32" s="29">
        <v>1</v>
      </c>
      <c r="V32" s="32">
        <v>4</v>
      </c>
      <c r="W32" s="58"/>
      <c r="X32" s="137" t="s">
        <v>197</v>
      </c>
      <c r="Y32" s="29">
        <v>27</v>
      </c>
      <c r="Z32" s="55">
        <v>6.65</v>
      </c>
      <c r="AA32" s="55">
        <v>6.15</v>
      </c>
      <c r="AB32" s="96">
        <f>AD32*3+AE32-AF32/2</f>
        <v>13.5</v>
      </c>
      <c r="AC32" s="55">
        <f>AB32/Y32</f>
        <v>0.5</v>
      </c>
      <c r="AD32" s="152">
        <v>4</v>
      </c>
      <c r="AE32" s="29">
        <v>3</v>
      </c>
      <c r="AF32" s="32">
        <v>3</v>
      </c>
    </row>
    <row r="33" spans="1:33" x14ac:dyDescent="0.15">
      <c r="B33" s="1" t="s">
        <v>105</v>
      </c>
      <c r="D33" s="133" t="s">
        <v>206</v>
      </c>
      <c r="E33" s="29">
        <v>30</v>
      </c>
      <c r="F33" s="55">
        <v>6.47</v>
      </c>
      <c r="G33" s="54">
        <v>6.03</v>
      </c>
      <c r="H33" s="96">
        <f t="shared" si="0"/>
        <v>13</v>
      </c>
      <c r="I33" s="55">
        <f t="shared" si="1"/>
        <v>0.43333333333333335</v>
      </c>
      <c r="J33" s="31">
        <v>6</v>
      </c>
      <c r="K33" s="29">
        <v>1</v>
      </c>
      <c r="L33" s="66">
        <v>12</v>
      </c>
      <c r="N33" s="137" t="s">
        <v>206</v>
      </c>
      <c r="O33" s="29">
        <v>27</v>
      </c>
      <c r="P33" s="57">
        <v>5.69</v>
      </c>
      <c r="Q33" s="57">
        <v>5.67</v>
      </c>
      <c r="R33" s="96">
        <f>T33*3+U33-V33/2</f>
        <v>0.5</v>
      </c>
      <c r="S33" s="56">
        <f>R33/O33</f>
        <v>1.8518518518518517E-2</v>
      </c>
      <c r="T33" s="29">
        <v>1</v>
      </c>
      <c r="U33" s="29">
        <v>1</v>
      </c>
      <c r="V33" s="65">
        <v>7</v>
      </c>
      <c r="W33" s="58"/>
      <c r="X33" s="137" t="s">
        <v>237</v>
      </c>
      <c r="Y33" s="29">
        <v>30</v>
      </c>
      <c r="Z33" s="56">
        <v>5.85</v>
      </c>
      <c r="AA33" s="56">
        <v>5.88</v>
      </c>
      <c r="AB33" s="96">
        <f>AD33*3+AE33-AF33/2</f>
        <v>-1</v>
      </c>
      <c r="AC33" s="72">
        <f>AB33/Y33</f>
        <v>-3.3333333333333333E-2</v>
      </c>
      <c r="AD33" s="29">
        <v>1</v>
      </c>
      <c r="AE33" s="29"/>
      <c r="AF33" s="65">
        <v>8</v>
      </c>
    </row>
    <row r="34" spans="1:33" x14ac:dyDescent="0.15">
      <c r="B34" s="1" t="s">
        <v>91</v>
      </c>
      <c r="D34" s="133" t="s">
        <v>193</v>
      </c>
      <c r="E34" s="29">
        <v>33</v>
      </c>
      <c r="F34" s="55">
        <v>6.44</v>
      </c>
      <c r="G34" s="55">
        <v>6.12</v>
      </c>
      <c r="H34" s="96">
        <f t="shared" si="0"/>
        <v>10.5</v>
      </c>
      <c r="I34" s="55">
        <f t="shared" si="1"/>
        <v>0.31818181818181818</v>
      </c>
      <c r="J34" s="29">
        <v>3</v>
      </c>
      <c r="K34" s="29">
        <v>3</v>
      </c>
      <c r="L34" s="32">
        <v>3</v>
      </c>
      <c r="N34" s="138"/>
      <c r="O34" s="117"/>
      <c r="P34" s="116"/>
      <c r="Q34" s="116"/>
      <c r="R34" s="128"/>
      <c r="S34" s="117"/>
      <c r="T34" s="117"/>
      <c r="U34" s="117"/>
      <c r="V34" s="120"/>
      <c r="W34" s="58"/>
      <c r="X34" s="138"/>
      <c r="Y34" s="117"/>
      <c r="Z34" s="116"/>
      <c r="AA34" s="116"/>
      <c r="AB34" s="128"/>
      <c r="AC34" s="116"/>
      <c r="AD34" s="117"/>
      <c r="AE34" s="117"/>
      <c r="AF34" s="120"/>
    </row>
    <row r="35" spans="1:33" x14ac:dyDescent="0.15">
      <c r="B35" s="1" t="s">
        <v>84</v>
      </c>
      <c r="D35" s="133" t="s">
        <v>208</v>
      </c>
      <c r="E35" s="29">
        <v>22</v>
      </c>
      <c r="F35" s="55">
        <v>6.43</v>
      </c>
      <c r="G35" s="55">
        <v>6.16</v>
      </c>
      <c r="H35" s="96">
        <f t="shared" ref="H35:H66" si="10">J35*3+K35-L35/2</f>
        <v>6</v>
      </c>
      <c r="I35" s="54">
        <f t="shared" ref="I35:I66" si="11">H35/E35</f>
        <v>0.27272727272727271</v>
      </c>
      <c r="J35" s="29">
        <v>2</v>
      </c>
      <c r="K35" s="29">
        <v>1</v>
      </c>
      <c r="L35" s="32">
        <v>2</v>
      </c>
      <c r="N35" s="137" t="s">
        <v>201</v>
      </c>
      <c r="O35" s="29">
        <v>10</v>
      </c>
      <c r="P35" s="56">
        <v>5.9</v>
      </c>
      <c r="Q35" s="54">
        <v>6</v>
      </c>
      <c r="R35" s="96">
        <f t="shared" ref="R35:R42" si="12">T35*3+U35-V35/2</f>
        <v>-1</v>
      </c>
      <c r="S35" s="57">
        <f t="shared" ref="S35:S42" si="13">R35/O35</f>
        <v>-0.1</v>
      </c>
      <c r="T35" s="29"/>
      <c r="U35" s="29"/>
      <c r="V35" s="32">
        <v>2</v>
      </c>
      <c r="W35" s="58"/>
      <c r="X35" s="137" t="s">
        <v>193</v>
      </c>
      <c r="Y35" s="29">
        <v>20</v>
      </c>
      <c r="Z35" s="56">
        <v>5.85</v>
      </c>
      <c r="AA35" s="56">
        <v>5.8</v>
      </c>
      <c r="AB35" s="96">
        <f>AD35*3+AE35-AF35/2</f>
        <v>1</v>
      </c>
      <c r="AC35" s="56">
        <f>AB35/Y35</f>
        <v>0.05</v>
      </c>
      <c r="AD35" s="29">
        <v>1</v>
      </c>
      <c r="AE35" s="29"/>
      <c r="AF35" s="32">
        <v>4</v>
      </c>
    </row>
    <row r="36" spans="1:33" x14ac:dyDescent="0.15">
      <c r="B36" s="1" t="s">
        <v>117</v>
      </c>
      <c r="D36" s="133" t="s">
        <v>191</v>
      </c>
      <c r="E36" s="29">
        <v>31</v>
      </c>
      <c r="F36" s="55">
        <v>6.42</v>
      </c>
      <c r="G36" s="54">
        <v>5.95</v>
      </c>
      <c r="H36" s="96">
        <f t="shared" si="10"/>
        <v>14.5</v>
      </c>
      <c r="I36" s="55">
        <f t="shared" si="11"/>
        <v>0.46774193548387094</v>
      </c>
      <c r="J36" s="31">
        <v>4</v>
      </c>
      <c r="K36" s="31">
        <v>4</v>
      </c>
      <c r="L36" s="32">
        <v>3</v>
      </c>
      <c r="N36" s="137" t="s">
        <v>191</v>
      </c>
      <c r="O36" s="29">
        <v>33</v>
      </c>
      <c r="P36" s="55">
        <v>6.47</v>
      </c>
      <c r="Q36" s="55">
        <v>6.12</v>
      </c>
      <c r="R36" s="96">
        <f t="shared" si="12"/>
        <v>11.5</v>
      </c>
      <c r="S36" s="55">
        <f t="shared" si="13"/>
        <v>0.34848484848484851</v>
      </c>
      <c r="T36" s="29">
        <v>3</v>
      </c>
      <c r="U36" s="31">
        <v>4</v>
      </c>
      <c r="V36" s="32">
        <v>3</v>
      </c>
      <c r="W36" s="58"/>
      <c r="X36" s="137" t="s">
        <v>191</v>
      </c>
      <c r="Y36" s="29">
        <v>32</v>
      </c>
      <c r="Z36" s="54">
        <v>6.28</v>
      </c>
      <c r="AA36" s="56">
        <v>5.91</v>
      </c>
      <c r="AB36" s="96">
        <f>AD36*3+AE36-AF36/2</f>
        <v>12</v>
      </c>
      <c r="AC36" s="55">
        <f>AB36/Y36</f>
        <v>0.375</v>
      </c>
      <c r="AD36" s="152">
        <v>4</v>
      </c>
      <c r="AE36" s="29">
        <v>3</v>
      </c>
      <c r="AF36" s="32">
        <v>6</v>
      </c>
    </row>
    <row r="37" spans="1:33" x14ac:dyDescent="0.15">
      <c r="B37" s="1" t="s">
        <v>101</v>
      </c>
      <c r="D37" s="133" t="s">
        <v>190</v>
      </c>
      <c r="E37" s="29">
        <v>32</v>
      </c>
      <c r="F37" s="55">
        <v>6.42</v>
      </c>
      <c r="G37" s="55">
        <v>6.08</v>
      </c>
      <c r="H37" s="96">
        <f t="shared" si="10"/>
        <v>11</v>
      </c>
      <c r="I37" s="55">
        <f t="shared" si="11"/>
        <v>0.34375</v>
      </c>
      <c r="J37" s="31">
        <v>4</v>
      </c>
      <c r="K37" s="29">
        <v>2</v>
      </c>
      <c r="L37" s="32">
        <v>6</v>
      </c>
      <c r="N37" s="137" t="s">
        <v>197</v>
      </c>
      <c r="O37" s="29">
        <v>30</v>
      </c>
      <c r="P37" s="54">
        <v>6.28</v>
      </c>
      <c r="Q37" s="54">
        <v>5.95</v>
      </c>
      <c r="R37" s="96">
        <f t="shared" si="12"/>
        <v>10</v>
      </c>
      <c r="S37" s="55">
        <f t="shared" si="13"/>
        <v>0.33333333333333331</v>
      </c>
      <c r="T37" s="31">
        <v>4</v>
      </c>
      <c r="U37" s="29">
        <v>2</v>
      </c>
      <c r="V37" s="65">
        <v>8</v>
      </c>
      <c r="W37" s="58"/>
      <c r="X37" s="137" t="s">
        <v>197</v>
      </c>
      <c r="Y37" s="29">
        <v>29</v>
      </c>
      <c r="Z37" s="54">
        <v>6.19</v>
      </c>
      <c r="AA37" s="54">
        <v>5.97</v>
      </c>
      <c r="AB37" s="96">
        <f>AD37*3+AE37-AF37/2</f>
        <v>7.5</v>
      </c>
      <c r="AC37" s="54">
        <f>AB37/Y37</f>
        <v>0.25862068965517243</v>
      </c>
      <c r="AD37" s="29">
        <v>2</v>
      </c>
      <c r="AE37" s="29">
        <v>3</v>
      </c>
      <c r="AF37" s="32">
        <v>3</v>
      </c>
    </row>
    <row r="38" spans="1:33" x14ac:dyDescent="0.15">
      <c r="B38" s="1" t="s">
        <v>99</v>
      </c>
      <c r="D38" s="133" t="s">
        <v>192</v>
      </c>
      <c r="E38" s="29">
        <v>17</v>
      </c>
      <c r="F38" s="55">
        <v>6.41</v>
      </c>
      <c r="G38" s="55">
        <v>6.09</v>
      </c>
      <c r="H38" s="96">
        <f t="shared" si="10"/>
        <v>5.5</v>
      </c>
      <c r="I38" s="55">
        <f t="shared" si="11"/>
        <v>0.3235294117647059</v>
      </c>
      <c r="J38" s="29">
        <v>3</v>
      </c>
      <c r="K38" s="29">
        <v>1</v>
      </c>
      <c r="L38" s="65">
        <v>9</v>
      </c>
      <c r="N38" s="137" t="s">
        <v>192</v>
      </c>
      <c r="O38" s="29">
        <v>27</v>
      </c>
      <c r="P38" s="54">
        <v>6.33</v>
      </c>
      <c r="Q38" s="53">
        <v>6.3</v>
      </c>
      <c r="R38" s="96">
        <f t="shared" si="12"/>
        <v>2</v>
      </c>
      <c r="S38" s="56">
        <f t="shared" si="13"/>
        <v>7.407407407407407E-2</v>
      </c>
      <c r="T38" s="29">
        <v>2</v>
      </c>
      <c r="U38" s="29">
        <v>1</v>
      </c>
      <c r="V38" s="66">
        <v>10</v>
      </c>
      <c r="W38" s="58"/>
      <c r="X38" s="137" t="s">
        <v>192</v>
      </c>
      <c r="Y38" s="29">
        <v>33</v>
      </c>
      <c r="Z38" s="56">
        <v>6.09</v>
      </c>
      <c r="AA38" s="55">
        <v>6.08</v>
      </c>
      <c r="AB38" s="96">
        <f>AD38*3+AE38-AF38/2</f>
        <v>1.5</v>
      </c>
      <c r="AC38" s="56">
        <f>AB38/Y38</f>
        <v>4.5454545454545456E-2</v>
      </c>
      <c r="AD38" s="29">
        <v>1</v>
      </c>
      <c r="AE38" s="29">
        <v>3</v>
      </c>
      <c r="AF38" s="65">
        <v>9</v>
      </c>
    </row>
    <row r="39" spans="1:33" x14ac:dyDescent="0.15">
      <c r="B39" s="1" t="s">
        <v>111</v>
      </c>
      <c r="D39" s="133" t="s">
        <v>193</v>
      </c>
      <c r="E39" s="29">
        <v>25</v>
      </c>
      <c r="F39" s="55">
        <v>6.4</v>
      </c>
      <c r="G39" s="54">
        <v>6</v>
      </c>
      <c r="H39" s="96">
        <f t="shared" si="10"/>
        <v>11</v>
      </c>
      <c r="I39" s="55">
        <f t="shared" si="11"/>
        <v>0.44</v>
      </c>
      <c r="J39" s="29">
        <v>3</v>
      </c>
      <c r="K39" s="31">
        <v>5</v>
      </c>
      <c r="L39" s="32">
        <v>6</v>
      </c>
      <c r="N39" s="137" t="s">
        <v>193</v>
      </c>
      <c r="O39" s="29">
        <v>30</v>
      </c>
      <c r="P39" s="54">
        <v>6.35</v>
      </c>
      <c r="Q39" s="56">
        <v>5.93</v>
      </c>
      <c r="R39" s="96">
        <f t="shared" si="12"/>
        <v>12.5</v>
      </c>
      <c r="S39" s="55">
        <f t="shared" si="13"/>
        <v>0.41666666666666669</v>
      </c>
      <c r="T39" s="29">
        <v>3</v>
      </c>
      <c r="U39" s="31">
        <v>6</v>
      </c>
      <c r="V39" s="32">
        <v>5</v>
      </c>
      <c r="W39" s="58"/>
      <c r="X39" s="138"/>
      <c r="Y39" s="117"/>
      <c r="Z39" s="116"/>
      <c r="AA39" s="116"/>
      <c r="AB39" s="128"/>
      <c r="AC39" s="116"/>
      <c r="AD39" s="117"/>
      <c r="AE39" s="117"/>
      <c r="AF39" s="120"/>
    </row>
    <row r="40" spans="1:33" x14ac:dyDescent="0.15">
      <c r="B40" s="1" t="s">
        <v>85</v>
      </c>
      <c r="D40" s="133" t="s">
        <v>196</v>
      </c>
      <c r="E40" s="29">
        <v>22</v>
      </c>
      <c r="F40" s="54">
        <v>6.39</v>
      </c>
      <c r="G40" s="55">
        <v>6.16</v>
      </c>
      <c r="H40" s="96">
        <f t="shared" si="10"/>
        <v>6</v>
      </c>
      <c r="I40" s="54">
        <f t="shared" si="11"/>
        <v>0.27272727272727271</v>
      </c>
      <c r="J40" s="29"/>
      <c r="K40" s="33">
        <v>8</v>
      </c>
      <c r="L40" s="32">
        <v>4</v>
      </c>
      <c r="N40" s="137" t="s">
        <v>196</v>
      </c>
      <c r="O40" s="29">
        <v>31</v>
      </c>
      <c r="P40" s="54">
        <v>6.13</v>
      </c>
      <c r="Q40" s="55">
        <v>6.13</v>
      </c>
      <c r="R40" s="96">
        <f t="shared" si="12"/>
        <v>0</v>
      </c>
      <c r="S40" s="57">
        <f t="shared" si="13"/>
        <v>0</v>
      </c>
      <c r="T40" s="29">
        <v>1</v>
      </c>
      <c r="U40" s="29">
        <v>3</v>
      </c>
      <c r="V40" s="66">
        <v>12</v>
      </c>
      <c r="W40" s="58"/>
      <c r="X40" s="137" t="s">
        <v>196</v>
      </c>
      <c r="Y40" s="29">
        <v>35</v>
      </c>
      <c r="Z40" s="53">
        <v>6.77</v>
      </c>
      <c r="AA40" s="53">
        <v>6.24</v>
      </c>
      <c r="AB40" s="96">
        <f>AD40*3+AE40-AF40/2</f>
        <v>18.5</v>
      </c>
      <c r="AC40" s="55">
        <f>AB40/Y40</f>
        <v>0.52857142857142858</v>
      </c>
      <c r="AD40" s="152">
        <v>4</v>
      </c>
      <c r="AE40" s="33">
        <v>11</v>
      </c>
      <c r="AF40" s="65">
        <v>9</v>
      </c>
    </row>
    <row r="41" spans="1:33" x14ac:dyDescent="0.15">
      <c r="B41" s="1" t="s">
        <v>122</v>
      </c>
      <c r="D41" s="133" t="s">
        <v>193</v>
      </c>
      <c r="E41" s="29">
        <v>23</v>
      </c>
      <c r="F41" s="54">
        <v>6.39</v>
      </c>
      <c r="G41" s="56">
        <v>5.93</v>
      </c>
      <c r="H41" s="96">
        <f t="shared" si="10"/>
        <v>10.5</v>
      </c>
      <c r="I41" s="55">
        <f t="shared" si="11"/>
        <v>0.45652173913043476</v>
      </c>
      <c r="J41" s="31">
        <v>4</v>
      </c>
      <c r="K41" s="29"/>
      <c r="L41" s="32">
        <v>3</v>
      </c>
      <c r="N41" s="137" t="s">
        <v>193</v>
      </c>
      <c r="O41" s="29">
        <v>14</v>
      </c>
      <c r="P41" s="55">
        <v>6.61</v>
      </c>
      <c r="Q41" s="56">
        <v>5.93</v>
      </c>
      <c r="R41" s="96">
        <f t="shared" si="12"/>
        <v>9.5</v>
      </c>
      <c r="S41" s="53">
        <f t="shared" si="13"/>
        <v>0.6785714285714286</v>
      </c>
      <c r="T41" s="29">
        <v>3</v>
      </c>
      <c r="U41" s="29">
        <v>2</v>
      </c>
      <c r="V41" s="32">
        <v>3</v>
      </c>
      <c r="W41" s="58"/>
      <c r="X41" s="138"/>
      <c r="Y41" s="117"/>
      <c r="Z41" s="116"/>
      <c r="AA41" s="116"/>
      <c r="AB41" s="128"/>
      <c r="AC41" s="116"/>
      <c r="AD41" s="117"/>
      <c r="AE41" s="117"/>
      <c r="AF41" s="120"/>
    </row>
    <row r="42" spans="1:33" x14ac:dyDescent="0.15">
      <c r="A42" s="2"/>
      <c r="B42" s="1" t="s">
        <v>114</v>
      </c>
      <c r="C42" s="2"/>
      <c r="D42" s="133" t="s">
        <v>194</v>
      </c>
      <c r="E42" s="29">
        <v>26</v>
      </c>
      <c r="F42" s="54">
        <v>6.38</v>
      </c>
      <c r="G42" s="54">
        <v>5.96</v>
      </c>
      <c r="H42" s="96">
        <f t="shared" si="10"/>
        <v>12</v>
      </c>
      <c r="I42" s="55">
        <f t="shared" si="11"/>
        <v>0.46153846153846156</v>
      </c>
      <c r="J42" s="29">
        <v>3</v>
      </c>
      <c r="K42" s="31">
        <v>4</v>
      </c>
      <c r="L42" s="32">
        <v>2</v>
      </c>
      <c r="M42" s="2"/>
      <c r="N42" s="137" t="s">
        <v>194</v>
      </c>
      <c r="O42" s="29">
        <v>16</v>
      </c>
      <c r="P42" s="55">
        <v>6.59</v>
      </c>
      <c r="Q42" s="56">
        <v>5.88</v>
      </c>
      <c r="R42" s="96">
        <f t="shared" si="12"/>
        <v>11.5</v>
      </c>
      <c r="S42" s="53">
        <f t="shared" si="13"/>
        <v>0.71875</v>
      </c>
      <c r="T42" s="31">
        <v>4</v>
      </c>
      <c r="U42" s="29">
        <v>1</v>
      </c>
      <c r="V42" s="32">
        <v>3</v>
      </c>
      <c r="W42" s="60"/>
      <c r="X42" s="137" t="s">
        <v>194</v>
      </c>
      <c r="Y42" s="29">
        <v>26</v>
      </c>
      <c r="Z42" s="53">
        <v>7.02</v>
      </c>
      <c r="AA42" s="53">
        <v>6.21</v>
      </c>
      <c r="AB42" s="96">
        <f>AD42*3+AE42-AF42/2</f>
        <v>22</v>
      </c>
      <c r="AC42" s="53">
        <f>AB42/Y42</f>
        <v>0.84615384615384615</v>
      </c>
      <c r="AD42" s="152">
        <v>6</v>
      </c>
      <c r="AE42" s="31">
        <v>6</v>
      </c>
      <c r="AF42" s="32">
        <v>4</v>
      </c>
      <c r="AG42" s="2"/>
    </row>
    <row r="43" spans="1:33" x14ac:dyDescent="0.15">
      <c r="A43" s="2"/>
      <c r="B43" s="1" t="s">
        <v>121</v>
      </c>
      <c r="C43" s="2"/>
      <c r="D43" s="133" t="s">
        <v>207</v>
      </c>
      <c r="E43" s="1">
        <v>16</v>
      </c>
      <c r="F43" s="54">
        <v>6.38</v>
      </c>
      <c r="G43" s="56">
        <v>5.94</v>
      </c>
      <c r="H43" s="96">
        <f t="shared" si="10"/>
        <v>8</v>
      </c>
      <c r="I43" s="55">
        <f t="shared" si="11"/>
        <v>0.5</v>
      </c>
      <c r="J43" s="29">
        <v>3</v>
      </c>
      <c r="K43" s="29"/>
      <c r="L43" s="32">
        <v>2</v>
      </c>
      <c r="M43" s="2"/>
      <c r="N43" s="138"/>
      <c r="O43" s="129"/>
      <c r="P43" s="116"/>
      <c r="Q43" s="116"/>
      <c r="R43" s="128"/>
      <c r="S43" s="117"/>
      <c r="T43" s="117"/>
      <c r="U43" s="117"/>
      <c r="V43" s="120"/>
      <c r="W43" s="60"/>
      <c r="X43" s="138"/>
      <c r="Y43" s="129"/>
      <c r="Z43" s="116"/>
      <c r="AA43" s="116"/>
      <c r="AB43" s="128"/>
      <c r="AC43" s="116"/>
      <c r="AD43" s="117"/>
      <c r="AE43" s="117"/>
      <c r="AF43" s="120"/>
      <c r="AG43" s="2"/>
    </row>
    <row r="44" spans="1:33" x14ac:dyDescent="0.15">
      <c r="B44" s="1" t="s">
        <v>90</v>
      </c>
      <c r="D44" s="133" t="s">
        <v>194</v>
      </c>
      <c r="E44" s="1">
        <v>12</v>
      </c>
      <c r="F44" s="54">
        <v>6.38</v>
      </c>
      <c r="G44" s="55">
        <v>6.13</v>
      </c>
      <c r="H44" s="96">
        <f t="shared" si="10"/>
        <v>3</v>
      </c>
      <c r="I44" s="54">
        <f t="shared" si="11"/>
        <v>0.25</v>
      </c>
      <c r="J44" s="29">
        <v>1</v>
      </c>
      <c r="K44" s="29"/>
      <c r="L44" s="32"/>
      <c r="N44" s="138"/>
      <c r="O44" s="129"/>
      <c r="P44" s="116"/>
      <c r="Q44" s="116"/>
      <c r="R44" s="128"/>
      <c r="S44" s="116"/>
      <c r="T44" s="117"/>
      <c r="U44" s="117"/>
      <c r="V44" s="120"/>
      <c r="W44" s="58"/>
      <c r="X44" s="138"/>
      <c r="Y44" s="129"/>
      <c r="Z44" s="116"/>
      <c r="AA44" s="116"/>
      <c r="AB44" s="128"/>
      <c r="AC44" s="116"/>
      <c r="AD44" s="117"/>
      <c r="AE44" s="117"/>
      <c r="AF44" s="120"/>
    </row>
    <row r="45" spans="1:33" x14ac:dyDescent="0.15">
      <c r="B45" s="1" t="s">
        <v>128</v>
      </c>
      <c r="D45" s="133" t="s">
        <v>205</v>
      </c>
      <c r="E45" s="52">
        <v>18</v>
      </c>
      <c r="F45" s="54">
        <v>6.36</v>
      </c>
      <c r="G45" s="56">
        <v>5.83</v>
      </c>
      <c r="H45" s="96">
        <f t="shared" si="10"/>
        <v>9.5</v>
      </c>
      <c r="I45" s="55">
        <f t="shared" si="11"/>
        <v>0.52777777777777779</v>
      </c>
      <c r="J45" s="29">
        <v>3</v>
      </c>
      <c r="K45" s="29">
        <v>1</v>
      </c>
      <c r="L45" s="32">
        <v>1</v>
      </c>
      <c r="N45" s="138"/>
      <c r="O45" s="117"/>
      <c r="P45" s="116"/>
      <c r="Q45" s="116"/>
      <c r="R45" s="128"/>
      <c r="S45" s="117"/>
      <c r="T45" s="117"/>
      <c r="U45" s="117"/>
      <c r="V45" s="120"/>
      <c r="W45" s="58"/>
      <c r="X45" s="138"/>
      <c r="Y45" s="117"/>
      <c r="Z45" s="116"/>
      <c r="AA45" s="116"/>
      <c r="AB45" s="128"/>
      <c r="AC45" s="116"/>
      <c r="AD45" s="117"/>
      <c r="AE45" s="117"/>
      <c r="AF45" s="120"/>
    </row>
    <row r="46" spans="1:33" x14ac:dyDescent="0.15">
      <c r="B46" s="1" t="s">
        <v>73</v>
      </c>
      <c r="D46" s="133" t="s">
        <v>198</v>
      </c>
      <c r="E46" s="52">
        <v>34</v>
      </c>
      <c r="F46" s="54">
        <v>6.35</v>
      </c>
      <c r="G46" s="53">
        <v>6.22</v>
      </c>
      <c r="H46" s="96">
        <f t="shared" si="10"/>
        <v>4.5</v>
      </c>
      <c r="I46" s="56">
        <f t="shared" si="11"/>
        <v>0.13235294117647059</v>
      </c>
      <c r="J46" s="29">
        <v>1</v>
      </c>
      <c r="K46" s="29">
        <v>3</v>
      </c>
      <c r="L46" s="32">
        <v>3</v>
      </c>
      <c r="N46" s="137" t="s">
        <v>198</v>
      </c>
      <c r="O46" s="29">
        <v>25</v>
      </c>
      <c r="P46" s="56">
        <v>6.08</v>
      </c>
      <c r="Q46" s="55">
        <v>6.1</v>
      </c>
      <c r="R46" s="96">
        <f>T46*3+U46-V46/2</f>
        <v>1.5</v>
      </c>
      <c r="S46" s="56">
        <f>R46/O46</f>
        <v>0.06</v>
      </c>
      <c r="T46" s="29">
        <v>1</v>
      </c>
      <c r="U46" s="29"/>
      <c r="V46" s="32">
        <v>3</v>
      </c>
      <c r="W46" s="58"/>
      <c r="X46" s="137" t="s">
        <v>198</v>
      </c>
      <c r="Y46" s="29">
        <v>17</v>
      </c>
      <c r="Z46" s="56">
        <v>5.97</v>
      </c>
      <c r="AA46" s="56">
        <v>5.91</v>
      </c>
      <c r="AB46" s="96">
        <f>AD46*3+AE46-AF46/2</f>
        <v>1</v>
      </c>
      <c r="AC46" s="56">
        <f>AB46/Y46</f>
        <v>5.8823529411764705E-2</v>
      </c>
      <c r="AD46" s="29"/>
      <c r="AE46" s="29">
        <v>1</v>
      </c>
      <c r="AF46" s="32"/>
    </row>
    <row r="47" spans="1:33" x14ac:dyDescent="0.15">
      <c r="B47" s="1" t="s">
        <v>82</v>
      </c>
      <c r="D47" s="133" t="s">
        <v>202</v>
      </c>
      <c r="E47" s="52">
        <v>33</v>
      </c>
      <c r="F47" s="54">
        <v>6.35</v>
      </c>
      <c r="G47" s="55">
        <v>6.17</v>
      </c>
      <c r="H47" s="96">
        <f t="shared" si="10"/>
        <v>7</v>
      </c>
      <c r="I47" s="54">
        <f t="shared" si="11"/>
        <v>0.21212121212121213</v>
      </c>
      <c r="J47" s="29">
        <v>3</v>
      </c>
      <c r="K47" s="29">
        <v>1</v>
      </c>
      <c r="L47" s="32">
        <v>6</v>
      </c>
      <c r="N47" s="137" t="s">
        <v>202</v>
      </c>
      <c r="O47" s="29">
        <v>24</v>
      </c>
      <c r="P47" s="56">
        <v>5.92</v>
      </c>
      <c r="Q47" s="56">
        <v>5.81</v>
      </c>
      <c r="R47" s="96">
        <f>T47*3+U47-V47/2</f>
        <v>3.5</v>
      </c>
      <c r="S47" s="54">
        <f>R47/O47</f>
        <v>0.14583333333333334</v>
      </c>
      <c r="T47" s="29">
        <v>2</v>
      </c>
      <c r="U47" s="29">
        <v>1</v>
      </c>
      <c r="V47" s="65">
        <v>7</v>
      </c>
      <c r="W47" s="58"/>
      <c r="X47" s="137" t="s">
        <v>202</v>
      </c>
      <c r="Y47" s="29">
        <v>17</v>
      </c>
      <c r="Z47" s="54">
        <v>6.15</v>
      </c>
      <c r="AA47" s="55">
        <v>6.18</v>
      </c>
      <c r="AB47" s="96">
        <f>AD47*3+AE47-AF47/2</f>
        <v>-0.5</v>
      </c>
      <c r="AC47" s="72">
        <f>AB47/Y47</f>
        <v>-2.9411764705882353E-2</v>
      </c>
      <c r="AD47" s="29"/>
      <c r="AE47" s="29"/>
      <c r="AF47" s="32">
        <v>1</v>
      </c>
    </row>
    <row r="48" spans="1:33" x14ac:dyDescent="0.15">
      <c r="B48" s="1" t="s">
        <v>94</v>
      </c>
      <c r="D48" s="133" t="s">
        <v>207</v>
      </c>
      <c r="E48" s="52">
        <v>31</v>
      </c>
      <c r="F48" s="54">
        <v>6.31</v>
      </c>
      <c r="G48" s="55">
        <v>6.1</v>
      </c>
      <c r="H48" s="96">
        <f t="shared" si="10"/>
        <v>6.5</v>
      </c>
      <c r="I48" s="54">
        <f t="shared" si="11"/>
        <v>0.20967741935483872</v>
      </c>
      <c r="J48" s="29">
        <v>3</v>
      </c>
      <c r="K48" s="29"/>
      <c r="L48" s="32">
        <v>5</v>
      </c>
      <c r="N48" s="137" t="s">
        <v>195</v>
      </c>
      <c r="O48" s="29">
        <v>16</v>
      </c>
      <c r="P48" s="56">
        <v>5.94</v>
      </c>
      <c r="Q48" s="54">
        <v>6.03</v>
      </c>
      <c r="R48" s="96">
        <f>T48*3+U48-V48/2</f>
        <v>-1.5</v>
      </c>
      <c r="S48" s="72">
        <f>R48/O48</f>
        <v>-9.375E-2</v>
      </c>
      <c r="T48" s="29"/>
      <c r="U48" s="29"/>
      <c r="V48" s="32">
        <v>3</v>
      </c>
      <c r="W48" s="58"/>
      <c r="X48" s="137" t="s">
        <v>207</v>
      </c>
      <c r="Y48" s="29">
        <v>19</v>
      </c>
      <c r="Z48" s="57">
        <v>5.71</v>
      </c>
      <c r="AA48" s="54">
        <v>5.95</v>
      </c>
      <c r="AB48" s="96">
        <f>AD48*3+AE48-AF48/2</f>
        <v>-3.5</v>
      </c>
      <c r="AC48" s="57">
        <f>AB48/Y48</f>
        <v>-0.18421052631578946</v>
      </c>
      <c r="AD48" s="29"/>
      <c r="AE48" s="29"/>
      <c r="AF48" s="65">
        <v>7</v>
      </c>
    </row>
    <row r="49" spans="2:32" x14ac:dyDescent="0.15">
      <c r="B49" s="1" t="s">
        <v>110</v>
      </c>
      <c r="D49" s="133" t="s">
        <v>199</v>
      </c>
      <c r="E49" s="52">
        <v>27</v>
      </c>
      <c r="F49" s="54">
        <v>6.3</v>
      </c>
      <c r="G49" s="54">
        <v>6.02</v>
      </c>
      <c r="H49" s="96">
        <f t="shared" si="10"/>
        <v>7.5</v>
      </c>
      <c r="I49" s="54">
        <f t="shared" si="11"/>
        <v>0.27777777777777779</v>
      </c>
      <c r="J49" s="29">
        <v>2</v>
      </c>
      <c r="K49" s="29">
        <v>2</v>
      </c>
      <c r="L49" s="32">
        <v>1</v>
      </c>
      <c r="N49" s="137" t="s">
        <v>192</v>
      </c>
      <c r="O49" s="29">
        <v>31</v>
      </c>
      <c r="P49" s="55">
        <v>6.45</v>
      </c>
      <c r="Q49" s="53">
        <v>6.21</v>
      </c>
      <c r="R49" s="96">
        <f>T49*3+U49-V49/2</f>
        <v>7.5</v>
      </c>
      <c r="S49" s="54">
        <f>R49/O49</f>
        <v>0.24193548387096775</v>
      </c>
      <c r="T49" s="29">
        <v>3</v>
      </c>
      <c r="U49" s="29"/>
      <c r="V49" s="32">
        <v>3</v>
      </c>
      <c r="W49" s="58"/>
      <c r="X49" s="137" t="s">
        <v>192</v>
      </c>
      <c r="Y49" s="29">
        <v>38</v>
      </c>
      <c r="Z49" s="54">
        <v>6.32</v>
      </c>
      <c r="AA49" s="55">
        <v>6.17</v>
      </c>
      <c r="AB49" s="96">
        <f>AD49*3+AE49-AF49/2</f>
        <v>5.5</v>
      </c>
      <c r="AC49" s="56">
        <f>AB49/Y49</f>
        <v>0.14473684210526316</v>
      </c>
      <c r="AD49" s="29">
        <v>2</v>
      </c>
      <c r="AE49" s="29">
        <v>1</v>
      </c>
      <c r="AF49" s="32">
        <v>3</v>
      </c>
    </row>
    <row r="50" spans="2:32" x14ac:dyDescent="0.15">
      <c r="B50" s="1" t="s">
        <v>100</v>
      </c>
      <c r="D50" s="133" t="s">
        <v>200</v>
      </c>
      <c r="E50" s="52">
        <v>27</v>
      </c>
      <c r="F50" s="54">
        <v>6.3</v>
      </c>
      <c r="G50" s="55">
        <v>6.09</v>
      </c>
      <c r="H50" s="96">
        <f t="shared" si="10"/>
        <v>5.5</v>
      </c>
      <c r="I50" s="54">
        <f t="shared" si="11"/>
        <v>0.20370370370370369</v>
      </c>
      <c r="J50" s="29">
        <v>1</v>
      </c>
      <c r="K50" s="31">
        <v>4</v>
      </c>
      <c r="L50" s="32">
        <v>3</v>
      </c>
      <c r="N50" s="137" t="s">
        <v>200</v>
      </c>
      <c r="O50" s="29">
        <v>5</v>
      </c>
      <c r="P50" s="57">
        <v>5.4</v>
      </c>
      <c r="Q50" s="57">
        <v>5.4</v>
      </c>
      <c r="R50" s="96">
        <f>T50*3+U50-V50/2</f>
        <v>0</v>
      </c>
      <c r="S50" s="57">
        <f>R50/O50</f>
        <v>0</v>
      </c>
      <c r="T50" s="29"/>
      <c r="U50" s="29"/>
      <c r="V50" s="32"/>
      <c r="W50" s="58"/>
      <c r="X50" s="138"/>
      <c r="Y50" s="117"/>
      <c r="Z50" s="116"/>
      <c r="AA50" s="116"/>
      <c r="AB50" s="128"/>
      <c r="AC50" s="116"/>
      <c r="AD50" s="117"/>
      <c r="AE50" s="117"/>
      <c r="AF50" s="120"/>
    </row>
    <row r="51" spans="2:32" x14ac:dyDescent="0.15">
      <c r="B51" s="1" t="s">
        <v>130</v>
      </c>
      <c r="D51" s="133" t="s">
        <v>212</v>
      </c>
      <c r="E51" s="52">
        <v>22</v>
      </c>
      <c r="F51" s="54">
        <v>6.3</v>
      </c>
      <c r="G51" s="56">
        <v>5.8</v>
      </c>
      <c r="H51" s="96">
        <f t="shared" si="10"/>
        <v>13</v>
      </c>
      <c r="I51" s="55">
        <f t="shared" si="11"/>
        <v>0.59090909090909094</v>
      </c>
      <c r="J51" s="31">
        <v>4</v>
      </c>
      <c r="K51" s="31">
        <v>4</v>
      </c>
      <c r="L51" s="32">
        <v>6</v>
      </c>
      <c r="N51" s="138"/>
      <c r="O51" s="117"/>
      <c r="P51" s="116"/>
      <c r="Q51" s="116"/>
      <c r="R51" s="128"/>
      <c r="S51" s="117"/>
      <c r="T51" s="117"/>
      <c r="U51" s="117"/>
      <c r="V51" s="120"/>
      <c r="W51" s="58"/>
      <c r="X51" s="138"/>
      <c r="Y51" s="117"/>
      <c r="Z51" s="116"/>
      <c r="AA51" s="116"/>
      <c r="AB51" s="128"/>
      <c r="AC51" s="116"/>
      <c r="AD51" s="117"/>
      <c r="AE51" s="117"/>
      <c r="AF51" s="120"/>
    </row>
    <row r="52" spans="2:32" x14ac:dyDescent="0.15">
      <c r="B52" s="1" t="s">
        <v>125</v>
      </c>
      <c r="D52" s="133" t="s">
        <v>202</v>
      </c>
      <c r="E52" s="52">
        <v>29</v>
      </c>
      <c r="F52" s="54">
        <v>6.29</v>
      </c>
      <c r="G52" s="56">
        <v>5.86</v>
      </c>
      <c r="H52" s="96">
        <f t="shared" si="10"/>
        <v>13.5</v>
      </c>
      <c r="I52" s="55">
        <f t="shared" si="11"/>
        <v>0.46551724137931033</v>
      </c>
      <c r="J52" s="31">
        <v>4</v>
      </c>
      <c r="K52" s="31">
        <v>4</v>
      </c>
      <c r="L52" s="32">
        <v>5</v>
      </c>
      <c r="N52" s="137" t="s">
        <v>218</v>
      </c>
      <c r="O52" s="29">
        <v>24</v>
      </c>
      <c r="P52" s="54">
        <v>6.25</v>
      </c>
      <c r="Q52" s="56">
        <v>5.85</v>
      </c>
      <c r="R52" s="96">
        <f>T52*3+U52-V52/2</f>
        <v>9.5</v>
      </c>
      <c r="S52" s="55">
        <f>R52/O52</f>
        <v>0.39583333333333331</v>
      </c>
      <c r="T52" s="29">
        <v>3</v>
      </c>
      <c r="U52" s="29">
        <v>2</v>
      </c>
      <c r="V52" s="32">
        <v>3</v>
      </c>
      <c r="W52" s="58"/>
      <c r="X52" s="137" t="s">
        <v>218</v>
      </c>
      <c r="Y52" s="29">
        <v>9</v>
      </c>
      <c r="Z52" s="53">
        <v>7.06</v>
      </c>
      <c r="AA52" s="55">
        <v>6.06</v>
      </c>
      <c r="AB52" s="96">
        <f>AD52*3+AE52-AF52/2</f>
        <v>9</v>
      </c>
      <c r="AC52" s="53">
        <f>AB52/Y52</f>
        <v>1</v>
      </c>
      <c r="AD52" s="29">
        <v>3</v>
      </c>
      <c r="AE52" s="29"/>
      <c r="AF52" s="32"/>
    </row>
    <row r="53" spans="2:32" x14ac:dyDescent="0.15">
      <c r="B53" s="1" t="s">
        <v>120</v>
      </c>
      <c r="D53" s="133" t="s">
        <v>200</v>
      </c>
      <c r="E53" s="52">
        <v>31</v>
      </c>
      <c r="F53" s="54">
        <v>6.29</v>
      </c>
      <c r="G53" s="56">
        <v>5.94</v>
      </c>
      <c r="H53" s="96">
        <f t="shared" si="10"/>
        <v>14</v>
      </c>
      <c r="I53" s="55">
        <f t="shared" si="11"/>
        <v>0.45161290322580644</v>
      </c>
      <c r="J53" s="31">
        <v>5</v>
      </c>
      <c r="K53" s="29">
        <v>1</v>
      </c>
      <c r="L53" s="32">
        <v>4</v>
      </c>
      <c r="N53" s="138"/>
      <c r="O53" s="117"/>
      <c r="P53" s="116"/>
      <c r="Q53" s="116"/>
      <c r="R53" s="128"/>
      <c r="S53" s="117"/>
      <c r="T53" s="117"/>
      <c r="U53" s="117"/>
      <c r="V53" s="120"/>
      <c r="W53" s="58"/>
      <c r="X53" s="137" t="s">
        <v>219</v>
      </c>
      <c r="Y53" s="29">
        <v>8</v>
      </c>
      <c r="Z53" s="55">
        <v>6.5</v>
      </c>
      <c r="AA53" s="55">
        <v>6.13</v>
      </c>
      <c r="AB53" s="96">
        <f>AD53*3+AE53-AF53/2</f>
        <v>3</v>
      </c>
      <c r="AC53" s="55">
        <f>AB53/Y53</f>
        <v>0.375</v>
      </c>
      <c r="AD53" s="29">
        <v>1</v>
      </c>
      <c r="AE53" s="29"/>
      <c r="AF53" s="32"/>
    </row>
    <row r="54" spans="2:32" x14ac:dyDescent="0.15">
      <c r="B54" s="1" t="s">
        <v>123</v>
      </c>
      <c r="D54" s="133" t="s">
        <v>195</v>
      </c>
      <c r="E54" s="52">
        <v>33</v>
      </c>
      <c r="F54" s="54">
        <v>6.27</v>
      </c>
      <c r="G54" s="56">
        <v>5.92</v>
      </c>
      <c r="H54" s="96">
        <f t="shared" si="10"/>
        <v>12.5</v>
      </c>
      <c r="I54" s="55">
        <f t="shared" si="11"/>
        <v>0.37878787878787878</v>
      </c>
      <c r="J54" s="29">
        <v>3</v>
      </c>
      <c r="K54" s="31">
        <v>5</v>
      </c>
      <c r="L54" s="32">
        <v>3</v>
      </c>
      <c r="N54" s="137" t="s">
        <v>195</v>
      </c>
      <c r="O54" s="29">
        <v>36</v>
      </c>
      <c r="P54" s="56">
        <v>5.97</v>
      </c>
      <c r="Q54" s="57">
        <v>5.63</v>
      </c>
      <c r="R54" s="96">
        <f t="shared" ref="R54:R63" si="14">T54*3+U54-V54/2</f>
        <v>12.5</v>
      </c>
      <c r="S54" s="55">
        <f t="shared" ref="S54:S63" si="15">R54/O54</f>
        <v>0.34722222222222221</v>
      </c>
      <c r="T54" s="31">
        <v>4</v>
      </c>
      <c r="U54" s="29">
        <v>1</v>
      </c>
      <c r="V54" s="32">
        <v>1</v>
      </c>
      <c r="W54" s="58"/>
      <c r="X54" s="137" t="s">
        <v>195</v>
      </c>
      <c r="Y54" s="29">
        <v>29</v>
      </c>
      <c r="Z54" s="53">
        <v>6.95</v>
      </c>
      <c r="AA54" s="53">
        <v>6.22</v>
      </c>
      <c r="AB54" s="96">
        <f>AD54*3+AE54-AF54/2</f>
        <v>21</v>
      </c>
      <c r="AC54" s="53">
        <f>AB54/Y54</f>
        <v>0.72413793103448276</v>
      </c>
      <c r="AD54" s="152">
        <v>7</v>
      </c>
      <c r="AE54" s="29"/>
      <c r="AF54" s="32"/>
    </row>
    <row r="55" spans="2:32" x14ac:dyDescent="0.15">
      <c r="B55" s="1" t="s">
        <v>97</v>
      </c>
      <c r="D55" s="133" t="s">
        <v>204</v>
      </c>
      <c r="E55" s="52">
        <v>33</v>
      </c>
      <c r="F55" s="54">
        <v>6.27</v>
      </c>
      <c r="G55" s="55">
        <v>6.09</v>
      </c>
      <c r="H55" s="96">
        <f t="shared" si="10"/>
        <v>6</v>
      </c>
      <c r="I55" s="54">
        <f t="shared" si="11"/>
        <v>0.18181818181818182</v>
      </c>
      <c r="J55" s="29">
        <v>2</v>
      </c>
      <c r="K55" s="29">
        <v>3</v>
      </c>
      <c r="L55" s="32">
        <v>6</v>
      </c>
      <c r="N55" s="137" t="s">
        <v>204</v>
      </c>
      <c r="O55" s="29">
        <v>37</v>
      </c>
      <c r="P55" s="53">
        <v>6.84</v>
      </c>
      <c r="Q55" s="53">
        <v>6.28</v>
      </c>
      <c r="R55" s="96">
        <f t="shared" si="14"/>
        <v>20.5</v>
      </c>
      <c r="S55" s="55">
        <f t="shared" si="15"/>
        <v>0.55405405405405406</v>
      </c>
      <c r="T55" s="31">
        <v>6</v>
      </c>
      <c r="U55" s="31">
        <v>4</v>
      </c>
      <c r="V55" s="32">
        <v>3</v>
      </c>
      <c r="W55" s="58"/>
      <c r="X55" s="137" t="s">
        <v>207</v>
      </c>
      <c r="Y55" s="29">
        <v>27</v>
      </c>
      <c r="Z55" s="57">
        <v>5.69</v>
      </c>
      <c r="AA55" s="57">
        <v>5.5</v>
      </c>
      <c r="AB55" s="96">
        <f>AD55*3+AE55-AF55/2</f>
        <v>5</v>
      </c>
      <c r="AC55" s="54">
        <f>AB55/Y55</f>
        <v>0.18518518518518517</v>
      </c>
      <c r="AD55" s="29">
        <v>1</v>
      </c>
      <c r="AE55" s="29">
        <v>3</v>
      </c>
      <c r="AF55" s="32">
        <v>2</v>
      </c>
    </row>
    <row r="56" spans="2:32" x14ac:dyDescent="0.15">
      <c r="B56" s="1" t="s">
        <v>103</v>
      </c>
      <c r="D56" s="133" t="s">
        <v>201</v>
      </c>
      <c r="E56" s="52">
        <v>27</v>
      </c>
      <c r="F56" s="54">
        <v>6.24</v>
      </c>
      <c r="G56" s="55">
        <v>6.06</v>
      </c>
      <c r="H56" s="96">
        <f t="shared" si="10"/>
        <v>6</v>
      </c>
      <c r="I56" s="54">
        <f t="shared" si="11"/>
        <v>0.22222222222222221</v>
      </c>
      <c r="J56" s="29">
        <v>2</v>
      </c>
      <c r="K56" s="31">
        <v>4</v>
      </c>
      <c r="L56" s="65">
        <v>8</v>
      </c>
      <c r="N56" s="137" t="s">
        <v>201</v>
      </c>
      <c r="O56" s="29">
        <v>31</v>
      </c>
      <c r="P56" s="54">
        <v>6.15</v>
      </c>
      <c r="Q56" s="55">
        <v>6.18</v>
      </c>
      <c r="R56" s="96">
        <f t="shared" si="14"/>
        <v>-1</v>
      </c>
      <c r="S56" s="72">
        <f t="shared" si="15"/>
        <v>-3.2258064516129031E-2</v>
      </c>
      <c r="T56" s="29">
        <v>1</v>
      </c>
      <c r="U56" s="29">
        <v>2</v>
      </c>
      <c r="V56" s="66">
        <v>12</v>
      </c>
      <c r="W56" s="58"/>
      <c r="X56" s="138"/>
      <c r="Y56" s="117"/>
      <c r="Z56" s="116"/>
      <c r="AA56" s="116"/>
      <c r="AB56" s="128"/>
      <c r="AC56" s="116"/>
      <c r="AD56" s="117"/>
      <c r="AE56" s="117"/>
      <c r="AF56" s="120"/>
    </row>
    <row r="57" spans="2:32" x14ac:dyDescent="0.15">
      <c r="B57" s="1" t="s">
        <v>131</v>
      </c>
      <c r="D57" s="133" t="s">
        <v>212</v>
      </c>
      <c r="E57" s="52">
        <v>15</v>
      </c>
      <c r="F57" s="54">
        <v>6.2</v>
      </c>
      <c r="G57" s="56">
        <v>5.77</v>
      </c>
      <c r="H57" s="96">
        <f t="shared" si="10"/>
        <v>6.5</v>
      </c>
      <c r="I57" s="55">
        <f t="shared" si="11"/>
        <v>0.43333333333333335</v>
      </c>
      <c r="J57" s="29">
        <v>2</v>
      </c>
      <c r="K57" s="29">
        <v>2</v>
      </c>
      <c r="L57" s="32">
        <v>3</v>
      </c>
      <c r="N57" s="137" t="s">
        <v>200</v>
      </c>
      <c r="O57" s="29">
        <v>24</v>
      </c>
      <c r="P57" s="54">
        <v>6.33</v>
      </c>
      <c r="Q57" s="54">
        <v>6.04</v>
      </c>
      <c r="R57" s="96">
        <f t="shared" si="14"/>
        <v>7</v>
      </c>
      <c r="S57" s="54">
        <f t="shared" si="15"/>
        <v>0.29166666666666669</v>
      </c>
      <c r="T57" s="29">
        <v>3</v>
      </c>
      <c r="U57" s="29">
        <v>1</v>
      </c>
      <c r="V57" s="32">
        <v>6</v>
      </c>
      <c r="W57" s="58"/>
      <c r="X57" s="137" t="s">
        <v>197</v>
      </c>
      <c r="Y57" s="29">
        <v>18</v>
      </c>
      <c r="Z57" s="53">
        <v>6.72</v>
      </c>
      <c r="AA57" s="56">
        <v>5.89</v>
      </c>
      <c r="AB57" s="96">
        <f>AD57*3+AE57-AF57/2</f>
        <v>15</v>
      </c>
      <c r="AC57" s="53">
        <f>AB57/Y57</f>
        <v>0.83333333333333337</v>
      </c>
      <c r="AD57" s="152">
        <v>5</v>
      </c>
      <c r="AE57" s="29">
        <v>1</v>
      </c>
      <c r="AF57" s="32">
        <v>2</v>
      </c>
    </row>
    <row r="58" spans="2:32" x14ac:dyDescent="0.15">
      <c r="B58" s="1" t="s">
        <v>81</v>
      </c>
      <c r="D58" s="133" t="s">
        <v>202</v>
      </c>
      <c r="E58" s="52">
        <v>15</v>
      </c>
      <c r="F58" s="54">
        <v>6.2</v>
      </c>
      <c r="G58" s="55">
        <v>6.17</v>
      </c>
      <c r="H58" s="96">
        <f t="shared" si="10"/>
        <v>0.5</v>
      </c>
      <c r="I58" s="56">
        <f t="shared" si="11"/>
        <v>3.3333333333333333E-2</v>
      </c>
      <c r="J58" s="29">
        <v>1</v>
      </c>
      <c r="K58" s="29">
        <v>1</v>
      </c>
      <c r="L58" s="65">
        <v>7</v>
      </c>
      <c r="N58" s="137" t="s">
        <v>194</v>
      </c>
      <c r="O58" s="29">
        <v>20</v>
      </c>
      <c r="P58" s="56">
        <v>5.95</v>
      </c>
      <c r="Q58" s="54">
        <v>5.97</v>
      </c>
      <c r="R58" s="96">
        <f t="shared" si="14"/>
        <v>0.5</v>
      </c>
      <c r="S58" s="56">
        <f t="shared" si="15"/>
        <v>2.5000000000000001E-2</v>
      </c>
      <c r="T58" s="29">
        <v>1</v>
      </c>
      <c r="U58" s="29">
        <v>1</v>
      </c>
      <c r="V58" s="65">
        <v>7</v>
      </c>
      <c r="W58" s="58"/>
      <c r="X58" s="137" t="s">
        <v>194</v>
      </c>
      <c r="Y58" s="29">
        <v>21</v>
      </c>
      <c r="Z58" s="57">
        <v>5.79</v>
      </c>
      <c r="AA58" s="56">
        <v>5.88</v>
      </c>
      <c r="AB58" s="96">
        <f>AD58*3+AE58-AF58/2</f>
        <v>-2</v>
      </c>
      <c r="AC58" s="57">
        <f>AB58/Y58</f>
        <v>-9.5238095238095233E-2</v>
      </c>
      <c r="AD58" s="29"/>
      <c r="AE58" s="29"/>
      <c r="AF58" s="32">
        <v>4</v>
      </c>
    </row>
    <row r="59" spans="2:32" x14ac:dyDescent="0.15">
      <c r="B59" s="1" t="s">
        <v>129</v>
      </c>
      <c r="D59" s="133" t="s">
        <v>195</v>
      </c>
      <c r="E59" s="52">
        <v>31</v>
      </c>
      <c r="F59" s="54">
        <v>6.19</v>
      </c>
      <c r="G59" s="56">
        <v>5.82</v>
      </c>
      <c r="H59" s="96">
        <f t="shared" si="10"/>
        <v>11.5</v>
      </c>
      <c r="I59" s="55">
        <f t="shared" si="11"/>
        <v>0.37096774193548387</v>
      </c>
      <c r="J59" s="31">
        <v>4</v>
      </c>
      <c r="K59" s="29">
        <v>2</v>
      </c>
      <c r="L59" s="32">
        <v>5</v>
      </c>
      <c r="N59" s="137" t="s">
        <v>195</v>
      </c>
      <c r="O59" s="29">
        <v>6</v>
      </c>
      <c r="P59" s="54">
        <v>6.33</v>
      </c>
      <c r="Q59" s="55">
        <v>6.17</v>
      </c>
      <c r="R59" s="96">
        <f t="shared" si="14"/>
        <v>1</v>
      </c>
      <c r="S59" s="54">
        <f t="shared" si="15"/>
        <v>0.16666666666666666</v>
      </c>
      <c r="T59" s="29"/>
      <c r="U59" s="29">
        <v>1</v>
      </c>
      <c r="V59" s="32"/>
      <c r="W59" s="58"/>
      <c r="X59" s="138"/>
      <c r="Y59" s="117"/>
      <c r="Z59" s="116"/>
      <c r="AA59" s="116"/>
      <c r="AB59" s="128"/>
      <c r="AC59" s="116"/>
      <c r="AD59" s="117"/>
      <c r="AE59" s="117"/>
      <c r="AF59" s="120"/>
    </row>
    <row r="60" spans="2:32" x14ac:dyDescent="0.15">
      <c r="B60" s="1" t="s">
        <v>106</v>
      </c>
      <c r="D60" s="133" t="s">
        <v>204</v>
      </c>
      <c r="E60" s="52">
        <v>29</v>
      </c>
      <c r="F60" s="54">
        <v>6.17</v>
      </c>
      <c r="G60" s="54">
        <v>6.03</v>
      </c>
      <c r="H60" s="96">
        <f t="shared" si="10"/>
        <v>7</v>
      </c>
      <c r="I60" s="54">
        <f t="shared" si="11"/>
        <v>0.2413793103448276</v>
      </c>
      <c r="J60" s="31">
        <v>4</v>
      </c>
      <c r="K60" s="29">
        <v>2</v>
      </c>
      <c r="L60" s="66">
        <v>14</v>
      </c>
      <c r="N60" s="137" t="s">
        <v>204</v>
      </c>
      <c r="O60" s="29">
        <v>18</v>
      </c>
      <c r="P60" s="54">
        <v>6.19</v>
      </c>
      <c r="Q60" s="55">
        <v>6.06</v>
      </c>
      <c r="R60" s="96">
        <f t="shared" si="14"/>
        <v>2.5</v>
      </c>
      <c r="S60" s="56">
        <f t="shared" si="15"/>
        <v>0.1388888888888889</v>
      </c>
      <c r="T60" s="29">
        <v>1</v>
      </c>
      <c r="U60" s="29">
        <v>2</v>
      </c>
      <c r="V60" s="32">
        <v>5</v>
      </c>
      <c r="W60" s="58"/>
      <c r="X60" s="138"/>
      <c r="Y60" s="117"/>
      <c r="Z60" s="116"/>
      <c r="AA60" s="116"/>
      <c r="AB60" s="128"/>
      <c r="AC60" s="116"/>
      <c r="AD60" s="117"/>
      <c r="AE60" s="117"/>
      <c r="AF60" s="120"/>
    </row>
    <row r="61" spans="2:32" x14ac:dyDescent="0.15">
      <c r="B61" s="1" t="s">
        <v>93</v>
      </c>
      <c r="D61" s="133" t="s">
        <v>204</v>
      </c>
      <c r="E61" s="52">
        <v>27</v>
      </c>
      <c r="F61" s="54">
        <v>6.15</v>
      </c>
      <c r="G61" s="55">
        <v>6.11</v>
      </c>
      <c r="H61" s="96">
        <f t="shared" si="10"/>
        <v>1</v>
      </c>
      <c r="I61" s="56">
        <f t="shared" si="11"/>
        <v>3.7037037037037035E-2</v>
      </c>
      <c r="J61" s="29">
        <v>1</v>
      </c>
      <c r="K61" s="29">
        <v>2</v>
      </c>
      <c r="L61" s="65">
        <v>8</v>
      </c>
      <c r="N61" s="137" t="s">
        <v>197</v>
      </c>
      <c r="O61" s="29">
        <v>5</v>
      </c>
      <c r="P61" s="57">
        <v>5.4</v>
      </c>
      <c r="Q61" s="57">
        <v>5.6</v>
      </c>
      <c r="R61" s="96">
        <f t="shared" si="14"/>
        <v>-1</v>
      </c>
      <c r="S61" s="72">
        <f t="shared" si="15"/>
        <v>-0.2</v>
      </c>
      <c r="T61" s="29"/>
      <c r="U61" s="29"/>
      <c r="V61" s="32">
        <v>2</v>
      </c>
      <c r="W61" s="58"/>
      <c r="X61" s="137" t="s">
        <v>197</v>
      </c>
      <c r="Y61" s="29">
        <v>22</v>
      </c>
      <c r="Z61" s="57">
        <v>5.73</v>
      </c>
      <c r="AA61" s="57">
        <v>5.61</v>
      </c>
      <c r="AB61" s="96">
        <f>AD61*3+AE61-AF61/2</f>
        <v>2.5</v>
      </c>
      <c r="AC61" s="56">
        <f>AB61/Y61</f>
        <v>0.11363636363636363</v>
      </c>
      <c r="AD61" s="29">
        <v>1</v>
      </c>
      <c r="AE61" s="29">
        <v>1</v>
      </c>
      <c r="AF61" s="32">
        <v>3</v>
      </c>
    </row>
    <row r="62" spans="2:32" x14ac:dyDescent="0.15">
      <c r="B62" s="1" t="s">
        <v>86</v>
      </c>
      <c r="D62" s="133" t="s">
        <v>196</v>
      </c>
      <c r="E62" s="52">
        <v>34</v>
      </c>
      <c r="F62" s="54">
        <v>6.15</v>
      </c>
      <c r="G62" s="55">
        <v>6.15</v>
      </c>
      <c r="H62" s="96">
        <f t="shared" si="10"/>
        <v>0</v>
      </c>
      <c r="I62" s="57">
        <f t="shared" si="11"/>
        <v>0</v>
      </c>
      <c r="J62" s="29">
        <v>2</v>
      </c>
      <c r="K62" s="29">
        <v>1</v>
      </c>
      <c r="L62" s="66">
        <v>14</v>
      </c>
      <c r="N62" s="137" t="s">
        <v>196</v>
      </c>
      <c r="O62" s="29">
        <v>37</v>
      </c>
      <c r="P62" s="54">
        <v>6.14</v>
      </c>
      <c r="Q62" s="55">
        <v>6.12</v>
      </c>
      <c r="R62" s="96">
        <f t="shared" si="14"/>
        <v>0.5</v>
      </c>
      <c r="S62" s="56">
        <f t="shared" si="15"/>
        <v>1.3513513513513514E-2</v>
      </c>
      <c r="T62" s="29">
        <v>1</v>
      </c>
      <c r="U62" s="29">
        <v>1</v>
      </c>
      <c r="V62" s="65">
        <v>7</v>
      </c>
      <c r="W62" s="58"/>
      <c r="X62" s="137" t="s">
        <v>196</v>
      </c>
      <c r="Y62" s="29">
        <v>36</v>
      </c>
      <c r="Z62" s="54">
        <v>6.25</v>
      </c>
      <c r="AA62" s="55">
        <v>6.17</v>
      </c>
      <c r="AB62" s="96">
        <f>AD62*3+AE62-AF62/2</f>
        <v>3</v>
      </c>
      <c r="AC62" s="56">
        <f>AB62/Y62</f>
        <v>8.3333333333333329E-2</v>
      </c>
      <c r="AD62" s="29">
        <v>2</v>
      </c>
      <c r="AE62" s="29"/>
      <c r="AF62" s="32">
        <v>6</v>
      </c>
    </row>
    <row r="63" spans="2:32" x14ac:dyDescent="0.15">
      <c r="B63" s="1" t="s">
        <v>88</v>
      </c>
      <c r="D63" s="133" t="s">
        <v>196</v>
      </c>
      <c r="E63" s="52">
        <v>29</v>
      </c>
      <c r="F63" s="54">
        <v>6.1</v>
      </c>
      <c r="G63" s="55">
        <v>6.14</v>
      </c>
      <c r="H63" s="96">
        <f t="shared" si="10"/>
        <v>3</v>
      </c>
      <c r="I63" s="56">
        <f t="shared" si="11"/>
        <v>0.10344827586206896</v>
      </c>
      <c r="J63" s="29">
        <v>3</v>
      </c>
      <c r="K63" s="29">
        <v>2</v>
      </c>
      <c r="L63" s="66">
        <v>16</v>
      </c>
      <c r="N63" s="137" t="s">
        <v>196</v>
      </c>
      <c r="O63" s="29">
        <v>31</v>
      </c>
      <c r="P63" s="54">
        <v>6.26</v>
      </c>
      <c r="Q63" s="54">
        <v>5.98</v>
      </c>
      <c r="R63" s="96">
        <f t="shared" si="14"/>
        <v>8.5</v>
      </c>
      <c r="S63" s="54">
        <f t="shared" si="15"/>
        <v>0.27419354838709675</v>
      </c>
      <c r="T63" s="31">
        <v>4</v>
      </c>
      <c r="U63" s="29">
        <v>2</v>
      </c>
      <c r="V63" s="66">
        <v>11</v>
      </c>
      <c r="W63" s="58"/>
      <c r="X63" s="137" t="s">
        <v>196</v>
      </c>
      <c r="Y63" s="29">
        <v>29</v>
      </c>
      <c r="Z63" s="55">
        <v>6.48</v>
      </c>
      <c r="AA63" s="55">
        <v>6.1</v>
      </c>
      <c r="AB63" s="96">
        <f>AD63*3+AE63-AF63/2</f>
        <v>11</v>
      </c>
      <c r="AC63" s="55">
        <f>AB63/Y63</f>
        <v>0.37931034482758619</v>
      </c>
      <c r="AD63" s="152">
        <v>5</v>
      </c>
      <c r="AE63" s="29"/>
      <c r="AF63" s="65">
        <v>8</v>
      </c>
    </row>
    <row r="64" spans="2:32" x14ac:dyDescent="0.15">
      <c r="B64" s="1" t="s">
        <v>112</v>
      </c>
      <c r="D64" s="133" t="s">
        <v>207</v>
      </c>
      <c r="E64" s="52">
        <v>34</v>
      </c>
      <c r="F64" s="54">
        <v>6.1</v>
      </c>
      <c r="G64" s="54">
        <v>5.99</v>
      </c>
      <c r="H64" s="96">
        <f t="shared" si="10"/>
        <v>4</v>
      </c>
      <c r="I64" s="56">
        <f t="shared" si="11"/>
        <v>0.11764705882352941</v>
      </c>
      <c r="J64" s="29">
        <v>1</v>
      </c>
      <c r="K64" s="31">
        <v>4</v>
      </c>
      <c r="L64" s="32">
        <v>6</v>
      </c>
      <c r="N64" s="138"/>
      <c r="O64" s="117"/>
      <c r="P64" s="116"/>
      <c r="Q64" s="116"/>
      <c r="R64" s="128"/>
      <c r="S64" s="116"/>
      <c r="T64" s="117"/>
      <c r="U64" s="117"/>
      <c r="V64" s="120"/>
      <c r="W64" s="58"/>
      <c r="X64" s="137" t="s">
        <v>207</v>
      </c>
      <c r="Y64" s="29">
        <v>3</v>
      </c>
      <c r="Z64" s="56">
        <v>6</v>
      </c>
      <c r="AA64" s="54">
        <v>6</v>
      </c>
      <c r="AB64" s="96">
        <f>AD64*3+AE64-AF64/2</f>
        <v>0</v>
      </c>
      <c r="AC64" s="57">
        <f>AB64/Y64</f>
        <v>0</v>
      </c>
      <c r="AD64" s="29"/>
      <c r="AE64" s="29"/>
      <c r="AF64" s="32"/>
    </row>
    <row r="65" spans="2:32" x14ac:dyDescent="0.15">
      <c r="B65" s="1" t="s">
        <v>95</v>
      </c>
      <c r="D65" s="133" t="s">
        <v>192</v>
      </c>
      <c r="E65" s="52">
        <v>35</v>
      </c>
      <c r="F65" s="54">
        <v>6.1</v>
      </c>
      <c r="G65" s="55">
        <v>6.1</v>
      </c>
      <c r="H65" s="96">
        <f t="shared" si="10"/>
        <v>0</v>
      </c>
      <c r="I65" s="57">
        <f t="shared" si="11"/>
        <v>0</v>
      </c>
      <c r="J65" s="29"/>
      <c r="K65" s="29">
        <v>3</v>
      </c>
      <c r="L65" s="32">
        <v>6</v>
      </c>
      <c r="N65" s="138"/>
      <c r="O65" s="117"/>
      <c r="P65" s="116"/>
      <c r="Q65" s="116"/>
      <c r="R65" s="128"/>
      <c r="S65" s="116"/>
      <c r="T65" s="117"/>
      <c r="U65" s="117"/>
      <c r="V65" s="120"/>
      <c r="W65" s="58"/>
      <c r="X65" s="138"/>
      <c r="Y65" s="117"/>
      <c r="Z65" s="116"/>
      <c r="AA65" s="116"/>
      <c r="AB65" s="128"/>
      <c r="AC65" s="116"/>
      <c r="AD65" s="117"/>
      <c r="AE65" s="117"/>
      <c r="AF65" s="120"/>
    </row>
    <row r="66" spans="2:32" x14ac:dyDescent="0.15">
      <c r="B66" s="1" t="s">
        <v>108</v>
      </c>
      <c r="D66" s="133" t="s">
        <v>194</v>
      </c>
      <c r="E66" s="52">
        <v>32</v>
      </c>
      <c r="F66" s="56">
        <v>6.09</v>
      </c>
      <c r="G66" s="54">
        <v>6.02</v>
      </c>
      <c r="H66" s="96">
        <f t="shared" si="10"/>
        <v>2.5</v>
      </c>
      <c r="I66" s="56">
        <f t="shared" si="11"/>
        <v>7.8125E-2</v>
      </c>
      <c r="J66" s="29">
        <v>1</v>
      </c>
      <c r="K66" s="31">
        <v>4</v>
      </c>
      <c r="L66" s="65">
        <v>9</v>
      </c>
      <c r="N66" s="137" t="s">
        <v>194</v>
      </c>
      <c r="O66" s="29">
        <v>26</v>
      </c>
      <c r="P66" s="53">
        <v>6.71</v>
      </c>
      <c r="Q66" s="53">
        <v>6.23</v>
      </c>
      <c r="R66" s="96">
        <f>T66*3+U66-V66/2</f>
        <v>12.5</v>
      </c>
      <c r="S66" s="55">
        <f>R66/O66</f>
        <v>0.48076923076923078</v>
      </c>
      <c r="T66" s="31">
        <v>4</v>
      </c>
      <c r="U66" s="29">
        <v>2</v>
      </c>
      <c r="V66" s="32">
        <v>3</v>
      </c>
      <c r="W66" s="58"/>
      <c r="X66" s="138"/>
      <c r="Y66" s="117"/>
      <c r="Z66" s="116"/>
      <c r="AA66" s="116"/>
      <c r="AB66" s="128"/>
      <c r="AC66" s="116"/>
      <c r="AD66" s="117"/>
      <c r="AE66" s="117"/>
      <c r="AF66" s="120"/>
    </row>
    <row r="67" spans="2:32" x14ac:dyDescent="0.15">
      <c r="B67" s="1" t="s">
        <v>77</v>
      </c>
      <c r="D67" s="133" t="s">
        <v>194</v>
      </c>
      <c r="E67" s="52">
        <v>36</v>
      </c>
      <c r="F67" s="56">
        <v>6.08</v>
      </c>
      <c r="G67" s="55">
        <v>6.18</v>
      </c>
      <c r="H67" s="96">
        <f t="shared" ref="H67:H77" si="16">J67*3+K67-L67/2</f>
        <v>0.5</v>
      </c>
      <c r="I67" s="57">
        <f t="shared" ref="I67:I77" si="17">H67/E67</f>
        <v>1.3888888888888888E-2</v>
      </c>
      <c r="J67" s="29">
        <v>1</v>
      </c>
      <c r="K67" s="29">
        <v>1</v>
      </c>
      <c r="L67" s="65">
        <v>7</v>
      </c>
      <c r="N67" s="138"/>
      <c r="O67" s="117"/>
      <c r="P67" s="116"/>
      <c r="Q67" s="116"/>
      <c r="R67" s="128"/>
      <c r="S67" s="116"/>
      <c r="T67" s="117"/>
      <c r="U67" s="117"/>
      <c r="V67" s="120"/>
      <c r="W67" s="58"/>
      <c r="X67" s="138"/>
      <c r="Y67" s="117"/>
      <c r="Z67" s="116"/>
      <c r="AA67" s="116"/>
      <c r="AB67" s="128"/>
      <c r="AC67" s="116"/>
      <c r="AD67" s="117"/>
      <c r="AE67" s="117"/>
      <c r="AF67" s="120"/>
    </row>
    <row r="68" spans="2:32" x14ac:dyDescent="0.15">
      <c r="B68" s="1" t="s">
        <v>75</v>
      </c>
      <c r="D68" s="133" t="s">
        <v>207</v>
      </c>
      <c r="E68" s="52">
        <v>15</v>
      </c>
      <c r="F68" s="56">
        <v>6.07</v>
      </c>
      <c r="G68" s="53">
        <v>6.2</v>
      </c>
      <c r="H68" s="96">
        <f t="shared" si="16"/>
        <v>-2</v>
      </c>
      <c r="I68" s="57">
        <f t="shared" si="17"/>
        <v>-0.13333333333333333</v>
      </c>
      <c r="J68" s="29"/>
      <c r="K68" s="29"/>
      <c r="L68" s="32">
        <v>4</v>
      </c>
      <c r="N68" s="137" t="s">
        <v>195</v>
      </c>
      <c r="O68" s="29">
        <v>3</v>
      </c>
      <c r="P68" s="57">
        <v>5.17</v>
      </c>
      <c r="Q68" s="57">
        <v>5.17</v>
      </c>
      <c r="R68" s="96">
        <f>T68*3+U68-V68/2</f>
        <v>0</v>
      </c>
      <c r="S68" s="57">
        <f>R68/O68</f>
        <v>0</v>
      </c>
      <c r="T68" s="29"/>
      <c r="U68" s="29"/>
      <c r="V68" s="32"/>
      <c r="W68" s="58"/>
      <c r="X68" s="137" t="s">
        <v>207</v>
      </c>
      <c r="Y68" s="29">
        <v>34</v>
      </c>
      <c r="Z68" s="54">
        <v>6.15</v>
      </c>
      <c r="AA68" s="55">
        <v>6.06</v>
      </c>
      <c r="AB68" s="96">
        <f>AD68*3+AE68-AF68/2</f>
        <v>3</v>
      </c>
      <c r="AC68" s="56">
        <f>AB68/Y68</f>
        <v>8.8235294117647065E-2</v>
      </c>
      <c r="AD68" s="29">
        <v>1</v>
      </c>
      <c r="AE68" s="29">
        <v>1</v>
      </c>
      <c r="AF68" s="32">
        <v>2</v>
      </c>
    </row>
    <row r="69" spans="2:32" x14ac:dyDescent="0.15">
      <c r="B69" s="1" t="s">
        <v>136</v>
      </c>
      <c r="D69" s="133" t="s">
        <v>195</v>
      </c>
      <c r="E69" s="52">
        <v>22</v>
      </c>
      <c r="F69" s="56">
        <v>6.07</v>
      </c>
      <c r="G69" s="57">
        <v>5.48</v>
      </c>
      <c r="H69" s="96">
        <f t="shared" si="16"/>
        <v>16</v>
      </c>
      <c r="I69" s="53">
        <f t="shared" si="17"/>
        <v>0.72727272727272729</v>
      </c>
      <c r="J69" s="31">
        <v>5</v>
      </c>
      <c r="K69" s="29">
        <v>1</v>
      </c>
      <c r="L69" s="32"/>
      <c r="N69" s="137" t="s">
        <v>195</v>
      </c>
      <c r="O69" s="29">
        <v>20</v>
      </c>
      <c r="P69" s="54">
        <v>6.25</v>
      </c>
      <c r="Q69" s="56">
        <v>5.8</v>
      </c>
      <c r="R69" s="96">
        <f>T69*3+U69-V69/2</f>
        <v>9</v>
      </c>
      <c r="S69" s="55">
        <f>R69/O69</f>
        <v>0.45</v>
      </c>
      <c r="T69" s="29">
        <v>2</v>
      </c>
      <c r="U69" s="31">
        <v>4</v>
      </c>
      <c r="V69" s="32">
        <v>2</v>
      </c>
      <c r="W69" s="58"/>
      <c r="X69" s="138"/>
      <c r="Y69" s="117"/>
      <c r="Z69" s="116"/>
      <c r="AA69" s="116"/>
      <c r="AB69" s="128"/>
      <c r="AC69" s="116"/>
      <c r="AD69" s="117"/>
      <c r="AE69" s="117"/>
      <c r="AF69" s="120"/>
    </row>
    <row r="70" spans="2:32" x14ac:dyDescent="0.15">
      <c r="B70" s="1" t="s">
        <v>133</v>
      </c>
      <c r="D70" s="133" t="s">
        <v>201</v>
      </c>
      <c r="E70" s="52">
        <v>24</v>
      </c>
      <c r="F70" s="56">
        <v>6.04</v>
      </c>
      <c r="G70" s="57">
        <v>5.67</v>
      </c>
      <c r="H70" s="96">
        <f t="shared" si="16"/>
        <v>10</v>
      </c>
      <c r="I70" s="55">
        <f t="shared" si="17"/>
        <v>0.41666666666666669</v>
      </c>
      <c r="J70" s="31">
        <v>4</v>
      </c>
      <c r="K70" s="29"/>
      <c r="L70" s="32">
        <v>4</v>
      </c>
      <c r="N70" s="137" t="s">
        <v>200</v>
      </c>
      <c r="O70" s="29">
        <v>20</v>
      </c>
      <c r="P70" s="56">
        <v>5.92</v>
      </c>
      <c r="Q70" s="56">
        <v>5.8</v>
      </c>
      <c r="R70" s="96">
        <f>T70*3+U70-V70/2</f>
        <v>2.5</v>
      </c>
      <c r="S70" s="56">
        <f>R70/O70</f>
        <v>0.125</v>
      </c>
      <c r="T70" s="29">
        <v>1</v>
      </c>
      <c r="U70" s="29">
        <v>1</v>
      </c>
      <c r="V70" s="32">
        <v>3</v>
      </c>
      <c r="W70" s="58"/>
      <c r="X70" s="138"/>
      <c r="Y70" s="117"/>
      <c r="Z70" s="116"/>
      <c r="AA70" s="116"/>
      <c r="AB70" s="128"/>
      <c r="AC70" s="116"/>
      <c r="AD70" s="117"/>
      <c r="AE70" s="117"/>
      <c r="AF70" s="120"/>
    </row>
    <row r="71" spans="2:32" x14ac:dyDescent="0.15">
      <c r="B71" s="1" t="s">
        <v>79</v>
      </c>
      <c r="D71" s="133" t="s">
        <v>191</v>
      </c>
      <c r="E71" s="52">
        <v>33</v>
      </c>
      <c r="F71" s="56">
        <v>5.98</v>
      </c>
      <c r="G71" s="55">
        <v>6.18</v>
      </c>
      <c r="H71" s="96">
        <f t="shared" si="16"/>
        <v>-6.5</v>
      </c>
      <c r="I71" s="72">
        <f t="shared" si="17"/>
        <v>-0.19696969696969696</v>
      </c>
      <c r="J71" s="29"/>
      <c r="K71" s="29"/>
      <c r="L71" s="66">
        <v>13</v>
      </c>
      <c r="N71" s="137" t="s">
        <v>197</v>
      </c>
      <c r="O71" s="29">
        <v>31</v>
      </c>
      <c r="P71" s="56">
        <v>6</v>
      </c>
      <c r="Q71" s="55">
        <v>6.13</v>
      </c>
      <c r="R71" s="96">
        <f>T71*3+U71-V71/2</f>
        <v>-4</v>
      </c>
      <c r="S71" s="57">
        <f>R71/O71</f>
        <v>-0.12903225806451613</v>
      </c>
      <c r="T71" s="29"/>
      <c r="U71" s="29">
        <v>1</v>
      </c>
      <c r="V71" s="66">
        <v>10</v>
      </c>
      <c r="W71" s="58"/>
      <c r="X71" s="137" t="s">
        <v>197</v>
      </c>
      <c r="Y71" s="29">
        <v>17</v>
      </c>
      <c r="Z71" s="54">
        <v>6.32</v>
      </c>
      <c r="AA71" s="53">
        <v>6.21</v>
      </c>
      <c r="AB71" s="96">
        <f>AD71*3+AE71-AF71/2</f>
        <v>2</v>
      </c>
      <c r="AC71" s="56">
        <f>AB71/Y71</f>
        <v>0.11764705882352941</v>
      </c>
      <c r="AD71" s="29"/>
      <c r="AE71" s="29">
        <v>2</v>
      </c>
      <c r="AF71" s="32"/>
    </row>
    <row r="72" spans="2:32" x14ac:dyDescent="0.15">
      <c r="B72" s="1" t="s">
        <v>132</v>
      </c>
      <c r="D72" s="133" t="s">
        <v>206</v>
      </c>
      <c r="E72" s="52">
        <v>34</v>
      </c>
      <c r="F72" s="56">
        <v>5.96</v>
      </c>
      <c r="G72" s="57">
        <v>5.75</v>
      </c>
      <c r="H72" s="96">
        <f t="shared" si="16"/>
        <v>8</v>
      </c>
      <c r="I72" s="54">
        <f t="shared" si="17"/>
        <v>0.23529411764705882</v>
      </c>
      <c r="J72" s="29">
        <v>3</v>
      </c>
      <c r="K72" s="29">
        <v>1</v>
      </c>
      <c r="L72" s="32">
        <v>4</v>
      </c>
      <c r="N72" s="137" t="s">
        <v>206</v>
      </c>
      <c r="O72" s="29">
        <v>13</v>
      </c>
      <c r="P72" s="56">
        <v>6.04</v>
      </c>
      <c r="Q72" s="55">
        <v>6.15</v>
      </c>
      <c r="R72" s="96">
        <f>T72*3+U72-V72/2</f>
        <v>-1.5</v>
      </c>
      <c r="S72" s="57">
        <f>R72/O72</f>
        <v>-0.11538461538461539</v>
      </c>
      <c r="T72" s="29"/>
      <c r="U72" s="29"/>
      <c r="V72" s="32">
        <v>3</v>
      </c>
      <c r="W72" s="58"/>
      <c r="X72" s="138"/>
      <c r="Y72" s="117"/>
      <c r="Z72" s="116"/>
      <c r="AA72" s="116"/>
      <c r="AB72" s="128"/>
      <c r="AC72" s="116"/>
      <c r="AD72" s="117"/>
      <c r="AE72" s="117"/>
      <c r="AF72" s="120"/>
    </row>
    <row r="73" spans="2:32" x14ac:dyDescent="0.15">
      <c r="B73" s="1" t="s">
        <v>104</v>
      </c>
      <c r="D73" s="133" t="s">
        <v>195</v>
      </c>
      <c r="E73" s="52">
        <v>13</v>
      </c>
      <c r="F73" s="56">
        <v>5.96</v>
      </c>
      <c r="G73" s="54">
        <v>6.04</v>
      </c>
      <c r="H73" s="96">
        <f t="shared" si="16"/>
        <v>-1</v>
      </c>
      <c r="I73" s="72">
        <f t="shared" si="17"/>
        <v>-7.6923076923076927E-2</v>
      </c>
      <c r="J73" s="29"/>
      <c r="K73" s="29"/>
      <c r="L73" s="32">
        <v>2</v>
      </c>
      <c r="N73" s="138"/>
      <c r="O73" s="117"/>
      <c r="P73" s="116"/>
      <c r="Q73" s="116"/>
      <c r="R73" s="128"/>
      <c r="S73" s="116"/>
      <c r="T73" s="117"/>
      <c r="U73" s="117"/>
      <c r="V73" s="120"/>
      <c r="W73" s="58"/>
      <c r="X73" s="138"/>
      <c r="Y73" s="117"/>
      <c r="Z73" s="116"/>
      <c r="AA73" s="116"/>
      <c r="AB73" s="128"/>
      <c r="AC73" s="116"/>
      <c r="AD73" s="117"/>
      <c r="AE73" s="117"/>
      <c r="AF73" s="120"/>
    </row>
    <row r="74" spans="2:32" x14ac:dyDescent="0.15">
      <c r="B74" s="1" t="s">
        <v>127</v>
      </c>
      <c r="D74" s="133" t="s">
        <v>191</v>
      </c>
      <c r="E74" s="52">
        <v>31</v>
      </c>
      <c r="F74" s="56">
        <v>5.87</v>
      </c>
      <c r="G74" s="56">
        <v>5.85</v>
      </c>
      <c r="H74" s="96">
        <f t="shared" si="16"/>
        <v>0.5</v>
      </c>
      <c r="I74" s="56">
        <f t="shared" si="17"/>
        <v>1.6129032258064516E-2</v>
      </c>
      <c r="J74" s="29"/>
      <c r="K74" s="29">
        <v>2</v>
      </c>
      <c r="L74" s="32">
        <v>3</v>
      </c>
      <c r="N74" s="137" t="s">
        <v>191</v>
      </c>
      <c r="O74" s="29">
        <v>30</v>
      </c>
      <c r="P74" s="56">
        <v>5.97</v>
      </c>
      <c r="Q74" s="56">
        <v>5.85</v>
      </c>
      <c r="R74" s="96">
        <f>T74*3+U74-V74/2</f>
        <v>4.5</v>
      </c>
      <c r="S74" s="54">
        <f>R74/O74</f>
        <v>0.15</v>
      </c>
      <c r="T74" s="29">
        <v>2</v>
      </c>
      <c r="U74" s="29"/>
      <c r="V74" s="32">
        <v>3</v>
      </c>
      <c r="W74" s="58"/>
      <c r="X74" s="137" t="s">
        <v>191</v>
      </c>
      <c r="Y74" s="29">
        <v>25</v>
      </c>
      <c r="Z74" s="54">
        <v>6.2</v>
      </c>
      <c r="AA74" s="56">
        <v>5.92</v>
      </c>
      <c r="AB74" s="96">
        <f>AD74*3+AE74-AF74/2</f>
        <v>7</v>
      </c>
      <c r="AC74" s="54">
        <f>AB74/Y74</f>
        <v>0.28000000000000003</v>
      </c>
      <c r="AD74" s="29">
        <v>2</v>
      </c>
      <c r="AE74" s="29">
        <v>2</v>
      </c>
      <c r="AF74" s="32">
        <v>2</v>
      </c>
    </row>
    <row r="75" spans="2:32" x14ac:dyDescent="0.15">
      <c r="B75" s="1" t="s">
        <v>126</v>
      </c>
      <c r="D75" s="133" t="s">
        <v>191</v>
      </c>
      <c r="E75" s="52">
        <v>22</v>
      </c>
      <c r="F75" s="56">
        <v>5.86</v>
      </c>
      <c r="G75" s="56">
        <v>5.86</v>
      </c>
      <c r="H75" s="96">
        <f t="shared" si="16"/>
        <v>0</v>
      </c>
      <c r="I75" s="57">
        <f t="shared" si="17"/>
        <v>0</v>
      </c>
      <c r="J75" s="29"/>
      <c r="K75" s="29">
        <v>2</v>
      </c>
      <c r="L75" s="32">
        <v>4</v>
      </c>
      <c r="N75" s="137" t="s">
        <v>192</v>
      </c>
      <c r="O75" s="29">
        <v>28</v>
      </c>
      <c r="P75" s="56">
        <v>5.88</v>
      </c>
      <c r="Q75" s="56">
        <v>5.82</v>
      </c>
      <c r="R75" s="96">
        <f>T75*3+U75-V75/2</f>
        <v>1.5</v>
      </c>
      <c r="S75" s="56">
        <f>R75/O75</f>
        <v>5.3571428571428568E-2</v>
      </c>
      <c r="T75" s="29"/>
      <c r="U75" s="31">
        <v>5</v>
      </c>
      <c r="V75" s="65">
        <v>7</v>
      </c>
      <c r="W75" s="58"/>
      <c r="X75" s="137" t="s">
        <v>192</v>
      </c>
      <c r="Y75" s="29">
        <v>31</v>
      </c>
      <c r="Z75" s="54">
        <v>6.39</v>
      </c>
      <c r="AA75" s="55">
        <v>6.13</v>
      </c>
      <c r="AB75" s="96">
        <f>AD75*3+AE75-AF75/2</f>
        <v>8</v>
      </c>
      <c r="AC75" s="54">
        <f>AB75/Y75</f>
        <v>0.25806451612903225</v>
      </c>
      <c r="AD75" s="29">
        <v>2</v>
      </c>
      <c r="AE75" s="31">
        <v>4</v>
      </c>
      <c r="AF75" s="32">
        <v>4</v>
      </c>
    </row>
    <row r="76" spans="2:32" x14ac:dyDescent="0.15">
      <c r="B76" s="1" t="s">
        <v>135</v>
      </c>
      <c r="D76" s="133" t="s">
        <v>190</v>
      </c>
      <c r="E76" s="52">
        <v>29</v>
      </c>
      <c r="F76" s="57">
        <v>5.71</v>
      </c>
      <c r="G76" s="57">
        <v>5.53</v>
      </c>
      <c r="H76" s="96">
        <f t="shared" si="16"/>
        <v>7</v>
      </c>
      <c r="I76" s="54">
        <f t="shared" si="17"/>
        <v>0.2413793103448276</v>
      </c>
      <c r="J76" s="29">
        <v>2</v>
      </c>
      <c r="K76" s="29">
        <v>3</v>
      </c>
      <c r="L76" s="32">
        <v>4</v>
      </c>
      <c r="N76" s="137" t="s">
        <v>190</v>
      </c>
      <c r="O76" s="29">
        <v>18</v>
      </c>
      <c r="P76" s="53">
        <v>6.97</v>
      </c>
      <c r="Q76" s="53">
        <v>6.22</v>
      </c>
      <c r="R76" s="96">
        <f>T76*3+U76-V76/2</f>
        <v>15.5</v>
      </c>
      <c r="S76" s="53">
        <f>R76/O76</f>
        <v>0.86111111111111116</v>
      </c>
      <c r="T76" s="31">
        <v>5</v>
      </c>
      <c r="U76" s="29">
        <v>2</v>
      </c>
      <c r="V76" s="32">
        <v>3</v>
      </c>
      <c r="W76" s="58"/>
      <c r="X76" s="137" t="s">
        <v>190</v>
      </c>
      <c r="Y76" s="29">
        <v>23</v>
      </c>
      <c r="Z76" s="55">
        <v>6.43</v>
      </c>
      <c r="AA76" s="55">
        <v>6.13</v>
      </c>
      <c r="AB76" s="96">
        <f>AD76*3+AE76-AF76/2</f>
        <v>7</v>
      </c>
      <c r="AC76" s="55">
        <f>AB76/Y76</f>
        <v>0.30434782608695654</v>
      </c>
      <c r="AD76" s="29">
        <v>3</v>
      </c>
      <c r="AE76" s="29">
        <v>2</v>
      </c>
      <c r="AF76" s="65">
        <v>8</v>
      </c>
    </row>
    <row r="77" spans="2:32" ht="9.75" thickBot="1" x14ac:dyDescent="0.2">
      <c r="B77" s="1" t="s">
        <v>134</v>
      </c>
      <c r="D77" s="134" t="s">
        <v>193</v>
      </c>
      <c r="E77" s="89">
        <v>25</v>
      </c>
      <c r="F77" s="67">
        <v>5.5</v>
      </c>
      <c r="G77" s="67">
        <v>5.54</v>
      </c>
      <c r="H77" s="98">
        <f t="shared" si="16"/>
        <v>0</v>
      </c>
      <c r="I77" s="67">
        <f t="shared" si="17"/>
        <v>0</v>
      </c>
      <c r="J77" s="40"/>
      <c r="K77" s="40">
        <v>3</v>
      </c>
      <c r="L77" s="39">
        <v>6</v>
      </c>
      <c r="N77" s="139" t="s">
        <v>193</v>
      </c>
      <c r="O77" s="97">
        <v>32</v>
      </c>
      <c r="P77" s="101">
        <v>6.55</v>
      </c>
      <c r="Q77" s="130">
        <v>6.28</v>
      </c>
      <c r="R77" s="98">
        <f>T77*3+U77-V77/2</f>
        <v>8.5</v>
      </c>
      <c r="S77" s="99">
        <f>R77/O77</f>
        <v>0.265625</v>
      </c>
      <c r="T77" s="102">
        <v>4</v>
      </c>
      <c r="U77" s="40">
        <v>1</v>
      </c>
      <c r="V77" s="131">
        <v>9</v>
      </c>
      <c r="W77" s="58"/>
      <c r="X77" s="139" t="s">
        <v>193</v>
      </c>
      <c r="Y77" s="97">
        <v>28</v>
      </c>
      <c r="Z77" s="100">
        <v>5.88</v>
      </c>
      <c r="AA77" s="100">
        <v>5.79</v>
      </c>
      <c r="AB77" s="98">
        <f>AD77*3+AE77-AF77/2</f>
        <v>4.5</v>
      </c>
      <c r="AC77" s="99">
        <f>AB77/Y77</f>
        <v>0.16071428571428573</v>
      </c>
      <c r="AD77" s="40">
        <v>2</v>
      </c>
      <c r="AE77" s="40">
        <v>2</v>
      </c>
      <c r="AF77" s="131">
        <v>7</v>
      </c>
    </row>
    <row r="78" spans="2:32" x14ac:dyDescent="0.15">
      <c r="F78" s="15"/>
      <c r="G78" s="15"/>
      <c r="H78" s="15"/>
      <c r="I78" s="15"/>
      <c r="J78" s="15"/>
      <c r="K78" s="15"/>
      <c r="L78" s="15"/>
      <c r="P78" s="15"/>
      <c r="Q78" s="15"/>
      <c r="R78" s="15"/>
      <c r="S78" s="15"/>
      <c r="T78" s="15"/>
      <c r="U78" s="15"/>
      <c r="V78" s="15"/>
      <c r="Z78" s="15"/>
      <c r="AA78" s="15"/>
      <c r="AB78" s="15"/>
      <c r="AC78" s="15"/>
      <c r="AD78" s="15"/>
      <c r="AE78" s="15"/>
      <c r="AF78" s="15"/>
    </row>
    <row r="79" spans="2:32" x14ac:dyDescent="0.15">
      <c r="F79" s="15"/>
      <c r="G79" s="15"/>
      <c r="H79" s="15"/>
      <c r="I79" s="15"/>
      <c r="J79" s="15"/>
      <c r="K79" s="15"/>
      <c r="L79" s="15"/>
      <c r="P79" s="15"/>
      <c r="Q79" s="15"/>
      <c r="R79" s="15"/>
      <c r="S79" s="15"/>
      <c r="T79" s="15"/>
      <c r="U79" s="15"/>
      <c r="V79" s="15"/>
      <c r="Z79" s="15"/>
      <c r="AA79" s="15"/>
      <c r="AB79" s="15"/>
      <c r="AC79" s="15"/>
      <c r="AD79" s="15"/>
      <c r="AE79" s="15"/>
      <c r="AF79" s="15"/>
    </row>
    <row r="80" spans="2:32" x14ac:dyDescent="0.15">
      <c r="F80" s="15"/>
      <c r="G80" s="15"/>
      <c r="H80" s="15"/>
      <c r="I80" s="15"/>
      <c r="J80" s="15"/>
      <c r="K80" s="15"/>
      <c r="L80" s="15"/>
      <c r="P80" s="15"/>
      <c r="Q80" s="15"/>
      <c r="R80" s="15"/>
      <c r="S80" s="15"/>
      <c r="T80" s="15"/>
      <c r="U80" s="15"/>
      <c r="V80" s="15"/>
      <c r="Z80" s="15"/>
      <c r="AA80" s="15"/>
      <c r="AB80" s="15"/>
      <c r="AC80" s="15"/>
      <c r="AD80" s="15"/>
      <c r="AE80" s="15"/>
      <c r="AF80" s="15"/>
    </row>
    <row r="81" spans="6:32" x14ac:dyDescent="0.15">
      <c r="F81" s="15"/>
      <c r="G81" s="15"/>
      <c r="H81" s="15"/>
      <c r="I81" s="15"/>
      <c r="J81" s="15"/>
      <c r="K81" s="15"/>
      <c r="L81" s="15"/>
      <c r="P81" s="15"/>
      <c r="Q81" s="15"/>
      <c r="R81" s="15"/>
      <c r="S81" s="15"/>
      <c r="T81" s="15"/>
      <c r="U81" s="15"/>
      <c r="V81" s="15"/>
      <c r="Z81" s="15"/>
      <c r="AA81" s="15"/>
      <c r="AB81" s="15"/>
      <c r="AC81" s="15"/>
      <c r="AD81" s="15"/>
      <c r="AE81" s="15"/>
      <c r="AF81" s="15"/>
    </row>
    <row r="82" spans="6:32" x14ac:dyDescent="0.15">
      <c r="F82" s="15"/>
      <c r="G82" s="15"/>
      <c r="H82" s="15"/>
      <c r="I82" s="15"/>
      <c r="J82" s="15"/>
      <c r="K82" s="15"/>
      <c r="L82" s="15"/>
      <c r="P82" s="15"/>
      <c r="Q82" s="15"/>
      <c r="R82" s="15"/>
      <c r="S82" s="15"/>
      <c r="T82" s="15"/>
      <c r="U82" s="15"/>
      <c r="V82" s="15"/>
      <c r="Z82" s="15"/>
      <c r="AA82" s="15"/>
      <c r="AB82" s="15"/>
      <c r="AC82" s="15"/>
      <c r="AD82" s="15"/>
      <c r="AE82" s="15"/>
      <c r="AF82" s="15"/>
    </row>
    <row r="83" spans="6:32" x14ac:dyDescent="0.15">
      <c r="F83" s="15"/>
      <c r="G83" s="15"/>
      <c r="H83" s="15"/>
      <c r="I83" s="15"/>
      <c r="J83" s="15"/>
      <c r="K83" s="15"/>
      <c r="L83" s="15"/>
      <c r="P83" s="15"/>
      <c r="Q83" s="15"/>
      <c r="R83" s="15"/>
      <c r="S83" s="15"/>
      <c r="T83" s="15"/>
      <c r="U83" s="15"/>
      <c r="V83" s="15"/>
      <c r="Z83" s="15"/>
      <c r="AA83" s="15"/>
      <c r="AB83" s="15"/>
      <c r="AC83" s="15"/>
      <c r="AD83" s="15"/>
      <c r="AE83" s="15"/>
      <c r="AF83" s="15"/>
    </row>
    <row r="84" spans="6:32" x14ac:dyDescent="0.15">
      <c r="F84" s="15"/>
      <c r="G84" s="15"/>
      <c r="H84" s="15"/>
      <c r="I84" s="15"/>
      <c r="J84" s="15"/>
      <c r="K84" s="15"/>
      <c r="L84" s="15"/>
      <c r="P84" s="15"/>
      <c r="Q84" s="15"/>
      <c r="R84" s="15"/>
      <c r="S84" s="15"/>
      <c r="T84" s="15"/>
      <c r="U84" s="15"/>
      <c r="V84" s="15"/>
      <c r="Z84" s="15"/>
      <c r="AA84" s="15"/>
      <c r="AB84" s="15"/>
      <c r="AC84" s="15"/>
      <c r="AD84" s="15"/>
      <c r="AE84" s="15"/>
      <c r="AF84" s="15"/>
    </row>
    <row r="85" spans="6:32" x14ac:dyDescent="0.15">
      <c r="F85" s="15"/>
      <c r="G85" s="15"/>
      <c r="H85" s="15"/>
      <c r="I85" s="15"/>
      <c r="J85" s="15"/>
      <c r="K85" s="15"/>
      <c r="L85" s="15"/>
      <c r="P85" s="15"/>
      <c r="Q85" s="15"/>
      <c r="R85" s="15"/>
      <c r="S85" s="15"/>
      <c r="T85" s="15"/>
      <c r="U85" s="15"/>
      <c r="V85" s="15"/>
      <c r="Z85" s="15"/>
      <c r="AA85" s="15"/>
      <c r="AB85" s="15"/>
      <c r="AC85" s="15"/>
      <c r="AD85" s="15"/>
      <c r="AE85" s="15"/>
      <c r="AF85" s="15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9"/>
  <dimension ref="A1:O150"/>
  <sheetViews>
    <sheetView workbookViewId="0">
      <selection activeCell="N11" sqref="N11"/>
    </sheetView>
  </sheetViews>
  <sheetFormatPr defaultColWidth="10" defaultRowHeight="11.25" x14ac:dyDescent="0.2"/>
  <cols>
    <col min="1" max="1" width="1.28515625" style="210" customWidth="1"/>
    <col min="2" max="2" width="11.140625" style="210" customWidth="1"/>
    <col min="3" max="8" width="4.42578125" style="218" customWidth="1"/>
    <col min="9" max="10" width="2.28515625" style="218" customWidth="1"/>
    <col min="11" max="13" width="4.42578125" style="218" customWidth="1"/>
    <col min="14" max="16384" width="10" style="210"/>
  </cols>
  <sheetData>
    <row r="1" spans="1:15" x14ac:dyDescent="0.2">
      <c r="B1" s="211" t="s">
        <v>248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5" ht="18" customHeight="1" x14ac:dyDescent="0.2">
      <c r="A2" s="212"/>
      <c r="B2" s="213" t="s">
        <v>0</v>
      </c>
      <c r="C2" s="214" t="s">
        <v>177</v>
      </c>
      <c r="D2" s="213" t="s">
        <v>188</v>
      </c>
      <c r="E2" s="215" t="s">
        <v>180</v>
      </c>
      <c r="F2" s="213" t="s">
        <v>179</v>
      </c>
      <c r="G2" s="213" t="s">
        <v>238</v>
      </c>
      <c r="H2" s="213" t="s">
        <v>183</v>
      </c>
      <c r="I2" s="268" t="s">
        <v>186</v>
      </c>
      <c r="J2" s="269"/>
      <c r="K2" s="213" t="s">
        <v>184</v>
      </c>
      <c r="L2" s="213" t="s">
        <v>185</v>
      </c>
      <c r="M2" s="213" t="s">
        <v>116</v>
      </c>
    </row>
    <row r="3" spans="1:15" x14ac:dyDescent="0.2">
      <c r="A3" s="216"/>
      <c r="B3" s="217" t="s">
        <v>364</v>
      </c>
      <c r="C3" s="205" t="str">
        <f t="shared" ref="C3:C34" si="0">LEFT(O3,3)</f>
        <v>rom</v>
      </c>
      <c r="D3" s="205">
        <f>VLOOKUP($B3,'[1]stat gazz 13-14'!$A:$Z,4,0)</f>
        <v>33</v>
      </c>
      <c r="E3" s="207">
        <f>VLOOKUP($B3,'[1]stat gazz 13-14'!$A:$Z,7,0)</f>
        <v>6.7727272727272725</v>
      </c>
      <c r="F3" s="207">
        <f>VLOOKUP($B3,'[1]stat gazz 13-14'!$A:$Z,5,0)</f>
        <v>6.4393939393939394</v>
      </c>
      <c r="G3" s="208">
        <f t="shared" ref="G3:G34" si="1">(H3*3-J3*3+K3-L3*0.5-M3)/D3</f>
        <v>0.33333333333333331</v>
      </c>
      <c r="H3" s="209">
        <f>VLOOKUP($B3,'[1]stat gazz 13-14'!$A:$Z,9,0)</f>
        <v>5</v>
      </c>
      <c r="I3" s="209">
        <f>VLOOKUP($B3,'[1]stat gazz 13-14'!$A:$Z,15,0)</f>
        <v>0</v>
      </c>
      <c r="J3" s="209">
        <f>VLOOKUP($B3,'[1]stat gazz 13-14'!$A:$Z,16,0)</f>
        <v>0</v>
      </c>
      <c r="K3" s="209">
        <f>VLOOKUP($B3,'[1]stat gazz 13-14'!$A:$Z,12,0)</f>
        <v>0</v>
      </c>
      <c r="L3" s="209">
        <f>VLOOKUP($B3,'[1]stat gazz 13-14'!$A:$Z,13,0)</f>
        <v>8</v>
      </c>
      <c r="M3" s="209">
        <f>VLOOKUP($B3,'[1]stat gazz 13-14'!$A:$Z,14,0)</f>
        <v>0</v>
      </c>
      <c r="O3" s="210" t="str">
        <f>VLOOKUP($B3,'[1]stat gazz 13-14'!$A:$Z,3,0)</f>
        <v>roma</v>
      </c>
    </row>
    <row r="4" spans="1:15" x14ac:dyDescent="0.2">
      <c r="A4" s="216"/>
      <c r="B4" s="217" t="s">
        <v>360</v>
      </c>
      <c r="C4" s="205" t="str">
        <f t="shared" si="0"/>
        <v>juv</v>
      </c>
      <c r="D4" s="205">
        <f>VLOOKUP($B4,'[1]stat gazz 13-14'!$A:$Z,4,0)</f>
        <v>26</v>
      </c>
      <c r="E4" s="207">
        <f>VLOOKUP($B4,'[1]stat gazz 13-14'!$A:$Z,7,0)</f>
        <v>6.2115384615384617</v>
      </c>
      <c r="F4" s="207">
        <f>VLOOKUP($B4,'[1]stat gazz 13-14'!$A:$Z,5,0)</f>
        <v>6.3461538461538458</v>
      </c>
      <c r="G4" s="208">
        <f t="shared" si="1"/>
        <v>-5.7692307692307696E-2</v>
      </c>
      <c r="H4" s="209">
        <f>VLOOKUP($B4,'[1]stat gazz 13-14'!$A:$Z,9,0)</f>
        <v>0</v>
      </c>
      <c r="I4" s="209">
        <f>VLOOKUP($B4,'[1]stat gazz 13-14'!$A:$Z,15,0)</f>
        <v>0</v>
      </c>
      <c r="J4" s="209">
        <f>VLOOKUP($B4,'[1]stat gazz 13-14'!$A:$Z,16,0)</f>
        <v>0</v>
      </c>
      <c r="K4" s="209">
        <f>VLOOKUP($B4,'[1]stat gazz 13-14'!$A:$Z,12,0)</f>
        <v>0</v>
      </c>
      <c r="L4" s="209">
        <f>VLOOKUP($B4,'[1]stat gazz 13-14'!$A:$Z,13,0)</f>
        <v>3</v>
      </c>
      <c r="M4" s="209">
        <f>VLOOKUP($B4,'[1]stat gazz 13-14'!$A:$Z,14,0)</f>
        <v>0</v>
      </c>
      <c r="O4" s="210" t="str">
        <f>VLOOKUP($B4,'[1]stat gazz 13-14'!$A:$Z,3,0)</f>
        <v>juventus</v>
      </c>
    </row>
    <row r="5" spans="1:15" x14ac:dyDescent="0.2">
      <c r="A5" s="216"/>
      <c r="B5" s="217" t="s">
        <v>418</v>
      </c>
      <c r="C5" s="205" t="str">
        <f t="shared" si="0"/>
        <v>juv</v>
      </c>
      <c r="D5" s="205">
        <f>VLOOKUP($B5,'[1]stat gazz 13-14'!$A:$Z,4,0)</f>
        <v>27</v>
      </c>
      <c r="E5" s="207">
        <f>VLOOKUP($B5,'[1]stat gazz 13-14'!$A:$Z,7,0)</f>
        <v>6.6851851851851851</v>
      </c>
      <c r="F5" s="207">
        <f>VLOOKUP($B5,'[1]stat gazz 13-14'!$A:$Z,5,0)</f>
        <v>6.2777777777777777</v>
      </c>
      <c r="G5" s="208">
        <f t="shared" si="1"/>
        <v>0.40740740740740738</v>
      </c>
      <c r="H5" s="209">
        <f>VLOOKUP($B5,'[1]stat gazz 13-14'!$A:$Z,9,0)</f>
        <v>2</v>
      </c>
      <c r="I5" s="209">
        <f>VLOOKUP($B5,'[1]stat gazz 13-14'!$A:$Z,15,0)</f>
        <v>0</v>
      </c>
      <c r="J5" s="209">
        <f>VLOOKUP($B5,'[1]stat gazz 13-14'!$A:$Z,16,0)</f>
        <v>0</v>
      </c>
      <c r="K5" s="209">
        <f>VLOOKUP($B5,'[1]stat gazz 13-14'!$A:$Z,12,0)</f>
        <v>7</v>
      </c>
      <c r="L5" s="209">
        <f>VLOOKUP($B5,'[1]stat gazz 13-14'!$A:$Z,13,0)</f>
        <v>4</v>
      </c>
      <c r="M5" s="209">
        <f>VLOOKUP($B5,'[1]stat gazz 13-14'!$A:$Z,14,0)</f>
        <v>0</v>
      </c>
      <c r="O5" s="210" t="str">
        <f>VLOOKUP($B5,'[1]stat gazz 13-14'!$A:$Z,3,0)</f>
        <v>juventus</v>
      </c>
    </row>
    <row r="6" spans="1:15" x14ac:dyDescent="0.2">
      <c r="A6" s="216"/>
      <c r="B6" s="217" t="s">
        <v>423</v>
      </c>
      <c r="C6" s="205" t="str">
        <f t="shared" si="0"/>
        <v>rom</v>
      </c>
      <c r="D6" s="205">
        <f>VLOOKUP($B6,'[1]stat gazz 13-14'!$A:$Z,4,0)</f>
        <v>28</v>
      </c>
      <c r="E6" s="207">
        <f>VLOOKUP($B6,'[1]stat gazz 13-14'!$A:$Z,7,0)</f>
        <v>6.3392857142857144</v>
      </c>
      <c r="F6" s="207">
        <f>VLOOKUP($B6,'[1]stat gazz 13-14'!$A:$Z,5,0)</f>
        <v>6.2321428571428568</v>
      </c>
      <c r="G6" s="208">
        <f t="shared" si="1"/>
        <v>0.10714285714285714</v>
      </c>
      <c r="H6" s="209">
        <f>VLOOKUP($B6,'[1]stat gazz 13-14'!$A:$Z,9,0)</f>
        <v>2</v>
      </c>
      <c r="I6" s="209">
        <f>VLOOKUP($B6,'[1]stat gazz 13-14'!$A:$Z,15,0)</f>
        <v>0</v>
      </c>
      <c r="J6" s="209">
        <f>VLOOKUP($B6,'[1]stat gazz 13-14'!$A:$Z,16,0)</f>
        <v>0</v>
      </c>
      <c r="K6" s="209">
        <f>VLOOKUP($B6,'[1]stat gazz 13-14'!$A:$Z,12,0)</f>
        <v>0</v>
      </c>
      <c r="L6" s="209">
        <f>VLOOKUP($B6,'[1]stat gazz 13-14'!$A:$Z,13,0)</f>
        <v>4</v>
      </c>
      <c r="M6" s="209">
        <f>VLOOKUP($B6,'[1]stat gazz 13-14'!$A:$Z,14,0)</f>
        <v>1</v>
      </c>
      <c r="O6" s="210" t="str">
        <f>VLOOKUP($B6,'[1]stat gazz 13-14'!$A:$Z,3,0)</f>
        <v>roma</v>
      </c>
    </row>
    <row r="7" spans="1:15" x14ac:dyDescent="0.2">
      <c r="A7" s="216"/>
      <c r="B7" s="217" t="s">
        <v>846</v>
      </c>
      <c r="C7" s="205" t="str">
        <f t="shared" si="0"/>
        <v>rom</v>
      </c>
      <c r="D7" s="205">
        <f>VLOOKUP($B7,'[1]stat gazz 13-14'!$A:$Z,4,0)</f>
        <v>36</v>
      </c>
      <c r="E7" s="207">
        <f>VLOOKUP($B7,'[1]stat gazz 13-14'!$A:$Z,7,0)</f>
        <v>6.125</v>
      </c>
      <c r="F7" s="207">
        <f>VLOOKUP($B7,'[1]stat gazz 13-14'!$A:$Z,5,0)</f>
        <v>6.2222222222222223</v>
      </c>
      <c r="G7" s="208">
        <f t="shared" si="1"/>
        <v>-9.7222222222222224E-2</v>
      </c>
      <c r="H7" s="209">
        <f>VLOOKUP($B7,'[1]stat gazz 13-14'!$A:$Z,9,0)</f>
        <v>0</v>
      </c>
      <c r="I7" s="209">
        <f>VLOOKUP($B7,'[1]stat gazz 13-14'!$A:$Z,15,0)</f>
        <v>0</v>
      </c>
      <c r="J7" s="209">
        <f>VLOOKUP($B7,'[1]stat gazz 13-14'!$A:$Z,16,0)</f>
        <v>0</v>
      </c>
      <c r="K7" s="209">
        <f>VLOOKUP($B7,'[1]stat gazz 13-14'!$A:$Z,12,0)</f>
        <v>1</v>
      </c>
      <c r="L7" s="209">
        <f>VLOOKUP($B7,'[1]stat gazz 13-14'!$A:$Z,13,0)</f>
        <v>7</v>
      </c>
      <c r="M7" s="209">
        <f>VLOOKUP($B7,'[1]stat gazz 13-14'!$A:$Z,14,0)</f>
        <v>1</v>
      </c>
      <c r="O7" s="210" t="str">
        <f>VLOOKUP($B7,'[1]stat gazz 13-14'!$A:$Z,3,0)</f>
        <v>roma</v>
      </c>
    </row>
    <row r="8" spans="1:15" x14ac:dyDescent="0.2">
      <c r="A8" s="216"/>
      <c r="B8" s="217" t="s">
        <v>445</v>
      </c>
      <c r="C8" s="205" t="str">
        <f t="shared" si="0"/>
        <v>par</v>
      </c>
      <c r="D8" s="205">
        <f>VLOOKUP($B8,'[1]stat gazz 13-14'!$A:$Z,4,0)</f>
        <v>20</v>
      </c>
      <c r="E8" s="207">
        <f>VLOOKUP($B8,'[1]stat gazz 13-14'!$A:$Z,7,0)</f>
        <v>6.0250000000000004</v>
      </c>
      <c r="F8" s="207">
        <f>VLOOKUP($B8,'[1]stat gazz 13-14'!$A:$Z,5,0)</f>
        <v>6.2</v>
      </c>
      <c r="G8" s="208">
        <f t="shared" si="1"/>
        <v>-0.17499999999999999</v>
      </c>
      <c r="H8" s="209">
        <f>VLOOKUP($B8,'[1]stat gazz 13-14'!$A:$Z,9,0)</f>
        <v>0</v>
      </c>
      <c r="I8" s="209">
        <f>VLOOKUP($B8,'[1]stat gazz 13-14'!$A:$Z,15,0)</f>
        <v>0</v>
      </c>
      <c r="J8" s="209">
        <f>VLOOKUP($B8,'[1]stat gazz 13-14'!$A:$Z,16,0)</f>
        <v>0</v>
      </c>
      <c r="K8" s="209">
        <f>VLOOKUP($B8,'[1]stat gazz 13-14'!$A:$Z,12,0)</f>
        <v>0</v>
      </c>
      <c r="L8" s="209">
        <f>VLOOKUP($B8,'[1]stat gazz 13-14'!$A:$Z,13,0)</f>
        <v>5</v>
      </c>
      <c r="M8" s="209">
        <f>VLOOKUP($B8,'[1]stat gazz 13-14'!$A:$Z,14,0)</f>
        <v>1</v>
      </c>
      <c r="O8" s="210" t="str">
        <f>VLOOKUP($B8,'[1]stat gazz 13-14'!$A:$Z,3,0)</f>
        <v>parma</v>
      </c>
    </row>
    <row r="9" spans="1:15" x14ac:dyDescent="0.2">
      <c r="A9" s="216"/>
      <c r="B9" s="217" t="s">
        <v>458</v>
      </c>
      <c r="C9" s="205" t="str">
        <f t="shared" si="0"/>
        <v>int</v>
      </c>
      <c r="D9" s="205">
        <f>VLOOKUP($B9,'[1]stat gazz 13-14'!$A:$Z,4,0)</f>
        <v>24</v>
      </c>
      <c r="E9" s="207">
        <f>VLOOKUP($B9,'[1]stat gazz 13-14'!$A:$Z,7,0)</f>
        <v>6.125</v>
      </c>
      <c r="F9" s="207">
        <f>VLOOKUP($B9,'[1]stat gazz 13-14'!$A:$Z,5,0)</f>
        <v>6.1875</v>
      </c>
      <c r="G9" s="208">
        <f t="shared" si="1"/>
        <v>-6.25E-2</v>
      </c>
      <c r="H9" s="209">
        <f>VLOOKUP($B9,'[1]stat gazz 13-14'!$A:$Z,9,0)</f>
        <v>1</v>
      </c>
      <c r="I9" s="209">
        <f>VLOOKUP($B9,'[1]stat gazz 13-14'!$A:$Z,15,0)</f>
        <v>0</v>
      </c>
      <c r="J9" s="209">
        <f>VLOOKUP($B9,'[1]stat gazz 13-14'!$A:$Z,16,0)</f>
        <v>0</v>
      </c>
      <c r="K9" s="209">
        <f>VLOOKUP($B9,'[1]stat gazz 13-14'!$A:$Z,12,0)</f>
        <v>0</v>
      </c>
      <c r="L9" s="209">
        <f>VLOOKUP($B9,'[1]stat gazz 13-14'!$A:$Z,13,0)</f>
        <v>9</v>
      </c>
      <c r="M9" s="209">
        <f>VLOOKUP($B9,'[1]stat gazz 13-14'!$A:$Z,14,0)</f>
        <v>0</v>
      </c>
      <c r="O9" s="210" t="str">
        <f>VLOOKUP($B9,'[1]stat gazz 13-14'!$A:$Z,3,0)</f>
        <v>inter</v>
      </c>
    </row>
    <row r="10" spans="1:15" x14ac:dyDescent="0.2">
      <c r="A10" s="216"/>
      <c r="B10" s="217" t="s">
        <v>384</v>
      </c>
      <c r="C10" s="205" t="str">
        <f t="shared" si="0"/>
        <v>juv</v>
      </c>
      <c r="D10" s="205">
        <f>VLOOKUP($B10,'[1]stat gazz 13-14'!$A:$Z,4,0)</f>
        <v>31</v>
      </c>
      <c r="E10" s="207">
        <f>VLOOKUP($B10,'[1]stat gazz 13-14'!$A:$Z,7,0)</f>
        <v>6.387096774193548</v>
      </c>
      <c r="F10" s="207">
        <f>VLOOKUP($B10,'[1]stat gazz 13-14'!$A:$Z,5,0)</f>
        <v>6.17741935483871</v>
      </c>
      <c r="G10" s="208">
        <f t="shared" si="1"/>
        <v>0.20967741935483872</v>
      </c>
      <c r="H10" s="209">
        <f>VLOOKUP($B10,'[1]stat gazz 13-14'!$A:$Z,9,0)</f>
        <v>3</v>
      </c>
      <c r="I10" s="209">
        <f>VLOOKUP($B10,'[1]stat gazz 13-14'!$A:$Z,15,0)</f>
        <v>0</v>
      </c>
      <c r="J10" s="209">
        <f>VLOOKUP($B10,'[1]stat gazz 13-14'!$A:$Z,16,0)</f>
        <v>0</v>
      </c>
      <c r="K10" s="209">
        <f>VLOOKUP($B10,'[1]stat gazz 13-14'!$A:$Z,12,0)</f>
        <v>0</v>
      </c>
      <c r="L10" s="209">
        <f>VLOOKUP($B10,'[1]stat gazz 13-14'!$A:$Z,13,0)</f>
        <v>5</v>
      </c>
      <c r="M10" s="209">
        <f>VLOOKUP($B10,'[1]stat gazz 13-14'!$A:$Z,14,0)</f>
        <v>0</v>
      </c>
      <c r="O10" s="210" t="str">
        <f>VLOOKUP($B10,'[1]stat gazz 13-14'!$A:$Z,3,0)</f>
        <v>juventus</v>
      </c>
    </row>
    <row r="11" spans="1:15" x14ac:dyDescent="0.2">
      <c r="A11" s="216"/>
      <c r="B11" s="217" t="s">
        <v>475</v>
      </c>
      <c r="C11" s="205" t="str">
        <f t="shared" si="0"/>
        <v>rom</v>
      </c>
      <c r="D11" s="205">
        <f>VLOOKUP($B11,'[1]stat gazz 13-14'!$A:$Z,4,0)</f>
        <v>16</v>
      </c>
      <c r="E11" s="207">
        <f>VLOOKUP($B11,'[1]stat gazz 13-14'!$A:$Z,7,0)</f>
        <v>6.3125</v>
      </c>
      <c r="F11" s="207">
        <f>VLOOKUP($B11,'[1]stat gazz 13-14'!$A:$Z,5,0)</f>
        <v>6.15625</v>
      </c>
      <c r="G11" s="208">
        <f t="shared" si="1"/>
        <v>0.15625</v>
      </c>
      <c r="H11" s="209">
        <f>VLOOKUP($B11,'[1]stat gazz 13-14'!$A:$Z,9,0)</f>
        <v>1</v>
      </c>
      <c r="I11" s="209">
        <f>VLOOKUP($B11,'[1]stat gazz 13-14'!$A:$Z,15,0)</f>
        <v>0</v>
      </c>
      <c r="J11" s="209">
        <f>VLOOKUP($B11,'[1]stat gazz 13-14'!$A:$Z,16,0)</f>
        <v>0</v>
      </c>
      <c r="K11" s="209">
        <f>VLOOKUP($B11,'[1]stat gazz 13-14'!$A:$Z,12,0)</f>
        <v>0</v>
      </c>
      <c r="L11" s="209">
        <f>VLOOKUP($B11,'[1]stat gazz 13-14'!$A:$Z,13,0)</f>
        <v>1</v>
      </c>
      <c r="M11" s="209">
        <f>VLOOKUP($B11,'[1]stat gazz 13-14'!$A:$Z,14,0)</f>
        <v>0</v>
      </c>
      <c r="O11" s="210" t="str">
        <f>VLOOKUP($B11,'[1]stat gazz 13-14'!$A:$Z,3,0)</f>
        <v>roma</v>
      </c>
    </row>
    <row r="12" spans="1:15" x14ac:dyDescent="0.2">
      <c r="A12" s="216"/>
      <c r="B12" s="217" t="s">
        <v>412</v>
      </c>
      <c r="C12" s="205" t="str">
        <f t="shared" si="0"/>
        <v>nap</v>
      </c>
      <c r="D12" s="205">
        <f>VLOOKUP($B12,'[1]stat gazz 13-14'!$A:$Z,4,0)</f>
        <v>11</v>
      </c>
      <c r="E12" s="207">
        <f>VLOOKUP($B12,'[1]stat gazz 13-14'!$A:$Z,7,0)</f>
        <v>6.3181818181818183</v>
      </c>
      <c r="F12" s="207">
        <f>VLOOKUP($B12,'[1]stat gazz 13-14'!$A:$Z,5,0)</f>
        <v>6.1363636363636367</v>
      </c>
      <c r="G12" s="208">
        <f t="shared" si="1"/>
        <v>0.18181818181818182</v>
      </c>
      <c r="H12" s="209">
        <f>VLOOKUP($B12,'[1]stat gazz 13-14'!$A:$Z,9,0)</f>
        <v>1</v>
      </c>
      <c r="I12" s="209">
        <f>VLOOKUP($B12,'[1]stat gazz 13-14'!$A:$Z,15,0)</f>
        <v>0</v>
      </c>
      <c r="J12" s="209">
        <f>VLOOKUP($B12,'[1]stat gazz 13-14'!$A:$Z,16,0)</f>
        <v>0</v>
      </c>
      <c r="K12" s="209">
        <f>VLOOKUP($B12,'[1]stat gazz 13-14'!$A:$Z,12,0)</f>
        <v>0</v>
      </c>
      <c r="L12" s="209">
        <f>VLOOKUP($B12,'[1]stat gazz 13-14'!$A:$Z,13,0)</f>
        <v>2</v>
      </c>
      <c r="M12" s="209">
        <f>VLOOKUP($B12,'[1]stat gazz 13-14'!$A:$Z,14,0)</f>
        <v>0</v>
      </c>
      <c r="O12" s="210" t="str">
        <f>VLOOKUP($B12,'[1]stat gazz 13-14'!$A:$Z,3,0)</f>
        <v>napoli</v>
      </c>
    </row>
    <row r="13" spans="1:15" x14ac:dyDescent="0.2">
      <c r="A13" s="216"/>
      <c r="B13" s="217" t="s">
        <v>841</v>
      </c>
      <c r="C13" s="205" t="str">
        <f t="shared" si="0"/>
        <v>tor</v>
      </c>
      <c r="D13" s="205">
        <f>VLOOKUP($B13,'[1]stat gazz 13-14'!$A:$Z,4,0)</f>
        <v>19</v>
      </c>
      <c r="E13" s="207">
        <f>VLOOKUP($B13,'[1]stat gazz 13-14'!$A:$Z,7,0)</f>
        <v>5.9736842105263159</v>
      </c>
      <c r="F13" s="207">
        <f>VLOOKUP($B13,'[1]stat gazz 13-14'!$A:$Z,5,0)</f>
        <v>6.1315789473684212</v>
      </c>
      <c r="G13" s="208">
        <f t="shared" si="1"/>
        <v>-0.15789473684210525</v>
      </c>
      <c r="H13" s="209">
        <f>VLOOKUP($B13,'[1]stat gazz 13-14'!$A:$Z,9,0)</f>
        <v>0</v>
      </c>
      <c r="I13" s="209">
        <f>VLOOKUP($B13,'[1]stat gazz 13-14'!$A:$Z,15,0)</f>
        <v>0</v>
      </c>
      <c r="J13" s="209">
        <f>VLOOKUP($B13,'[1]stat gazz 13-14'!$A:$Z,16,0)</f>
        <v>0</v>
      </c>
      <c r="K13" s="209">
        <f>VLOOKUP($B13,'[1]stat gazz 13-14'!$A:$Z,12,0)</f>
        <v>1</v>
      </c>
      <c r="L13" s="209">
        <f>VLOOKUP($B13,'[1]stat gazz 13-14'!$A:$Z,13,0)</f>
        <v>8</v>
      </c>
      <c r="M13" s="209">
        <f>VLOOKUP($B13,'[1]stat gazz 13-14'!$A:$Z,14,0)</f>
        <v>0</v>
      </c>
      <c r="O13" s="210" t="str">
        <f>VLOOKUP($B13,'[1]stat gazz 13-14'!$A:$Z,3,0)</f>
        <v>torino</v>
      </c>
    </row>
    <row r="14" spans="1:15" x14ac:dyDescent="0.2">
      <c r="A14" s="216"/>
      <c r="B14" s="217" t="s">
        <v>359</v>
      </c>
      <c r="C14" s="205" t="str">
        <f t="shared" si="0"/>
        <v>rom</v>
      </c>
      <c r="D14" s="205">
        <f>VLOOKUP($B14,'[1]stat gazz 13-14'!$A:$Z,4,0)</f>
        <v>12</v>
      </c>
      <c r="E14" s="207">
        <f>VLOOKUP($B14,'[1]stat gazz 13-14'!$A:$Z,7,0)</f>
        <v>6.25</v>
      </c>
      <c r="F14" s="207">
        <f>VLOOKUP($B14,'[1]stat gazz 13-14'!$A:$Z,5,0)</f>
        <v>6.125</v>
      </c>
      <c r="G14" s="208">
        <f t="shared" si="1"/>
        <v>0.125</v>
      </c>
      <c r="H14" s="209">
        <f>VLOOKUP($B14,'[1]stat gazz 13-14'!$A:$Z,9,0)</f>
        <v>1</v>
      </c>
      <c r="I14" s="209">
        <f>VLOOKUP($B14,'[1]stat gazz 13-14'!$A:$Z,15,0)</f>
        <v>0</v>
      </c>
      <c r="J14" s="209">
        <f>VLOOKUP($B14,'[1]stat gazz 13-14'!$A:$Z,16,0)</f>
        <v>0</v>
      </c>
      <c r="K14" s="209">
        <f>VLOOKUP($B14,'[1]stat gazz 13-14'!$A:$Z,12,0)</f>
        <v>0</v>
      </c>
      <c r="L14" s="209">
        <f>VLOOKUP($B14,'[1]stat gazz 13-14'!$A:$Z,13,0)</f>
        <v>1</v>
      </c>
      <c r="M14" s="209">
        <f>VLOOKUP($B14,'[1]stat gazz 13-14'!$A:$Z,14,0)</f>
        <v>1</v>
      </c>
      <c r="O14" s="210" t="str">
        <f>VLOOKUP($B14,'[1]stat gazz 13-14'!$A:$Z,3,0)</f>
        <v>roma</v>
      </c>
    </row>
    <row r="15" spans="1:15" x14ac:dyDescent="0.2">
      <c r="A15" s="216"/>
      <c r="B15" s="217" t="s">
        <v>420</v>
      </c>
      <c r="C15" s="205" t="str">
        <f t="shared" si="0"/>
        <v>par</v>
      </c>
      <c r="D15" s="205">
        <f>VLOOKUP($B15,'[1]stat gazz 13-14'!$A:$Z,4,0)</f>
        <v>34</v>
      </c>
      <c r="E15" s="207">
        <f>VLOOKUP($B15,'[1]stat gazz 13-14'!$A:$Z,7,0)</f>
        <v>6.2058823529411766</v>
      </c>
      <c r="F15" s="207">
        <f>VLOOKUP($B15,'[1]stat gazz 13-14'!$A:$Z,5,0)</f>
        <v>6.0882352941176467</v>
      </c>
      <c r="G15" s="208">
        <f t="shared" si="1"/>
        <v>0.11764705882352941</v>
      </c>
      <c r="H15" s="209">
        <f>VLOOKUP($B15,'[1]stat gazz 13-14'!$A:$Z,9,0)</f>
        <v>4</v>
      </c>
      <c r="I15" s="209">
        <f>VLOOKUP($B15,'[1]stat gazz 13-14'!$A:$Z,15,0)</f>
        <v>0</v>
      </c>
      <c r="J15" s="209">
        <f>VLOOKUP($B15,'[1]stat gazz 13-14'!$A:$Z,16,0)</f>
        <v>0</v>
      </c>
      <c r="K15" s="209">
        <f>VLOOKUP($B15,'[1]stat gazz 13-14'!$A:$Z,12,0)</f>
        <v>0</v>
      </c>
      <c r="L15" s="209">
        <f>VLOOKUP($B15,'[1]stat gazz 13-14'!$A:$Z,13,0)</f>
        <v>14</v>
      </c>
      <c r="M15" s="209">
        <f>VLOOKUP($B15,'[1]stat gazz 13-14'!$A:$Z,14,0)</f>
        <v>1</v>
      </c>
      <c r="O15" s="210" t="str">
        <f>VLOOKUP($B15,'[1]stat gazz 13-14'!$A:$Z,3,0)</f>
        <v>parma</v>
      </c>
    </row>
    <row r="16" spans="1:15" x14ac:dyDescent="0.2">
      <c r="A16" s="216"/>
      <c r="B16" s="217" t="s">
        <v>369</v>
      </c>
      <c r="C16" s="205" t="str">
        <f t="shared" si="0"/>
        <v>juv</v>
      </c>
      <c r="D16" s="205">
        <f>VLOOKUP($B16,'[1]stat gazz 13-14'!$A:$Z,4,0)</f>
        <v>29</v>
      </c>
      <c r="E16" s="207">
        <f>VLOOKUP($B16,'[1]stat gazz 13-14'!$A:$Z,7,0)</f>
        <v>6.2758620689655169</v>
      </c>
      <c r="F16" s="207">
        <f>VLOOKUP($B16,'[1]stat gazz 13-14'!$A:$Z,5,0)</f>
        <v>6.0862068965517242</v>
      </c>
      <c r="G16" s="208">
        <f t="shared" si="1"/>
        <v>0.18965517241379309</v>
      </c>
      <c r="H16" s="209">
        <f>VLOOKUP($B16,'[1]stat gazz 13-14'!$A:$Z,9,0)</f>
        <v>2</v>
      </c>
      <c r="I16" s="209">
        <f>VLOOKUP($B16,'[1]stat gazz 13-14'!$A:$Z,15,0)</f>
        <v>0</v>
      </c>
      <c r="J16" s="209">
        <f>VLOOKUP($B16,'[1]stat gazz 13-14'!$A:$Z,16,0)</f>
        <v>0</v>
      </c>
      <c r="K16" s="209">
        <f>VLOOKUP($B16,'[1]stat gazz 13-14'!$A:$Z,12,0)</f>
        <v>3</v>
      </c>
      <c r="L16" s="209">
        <f>VLOOKUP($B16,'[1]stat gazz 13-14'!$A:$Z,13,0)</f>
        <v>7</v>
      </c>
      <c r="M16" s="209">
        <f>VLOOKUP($B16,'[1]stat gazz 13-14'!$A:$Z,14,0)</f>
        <v>0</v>
      </c>
      <c r="O16" s="210" t="str">
        <f>VLOOKUP($B16,'[1]stat gazz 13-14'!$A:$Z,3,0)</f>
        <v>juventus</v>
      </c>
    </row>
    <row r="17" spans="1:15" x14ac:dyDescent="0.2">
      <c r="A17" s="216"/>
      <c r="B17" s="217" t="s">
        <v>434</v>
      </c>
      <c r="C17" s="205" t="str">
        <f t="shared" si="0"/>
        <v>par</v>
      </c>
      <c r="D17" s="205">
        <f>VLOOKUP($B17,'[1]stat gazz 13-14'!$A:$Z,4,0)</f>
        <v>13</v>
      </c>
      <c r="E17" s="207">
        <f>VLOOKUP($B17,'[1]stat gazz 13-14'!$A:$Z,7,0)</f>
        <v>6.5</v>
      </c>
      <c r="F17" s="207">
        <f>VLOOKUP($B17,'[1]stat gazz 13-14'!$A:$Z,5,0)</f>
        <v>6.0769230769230766</v>
      </c>
      <c r="G17" s="208">
        <f t="shared" si="1"/>
        <v>0.42307692307692307</v>
      </c>
      <c r="H17" s="209">
        <f>VLOOKUP($B17,'[1]stat gazz 13-14'!$A:$Z,9,0)</f>
        <v>2</v>
      </c>
      <c r="I17" s="209">
        <f>VLOOKUP($B17,'[1]stat gazz 13-14'!$A:$Z,15,0)</f>
        <v>0</v>
      </c>
      <c r="J17" s="209">
        <f>VLOOKUP($B17,'[1]stat gazz 13-14'!$A:$Z,16,0)</f>
        <v>0</v>
      </c>
      <c r="K17" s="209">
        <f>VLOOKUP($B17,'[1]stat gazz 13-14'!$A:$Z,12,0)</f>
        <v>1</v>
      </c>
      <c r="L17" s="209">
        <f>VLOOKUP($B17,'[1]stat gazz 13-14'!$A:$Z,13,0)</f>
        <v>3</v>
      </c>
      <c r="M17" s="209">
        <f>VLOOKUP($B17,'[1]stat gazz 13-14'!$A:$Z,14,0)</f>
        <v>0</v>
      </c>
      <c r="O17" s="210" t="str">
        <f>VLOOKUP($B17,'[1]stat gazz 13-14'!$A:$Z,3,0)</f>
        <v>parma</v>
      </c>
    </row>
    <row r="18" spans="1:15" x14ac:dyDescent="0.2">
      <c r="A18" s="216"/>
      <c r="B18" s="217" t="s">
        <v>408</v>
      </c>
      <c r="C18" s="205" t="str">
        <f t="shared" si="0"/>
        <v>tor</v>
      </c>
      <c r="D18" s="205">
        <f>VLOOKUP($B18,'[1]stat gazz 13-14'!$A:$Z,4,0)</f>
        <v>34</v>
      </c>
      <c r="E18" s="207">
        <f>VLOOKUP($B18,'[1]stat gazz 13-14'!$A:$Z,7,0)</f>
        <v>6.0882352941176467</v>
      </c>
      <c r="F18" s="207">
        <f>VLOOKUP($B18,'[1]stat gazz 13-14'!$A:$Z,5,0)</f>
        <v>6.0735294117647056</v>
      </c>
      <c r="G18" s="208">
        <f t="shared" si="1"/>
        <v>1.4705882352941176E-2</v>
      </c>
      <c r="H18" s="209">
        <f>VLOOKUP($B18,'[1]stat gazz 13-14'!$A:$Z,9,0)</f>
        <v>2</v>
      </c>
      <c r="I18" s="209">
        <f>VLOOKUP($B18,'[1]stat gazz 13-14'!$A:$Z,15,0)</f>
        <v>0</v>
      </c>
      <c r="J18" s="209">
        <f>VLOOKUP($B18,'[1]stat gazz 13-14'!$A:$Z,16,0)</f>
        <v>0</v>
      </c>
      <c r="K18" s="209">
        <f>VLOOKUP($B18,'[1]stat gazz 13-14'!$A:$Z,12,0)</f>
        <v>0</v>
      </c>
      <c r="L18" s="209">
        <f>VLOOKUP($B18,'[1]stat gazz 13-14'!$A:$Z,13,0)</f>
        <v>11</v>
      </c>
      <c r="M18" s="209">
        <f>VLOOKUP($B18,'[1]stat gazz 13-14'!$A:$Z,14,0)</f>
        <v>0</v>
      </c>
      <c r="O18" s="210" t="str">
        <f>VLOOKUP($B18,'[1]stat gazz 13-14'!$A:$Z,3,0)</f>
        <v>torino</v>
      </c>
    </row>
    <row r="19" spans="1:15" x14ac:dyDescent="0.2">
      <c r="A19" s="216"/>
      <c r="B19" s="217" t="s">
        <v>468</v>
      </c>
      <c r="C19" s="205" t="str">
        <f t="shared" si="0"/>
        <v>int</v>
      </c>
      <c r="D19" s="205">
        <f>VLOOKUP($B19,'[1]stat gazz 13-14'!$A:$Z,4,0)</f>
        <v>14</v>
      </c>
      <c r="E19" s="207">
        <f>VLOOKUP($B19,'[1]stat gazz 13-14'!$A:$Z,7,0)</f>
        <v>6.1785714285714288</v>
      </c>
      <c r="F19" s="207">
        <f>VLOOKUP($B19,'[1]stat gazz 13-14'!$A:$Z,5,0)</f>
        <v>6.0714285714285712</v>
      </c>
      <c r="G19" s="208">
        <f t="shared" si="1"/>
        <v>0.10714285714285714</v>
      </c>
      <c r="H19" s="209">
        <f>VLOOKUP($B19,'[1]stat gazz 13-14'!$A:$Z,9,0)</f>
        <v>2</v>
      </c>
      <c r="I19" s="209">
        <f>VLOOKUP($B19,'[1]stat gazz 13-14'!$A:$Z,15,0)</f>
        <v>0</v>
      </c>
      <c r="J19" s="209">
        <f>VLOOKUP($B19,'[1]stat gazz 13-14'!$A:$Z,16,0)</f>
        <v>0</v>
      </c>
      <c r="K19" s="209">
        <f>VLOOKUP($B19,'[1]stat gazz 13-14'!$A:$Z,12,0)</f>
        <v>0</v>
      </c>
      <c r="L19" s="209">
        <f>VLOOKUP($B19,'[1]stat gazz 13-14'!$A:$Z,13,0)</f>
        <v>9</v>
      </c>
      <c r="M19" s="209">
        <f>VLOOKUP($B19,'[1]stat gazz 13-14'!$A:$Z,14,0)</f>
        <v>0</v>
      </c>
      <c r="O19" s="210" t="str">
        <f>VLOOKUP($B19,'[1]stat gazz 13-14'!$A:$Z,3,0)</f>
        <v>inter</v>
      </c>
    </row>
    <row r="20" spans="1:15" x14ac:dyDescent="0.2">
      <c r="A20" s="216"/>
      <c r="B20" s="217" t="s">
        <v>463</v>
      </c>
      <c r="C20" s="205" t="str">
        <f t="shared" si="0"/>
        <v>int</v>
      </c>
      <c r="D20" s="205">
        <f>VLOOKUP($B20,'[1]stat gazz 13-14'!$A:$Z,4,0)</f>
        <v>29</v>
      </c>
      <c r="E20" s="207">
        <f>VLOOKUP($B20,'[1]stat gazz 13-14'!$A:$Z,7,0)</f>
        <v>6.4137931034482758</v>
      </c>
      <c r="F20" s="207">
        <f>VLOOKUP($B20,'[1]stat gazz 13-14'!$A:$Z,5,0)</f>
        <v>6.068965517241379</v>
      </c>
      <c r="G20" s="208">
        <f t="shared" si="1"/>
        <v>0.34482758620689657</v>
      </c>
      <c r="H20" s="209">
        <f>VLOOKUP($B20,'[1]stat gazz 13-14'!$A:$Z,9,0)</f>
        <v>4</v>
      </c>
      <c r="I20" s="209">
        <f>VLOOKUP($B20,'[1]stat gazz 13-14'!$A:$Z,15,0)</f>
        <v>0</v>
      </c>
      <c r="J20" s="209">
        <f>VLOOKUP($B20,'[1]stat gazz 13-14'!$A:$Z,16,0)</f>
        <v>0</v>
      </c>
      <c r="K20" s="209">
        <f>VLOOKUP($B20,'[1]stat gazz 13-14'!$A:$Z,12,0)</f>
        <v>0</v>
      </c>
      <c r="L20" s="209">
        <f>VLOOKUP($B20,'[1]stat gazz 13-14'!$A:$Z,13,0)</f>
        <v>4</v>
      </c>
      <c r="M20" s="209">
        <f>VLOOKUP($B20,'[1]stat gazz 13-14'!$A:$Z,14,0)</f>
        <v>0</v>
      </c>
      <c r="O20" s="210" t="str">
        <f>VLOOKUP($B20,'[1]stat gazz 13-14'!$A:$Z,3,0)</f>
        <v>inter</v>
      </c>
    </row>
    <row r="21" spans="1:15" x14ac:dyDescent="0.2">
      <c r="A21" s="216"/>
      <c r="B21" s="217" t="s">
        <v>414</v>
      </c>
      <c r="C21" s="205" t="str">
        <f t="shared" si="0"/>
        <v>int</v>
      </c>
      <c r="D21" s="205">
        <f>VLOOKUP($B21,'[1]stat gazz 13-14'!$A:$Z,4,0)</f>
        <v>31</v>
      </c>
      <c r="E21" s="207">
        <f>VLOOKUP($B21,'[1]stat gazz 13-14'!$A:$Z,7,0)</f>
        <v>6.435483870967742</v>
      </c>
      <c r="F21" s="207">
        <f>VLOOKUP($B21,'[1]stat gazz 13-14'!$A:$Z,5,0)</f>
        <v>6.064516129032258</v>
      </c>
      <c r="G21" s="208">
        <f t="shared" si="1"/>
        <v>0.37096774193548387</v>
      </c>
      <c r="H21" s="209">
        <f>VLOOKUP($B21,'[1]stat gazz 13-14'!$A:$Z,9,0)</f>
        <v>3</v>
      </c>
      <c r="I21" s="209">
        <f>VLOOKUP($B21,'[1]stat gazz 13-14'!$A:$Z,15,0)</f>
        <v>0</v>
      </c>
      <c r="J21" s="209">
        <f>VLOOKUP($B21,'[1]stat gazz 13-14'!$A:$Z,16,0)</f>
        <v>0</v>
      </c>
      <c r="K21" s="209">
        <f>VLOOKUP($B21,'[1]stat gazz 13-14'!$A:$Z,12,0)</f>
        <v>4</v>
      </c>
      <c r="L21" s="209">
        <f>VLOOKUP($B21,'[1]stat gazz 13-14'!$A:$Z,13,0)</f>
        <v>3</v>
      </c>
      <c r="M21" s="209">
        <f>VLOOKUP($B21,'[1]stat gazz 13-14'!$A:$Z,14,0)</f>
        <v>0</v>
      </c>
      <c r="O21" s="210" t="str">
        <f>VLOOKUP($B21,'[1]stat gazz 13-14'!$A:$Z,3,0)</f>
        <v>inter</v>
      </c>
    </row>
    <row r="22" spans="1:15" x14ac:dyDescent="0.2">
      <c r="A22" s="216"/>
      <c r="B22" s="217" t="s">
        <v>845</v>
      </c>
      <c r="C22" s="205" t="str">
        <f t="shared" si="0"/>
        <v>par</v>
      </c>
      <c r="D22" s="205">
        <f>VLOOKUP($B22,'[1]stat gazz 13-14'!$A:$Z,4,0)</f>
        <v>36</v>
      </c>
      <c r="E22" s="207">
        <f>VLOOKUP($B22,'[1]stat gazz 13-14'!$A:$Z,7,0)</f>
        <v>6.0138888888888893</v>
      </c>
      <c r="F22" s="207">
        <f>VLOOKUP($B22,'[1]stat gazz 13-14'!$A:$Z,5,0)</f>
        <v>6.0555555555555554</v>
      </c>
      <c r="G22" s="208">
        <f t="shared" si="1"/>
        <v>-4.1666666666666664E-2</v>
      </c>
      <c r="H22" s="209">
        <f>VLOOKUP($B22,'[1]stat gazz 13-14'!$A:$Z,9,0)</f>
        <v>0</v>
      </c>
      <c r="I22" s="209">
        <f>VLOOKUP($B22,'[1]stat gazz 13-14'!$A:$Z,15,0)</f>
        <v>0</v>
      </c>
      <c r="J22" s="209">
        <f>VLOOKUP($B22,'[1]stat gazz 13-14'!$A:$Z,16,0)</f>
        <v>0</v>
      </c>
      <c r="K22" s="209">
        <f>VLOOKUP($B22,'[1]stat gazz 13-14'!$A:$Z,12,0)</f>
        <v>4</v>
      </c>
      <c r="L22" s="209">
        <f>VLOOKUP($B22,'[1]stat gazz 13-14'!$A:$Z,13,0)</f>
        <v>11</v>
      </c>
      <c r="M22" s="209">
        <f>VLOOKUP($B22,'[1]stat gazz 13-14'!$A:$Z,14,0)</f>
        <v>0</v>
      </c>
      <c r="O22" s="210" t="str">
        <f>VLOOKUP($B22,'[1]stat gazz 13-14'!$A:$Z,3,0)</f>
        <v>parma</v>
      </c>
    </row>
    <row r="23" spans="1:15" x14ac:dyDescent="0.2">
      <c r="A23" s="216"/>
      <c r="B23" s="217" t="s">
        <v>840</v>
      </c>
      <c r="C23" s="205" t="str">
        <f t="shared" si="0"/>
        <v>laz</v>
      </c>
      <c r="D23" s="205">
        <f>VLOOKUP($B23,'[1]stat gazz 13-14'!$A:$Z,4,0)</f>
        <v>19</v>
      </c>
      <c r="E23" s="207">
        <f>VLOOKUP($B23,'[1]stat gazz 13-14'!$A:$Z,7,0)</f>
        <v>6.1578947368421053</v>
      </c>
      <c r="F23" s="207">
        <f>VLOOKUP($B23,'[1]stat gazz 13-14'!$A:$Z,5,0)</f>
        <v>6.0526315789473681</v>
      </c>
      <c r="G23" s="208">
        <f t="shared" si="1"/>
        <v>0.10526315789473684</v>
      </c>
      <c r="H23" s="209">
        <f>VLOOKUP($B23,'[1]stat gazz 13-14'!$A:$Z,9,0)</f>
        <v>1</v>
      </c>
      <c r="I23" s="209">
        <f>VLOOKUP($B23,'[1]stat gazz 13-14'!$A:$Z,15,0)</f>
        <v>0</v>
      </c>
      <c r="J23" s="209">
        <f>VLOOKUP($B23,'[1]stat gazz 13-14'!$A:$Z,16,0)</f>
        <v>0</v>
      </c>
      <c r="K23" s="209">
        <f>VLOOKUP($B23,'[1]stat gazz 13-14'!$A:$Z,12,0)</f>
        <v>0</v>
      </c>
      <c r="L23" s="209">
        <f>VLOOKUP($B23,'[1]stat gazz 13-14'!$A:$Z,13,0)</f>
        <v>2</v>
      </c>
      <c r="M23" s="209">
        <f>VLOOKUP($B23,'[1]stat gazz 13-14'!$A:$Z,14,0)</f>
        <v>0</v>
      </c>
      <c r="O23" s="210" t="str">
        <f>VLOOKUP($B23,'[1]stat gazz 13-14'!$A:$Z,3,0)</f>
        <v>lazio</v>
      </c>
    </row>
    <row r="24" spans="1:15" x14ac:dyDescent="0.2">
      <c r="A24" s="216"/>
      <c r="B24" s="217" t="s">
        <v>374</v>
      </c>
      <c r="C24" s="205" t="str">
        <f t="shared" si="0"/>
        <v>int</v>
      </c>
      <c r="D24" s="205">
        <f>VLOOKUP($B24,'[1]stat gazz 13-14'!$A:$Z,4,0)</f>
        <v>20</v>
      </c>
      <c r="E24" s="207">
        <f>VLOOKUP($B24,'[1]stat gazz 13-14'!$A:$Z,7,0)</f>
        <v>6.0250000000000004</v>
      </c>
      <c r="F24" s="207">
        <f>VLOOKUP($B24,'[1]stat gazz 13-14'!$A:$Z,5,0)</f>
        <v>6.0250000000000004</v>
      </c>
      <c r="G24" s="208">
        <f t="shared" si="1"/>
        <v>0</v>
      </c>
      <c r="H24" s="209">
        <f>VLOOKUP($B24,'[1]stat gazz 13-14'!$A:$Z,9,0)</f>
        <v>0</v>
      </c>
      <c r="I24" s="209">
        <f>VLOOKUP($B24,'[1]stat gazz 13-14'!$A:$Z,15,0)</f>
        <v>0</v>
      </c>
      <c r="J24" s="209">
        <f>VLOOKUP($B24,'[1]stat gazz 13-14'!$A:$Z,16,0)</f>
        <v>0</v>
      </c>
      <c r="K24" s="209">
        <f>VLOOKUP($B24,'[1]stat gazz 13-14'!$A:$Z,12,0)</f>
        <v>2</v>
      </c>
      <c r="L24" s="209">
        <f>VLOOKUP($B24,'[1]stat gazz 13-14'!$A:$Z,13,0)</f>
        <v>4</v>
      </c>
      <c r="M24" s="209">
        <f>VLOOKUP($B24,'[1]stat gazz 13-14'!$A:$Z,14,0)</f>
        <v>0</v>
      </c>
      <c r="O24" s="210" t="str">
        <f>VLOOKUP($B24,'[1]stat gazz 13-14'!$A:$Z,3,0)</f>
        <v>inter</v>
      </c>
    </row>
    <row r="25" spans="1:15" x14ac:dyDescent="0.2">
      <c r="A25" s="216"/>
      <c r="B25" s="217" t="s">
        <v>446</v>
      </c>
      <c r="C25" s="205" t="str">
        <f t="shared" si="0"/>
        <v>sam</v>
      </c>
      <c r="D25" s="205">
        <f>VLOOKUP($B25,'[1]stat gazz 13-14'!$A:$Z,4,0)</f>
        <v>32</v>
      </c>
      <c r="E25" s="207">
        <f>VLOOKUP($B25,'[1]stat gazz 13-14'!$A:$Z,7,0)</f>
        <v>6.078125</v>
      </c>
      <c r="F25" s="207">
        <f>VLOOKUP($B25,'[1]stat gazz 13-14'!$A:$Z,5,0)</f>
        <v>6.015625</v>
      </c>
      <c r="G25" s="208">
        <f t="shared" si="1"/>
        <v>6.25E-2</v>
      </c>
      <c r="H25" s="209">
        <f>VLOOKUP($B25,'[1]stat gazz 13-14'!$A:$Z,9,0)</f>
        <v>1</v>
      </c>
      <c r="I25" s="209">
        <f>VLOOKUP($B25,'[1]stat gazz 13-14'!$A:$Z,15,0)</f>
        <v>0</v>
      </c>
      <c r="J25" s="209">
        <f>VLOOKUP($B25,'[1]stat gazz 13-14'!$A:$Z,16,0)</f>
        <v>0</v>
      </c>
      <c r="K25" s="209">
        <f>VLOOKUP($B25,'[1]stat gazz 13-14'!$A:$Z,12,0)</f>
        <v>1</v>
      </c>
      <c r="L25" s="209">
        <f>VLOOKUP($B25,'[1]stat gazz 13-14'!$A:$Z,13,0)</f>
        <v>4</v>
      </c>
      <c r="M25" s="209">
        <f>VLOOKUP($B25,'[1]stat gazz 13-14'!$A:$Z,14,0)</f>
        <v>0</v>
      </c>
      <c r="O25" s="210" t="str">
        <f>VLOOKUP($B25,'[1]stat gazz 13-14'!$A:$Z,3,0)</f>
        <v>sampdoria</v>
      </c>
    </row>
    <row r="26" spans="1:15" x14ac:dyDescent="0.2">
      <c r="A26" s="216"/>
      <c r="B26" s="217" t="s">
        <v>399</v>
      </c>
      <c r="C26" s="205" t="str">
        <f t="shared" si="0"/>
        <v>liv</v>
      </c>
      <c r="D26" s="205">
        <f>VLOOKUP($B26,'[1]stat gazz 13-14'!$A:$Z,4,0)</f>
        <v>30</v>
      </c>
      <c r="E26" s="207">
        <f>VLOOKUP($B26,'[1]stat gazz 13-14'!$A:$Z,7,0)</f>
        <v>6.05</v>
      </c>
      <c r="F26" s="207">
        <f>VLOOKUP($B26,'[1]stat gazz 13-14'!$A:$Z,5,0)</f>
        <v>5.9833333333333334</v>
      </c>
      <c r="G26" s="208">
        <f t="shared" si="1"/>
        <v>6.6666666666666666E-2</v>
      </c>
      <c r="H26" s="209">
        <f>VLOOKUP($B26,'[1]stat gazz 13-14'!$A:$Z,9,0)</f>
        <v>2</v>
      </c>
      <c r="I26" s="209">
        <f>VLOOKUP($B26,'[1]stat gazz 13-14'!$A:$Z,15,0)</f>
        <v>0</v>
      </c>
      <c r="J26" s="209">
        <f>VLOOKUP($B26,'[1]stat gazz 13-14'!$A:$Z,16,0)</f>
        <v>0</v>
      </c>
      <c r="K26" s="209">
        <f>VLOOKUP($B26,'[1]stat gazz 13-14'!$A:$Z,12,0)</f>
        <v>0</v>
      </c>
      <c r="L26" s="209">
        <f>VLOOKUP($B26,'[1]stat gazz 13-14'!$A:$Z,13,0)</f>
        <v>8</v>
      </c>
      <c r="M26" s="209">
        <f>VLOOKUP($B26,'[1]stat gazz 13-14'!$A:$Z,14,0)</f>
        <v>0</v>
      </c>
      <c r="O26" s="210" t="str">
        <f>VLOOKUP($B26,'[1]stat gazz 13-14'!$A:$Z,3,0)</f>
        <v>livorno</v>
      </c>
    </row>
    <row r="27" spans="1:15" x14ac:dyDescent="0.2">
      <c r="A27" s="216"/>
      <c r="B27" s="217" t="s">
        <v>474</v>
      </c>
      <c r="C27" s="205" t="str">
        <f t="shared" si="0"/>
        <v>fio</v>
      </c>
      <c r="D27" s="205">
        <f>VLOOKUP($B27,'[1]stat gazz 13-14'!$A:$Z,4,0)</f>
        <v>25</v>
      </c>
      <c r="E27" s="207">
        <f>VLOOKUP($B27,'[1]stat gazz 13-14'!$A:$Z,7,0)</f>
        <v>5.92</v>
      </c>
      <c r="F27" s="207">
        <f>VLOOKUP($B27,'[1]stat gazz 13-14'!$A:$Z,5,0)</f>
        <v>5.98</v>
      </c>
      <c r="G27" s="208">
        <f t="shared" si="1"/>
        <v>-0.06</v>
      </c>
      <c r="H27" s="209">
        <f>VLOOKUP($B27,'[1]stat gazz 13-14'!$A:$Z,9,0)</f>
        <v>0</v>
      </c>
      <c r="I27" s="209">
        <f>VLOOKUP($B27,'[1]stat gazz 13-14'!$A:$Z,15,0)</f>
        <v>0</v>
      </c>
      <c r="J27" s="209">
        <f>VLOOKUP($B27,'[1]stat gazz 13-14'!$A:$Z,16,0)</f>
        <v>0</v>
      </c>
      <c r="K27" s="209">
        <f>VLOOKUP($B27,'[1]stat gazz 13-14'!$A:$Z,12,0)</f>
        <v>1</v>
      </c>
      <c r="L27" s="209">
        <f>VLOOKUP($B27,'[1]stat gazz 13-14'!$A:$Z,13,0)</f>
        <v>5</v>
      </c>
      <c r="M27" s="209">
        <f>VLOOKUP($B27,'[1]stat gazz 13-14'!$A:$Z,14,0)</f>
        <v>0</v>
      </c>
      <c r="O27" s="210" t="str">
        <f>VLOOKUP($B27,'[1]stat gazz 13-14'!$A:$Z,3,0)</f>
        <v>fiorentina</v>
      </c>
    </row>
    <row r="28" spans="1:15" x14ac:dyDescent="0.2">
      <c r="A28" s="216"/>
      <c r="B28" s="217" t="s">
        <v>390</v>
      </c>
      <c r="C28" s="205" t="str">
        <f t="shared" si="0"/>
        <v>tor</v>
      </c>
      <c r="D28" s="205">
        <f>VLOOKUP($B28,'[1]stat gazz 13-14'!$A:$Z,4,0)</f>
        <v>37</v>
      </c>
      <c r="E28" s="207">
        <f>VLOOKUP($B28,'[1]stat gazz 13-14'!$A:$Z,7,0)</f>
        <v>5.9729729729729728</v>
      </c>
      <c r="F28" s="207">
        <f>VLOOKUP($B28,'[1]stat gazz 13-14'!$A:$Z,5,0)</f>
        <v>5.9729729729729728</v>
      </c>
      <c r="G28" s="208">
        <f t="shared" si="1"/>
        <v>0</v>
      </c>
      <c r="H28" s="209">
        <f>VLOOKUP($B28,'[1]stat gazz 13-14'!$A:$Z,9,0)</f>
        <v>0</v>
      </c>
      <c r="I28" s="209">
        <f>VLOOKUP($B28,'[1]stat gazz 13-14'!$A:$Z,15,0)</f>
        <v>0</v>
      </c>
      <c r="J28" s="209">
        <f>VLOOKUP($B28,'[1]stat gazz 13-14'!$A:$Z,16,0)</f>
        <v>0</v>
      </c>
      <c r="K28" s="209">
        <f>VLOOKUP($B28,'[1]stat gazz 13-14'!$A:$Z,12,0)</f>
        <v>3</v>
      </c>
      <c r="L28" s="209">
        <f>VLOOKUP($B28,'[1]stat gazz 13-14'!$A:$Z,13,0)</f>
        <v>6</v>
      </c>
      <c r="M28" s="209">
        <f>VLOOKUP($B28,'[1]stat gazz 13-14'!$A:$Z,14,0)</f>
        <v>0</v>
      </c>
      <c r="O28" s="210" t="str">
        <f>VLOOKUP($B28,'[1]stat gazz 13-14'!$A:$Z,3,0)</f>
        <v>torino</v>
      </c>
    </row>
    <row r="29" spans="1:15" x14ac:dyDescent="0.2">
      <c r="A29" s="216"/>
      <c r="B29" s="217" t="s">
        <v>865</v>
      </c>
      <c r="C29" s="205" t="str">
        <f t="shared" si="0"/>
        <v>tor</v>
      </c>
      <c r="D29" s="205">
        <f>VLOOKUP($B29,'[1]stat gazz 13-14'!$A:$Z,4,0)</f>
        <v>36</v>
      </c>
      <c r="E29" s="207">
        <f>VLOOKUP($B29,'[1]stat gazz 13-14'!$A:$Z,7,0)</f>
        <v>6</v>
      </c>
      <c r="F29" s="207">
        <f>VLOOKUP($B29,'[1]stat gazz 13-14'!$A:$Z,5,0)</f>
        <v>5.9722222222222223</v>
      </c>
      <c r="G29" s="208">
        <f t="shared" si="1"/>
        <v>2.7777777777777776E-2</v>
      </c>
      <c r="H29" s="209">
        <f>VLOOKUP($B29,'[1]stat gazz 13-14'!$A:$Z,9,0)</f>
        <v>1</v>
      </c>
      <c r="I29" s="209">
        <f>VLOOKUP($B29,'[1]stat gazz 13-14'!$A:$Z,15,0)</f>
        <v>0</v>
      </c>
      <c r="J29" s="209">
        <f>VLOOKUP($B29,'[1]stat gazz 13-14'!$A:$Z,16,0)</f>
        <v>0</v>
      </c>
      <c r="K29" s="209">
        <f>VLOOKUP($B29,'[1]stat gazz 13-14'!$A:$Z,12,0)</f>
        <v>0</v>
      </c>
      <c r="L29" s="209">
        <f>VLOOKUP($B29,'[1]stat gazz 13-14'!$A:$Z,13,0)</f>
        <v>4</v>
      </c>
      <c r="M29" s="209">
        <f>VLOOKUP($B29,'[1]stat gazz 13-14'!$A:$Z,14,0)</f>
        <v>0</v>
      </c>
      <c r="O29" s="210" t="str">
        <f>VLOOKUP($B29,'[1]stat gazz 13-14'!$A:$Z,3,0)</f>
        <v>torino</v>
      </c>
    </row>
    <row r="30" spans="1:15" x14ac:dyDescent="0.2">
      <c r="A30" s="216"/>
      <c r="B30" s="217" t="s">
        <v>462</v>
      </c>
      <c r="C30" s="205" t="str">
        <f t="shared" si="0"/>
        <v>fio</v>
      </c>
      <c r="D30" s="205">
        <f>VLOOKUP($B30,'[1]stat gazz 13-14'!$A:$Z,4,0)</f>
        <v>33</v>
      </c>
      <c r="E30" s="207">
        <f>VLOOKUP($B30,'[1]stat gazz 13-14'!$A:$Z,7,0)</f>
        <v>6.166666666666667</v>
      </c>
      <c r="F30" s="207">
        <f>VLOOKUP($B30,'[1]stat gazz 13-14'!$A:$Z,5,0)</f>
        <v>5.9696969696969697</v>
      </c>
      <c r="G30" s="208">
        <f t="shared" si="1"/>
        <v>0.19696969696969696</v>
      </c>
      <c r="H30" s="209">
        <f>VLOOKUP($B30,'[1]stat gazz 13-14'!$A:$Z,9,0)</f>
        <v>4</v>
      </c>
      <c r="I30" s="209">
        <f>VLOOKUP($B30,'[1]stat gazz 13-14'!$A:$Z,15,0)</f>
        <v>2</v>
      </c>
      <c r="J30" s="209">
        <f>VLOOKUP($B30,'[1]stat gazz 13-14'!$A:$Z,16,0)</f>
        <v>0</v>
      </c>
      <c r="K30" s="209">
        <f>VLOOKUP($B30,'[1]stat gazz 13-14'!$A:$Z,12,0)</f>
        <v>1</v>
      </c>
      <c r="L30" s="209">
        <f>VLOOKUP($B30,'[1]stat gazz 13-14'!$A:$Z,13,0)</f>
        <v>13</v>
      </c>
      <c r="M30" s="209">
        <f>VLOOKUP($B30,'[1]stat gazz 13-14'!$A:$Z,14,0)</f>
        <v>0</v>
      </c>
      <c r="O30" s="210" t="str">
        <f>VLOOKUP($B30,'[1]stat gazz 13-14'!$A:$Z,3,0)</f>
        <v>fiorentina</v>
      </c>
    </row>
    <row r="31" spans="1:15" x14ac:dyDescent="0.2">
      <c r="A31" s="216"/>
      <c r="B31" s="217" t="s">
        <v>373</v>
      </c>
      <c r="C31" s="205" t="str">
        <f t="shared" si="0"/>
        <v>juv</v>
      </c>
      <c r="D31" s="205">
        <f>VLOOKUP($B31,'[1]stat gazz 13-14'!$A:$Z,4,0)</f>
        <v>16</v>
      </c>
      <c r="E31" s="207">
        <f>VLOOKUP($B31,'[1]stat gazz 13-14'!$A:$Z,7,0)</f>
        <v>5.8125</v>
      </c>
      <c r="F31" s="207">
        <f>VLOOKUP($B31,'[1]stat gazz 13-14'!$A:$Z,5,0)</f>
        <v>5.96875</v>
      </c>
      <c r="G31" s="208">
        <f t="shared" si="1"/>
        <v>-3.125E-2</v>
      </c>
      <c r="H31" s="209">
        <f>VLOOKUP($B31,'[1]stat gazz 13-14'!$A:$Z,9,0)</f>
        <v>0</v>
      </c>
      <c r="I31" s="209">
        <f>VLOOKUP($B31,'[1]stat gazz 13-14'!$A:$Z,15,0)</f>
        <v>0</v>
      </c>
      <c r="J31" s="209">
        <f>VLOOKUP($B31,'[1]stat gazz 13-14'!$A:$Z,16,0)</f>
        <v>0</v>
      </c>
      <c r="K31" s="209">
        <f>VLOOKUP($B31,'[1]stat gazz 13-14'!$A:$Z,12,0)</f>
        <v>0</v>
      </c>
      <c r="L31" s="209">
        <f>VLOOKUP($B31,'[1]stat gazz 13-14'!$A:$Z,13,0)</f>
        <v>1</v>
      </c>
      <c r="M31" s="209">
        <f>VLOOKUP($B31,'[1]stat gazz 13-14'!$A:$Z,14,0)</f>
        <v>0</v>
      </c>
      <c r="O31" s="210" t="str">
        <f>VLOOKUP($B31,'[1]stat gazz 13-14'!$A:$Z,3,0)</f>
        <v>juventus</v>
      </c>
    </row>
    <row r="32" spans="1:15" x14ac:dyDescent="0.2">
      <c r="A32" s="216"/>
      <c r="B32" s="217" t="s">
        <v>388</v>
      </c>
      <c r="C32" s="205" t="str">
        <f t="shared" si="0"/>
        <v>chi</v>
      </c>
      <c r="D32" s="205">
        <f>VLOOKUP($B32,'[1]stat gazz 13-14'!$A:$Z,4,0)</f>
        <v>26</v>
      </c>
      <c r="E32" s="207">
        <f>VLOOKUP($B32,'[1]stat gazz 13-14'!$A:$Z,7,0)</f>
        <v>6.0769230769230766</v>
      </c>
      <c r="F32" s="207">
        <f>VLOOKUP($B32,'[1]stat gazz 13-14'!$A:$Z,5,0)</f>
        <v>5.9615384615384617</v>
      </c>
      <c r="G32" s="208">
        <f t="shared" si="1"/>
        <v>0.11538461538461539</v>
      </c>
      <c r="H32" s="209">
        <f>VLOOKUP($B32,'[1]stat gazz 13-14'!$A:$Z,9,0)</f>
        <v>2</v>
      </c>
      <c r="I32" s="209">
        <f>VLOOKUP($B32,'[1]stat gazz 13-14'!$A:$Z,15,0)</f>
        <v>0</v>
      </c>
      <c r="J32" s="209">
        <f>VLOOKUP($B32,'[1]stat gazz 13-14'!$A:$Z,16,0)</f>
        <v>0</v>
      </c>
      <c r="K32" s="209">
        <f>VLOOKUP($B32,'[1]stat gazz 13-14'!$A:$Z,12,0)</f>
        <v>0</v>
      </c>
      <c r="L32" s="209">
        <f>VLOOKUP($B32,'[1]stat gazz 13-14'!$A:$Z,13,0)</f>
        <v>6</v>
      </c>
      <c r="M32" s="209">
        <f>VLOOKUP($B32,'[1]stat gazz 13-14'!$A:$Z,14,0)</f>
        <v>0</v>
      </c>
      <c r="O32" s="210" t="str">
        <f>VLOOKUP($B32,'[1]stat gazz 13-14'!$A:$Z,3,0)</f>
        <v>chievo</v>
      </c>
    </row>
    <row r="33" spans="1:15" x14ac:dyDescent="0.2">
      <c r="A33" s="216"/>
      <c r="B33" s="217" t="s">
        <v>361</v>
      </c>
      <c r="C33" s="205" t="str">
        <f t="shared" si="0"/>
        <v>udi</v>
      </c>
      <c r="D33" s="205">
        <f>VLOOKUP($B33,'[1]stat gazz 13-14'!$A:$Z,4,0)</f>
        <v>28</v>
      </c>
      <c r="E33" s="207">
        <f>VLOOKUP($B33,'[1]stat gazz 13-14'!$A:$Z,7,0)</f>
        <v>6.2321428571428568</v>
      </c>
      <c r="F33" s="207">
        <f>VLOOKUP($B33,'[1]stat gazz 13-14'!$A:$Z,5,0)</f>
        <v>5.9464285714285712</v>
      </c>
      <c r="G33" s="208">
        <f t="shared" si="1"/>
        <v>0.2857142857142857</v>
      </c>
      <c r="H33" s="209">
        <f>VLOOKUP($B33,'[1]stat gazz 13-14'!$A:$Z,9,0)</f>
        <v>3</v>
      </c>
      <c r="I33" s="209">
        <f>VLOOKUP($B33,'[1]stat gazz 13-14'!$A:$Z,15,0)</f>
        <v>0</v>
      </c>
      <c r="J33" s="209">
        <f>VLOOKUP($B33,'[1]stat gazz 13-14'!$A:$Z,16,0)</f>
        <v>0</v>
      </c>
      <c r="K33" s="209">
        <f>VLOOKUP($B33,'[1]stat gazz 13-14'!$A:$Z,12,0)</f>
        <v>1</v>
      </c>
      <c r="L33" s="209">
        <f>VLOOKUP($B33,'[1]stat gazz 13-14'!$A:$Z,13,0)</f>
        <v>4</v>
      </c>
      <c r="M33" s="209">
        <f>VLOOKUP($B33,'[1]stat gazz 13-14'!$A:$Z,14,0)</f>
        <v>0</v>
      </c>
      <c r="O33" s="210" t="str">
        <f>VLOOKUP($B33,'[1]stat gazz 13-14'!$A:$Z,3,0)</f>
        <v>udinese</v>
      </c>
    </row>
    <row r="34" spans="1:15" x14ac:dyDescent="0.2">
      <c r="A34" s="216"/>
      <c r="B34" s="217" t="s">
        <v>447</v>
      </c>
      <c r="C34" s="205" t="str">
        <f t="shared" si="0"/>
        <v>fio</v>
      </c>
      <c r="D34" s="205">
        <f>VLOOKUP($B34,'[1]stat gazz 13-14'!$A:$Z,4,0)</f>
        <v>26</v>
      </c>
      <c r="E34" s="207">
        <f>VLOOKUP($B34,'[1]stat gazz 13-14'!$A:$Z,7,0)</f>
        <v>6</v>
      </c>
      <c r="F34" s="207">
        <f>VLOOKUP($B34,'[1]stat gazz 13-14'!$A:$Z,5,0)</f>
        <v>5.9423076923076925</v>
      </c>
      <c r="G34" s="208">
        <f t="shared" si="1"/>
        <v>5.7692307692307696E-2</v>
      </c>
      <c r="H34" s="209">
        <f>VLOOKUP($B34,'[1]stat gazz 13-14'!$A:$Z,9,0)</f>
        <v>0</v>
      </c>
      <c r="I34" s="209">
        <f>VLOOKUP($B34,'[1]stat gazz 13-14'!$A:$Z,15,0)</f>
        <v>0</v>
      </c>
      <c r="J34" s="209">
        <f>VLOOKUP($B34,'[1]stat gazz 13-14'!$A:$Z,16,0)</f>
        <v>0</v>
      </c>
      <c r="K34" s="209">
        <f>VLOOKUP($B34,'[1]stat gazz 13-14'!$A:$Z,12,0)</f>
        <v>4</v>
      </c>
      <c r="L34" s="209">
        <f>VLOOKUP($B34,'[1]stat gazz 13-14'!$A:$Z,13,0)</f>
        <v>5</v>
      </c>
      <c r="M34" s="209">
        <f>VLOOKUP($B34,'[1]stat gazz 13-14'!$A:$Z,14,0)</f>
        <v>0</v>
      </c>
      <c r="O34" s="210" t="str">
        <f>VLOOKUP($B34,'[1]stat gazz 13-14'!$A:$Z,3,0)</f>
        <v>fiorentina</v>
      </c>
    </row>
    <row r="35" spans="1:15" x14ac:dyDescent="0.2">
      <c r="A35" s="216"/>
      <c r="B35" s="217" t="s">
        <v>440</v>
      </c>
      <c r="C35" s="205" t="str">
        <f t="shared" ref="C35:C66" si="2">LEFT(O35,3)</f>
        <v>int</v>
      </c>
      <c r="D35" s="205">
        <f>VLOOKUP($B35,'[1]stat gazz 13-14'!$A:$Z,4,0)</f>
        <v>34</v>
      </c>
      <c r="E35" s="207">
        <f>VLOOKUP($B35,'[1]stat gazz 13-14'!$A:$Z,7,0)</f>
        <v>6.4558823529411766</v>
      </c>
      <c r="F35" s="207">
        <f>VLOOKUP($B35,'[1]stat gazz 13-14'!$A:$Z,5,0)</f>
        <v>5.9411764705882355</v>
      </c>
      <c r="G35" s="208">
        <f t="shared" ref="G35:G66" si="3">(H35*3-J35*3+K35-L35*0.5-M35)/D35</f>
        <v>0.51470588235294112</v>
      </c>
      <c r="H35" s="209">
        <f>VLOOKUP($B35,'[1]stat gazz 13-14'!$A:$Z,9,0)</f>
        <v>5</v>
      </c>
      <c r="I35" s="209">
        <f>VLOOKUP($B35,'[1]stat gazz 13-14'!$A:$Z,15,0)</f>
        <v>0</v>
      </c>
      <c r="J35" s="209">
        <f>VLOOKUP($B35,'[1]stat gazz 13-14'!$A:$Z,16,0)</f>
        <v>0</v>
      </c>
      <c r="K35" s="209">
        <f>VLOOKUP($B35,'[1]stat gazz 13-14'!$A:$Z,12,0)</f>
        <v>4</v>
      </c>
      <c r="L35" s="209">
        <f>VLOOKUP($B35,'[1]stat gazz 13-14'!$A:$Z,13,0)</f>
        <v>3</v>
      </c>
      <c r="M35" s="209">
        <f>VLOOKUP($B35,'[1]stat gazz 13-14'!$A:$Z,14,0)</f>
        <v>0</v>
      </c>
      <c r="O35" s="210" t="str">
        <f>VLOOKUP($B35,'[1]stat gazz 13-14'!$A:$Z,3,0)</f>
        <v>inter</v>
      </c>
    </row>
    <row r="36" spans="1:15" x14ac:dyDescent="0.2">
      <c r="A36" s="216"/>
      <c r="B36" s="217" t="s">
        <v>396</v>
      </c>
      <c r="C36" s="205" t="str">
        <f t="shared" si="2"/>
        <v>rom</v>
      </c>
      <c r="D36" s="205">
        <f>VLOOKUP($B36,'[1]stat gazz 13-14'!$A:$Z,4,0)</f>
        <v>18</v>
      </c>
      <c r="E36" s="207">
        <f>VLOOKUP($B36,'[1]stat gazz 13-14'!$A:$Z,7,0)</f>
        <v>5.8611111111111107</v>
      </c>
      <c r="F36" s="207">
        <f>VLOOKUP($B36,'[1]stat gazz 13-14'!$A:$Z,5,0)</f>
        <v>5.916666666666667</v>
      </c>
      <c r="G36" s="208">
        <f t="shared" si="3"/>
        <v>-5.5555555555555552E-2</v>
      </c>
      <c r="H36" s="209">
        <f>VLOOKUP($B36,'[1]stat gazz 13-14'!$A:$Z,9,0)</f>
        <v>0</v>
      </c>
      <c r="I36" s="209">
        <f>VLOOKUP($B36,'[1]stat gazz 13-14'!$A:$Z,15,0)</f>
        <v>0</v>
      </c>
      <c r="J36" s="209">
        <f>VLOOKUP($B36,'[1]stat gazz 13-14'!$A:$Z,16,0)</f>
        <v>0</v>
      </c>
      <c r="K36" s="209">
        <f>VLOOKUP($B36,'[1]stat gazz 13-14'!$A:$Z,12,0)</f>
        <v>0</v>
      </c>
      <c r="L36" s="209">
        <f>VLOOKUP($B36,'[1]stat gazz 13-14'!$A:$Z,13,0)</f>
        <v>2</v>
      </c>
      <c r="M36" s="209">
        <f>VLOOKUP($B36,'[1]stat gazz 13-14'!$A:$Z,14,0)</f>
        <v>0</v>
      </c>
      <c r="O36" s="210" t="str">
        <f>VLOOKUP($B36,'[1]stat gazz 13-14'!$A:$Z,3,0)</f>
        <v>roma</v>
      </c>
    </row>
    <row r="37" spans="1:15" x14ac:dyDescent="0.2">
      <c r="A37" s="216"/>
      <c r="B37" s="217" t="s">
        <v>421</v>
      </c>
      <c r="C37" s="205" t="str">
        <f t="shared" si="2"/>
        <v>ata</v>
      </c>
      <c r="D37" s="205">
        <f>VLOOKUP($B37,'[1]stat gazz 13-14'!$A:$Z,4,0)</f>
        <v>18</v>
      </c>
      <c r="E37" s="207">
        <f>VLOOKUP($B37,'[1]stat gazz 13-14'!$A:$Z,7,0)</f>
        <v>5.9444444444444446</v>
      </c>
      <c r="F37" s="207">
        <f>VLOOKUP($B37,'[1]stat gazz 13-14'!$A:$Z,5,0)</f>
        <v>5.916666666666667</v>
      </c>
      <c r="G37" s="208">
        <f t="shared" si="3"/>
        <v>2.7777777777777776E-2</v>
      </c>
      <c r="H37" s="209">
        <f>VLOOKUP($B37,'[1]stat gazz 13-14'!$A:$Z,9,0)</f>
        <v>1</v>
      </c>
      <c r="I37" s="209">
        <f>VLOOKUP($B37,'[1]stat gazz 13-14'!$A:$Z,15,0)</f>
        <v>0</v>
      </c>
      <c r="J37" s="209">
        <f>VLOOKUP($B37,'[1]stat gazz 13-14'!$A:$Z,16,0)</f>
        <v>0</v>
      </c>
      <c r="K37" s="209">
        <f>VLOOKUP($B37,'[1]stat gazz 13-14'!$A:$Z,12,0)</f>
        <v>0</v>
      </c>
      <c r="L37" s="209">
        <f>VLOOKUP($B37,'[1]stat gazz 13-14'!$A:$Z,13,0)</f>
        <v>5</v>
      </c>
      <c r="M37" s="209">
        <f>VLOOKUP($B37,'[1]stat gazz 13-14'!$A:$Z,14,0)</f>
        <v>0</v>
      </c>
      <c r="O37" s="210" t="str">
        <f>VLOOKUP($B37,'[1]stat gazz 13-14'!$A:$Z,3,0)</f>
        <v>atalanta</v>
      </c>
    </row>
    <row r="38" spans="1:15" x14ac:dyDescent="0.2">
      <c r="A38" s="216"/>
      <c r="B38" s="217" t="s">
        <v>428</v>
      </c>
      <c r="C38" s="205" t="str">
        <f t="shared" si="2"/>
        <v>gen</v>
      </c>
      <c r="D38" s="205">
        <f>VLOOKUP($B38,'[1]stat gazz 13-14'!$A:$Z,4,0)</f>
        <v>27</v>
      </c>
      <c r="E38" s="207">
        <f>VLOOKUP($B38,'[1]stat gazz 13-14'!$A:$Z,7,0)</f>
        <v>5.9259259259259256</v>
      </c>
      <c r="F38" s="207">
        <f>VLOOKUP($B38,'[1]stat gazz 13-14'!$A:$Z,5,0)</f>
        <v>5.9074074074074074</v>
      </c>
      <c r="G38" s="208">
        <f t="shared" si="3"/>
        <v>1.8518518518518517E-2</v>
      </c>
      <c r="H38" s="209">
        <f>VLOOKUP($B38,'[1]stat gazz 13-14'!$A:$Z,9,0)</f>
        <v>0</v>
      </c>
      <c r="I38" s="209">
        <f>VLOOKUP($B38,'[1]stat gazz 13-14'!$A:$Z,15,0)</f>
        <v>0</v>
      </c>
      <c r="J38" s="209">
        <f>VLOOKUP($B38,'[1]stat gazz 13-14'!$A:$Z,16,0)</f>
        <v>0</v>
      </c>
      <c r="K38" s="209">
        <f>VLOOKUP($B38,'[1]stat gazz 13-14'!$A:$Z,12,0)</f>
        <v>2</v>
      </c>
      <c r="L38" s="209">
        <f>VLOOKUP($B38,'[1]stat gazz 13-14'!$A:$Z,13,0)</f>
        <v>3</v>
      </c>
      <c r="M38" s="209">
        <f>VLOOKUP($B38,'[1]stat gazz 13-14'!$A:$Z,14,0)</f>
        <v>0</v>
      </c>
      <c r="O38" s="210" t="str">
        <f>VLOOKUP($B38,'[1]stat gazz 13-14'!$A:$Z,3,0)</f>
        <v>genoa</v>
      </c>
    </row>
    <row r="39" spans="1:15" x14ac:dyDescent="0.2">
      <c r="A39" s="216"/>
      <c r="B39" s="217" t="s">
        <v>363</v>
      </c>
      <c r="C39" s="205" t="str">
        <f t="shared" si="2"/>
        <v>ata</v>
      </c>
      <c r="D39" s="205">
        <f>VLOOKUP($B39,'[1]stat gazz 13-14'!$A:$Z,4,0)</f>
        <v>21</v>
      </c>
      <c r="E39" s="207">
        <f>VLOOKUP($B39,'[1]stat gazz 13-14'!$A:$Z,7,0)</f>
        <v>5.6904761904761907</v>
      </c>
      <c r="F39" s="207">
        <f>VLOOKUP($B39,'[1]stat gazz 13-14'!$A:$Z,5,0)</f>
        <v>5.9047619047619051</v>
      </c>
      <c r="G39" s="208">
        <f t="shared" si="3"/>
        <v>-0.11904761904761904</v>
      </c>
      <c r="H39" s="209">
        <f>VLOOKUP($B39,'[1]stat gazz 13-14'!$A:$Z,9,0)</f>
        <v>0</v>
      </c>
      <c r="I39" s="209">
        <f>VLOOKUP($B39,'[1]stat gazz 13-14'!$A:$Z,15,0)</f>
        <v>0</v>
      </c>
      <c r="J39" s="209">
        <f>VLOOKUP($B39,'[1]stat gazz 13-14'!$A:$Z,16,0)</f>
        <v>0</v>
      </c>
      <c r="K39" s="209">
        <f>VLOOKUP($B39,'[1]stat gazz 13-14'!$A:$Z,12,0)</f>
        <v>1</v>
      </c>
      <c r="L39" s="209">
        <f>VLOOKUP($B39,'[1]stat gazz 13-14'!$A:$Z,13,0)</f>
        <v>7</v>
      </c>
      <c r="M39" s="209">
        <f>VLOOKUP($B39,'[1]stat gazz 13-14'!$A:$Z,14,0)</f>
        <v>0</v>
      </c>
      <c r="O39" s="210" t="str">
        <f>VLOOKUP($B39,'[1]stat gazz 13-14'!$A:$Z,3,0)</f>
        <v>atalanta</v>
      </c>
    </row>
    <row r="40" spans="1:15" x14ac:dyDescent="0.2">
      <c r="A40" s="216"/>
      <c r="B40" s="217" t="s">
        <v>413</v>
      </c>
      <c r="C40" s="205" t="str">
        <f t="shared" si="2"/>
        <v>udi</v>
      </c>
      <c r="D40" s="205">
        <f>VLOOKUP($B40,'[1]stat gazz 13-14'!$A:$Z,4,0)</f>
        <v>31</v>
      </c>
      <c r="E40" s="207">
        <f>VLOOKUP($B40,'[1]stat gazz 13-14'!$A:$Z,7,0)</f>
        <v>6.064516129032258</v>
      </c>
      <c r="F40" s="207">
        <f>VLOOKUP($B40,'[1]stat gazz 13-14'!$A:$Z,5,0)</f>
        <v>5.903225806451613</v>
      </c>
      <c r="G40" s="208">
        <f t="shared" si="3"/>
        <v>0.16129032258064516</v>
      </c>
      <c r="H40" s="209">
        <f>VLOOKUP($B40,'[1]stat gazz 13-14'!$A:$Z,9,0)</f>
        <v>3</v>
      </c>
      <c r="I40" s="209">
        <f>VLOOKUP($B40,'[1]stat gazz 13-14'!$A:$Z,15,0)</f>
        <v>0</v>
      </c>
      <c r="J40" s="209">
        <f>VLOOKUP($B40,'[1]stat gazz 13-14'!$A:$Z,16,0)</f>
        <v>0</v>
      </c>
      <c r="K40" s="209">
        <f>VLOOKUP($B40,'[1]stat gazz 13-14'!$A:$Z,12,0)</f>
        <v>0</v>
      </c>
      <c r="L40" s="209">
        <f>VLOOKUP($B40,'[1]stat gazz 13-14'!$A:$Z,13,0)</f>
        <v>8</v>
      </c>
      <c r="M40" s="209">
        <f>VLOOKUP($B40,'[1]stat gazz 13-14'!$A:$Z,14,0)</f>
        <v>0</v>
      </c>
      <c r="O40" s="210" t="str">
        <f>VLOOKUP($B40,'[1]stat gazz 13-14'!$A:$Z,3,0)</f>
        <v>udinese</v>
      </c>
    </row>
    <row r="41" spans="1:15" x14ac:dyDescent="0.2">
      <c r="A41" s="216"/>
      <c r="B41" s="217" t="s">
        <v>357</v>
      </c>
      <c r="C41" s="205" t="str">
        <f t="shared" si="2"/>
        <v>cag</v>
      </c>
      <c r="D41" s="205">
        <f>VLOOKUP($B41,'[1]stat gazz 13-14'!$A:$Z,4,0)</f>
        <v>34</v>
      </c>
      <c r="E41" s="207">
        <f>VLOOKUP($B41,'[1]stat gazz 13-14'!$A:$Z,7,0)</f>
        <v>5.867647058823529</v>
      </c>
      <c r="F41" s="207">
        <f>VLOOKUP($B41,'[1]stat gazz 13-14'!$A:$Z,5,0)</f>
        <v>5.8970588235294121</v>
      </c>
      <c r="G41" s="208">
        <f t="shared" si="3"/>
        <v>-2.9411764705882353E-2</v>
      </c>
      <c r="H41" s="209">
        <f>VLOOKUP($B41,'[1]stat gazz 13-14'!$A:$Z,9,0)</f>
        <v>0</v>
      </c>
      <c r="I41" s="209">
        <f>VLOOKUP($B41,'[1]stat gazz 13-14'!$A:$Z,15,0)</f>
        <v>0</v>
      </c>
      <c r="J41" s="209">
        <f>VLOOKUP($B41,'[1]stat gazz 13-14'!$A:$Z,16,0)</f>
        <v>0</v>
      </c>
      <c r="K41" s="209">
        <f>VLOOKUP($B41,'[1]stat gazz 13-14'!$A:$Z,12,0)</f>
        <v>2</v>
      </c>
      <c r="L41" s="209">
        <f>VLOOKUP($B41,'[1]stat gazz 13-14'!$A:$Z,13,0)</f>
        <v>6</v>
      </c>
      <c r="M41" s="209">
        <f>VLOOKUP($B41,'[1]stat gazz 13-14'!$A:$Z,14,0)</f>
        <v>0</v>
      </c>
      <c r="O41" s="210" t="str">
        <f>VLOOKUP($B41,'[1]stat gazz 13-14'!$A:$Z,3,0)</f>
        <v>cagliari</v>
      </c>
    </row>
    <row r="42" spans="1:15" x14ac:dyDescent="0.2">
      <c r="A42" s="216"/>
      <c r="B42" s="217" t="s">
        <v>478</v>
      </c>
      <c r="C42" s="205" t="str">
        <f t="shared" si="2"/>
        <v>udi</v>
      </c>
      <c r="D42" s="205">
        <f>VLOOKUP($B42,'[1]stat gazz 13-14'!$A:$Z,4,0)</f>
        <v>14</v>
      </c>
      <c r="E42" s="207">
        <f>VLOOKUP($B42,'[1]stat gazz 13-14'!$A:$Z,7,0)</f>
        <v>5.8214285714285712</v>
      </c>
      <c r="F42" s="207">
        <f>VLOOKUP($B42,'[1]stat gazz 13-14'!$A:$Z,5,0)</f>
        <v>5.8928571428571432</v>
      </c>
      <c r="G42" s="208">
        <f t="shared" si="3"/>
        <v>-7.1428571428571425E-2</v>
      </c>
      <c r="H42" s="209">
        <f>VLOOKUP($B42,'[1]stat gazz 13-14'!$A:$Z,9,0)</f>
        <v>0</v>
      </c>
      <c r="I42" s="209">
        <f>VLOOKUP($B42,'[1]stat gazz 13-14'!$A:$Z,15,0)</f>
        <v>0</v>
      </c>
      <c r="J42" s="209">
        <f>VLOOKUP($B42,'[1]stat gazz 13-14'!$A:$Z,16,0)</f>
        <v>0</v>
      </c>
      <c r="K42" s="209">
        <f>VLOOKUP($B42,'[1]stat gazz 13-14'!$A:$Z,12,0)</f>
        <v>0</v>
      </c>
      <c r="L42" s="209">
        <f>VLOOKUP($B42,'[1]stat gazz 13-14'!$A:$Z,13,0)</f>
        <v>2</v>
      </c>
      <c r="M42" s="209">
        <f>VLOOKUP($B42,'[1]stat gazz 13-14'!$A:$Z,14,0)</f>
        <v>0</v>
      </c>
      <c r="O42" s="210" t="str">
        <f>VLOOKUP($B42,'[1]stat gazz 13-14'!$A:$Z,3,0)</f>
        <v>udinese</v>
      </c>
    </row>
    <row r="43" spans="1:15" x14ac:dyDescent="0.2">
      <c r="A43" s="216"/>
      <c r="B43" s="217" t="s">
        <v>349</v>
      </c>
      <c r="C43" s="205" t="str">
        <f t="shared" si="2"/>
        <v>nap</v>
      </c>
      <c r="D43" s="205">
        <f>VLOOKUP($B43,'[1]stat gazz 13-14'!$A:$Z,4,0)</f>
        <v>31</v>
      </c>
      <c r="E43" s="207">
        <f>VLOOKUP($B43,'[1]stat gazz 13-14'!$A:$Z,7,0)</f>
        <v>5.935483870967742</v>
      </c>
      <c r="F43" s="207">
        <f>VLOOKUP($B43,'[1]stat gazz 13-14'!$A:$Z,5,0)</f>
        <v>5.887096774193548</v>
      </c>
      <c r="G43" s="208">
        <f t="shared" si="3"/>
        <v>4.8387096774193547E-2</v>
      </c>
      <c r="H43" s="209">
        <f>VLOOKUP($B43,'[1]stat gazz 13-14'!$A:$Z,9,0)</f>
        <v>1</v>
      </c>
      <c r="I43" s="209">
        <f>VLOOKUP($B43,'[1]stat gazz 13-14'!$A:$Z,15,0)</f>
        <v>0</v>
      </c>
      <c r="J43" s="209">
        <f>VLOOKUP($B43,'[1]stat gazz 13-14'!$A:$Z,16,0)</f>
        <v>0</v>
      </c>
      <c r="K43" s="209">
        <f>VLOOKUP($B43,'[1]stat gazz 13-14'!$A:$Z,12,0)</f>
        <v>1</v>
      </c>
      <c r="L43" s="209">
        <f>VLOOKUP($B43,'[1]stat gazz 13-14'!$A:$Z,13,0)</f>
        <v>5</v>
      </c>
      <c r="M43" s="209">
        <f>VLOOKUP($B43,'[1]stat gazz 13-14'!$A:$Z,14,0)</f>
        <v>0</v>
      </c>
      <c r="O43" s="210" t="str">
        <f>VLOOKUP($B43,'[1]stat gazz 13-14'!$A:$Z,3,0)</f>
        <v>napoli</v>
      </c>
    </row>
    <row r="44" spans="1:15" x14ac:dyDescent="0.2">
      <c r="A44" s="216"/>
      <c r="B44" s="217" t="s">
        <v>398</v>
      </c>
      <c r="C44" s="205" t="str">
        <f t="shared" si="2"/>
        <v>chi</v>
      </c>
      <c r="D44" s="205">
        <f>VLOOKUP($B44,'[1]stat gazz 13-14'!$A:$Z,4,0)</f>
        <v>26</v>
      </c>
      <c r="E44" s="207">
        <f>VLOOKUP($B44,'[1]stat gazz 13-14'!$A:$Z,7,0)</f>
        <v>5.8269230769230766</v>
      </c>
      <c r="F44" s="207">
        <f>VLOOKUP($B44,'[1]stat gazz 13-14'!$A:$Z,5,0)</f>
        <v>5.884615384615385</v>
      </c>
      <c r="G44" s="208">
        <f t="shared" si="3"/>
        <v>-5.7692307692307696E-2</v>
      </c>
      <c r="H44" s="209">
        <f>VLOOKUP($B44,'[1]stat gazz 13-14'!$A:$Z,9,0)</f>
        <v>0</v>
      </c>
      <c r="I44" s="209">
        <f>VLOOKUP($B44,'[1]stat gazz 13-14'!$A:$Z,15,0)</f>
        <v>0</v>
      </c>
      <c r="J44" s="209">
        <f>VLOOKUP($B44,'[1]stat gazz 13-14'!$A:$Z,16,0)</f>
        <v>0</v>
      </c>
      <c r="K44" s="209">
        <f>VLOOKUP($B44,'[1]stat gazz 13-14'!$A:$Z,12,0)</f>
        <v>1</v>
      </c>
      <c r="L44" s="209">
        <f>VLOOKUP($B44,'[1]stat gazz 13-14'!$A:$Z,13,0)</f>
        <v>5</v>
      </c>
      <c r="M44" s="209">
        <f>VLOOKUP($B44,'[1]stat gazz 13-14'!$A:$Z,14,0)</f>
        <v>0</v>
      </c>
      <c r="O44" s="210" t="str">
        <f>VLOOKUP($B44,'[1]stat gazz 13-14'!$A:$Z,3,0)</f>
        <v>chievo</v>
      </c>
    </row>
    <row r="45" spans="1:15" x14ac:dyDescent="0.2">
      <c r="A45" s="216"/>
      <c r="B45" s="217" t="s">
        <v>409</v>
      </c>
      <c r="C45" s="205" t="str">
        <f t="shared" si="2"/>
        <v>par</v>
      </c>
      <c r="D45" s="205">
        <f>VLOOKUP($B45,'[1]stat gazz 13-14'!$A:$Z,4,0)</f>
        <v>26</v>
      </c>
      <c r="E45" s="207">
        <f>VLOOKUP($B45,'[1]stat gazz 13-14'!$A:$Z,7,0)</f>
        <v>5.884615384615385</v>
      </c>
      <c r="F45" s="207">
        <f>VLOOKUP($B45,'[1]stat gazz 13-14'!$A:$Z,5,0)</f>
        <v>5.884615384615385</v>
      </c>
      <c r="G45" s="208">
        <f t="shared" si="3"/>
        <v>0</v>
      </c>
      <c r="H45" s="209">
        <f>VLOOKUP($B45,'[1]stat gazz 13-14'!$A:$Z,9,0)</f>
        <v>1</v>
      </c>
      <c r="I45" s="209">
        <f>VLOOKUP($B45,'[1]stat gazz 13-14'!$A:$Z,15,0)</f>
        <v>0</v>
      </c>
      <c r="J45" s="209">
        <f>VLOOKUP($B45,'[1]stat gazz 13-14'!$A:$Z,16,0)</f>
        <v>0</v>
      </c>
      <c r="K45" s="209">
        <f>VLOOKUP($B45,'[1]stat gazz 13-14'!$A:$Z,12,0)</f>
        <v>0</v>
      </c>
      <c r="L45" s="209">
        <f>VLOOKUP($B45,'[1]stat gazz 13-14'!$A:$Z,13,0)</f>
        <v>6</v>
      </c>
      <c r="M45" s="209">
        <f>VLOOKUP($B45,'[1]stat gazz 13-14'!$A:$Z,14,0)</f>
        <v>0</v>
      </c>
      <c r="O45" s="210" t="str">
        <f>VLOOKUP($B45,'[1]stat gazz 13-14'!$A:$Z,3,0)</f>
        <v>parma</v>
      </c>
    </row>
    <row r="46" spans="1:15" x14ac:dyDescent="0.2">
      <c r="A46" s="216"/>
      <c r="B46" s="217" t="s">
        <v>457</v>
      </c>
      <c r="C46" s="205" t="str">
        <f t="shared" si="2"/>
        <v>mil</v>
      </c>
      <c r="D46" s="205">
        <f>VLOOKUP($B46,'[1]stat gazz 13-14'!$A:$Z,4,0)</f>
        <v>17</v>
      </c>
      <c r="E46" s="207">
        <f>VLOOKUP($B46,'[1]stat gazz 13-14'!$A:$Z,7,0)</f>
        <v>6.382352941176471</v>
      </c>
      <c r="F46" s="207">
        <f>VLOOKUP($B46,'[1]stat gazz 13-14'!$A:$Z,5,0)</f>
        <v>5.882352941176471</v>
      </c>
      <c r="G46" s="208">
        <f t="shared" si="3"/>
        <v>0.5</v>
      </c>
      <c r="H46" s="209">
        <f>VLOOKUP($B46,'[1]stat gazz 13-14'!$A:$Z,9,0)</f>
        <v>3</v>
      </c>
      <c r="I46" s="209">
        <f>VLOOKUP($B46,'[1]stat gazz 13-14'!$A:$Z,15,0)</f>
        <v>0</v>
      </c>
      <c r="J46" s="209">
        <f>VLOOKUP($B46,'[1]stat gazz 13-14'!$A:$Z,16,0)</f>
        <v>0</v>
      </c>
      <c r="K46" s="209">
        <f>VLOOKUP($B46,'[1]stat gazz 13-14'!$A:$Z,12,0)</f>
        <v>1</v>
      </c>
      <c r="L46" s="209">
        <f>VLOOKUP($B46,'[1]stat gazz 13-14'!$A:$Z,13,0)</f>
        <v>3</v>
      </c>
      <c r="M46" s="209">
        <f>VLOOKUP($B46,'[1]stat gazz 13-14'!$A:$Z,14,0)</f>
        <v>0</v>
      </c>
      <c r="O46" s="210" t="str">
        <f>VLOOKUP($B46,'[1]stat gazz 13-14'!$A:$Z,3,0)</f>
        <v>milan</v>
      </c>
    </row>
    <row r="47" spans="1:15" x14ac:dyDescent="0.2">
      <c r="A47" s="216"/>
      <c r="B47" s="217" t="s">
        <v>368</v>
      </c>
      <c r="C47" s="205" t="str">
        <f t="shared" si="2"/>
        <v>mil</v>
      </c>
      <c r="D47" s="205">
        <f>VLOOKUP($B47,'[1]stat gazz 13-14'!$A:$Z,4,0)</f>
        <v>15</v>
      </c>
      <c r="E47" s="207">
        <f>VLOOKUP($B47,'[1]stat gazz 13-14'!$A:$Z,7,0)</f>
        <v>5.6333333333333337</v>
      </c>
      <c r="F47" s="207">
        <f>VLOOKUP($B47,'[1]stat gazz 13-14'!$A:$Z,5,0)</f>
        <v>5.8666666666666663</v>
      </c>
      <c r="G47" s="208">
        <f t="shared" si="3"/>
        <v>-0.23333333333333334</v>
      </c>
      <c r="H47" s="209">
        <f>VLOOKUP($B47,'[1]stat gazz 13-14'!$A:$Z,9,0)</f>
        <v>0</v>
      </c>
      <c r="I47" s="209">
        <f>VLOOKUP($B47,'[1]stat gazz 13-14'!$A:$Z,15,0)</f>
        <v>0</v>
      </c>
      <c r="J47" s="209">
        <f>VLOOKUP($B47,'[1]stat gazz 13-14'!$A:$Z,16,0)</f>
        <v>0</v>
      </c>
      <c r="K47" s="209">
        <f>VLOOKUP($B47,'[1]stat gazz 13-14'!$A:$Z,12,0)</f>
        <v>0</v>
      </c>
      <c r="L47" s="209">
        <f>VLOOKUP($B47,'[1]stat gazz 13-14'!$A:$Z,13,0)</f>
        <v>7</v>
      </c>
      <c r="M47" s="209">
        <f>VLOOKUP($B47,'[1]stat gazz 13-14'!$A:$Z,14,0)</f>
        <v>0</v>
      </c>
      <c r="O47" s="210" t="str">
        <f>VLOOKUP($B47,'[1]stat gazz 13-14'!$A:$Z,3,0)</f>
        <v>milan</v>
      </c>
    </row>
    <row r="48" spans="1:15" x14ac:dyDescent="0.2">
      <c r="A48" s="216"/>
      <c r="B48" s="217" t="s">
        <v>477</v>
      </c>
      <c r="C48" s="205" t="str">
        <f t="shared" si="2"/>
        <v>gen</v>
      </c>
      <c r="D48" s="205">
        <f>VLOOKUP($B48,'[1]stat gazz 13-14'!$A:$Z,4,0)</f>
        <v>22</v>
      </c>
      <c r="E48" s="207">
        <f>VLOOKUP($B48,'[1]stat gazz 13-14'!$A:$Z,7,0)</f>
        <v>5.7727272727272725</v>
      </c>
      <c r="F48" s="207">
        <f>VLOOKUP($B48,'[1]stat gazz 13-14'!$A:$Z,5,0)</f>
        <v>5.8636363636363633</v>
      </c>
      <c r="G48" s="208">
        <f t="shared" si="3"/>
        <v>0</v>
      </c>
      <c r="H48" s="209">
        <f>VLOOKUP($B48,'[1]stat gazz 13-14'!$A:$Z,9,0)</f>
        <v>0</v>
      </c>
      <c r="I48" s="209">
        <f>VLOOKUP($B48,'[1]stat gazz 13-14'!$A:$Z,15,0)</f>
        <v>0</v>
      </c>
      <c r="J48" s="209">
        <f>VLOOKUP($B48,'[1]stat gazz 13-14'!$A:$Z,16,0)</f>
        <v>0</v>
      </c>
      <c r="K48" s="209">
        <f>VLOOKUP($B48,'[1]stat gazz 13-14'!$A:$Z,12,0)</f>
        <v>1</v>
      </c>
      <c r="L48" s="209">
        <f>VLOOKUP($B48,'[1]stat gazz 13-14'!$A:$Z,13,0)</f>
        <v>2</v>
      </c>
      <c r="M48" s="209">
        <f>VLOOKUP($B48,'[1]stat gazz 13-14'!$A:$Z,14,0)</f>
        <v>0</v>
      </c>
      <c r="O48" s="210" t="str">
        <f>VLOOKUP($B48,'[1]stat gazz 13-14'!$A:$Z,3,0)</f>
        <v>genoa</v>
      </c>
    </row>
    <row r="49" spans="1:15" x14ac:dyDescent="0.2">
      <c r="A49" s="216"/>
      <c r="B49" s="217" t="s">
        <v>454</v>
      </c>
      <c r="C49" s="205" t="str">
        <f t="shared" si="2"/>
        <v>gen</v>
      </c>
      <c r="D49" s="205">
        <f>VLOOKUP($B49,'[1]stat gazz 13-14'!$A:$Z,4,0)</f>
        <v>21</v>
      </c>
      <c r="E49" s="207">
        <f>VLOOKUP($B49,'[1]stat gazz 13-14'!$A:$Z,7,0)</f>
        <v>5.8571428571428568</v>
      </c>
      <c r="F49" s="207">
        <f>VLOOKUP($B49,'[1]stat gazz 13-14'!$A:$Z,5,0)</f>
        <v>5.8571428571428568</v>
      </c>
      <c r="G49" s="208">
        <f t="shared" si="3"/>
        <v>0</v>
      </c>
      <c r="H49" s="209">
        <f>VLOOKUP($B49,'[1]stat gazz 13-14'!$A:$Z,9,0)</f>
        <v>1</v>
      </c>
      <c r="I49" s="209">
        <f>VLOOKUP($B49,'[1]stat gazz 13-14'!$A:$Z,15,0)</f>
        <v>0</v>
      </c>
      <c r="J49" s="209">
        <f>VLOOKUP($B49,'[1]stat gazz 13-14'!$A:$Z,16,0)</f>
        <v>0</v>
      </c>
      <c r="K49" s="209">
        <f>VLOOKUP($B49,'[1]stat gazz 13-14'!$A:$Z,12,0)</f>
        <v>0</v>
      </c>
      <c r="L49" s="209">
        <f>VLOOKUP($B49,'[1]stat gazz 13-14'!$A:$Z,13,0)</f>
        <v>4</v>
      </c>
      <c r="M49" s="209">
        <f>VLOOKUP($B49,'[1]stat gazz 13-14'!$A:$Z,14,0)</f>
        <v>1</v>
      </c>
      <c r="O49" s="210" t="str">
        <f>VLOOKUP($B49,'[1]stat gazz 13-14'!$A:$Z,3,0)</f>
        <v>genoa</v>
      </c>
    </row>
    <row r="50" spans="1:15" x14ac:dyDescent="0.2">
      <c r="A50" s="216"/>
      <c r="B50" s="217" t="s">
        <v>432</v>
      </c>
      <c r="C50" s="205" t="str">
        <f t="shared" si="2"/>
        <v>nap</v>
      </c>
      <c r="D50" s="205">
        <f>VLOOKUP($B50,'[1]stat gazz 13-14'!$A:$Z,4,0)</f>
        <v>10</v>
      </c>
      <c r="E50" s="207">
        <f>VLOOKUP($B50,'[1]stat gazz 13-14'!$A:$Z,7,0)</f>
        <v>5.75</v>
      </c>
      <c r="F50" s="207">
        <f>VLOOKUP($B50,'[1]stat gazz 13-14'!$A:$Z,5,0)</f>
        <v>5.85</v>
      </c>
      <c r="G50" s="208">
        <f t="shared" si="3"/>
        <v>-0.1</v>
      </c>
      <c r="H50" s="209">
        <f>VLOOKUP($B50,'[1]stat gazz 13-14'!$A:$Z,9,0)</f>
        <v>0</v>
      </c>
      <c r="I50" s="209">
        <f>VLOOKUP($B50,'[1]stat gazz 13-14'!$A:$Z,15,0)</f>
        <v>0</v>
      </c>
      <c r="J50" s="209">
        <f>VLOOKUP($B50,'[1]stat gazz 13-14'!$A:$Z,16,0)</f>
        <v>0</v>
      </c>
      <c r="K50" s="209">
        <f>VLOOKUP($B50,'[1]stat gazz 13-14'!$A:$Z,12,0)</f>
        <v>0</v>
      </c>
      <c r="L50" s="209">
        <f>VLOOKUP($B50,'[1]stat gazz 13-14'!$A:$Z,13,0)</f>
        <v>2</v>
      </c>
      <c r="M50" s="209">
        <f>VLOOKUP($B50,'[1]stat gazz 13-14'!$A:$Z,14,0)</f>
        <v>0</v>
      </c>
      <c r="O50" s="210" t="str">
        <f>VLOOKUP($B50,'[1]stat gazz 13-14'!$A:$Z,3,0)</f>
        <v>napoli</v>
      </c>
    </row>
    <row r="51" spans="1:15" x14ac:dyDescent="0.2">
      <c r="A51" s="216"/>
      <c r="B51" s="217" t="s">
        <v>465</v>
      </c>
      <c r="C51" s="205" t="str">
        <f t="shared" si="2"/>
        <v>rom</v>
      </c>
      <c r="D51" s="205">
        <f>VLOOKUP($B51,'[1]stat gazz 13-14'!$A:$Z,4,0)</f>
        <v>10</v>
      </c>
      <c r="E51" s="207">
        <f>VLOOKUP($B51,'[1]stat gazz 13-14'!$A:$Z,7,0)</f>
        <v>5.65</v>
      </c>
      <c r="F51" s="207">
        <f>VLOOKUP($B51,'[1]stat gazz 13-14'!$A:$Z,5,0)</f>
        <v>5.85</v>
      </c>
      <c r="G51" s="208">
        <f t="shared" si="3"/>
        <v>-0.2</v>
      </c>
      <c r="H51" s="209">
        <f>VLOOKUP($B51,'[1]stat gazz 13-14'!$A:$Z,9,0)</f>
        <v>0</v>
      </c>
      <c r="I51" s="209">
        <f>VLOOKUP($B51,'[1]stat gazz 13-14'!$A:$Z,15,0)</f>
        <v>0</v>
      </c>
      <c r="J51" s="209">
        <f>VLOOKUP($B51,'[1]stat gazz 13-14'!$A:$Z,16,0)</f>
        <v>0</v>
      </c>
      <c r="K51" s="209">
        <f>VLOOKUP($B51,'[1]stat gazz 13-14'!$A:$Z,12,0)</f>
        <v>0</v>
      </c>
      <c r="L51" s="209">
        <f>VLOOKUP($B51,'[1]stat gazz 13-14'!$A:$Z,13,0)</f>
        <v>4</v>
      </c>
      <c r="M51" s="209">
        <f>VLOOKUP($B51,'[1]stat gazz 13-14'!$A:$Z,14,0)</f>
        <v>0</v>
      </c>
      <c r="O51" s="210" t="str">
        <f>VLOOKUP($B51,'[1]stat gazz 13-14'!$A:$Z,3,0)</f>
        <v>roma</v>
      </c>
    </row>
    <row r="52" spans="1:15" x14ac:dyDescent="0.2">
      <c r="A52" s="216"/>
      <c r="B52" s="217" t="s">
        <v>394</v>
      </c>
      <c r="C52" s="205" t="str">
        <f t="shared" si="2"/>
        <v>sam</v>
      </c>
      <c r="D52" s="205">
        <f>VLOOKUP($B52,'[1]stat gazz 13-14'!$A:$Z,4,0)</f>
        <v>35</v>
      </c>
      <c r="E52" s="207">
        <f>VLOOKUP($B52,'[1]stat gazz 13-14'!$A:$Z,7,0)</f>
        <v>5.8571428571428568</v>
      </c>
      <c r="F52" s="207">
        <f>VLOOKUP($B52,'[1]stat gazz 13-14'!$A:$Z,5,0)</f>
        <v>5.8428571428571425</v>
      </c>
      <c r="G52" s="208">
        <f t="shared" si="3"/>
        <v>1.4285714285714285E-2</v>
      </c>
      <c r="H52" s="209">
        <f>VLOOKUP($B52,'[1]stat gazz 13-14'!$A:$Z,9,0)</f>
        <v>1</v>
      </c>
      <c r="I52" s="209">
        <f>VLOOKUP($B52,'[1]stat gazz 13-14'!$A:$Z,15,0)</f>
        <v>0</v>
      </c>
      <c r="J52" s="209">
        <f>VLOOKUP($B52,'[1]stat gazz 13-14'!$A:$Z,16,0)</f>
        <v>0</v>
      </c>
      <c r="K52" s="209">
        <f>VLOOKUP($B52,'[1]stat gazz 13-14'!$A:$Z,12,0)</f>
        <v>1</v>
      </c>
      <c r="L52" s="209">
        <f>VLOOKUP($B52,'[1]stat gazz 13-14'!$A:$Z,13,0)</f>
        <v>7</v>
      </c>
      <c r="M52" s="209">
        <f>VLOOKUP($B52,'[1]stat gazz 13-14'!$A:$Z,14,0)</f>
        <v>0</v>
      </c>
      <c r="O52" s="210" t="str">
        <f>VLOOKUP($B52,'[1]stat gazz 13-14'!$A:$Z,3,0)</f>
        <v>sampdoria</v>
      </c>
    </row>
    <row r="53" spans="1:15" x14ac:dyDescent="0.2">
      <c r="A53" s="216"/>
      <c r="B53" s="217" t="s">
        <v>890</v>
      </c>
      <c r="C53" s="205" t="str">
        <f t="shared" si="2"/>
        <v>ata</v>
      </c>
      <c r="D53" s="205">
        <f>VLOOKUP($B53,'[1]stat gazz 13-14'!$A:$Z,4,0)</f>
        <v>19</v>
      </c>
      <c r="E53" s="207">
        <f>VLOOKUP($B53,'[1]stat gazz 13-14'!$A:$Z,7,0)</f>
        <v>5.7631578947368425</v>
      </c>
      <c r="F53" s="207">
        <f>VLOOKUP($B53,'[1]stat gazz 13-14'!$A:$Z,5,0)</f>
        <v>5.8421052631578947</v>
      </c>
      <c r="G53" s="208">
        <f t="shared" si="3"/>
        <v>-7.8947368421052627E-2</v>
      </c>
      <c r="H53" s="209">
        <f>VLOOKUP($B53,'[1]stat gazz 13-14'!$A:$Z,9,0)</f>
        <v>0</v>
      </c>
      <c r="I53" s="209">
        <f>VLOOKUP($B53,'[1]stat gazz 13-14'!$A:$Z,15,0)</f>
        <v>0</v>
      </c>
      <c r="J53" s="209">
        <f>VLOOKUP($B53,'[1]stat gazz 13-14'!$A:$Z,16,0)</f>
        <v>0</v>
      </c>
      <c r="K53" s="209">
        <f>VLOOKUP($B53,'[1]stat gazz 13-14'!$A:$Z,12,0)</f>
        <v>0</v>
      </c>
      <c r="L53" s="209">
        <f>VLOOKUP($B53,'[1]stat gazz 13-14'!$A:$Z,13,0)</f>
        <v>3</v>
      </c>
      <c r="M53" s="209">
        <f>VLOOKUP($B53,'[1]stat gazz 13-14'!$A:$Z,14,0)</f>
        <v>0</v>
      </c>
      <c r="O53" s="210" t="str">
        <f>VLOOKUP($B53,'[1]stat gazz 13-14'!$A:$Z,3,0)</f>
        <v>atalanta</v>
      </c>
    </row>
    <row r="54" spans="1:15" x14ac:dyDescent="0.2">
      <c r="A54" s="216"/>
      <c r="B54" s="217" t="s">
        <v>455</v>
      </c>
      <c r="C54" s="205" t="str">
        <f t="shared" si="2"/>
        <v>laz</v>
      </c>
      <c r="D54" s="205">
        <f>VLOOKUP($B54,'[1]stat gazz 13-14'!$A:$Z,4,0)</f>
        <v>25</v>
      </c>
      <c r="E54" s="207">
        <f>VLOOKUP($B54,'[1]stat gazz 13-14'!$A:$Z,7,0)</f>
        <v>5.78</v>
      </c>
      <c r="F54" s="207">
        <f>VLOOKUP($B54,'[1]stat gazz 13-14'!$A:$Z,5,0)</f>
        <v>5.84</v>
      </c>
      <c r="G54" s="208">
        <f t="shared" si="3"/>
        <v>-0.06</v>
      </c>
      <c r="H54" s="209">
        <f>VLOOKUP($B54,'[1]stat gazz 13-14'!$A:$Z,9,0)</f>
        <v>1</v>
      </c>
      <c r="I54" s="209">
        <f>VLOOKUP($B54,'[1]stat gazz 13-14'!$A:$Z,15,0)</f>
        <v>0</v>
      </c>
      <c r="J54" s="209">
        <f>VLOOKUP($B54,'[1]stat gazz 13-14'!$A:$Z,16,0)</f>
        <v>0</v>
      </c>
      <c r="K54" s="209">
        <f>VLOOKUP($B54,'[1]stat gazz 13-14'!$A:$Z,12,0)</f>
        <v>0</v>
      </c>
      <c r="L54" s="209">
        <f>VLOOKUP($B54,'[1]stat gazz 13-14'!$A:$Z,13,0)</f>
        <v>9</v>
      </c>
      <c r="M54" s="209">
        <f>VLOOKUP($B54,'[1]stat gazz 13-14'!$A:$Z,14,0)</f>
        <v>0</v>
      </c>
      <c r="O54" s="210" t="str">
        <f>VLOOKUP($B54,'[1]stat gazz 13-14'!$A:$Z,3,0)</f>
        <v>lazio</v>
      </c>
    </row>
    <row r="55" spans="1:15" x14ac:dyDescent="0.2">
      <c r="A55" s="216"/>
      <c r="B55" s="217" t="s">
        <v>473</v>
      </c>
      <c r="C55" s="205" t="str">
        <f t="shared" si="2"/>
        <v>ata</v>
      </c>
      <c r="D55" s="205">
        <f>VLOOKUP($B55,'[1]stat gazz 13-14'!$A:$Z,4,0)</f>
        <v>28</v>
      </c>
      <c r="E55" s="207">
        <f>VLOOKUP($B55,'[1]stat gazz 13-14'!$A:$Z,7,0)</f>
        <v>5.8928571428571432</v>
      </c>
      <c r="F55" s="207">
        <f>VLOOKUP($B55,'[1]stat gazz 13-14'!$A:$Z,5,0)</f>
        <v>5.8392857142857144</v>
      </c>
      <c r="G55" s="208">
        <f t="shared" si="3"/>
        <v>5.3571428571428568E-2</v>
      </c>
      <c r="H55" s="209">
        <f>VLOOKUP($B55,'[1]stat gazz 13-14'!$A:$Z,9,0)</f>
        <v>2</v>
      </c>
      <c r="I55" s="209">
        <f>VLOOKUP($B55,'[1]stat gazz 13-14'!$A:$Z,15,0)</f>
        <v>0</v>
      </c>
      <c r="J55" s="209">
        <f>VLOOKUP($B55,'[1]stat gazz 13-14'!$A:$Z,16,0)</f>
        <v>0</v>
      </c>
      <c r="K55" s="209">
        <f>VLOOKUP($B55,'[1]stat gazz 13-14'!$A:$Z,12,0)</f>
        <v>0</v>
      </c>
      <c r="L55" s="209">
        <f>VLOOKUP($B55,'[1]stat gazz 13-14'!$A:$Z,13,0)</f>
        <v>9</v>
      </c>
      <c r="M55" s="209">
        <f>VLOOKUP($B55,'[1]stat gazz 13-14'!$A:$Z,14,0)</f>
        <v>0</v>
      </c>
      <c r="O55" s="210" t="str">
        <f>VLOOKUP($B55,'[1]stat gazz 13-14'!$A:$Z,3,0)</f>
        <v>atalanta</v>
      </c>
    </row>
    <row r="56" spans="1:15" x14ac:dyDescent="0.2">
      <c r="A56" s="216"/>
      <c r="B56" s="217" t="s">
        <v>470</v>
      </c>
      <c r="C56" s="205" t="str">
        <f t="shared" si="2"/>
        <v>fio</v>
      </c>
      <c r="D56" s="205">
        <f>VLOOKUP($B56,'[1]stat gazz 13-14'!$A:$Z,4,0)</f>
        <v>31</v>
      </c>
      <c r="E56" s="207">
        <f>VLOOKUP($B56,'[1]stat gazz 13-14'!$A:$Z,7,0)</f>
        <v>5.758064516129032</v>
      </c>
      <c r="F56" s="207">
        <f>VLOOKUP($B56,'[1]stat gazz 13-14'!$A:$Z,5,0)</f>
        <v>5.838709677419355</v>
      </c>
      <c r="G56" s="208">
        <f t="shared" si="3"/>
        <v>-8.0645161290322578E-2</v>
      </c>
      <c r="H56" s="209">
        <f>VLOOKUP($B56,'[1]stat gazz 13-14'!$A:$Z,9,0)</f>
        <v>0</v>
      </c>
      <c r="I56" s="209">
        <f>VLOOKUP($B56,'[1]stat gazz 13-14'!$A:$Z,15,0)</f>
        <v>0</v>
      </c>
      <c r="J56" s="209">
        <f>VLOOKUP($B56,'[1]stat gazz 13-14'!$A:$Z,16,0)</f>
        <v>0</v>
      </c>
      <c r="K56" s="209">
        <f>VLOOKUP($B56,'[1]stat gazz 13-14'!$A:$Z,12,0)</f>
        <v>0</v>
      </c>
      <c r="L56" s="209">
        <f>VLOOKUP($B56,'[1]stat gazz 13-14'!$A:$Z,13,0)</f>
        <v>5</v>
      </c>
      <c r="M56" s="209">
        <f>VLOOKUP($B56,'[1]stat gazz 13-14'!$A:$Z,14,0)</f>
        <v>0</v>
      </c>
      <c r="O56" s="210" t="str">
        <f>VLOOKUP($B56,'[1]stat gazz 13-14'!$A:$Z,3,0)</f>
        <v>fiorentina</v>
      </c>
    </row>
    <row r="57" spans="1:15" x14ac:dyDescent="0.2">
      <c r="A57" s="216"/>
      <c r="B57" s="217" t="s">
        <v>407</v>
      </c>
      <c r="C57" s="205" t="str">
        <f t="shared" si="2"/>
        <v>nap</v>
      </c>
      <c r="D57" s="205">
        <f>VLOOKUP($B57,'[1]stat gazz 13-14'!$A:$Z,4,0)</f>
        <v>15</v>
      </c>
      <c r="E57" s="207">
        <f>VLOOKUP($B57,'[1]stat gazz 13-14'!$A:$Z,7,0)</f>
        <v>5.8</v>
      </c>
      <c r="F57" s="207">
        <f>VLOOKUP($B57,'[1]stat gazz 13-14'!$A:$Z,5,0)</f>
        <v>5.833333333333333</v>
      </c>
      <c r="G57" s="208">
        <f t="shared" si="3"/>
        <v>-3.3333333333333333E-2</v>
      </c>
      <c r="H57" s="209">
        <f>VLOOKUP($B57,'[1]stat gazz 13-14'!$A:$Z,9,0)</f>
        <v>0</v>
      </c>
      <c r="I57" s="209">
        <f>VLOOKUP($B57,'[1]stat gazz 13-14'!$A:$Z,15,0)</f>
        <v>0</v>
      </c>
      <c r="J57" s="209">
        <f>VLOOKUP($B57,'[1]stat gazz 13-14'!$A:$Z,16,0)</f>
        <v>0</v>
      </c>
      <c r="K57" s="209">
        <f>VLOOKUP($B57,'[1]stat gazz 13-14'!$A:$Z,12,0)</f>
        <v>1</v>
      </c>
      <c r="L57" s="209">
        <f>VLOOKUP($B57,'[1]stat gazz 13-14'!$A:$Z,13,0)</f>
        <v>1</v>
      </c>
      <c r="M57" s="209">
        <f>VLOOKUP($B57,'[1]stat gazz 13-14'!$A:$Z,14,0)</f>
        <v>1</v>
      </c>
      <c r="O57" s="210" t="str">
        <f>VLOOKUP($B57,'[1]stat gazz 13-14'!$A:$Z,3,0)</f>
        <v>napoli</v>
      </c>
    </row>
    <row r="58" spans="1:15" x14ac:dyDescent="0.2">
      <c r="A58" s="216"/>
      <c r="B58" s="217" t="s">
        <v>411</v>
      </c>
      <c r="C58" s="205" t="str">
        <f t="shared" si="2"/>
        <v>cat</v>
      </c>
      <c r="D58" s="205">
        <f>VLOOKUP($B58,'[1]stat gazz 13-14'!$A:$Z,4,0)</f>
        <v>18</v>
      </c>
      <c r="E58" s="207">
        <f>VLOOKUP($B58,'[1]stat gazz 13-14'!$A:$Z,7,0)</f>
        <v>5.9444444444444446</v>
      </c>
      <c r="F58" s="207">
        <f>VLOOKUP($B58,'[1]stat gazz 13-14'!$A:$Z,5,0)</f>
        <v>5.833333333333333</v>
      </c>
      <c r="G58" s="208">
        <f t="shared" si="3"/>
        <v>0.1111111111111111</v>
      </c>
      <c r="H58" s="209">
        <f>VLOOKUP($B58,'[1]stat gazz 13-14'!$A:$Z,9,0)</f>
        <v>1</v>
      </c>
      <c r="I58" s="209">
        <f>VLOOKUP($B58,'[1]stat gazz 13-14'!$A:$Z,15,0)</f>
        <v>0</v>
      </c>
      <c r="J58" s="209">
        <f>VLOOKUP($B58,'[1]stat gazz 13-14'!$A:$Z,16,0)</f>
        <v>0</v>
      </c>
      <c r="K58" s="209">
        <f>VLOOKUP($B58,'[1]stat gazz 13-14'!$A:$Z,12,0)</f>
        <v>0</v>
      </c>
      <c r="L58" s="209">
        <f>VLOOKUP($B58,'[1]stat gazz 13-14'!$A:$Z,13,0)</f>
        <v>2</v>
      </c>
      <c r="M58" s="209">
        <f>VLOOKUP($B58,'[1]stat gazz 13-14'!$A:$Z,14,0)</f>
        <v>0</v>
      </c>
      <c r="O58" s="210" t="str">
        <f>VLOOKUP($B58,'[1]stat gazz 13-14'!$A:$Z,3,0)</f>
        <v>catania</v>
      </c>
    </row>
    <row r="59" spans="1:15" x14ac:dyDescent="0.2">
      <c r="A59" s="216"/>
      <c r="B59" s="217" t="s">
        <v>353</v>
      </c>
      <c r="C59" s="205" t="str">
        <f t="shared" si="2"/>
        <v>gen</v>
      </c>
      <c r="D59" s="205">
        <f>VLOOKUP($B59,'[1]stat gazz 13-14'!$A:$Z,4,0)</f>
        <v>26</v>
      </c>
      <c r="E59" s="207">
        <f>VLOOKUP($B59,'[1]stat gazz 13-14'!$A:$Z,7,0)</f>
        <v>6.0384615384615383</v>
      </c>
      <c r="F59" s="207">
        <f>VLOOKUP($B59,'[1]stat gazz 13-14'!$A:$Z,5,0)</f>
        <v>5.8269230769230766</v>
      </c>
      <c r="G59" s="208">
        <f t="shared" si="3"/>
        <v>0.21153846153846154</v>
      </c>
      <c r="H59" s="209">
        <f>VLOOKUP($B59,'[1]stat gazz 13-14'!$A:$Z,9,0)</f>
        <v>2</v>
      </c>
      <c r="I59" s="209">
        <f>VLOOKUP($B59,'[1]stat gazz 13-14'!$A:$Z,15,0)</f>
        <v>0</v>
      </c>
      <c r="J59" s="209">
        <f>VLOOKUP($B59,'[1]stat gazz 13-14'!$A:$Z,16,0)</f>
        <v>0</v>
      </c>
      <c r="K59" s="209">
        <f>VLOOKUP($B59,'[1]stat gazz 13-14'!$A:$Z,12,0)</f>
        <v>1</v>
      </c>
      <c r="L59" s="209">
        <f>VLOOKUP($B59,'[1]stat gazz 13-14'!$A:$Z,13,0)</f>
        <v>3</v>
      </c>
      <c r="M59" s="209">
        <f>VLOOKUP($B59,'[1]stat gazz 13-14'!$A:$Z,14,0)</f>
        <v>0</v>
      </c>
      <c r="O59" s="210" t="str">
        <f>VLOOKUP($B59,'[1]stat gazz 13-14'!$A:$Z,3,0)</f>
        <v>genoa</v>
      </c>
    </row>
    <row r="60" spans="1:15" x14ac:dyDescent="0.2">
      <c r="A60" s="216"/>
      <c r="B60" s="217" t="s">
        <v>371</v>
      </c>
      <c r="C60" s="205" t="str">
        <f t="shared" si="2"/>
        <v>ata</v>
      </c>
      <c r="D60" s="205">
        <f>VLOOKUP($B60,'[1]stat gazz 13-14'!$A:$Z,4,0)</f>
        <v>23</v>
      </c>
      <c r="E60" s="207">
        <f>VLOOKUP($B60,'[1]stat gazz 13-14'!$A:$Z,7,0)</f>
        <v>6.1739130434782608</v>
      </c>
      <c r="F60" s="207">
        <f>VLOOKUP($B60,'[1]stat gazz 13-14'!$A:$Z,5,0)</f>
        <v>5.8260869565217392</v>
      </c>
      <c r="G60" s="208">
        <f t="shared" si="3"/>
        <v>0.34782608695652173</v>
      </c>
      <c r="H60" s="209">
        <f>VLOOKUP($B60,'[1]stat gazz 13-14'!$A:$Z,9,0)</f>
        <v>3</v>
      </c>
      <c r="I60" s="209">
        <f>VLOOKUP($B60,'[1]stat gazz 13-14'!$A:$Z,15,0)</f>
        <v>0</v>
      </c>
      <c r="J60" s="209">
        <f>VLOOKUP($B60,'[1]stat gazz 13-14'!$A:$Z,16,0)</f>
        <v>0</v>
      </c>
      <c r="K60" s="209">
        <f>VLOOKUP($B60,'[1]stat gazz 13-14'!$A:$Z,12,0)</f>
        <v>0</v>
      </c>
      <c r="L60" s="209">
        <f>VLOOKUP($B60,'[1]stat gazz 13-14'!$A:$Z,13,0)</f>
        <v>0</v>
      </c>
      <c r="M60" s="209">
        <f>VLOOKUP($B60,'[1]stat gazz 13-14'!$A:$Z,14,0)</f>
        <v>1</v>
      </c>
      <c r="O60" s="210" t="str">
        <f>VLOOKUP($B60,'[1]stat gazz 13-14'!$A:$Z,3,0)</f>
        <v>atalanta</v>
      </c>
    </row>
    <row r="61" spans="1:15" x14ac:dyDescent="0.2">
      <c r="A61" s="216"/>
      <c r="B61" s="217" t="s">
        <v>405</v>
      </c>
      <c r="C61" s="205" t="str">
        <f t="shared" si="2"/>
        <v>sam</v>
      </c>
      <c r="D61" s="205">
        <f>VLOOKUP($B61,'[1]stat gazz 13-14'!$A:$Z,4,0)</f>
        <v>31</v>
      </c>
      <c r="E61" s="207">
        <f>VLOOKUP($B61,'[1]stat gazz 13-14'!$A:$Z,7,0)</f>
        <v>5.854838709677419</v>
      </c>
      <c r="F61" s="207">
        <f>VLOOKUP($B61,'[1]stat gazz 13-14'!$A:$Z,5,0)</f>
        <v>5.82258064516129</v>
      </c>
      <c r="G61" s="208">
        <f t="shared" si="3"/>
        <v>3.2258064516129031E-2</v>
      </c>
      <c r="H61" s="209">
        <f>VLOOKUP($B61,'[1]stat gazz 13-14'!$A:$Z,9,0)</f>
        <v>2</v>
      </c>
      <c r="I61" s="209">
        <f>VLOOKUP($B61,'[1]stat gazz 13-14'!$A:$Z,15,0)</f>
        <v>0</v>
      </c>
      <c r="J61" s="209">
        <f>VLOOKUP($B61,'[1]stat gazz 13-14'!$A:$Z,16,0)</f>
        <v>0</v>
      </c>
      <c r="K61" s="209">
        <f>VLOOKUP($B61,'[1]stat gazz 13-14'!$A:$Z,12,0)</f>
        <v>0</v>
      </c>
      <c r="L61" s="209">
        <f>VLOOKUP($B61,'[1]stat gazz 13-14'!$A:$Z,13,0)</f>
        <v>8</v>
      </c>
      <c r="M61" s="209">
        <f>VLOOKUP($B61,'[1]stat gazz 13-14'!$A:$Z,14,0)</f>
        <v>1</v>
      </c>
      <c r="O61" s="210" t="str">
        <f>VLOOKUP($B61,'[1]stat gazz 13-14'!$A:$Z,3,0)</f>
        <v>sampdoria</v>
      </c>
    </row>
    <row r="62" spans="1:15" x14ac:dyDescent="0.2">
      <c r="A62" s="216"/>
      <c r="B62" s="217" t="s">
        <v>392</v>
      </c>
      <c r="C62" s="205" t="str">
        <f t="shared" si="2"/>
        <v>gen</v>
      </c>
      <c r="D62" s="205">
        <f>VLOOKUP($B62,'[1]stat gazz 13-14'!$A:$Z,4,0)</f>
        <v>22</v>
      </c>
      <c r="E62" s="207">
        <f>VLOOKUP($B62,'[1]stat gazz 13-14'!$A:$Z,7,0)</f>
        <v>5.9545454545454541</v>
      </c>
      <c r="F62" s="207">
        <f>VLOOKUP($B62,'[1]stat gazz 13-14'!$A:$Z,5,0)</f>
        <v>5.8181818181818183</v>
      </c>
      <c r="G62" s="208">
        <f t="shared" si="3"/>
        <v>0.13636363636363635</v>
      </c>
      <c r="H62" s="209">
        <f>VLOOKUP($B62,'[1]stat gazz 13-14'!$A:$Z,9,0)</f>
        <v>2</v>
      </c>
      <c r="I62" s="209">
        <f>VLOOKUP($B62,'[1]stat gazz 13-14'!$A:$Z,15,0)</f>
        <v>0</v>
      </c>
      <c r="J62" s="209">
        <f>VLOOKUP($B62,'[1]stat gazz 13-14'!$A:$Z,16,0)</f>
        <v>0</v>
      </c>
      <c r="K62" s="209">
        <f>VLOOKUP($B62,'[1]stat gazz 13-14'!$A:$Z,12,0)</f>
        <v>0</v>
      </c>
      <c r="L62" s="209">
        <f>VLOOKUP($B62,'[1]stat gazz 13-14'!$A:$Z,13,0)</f>
        <v>6</v>
      </c>
      <c r="M62" s="209">
        <f>VLOOKUP($B62,'[1]stat gazz 13-14'!$A:$Z,14,0)</f>
        <v>0</v>
      </c>
      <c r="O62" s="210" t="str">
        <f>VLOOKUP($B62,'[1]stat gazz 13-14'!$A:$Z,3,0)</f>
        <v>genoa</v>
      </c>
    </row>
    <row r="63" spans="1:15" x14ac:dyDescent="0.2">
      <c r="A63" s="216"/>
      <c r="B63" s="217" t="s">
        <v>352</v>
      </c>
      <c r="C63" s="205" t="str">
        <f t="shared" si="2"/>
        <v>gen</v>
      </c>
      <c r="D63" s="205">
        <f>VLOOKUP($B63,'[1]stat gazz 13-14'!$A:$Z,4,0)</f>
        <v>30</v>
      </c>
      <c r="E63" s="207">
        <f>VLOOKUP($B63,'[1]stat gazz 13-14'!$A:$Z,7,0)</f>
        <v>6.083333333333333</v>
      </c>
      <c r="F63" s="207">
        <f>VLOOKUP($B63,'[1]stat gazz 13-14'!$A:$Z,5,0)</f>
        <v>5.8166666666666664</v>
      </c>
      <c r="G63" s="208">
        <f t="shared" si="3"/>
        <v>0.26666666666666666</v>
      </c>
      <c r="H63" s="209">
        <f>VLOOKUP($B63,'[1]stat gazz 13-14'!$A:$Z,9,0)</f>
        <v>3</v>
      </c>
      <c r="I63" s="209">
        <f>VLOOKUP($B63,'[1]stat gazz 13-14'!$A:$Z,15,0)</f>
        <v>0</v>
      </c>
      <c r="J63" s="209">
        <f>VLOOKUP($B63,'[1]stat gazz 13-14'!$A:$Z,16,0)</f>
        <v>0</v>
      </c>
      <c r="K63" s="209">
        <f>VLOOKUP($B63,'[1]stat gazz 13-14'!$A:$Z,12,0)</f>
        <v>1</v>
      </c>
      <c r="L63" s="209">
        <f>VLOOKUP($B63,'[1]stat gazz 13-14'!$A:$Z,13,0)</f>
        <v>4</v>
      </c>
      <c r="M63" s="209">
        <f>VLOOKUP($B63,'[1]stat gazz 13-14'!$A:$Z,14,0)</f>
        <v>0</v>
      </c>
      <c r="O63" s="210" t="str">
        <f>VLOOKUP($B63,'[1]stat gazz 13-14'!$A:$Z,3,0)</f>
        <v>genoa</v>
      </c>
    </row>
    <row r="64" spans="1:15" x14ac:dyDescent="0.2">
      <c r="A64" s="216"/>
      <c r="B64" s="217" t="s">
        <v>456</v>
      </c>
      <c r="C64" s="205" t="str">
        <f t="shared" si="2"/>
        <v>ata</v>
      </c>
      <c r="D64" s="205">
        <f>VLOOKUP($B64,'[1]stat gazz 13-14'!$A:$Z,4,0)</f>
        <v>27</v>
      </c>
      <c r="E64" s="207">
        <f>VLOOKUP($B64,'[1]stat gazz 13-14'!$A:$Z,7,0)</f>
        <v>5.7592592592592595</v>
      </c>
      <c r="F64" s="207">
        <f>VLOOKUP($B64,'[1]stat gazz 13-14'!$A:$Z,5,0)</f>
        <v>5.8148148148148149</v>
      </c>
      <c r="G64" s="208">
        <f t="shared" si="3"/>
        <v>-5.5555555555555552E-2</v>
      </c>
      <c r="H64" s="209">
        <f>VLOOKUP($B64,'[1]stat gazz 13-14'!$A:$Z,9,0)</f>
        <v>0</v>
      </c>
      <c r="I64" s="209">
        <f>VLOOKUP($B64,'[1]stat gazz 13-14'!$A:$Z,15,0)</f>
        <v>0</v>
      </c>
      <c r="J64" s="209">
        <f>VLOOKUP($B64,'[1]stat gazz 13-14'!$A:$Z,16,0)</f>
        <v>0</v>
      </c>
      <c r="K64" s="209">
        <f>VLOOKUP($B64,'[1]stat gazz 13-14'!$A:$Z,12,0)</f>
        <v>2</v>
      </c>
      <c r="L64" s="209">
        <f>VLOOKUP($B64,'[1]stat gazz 13-14'!$A:$Z,13,0)</f>
        <v>7</v>
      </c>
      <c r="M64" s="209">
        <f>VLOOKUP($B64,'[1]stat gazz 13-14'!$A:$Z,14,0)</f>
        <v>0</v>
      </c>
      <c r="O64" s="210" t="str">
        <f>VLOOKUP($B64,'[1]stat gazz 13-14'!$A:$Z,3,0)</f>
        <v>atalanta</v>
      </c>
    </row>
    <row r="65" spans="1:15" x14ac:dyDescent="0.2">
      <c r="A65" s="216"/>
      <c r="B65" s="217" t="s">
        <v>425</v>
      </c>
      <c r="C65" s="205" t="str">
        <f t="shared" si="2"/>
        <v>tor</v>
      </c>
      <c r="D65" s="205">
        <f>VLOOKUP($B65,'[1]stat gazz 13-14'!$A:$Z,4,0)</f>
        <v>21</v>
      </c>
      <c r="E65" s="207">
        <f>VLOOKUP($B65,'[1]stat gazz 13-14'!$A:$Z,7,0)</f>
        <v>5.7142857142857144</v>
      </c>
      <c r="F65" s="207">
        <f>VLOOKUP($B65,'[1]stat gazz 13-14'!$A:$Z,5,0)</f>
        <v>5.8095238095238093</v>
      </c>
      <c r="G65" s="208">
        <f t="shared" si="3"/>
        <v>-9.5238095238095233E-2</v>
      </c>
      <c r="H65" s="209">
        <f>VLOOKUP($B65,'[1]stat gazz 13-14'!$A:$Z,9,0)</f>
        <v>0</v>
      </c>
      <c r="I65" s="209">
        <f>VLOOKUP($B65,'[1]stat gazz 13-14'!$A:$Z,15,0)</f>
        <v>0</v>
      </c>
      <c r="J65" s="209">
        <f>VLOOKUP($B65,'[1]stat gazz 13-14'!$A:$Z,16,0)</f>
        <v>0</v>
      </c>
      <c r="K65" s="209">
        <f>VLOOKUP($B65,'[1]stat gazz 13-14'!$A:$Z,12,0)</f>
        <v>1</v>
      </c>
      <c r="L65" s="209">
        <f>VLOOKUP($B65,'[1]stat gazz 13-14'!$A:$Z,13,0)</f>
        <v>6</v>
      </c>
      <c r="M65" s="209">
        <f>VLOOKUP($B65,'[1]stat gazz 13-14'!$A:$Z,14,0)</f>
        <v>0</v>
      </c>
      <c r="O65" s="210" t="str">
        <f>VLOOKUP($B65,'[1]stat gazz 13-14'!$A:$Z,3,0)</f>
        <v>torino</v>
      </c>
    </row>
    <row r="66" spans="1:15" x14ac:dyDescent="0.2">
      <c r="A66" s="216"/>
      <c r="B66" s="217" t="s">
        <v>437</v>
      </c>
      <c r="C66" s="205" t="str">
        <f t="shared" si="2"/>
        <v>gen</v>
      </c>
      <c r="D66" s="205">
        <f>VLOOKUP($B66,'[1]stat gazz 13-14'!$A:$Z,4,0)</f>
        <v>13</v>
      </c>
      <c r="E66" s="207">
        <f>VLOOKUP($B66,'[1]stat gazz 13-14'!$A:$Z,7,0)</f>
        <v>5.7307692307692308</v>
      </c>
      <c r="F66" s="207">
        <f>VLOOKUP($B66,'[1]stat gazz 13-14'!$A:$Z,5,0)</f>
        <v>5.8076923076923075</v>
      </c>
      <c r="G66" s="208">
        <f t="shared" si="3"/>
        <v>-7.6923076923076927E-2</v>
      </c>
      <c r="H66" s="209">
        <f>VLOOKUP($B66,'[1]stat gazz 13-14'!$A:$Z,9,0)</f>
        <v>0</v>
      </c>
      <c r="I66" s="209">
        <f>VLOOKUP($B66,'[1]stat gazz 13-14'!$A:$Z,15,0)</f>
        <v>0</v>
      </c>
      <c r="J66" s="209">
        <f>VLOOKUP($B66,'[1]stat gazz 13-14'!$A:$Z,16,0)</f>
        <v>0</v>
      </c>
      <c r="K66" s="209">
        <f>VLOOKUP($B66,'[1]stat gazz 13-14'!$A:$Z,12,0)</f>
        <v>0</v>
      </c>
      <c r="L66" s="209">
        <f>VLOOKUP($B66,'[1]stat gazz 13-14'!$A:$Z,13,0)</f>
        <v>2</v>
      </c>
      <c r="M66" s="209">
        <f>VLOOKUP($B66,'[1]stat gazz 13-14'!$A:$Z,14,0)</f>
        <v>0</v>
      </c>
      <c r="O66" s="210" t="str">
        <f>VLOOKUP($B66,'[1]stat gazz 13-14'!$A:$Z,3,0)</f>
        <v>genoa</v>
      </c>
    </row>
    <row r="67" spans="1:15" x14ac:dyDescent="0.2">
      <c r="A67" s="216"/>
      <c r="B67" s="217" t="s">
        <v>479</v>
      </c>
      <c r="C67" s="205" t="str">
        <f t="shared" ref="C67:C98" si="4">LEFT(O67,3)</f>
        <v>ata</v>
      </c>
      <c r="D67" s="205">
        <f>VLOOKUP($B67,'[1]stat gazz 13-14'!$A:$Z,4,0)</f>
        <v>23</v>
      </c>
      <c r="E67" s="207">
        <f>VLOOKUP($B67,'[1]stat gazz 13-14'!$A:$Z,7,0)</f>
        <v>5.6304347826086953</v>
      </c>
      <c r="F67" s="207">
        <f>VLOOKUP($B67,'[1]stat gazz 13-14'!$A:$Z,5,0)</f>
        <v>5.8043478260869561</v>
      </c>
      <c r="G67" s="208">
        <f t="shared" ref="G67:G98" si="5">(H67*3-J67*3+K67-L67*0.5-M67)/D67</f>
        <v>-0.17391304347826086</v>
      </c>
      <c r="H67" s="209">
        <f>VLOOKUP($B67,'[1]stat gazz 13-14'!$A:$Z,9,0)</f>
        <v>0</v>
      </c>
      <c r="I67" s="209">
        <f>VLOOKUP($B67,'[1]stat gazz 13-14'!$A:$Z,15,0)</f>
        <v>0</v>
      </c>
      <c r="J67" s="209">
        <f>VLOOKUP($B67,'[1]stat gazz 13-14'!$A:$Z,16,0)</f>
        <v>0</v>
      </c>
      <c r="K67" s="209">
        <f>VLOOKUP($B67,'[1]stat gazz 13-14'!$A:$Z,12,0)</f>
        <v>0</v>
      </c>
      <c r="L67" s="209">
        <f>VLOOKUP($B67,'[1]stat gazz 13-14'!$A:$Z,13,0)</f>
        <v>8</v>
      </c>
      <c r="M67" s="209">
        <f>VLOOKUP($B67,'[1]stat gazz 13-14'!$A:$Z,14,0)</f>
        <v>0</v>
      </c>
      <c r="O67" s="210" t="str">
        <f>VLOOKUP($B67,'[1]stat gazz 13-14'!$A:$Z,3,0)</f>
        <v>atalanta</v>
      </c>
    </row>
    <row r="68" spans="1:15" x14ac:dyDescent="0.2">
      <c r="A68" s="216"/>
      <c r="B68" s="217" t="s">
        <v>444</v>
      </c>
      <c r="C68" s="205" t="str">
        <f t="shared" si="4"/>
        <v>juv</v>
      </c>
      <c r="D68" s="205">
        <f>VLOOKUP($B68,'[1]stat gazz 13-14'!$A:$Z,4,0)</f>
        <v>15</v>
      </c>
      <c r="E68" s="207">
        <f>VLOOKUP($B68,'[1]stat gazz 13-14'!$A:$Z,7,0)</f>
        <v>5.6333333333333337</v>
      </c>
      <c r="F68" s="207">
        <f>VLOOKUP($B68,'[1]stat gazz 13-14'!$A:$Z,5,0)</f>
        <v>5.8</v>
      </c>
      <c r="G68" s="208">
        <f t="shared" si="5"/>
        <v>-0.16666666666666666</v>
      </c>
      <c r="H68" s="209">
        <f>VLOOKUP($B68,'[1]stat gazz 13-14'!$A:$Z,9,0)</f>
        <v>0</v>
      </c>
      <c r="I68" s="209">
        <f>VLOOKUP($B68,'[1]stat gazz 13-14'!$A:$Z,15,0)</f>
        <v>0</v>
      </c>
      <c r="J68" s="209">
        <f>VLOOKUP($B68,'[1]stat gazz 13-14'!$A:$Z,16,0)</f>
        <v>0</v>
      </c>
      <c r="K68" s="209">
        <f>VLOOKUP($B68,'[1]stat gazz 13-14'!$A:$Z,12,0)</f>
        <v>0</v>
      </c>
      <c r="L68" s="209">
        <f>VLOOKUP($B68,'[1]stat gazz 13-14'!$A:$Z,13,0)</f>
        <v>3</v>
      </c>
      <c r="M68" s="209">
        <f>VLOOKUP($B68,'[1]stat gazz 13-14'!$A:$Z,14,0)</f>
        <v>1</v>
      </c>
      <c r="O68" s="210" t="str">
        <f>VLOOKUP($B68,'[1]stat gazz 13-14'!$A:$Z,3,0)</f>
        <v>juventus</v>
      </c>
    </row>
    <row r="69" spans="1:15" x14ac:dyDescent="0.2">
      <c r="A69" s="216"/>
      <c r="B69" s="217" t="s">
        <v>347</v>
      </c>
      <c r="C69" s="205" t="str">
        <f t="shared" si="4"/>
        <v>ver</v>
      </c>
      <c r="D69" s="205">
        <f>VLOOKUP($B69,'[1]stat gazz 13-14'!$A:$Z,4,0)</f>
        <v>24</v>
      </c>
      <c r="E69" s="207">
        <f>VLOOKUP($B69,'[1]stat gazz 13-14'!$A:$Z,7,0)</f>
        <v>5.8125</v>
      </c>
      <c r="F69" s="207">
        <f>VLOOKUP($B69,'[1]stat gazz 13-14'!$A:$Z,5,0)</f>
        <v>5.791666666666667</v>
      </c>
      <c r="G69" s="208">
        <f t="shared" si="5"/>
        <v>2.0833333333333332E-2</v>
      </c>
      <c r="H69" s="209">
        <f>VLOOKUP($B69,'[1]stat gazz 13-14'!$A:$Z,9,0)</f>
        <v>0</v>
      </c>
      <c r="I69" s="209">
        <f>VLOOKUP($B69,'[1]stat gazz 13-14'!$A:$Z,15,0)</f>
        <v>0</v>
      </c>
      <c r="J69" s="209">
        <f>VLOOKUP($B69,'[1]stat gazz 13-14'!$A:$Z,16,0)</f>
        <v>0</v>
      </c>
      <c r="K69" s="209">
        <f>VLOOKUP($B69,'[1]stat gazz 13-14'!$A:$Z,12,0)</f>
        <v>1</v>
      </c>
      <c r="L69" s="209">
        <f>VLOOKUP($B69,'[1]stat gazz 13-14'!$A:$Z,13,0)</f>
        <v>1</v>
      </c>
      <c r="M69" s="209">
        <f>VLOOKUP($B69,'[1]stat gazz 13-14'!$A:$Z,14,0)</f>
        <v>0</v>
      </c>
      <c r="O69" s="210" t="str">
        <f>VLOOKUP($B69,'[1]stat gazz 13-14'!$A:$Z,3,0)</f>
        <v>verona</v>
      </c>
    </row>
    <row r="70" spans="1:15" x14ac:dyDescent="0.2">
      <c r="A70" s="216"/>
      <c r="B70" s="217" t="s">
        <v>464</v>
      </c>
      <c r="C70" s="205" t="str">
        <f t="shared" si="4"/>
        <v>cat</v>
      </c>
      <c r="D70" s="205">
        <f>VLOOKUP($B70,'[1]stat gazz 13-14'!$A:$Z,4,0)</f>
        <v>24</v>
      </c>
      <c r="E70" s="207">
        <f>VLOOKUP($B70,'[1]stat gazz 13-14'!$A:$Z,7,0)</f>
        <v>5.6875</v>
      </c>
      <c r="F70" s="207">
        <f>VLOOKUP($B70,'[1]stat gazz 13-14'!$A:$Z,5,0)</f>
        <v>5.791666666666667</v>
      </c>
      <c r="G70" s="208">
        <f t="shared" si="5"/>
        <v>-0.10416666666666667</v>
      </c>
      <c r="H70" s="209">
        <f>VLOOKUP($B70,'[1]stat gazz 13-14'!$A:$Z,9,0)</f>
        <v>0</v>
      </c>
      <c r="I70" s="209">
        <f>VLOOKUP($B70,'[1]stat gazz 13-14'!$A:$Z,15,0)</f>
        <v>0</v>
      </c>
      <c r="J70" s="209">
        <f>VLOOKUP($B70,'[1]stat gazz 13-14'!$A:$Z,16,0)</f>
        <v>0</v>
      </c>
      <c r="K70" s="209">
        <f>VLOOKUP($B70,'[1]stat gazz 13-14'!$A:$Z,12,0)</f>
        <v>0</v>
      </c>
      <c r="L70" s="209">
        <f>VLOOKUP($B70,'[1]stat gazz 13-14'!$A:$Z,13,0)</f>
        <v>5</v>
      </c>
      <c r="M70" s="209">
        <f>VLOOKUP($B70,'[1]stat gazz 13-14'!$A:$Z,14,0)</f>
        <v>0</v>
      </c>
      <c r="O70" s="210" t="str">
        <f>VLOOKUP($B70,'[1]stat gazz 13-14'!$A:$Z,3,0)</f>
        <v>catania</v>
      </c>
    </row>
    <row r="71" spans="1:15" x14ac:dyDescent="0.2">
      <c r="A71" s="216"/>
      <c r="B71" s="217" t="s">
        <v>397</v>
      </c>
      <c r="C71" s="205" t="str">
        <f t="shared" si="4"/>
        <v>udi</v>
      </c>
      <c r="D71" s="205">
        <f>VLOOKUP($B71,'[1]stat gazz 13-14'!$A:$Z,4,0)</f>
        <v>26</v>
      </c>
      <c r="E71" s="207">
        <f>VLOOKUP($B71,'[1]stat gazz 13-14'!$A:$Z,7,0)</f>
        <v>5.5961538461538458</v>
      </c>
      <c r="F71" s="207">
        <f>VLOOKUP($B71,'[1]stat gazz 13-14'!$A:$Z,5,0)</f>
        <v>5.7884615384615383</v>
      </c>
      <c r="G71" s="208">
        <f t="shared" si="5"/>
        <v>-0.19230769230769232</v>
      </c>
      <c r="H71" s="209">
        <f>VLOOKUP($B71,'[1]stat gazz 13-14'!$A:$Z,9,0)</f>
        <v>0</v>
      </c>
      <c r="I71" s="209">
        <f>VLOOKUP($B71,'[1]stat gazz 13-14'!$A:$Z,15,0)</f>
        <v>0</v>
      </c>
      <c r="J71" s="209">
        <f>VLOOKUP($B71,'[1]stat gazz 13-14'!$A:$Z,16,0)</f>
        <v>0</v>
      </c>
      <c r="K71" s="209">
        <f>VLOOKUP($B71,'[1]stat gazz 13-14'!$A:$Z,12,0)</f>
        <v>0</v>
      </c>
      <c r="L71" s="209">
        <f>VLOOKUP($B71,'[1]stat gazz 13-14'!$A:$Z,13,0)</f>
        <v>10</v>
      </c>
      <c r="M71" s="209">
        <f>VLOOKUP($B71,'[1]stat gazz 13-14'!$A:$Z,14,0)</f>
        <v>0</v>
      </c>
      <c r="O71" s="210" t="str">
        <f>VLOOKUP($B71,'[1]stat gazz 13-14'!$A:$Z,3,0)</f>
        <v>udinese</v>
      </c>
    </row>
    <row r="72" spans="1:15" x14ac:dyDescent="0.2">
      <c r="A72" s="216"/>
      <c r="B72" s="217" t="s">
        <v>472</v>
      </c>
      <c r="C72" s="205" t="str">
        <f t="shared" si="4"/>
        <v>cat</v>
      </c>
      <c r="D72" s="205">
        <f>VLOOKUP($B72,'[1]stat gazz 13-14'!$A:$Z,4,0)</f>
        <v>21</v>
      </c>
      <c r="E72" s="207">
        <f>VLOOKUP($B72,'[1]stat gazz 13-14'!$A:$Z,7,0)</f>
        <v>5.7857142857142856</v>
      </c>
      <c r="F72" s="207">
        <f>VLOOKUP($B72,'[1]stat gazz 13-14'!$A:$Z,5,0)</f>
        <v>5.7857142857142856</v>
      </c>
      <c r="G72" s="208">
        <f t="shared" si="5"/>
        <v>0</v>
      </c>
      <c r="H72" s="209">
        <f>VLOOKUP($B72,'[1]stat gazz 13-14'!$A:$Z,9,0)</f>
        <v>1</v>
      </c>
      <c r="I72" s="209">
        <f>VLOOKUP($B72,'[1]stat gazz 13-14'!$A:$Z,15,0)</f>
        <v>0</v>
      </c>
      <c r="J72" s="209">
        <f>VLOOKUP($B72,'[1]stat gazz 13-14'!$A:$Z,16,0)</f>
        <v>0</v>
      </c>
      <c r="K72" s="209">
        <f>VLOOKUP($B72,'[1]stat gazz 13-14'!$A:$Z,12,0)</f>
        <v>0</v>
      </c>
      <c r="L72" s="209">
        <f>VLOOKUP($B72,'[1]stat gazz 13-14'!$A:$Z,13,0)</f>
        <v>6</v>
      </c>
      <c r="M72" s="209">
        <f>VLOOKUP($B72,'[1]stat gazz 13-14'!$A:$Z,14,0)</f>
        <v>0</v>
      </c>
      <c r="O72" s="210" t="str">
        <f>VLOOKUP($B72,'[1]stat gazz 13-14'!$A:$Z,3,0)</f>
        <v>catania</v>
      </c>
    </row>
    <row r="73" spans="1:15" x14ac:dyDescent="0.2">
      <c r="A73" s="216"/>
      <c r="B73" s="217" t="s">
        <v>372</v>
      </c>
      <c r="C73" s="205" t="str">
        <f t="shared" si="4"/>
        <v>ver</v>
      </c>
      <c r="D73" s="205">
        <f>VLOOKUP($B73,'[1]stat gazz 13-14'!$A:$Z,4,0)</f>
        <v>32</v>
      </c>
      <c r="E73" s="207">
        <f>VLOOKUP($B73,'[1]stat gazz 13-14'!$A:$Z,7,0)</f>
        <v>5.90625</v>
      </c>
      <c r="F73" s="207">
        <f>VLOOKUP($B73,'[1]stat gazz 13-14'!$A:$Z,5,0)</f>
        <v>5.78125</v>
      </c>
      <c r="G73" s="208">
        <f t="shared" si="5"/>
        <v>0.1875</v>
      </c>
      <c r="H73" s="209">
        <f>VLOOKUP($B73,'[1]stat gazz 13-14'!$A:$Z,9,0)</f>
        <v>3</v>
      </c>
      <c r="I73" s="209">
        <f>VLOOKUP($B73,'[1]stat gazz 13-14'!$A:$Z,15,0)</f>
        <v>0</v>
      </c>
      <c r="J73" s="209">
        <f>VLOOKUP($B73,'[1]stat gazz 13-14'!$A:$Z,16,0)</f>
        <v>0</v>
      </c>
      <c r="K73" s="209">
        <f>VLOOKUP($B73,'[1]stat gazz 13-14'!$A:$Z,12,0)</f>
        <v>0</v>
      </c>
      <c r="L73" s="209">
        <f>VLOOKUP($B73,'[1]stat gazz 13-14'!$A:$Z,13,0)</f>
        <v>6</v>
      </c>
      <c r="M73" s="209">
        <f>VLOOKUP($B73,'[1]stat gazz 13-14'!$A:$Z,14,0)</f>
        <v>0</v>
      </c>
      <c r="O73" s="210" t="str">
        <f>VLOOKUP($B73,'[1]stat gazz 13-14'!$A:$Z,3,0)</f>
        <v>verona</v>
      </c>
    </row>
    <row r="74" spans="1:15" x14ac:dyDescent="0.2">
      <c r="A74" s="216"/>
      <c r="B74" s="217" t="s">
        <v>415</v>
      </c>
      <c r="C74" s="205" t="str">
        <f t="shared" si="4"/>
        <v>int</v>
      </c>
      <c r="D74" s="205">
        <f>VLOOKUP($B74,'[1]stat gazz 13-14'!$A:$Z,4,0)</f>
        <v>27</v>
      </c>
      <c r="E74" s="207">
        <f>VLOOKUP($B74,'[1]stat gazz 13-14'!$A:$Z,7,0)</f>
        <v>5.6481481481481479</v>
      </c>
      <c r="F74" s="207">
        <f>VLOOKUP($B74,'[1]stat gazz 13-14'!$A:$Z,5,0)</f>
        <v>5.7777777777777777</v>
      </c>
      <c r="G74" s="208">
        <f t="shared" si="5"/>
        <v>-0.12962962962962962</v>
      </c>
      <c r="H74" s="209">
        <f>VLOOKUP($B74,'[1]stat gazz 13-14'!$A:$Z,9,0)</f>
        <v>0</v>
      </c>
      <c r="I74" s="209">
        <f>VLOOKUP($B74,'[1]stat gazz 13-14'!$A:$Z,15,0)</f>
        <v>0</v>
      </c>
      <c r="J74" s="209">
        <f>VLOOKUP($B74,'[1]stat gazz 13-14'!$A:$Z,16,0)</f>
        <v>0</v>
      </c>
      <c r="K74" s="209">
        <f>VLOOKUP($B74,'[1]stat gazz 13-14'!$A:$Z,12,0)</f>
        <v>0</v>
      </c>
      <c r="L74" s="209">
        <f>VLOOKUP($B74,'[1]stat gazz 13-14'!$A:$Z,13,0)</f>
        <v>7</v>
      </c>
      <c r="M74" s="209">
        <f>VLOOKUP($B74,'[1]stat gazz 13-14'!$A:$Z,14,0)</f>
        <v>0</v>
      </c>
      <c r="O74" s="210" t="str">
        <f>VLOOKUP($B74,'[1]stat gazz 13-14'!$A:$Z,3,0)</f>
        <v>inter</v>
      </c>
    </row>
    <row r="75" spans="1:15" x14ac:dyDescent="0.2">
      <c r="A75" s="216"/>
      <c r="B75" s="217" t="s">
        <v>377</v>
      </c>
      <c r="C75" s="205" t="str">
        <f t="shared" si="4"/>
        <v>sas</v>
      </c>
      <c r="D75" s="205">
        <f>VLOOKUP($B75,'[1]stat gazz 13-14'!$A:$Z,4,0)</f>
        <v>20</v>
      </c>
      <c r="E75" s="207">
        <f>VLOOKUP($B75,'[1]stat gazz 13-14'!$A:$Z,7,0)</f>
        <v>5.4749999999999996</v>
      </c>
      <c r="F75" s="207">
        <f>VLOOKUP($B75,'[1]stat gazz 13-14'!$A:$Z,5,0)</f>
        <v>5.7750000000000004</v>
      </c>
      <c r="G75" s="208">
        <f t="shared" si="5"/>
        <v>-0.2</v>
      </c>
      <c r="H75" s="209">
        <f>VLOOKUP($B75,'[1]stat gazz 13-14'!$A:$Z,9,0)</f>
        <v>0</v>
      </c>
      <c r="I75" s="209">
        <f>VLOOKUP($B75,'[1]stat gazz 13-14'!$A:$Z,15,0)</f>
        <v>0</v>
      </c>
      <c r="J75" s="209">
        <f>VLOOKUP($B75,'[1]stat gazz 13-14'!$A:$Z,16,0)</f>
        <v>0</v>
      </c>
      <c r="K75" s="209">
        <f>VLOOKUP($B75,'[1]stat gazz 13-14'!$A:$Z,12,0)</f>
        <v>0</v>
      </c>
      <c r="L75" s="209">
        <f>VLOOKUP($B75,'[1]stat gazz 13-14'!$A:$Z,13,0)</f>
        <v>4</v>
      </c>
      <c r="M75" s="209">
        <f>VLOOKUP($B75,'[1]stat gazz 13-14'!$A:$Z,14,0)</f>
        <v>2</v>
      </c>
      <c r="O75" s="210" t="str">
        <f>VLOOKUP($B75,'[1]stat gazz 13-14'!$A:$Z,3,0)</f>
        <v>sassuolo</v>
      </c>
    </row>
    <row r="76" spans="1:15" x14ac:dyDescent="0.2">
      <c r="A76" s="216"/>
      <c r="B76" s="217" t="s">
        <v>416</v>
      </c>
      <c r="C76" s="205" t="str">
        <f t="shared" si="4"/>
        <v>laz</v>
      </c>
      <c r="D76" s="205">
        <f>VLOOKUP($B76,'[1]stat gazz 13-14'!$A:$Z,4,0)</f>
        <v>20</v>
      </c>
      <c r="E76" s="207">
        <f>VLOOKUP($B76,'[1]stat gazz 13-14'!$A:$Z,7,0)</f>
        <v>5.7</v>
      </c>
      <c r="F76" s="207">
        <f>VLOOKUP($B76,'[1]stat gazz 13-14'!$A:$Z,5,0)</f>
        <v>5.7750000000000004</v>
      </c>
      <c r="G76" s="208">
        <f t="shared" si="5"/>
        <v>2.5000000000000001E-2</v>
      </c>
      <c r="H76" s="209">
        <f>VLOOKUP($B76,'[1]stat gazz 13-14'!$A:$Z,9,0)</f>
        <v>0</v>
      </c>
      <c r="I76" s="209">
        <f>VLOOKUP($B76,'[1]stat gazz 13-14'!$A:$Z,15,0)</f>
        <v>0</v>
      </c>
      <c r="J76" s="209">
        <f>VLOOKUP($B76,'[1]stat gazz 13-14'!$A:$Z,16,0)</f>
        <v>0</v>
      </c>
      <c r="K76" s="209">
        <f>VLOOKUP($B76,'[1]stat gazz 13-14'!$A:$Z,12,0)</f>
        <v>1</v>
      </c>
      <c r="L76" s="209">
        <f>VLOOKUP($B76,'[1]stat gazz 13-14'!$A:$Z,13,0)</f>
        <v>1</v>
      </c>
      <c r="M76" s="209">
        <f>VLOOKUP($B76,'[1]stat gazz 13-14'!$A:$Z,14,0)</f>
        <v>0</v>
      </c>
      <c r="O76" s="210" t="str">
        <f>VLOOKUP($B76,'[1]stat gazz 13-14'!$A:$Z,3,0)</f>
        <v>lazio</v>
      </c>
    </row>
    <row r="77" spans="1:15" x14ac:dyDescent="0.2">
      <c r="A77" s="216"/>
      <c r="B77" s="217" t="s">
        <v>389</v>
      </c>
      <c r="C77" s="205" t="str">
        <f t="shared" si="4"/>
        <v>int</v>
      </c>
      <c r="D77" s="205">
        <f>VLOOKUP($B77,'[1]stat gazz 13-14'!$A:$Z,4,0)</f>
        <v>24</v>
      </c>
      <c r="E77" s="207">
        <f>VLOOKUP($B77,'[1]stat gazz 13-14'!$A:$Z,7,0)</f>
        <v>5.9375</v>
      </c>
      <c r="F77" s="207">
        <f>VLOOKUP($B77,'[1]stat gazz 13-14'!$A:$Z,5,0)</f>
        <v>5.770833333333333</v>
      </c>
      <c r="G77" s="208">
        <f t="shared" si="5"/>
        <v>0.16666666666666666</v>
      </c>
      <c r="H77" s="209">
        <f>VLOOKUP($B77,'[1]stat gazz 13-14'!$A:$Z,9,0)</f>
        <v>2</v>
      </c>
      <c r="I77" s="209">
        <f>VLOOKUP($B77,'[1]stat gazz 13-14'!$A:$Z,15,0)</f>
        <v>0</v>
      </c>
      <c r="J77" s="209">
        <f>VLOOKUP($B77,'[1]stat gazz 13-14'!$A:$Z,16,0)</f>
        <v>0</v>
      </c>
      <c r="K77" s="209">
        <f>VLOOKUP($B77,'[1]stat gazz 13-14'!$A:$Z,12,0)</f>
        <v>0</v>
      </c>
      <c r="L77" s="209">
        <f>VLOOKUP($B77,'[1]stat gazz 13-14'!$A:$Z,13,0)</f>
        <v>4</v>
      </c>
      <c r="M77" s="209">
        <f>VLOOKUP($B77,'[1]stat gazz 13-14'!$A:$Z,14,0)</f>
        <v>0</v>
      </c>
      <c r="O77" s="210" t="str">
        <f>VLOOKUP($B77,'[1]stat gazz 13-14'!$A:$Z,3,0)</f>
        <v>inter</v>
      </c>
    </row>
    <row r="78" spans="1:15" x14ac:dyDescent="0.2">
      <c r="A78" s="216"/>
      <c r="B78" s="217" t="s">
        <v>346</v>
      </c>
      <c r="C78" s="205" t="str">
        <f t="shared" si="4"/>
        <v>sas</v>
      </c>
      <c r="D78" s="205">
        <f>VLOOKUP($B78,'[1]stat gazz 13-14'!$A:$Z,4,0)</f>
        <v>13</v>
      </c>
      <c r="E78" s="207">
        <f>VLOOKUP($B78,'[1]stat gazz 13-14'!$A:$Z,7,0)</f>
        <v>5.7692307692307692</v>
      </c>
      <c r="F78" s="207">
        <f>VLOOKUP($B78,'[1]stat gazz 13-14'!$A:$Z,5,0)</f>
        <v>5.7692307692307692</v>
      </c>
      <c r="G78" s="208">
        <f t="shared" si="5"/>
        <v>0</v>
      </c>
      <c r="H78" s="209">
        <f>VLOOKUP($B78,'[1]stat gazz 13-14'!$A:$Z,9,0)</f>
        <v>0</v>
      </c>
      <c r="I78" s="209">
        <f>VLOOKUP($B78,'[1]stat gazz 13-14'!$A:$Z,15,0)</f>
        <v>0</v>
      </c>
      <c r="J78" s="209">
        <f>VLOOKUP($B78,'[1]stat gazz 13-14'!$A:$Z,16,0)</f>
        <v>0</v>
      </c>
      <c r="K78" s="209">
        <f>VLOOKUP($B78,'[1]stat gazz 13-14'!$A:$Z,12,0)</f>
        <v>0</v>
      </c>
      <c r="L78" s="209">
        <f>VLOOKUP($B78,'[1]stat gazz 13-14'!$A:$Z,13,0)</f>
        <v>0</v>
      </c>
      <c r="M78" s="209">
        <f>VLOOKUP($B78,'[1]stat gazz 13-14'!$A:$Z,14,0)</f>
        <v>0</v>
      </c>
      <c r="O78" s="210" t="str">
        <f>VLOOKUP($B78,'[1]stat gazz 13-14'!$A:$Z,3,0)</f>
        <v>sassuolo</v>
      </c>
    </row>
    <row r="79" spans="1:15" x14ac:dyDescent="0.2">
      <c r="A79" s="216"/>
      <c r="B79" s="217" t="s">
        <v>383</v>
      </c>
      <c r="C79" s="205" t="str">
        <f t="shared" si="4"/>
        <v>bol</v>
      </c>
      <c r="D79" s="205">
        <f>VLOOKUP($B79,'[1]stat gazz 13-14'!$A:$Z,4,0)</f>
        <v>15</v>
      </c>
      <c r="E79" s="207">
        <f>VLOOKUP($B79,'[1]stat gazz 13-14'!$A:$Z,7,0)</f>
        <v>5.833333333333333</v>
      </c>
      <c r="F79" s="207">
        <f>VLOOKUP($B79,'[1]stat gazz 13-14'!$A:$Z,5,0)</f>
        <v>5.7666666666666666</v>
      </c>
      <c r="G79" s="208">
        <f t="shared" si="5"/>
        <v>6.6666666666666666E-2</v>
      </c>
      <c r="H79" s="209">
        <f>VLOOKUP($B79,'[1]stat gazz 13-14'!$A:$Z,9,0)</f>
        <v>1</v>
      </c>
      <c r="I79" s="209">
        <f>VLOOKUP($B79,'[1]stat gazz 13-14'!$A:$Z,15,0)</f>
        <v>0</v>
      </c>
      <c r="J79" s="209">
        <f>VLOOKUP($B79,'[1]stat gazz 13-14'!$A:$Z,16,0)</f>
        <v>0</v>
      </c>
      <c r="K79" s="209">
        <f>VLOOKUP($B79,'[1]stat gazz 13-14'!$A:$Z,12,0)</f>
        <v>0</v>
      </c>
      <c r="L79" s="209">
        <f>VLOOKUP($B79,'[1]stat gazz 13-14'!$A:$Z,13,0)</f>
        <v>4</v>
      </c>
      <c r="M79" s="209">
        <f>VLOOKUP($B79,'[1]stat gazz 13-14'!$A:$Z,14,0)</f>
        <v>0</v>
      </c>
      <c r="O79" s="210" t="str">
        <f>VLOOKUP($B79,'[1]stat gazz 13-14'!$A:$Z,3,0)</f>
        <v>bologna</v>
      </c>
    </row>
    <row r="80" spans="1:15" x14ac:dyDescent="0.2">
      <c r="A80" s="216"/>
      <c r="B80" s="217" t="s">
        <v>875</v>
      </c>
      <c r="C80" s="205" t="str">
        <f t="shared" si="4"/>
        <v>cag</v>
      </c>
      <c r="D80" s="205">
        <f>VLOOKUP($B80,'[1]stat gazz 13-14'!$A:$Z,4,0)</f>
        <v>36</v>
      </c>
      <c r="E80" s="207">
        <f>VLOOKUP($B80,'[1]stat gazz 13-14'!$A:$Z,7,0)</f>
        <v>5.6111111111111107</v>
      </c>
      <c r="F80" s="207">
        <f>VLOOKUP($B80,'[1]stat gazz 13-14'!$A:$Z,5,0)</f>
        <v>5.7638888888888893</v>
      </c>
      <c r="G80" s="208">
        <f t="shared" si="5"/>
        <v>-0.15277777777777779</v>
      </c>
      <c r="H80" s="209">
        <f>VLOOKUP($B80,'[1]stat gazz 13-14'!$A:$Z,9,0)</f>
        <v>0</v>
      </c>
      <c r="I80" s="209">
        <f>VLOOKUP($B80,'[1]stat gazz 13-14'!$A:$Z,15,0)</f>
        <v>0</v>
      </c>
      <c r="J80" s="209">
        <f>VLOOKUP($B80,'[1]stat gazz 13-14'!$A:$Z,16,0)</f>
        <v>0</v>
      </c>
      <c r="K80" s="209">
        <f>VLOOKUP($B80,'[1]stat gazz 13-14'!$A:$Z,12,0)</f>
        <v>0</v>
      </c>
      <c r="L80" s="209">
        <f>VLOOKUP($B80,'[1]stat gazz 13-14'!$A:$Z,13,0)</f>
        <v>11</v>
      </c>
      <c r="M80" s="209">
        <f>VLOOKUP($B80,'[1]stat gazz 13-14'!$A:$Z,14,0)</f>
        <v>0</v>
      </c>
      <c r="O80" s="210" t="str">
        <f>VLOOKUP($B80,'[1]stat gazz 13-14'!$A:$Z,3,0)</f>
        <v>cagliari</v>
      </c>
    </row>
    <row r="81" spans="1:15" x14ac:dyDescent="0.2">
      <c r="A81" s="216"/>
      <c r="B81" s="217" t="s">
        <v>375</v>
      </c>
      <c r="C81" s="205" t="str">
        <f t="shared" si="4"/>
        <v>laz</v>
      </c>
      <c r="D81" s="205">
        <f>VLOOKUP($B81,'[1]stat gazz 13-14'!$A:$Z,4,0)</f>
        <v>25</v>
      </c>
      <c r="E81" s="207">
        <f>VLOOKUP($B81,'[1]stat gazz 13-14'!$A:$Z,7,0)</f>
        <v>5.86</v>
      </c>
      <c r="F81" s="207">
        <f>VLOOKUP($B81,'[1]stat gazz 13-14'!$A:$Z,5,0)</f>
        <v>5.76</v>
      </c>
      <c r="G81" s="208">
        <f t="shared" si="5"/>
        <v>0.1</v>
      </c>
      <c r="H81" s="209">
        <f>VLOOKUP($B81,'[1]stat gazz 13-14'!$A:$Z,9,0)</f>
        <v>2</v>
      </c>
      <c r="I81" s="209">
        <f>VLOOKUP($B81,'[1]stat gazz 13-14'!$A:$Z,15,0)</f>
        <v>0</v>
      </c>
      <c r="J81" s="209">
        <f>VLOOKUP($B81,'[1]stat gazz 13-14'!$A:$Z,16,0)</f>
        <v>0</v>
      </c>
      <c r="K81" s="209">
        <f>VLOOKUP($B81,'[1]stat gazz 13-14'!$A:$Z,12,0)</f>
        <v>1</v>
      </c>
      <c r="L81" s="209">
        <f>VLOOKUP($B81,'[1]stat gazz 13-14'!$A:$Z,13,0)</f>
        <v>7</v>
      </c>
      <c r="M81" s="209">
        <f>VLOOKUP($B81,'[1]stat gazz 13-14'!$A:$Z,14,0)</f>
        <v>1</v>
      </c>
      <c r="O81" s="210" t="str">
        <f>VLOOKUP($B81,'[1]stat gazz 13-14'!$A:$Z,3,0)</f>
        <v>lazio</v>
      </c>
    </row>
    <row r="82" spans="1:15" x14ac:dyDescent="0.2">
      <c r="A82" s="216"/>
      <c r="B82" s="217" t="s">
        <v>430</v>
      </c>
      <c r="C82" s="205" t="str">
        <f t="shared" si="4"/>
        <v>liv</v>
      </c>
      <c r="D82" s="205">
        <f>VLOOKUP($B82,'[1]stat gazz 13-14'!$A:$Z,4,0)</f>
        <v>25</v>
      </c>
      <c r="E82" s="207">
        <f>VLOOKUP($B82,'[1]stat gazz 13-14'!$A:$Z,7,0)</f>
        <v>5.84</v>
      </c>
      <c r="F82" s="207">
        <f>VLOOKUP($B82,'[1]stat gazz 13-14'!$A:$Z,5,0)</f>
        <v>5.76</v>
      </c>
      <c r="G82" s="208">
        <f t="shared" si="5"/>
        <v>0.08</v>
      </c>
      <c r="H82" s="209">
        <f>VLOOKUP($B82,'[1]stat gazz 13-14'!$A:$Z,9,0)</f>
        <v>2</v>
      </c>
      <c r="I82" s="209">
        <f>VLOOKUP($B82,'[1]stat gazz 13-14'!$A:$Z,15,0)</f>
        <v>0</v>
      </c>
      <c r="J82" s="209">
        <f>VLOOKUP($B82,'[1]stat gazz 13-14'!$A:$Z,16,0)</f>
        <v>0</v>
      </c>
      <c r="K82" s="209">
        <f>VLOOKUP($B82,'[1]stat gazz 13-14'!$A:$Z,12,0)</f>
        <v>0</v>
      </c>
      <c r="L82" s="209">
        <f>VLOOKUP($B82,'[1]stat gazz 13-14'!$A:$Z,13,0)</f>
        <v>6</v>
      </c>
      <c r="M82" s="209">
        <f>VLOOKUP($B82,'[1]stat gazz 13-14'!$A:$Z,14,0)</f>
        <v>1</v>
      </c>
      <c r="O82" s="210" t="str">
        <f>VLOOKUP($B82,'[1]stat gazz 13-14'!$A:$Z,3,0)</f>
        <v>livorno</v>
      </c>
    </row>
    <row r="83" spans="1:15" x14ac:dyDescent="0.2">
      <c r="A83" s="216"/>
      <c r="B83" s="217" t="s">
        <v>402</v>
      </c>
      <c r="C83" s="205" t="str">
        <f t="shared" si="4"/>
        <v>chi</v>
      </c>
      <c r="D83" s="205">
        <f>VLOOKUP($B83,'[1]stat gazz 13-14'!$A:$Z,4,0)</f>
        <v>31</v>
      </c>
      <c r="E83" s="207">
        <f>VLOOKUP($B83,'[1]stat gazz 13-14'!$A:$Z,7,0)</f>
        <v>5.645161290322581</v>
      </c>
      <c r="F83" s="207">
        <f>VLOOKUP($B83,'[1]stat gazz 13-14'!$A:$Z,5,0)</f>
        <v>5.758064516129032</v>
      </c>
      <c r="G83" s="208">
        <f t="shared" si="5"/>
        <v>-0.11290322580645161</v>
      </c>
      <c r="H83" s="209">
        <f>VLOOKUP($B83,'[1]stat gazz 13-14'!$A:$Z,9,0)</f>
        <v>0</v>
      </c>
      <c r="I83" s="209">
        <f>VLOOKUP($B83,'[1]stat gazz 13-14'!$A:$Z,15,0)</f>
        <v>0</v>
      </c>
      <c r="J83" s="209">
        <f>VLOOKUP($B83,'[1]stat gazz 13-14'!$A:$Z,16,0)</f>
        <v>0</v>
      </c>
      <c r="K83" s="209">
        <f>VLOOKUP($B83,'[1]stat gazz 13-14'!$A:$Z,12,0)</f>
        <v>1</v>
      </c>
      <c r="L83" s="209">
        <f>VLOOKUP($B83,'[1]stat gazz 13-14'!$A:$Z,13,0)</f>
        <v>9</v>
      </c>
      <c r="M83" s="209">
        <f>VLOOKUP($B83,'[1]stat gazz 13-14'!$A:$Z,14,0)</f>
        <v>0</v>
      </c>
      <c r="O83" s="210" t="str">
        <f>VLOOKUP($B83,'[1]stat gazz 13-14'!$A:$Z,3,0)</f>
        <v>chievo</v>
      </c>
    </row>
    <row r="84" spans="1:15" x14ac:dyDescent="0.2">
      <c r="A84" s="216"/>
      <c r="B84" s="217" t="s">
        <v>350</v>
      </c>
      <c r="C84" s="205" t="str">
        <f t="shared" si="4"/>
        <v>cat</v>
      </c>
      <c r="D84" s="205">
        <f>VLOOKUP($B84,'[1]stat gazz 13-14'!$A:$Z,4,0)</f>
        <v>18</v>
      </c>
      <c r="E84" s="207">
        <f>VLOOKUP($B84,'[1]stat gazz 13-14'!$A:$Z,7,0)</f>
        <v>5.583333333333333</v>
      </c>
      <c r="F84" s="207">
        <f>VLOOKUP($B84,'[1]stat gazz 13-14'!$A:$Z,5,0)</f>
        <v>5.75</v>
      </c>
      <c r="G84" s="208">
        <f t="shared" si="5"/>
        <v>-0.16666666666666666</v>
      </c>
      <c r="H84" s="209">
        <f>VLOOKUP($B84,'[1]stat gazz 13-14'!$A:$Z,9,0)</f>
        <v>0</v>
      </c>
      <c r="I84" s="209">
        <f>VLOOKUP($B84,'[1]stat gazz 13-14'!$A:$Z,15,0)</f>
        <v>0</v>
      </c>
      <c r="J84" s="209">
        <f>VLOOKUP($B84,'[1]stat gazz 13-14'!$A:$Z,16,0)</f>
        <v>0</v>
      </c>
      <c r="K84" s="209">
        <f>VLOOKUP($B84,'[1]stat gazz 13-14'!$A:$Z,12,0)</f>
        <v>0</v>
      </c>
      <c r="L84" s="209">
        <f>VLOOKUP($B84,'[1]stat gazz 13-14'!$A:$Z,13,0)</f>
        <v>6</v>
      </c>
      <c r="M84" s="209">
        <f>VLOOKUP($B84,'[1]stat gazz 13-14'!$A:$Z,14,0)</f>
        <v>0</v>
      </c>
      <c r="O84" s="210" t="str">
        <f>VLOOKUP($B84,'[1]stat gazz 13-14'!$A:$Z,3,0)</f>
        <v>catania</v>
      </c>
    </row>
    <row r="85" spans="1:15" x14ac:dyDescent="0.2">
      <c r="A85" s="216"/>
      <c r="B85" s="217" t="s">
        <v>424</v>
      </c>
      <c r="C85" s="205" t="str">
        <f t="shared" si="4"/>
        <v>ver</v>
      </c>
      <c r="D85" s="205">
        <f>VLOOKUP($B85,'[1]stat gazz 13-14'!$A:$Z,4,0)</f>
        <v>23</v>
      </c>
      <c r="E85" s="207">
        <f>VLOOKUP($B85,'[1]stat gazz 13-14'!$A:$Z,7,0)</f>
        <v>5.6521739130434785</v>
      </c>
      <c r="F85" s="207">
        <f>VLOOKUP($B85,'[1]stat gazz 13-14'!$A:$Z,5,0)</f>
        <v>5.7391304347826084</v>
      </c>
      <c r="G85" s="208">
        <f t="shared" si="5"/>
        <v>-8.6956521739130432E-2</v>
      </c>
      <c r="H85" s="209">
        <f>VLOOKUP($B85,'[1]stat gazz 13-14'!$A:$Z,9,0)</f>
        <v>0</v>
      </c>
      <c r="I85" s="209">
        <f>VLOOKUP($B85,'[1]stat gazz 13-14'!$A:$Z,15,0)</f>
        <v>0</v>
      </c>
      <c r="J85" s="209">
        <f>VLOOKUP($B85,'[1]stat gazz 13-14'!$A:$Z,16,0)</f>
        <v>0</v>
      </c>
      <c r="K85" s="209">
        <f>VLOOKUP($B85,'[1]stat gazz 13-14'!$A:$Z,12,0)</f>
        <v>0</v>
      </c>
      <c r="L85" s="209">
        <f>VLOOKUP($B85,'[1]stat gazz 13-14'!$A:$Z,13,0)</f>
        <v>4</v>
      </c>
      <c r="M85" s="209">
        <f>VLOOKUP($B85,'[1]stat gazz 13-14'!$A:$Z,14,0)</f>
        <v>0</v>
      </c>
      <c r="O85" s="210" t="str">
        <f>VLOOKUP($B85,'[1]stat gazz 13-14'!$A:$Z,3,0)</f>
        <v>verona</v>
      </c>
    </row>
    <row r="86" spans="1:15" x14ac:dyDescent="0.2">
      <c r="A86" s="216"/>
      <c r="B86" s="217" t="s">
        <v>385</v>
      </c>
      <c r="C86" s="205" t="str">
        <f t="shared" si="4"/>
        <v>laz</v>
      </c>
      <c r="D86" s="205">
        <f>VLOOKUP($B86,'[1]stat gazz 13-14'!$A:$Z,4,0)</f>
        <v>17</v>
      </c>
      <c r="E86" s="207">
        <f>VLOOKUP($B86,'[1]stat gazz 13-14'!$A:$Z,7,0)</f>
        <v>5.617647058823529</v>
      </c>
      <c r="F86" s="207">
        <f>VLOOKUP($B86,'[1]stat gazz 13-14'!$A:$Z,5,0)</f>
        <v>5.7352941176470589</v>
      </c>
      <c r="G86" s="208">
        <f t="shared" si="5"/>
        <v>0</v>
      </c>
      <c r="H86" s="209">
        <f>VLOOKUP($B86,'[1]stat gazz 13-14'!$A:$Z,9,0)</f>
        <v>1</v>
      </c>
      <c r="I86" s="209">
        <f>VLOOKUP($B86,'[1]stat gazz 13-14'!$A:$Z,15,0)</f>
        <v>0</v>
      </c>
      <c r="J86" s="209">
        <f>VLOOKUP($B86,'[1]stat gazz 13-14'!$A:$Z,16,0)</f>
        <v>0</v>
      </c>
      <c r="K86" s="209">
        <f>VLOOKUP($B86,'[1]stat gazz 13-14'!$A:$Z,12,0)</f>
        <v>0</v>
      </c>
      <c r="L86" s="209">
        <f>VLOOKUP($B86,'[1]stat gazz 13-14'!$A:$Z,13,0)</f>
        <v>6</v>
      </c>
      <c r="M86" s="209">
        <f>VLOOKUP($B86,'[1]stat gazz 13-14'!$A:$Z,14,0)</f>
        <v>0</v>
      </c>
      <c r="O86" s="210" t="str">
        <f>VLOOKUP($B86,'[1]stat gazz 13-14'!$A:$Z,3,0)</f>
        <v>lazio</v>
      </c>
    </row>
    <row r="87" spans="1:15" x14ac:dyDescent="0.2">
      <c r="A87" s="216"/>
      <c r="B87" s="217" t="s">
        <v>401</v>
      </c>
      <c r="C87" s="205" t="str">
        <f t="shared" si="4"/>
        <v>nap</v>
      </c>
      <c r="D87" s="205">
        <f>VLOOKUP($B87,'[1]stat gazz 13-14'!$A:$Z,4,0)</f>
        <v>26</v>
      </c>
      <c r="E87" s="207">
        <f>VLOOKUP($B87,'[1]stat gazz 13-14'!$A:$Z,7,0)</f>
        <v>5.5576923076923075</v>
      </c>
      <c r="F87" s="207">
        <f>VLOOKUP($B87,'[1]stat gazz 13-14'!$A:$Z,5,0)</f>
        <v>5.7307692307692308</v>
      </c>
      <c r="G87" s="208">
        <f t="shared" si="5"/>
        <v>-9.6153846153846159E-2</v>
      </c>
      <c r="H87" s="209">
        <f>VLOOKUP($B87,'[1]stat gazz 13-14'!$A:$Z,9,0)</f>
        <v>0</v>
      </c>
      <c r="I87" s="209">
        <f>VLOOKUP($B87,'[1]stat gazz 13-14'!$A:$Z,15,0)</f>
        <v>0</v>
      </c>
      <c r="J87" s="209">
        <f>VLOOKUP($B87,'[1]stat gazz 13-14'!$A:$Z,16,0)</f>
        <v>0</v>
      </c>
      <c r="K87" s="209">
        <f>VLOOKUP($B87,'[1]stat gazz 13-14'!$A:$Z,12,0)</f>
        <v>1</v>
      </c>
      <c r="L87" s="209">
        <f>VLOOKUP($B87,'[1]stat gazz 13-14'!$A:$Z,13,0)</f>
        <v>5</v>
      </c>
      <c r="M87" s="209">
        <f>VLOOKUP($B87,'[1]stat gazz 13-14'!$A:$Z,14,0)</f>
        <v>1</v>
      </c>
      <c r="O87" s="210" t="str">
        <f>VLOOKUP($B87,'[1]stat gazz 13-14'!$A:$Z,3,0)</f>
        <v>napoli</v>
      </c>
    </row>
    <row r="88" spans="1:15" x14ac:dyDescent="0.2">
      <c r="A88" s="216"/>
      <c r="B88" s="217" t="s">
        <v>439</v>
      </c>
      <c r="C88" s="205" t="str">
        <f t="shared" si="4"/>
        <v>sam</v>
      </c>
      <c r="D88" s="205">
        <f>VLOOKUP($B88,'[1]stat gazz 13-14'!$A:$Z,4,0)</f>
        <v>33</v>
      </c>
      <c r="E88" s="207">
        <f>VLOOKUP($B88,'[1]stat gazz 13-14'!$A:$Z,7,0)</f>
        <v>5.6363636363636367</v>
      </c>
      <c r="F88" s="207">
        <f>VLOOKUP($B88,'[1]stat gazz 13-14'!$A:$Z,5,0)</f>
        <v>5.7272727272727275</v>
      </c>
      <c r="G88" s="208">
        <f t="shared" si="5"/>
        <v>-3.0303030303030304E-2</v>
      </c>
      <c r="H88" s="209">
        <f>VLOOKUP($B88,'[1]stat gazz 13-14'!$A:$Z,9,0)</f>
        <v>1</v>
      </c>
      <c r="I88" s="209">
        <f>VLOOKUP($B88,'[1]stat gazz 13-14'!$A:$Z,15,0)</f>
        <v>0</v>
      </c>
      <c r="J88" s="209">
        <f>VLOOKUP($B88,'[1]stat gazz 13-14'!$A:$Z,16,0)</f>
        <v>0</v>
      </c>
      <c r="K88" s="209">
        <f>VLOOKUP($B88,'[1]stat gazz 13-14'!$A:$Z,12,0)</f>
        <v>1</v>
      </c>
      <c r="L88" s="209">
        <f>VLOOKUP($B88,'[1]stat gazz 13-14'!$A:$Z,13,0)</f>
        <v>8</v>
      </c>
      <c r="M88" s="209">
        <f>VLOOKUP($B88,'[1]stat gazz 13-14'!$A:$Z,14,0)</f>
        <v>1</v>
      </c>
      <c r="O88" s="210" t="str">
        <f>VLOOKUP($B88,'[1]stat gazz 13-14'!$A:$Z,3,0)</f>
        <v>sampdoria</v>
      </c>
    </row>
    <row r="89" spans="1:15" x14ac:dyDescent="0.2">
      <c r="A89" s="216"/>
      <c r="B89" s="217" t="s">
        <v>453</v>
      </c>
      <c r="C89" s="205" t="str">
        <f t="shared" si="4"/>
        <v>cag</v>
      </c>
      <c r="D89" s="205">
        <f>VLOOKUP($B89,'[1]stat gazz 13-14'!$A:$Z,4,0)</f>
        <v>22</v>
      </c>
      <c r="E89" s="207">
        <f>VLOOKUP($B89,'[1]stat gazz 13-14'!$A:$Z,7,0)</f>
        <v>5.75</v>
      </c>
      <c r="F89" s="207">
        <f>VLOOKUP($B89,'[1]stat gazz 13-14'!$A:$Z,5,0)</f>
        <v>5.7272727272727275</v>
      </c>
      <c r="G89" s="208">
        <f t="shared" si="5"/>
        <v>2.2727272727272728E-2</v>
      </c>
      <c r="H89" s="209">
        <f>VLOOKUP($B89,'[1]stat gazz 13-14'!$A:$Z,9,0)</f>
        <v>0</v>
      </c>
      <c r="I89" s="209">
        <f>VLOOKUP($B89,'[1]stat gazz 13-14'!$A:$Z,15,0)</f>
        <v>0</v>
      </c>
      <c r="J89" s="209">
        <f>VLOOKUP($B89,'[1]stat gazz 13-14'!$A:$Z,16,0)</f>
        <v>0</v>
      </c>
      <c r="K89" s="209">
        <f>VLOOKUP($B89,'[1]stat gazz 13-14'!$A:$Z,12,0)</f>
        <v>3</v>
      </c>
      <c r="L89" s="209">
        <f>VLOOKUP($B89,'[1]stat gazz 13-14'!$A:$Z,13,0)</f>
        <v>5</v>
      </c>
      <c r="M89" s="209">
        <f>VLOOKUP($B89,'[1]stat gazz 13-14'!$A:$Z,14,0)</f>
        <v>0</v>
      </c>
      <c r="O89" s="210" t="str">
        <f>VLOOKUP($B89,'[1]stat gazz 13-14'!$A:$Z,3,0)</f>
        <v>cagliari</v>
      </c>
    </row>
    <row r="90" spans="1:15" x14ac:dyDescent="0.2">
      <c r="A90" s="216"/>
      <c r="B90" s="217" t="s">
        <v>435</v>
      </c>
      <c r="C90" s="205" t="str">
        <f t="shared" si="4"/>
        <v>ver</v>
      </c>
      <c r="D90" s="205">
        <f>VLOOKUP($B90,'[1]stat gazz 13-14'!$A:$Z,4,0)</f>
        <v>29</v>
      </c>
      <c r="E90" s="207">
        <f>VLOOKUP($B90,'[1]stat gazz 13-14'!$A:$Z,7,0)</f>
        <v>5.6206896551724137</v>
      </c>
      <c r="F90" s="207">
        <f>VLOOKUP($B90,'[1]stat gazz 13-14'!$A:$Z,5,0)</f>
        <v>5.7241379310344831</v>
      </c>
      <c r="G90" s="208">
        <f t="shared" si="5"/>
        <v>-3.4482758620689655E-2</v>
      </c>
      <c r="H90" s="209">
        <f>VLOOKUP($B90,'[1]stat gazz 13-14'!$A:$Z,9,0)</f>
        <v>0</v>
      </c>
      <c r="I90" s="209">
        <f>VLOOKUP($B90,'[1]stat gazz 13-14'!$A:$Z,15,0)</f>
        <v>0</v>
      </c>
      <c r="J90" s="209">
        <f>VLOOKUP($B90,'[1]stat gazz 13-14'!$A:$Z,16,0)</f>
        <v>0</v>
      </c>
      <c r="K90" s="209">
        <f>VLOOKUP($B90,'[1]stat gazz 13-14'!$A:$Z,12,0)</f>
        <v>1</v>
      </c>
      <c r="L90" s="209">
        <f>VLOOKUP($B90,'[1]stat gazz 13-14'!$A:$Z,13,0)</f>
        <v>2</v>
      </c>
      <c r="M90" s="209">
        <f>VLOOKUP($B90,'[1]stat gazz 13-14'!$A:$Z,14,0)</f>
        <v>1</v>
      </c>
      <c r="O90" s="210" t="str">
        <f>VLOOKUP($B90,'[1]stat gazz 13-14'!$A:$Z,3,0)</f>
        <v>verona</v>
      </c>
    </row>
    <row r="91" spans="1:15" x14ac:dyDescent="0.2">
      <c r="A91" s="216"/>
      <c r="B91" s="217" t="s">
        <v>469</v>
      </c>
      <c r="C91" s="205" t="str">
        <f t="shared" si="4"/>
        <v>chi</v>
      </c>
      <c r="D91" s="205">
        <f>VLOOKUP($B91,'[1]stat gazz 13-14'!$A:$Z,4,0)</f>
        <v>29</v>
      </c>
      <c r="E91" s="207">
        <f>VLOOKUP($B91,'[1]stat gazz 13-14'!$A:$Z,7,0)</f>
        <v>5.7241379310344831</v>
      </c>
      <c r="F91" s="207">
        <f>VLOOKUP($B91,'[1]stat gazz 13-14'!$A:$Z,5,0)</f>
        <v>5.7241379310344831</v>
      </c>
      <c r="G91" s="208">
        <f t="shared" si="5"/>
        <v>6.8965517241379309E-2</v>
      </c>
      <c r="H91" s="209">
        <f>VLOOKUP($B91,'[1]stat gazz 13-14'!$A:$Z,9,0)</f>
        <v>1</v>
      </c>
      <c r="I91" s="209">
        <f>VLOOKUP($B91,'[1]stat gazz 13-14'!$A:$Z,15,0)</f>
        <v>0</v>
      </c>
      <c r="J91" s="209">
        <f>VLOOKUP($B91,'[1]stat gazz 13-14'!$A:$Z,16,0)</f>
        <v>0</v>
      </c>
      <c r="K91" s="209">
        <f>VLOOKUP($B91,'[1]stat gazz 13-14'!$A:$Z,12,0)</f>
        <v>2</v>
      </c>
      <c r="L91" s="209">
        <f>VLOOKUP($B91,'[1]stat gazz 13-14'!$A:$Z,13,0)</f>
        <v>6</v>
      </c>
      <c r="M91" s="209">
        <f>VLOOKUP($B91,'[1]stat gazz 13-14'!$A:$Z,14,0)</f>
        <v>0</v>
      </c>
      <c r="O91" s="210" t="str">
        <f>VLOOKUP($B91,'[1]stat gazz 13-14'!$A:$Z,3,0)</f>
        <v>chievo</v>
      </c>
    </row>
    <row r="92" spans="1:15" x14ac:dyDescent="0.2">
      <c r="A92" s="216"/>
      <c r="B92" s="217" t="s">
        <v>450</v>
      </c>
      <c r="C92" s="205" t="str">
        <f t="shared" si="4"/>
        <v>cag</v>
      </c>
      <c r="D92" s="205">
        <f>VLOOKUP($B92,'[1]stat gazz 13-14'!$A:$Z,4,0)</f>
        <v>18</v>
      </c>
      <c r="E92" s="207">
        <f>VLOOKUP($B92,'[1]stat gazz 13-14'!$A:$Z,7,0)</f>
        <v>5.6388888888888893</v>
      </c>
      <c r="F92" s="207">
        <f>VLOOKUP($B92,'[1]stat gazz 13-14'!$A:$Z,5,0)</f>
        <v>5.7222222222222223</v>
      </c>
      <c r="G92" s="208">
        <f t="shared" si="5"/>
        <v>-8.3333333333333329E-2</v>
      </c>
      <c r="H92" s="209">
        <f>VLOOKUP($B92,'[1]stat gazz 13-14'!$A:$Z,9,0)</f>
        <v>0</v>
      </c>
      <c r="I92" s="209">
        <f>VLOOKUP($B92,'[1]stat gazz 13-14'!$A:$Z,15,0)</f>
        <v>0</v>
      </c>
      <c r="J92" s="209">
        <f>VLOOKUP($B92,'[1]stat gazz 13-14'!$A:$Z,16,0)</f>
        <v>0</v>
      </c>
      <c r="K92" s="209">
        <f>VLOOKUP($B92,'[1]stat gazz 13-14'!$A:$Z,12,0)</f>
        <v>0</v>
      </c>
      <c r="L92" s="209">
        <f>VLOOKUP($B92,'[1]stat gazz 13-14'!$A:$Z,13,0)</f>
        <v>3</v>
      </c>
      <c r="M92" s="209">
        <f>VLOOKUP($B92,'[1]stat gazz 13-14'!$A:$Z,14,0)</f>
        <v>0</v>
      </c>
      <c r="O92" s="210" t="str">
        <f>VLOOKUP($B92,'[1]stat gazz 13-14'!$A:$Z,3,0)</f>
        <v>cagliari</v>
      </c>
    </row>
    <row r="93" spans="1:15" x14ac:dyDescent="0.2">
      <c r="A93" s="216"/>
      <c r="B93" s="217" t="s">
        <v>431</v>
      </c>
      <c r="C93" s="205" t="str">
        <f t="shared" si="4"/>
        <v>liv</v>
      </c>
      <c r="D93" s="205">
        <f>VLOOKUP($B93,'[1]stat gazz 13-14'!$A:$Z,4,0)</f>
        <v>16</v>
      </c>
      <c r="E93" s="207">
        <f>VLOOKUP($B93,'[1]stat gazz 13-14'!$A:$Z,7,0)</f>
        <v>5.96875</v>
      </c>
      <c r="F93" s="207">
        <f>VLOOKUP($B93,'[1]stat gazz 13-14'!$A:$Z,5,0)</f>
        <v>5.71875</v>
      </c>
      <c r="G93" s="208">
        <f t="shared" si="5"/>
        <v>0.25</v>
      </c>
      <c r="H93" s="209">
        <f>VLOOKUP($B93,'[1]stat gazz 13-14'!$A:$Z,9,0)</f>
        <v>2</v>
      </c>
      <c r="I93" s="209">
        <f>VLOOKUP($B93,'[1]stat gazz 13-14'!$A:$Z,15,0)</f>
        <v>0</v>
      </c>
      <c r="J93" s="209">
        <f>VLOOKUP($B93,'[1]stat gazz 13-14'!$A:$Z,16,0)</f>
        <v>0</v>
      </c>
      <c r="K93" s="209">
        <f>VLOOKUP($B93,'[1]stat gazz 13-14'!$A:$Z,12,0)</f>
        <v>1</v>
      </c>
      <c r="L93" s="209">
        <f>VLOOKUP($B93,'[1]stat gazz 13-14'!$A:$Z,13,0)</f>
        <v>6</v>
      </c>
      <c r="M93" s="209">
        <f>VLOOKUP($B93,'[1]stat gazz 13-14'!$A:$Z,14,0)</f>
        <v>0</v>
      </c>
      <c r="O93" s="210" t="str">
        <f>VLOOKUP($B93,'[1]stat gazz 13-14'!$A:$Z,3,0)</f>
        <v>livorno</v>
      </c>
    </row>
    <row r="94" spans="1:15" x14ac:dyDescent="0.2">
      <c r="A94" s="216"/>
      <c r="B94" s="217" t="s">
        <v>427</v>
      </c>
      <c r="C94" s="205" t="str">
        <f t="shared" si="4"/>
        <v>bol</v>
      </c>
      <c r="D94" s="205">
        <f>VLOOKUP($B94,'[1]stat gazz 13-14'!$A:$Z,4,0)</f>
        <v>21</v>
      </c>
      <c r="E94" s="207">
        <f>VLOOKUP($B94,'[1]stat gazz 13-14'!$A:$Z,7,0)</f>
        <v>5.5714285714285712</v>
      </c>
      <c r="F94" s="207">
        <f>VLOOKUP($B94,'[1]stat gazz 13-14'!$A:$Z,5,0)</f>
        <v>5.7142857142857144</v>
      </c>
      <c r="G94" s="208">
        <f t="shared" si="5"/>
        <v>-0.14285714285714285</v>
      </c>
      <c r="H94" s="209">
        <f>VLOOKUP($B94,'[1]stat gazz 13-14'!$A:$Z,9,0)</f>
        <v>0</v>
      </c>
      <c r="I94" s="209">
        <f>VLOOKUP($B94,'[1]stat gazz 13-14'!$A:$Z,15,0)</f>
        <v>0</v>
      </c>
      <c r="J94" s="209">
        <f>VLOOKUP($B94,'[1]stat gazz 13-14'!$A:$Z,16,0)</f>
        <v>0</v>
      </c>
      <c r="K94" s="209">
        <f>VLOOKUP($B94,'[1]stat gazz 13-14'!$A:$Z,12,0)</f>
        <v>0</v>
      </c>
      <c r="L94" s="209">
        <f>VLOOKUP($B94,'[1]stat gazz 13-14'!$A:$Z,13,0)</f>
        <v>6</v>
      </c>
      <c r="M94" s="209">
        <f>VLOOKUP($B94,'[1]stat gazz 13-14'!$A:$Z,14,0)</f>
        <v>0</v>
      </c>
      <c r="O94" s="210" t="str">
        <f>VLOOKUP($B94,'[1]stat gazz 13-14'!$A:$Z,3,0)</f>
        <v>bologna</v>
      </c>
    </row>
    <row r="95" spans="1:15" x14ac:dyDescent="0.2">
      <c r="A95" s="216"/>
      <c r="B95" s="217" t="s">
        <v>843</v>
      </c>
      <c r="C95" s="205" t="str">
        <f t="shared" si="4"/>
        <v>gen</v>
      </c>
      <c r="D95" s="205">
        <f>VLOOKUP($B95,'[1]stat gazz 13-14'!$A:$Z,4,0)</f>
        <v>19</v>
      </c>
      <c r="E95" s="207">
        <f>VLOOKUP($B95,'[1]stat gazz 13-14'!$A:$Z,7,0)</f>
        <v>5.5263157894736841</v>
      </c>
      <c r="F95" s="207">
        <f>VLOOKUP($B95,'[1]stat gazz 13-14'!$A:$Z,5,0)</f>
        <v>5.7105263157894735</v>
      </c>
      <c r="G95" s="208">
        <f t="shared" si="5"/>
        <v>-0.18421052631578946</v>
      </c>
      <c r="H95" s="209">
        <f>VLOOKUP($B95,'[1]stat gazz 13-14'!$A:$Z,9,0)</f>
        <v>0</v>
      </c>
      <c r="I95" s="209">
        <f>VLOOKUP($B95,'[1]stat gazz 13-14'!$A:$Z,15,0)</f>
        <v>0</v>
      </c>
      <c r="J95" s="209">
        <f>VLOOKUP($B95,'[1]stat gazz 13-14'!$A:$Z,16,0)</f>
        <v>0</v>
      </c>
      <c r="K95" s="209">
        <f>VLOOKUP($B95,'[1]stat gazz 13-14'!$A:$Z,12,0)</f>
        <v>0</v>
      </c>
      <c r="L95" s="209">
        <f>VLOOKUP($B95,'[1]stat gazz 13-14'!$A:$Z,13,0)</f>
        <v>7</v>
      </c>
      <c r="M95" s="209">
        <f>VLOOKUP($B95,'[1]stat gazz 13-14'!$A:$Z,14,0)</f>
        <v>0</v>
      </c>
      <c r="O95" s="210" t="str">
        <f>VLOOKUP($B95,'[1]stat gazz 13-14'!$A:$Z,3,0)</f>
        <v>genoa</v>
      </c>
    </row>
    <row r="96" spans="1:15" x14ac:dyDescent="0.2">
      <c r="A96" s="216"/>
      <c r="B96" s="217" t="s">
        <v>370</v>
      </c>
      <c r="C96" s="205" t="str">
        <f t="shared" si="4"/>
        <v>nap</v>
      </c>
      <c r="D96" s="205">
        <f>VLOOKUP($B96,'[1]stat gazz 13-14'!$A:$Z,4,0)</f>
        <v>15</v>
      </c>
      <c r="E96" s="207">
        <f>VLOOKUP($B96,'[1]stat gazz 13-14'!$A:$Z,7,0)</f>
        <v>5.6333333333333337</v>
      </c>
      <c r="F96" s="207">
        <f>VLOOKUP($B96,'[1]stat gazz 13-14'!$A:$Z,5,0)</f>
        <v>5.7</v>
      </c>
      <c r="G96" s="208">
        <f t="shared" si="5"/>
        <v>-6.6666666666666666E-2</v>
      </c>
      <c r="H96" s="209">
        <f>VLOOKUP($B96,'[1]stat gazz 13-14'!$A:$Z,9,0)</f>
        <v>1</v>
      </c>
      <c r="I96" s="209">
        <f>VLOOKUP($B96,'[1]stat gazz 13-14'!$A:$Z,15,0)</f>
        <v>0</v>
      </c>
      <c r="J96" s="209">
        <f>VLOOKUP($B96,'[1]stat gazz 13-14'!$A:$Z,16,0)</f>
        <v>0</v>
      </c>
      <c r="K96" s="209">
        <f>VLOOKUP($B96,'[1]stat gazz 13-14'!$A:$Z,12,0)</f>
        <v>0</v>
      </c>
      <c r="L96" s="209">
        <f>VLOOKUP($B96,'[1]stat gazz 13-14'!$A:$Z,13,0)</f>
        <v>8</v>
      </c>
      <c r="M96" s="209">
        <f>VLOOKUP($B96,'[1]stat gazz 13-14'!$A:$Z,14,0)</f>
        <v>0</v>
      </c>
      <c r="O96" s="210" t="str">
        <f>VLOOKUP($B96,'[1]stat gazz 13-14'!$A:$Z,3,0)</f>
        <v>napoli</v>
      </c>
    </row>
    <row r="97" spans="1:15" x14ac:dyDescent="0.2">
      <c r="A97" s="216"/>
      <c r="B97" s="217" t="s">
        <v>417</v>
      </c>
      <c r="C97" s="205" t="str">
        <f t="shared" si="4"/>
        <v>cat</v>
      </c>
      <c r="D97" s="205">
        <f>VLOOKUP($B97,'[1]stat gazz 13-14'!$A:$Z,4,0)</f>
        <v>16</v>
      </c>
      <c r="E97" s="207">
        <f>VLOOKUP($B97,'[1]stat gazz 13-14'!$A:$Z,7,0)</f>
        <v>5.40625</v>
      </c>
      <c r="F97" s="207">
        <f>VLOOKUP($B97,'[1]stat gazz 13-14'!$A:$Z,5,0)</f>
        <v>5.6875</v>
      </c>
      <c r="G97" s="208">
        <f t="shared" si="5"/>
        <v>-0.15625</v>
      </c>
      <c r="H97" s="209">
        <f>VLOOKUP($B97,'[1]stat gazz 13-14'!$A:$Z,9,0)</f>
        <v>0</v>
      </c>
      <c r="I97" s="209">
        <f>VLOOKUP($B97,'[1]stat gazz 13-14'!$A:$Z,15,0)</f>
        <v>0</v>
      </c>
      <c r="J97" s="209">
        <f>VLOOKUP($B97,'[1]stat gazz 13-14'!$A:$Z,16,0)</f>
        <v>0</v>
      </c>
      <c r="K97" s="209">
        <f>VLOOKUP($B97,'[1]stat gazz 13-14'!$A:$Z,12,0)</f>
        <v>0</v>
      </c>
      <c r="L97" s="209">
        <f>VLOOKUP($B97,'[1]stat gazz 13-14'!$A:$Z,13,0)</f>
        <v>3</v>
      </c>
      <c r="M97" s="209">
        <f>VLOOKUP($B97,'[1]stat gazz 13-14'!$A:$Z,14,0)</f>
        <v>1</v>
      </c>
      <c r="O97" s="210" t="str">
        <f>VLOOKUP($B97,'[1]stat gazz 13-14'!$A:$Z,3,0)</f>
        <v>catania</v>
      </c>
    </row>
    <row r="98" spans="1:15" x14ac:dyDescent="0.2">
      <c r="A98" s="216"/>
      <c r="B98" s="217" t="s">
        <v>406</v>
      </c>
      <c r="C98" s="205" t="str">
        <f t="shared" si="4"/>
        <v>sas</v>
      </c>
      <c r="D98" s="205">
        <f>VLOOKUP($B98,'[1]stat gazz 13-14'!$A:$Z,4,0)</f>
        <v>25</v>
      </c>
      <c r="E98" s="207">
        <f>VLOOKUP($B98,'[1]stat gazz 13-14'!$A:$Z,7,0)</f>
        <v>5.52</v>
      </c>
      <c r="F98" s="207">
        <f>VLOOKUP($B98,'[1]stat gazz 13-14'!$A:$Z,5,0)</f>
        <v>5.68</v>
      </c>
      <c r="G98" s="208">
        <f t="shared" si="5"/>
        <v>-0.16</v>
      </c>
      <c r="H98" s="209">
        <f>VLOOKUP($B98,'[1]stat gazz 13-14'!$A:$Z,9,0)</f>
        <v>0</v>
      </c>
      <c r="I98" s="209">
        <f>VLOOKUP($B98,'[1]stat gazz 13-14'!$A:$Z,15,0)</f>
        <v>0</v>
      </c>
      <c r="J98" s="209">
        <f>VLOOKUP($B98,'[1]stat gazz 13-14'!$A:$Z,16,0)</f>
        <v>0</v>
      </c>
      <c r="K98" s="209">
        <f>VLOOKUP($B98,'[1]stat gazz 13-14'!$A:$Z,12,0)</f>
        <v>0</v>
      </c>
      <c r="L98" s="209">
        <f>VLOOKUP($B98,'[1]stat gazz 13-14'!$A:$Z,13,0)</f>
        <v>8</v>
      </c>
      <c r="M98" s="209">
        <f>VLOOKUP($B98,'[1]stat gazz 13-14'!$A:$Z,14,0)</f>
        <v>0</v>
      </c>
      <c r="O98" s="210" t="str">
        <f>VLOOKUP($B98,'[1]stat gazz 13-14'!$A:$Z,3,0)</f>
        <v>sassuolo</v>
      </c>
    </row>
    <row r="99" spans="1:15" x14ac:dyDescent="0.2">
      <c r="A99" s="216"/>
      <c r="B99" s="217" t="s">
        <v>419</v>
      </c>
      <c r="C99" s="205" t="str">
        <f t="shared" ref="C99:C130" si="6">LEFT(O99,3)</f>
        <v>sas</v>
      </c>
      <c r="D99" s="205">
        <f>VLOOKUP($B99,'[1]stat gazz 13-14'!$A:$Z,4,0)</f>
        <v>28</v>
      </c>
      <c r="E99" s="207">
        <f>VLOOKUP($B99,'[1]stat gazz 13-14'!$A:$Z,7,0)</f>
        <v>5.7142857142857144</v>
      </c>
      <c r="F99" s="207">
        <f>VLOOKUP($B99,'[1]stat gazz 13-14'!$A:$Z,5,0)</f>
        <v>5.6785714285714288</v>
      </c>
      <c r="G99" s="208">
        <f t="shared" ref="G99:G130" si="7">(H99*3-J99*3+K99-L99*0.5-M99)/D99</f>
        <v>0.10714285714285714</v>
      </c>
      <c r="H99" s="209">
        <f>VLOOKUP($B99,'[1]stat gazz 13-14'!$A:$Z,9,0)</f>
        <v>1</v>
      </c>
      <c r="I99" s="209">
        <f>VLOOKUP($B99,'[1]stat gazz 13-14'!$A:$Z,15,0)</f>
        <v>0</v>
      </c>
      <c r="J99" s="209">
        <f>VLOOKUP($B99,'[1]stat gazz 13-14'!$A:$Z,16,0)</f>
        <v>0</v>
      </c>
      <c r="K99" s="209">
        <f>VLOOKUP($B99,'[1]stat gazz 13-14'!$A:$Z,12,0)</f>
        <v>2</v>
      </c>
      <c r="L99" s="209">
        <f>VLOOKUP($B99,'[1]stat gazz 13-14'!$A:$Z,13,0)</f>
        <v>4</v>
      </c>
      <c r="M99" s="209">
        <f>VLOOKUP($B99,'[1]stat gazz 13-14'!$A:$Z,14,0)</f>
        <v>0</v>
      </c>
      <c r="O99" s="210" t="str">
        <f>VLOOKUP($B99,'[1]stat gazz 13-14'!$A:$Z,3,0)</f>
        <v>sassuolo</v>
      </c>
    </row>
    <row r="100" spans="1:15" x14ac:dyDescent="0.2">
      <c r="A100" s="216"/>
      <c r="B100" s="217" t="s">
        <v>436</v>
      </c>
      <c r="C100" s="205" t="str">
        <f t="shared" si="6"/>
        <v>bol</v>
      </c>
      <c r="D100" s="205">
        <f>VLOOKUP($B100,'[1]stat gazz 13-14'!$A:$Z,4,0)</f>
        <v>31</v>
      </c>
      <c r="E100" s="207">
        <f>VLOOKUP($B100,'[1]stat gazz 13-14'!$A:$Z,7,0)</f>
        <v>5.661290322580645</v>
      </c>
      <c r="F100" s="207">
        <f>VLOOKUP($B100,'[1]stat gazz 13-14'!$A:$Z,5,0)</f>
        <v>5.67741935483871</v>
      </c>
      <c r="G100" s="208">
        <f t="shared" si="7"/>
        <v>-1.6129032258064516E-2</v>
      </c>
      <c r="H100" s="209">
        <f>VLOOKUP($B100,'[1]stat gazz 13-14'!$A:$Z,9,0)</f>
        <v>1</v>
      </c>
      <c r="I100" s="209">
        <f>VLOOKUP($B100,'[1]stat gazz 13-14'!$A:$Z,15,0)</f>
        <v>0</v>
      </c>
      <c r="J100" s="209">
        <f>VLOOKUP($B100,'[1]stat gazz 13-14'!$A:$Z,16,0)</f>
        <v>0</v>
      </c>
      <c r="K100" s="209">
        <f>VLOOKUP($B100,'[1]stat gazz 13-14'!$A:$Z,12,0)</f>
        <v>0</v>
      </c>
      <c r="L100" s="209">
        <f>VLOOKUP($B100,'[1]stat gazz 13-14'!$A:$Z,13,0)</f>
        <v>7</v>
      </c>
      <c r="M100" s="209">
        <f>VLOOKUP($B100,'[1]stat gazz 13-14'!$A:$Z,14,0)</f>
        <v>0</v>
      </c>
      <c r="O100" s="210" t="str">
        <f>VLOOKUP($B100,'[1]stat gazz 13-14'!$A:$Z,3,0)</f>
        <v>bologna</v>
      </c>
    </row>
    <row r="101" spans="1:15" x14ac:dyDescent="0.2">
      <c r="A101" s="216"/>
      <c r="B101" s="217" t="s">
        <v>442</v>
      </c>
      <c r="C101" s="205" t="str">
        <f t="shared" si="6"/>
        <v>bol</v>
      </c>
      <c r="D101" s="205">
        <f>VLOOKUP($B101,'[1]stat gazz 13-14'!$A:$Z,4,0)</f>
        <v>31</v>
      </c>
      <c r="E101" s="207">
        <f>VLOOKUP($B101,'[1]stat gazz 13-14'!$A:$Z,7,0)</f>
        <v>5.709677419354839</v>
      </c>
      <c r="F101" s="207">
        <f>VLOOKUP($B101,'[1]stat gazz 13-14'!$A:$Z,5,0)</f>
        <v>5.67741935483871</v>
      </c>
      <c r="G101" s="208">
        <f t="shared" si="7"/>
        <v>3.2258064516129031E-2</v>
      </c>
      <c r="H101" s="209">
        <f>VLOOKUP($B101,'[1]stat gazz 13-14'!$A:$Z,9,0)</f>
        <v>1</v>
      </c>
      <c r="I101" s="209">
        <f>VLOOKUP($B101,'[1]stat gazz 13-14'!$A:$Z,15,0)</f>
        <v>0</v>
      </c>
      <c r="J101" s="209">
        <f>VLOOKUP($B101,'[1]stat gazz 13-14'!$A:$Z,16,0)</f>
        <v>0</v>
      </c>
      <c r="K101" s="209">
        <f>VLOOKUP($B101,'[1]stat gazz 13-14'!$A:$Z,12,0)</f>
        <v>0</v>
      </c>
      <c r="L101" s="209">
        <f>VLOOKUP($B101,'[1]stat gazz 13-14'!$A:$Z,13,0)</f>
        <v>2</v>
      </c>
      <c r="M101" s="209">
        <f>VLOOKUP($B101,'[1]stat gazz 13-14'!$A:$Z,14,0)</f>
        <v>1</v>
      </c>
      <c r="O101" s="210" t="str">
        <f>VLOOKUP($B101,'[1]stat gazz 13-14'!$A:$Z,3,0)</f>
        <v>bologna</v>
      </c>
    </row>
    <row r="102" spans="1:15" x14ac:dyDescent="0.2">
      <c r="A102" s="216"/>
      <c r="B102" s="217" t="s">
        <v>354</v>
      </c>
      <c r="C102" s="205" t="str">
        <f t="shared" si="6"/>
        <v>bol</v>
      </c>
      <c r="D102" s="205">
        <f>VLOOKUP($B102,'[1]stat gazz 13-14'!$A:$Z,4,0)</f>
        <v>34</v>
      </c>
      <c r="E102" s="207">
        <f>VLOOKUP($B102,'[1]stat gazz 13-14'!$A:$Z,7,0)</f>
        <v>5.632352941176471</v>
      </c>
      <c r="F102" s="207">
        <f>VLOOKUP($B102,'[1]stat gazz 13-14'!$A:$Z,5,0)</f>
        <v>5.6764705882352944</v>
      </c>
      <c r="G102" s="208">
        <f t="shared" si="7"/>
        <v>-4.4117647058823532E-2</v>
      </c>
      <c r="H102" s="209">
        <f>VLOOKUP($B102,'[1]stat gazz 13-14'!$A:$Z,9,0)</f>
        <v>0</v>
      </c>
      <c r="I102" s="209">
        <f>VLOOKUP($B102,'[1]stat gazz 13-14'!$A:$Z,15,0)</f>
        <v>0</v>
      </c>
      <c r="J102" s="209">
        <f>VLOOKUP($B102,'[1]stat gazz 13-14'!$A:$Z,16,0)</f>
        <v>0</v>
      </c>
      <c r="K102" s="209">
        <f>VLOOKUP($B102,'[1]stat gazz 13-14'!$A:$Z,12,0)</f>
        <v>0</v>
      </c>
      <c r="L102" s="209">
        <f>VLOOKUP($B102,'[1]stat gazz 13-14'!$A:$Z,13,0)</f>
        <v>3</v>
      </c>
      <c r="M102" s="209">
        <f>VLOOKUP($B102,'[1]stat gazz 13-14'!$A:$Z,14,0)</f>
        <v>0</v>
      </c>
      <c r="O102" s="210" t="str">
        <f>VLOOKUP($B102,'[1]stat gazz 13-14'!$A:$Z,3,0)</f>
        <v>bologna</v>
      </c>
    </row>
    <row r="103" spans="1:15" x14ac:dyDescent="0.2">
      <c r="A103" s="216"/>
      <c r="B103" s="217" t="s">
        <v>391</v>
      </c>
      <c r="C103" s="205" t="str">
        <f t="shared" si="6"/>
        <v>gen</v>
      </c>
      <c r="D103" s="205">
        <f>VLOOKUP($B103,'[1]stat gazz 13-14'!$A:$Z,4,0)</f>
        <v>15</v>
      </c>
      <c r="E103" s="207">
        <f>VLOOKUP($B103,'[1]stat gazz 13-14'!$A:$Z,7,0)</f>
        <v>5.833333333333333</v>
      </c>
      <c r="F103" s="207">
        <f>VLOOKUP($B103,'[1]stat gazz 13-14'!$A:$Z,5,0)</f>
        <v>5.666666666666667</v>
      </c>
      <c r="G103" s="208">
        <f t="shared" si="7"/>
        <v>0.16666666666666666</v>
      </c>
      <c r="H103" s="209">
        <f>VLOOKUP($B103,'[1]stat gazz 13-14'!$A:$Z,9,0)</f>
        <v>1</v>
      </c>
      <c r="I103" s="209">
        <f>VLOOKUP($B103,'[1]stat gazz 13-14'!$A:$Z,15,0)</f>
        <v>0</v>
      </c>
      <c r="J103" s="209">
        <f>VLOOKUP($B103,'[1]stat gazz 13-14'!$A:$Z,16,0)</f>
        <v>0</v>
      </c>
      <c r="K103" s="209">
        <f>VLOOKUP($B103,'[1]stat gazz 13-14'!$A:$Z,12,0)</f>
        <v>0</v>
      </c>
      <c r="L103" s="209">
        <f>VLOOKUP($B103,'[1]stat gazz 13-14'!$A:$Z,13,0)</f>
        <v>1</v>
      </c>
      <c r="M103" s="209">
        <f>VLOOKUP($B103,'[1]stat gazz 13-14'!$A:$Z,14,0)</f>
        <v>0</v>
      </c>
      <c r="O103" s="210" t="str">
        <f>VLOOKUP($B103,'[1]stat gazz 13-14'!$A:$Z,3,0)</f>
        <v>genoa</v>
      </c>
    </row>
    <row r="104" spans="1:15" x14ac:dyDescent="0.2">
      <c r="A104" s="216"/>
      <c r="B104" s="217" t="s">
        <v>403</v>
      </c>
      <c r="C104" s="205" t="str">
        <f t="shared" si="6"/>
        <v>udi</v>
      </c>
      <c r="D104" s="205">
        <f>VLOOKUP($B104,'[1]stat gazz 13-14'!$A:$Z,4,0)</f>
        <v>30</v>
      </c>
      <c r="E104" s="207">
        <f>VLOOKUP($B104,'[1]stat gazz 13-14'!$A:$Z,7,0)</f>
        <v>5.7166666666666668</v>
      </c>
      <c r="F104" s="207">
        <f>VLOOKUP($B104,'[1]stat gazz 13-14'!$A:$Z,5,0)</f>
        <v>5.666666666666667</v>
      </c>
      <c r="G104" s="208">
        <f t="shared" si="7"/>
        <v>0.05</v>
      </c>
      <c r="H104" s="209">
        <f>VLOOKUP($B104,'[1]stat gazz 13-14'!$A:$Z,9,0)</f>
        <v>1</v>
      </c>
      <c r="I104" s="209">
        <f>VLOOKUP($B104,'[1]stat gazz 13-14'!$A:$Z,15,0)</f>
        <v>0</v>
      </c>
      <c r="J104" s="209">
        <f>VLOOKUP($B104,'[1]stat gazz 13-14'!$A:$Z,16,0)</f>
        <v>0</v>
      </c>
      <c r="K104" s="209">
        <f>VLOOKUP($B104,'[1]stat gazz 13-14'!$A:$Z,12,0)</f>
        <v>1</v>
      </c>
      <c r="L104" s="209">
        <f>VLOOKUP($B104,'[1]stat gazz 13-14'!$A:$Z,13,0)</f>
        <v>3</v>
      </c>
      <c r="M104" s="209">
        <f>VLOOKUP($B104,'[1]stat gazz 13-14'!$A:$Z,14,0)</f>
        <v>1</v>
      </c>
      <c r="O104" s="210" t="str">
        <f>VLOOKUP($B104,'[1]stat gazz 13-14'!$A:$Z,3,0)</f>
        <v>udinese</v>
      </c>
    </row>
    <row r="105" spans="1:15" x14ac:dyDescent="0.2">
      <c r="A105" s="216"/>
      <c r="B105" s="217" t="s">
        <v>459</v>
      </c>
      <c r="C105" s="205" t="str">
        <f t="shared" si="6"/>
        <v>sam</v>
      </c>
      <c r="D105" s="205">
        <f>VLOOKUP($B105,'[1]stat gazz 13-14'!$A:$Z,4,0)</f>
        <v>27</v>
      </c>
      <c r="E105" s="207">
        <f>VLOOKUP($B105,'[1]stat gazz 13-14'!$A:$Z,7,0)</f>
        <v>5.5555555555555554</v>
      </c>
      <c r="F105" s="207">
        <f>VLOOKUP($B105,'[1]stat gazz 13-14'!$A:$Z,5,0)</f>
        <v>5.666666666666667</v>
      </c>
      <c r="G105" s="208">
        <f t="shared" si="7"/>
        <v>-0.1111111111111111</v>
      </c>
      <c r="H105" s="209">
        <f>VLOOKUP($B105,'[1]stat gazz 13-14'!$A:$Z,9,0)</f>
        <v>0</v>
      </c>
      <c r="I105" s="209">
        <f>VLOOKUP($B105,'[1]stat gazz 13-14'!$A:$Z,15,0)</f>
        <v>0</v>
      </c>
      <c r="J105" s="209">
        <f>VLOOKUP($B105,'[1]stat gazz 13-14'!$A:$Z,16,0)</f>
        <v>0</v>
      </c>
      <c r="K105" s="209">
        <f>VLOOKUP($B105,'[1]stat gazz 13-14'!$A:$Z,12,0)</f>
        <v>1</v>
      </c>
      <c r="L105" s="209">
        <f>VLOOKUP($B105,'[1]stat gazz 13-14'!$A:$Z,13,0)</f>
        <v>6</v>
      </c>
      <c r="M105" s="209">
        <f>VLOOKUP($B105,'[1]stat gazz 13-14'!$A:$Z,14,0)</f>
        <v>1</v>
      </c>
      <c r="O105" s="210" t="str">
        <f>VLOOKUP($B105,'[1]stat gazz 13-14'!$A:$Z,3,0)</f>
        <v>sampdoria</v>
      </c>
    </row>
    <row r="106" spans="1:15" x14ac:dyDescent="0.2">
      <c r="A106" s="216"/>
      <c r="B106" s="217" t="s">
        <v>351</v>
      </c>
      <c r="C106" s="205" t="str">
        <f t="shared" si="6"/>
        <v>sas</v>
      </c>
      <c r="D106" s="205">
        <f>VLOOKUP($B106,'[1]stat gazz 13-14'!$A:$Z,4,0)</f>
        <v>22</v>
      </c>
      <c r="E106" s="207">
        <f>VLOOKUP($B106,'[1]stat gazz 13-14'!$A:$Z,7,0)</f>
        <v>5.5</v>
      </c>
      <c r="F106" s="207">
        <f>VLOOKUP($B106,'[1]stat gazz 13-14'!$A:$Z,5,0)</f>
        <v>5.6590909090909092</v>
      </c>
      <c r="G106" s="208">
        <f t="shared" si="7"/>
        <v>-0.15909090909090909</v>
      </c>
      <c r="H106" s="209">
        <f>VLOOKUP($B106,'[1]stat gazz 13-14'!$A:$Z,9,0)</f>
        <v>0</v>
      </c>
      <c r="I106" s="209">
        <f>VLOOKUP($B106,'[1]stat gazz 13-14'!$A:$Z,15,0)</f>
        <v>0</v>
      </c>
      <c r="J106" s="209">
        <f>VLOOKUP($B106,'[1]stat gazz 13-14'!$A:$Z,16,0)</f>
        <v>0</v>
      </c>
      <c r="K106" s="209">
        <f>VLOOKUP($B106,'[1]stat gazz 13-14'!$A:$Z,12,0)</f>
        <v>1</v>
      </c>
      <c r="L106" s="209">
        <f>VLOOKUP($B106,'[1]stat gazz 13-14'!$A:$Z,13,0)</f>
        <v>7</v>
      </c>
      <c r="M106" s="209">
        <f>VLOOKUP($B106,'[1]stat gazz 13-14'!$A:$Z,14,0)</f>
        <v>1</v>
      </c>
      <c r="O106" s="210" t="str">
        <f>VLOOKUP($B106,'[1]stat gazz 13-14'!$A:$Z,3,0)</f>
        <v>sassuolo</v>
      </c>
    </row>
    <row r="107" spans="1:15" x14ac:dyDescent="0.2">
      <c r="A107" s="216"/>
      <c r="B107" s="217" t="s">
        <v>429</v>
      </c>
      <c r="C107" s="205" t="str">
        <f t="shared" si="6"/>
        <v>ver</v>
      </c>
      <c r="D107" s="205">
        <f>VLOOKUP($B107,'[1]stat gazz 13-14'!$A:$Z,4,0)</f>
        <v>14</v>
      </c>
      <c r="E107" s="207">
        <f>VLOOKUP($B107,'[1]stat gazz 13-14'!$A:$Z,7,0)</f>
        <v>5.5714285714285712</v>
      </c>
      <c r="F107" s="207">
        <f>VLOOKUP($B107,'[1]stat gazz 13-14'!$A:$Z,5,0)</f>
        <v>5.6428571428571432</v>
      </c>
      <c r="G107" s="208">
        <f t="shared" si="7"/>
        <v>-7.1428571428571425E-2</v>
      </c>
      <c r="H107" s="209">
        <f>VLOOKUP($B107,'[1]stat gazz 13-14'!$A:$Z,9,0)</f>
        <v>0</v>
      </c>
      <c r="I107" s="209">
        <f>VLOOKUP($B107,'[1]stat gazz 13-14'!$A:$Z,15,0)</f>
        <v>0</v>
      </c>
      <c r="J107" s="209">
        <f>VLOOKUP($B107,'[1]stat gazz 13-14'!$A:$Z,16,0)</f>
        <v>0</v>
      </c>
      <c r="K107" s="209">
        <f>VLOOKUP($B107,'[1]stat gazz 13-14'!$A:$Z,12,0)</f>
        <v>0</v>
      </c>
      <c r="L107" s="209">
        <f>VLOOKUP($B107,'[1]stat gazz 13-14'!$A:$Z,13,0)</f>
        <v>2</v>
      </c>
      <c r="M107" s="209">
        <f>VLOOKUP($B107,'[1]stat gazz 13-14'!$A:$Z,14,0)</f>
        <v>0</v>
      </c>
      <c r="O107" s="210" t="str">
        <f>VLOOKUP($B107,'[1]stat gazz 13-14'!$A:$Z,3,0)</f>
        <v>verona</v>
      </c>
    </row>
    <row r="108" spans="1:15" x14ac:dyDescent="0.2">
      <c r="A108" s="216"/>
      <c r="B108" s="217" t="s">
        <v>345</v>
      </c>
      <c r="C108" s="205" t="str">
        <f t="shared" si="6"/>
        <v>mil</v>
      </c>
      <c r="D108" s="205">
        <f>VLOOKUP($B108,'[1]stat gazz 13-14'!$A:$Z,4,0)</f>
        <v>18</v>
      </c>
      <c r="E108" s="207">
        <f>VLOOKUP($B108,'[1]stat gazz 13-14'!$A:$Z,7,0)</f>
        <v>5.7777777777777777</v>
      </c>
      <c r="F108" s="207">
        <f>VLOOKUP($B108,'[1]stat gazz 13-14'!$A:$Z,5,0)</f>
        <v>5.6388888888888893</v>
      </c>
      <c r="G108" s="208">
        <f t="shared" si="7"/>
        <v>0.1388888888888889</v>
      </c>
      <c r="H108" s="209">
        <f>VLOOKUP($B108,'[1]stat gazz 13-14'!$A:$Z,9,0)</f>
        <v>1</v>
      </c>
      <c r="I108" s="209">
        <f>VLOOKUP($B108,'[1]stat gazz 13-14'!$A:$Z,15,0)</f>
        <v>0</v>
      </c>
      <c r="J108" s="209">
        <f>VLOOKUP($B108,'[1]stat gazz 13-14'!$A:$Z,16,0)</f>
        <v>0</v>
      </c>
      <c r="K108" s="209">
        <f>VLOOKUP($B108,'[1]stat gazz 13-14'!$A:$Z,12,0)</f>
        <v>0</v>
      </c>
      <c r="L108" s="209">
        <f>VLOOKUP($B108,'[1]stat gazz 13-14'!$A:$Z,13,0)</f>
        <v>1</v>
      </c>
      <c r="M108" s="209">
        <f>VLOOKUP($B108,'[1]stat gazz 13-14'!$A:$Z,14,0)</f>
        <v>0</v>
      </c>
      <c r="O108" s="210" t="str">
        <f>VLOOKUP($B108,'[1]stat gazz 13-14'!$A:$Z,3,0)</f>
        <v>milan</v>
      </c>
    </row>
    <row r="109" spans="1:15" x14ac:dyDescent="0.2">
      <c r="A109" s="216"/>
      <c r="B109" s="217" t="s">
        <v>461</v>
      </c>
      <c r="C109" s="205" t="str">
        <f t="shared" si="6"/>
        <v>liv</v>
      </c>
      <c r="D109" s="205">
        <f>VLOOKUP($B109,'[1]stat gazz 13-14'!$A:$Z,4,0)</f>
        <v>18</v>
      </c>
      <c r="E109" s="207">
        <f>VLOOKUP($B109,'[1]stat gazz 13-14'!$A:$Z,7,0)</f>
        <v>5.583333333333333</v>
      </c>
      <c r="F109" s="207">
        <f>VLOOKUP($B109,'[1]stat gazz 13-14'!$A:$Z,5,0)</f>
        <v>5.6388888888888893</v>
      </c>
      <c r="G109" s="208">
        <f t="shared" si="7"/>
        <v>-5.5555555555555552E-2</v>
      </c>
      <c r="H109" s="209">
        <f>VLOOKUP($B109,'[1]stat gazz 13-14'!$A:$Z,9,0)</f>
        <v>1</v>
      </c>
      <c r="I109" s="209">
        <f>VLOOKUP($B109,'[1]stat gazz 13-14'!$A:$Z,15,0)</f>
        <v>0</v>
      </c>
      <c r="J109" s="209">
        <f>VLOOKUP($B109,'[1]stat gazz 13-14'!$A:$Z,16,0)</f>
        <v>0</v>
      </c>
      <c r="K109" s="209">
        <f>VLOOKUP($B109,'[1]stat gazz 13-14'!$A:$Z,12,0)</f>
        <v>0</v>
      </c>
      <c r="L109" s="209">
        <f>VLOOKUP($B109,'[1]stat gazz 13-14'!$A:$Z,13,0)</f>
        <v>8</v>
      </c>
      <c r="M109" s="209">
        <f>VLOOKUP($B109,'[1]stat gazz 13-14'!$A:$Z,14,0)</f>
        <v>0</v>
      </c>
      <c r="O109" s="210" t="str">
        <f>VLOOKUP($B109,'[1]stat gazz 13-14'!$A:$Z,3,0)</f>
        <v>livorno</v>
      </c>
    </row>
    <row r="110" spans="1:15" x14ac:dyDescent="0.2">
      <c r="A110" s="216"/>
      <c r="B110" s="217" t="s">
        <v>348</v>
      </c>
      <c r="C110" s="205" t="str">
        <f t="shared" si="6"/>
        <v>ver</v>
      </c>
      <c r="D110" s="205">
        <f>VLOOKUP($B110,'[1]stat gazz 13-14'!$A:$Z,4,0)</f>
        <v>15</v>
      </c>
      <c r="E110" s="207">
        <f>VLOOKUP($B110,'[1]stat gazz 13-14'!$A:$Z,7,0)</f>
        <v>5.4666666666666668</v>
      </c>
      <c r="F110" s="207">
        <f>VLOOKUP($B110,'[1]stat gazz 13-14'!$A:$Z,5,0)</f>
        <v>5.6333333333333337</v>
      </c>
      <c r="G110" s="208">
        <f t="shared" si="7"/>
        <v>-0.16666666666666666</v>
      </c>
      <c r="H110" s="209">
        <f>VLOOKUP($B110,'[1]stat gazz 13-14'!$A:$Z,9,0)</f>
        <v>0</v>
      </c>
      <c r="I110" s="209">
        <f>VLOOKUP($B110,'[1]stat gazz 13-14'!$A:$Z,15,0)</f>
        <v>0</v>
      </c>
      <c r="J110" s="209">
        <f>VLOOKUP($B110,'[1]stat gazz 13-14'!$A:$Z,16,0)</f>
        <v>0</v>
      </c>
      <c r="K110" s="209">
        <f>VLOOKUP($B110,'[1]stat gazz 13-14'!$A:$Z,12,0)</f>
        <v>0</v>
      </c>
      <c r="L110" s="209">
        <f>VLOOKUP($B110,'[1]stat gazz 13-14'!$A:$Z,13,0)</f>
        <v>1</v>
      </c>
      <c r="M110" s="209">
        <f>VLOOKUP($B110,'[1]stat gazz 13-14'!$A:$Z,14,0)</f>
        <v>2</v>
      </c>
      <c r="O110" s="210" t="str">
        <f>VLOOKUP($B110,'[1]stat gazz 13-14'!$A:$Z,3,0)</f>
        <v>verona</v>
      </c>
    </row>
    <row r="111" spans="1:15" x14ac:dyDescent="0.2">
      <c r="A111" s="216"/>
      <c r="B111" s="217" t="s">
        <v>467</v>
      </c>
      <c r="C111" s="205" t="str">
        <f t="shared" si="6"/>
        <v>sas</v>
      </c>
      <c r="D111" s="205">
        <f>VLOOKUP($B111,'[1]stat gazz 13-14'!$A:$Z,4,0)</f>
        <v>15</v>
      </c>
      <c r="E111" s="207">
        <f>VLOOKUP($B111,'[1]stat gazz 13-14'!$A:$Z,7,0)</f>
        <v>5.8666666666666663</v>
      </c>
      <c r="F111" s="207">
        <f>VLOOKUP($B111,'[1]stat gazz 13-14'!$A:$Z,5,0)</f>
        <v>5.6333333333333337</v>
      </c>
      <c r="G111" s="208">
        <f t="shared" si="7"/>
        <v>0.23333333333333334</v>
      </c>
      <c r="H111" s="209">
        <f>VLOOKUP($B111,'[1]stat gazz 13-14'!$A:$Z,9,0)</f>
        <v>2</v>
      </c>
      <c r="I111" s="209">
        <f>VLOOKUP($B111,'[1]stat gazz 13-14'!$A:$Z,15,0)</f>
        <v>0</v>
      </c>
      <c r="J111" s="209">
        <f>VLOOKUP($B111,'[1]stat gazz 13-14'!$A:$Z,16,0)</f>
        <v>0</v>
      </c>
      <c r="K111" s="209">
        <f>VLOOKUP($B111,'[1]stat gazz 13-14'!$A:$Z,12,0)</f>
        <v>1</v>
      </c>
      <c r="L111" s="209">
        <f>VLOOKUP($B111,'[1]stat gazz 13-14'!$A:$Z,13,0)</f>
        <v>5</v>
      </c>
      <c r="M111" s="209">
        <f>VLOOKUP($B111,'[1]stat gazz 13-14'!$A:$Z,14,0)</f>
        <v>1</v>
      </c>
      <c r="O111" s="210" t="str">
        <f>VLOOKUP($B111,'[1]stat gazz 13-14'!$A:$Z,3,0)</f>
        <v>sassuolo</v>
      </c>
    </row>
    <row r="112" spans="1:15" x14ac:dyDescent="0.2">
      <c r="A112" s="216"/>
      <c r="B112" s="217" t="s">
        <v>366</v>
      </c>
      <c r="C112" s="205" t="str">
        <f t="shared" si="6"/>
        <v>sas</v>
      </c>
      <c r="D112" s="205">
        <f>VLOOKUP($B112,'[1]stat gazz 13-14'!$A:$Z,4,0)</f>
        <v>16</v>
      </c>
      <c r="E112" s="207">
        <f>VLOOKUP($B112,'[1]stat gazz 13-14'!$A:$Z,7,0)</f>
        <v>5.5</v>
      </c>
      <c r="F112" s="207">
        <f>VLOOKUP($B112,'[1]stat gazz 13-14'!$A:$Z,5,0)</f>
        <v>5.625</v>
      </c>
      <c r="G112" s="208">
        <f t="shared" si="7"/>
        <v>-0.125</v>
      </c>
      <c r="H112" s="209">
        <f>VLOOKUP($B112,'[1]stat gazz 13-14'!$A:$Z,9,0)</f>
        <v>0</v>
      </c>
      <c r="I112" s="209">
        <f>VLOOKUP($B112,'[1]stat gazz 13-14'!$A:$Z,15,0)</f>
        <v>0</v>
      </c>
      <c r="J112" s="209">
        <f>VLOOKUP($B112,'[1]stat gazz 13-14'!$A:$Z,16,0)</f>
        <v>0</v>
      </c>
      <c r="K112" s="209">
        <f>VLOOKUP($B112,'[1]stat gazz 13-14'!$A:$Z,12,0)</f>
        <v>0</v>
      </c>
      <c r="L112" s="209">
        <f>VLOOKUP($B112,'[1]stat gazz 13-14'!$A:$Z,13,0)</f>
        <v>4</v>
      </c>
      <c r="M112" s="209">
        <f>VLOOKUP($B112,'[1]stat gazz 13-14'!$A:$Z,14,0)</f>
        <v>0</v>
      </c>
      <c r="O112" s="210" t="str">
        <f>VLOOKUP($B112,'[1]stat gazz 13-14'!$A:$Z,3,0)</f>
        <v>sassuolo</v>
      </c>
    </row>
    <row r="113" spans="1:15" x14ac:dyDescent="0.2">
      <c r="A113" s="216"/>
      <c r="B113" s="217" t="s">
        <v>393</v>
      </c>
      <c r="C113" s="205" t="str">
        <f t="shared" si="6"/>
        <v>mil</v>
      </c>
      <c r="D113" s="205">
        <f>VLOOKUP($B113,'[1]stat gazz 13-14'!$A:$Z,4,0)</f>
        <v>16</v>
      </c>
      <c r="E113" s="207">
        <f>VLOOKUP($B113,'[1]stat gazz 13-14'!$A:$Z,7,0)</f>
        <v>5.4375</v>
      </c>
      <c r="F113" s="207">
        <f>VLOOKUP($B113,'[1]stat gazz 13-14'!$A:$Z,5,0)</f>
        <v>5.625</v>
      </c>
      <c r="G113" s="208">
        <f t="shared" si="7"/>
        <v>-0.1875</v>
      </c>
      <c r="H113" s="209">
        <f>VLOOKUP($B113,'[1]stat gazz 13-14'!$A:$Z,9,0)</f>
        <v>0</v>
      </c>
      <c r="I113" s="209">
        <f>VLOOKUP($B113,'[1]stat gazz 13-14'!$A:$Z,15,0)</f>
        <v>0</v>
      </c>
      <c r="J113" s="209">
        <f>VLOOKUP($B113,'[1]stat gazz 13-14'!$A:$Z,16,0)</f>
        <v>0</v>
      </c>
      <c r="K113" s="209">
        <f>VLOOKUP($B113,'[1]stat gazz 13-14'!$A:$Z,12,0)</f>
        <v>0</v>
      </c>
      <c r="L113" s="209">
        <f>VLOOKUP($B113,'[1]stat gazz 13-14'!$A:$Z,13,0)</f>
        <v>4</v>
      </c>
      <c r="M113" s="209">
        <f>VLOOKUP($B113,'[1]stat gazz 13-14'!$A:$Z,14,0)</f>
        <v>1</v>
      </c>
      <c r="O113" s="210" t="str">
        <f>VLOOKUP($B113,'[1]stat gazz 13-14'!$A:$Z,3,0)</f>
        <v>milan</v>
      </c>
    </row>
    <row r="114" spans="1:15" x14ac:dyDescent="0.2">
      <c r="A114" s="216"/>
      <c r="B114" s="217" t="s">
        <v>395</v>
      </c>
      <c r="C114" s="205" t="str">
        <f t="shared" si="6"/>
        <v>laz</v>
      </c>
      <c r="D114" s="205">
        <f>VLOOKUP($B114,'[1]stat gazz 13-14'!$A:$Z,4,0)</f>
        <v>16</v>
      </c>
      <c r="E114" s="207">
        <f>VLOOKUP($B114,'[1]stat gazz 13-14'!$A:$Z,7,0)</f>
        <v>5.71875</v>
      </c>
      <c r="F114" s="207">
        <f>VLOOKUP($B114,'[1]stat gazz 13-14'!$A:$Z,5,0)</f>
        <v>5.625</v>
      </c>
      <c r="G114" s="208">
        <f t="shared" si="7"/>
        <v>9.375E-2</v>
      </c>
      <c r="H114" s="209">
        <f>VLOOKUP($B114,'[1]stat gazz 13-14'!$A:$Z,9,0)</f>
        <v>1</v>
      </c>
      <c r="I114" s="209">
        <f>VLOOKUP($B114,'[1]stat gazz 13-14'!$A:$Z,15,0)</f>
        <v>0</v>
      </c>
      <c r="J114" s="209">
        <f>VLOOKUP($B114,'[1]stat gazz 13-14'!$A:$Z,16,0)</f>
        <v>0</v>
      </c>
      <c r="K114" s="209">
        <f>VLOOKUP($B114,'[1]stat gazz 13-14'!$A:$Z,12,0)</f>
        <v>0</v>
      </c>
      <c r="L114" s="209">
        <f>VLOOKUP($B114,'[1]stat gazz 13-14'!$A:$Z,13,0)</f>
        <v>1</v>
      </c>
      <c r="M114" s="209">
        <f>VLOOKUP($B114,'[1]stat gazz 13-14'!$A:$Z,14,0)</f>
        <v>1</v>
      </c>
      <c r="O114" s="210" t="str">
        <f>VLOOKUP($B114,'[1]stat gazz 13-14'!$A:$Z,3,0)</f>
        <v>lazio</v>
      </c>
    </row>
    <row r="115" spans="1:15" x14ac:dyDescent="0.2">
      <c r="A115" s="216"/>
      <c r="B115" s="217" t="s">
        <v>451</v>
      </c>
      <c r="C115" s="205" t="str">
        <f t="shared" si="6"/>
        <v>cat</v>
      </c>
      <c r="D115" s="205">
        <f>VLOOKUP($B115,'[1]stat gazz 13-14'!$A:$Z,4,0)</f>
        <v>20</v>
      </c>
      <c r="E115" s="207">
        <f>VLOOKUP($B115,'[1]stat gazz 13-14'!$A:$Z,7,0)</f>
        <v>5.5750000000000002</v>
      </c>
      <c r="F115" s="207">
        <f>VLOOKUP($B115,'[1]stat gazz 13-14'!$A:$Z,5,0)</f>
        <v>5.625</v>
      </c>
      <c r="G115" s="208">
        <f t="shared" si="7"/>
        <v>-0.05</v>
      </c>
      <c r="H115" s="209">
        <f>VLOOKUP($B115,'[1]stat gazz 13-14'!$A:$Z,9,0)</f>
        <v>1</v>
      </c>
      <c r="I115" s="209">
        <f>VLOOKUP($B115,'[1]stat gazz 13-14'!$A:$Z,15,0)</f>
        <v>0</v>
      </c>
      <c r="J115" s="209">
        <f>VLOOKUP($B115,'[1]stat gazz 13-14'!$A:$Z,16,0)</f>
        <v>0</v>
      </c>
      <c r="K115" s="209">
        <f>VLOOKUP($B115,'[1]stat gazz 13-14'!$A:$Z,12,0)</f>
        <v>1</v>
      </c>
      <c r="L115" s="209">
        <f>VLOOKUP($B115,'[1]stat gazz 13-14'!$A:$Z,13,0)</f>
        <v>8</v>
      </c>
      <c r="M115" s="209">
        <f>VLOOKUP($B115,'[1]stat gazz 13-14'!$A:$Z,14,0)</f>
        <v>1</v>
      </c>
      <c r="O115" s="210" t="str">
        <f>VLOOKUP($B115,'[1]stat gazz 13-14'!$A:$Z,3,0)</f>
        <v>catania</v>
      </c>
    </row>
    <row r="116" spans="1:15" x14ac:dyDescent="0.2">
      <c r="A116" s="216"/>
      <c r="B116" s="217" t="s">
        <v>438</v>
      </c>
      <c r="C116" s="205" t="str">
        <f t="shared" si="6"/>
        <v>cag</v>
      </c>
      <c r="D116" s="205">
        <f>VLOOKUP($B116,'[1]stat gazz 13-14'!$A:$Z,4,0)</f>
        <v>21</v>
      </c>
      <c r="E116" s="207">
        <f>VLOOKUP($B116,'[1]stat gazz 13-14'!$A:$Z,7,0)</f>
        <v>5.5476190476190474</v>
      </c>
      <c r="F116" s="207">
        <f>VLOOKUP($B116,'[1]stat gazz 13-14'!$A:$Z,5,0)</f>
        <v>5.6190476190476186</v>
      </c>
      <c r="G116" s="208">
        <f t="shared" si="7"/>
        <v>-7.1428571428571425E-2</v>
      </c>
      <c r="H116" s="209">
        <f>VLOOKUP($B116,'[1]stat gazz 13-14'!$A:$Z,9,0)</f>
        <v>0</v>
      </c>
      <c r="I116" s="209">
        <f>VLOOKUP($B116,'[1]stat gazz 13-14'!$A:$Z,15,0)</f>
        <v>0</v>
      </c>
      <c r="J116" s="209">
        <f>VLOOKUP($B116,'[1]stat gazz 13-14'!$A:$Z,16,0)</f>
        <v>0</v>
      </c>
      <c r="K116" s="209">
        <f>VLOOKUP($B116,'[1]stat gazz 13-14'!$A:$Z,12,0)</f>
        <v>1</v>
      </c>
      <c r="L116" s="209">
        <f>VLOOKUP($B116,'[1]stat gazz 13-14'!$A:$Z,13,0)</f>
        <v>3</v>
      </c>
      <c r="M116" s="209">
        <f>VLOOKUP($B116,'[1]stat gazz 13-14'!$A:$Z,14,0)</f>
        <v>1</v>
      </c>
      <c r="O116" s="210" t="str">
        <f>VLOOKUP($B116,'[1]stat gazz 13-14'!$A:$Z,3,0)</f>
        <v>cagliari</v>
      </c>
    </row>
    <row r="117" spans="1:15" x14ac:dyDescent="0.2">
      <c r="A117" s="216"/>
      <c r="B117" s="217" t="s">
        <v>410</v>
      </c>
      <c r="C117" s="205" t="str">
        <f t="shared" si="6"/>
        <v>ver</v>
      </c>
      <c r="D117" s="205">
        <f>VLOOKUP($B117,'[1]stat gazz 13-14'!$A:$Z,4,0)</f>
        <v>13</v>
      </c>
      <c r="E117" s="207">
        <f>VLOOKUP($B117,'[1]stat gazz 13-14'!$A:$Z,7,0)</f>
        <v>5.5384615384615383</v>
      </c>
      <c r="F117" s="207">
        <f>VLOOKUP($B117,'[1]stat gazz 13-14'!$A:$Z,5,0)</f>
        <v>5.615384615384615</v>
      </c>
      <c r="G117" s="208">
        <f t="shared" si="7"/>
        <v>-7.6923076923076927E-2</v>
      </c>
      <c r="H117" s="209">
        <f>VLOOKUP($B117,'[1]stat gazz 13-14'!$A:$Z,9,0)</f>
        <v>0</v>
      </c>
      <c r="I117" s="209">
        <f>VLOOKUP($B117,'[1]stat gazz 13-14'!$A:$Z,15,0)</f>
        <v>0</v>
      </c>
      <c r="J117" s="209">
        <f>VLOOKUP($B117,'[1]stat gazz 13-14'!$A:$Z,16,0)</f>
        <v>0</v>
      </c>
      <c r="K117" s="209">
        <f>VLOOKUP($B117,'[1]stat gazz 13-14'!$A:$Z,12,0)</f>
        <v>0</v>
      </c>
      <c r="L117" s="209">
        <f>VLOOKUP($B117,'[1]stat gazz 13-14'!$A:$Z,13,0)</f>
        <v>2</v>
      </c>
      <c r="M117" s="209">
        <f>VLOOKUP($B117,'[1]stat gazz 13-14'!$A:$Z,14,0)</f>
        <v>0</v>
      </c>
      <c r="O117" s="210" t="str">
        <f>VLOOKUP($B117,'[1]stat gazz 13-14'!$A:$Z,3,0)</f>
        <v>verona</v>
      </c>
    </row>
    <row r="118" spans="1:15" x14ac:dyDescent="0.2">
      <c r="A118" s="216"/>
      <c r="B118" s="217" t="s">
        <v>355</v>
      </c>
      <c r="C118" s="205" t="str">
        <f t="shared" si="6"/>
        <v>sas</v>
      </c>
      <c r="D118" s="205">
        <f>VLOOKUP($B118,'[1]stat gazz 13-14'!$A:$Z,4,0)</f>
        <v>15</v>
      </c>
      <c r="E118" s="207">
        <f>VLOOKUP($B118,'[1]stat gazz 13-14'!$A:$Z,7,0)</f>
        <v>5.4333333333333336</v>
      </c>
      <c r="F118" s="207">
        <f>VLOOKUP($B118,'[1]stat gazz 13-14'!$A:$Z,5,0)</f>
        <v>5.6</v>
      </c>
      <c r="G118" s="208">
        <f t="shared" si="7"/>
        <v>-0.16666666666666666</v>
      </c>
      <c r="H118" s="209">
        <f>VLOOKUP($B118,'[1]stat gazz 13-14'!$A:$Z,9,0)</f>
        <v>0</v>
      </c>
      <c r="I118" s="209">
        <f>VLOOKUP($B118,'[1]stat gazz 13-14'!$A:$Z,15,0)</f>
        <v>0</v>
      </c>
      <c r="J118" s="209">
        <f>VLOOKUP($B118,'[1]stat gazz 13-14'!$A:$Z,16,0)</f>
        <v>0</v>
      </c>
      <c r="K118" s="209">
        <f>VLOOKUP($B118,'[1]stat gazz 13-14'!$A:$Z,12,0)</f>
        <v>0</v>
      </c>
      <c r="L118" s="209">
        <f>VLOOKUP($B118,'[1]stat gazz 13-14'!$A:$Z,13,0)</f>
        <v>5</v>
      </c>
      <c r="M118" s="209">
        <f>VLOOKUP($B118,'[1]stat gazz 13-14'!$A:$Z,14,0)</f>
        <v>0</v>
      </c>
      <c r="O118" s="210" t="str">
        <f>VLOOKUP($B118,'[1]stat gazz 13-14'!$A:$Z,3,0)</f>
        <v>sassuolo</v>
      </c>
    </row>
    <row r="119" spans="1:15" x14ac:dyDescent="0.2">
      <c r="A119" s="216"/>
      <c r="B119" s="217" t="s">
        <v>356</v>
      </c>
      <c r="C119" s="205" t="str">
        <f t="shared" si="6"/>
        <v>nap</v>
      </c>
      <c r="D119" s="205">
        <f>VLOOKUP($B119,'[1]stat gazz 13-14'!$A:$Z,4,0)</f>
        <v>10</v>
      </c>
      <c r="E119" s="207">
        <f>VLOOKUP($B119,'[1]stat gazz 13-14'!$A:$Z,7,0)</f>
        <v>5.55</v>
      </c>
      <c r="F119" s="207">
        <f>VLOOKUP($B119,'[1]stat gazz 13-14'!$A:$Z,5,0)</f>
        <v>5.6</v>
      </c>
      <c r="G119" s="208">
        <f t="shared" si="7"/>
        <v>-0.05</v>
      </c>
      <c r="H119" s="209">
        <f>VLOOKUP($B119,'[1]stat gazz 13-14'!$A:$Z,9,0)</f>
        <v>0</v>
      </c>
      <c r="I119" s="209">
        <f>VLOOKUP($B119,'[1]stat gazz 13-14'!$A:$Z,15,0)</f>
        <v>0</v>
      </c>
      <c r="J119" s="209">
        <f>VLOOKUP($B119,'[1]stat gazz 13-14'!$A:$Z,16,0)</f>
        <v>0</v>
      </c>
      <c r="K119" s="209">
        <f>VLOOKUP($B119,'[1]stat gazz 13-14'!$A:$Z,12,0)</f>
        <v>0</v>
      </c>
      <c r="L119" s="209">
        <f>VLOOKUP($B119,'[1]stat gazz 13-14'!$A:$Z,13,0)</f>
        <v>1</v>
      </c>
      <c r="M119" s="209">
        <f>VLOOKUP($B119,'[1]stat gazz 13-14'!$A:$Z,14,0)</f>
        <v>0</v>
      </c>
      <c r="O119" s="210" t="str">
        <f>VLOOKUP($B119,'[1]stat gazz 13-14'!$A:$Z,3,0)</f>
        <v>napoli</v>
      </c>
    </row>
    <row r="120" spans="1:15" x14ac:dyDescent="0.2">
      <c r="A120" s="216"/>
      <c r="B120" s="217" t="s">
        <v>362</v>
      </c>
      <c r="C120" s="205" t="str">
        <f t="shared" si="6"/>
        <v>cat</v>
      </c>
      <c r="D120" s="205">
        <f>VLOOKUP($B120,'[1]stat gazz 13-14'!$A:$Z,4,0)</f>
        <v>20</v>
      </c>
      <c r="E120" s="207">
        <f>VLOOKUP($B120,'[1]stat gazz 13-14'!$A:$Z,7,0)</f>
        <v>5.4249999999999998</v>
      </c>
      <c r="F120" s="207">
        <f>VLOOKUP($B120,'[1]stat gazz 13-14'!$A:$Z,5,0)</f>
        <v>5.6</v>
      </c>
      <c r="G120" s="208">
        <f t="shared" si="7"/>
        <v>-0.17499999999999999</v>
      </c>
      <c r="H120" s="209">
        <f>VLOOKUP($B120,'[1]stat gazz 13-14'!$A:$Z,9,0)</f>
        <v>0</v>
      </c>
      <c r="I120" s="209">
        <f>VLOOKUP($B120,'[1]stat gazz 13-14'!$A:$Z,15,0)</f>
        <v>0</v>
      </c>
      <c r="J120" s="209">
        <f>VLOOKUP($B120,'[1]stat gazz 13-14'!$A:$Z,16,0)</f>
        <v>0</v>
      </c>
      <c r="K120" s="209">
        <f>VLOOKUP($B120,'[1]stat gazz 13-14'!$A:$Z,12,0)</f>
        <v>0</v>
      </c>
      <c r="L120" s="209">
        <f>VLOOKUP($B120,'[1]stat gazz 13-14'!$A:$Z,13,0)</f>
        <v>3</v>
      </c>
      <c r="M120" s="209">
        <f>VLOOKUP($B120,'[1]stat gazz 13-14'!$A:$Z,14,0)</f>
        <v>2</v>
      </c>
      <c r="O120" s="210" t="str">
        <f>VLOOKUP($B120,'[1]stat gazz 13-14'!$A:$Z,3,0)</f>
        <v>catania</v>
      </c>
    </row>
    <row r="121" spans="1:15" x14ac:dyDescent="0.2">
      <c r="A121" s="216"/>
      <c r="B121" s="217" t="s">
        <v>387</v>
      </c>
      <c r="C121" s="205" t="str">
        <f t="shared" si="6"/>
        <v>sam</v>
      </c>
      <c r="D121" s="205">
        <f>VLOOKUP($B121,'[1]stat gazz 13-14'!$A:$Z,4,0)</f>
        <v>20</v>
      </c>
      <c r="E121" s="207">
        <f>VLOOKUP($B121,'[1]stat gazz 13-14'!$A:$Z,7,0)</f>
        <v>5.375</v>
      </c>
      <c r="F121" s="207">
        <f>VLOOKUP($B121,'[1]stat gazz 13-14'!$A:$Z,5,0)</f>
        <v>5.6</v>
      </c>
      <c r="G121" s="208">
        <f t="shared" si="7"/>
        <v>-0.22500000000000001</v>
      </c>
      <c r="H121" s="209">
        <f>VLOOKUP($B121,'[1]stat gazz 13-14'!$A:$Z,9,0)</f>
        <v>0</v>
      </c>
      <c r="I121" s="209">
        <f>VLOOKUP($B121,'[1]stat gazz 13-14'!$A:$Z,15,0)</f>
        <v>0</v>
      </c>
      <c r="J121" s="209">
        <f>VLOOKUP($B121,'[1]stat gazz 13-14'!$A:$Z,16,0)</f>
        <v>0</v>
      </c>
      <c r="K121" s="209">
        <f>VLOOKUP($B121,'[1]stat gazz 13-14'!$A:$Z,12,0)</f>
        <v>1</v>
      </c>
      <c r="L121" s="209">
        <f>VLOOKUP($B121,'[1]stat gazz 13-14'!$A:$Z,13,0)</f>
        <v>9</v>
      </c>
      <c r="M121" s="209">
        <f>VLOOKUP($B121,'[1]stat gazz 13-14'!$A:$Z,14,0)</f>
        <v>1</v>
      </c>
      <c r="O121" s="210" t="str">
        <f>VLOOKUP($B121,'[1]stat gazz 13-14'!$A:$Z,3,0)</f>
        <v>sampdoria</v>
      </c>
    </row>
    <row r="122" spans="1:15" x14ac:dyDescent="0.2">
      <c r="A122" s="216"/>
      <c r="B122" s="217" t="s">
        <v>452</v>
      </c>
      <c r="C122" s="205" t="str">
        <f t="shared" si="6"/>
        <v>liv</v>
      </c>
      <c r="D122" s="205">
        <f>VLOOKUP($B122,'[1]stat gazz 13-14'!$A:$Z,4,0)</f>
        <v>16</v>
      </c>
      <c r="E122" s="207">
        <f>VLOOKUP($B122,'[1]stat gazz 13-14'!$A:$Z,7,0)</f>
        <v>5.59375</v>
      </c>
      <c r="F122" s="207">
        <f>VLOOKUP($B122,'[1]stat gazz 13-14'!$A:$Z,5,0)</f>
        <v>5.59375</v>
      </c>
      <c r="G122" s="208">
        <f t="shared" si="7"/>
        <v>0</v>
      </c>
      <c r="H122" s="209">
        <f>VLOOKUP($B122,'[1]stat gazz 13-14'!$A:$Z,9,0)</f>
        <v>0</v>
      </c>
      <c r="I122" s="209">
        <f>VLOOKUP($B122,'[1]stat gazz 13-14'!$A:$Z,15,0)</f>
        <v>0</v>
      </c>
      <c r="J122" s="209">
        <f>VLOOKUP($B122,'[1]stat gazz 13-14'!$A:$Z,16,0)</f>
        <v>0</v>
      </c>
      <c r="K122" s="209">
        <f>VLOOKUP($B122,'[1]stat gazz 13-14'!$A:$Z,12,0)</f>
        <v>1</v>
      </c>
      <c r="L122" s="209">
        <f>VLOOKUP($B122,'[1]stat gazz 13-14'!$A:$Z,13,0)</f>
        <v>2</v>
      </c>
      <c r="M122" s="209">
        <f>VLOOKUP($B122,'[1]stat gazz 13-14'!$A:$Z,14,0)</f>
        <v>0</v>
      </c>
      <c r="O122" s="210" t="str">
        <f>VLOOKUP($B122,'[1]stat gazz 13-14'!$A:$Z,3,0)</f>
        <v>livorno</v>
      </c>
    </row>
    <row r="123" spans="1:15" x14ac:dyDescent="0.2">
      <c r="A123" s="216"/>
      <c r="B123" s="217" t="s">
        <v>404</v>
      </c>
      <c r="C123" s="205" t="str">
        <f t="shared" si="6"/>
        <v>bol</v>
      </c>
      <c r="D123" s="205">
        <f>VLOOKUP($B123,'[1]stat gazz 13-14'!$A:$Z,4,0)</f>
        <v>34</v>
      </c>
      <c r="E123" s="207">
        <f>VLOOKUP($B123,'[1]stat gazz 13-14'!$A:$Z,7,0)</f>
        <v>5.632352941176471</v>
      </c>
      <c r="F123" s="207">
        <f>VLOOKUP($B123,'[1]stat gazz 13-14'!$A:$Z,5,0)</f>
        <v>5.5882352941176467</v>
      </c>
      <c r="G123" s="208">
        <f t="shared" si="7"/>
        <v>4.4117647058823532E-2</v>
      </c>
      <c r="H123" s="209">
        <f>VLOOKUP($B123,'[1]stat gazz 13-14'!$A:$Z,9,0)</f>
        <v>1</v>
      </c>
      <c r="I123" s="209">
        <f>VLOOKUP($B123,'[1]stat gazz 13-14'!$A:$Z,15,0)</f>
        <v>0</v>
      </c>
      <c r="J123" s="209">
        <f>VLOOKUP($B123,'[1]stat gazz 13-14'!$A:$Z,16,0)</f>
        <v>0</v>
      </c>
      <c r="K123" s="209">
        <f>VLOOKUP($B123,'[1]stat gazz 13-14'!$A:$Z,12,0)</f>
        <v>2</v>
      </c>
      <c r="L123" s="209">
        <f>VLOOKUP($B123,'[1]stat gazz 13-14'!$A:$Z,13,0)</f>
        <v>7</v>
      </c>
      <c r="M123" s="209">
        <f>VLOOKUP($B123,'[1]stat gazz 13-14'!$A:$Z,14,0)</f>
        <v>0</v>
      </c>
      <c r="O123" s="210" t="str">
        <f>VLOOKUP($B123,'[1]stat gazz 13-14'!$A:$Z,3,0)</f>
        <v>bologna</v>
      </c>
    </row>
    <row r="124" spans="1:15" x14ac:dyDescent="0.2">
      <c r="A124" s="216"/>
      <c r="B124" s="217" t="s">
        <v>851</v>
      </c>
      <c r="C124" s="205" t="str">
        <f t="shared" si="6"/>
        <v>udi</v>
      </c>
      <c r="D124" s="205">
        <f>VLOOKUP($B124,'[1]stat gazz 13-14'!$A:$Z,4,0)</f>
        <v>36</v>
      </c>
      <c r="E124" s="207">
        <f>VLOOKUP($B124,'[1]stat gazz 13-14'!$A:$Z,7,0)</f>
        <v>5.5555555555555554</v>
      </c>
      <c r="F124" s="207">
        <f>VLOOKUP($B124,'[1]stat gazz 13-14'!$A:$Z,5,0)</f>
        <v>5.583333333333333</v>
      </c>
      <c r="G124" s="208">
        <f t="shared" si="7"/>
        <v>-2.7777777777777776E-2</v>
      </c>
      <c r="H124" s="209">
        <f>VLOOKUP($B124,'[1]stat gazz 13-14'!$A:$Z,9,0)</f>
        <v>1</v>
      </c>
      <c r="I124" s="209">
        <f>VLOOKUP($B124,'[1]stat gazz 13-14'!$A:$Z,15,0)</f>
        <v>0</v>
      </c>
      <c r="J124" s="209">
        <f>VLOOKUP($B124,'[1]stat gazz 13-14'!$A:$Z,16,0)</f>
        <v>0</v>
      </c>
      <c r="K124" s="209">
        <f>VLOOKUP($B124,'[1]stat gazz 13-14'!$A:$Z,12,0)</f>
        <v>0</v>
      </c>
      <c r="L124" s="209">
        <f>VLOOKUP($B124,'[1]stat gazz 13-14'!$A:$Z,13,0)</f>
        <v>8</v>
      </c>
      <c r="M124" s="209">
        <f>VLOOKUP($B124,'[1]stat gazz 13-14'!$A:$Z,14,0)</f>
        <v>0</v>
      </c>
      <c r="O124" s="210" t="str">
        <f>VLOOKUP($B124,'[1]stat gazz 13-14'!$A:$Z,3,0)</f>
        <v>udinese</v>
      </c>
    </row>
    <row r="125" spans="1:15" x14ac:dyDescent="0.2">
      <c r="A125" s="216"/>
      <c r="B125" s="217" t="s">
        <v>376</v>
      </c>
      <c r="C125" s="205" t="str">
        <f t="shared" si="6"/>
        <v>chi</v>
      </c>
      <c r="D125" s="205">
        <f>VLOOKUP($B125,'[1]stat gazz 13-14'!$A:$Z,4,0)</f>
        <v>13</v>
      </c>
      <c r="E125" s="207">
        <f>VLOOKUP($B125,'[1]stat gazz 13-14'!$A:$Z,7,0)</f>
        <v>5.4230769230769234</v>
      </c>
      <c r="F125" s="207">
        <f>VLOOKUP($B125,'[1]stat gazz 13-14'!$A:$Z,5,0)</f>
        <v>5.5769230769230766</v>
      </c>
      <c r="G125" s="208">
        <f t="shared" si="7"/>
        <v>-0.15384615384615385</v>
      </c>
      <c r="H125" s="209">
        <f>VLOOKUP($B125,'[1]stat gazz 13-14'!$A:$Z,9,0)</f>
        <v>0</v>
      </c>
      <c r="I125" s="209">
        <f>VLOOKUP($B125,'[1]stat gazz 13-14'!$A:$Z,15,0)</f>
        <v>0</v>
      </c>
      <c r="J125" s="209">
        <f>VLOOKUP($B125,'[1]stat gazz 13-14'!$A:$Z,16,0)</f>
        <v>0</v>
      </c>
      <c r="K125" s="209">
        <f>VLOOKUP($B125,'[1]stat gazz 13-14'!$A:$Z,12,0)</f>
        <v>0</v>
      </c>
      <c r="L125" s="209">
        <f>VLOOKUP($B125,'[1]stat gazz 13-14'!$A:$Z,13,0)</f>
        <v>4</v>
      </c>
      <c r="M125" s="209">
        <f>VLOOKUP($B125,'[1]stat gazz 13-14'!$A:$Z,14,0)</f>
        <v>0</v>
      </c>
      <c r="O125" s="210" t="str">
        <f>VLOOKUP($B125,'[1]stat gazz 13-14'!$A:$Z,3,0)</f>
        <v>chievo</v>
      </c>
    </row>
    <row r="126" spans="1:15" x14ac:dyDescent="0.2">
      <c r="A126" s="216"/>
      <c r="B126" s="217" t="s">
        <v>449</v>
      </c>
      <c r="C126" s="205" t="str">
        <f t="shared" si="6"/>
        <v>sas</v>
      </c>
      <c r="D126" s="205">
        <f>VLOOKUP($B126,'[1]stat gazz 13-14'!$A:$Z,4,0)</f>
        <v>15</v>
      </c>
      <c r="E126" s="207">
        <f>VLOOKUP($B126,'[1]stat gazz 13-14'!$A:$Z,7,0)</f>
        <v>5.3666666666666663</v>
      </c>
      <c r="F126" s="207">
        <f>VLOOKUP($B126,'[1]stat gazz 13-14'!$A:$Z,5,0)</f>
        <v>5.5666666666666664</v>
      </c>
      <c r="G126" s="208">
        <f t="shared" si="7"/>
        <v>-0.2</v>
      </c>
      <c r="H126" s="209">
        <f>VLOOKUP($B126,'[1]stat gazz 13-14'!$A:$Z,9,0)</f>
        <v>0</v>
      </c>
      <c r="I126" s="209">
        <f>VLOOKUP($B126,'[1]stat gazz 13-14'!$A:$Z,15,0)</f>
        <v>0</v>
      </c>
      <c r="J126" s="209">
        <f>VLOOKUP($B126,'[1]stat gazz 13-14'!$A:$Z,16,0)</f>
        <v>0</v>
      </c>
      <c r="K126" s="209">
        <f>VLOOKUP($B126,'[1]stat gazz 13-14'!$A:$Z,12,0)</f>
        <v>0</v>
      </c>
      <c r="L126" s="209">
        <f>VLOOKUP($B126,'[1]stat gazz 13-14'!$A:$Z,13,0)</f>
        <v>6</v>
      </c>
      <c r="M126" s="209">
        <f>VLOOKUP($B126,'[1]stat gazz 13-14'!$A:$Z,14,0)</f>
        <v>0</v>
      </c>
      <c r="O126" s="210" t="str">
        <f>VLOOKUP($B126,'[1]stat gazz 13-14'!$A:$Z,3,0)</f>
        <v>sassuolo</v>
      </c>
    </row>
    <row r="127" spans="1:15" x14ac:dyDescent="0.2">
      <c r="A127" s="216"/>
      <c r="B127" s="217" t="s">
        <v>382</v>
      </c>
      <c r="C127" s="205" t="str">
        <f t="shared" si="6"/>
        <v>chi</v>
      </c>
      <c r="D127" s="205">
        <f>VLOOKUP($B127,'[1]stat gazz 13-14'!$A:$Z,4,0)</f>
        <v>32</v>
      </c>
      <c r="E127" s="207">
        <f>VLOOKUP($B127,'[1]stat gazz 13-14'!$A:$Z,7,0)</f>
        <v>5.390625</v>
      </c>
      <c r="F127" s="207">
        <f>VLOOKUP($B127,'[1]stat gazz 13-14'!$A:$Z,5,0)</f>
        <v>5.5625</v>
      </c>
      <c r="G127" s="208">
        <f t="shared" si="7"/>
        <v>-0.171875</v>
      </c>
      <c r="H127" s="209">
        <f>VLOOKUP($B127,'[1]stat gazz 13-14'!$A:$Z,9,0)</f>
        <v>1</v>
      </c>
      <c r="I127" s="209">
        <f>VLOOKUP($B127,'[1]stat gazz 13-14'!$A:$Z,15,0)</f>
        <v>0</v>
      </c>
      <c r="J127" s="209">
        <f>VLOOKUP($B127,'[1]stat gazz 13-14'!$A:$Z,16,0)</f>
        <v>0</v>
      </c>
      <c r="K127" s="209">
        <f>VLOOKUP($B127,'[1]stat gazz 13-14'!$A:$Z,12,0)</f>
        <v>0</v>
      </c>
      <c r="L127" s="209">
        <f>VLOOKUP($B127,'[1]stat gazz 13-14'!$A:$Z,13,0)</f>
        <v>15</v>
      </c>
      <c r="M127" s="209">
        <f>VLOOKUP($B127,'[1]stat gazz 13-14'!$A:$Z,14,0)</f>
        <v>1</v>
      </c>
      <c r="O127" s="210" t="str">
        <f>VLOOKUP($B127,'[1]stat gazz 13-14'!$A:$Z,3,0)</f>
        <v>chievo</v>
      </c>
    </row>
    <row r="128" spans="1:15" x14ac:dyDescent="0.2">
      <c r="A128" s="216"/>
      <c r="B128" s="217" t="s">
        <v>379</v>
      </c>
      <c r="C128" s="205" t="str">
        <f t="shared" si="6"/>
        <v>laz</v>
      </c>
      <c r="D128" s="205">
        <f>VLOOKUP($B128,'[1]stat gazz 13-14'!$A:$Z,4,0)</f>
        <v>17</v>
      </c>
      <c r="E128" s="207">
        <f>VLOOKUP($B128,'[1]stat gazz 13-14'!$A:$Z,7,0)</f>
        <v>5.6470588235294121</v>
      </c>
      <c r="F128" s="207">
        <f>VLOOKUP($B128,'[1]stat gazz 13-14'!$A:$Z,5,0)</f>
        <v>5.5588235294117645</v>
      </c>
      <c r="G128" s="208">
        <f t="shared" si="7"/>
        <v>8.8235294117647065E-2</v>
      </c>
      <c r="H128" s="209">
        <f>VLOOKUP($B128,'[1]stat gazz 13-14'!$A:$Z,9,0)</f>
        <v>1</v>
      </c>
      <c r="I128" s="209">
        <f>VLOOKUP($B128,'[1]stat gazz 13-14'!$A:$Z,15,0)</f>
        <v>0</v>
      </c>
      <c r="J128" s="209">
        <f>VLOOKUP($B128,'[1]stat gazz 13-14'!$A:$Z,16,0)</f>
        <v>0</v>
      </c>
      <c r="K128" s="209">
        <f>VLOOKUP($B128,'[1]stat gazz 13-14'!$A:$Z,12,0)</f>
        <v>0</v>
      </c>
      <c r="L128" s="209">
        <f>VLOOKUP($B128,'[1]stat gazz 13-14'!$A:$Z,13,0)</f>
        <v>3</v>
      </c>
      <c r="M128" s="209">
        <f>VLOOKUP($B128,'[1]stat gazz 13-14'!$A:$Z,14,0)</f>
        <v>0</v>
      </c>
      <c r="O128" s="210" t="str">
        <f>VLOOKUP($B128,'[1]stat gazz 13-14'!$A:$Z,3,0)</f>
        <v>lazio</v>
      </c>
    </row>
    <row r="129" spans="1:15" x14ac:dyDescent="0.2">
      <c r="A129" s="216"/>
      <c r="B129" s="217" t="s">
        <v>358</v>
      </c>
      <c r="C129" s="205" t="str">
        <f t="shared" si="6"/>
        <v>cag</v>
      </c>
      <c r="D129" s="205">
        <f>VLOOKUP($B129,'[1]stat gazz 13-14'!$A:$Z,4,0)</f>
        <v>20</v>
      </c>
      <c r="E129" s="207">
        <f>VLOOKUP($B129,'[1]stat gazz 13-14'!$A:$Z,7,0)</f>
        <v>5.5</v>
      </c>
      <c r="F129" s="207">
        <f>VLOOKUP($B129,'[1]stat gazz 13-14'!$A:$Z,5,0)</f>
        <v>5.55</v>
      </c>
      <c r="G129" s="208">
        <f t="shared" si="7"/>
        <v>-0.05</v>
      </c>
      <c r="H129" s="209">
        <f>VLOOKUP($B129,'[1]stat gazz 13-14'!$A:$Z,9,0)</f>
        <v>0</v>
      </c>
      <c r="I129" s="209">
        <f>VLOOKUP($B129,'[1]stat gazz 13-14'!$A:$Z,15,0)</f>
        <v>0</v>
      </c>
      <c r="J129" s="209">
        <f>VLOOKUP($B129,'[1]stat gazz 13-14'!$A:$Z,16,0)</f>
        <v>0</v>
      </c>
      <c r="K129" s="209">
        <f>VLOOKUP($B129,'[1]stat gazz 13-14'!$A:$Z,12,0)</f>
        <v>1</v>
      </c>
      <c r="L129" s="209">
        <f>VLOOKUP($B129,'[1]stat gazz 13-14'!$A:$Z,13,0)</f>
        <v>2</v>
      </c>
      <c r="M129" s="209">
        <f>VLOOKUP($B129,'[1]stat gazz 13-14'!$A:$Z,14,0)</f>
        <v>1</v>
      </c>
      <c r="O129" s="210" t="str">
        <f>VLOOKUP($B129,'[1]stat gazz 13-14'!$A:$Z,3,0)</f>
        <v>cagliari</v>
      </c>
    </row>
    <row r="130" spans="1:15" x14ac:dyDescent="0.2">
      <c r="A130" s="216"/>
      <c r="B130" s="217" t="s">
        <v>381</v>
      </c>
      <c r="C130" s="205" t="str">
        <f t="shared" si="6"/>
        <v>bol</v>
      </c>
      <c r="D130" s="205">
        <f>VLOOKUP($B130,'[1]stat gazz 13-14'!$A:$Z,4,0)</f>
        <v>10</v>
      </c>
      <c r="E130" s="207">
        <f>VLOOKUP($B130,'[1]stat gazz 13-14'!$A:$Z,7,0)</f>
        <v>5.65</v>
      </c>
      <c r="F130" s="207">
        <f>VLOOKUP($B130,'[1]stat gazz 13-14'!$A:$Z,5,0)</f>
        <v>5.55</v>
      </c>
      <c r="G130" s="208">
        <f t="shared" si="7"/>
        <v>0.1</v>
      </c>
      <c r="H130" s="209">
        <f>VLOOKUP($B130,'[1]stat gazz 13-14'!$A:$Z,9,0)</f>
        <v>0</v>
      </c>
      <c r="I130" s="209">
        <f>VLOOKUP($B130,'[1]stat gazz 13-14'!$A:$Z,15,0)</f>
        <v>0</v>
      </c>
      <c r="J130" s="209">
        <f>VLOOKUP($B130,'[1]stat gazz 13-14'!$A:$Z,16,0)</f>
        <v>0</v>
      </c>
      <c r="K130" s="209">
        <f>VLOOKUP($B130,'[1]stat gazz 13-14'!$A:$Z,12,0)</f>
        <v>1</v>
      </c>
      <c r="L130" s="209">
        <f>VLOOKUP($B130,'[1]stat gazz 13-14'!$A:$Z,13,0)</f>
        <v>0</v>
      </c>
      <c r="M130" s="209">
        <f>VLOOKUP($B130,'[1]stat gazz 13-14'!$A:$Z,14,0)</f>
        <v>0</v>
      </c>
      <c r="O130" s="210" t="str">
        <f>VLOOKUP($B130,'[1]stat gazz 13-14'!$A:$Z,3,0)</f>
        <v>bologna</v>
      </c>
    </row>
    <row r="131" spans="1:15" x14ac:dyDescent="0.2">
      <c r="A131" s="216"/>
      <c r="B131" s="217" t="s">
        <v>460</v>
      </c>
      <c r="C131" s="205" t="str">
        <f t="shared" ref="C131:C150" si="8">LEFT(O131,3)</f>
        <v>nap</v>
      </c>
      <c r="D131" s="205">
        <f>VLOOKUP($B131,'[1]stat gazz 13-14'!$A:$Z,4,0)</f>
        <v>13</v>
      </c>
      <c r="E131" s="207">
        <f>VLOOKUP($B131,'[1]stat gazz 13-14'!$A:$Z,7,0)</f>
        <v>5.5</v>
      </c>
      <c r="F131" s="207">
        <f>VLOOKUP($B131,'[1]stat gazz 13-14'!$A:$Z,5,0)</f>
        <v>5.5384615384615383</v>
      </c>
      <c r="G131" s="208">
        <f t="shared" ref="G131:G150" si="9">(H131*3-J131*3+K131-L131*0.5-M131)/D131</f>
        <v>-3.8461538461538464E-2</v>
      </c>
      <c r="H131" s="209">
        <f>VLOOKUP($B131,'[1]stat gazz 13-14'!$A:$Z,9,0)</f>
        <v>0</v>
      </c>
      <c r="I131" s="209">
        <f>VLOOKUP($B131,'[1]stat gazz 13-14'!$A:$Z,15,0)</f>
        <v>0</v>
      </c>
      <c r="J131" s="209">
        <f>VLOOKUP($B131,'[1]stat gazz 13-14'!$A:$Z,16,0)</f>
        <v>0</v>
      </c>
      <c r="K131" s="209">
        <f>VLOOKUP($B131,'[1]stat gazz 13-14'!$A:$Z,12,0)</f>
        <v>0</v>
      </c>
      <c r="L131" s="209">
        <f>VLOOKUP($B131,'[1]stat gazz 13-14'!$A:$Z,13,0)</f>
        <v>1</v>
      </c>
      <c r="M131" s="209">
        <f>VLOOKUP($B131,'[1]stat gazz 13-14'!$A:$Z,14,0)</f>
        <v>0</v>
      </c>
      <c r="O131" s="210" t="str">
        <f>VLOOKUP($B131,'[1]stat gazz 13-14'!$A:$Z,3,0)</f>
        <v>napoli</v>
      </c>
    </row>
    <row r="132" spans="1:15" x14ac:dyDescent="0.2">
      <c r="A132" s="216"/>
      <c r="B132" s="217" t="s">
        <v>466</v>
      </c>
      <c r="C132" s="205" t="str">
        <f t="shared" si="8"/>
        <v>fio</v>
      </c>
      <c r="D132" s="205">
        <f>VLOOKUP($B132,'[1]stat gazz 13-14'!$A:$Z,4,0)</f>
        <v>13</v>
      </c>
      <c r="E132" s="207">
        <f>VLOOKUP($B132,'[1]stat gazz 13-14'!$A:$Z,7,0)</f>
        <v>5.384615384615385</v>
      </c>
      <c r="F132" s="207">
        <f>VLOOKUP($B132,'[1]stat gazz 13-14'!$A:$Z,5,0)</f>
        <v>5.5384615384615383</v>
      </c>
      <c r="G132" s="208">
        <f t="shared" si="9"/>
        <v>-0.15384615384615385</v>
      </c>
      <c r="H132" s="209">
        <f>VLOOKUP($B132,'[1]stat gazz 13-14'!$A:$Z,9,0)</f>
        <v>0</v>
      </c>
      <c r="I132" s="209">
        <f>VLOOKUP($B132,'[1]stat gazz 13-14'!$A:$Z,15,0)</f>
        <v>0</v>
      </c>
      <c r="J132" s="209">
        <f>VLOOKUP($B132,'[1]stat gazz 13-14'!$A:$Z,16,0)</f>
        <v>0</v>
      </c>
      <c r="K132" s="209">
        <f>VLOOKUP($B132,'[1]stat gazz 13-14'!$A:$Z,12,0)</f>
        <v>0</v>
      </c>
      <c r="L132" s="209">
        <f>VLOOKUP($B132,'[1]stat gazz 13-14'!$A:$Z,13,0)</f>
        <v>4</v>
      </c>
      <c r="M132" s="209">
        <f>VLOOKUP($B132,'[1]stat gazz 13-14'!$A:$Z,14,0)</f>
        <v>0</v>
      </c>
      <c r="O132" s="210" t="str">
        <f>VLOOKUP($B132,'[1]stat gazz 13-14'!$A:$Z,3,0)</f>
        <v>fiorentina</v>
      </c>
    </row>
    <row r="133" spans="1:15" x14ac:dyDescent="0.2">
      <c r="A133" s="216"/>
      <c r="B133" s="217" t="s">
        <v>441</v>
      </c>
      <c r="C133" s="205" t="str">
        <f t="shared" si="8"/>
        <v>udi</v>
      </c>
      <c r="D133" s="205">
        <f>VLOOKUP($B133,'[1]stat gazz 13-14'!$A:$Z,4,0)</f>
        <v>15</v>
      </c>
      <c r="E133" s="207">
        <f>VLOOKUP($B133,'[1]stat gazz 13-14'!$A:$Z,7,0)</f>
        <v>5.4666666666666668</v>
      </c>
      <c r="F133" s="207">
        <f>VLOOKUP($B133,'[1]stat gazz 13-14'!$A:$Z,5,0)</f>
        <v>5.5333333333333332</v>
      </c>
      <c r="G133" s="208">
        <f t="shared" si="9"/>
        <v>-6.6666666666666666E-2</v>
      </c>
      <c r="H133" s="209">
        <f>VLOOKUP($B133,'[1]stat gazz 13-14'!$A:$Z,9,0)</f>
        <v>0</v>
      </c>
      <c r="I133" s="209">
        <f>VLOOKUP($B133,'[1]stat gazz 13-14'!$A:$Z,15,0)</f>
        <v>0</v>
      </c>
      <c r="J133" s="209">
        <f>VLOOKUP($B133,'[1]stat gazz 13-14'!$A:$Z,16,0)</f>
        <v>0</v>
      </c>
      <c r="K133" s="209">
        <f>VLOOKUP($B133,'[1]stat gazz 13-14'!$A:$Z,12,0)</f>
        <v>0</v>
      </c>
      <c r="L133" s="209">
        <f>VLOOKUP($B133,'[1]stat gazz 13-14'!$A:$Z,13,0)</f>
        <v>2</v>
      </c>
      <c r="M133" s="209">
        <f>VLOOKUP($B133,'[1]stat gazz 13-14'!$A:$Z,14,0)</f>
        <v>0</v>
      </c>
      <c r="O133" s="210" t="str">
        <f>VLOOKUP($B133,'[1]stat gazz 13-14'!$A:$Z,3,0)</f>
        <v>udinese</v>
      </c>
    </row>
    <row r="134" spans="1:15" x14ac:dyDescent="0.2">
      <c r="A134" s="216"/>
      <c r="B134" s="217" t="s">
        <v>476</v>
      </c>
      <c r="C134" s="205" t="str">
        <f t="shared" si="8"/>
        <v>liv</v>
      </c>
      <c r="D134" s="205">
        <f>VLOOKUP($B134,'[1]stat gazz 13-14'!$A:$Z,4,0)</f>
        <v>16</v>
      </c>
      <c r="E134" s="207">
        <f>VLOOKUP($B134,'[1]stat gazz 13-14'!$A:$Z,7,0)</f>
        <v>5.5</v>
      </c>
      <c r="F134" s="207">
        <f>VLOOKUP($B134,'[1]stat gazz 13-14'!$A:$Z,5,0)</f>
        <v>5.53125</v>
      </c>
      <c r="G134" s="208">
        <f t="shared" si="9"/>
        <v>-3.125E-2</v>
      </c>
      <c r="H134" s="209">
        <f>VLOOKUP($B134,'[1]stat gazz 13-14'!$A:$Z,9,0)</f>
        <v>0</v>
      </c>
      <c r="I134" s="209">
        <f>VLOOKUP($B134,'[1]stat gazz 13-14'!$A:$Z,15,0)</f>
        <v>0</v>
      </c>
      <c r="J134" s="209">
        <f>VLOOKUP($B134,'[1]stat gazz 13-14'!$A:$Z,16,0)</f>
        <v>0</v>
      </c>
      <c r="K134" s="209">
        <f>VLOOKUP($B134,'[1]stat gazz 13-14'!$A:$Z,12,0)</f>
        <v>0</v>
      </c>
      <c r="L134" s="209">
        <f>VLOOKUP($B134,'[1]stat gazz 13-14'!$A:$Z,13,0)</f>
        <v>1</v>
      </c>
      <c r="M134" s="209">
        <f>VLOOKUP($B134,'[1]stat gazz 13-14'!$A:$Z,14,0)</f>
        <v>0</v>
      </c>
      <c r="O134" s="210" t="str">
        <f>VLOOKUP($B134,'[1]stat gazz 13-14'!$A:$Z,3,0)</f>
        <v>livorno</v>
      </c>
    </row>
    <row r="135" spans="1:15" x14ac:dyDescent="0.2">
      <c r="A135" s="216"/>
      <c r="B135" s="217" t="s">
        <v>426</v>
      </c>
      <c r="C135" s="205" t="str">
        <f t="shared" si="8"/>
        <v>sas</v>
      </c>
      <c r="D135" s="205">
        <f>VLOOKUP($B135,'[1]stat gazz 13-14'!$A:$Z,4,0)</f>
        <v>18</v>
      </c>
      <c r="E135" s="207">
        <f>VLOOKUP($B135,'[1]stat gazz 13-14'!$A:$Z,7,0)</f>
        <v>5.1111111111111107</v>
      </c>
      <c r="F135" s="207">
        <f>VLOOKUP($B135,'[1]stat gazz 13-14'!$A:$Z,5,0)</f>
        <v>5.5277777777777777</v>
      </c>
      <c r="G135" s="208">
        <f t="shared" si="9"/>
        <v>-0.30555555555555558</v>
      </c>
      <c r="H135" s="209">
        <f>VLOOKUP($B135,'[1]stat gazz 13-14'!$A:$Z,9,0)</f>
        <v>0</v>
      </c>
      <c r="I135" s="209">
        <f>VLOOKUP($B135,'[1]stat gazz 13-14'!$A:$Z,15,0)</f>
        <v>0</v>
      </c>
      <c r="J135" s="209">
        <f>VLOOKUP($B135,'[1]stat gazz 13-14'!$A:$Z,16,0)</f>
        <v>0</v>
      </c>
      <c r="K135" s="209">
        <f>VLOOKUP($B135,'[1]stat gazz 13-14'!$A:$Z,12,0)</f>
        <v>0</v>
      </c>
      <c r="L135" s="209">
        <f>VLOOKUP($B135,'[1]stat gazz 13-14'!$A:$Z,13,0)</f>
        <v>7</v>
      </c>
      <c r="M135" s="209">
        <f>VLOOKUP($B135,'[1]stat gazz 13-14'!$A:$Z,14,0)</f>
        <v>2</v>
      </c>
      <c r="O135" s="210" t="str">
        <f>VLOOKUP($B135,'[1]stat gazz 13-14'!$A:$Z,3,0)</f>
        <v>sassuolo</v>
      </c>
    </row>
    <row r="136" spans="1:15" x14ac:dyDescent="0.2">
      <c r="A136" s="216"/>
      <c r="B136" s="217" t="s">
        <v>400</v>
      </c>
      <c r="C136" s="205" t="str">
        <f t="shared" si="8"/>
        <v>par</v>
      </c>
      <c r="D136" s="205">
        <f>VLOOKUP($B136,'[1]stat gazz 13-14'!$A:$Z,4,0)</f>
        <v>21</v>
      </c>
      <c r="E136" s="207">
        <f>VLOOKUP($B136,'[1]stat gazz 13-14'!$A:$Z,7,0)</f>
        <v>5.3571428571428568</v>
      </c>
      <c r="F136" s="207">
        <f>VLOOKUP($B136,'[1]stat gazz 13-14'!$A:$Z,5,0)</f>
        <v>5.5238095238095237</v>
      </c>
      <c r="G136" s="208">
        <f t="shared" si="9"/>
        <v>-0.16666666666666666</v>
      </c>
      <c r="H136" s="209">
        <f>VLOOKUP($B136,'[1]stat gazz 13-14'!$A:$Z,9,0)</f>
        <v>0</v>
      </c>
      <c r="I136" s="209">
        <f>VLOOKUP($B136,'[1]stat gazz 13-14'!$A:$Z,15,0)</f>
        <v>0</v>
      </c>
      <c r="J136" s="209">
        <f>VLOOKUP($B136,'[1]stat gazz 13-14'!$A:$Z,16,0)</f>
        <v>0</v>
      </c>
      <c r="K136" s="209">
        <f>VLOOKUP($B136,'[1]stat gazz 13-14'!$A:$Z,12,0)</f>
        <v>0</v>
      </c>
      <c r="L136" s="209">
        <f>VLOOKUP($B136,'[1]stat gazz 13-14'!$A:$Z,13,0)</f>
        <v>5</v>
      </c>
      <c r="M136" s="209">
        <f>VLOOKUP($B136,'[1]stat gazz 13-14'!$A:$Z,14,0)</f>
        <v>1</v>
      </c>
      <c r="O136" s="210" t="str">
        <f>VLOOKUP($B136,'[1]stat gazz 13-14'!$A:$Z,3,0)</f>
        <v>parma</v>
      </c>
    </row>
    <row r="137" spans="1:15" x14ac:dyDescent="0.2">
      <c r="A137" s="216"/>
      <c r="B137" s="217" t="s">
        <v>433</v>
      </c>
      <c r="C137" s="205" t="str">
        <f t="shared" si="8"/>
        <v>mil</v>
      </c>
      <c r="D137" s="205">
        <f>VLOOKUP($B137,'[1]stat gazz 13-14'!$A:$Z,4,0)</f>
        <v>22</v>
      </c>
      <c r="E137" s="207">
        <f>VLOOKUP($B137,'[1]stat gazz 13-14'!$A:$Z,7,0)</f>
        <v>5.5454545454545459</v>
      </c>
      <c r="F137" s="207">
        <f>VLOOKUP($B137,'[1]stat gazz 13-14'!$A:$Z,5,0)</f>
        <v>5.5227272727272725</v>
      </c>
      <c r="G137" s="208">
        <f t="shared" si="9"/>
        <v>2.2727272727272728E-2</v>
      </c>
      <c r="H137" s="209">
        <f>VLOOKUP($B137,'[1]stat gazz 13-14'!$A:$Z,9,0)</f>
        <v>2</v>
      </c>
      <c r="I137" s="209">
        <f>VLOOKUP($B137,'[1]stat gazz 13-14'!$A:$Z,15,0)</f>
        <v>0</v>
      </c>
      <c r="J137" s="209">
        <f>VLOOKUP($B137,'[1]stat gazz 13-14'!$A:$Z,16,0)</f>
        <v>0</v>
      </c>
      <c r="K137" s="209">
        <f>VLOOKUP($B137,'[1]stat gazz 13-14'!$A:$Z,12,0)</f>
        <v>0</v>
      </c>
      <c r="L137" s="209">
        <f>VLOOKUP($B137,'[1]stat gazz 13-14'!$A:$Z,13,0)</f>
        <v>7</v>
      </c>
      <c r="M137" s="209">
        <f>VLOOKUP($B137,'[1]stat gazz 13-14'!$A:$Z,14,0)</f>
        <v>2</v>
      </c>
      <c r="O137" s="210" t="str">
        <f>VLOOKUP($B137,'[1]stat gazz 13-14'!$A:$Z,3,0)</f>
        <v>milan</v>
      </c>
    </row>
    <row r="138" spans="1:15" x14ac:dyDescent="0.2">
      <c r="A138" s="216"/>
      <c r="B138" s="217" t="s">
        <v>367</v>
      </c>
      <c r="C138" s="205" t="str">
        <f t="shared" si="8"/>
        <v>cat</v>
      </c>
      <c r="D138" s="205">
        <f>VLOOKUP($B138,'[1]stat gazz 13-14'!$A:$Z,4,0)</f>
        <v>20</v>
      </c>
      <c r="E138" s="207">
        <f>VLOOKUP($B138,'[1]stat gazz 13-14'!$A:$Z,7,0)</f>
        <v>5.4749999999999996</v>
      </c>
      <c r="F138" s="207">
        <f>VLOOKUP($B138,'[1]stat gazz 13-14'!$A:$Z,5,0)</f>
        <v>5.5</v>
      </c>
      <c r="G138" s="208">
        <f t="shared" si="9"/>
        <v>-2.5000000000000001E-2</v>
      </c>
      <c r="H138" s="209">
        <f>VLOOKUP($B138,'[1]stat gazz 13-14'!$A:$Z,9,0)</f>
        <v>0</v>
      </c>
      <c r="I138" s="209">
        <f>VLOOKUP($B138,'[1]stat gazz 13-14'!$A:$Z,15,0)</f>
        <v>0</v>
      </c>
      <c r="J138" s="209">
        <f>VLOOKUP($B138,'[1]stat gazz 13-14'!$A:$Z,16,0)</f>
        <v>0</v>
      </c>
      <c r="K138" s="209">
        <f>VLOOKUP($B138,'[1]stat gazz 13-14'!$A:$Z,12,0)</f>
        <v>1</v>
      </c>
      <c r="L138" s="209">
        <f>VLOOKUP($B138,'[1]stat gazz 13-14'!$A:$Z,13,0)</f>
        <v>3</v>
      </c>
      <c r="M138" s="209">
        <f>VLOOKUP($B138,'[1]stat gazz 13-14'!$A:$Z,14,0)</f>
        <v>0</v>
      </c>
      <c r="O138" s="210" t="str">
        <f>VLOOKUP($B138,'[1]stat gazz 13-14'!$A:$Z,3,0)</f>
        <v>catania</v>
      </c>
    </row>
    <row r="139" spans="1:15" x14ac:dyDescent="0.2">
      <c r="A139" s="216"/>
      <c r="B139" s="217" t="s">
        <v>422</v>
      </c>
      <c r="C139" s="205" t="str">
        <f t="shared" si="8"/>
        <v>nap</v>
      </c>
      <c r="D139" s="205">
        <f>VLOOKUP($B139,'[1]stat gazz 13-14'!$A:$Z,4,0)</f>
        <v>22</v>
      </c>
      <c r="E139" s="207">
        <f>VLOOKUP($B139,'[1]stat gazz 13-14'!$A:$Z,7,0)</f>
        <v>5.4318181818181817</v>
      </c>
      <c r="F139" s="207">
        <f>VLOOKUP($B139,'[1]stat gazz 13-14'!$A:$Z,5,0)</f>
        <v>5.5</v>
      </c>
      <c r="G139" s="208">
        <f t="shared" si="9"/>
        <v>-6.8181818181818177E-2</v>
      </c>
      <c r="H139" s="209">
        <f>VLOOKUP($B139,'[1]stat gazz 13-14'!$A:$Z,9,0)</f>
        <v>0</v>
      </c>
      <c r="I139" s="209">
        <f>VLOOKUP($B139,'[1]stat gazz 13-14'!$A:$Z,15,0)</f>
        <v>0</v>
      </c>
      <c r="J139" s="209">
        <f>VLOOKUP($B139,'[1]stat gazz 13-14'!$A:$Z,16,0)</f>
        <v>0</v>
      </c>
      <c r="K139" s="209">
        <f>VLOOKUP($B139,'[1]stat gazz 13-14'!$A:$Z,12,0)</f>
        <v>1</v>
      </c>
      <c r="L139" s="209">
        <f>VLOOKUP($B139,'[1]stat gazz 13-14'!$A:$Z,13,0)</f>
        <v>3</v>
      </c>
      <c r="M139" s="209">
        <f>VLOOKUP($B139,'[1]stat gazz 13-14'!$A:$Z,14,0)</f>
        <v>1</v>
      </c>
      <c r="O139" s="210" t="str">
        <f>VLOOKUP($B139,'[1]stat gazz 13-14'!$A:$Z,3,0)</f>
        <v>napoli</v>
      </c>
    </row>
    <row r="140" spans="1:15" x14ac:dyDescent="0.2">
      <c r="B140" s="217" t="s">
        <v>380</v>
      </c>
      <c r="C140" s="205" t="str">
        <f t="shared" si="8"/>
        <v>liv</v>
      </c>
      <c r="D140" s="205">
        <f>VLOOKUP($B140,'[1]stat gazz 13-14'!$A:$Z,4,0)</f>
        <v>32</v>
      </c>
      <c r="E140" s="207">
        <f>VLOOKUP($B140,'[1]stat gazz 13-14'!$A:$Z,7,0)</f>
        <v>5.34375</v>
      </c>
      <c r="F140" s="207">
        <f>VLOOKUP($B140,'[1]stat gazz 13-14'!$A:$Z,5,0)</f>
        <v>5.484375</v>
      </c>
      <c r="G140" s="208">
        <f t="shared" si="9"/>
        <v>-7.8125E-2</v>
      </c>
      <c r="H140" s="209">
        <f>VLOOKUP($B140,'[1]stat gazz 13-14'!$A:$Z,9,0)</f>
        <v>0</v>
      </c>
      <c r="I140" s="209">
        <f>VLOOKUP($B140,'[1]stat gazz 13-14'!$A:$Z,15,0)</f>
        <v>0</v>
      </c>
      <c r="J140" s="209">
        <f>VLOOKUP($B140,'[1]stat gazz 13-14'!$A:$Z,16,0)</f>
        <v>0</v>
      </c>
      <c r="K140" s="209">
        <f>VLOOKUP($B140,'[1]stat gazz 13-14'!$A:$Z,12,0)</f>
        <v>0</v>
      </c>
      <c r="L140" s="209">
        <f>VLOOKUP($B140,'[1]stat gazz 13-14'!$A:$Z,13,0)</f>
        <v>3</v>
      </c>
      <c r="M140" s="209">
        <f>VLOOKUP($B140,'[1]stat gazz 13-14'!$A:$Z,14,0)</f>
        <v>1</v>
      </c>
      <c r="O140" s="210" t="str">
        <f>VLOOKUP($B140,'[1]stat gazz 13-14'!$A:$Z,3,0)</f>
        <v>livorno</v>
      </c>
    </row>
    <row r="141" spans="1:15" x14ac:dyDescent="0.2">
      <c r="B141" s="217" t="s">
        <v>480</v>
      </c>
      <c r="C141" s="205" t="str">
        <f t="shared" si="8"/>
        <v>mil</v>
      </c>
      <c r="D141" s="205">
        <f>VLOOKUP($B141,'[1]stat gazz 13-14'!$A:$Z,4,0)</f>
        <v>20</v>
      </c>
      <c r="E141" s="207">
        <f>VLOOKUP($B141,'[1]stat gazz 13-14'!$A:$Z,7,0)</f>
        <v>5.5250000000000004</v>
      </c>
      <c r="F141" s="207">
        <f>VLOOKUP($B141,'[1]stat gazz 13-14'!$A:$Z,5,0)</f>
        <v>5.4749999999999996</v>
      </c>
      <c r="G141" s="208">
        <f t="shared" si="9"/>
        <v>0.05</v>
      </c>
      <c r="H141" s="209">
        <f>VLOOKUP($B141,'[1]stat gazz 13-14'!$A:$Z,9,0)</f>
        <v>1</v>
      </c>
      <c r="I141" s="209">
        <f>VLOOKUP($B141,'[1]stat gazz 13-14'!$A:$Z,15,0)</f>
        <v>0</v>
      </c>
      <c r="J141" s="209">
        <f>VLOOKUP($B141,'[1]stat gazz 13-14'!$A:$Z,16,0)</f>
        <v>0</v>
      </c>
      <c r="K141" s="209">
        <f>VLOOKUP($B141,'[1]stat gazz 13-14'!$A:$Z,12,0)</f>
        <v>0</v>
      </c>
      <c r="L141" s="209">
        <f>VLOOKUP($B141,'[1]stat gazz 13-14'!$A:$Z,13,0)</f>
        <v>4</v>
      </c>
      <c r="M141" s="209">
        <f>VLOOKUP($B141,'[1]stat gazz 13-14'!$A:$Z,14,0)</f>
        <v>0</v>
      </c>
      <c r="O141" s="210" t="str">
        <f>VLOOKUP($B141,'[1]stat gazz 13-14'!$A:$Z,3,0)</f>
        <v>milan</v>
      </c>
    </row>
    <row r="142" spans="1:15" x14ac:dyDescent="0.2">
      <c r="B142" s="217" t="s">
        <v>864</v>
      </c>
      <c r="C142" s="205" t="str">
        <f t="shared" si="8"/>
        <v>cat</v>
      </c>
      <c r="D142" s="205">
        <f>VLOOKUP($B142,'[1]stat gazz 13-14'!$A:$Z,4,0)</f>
        <v>19</v>
      </c>
      <c r="E142" s="207">
        <f>VLOOKUP($B142,'[1]stat gazz 13-14'!$A:$Z,7,0)</f>
        <v>5.7368421052631575</v>
      </c>
      <c r="F142" s="207">
        <f>VLOOKUP($B142,'[1]stat gazz 13-14'!$A:$Z,5,0)</f>
        <v>5.4736842105263159</v>
      </c>
      <c r="G142" s="208">
        <f t="shared" si="9"/>
        <v>0.26315789473684209</v>
      </c>
      <c r="H142" s="209">
        <f>VLOOKUP($B142,'[1]stat gazz 13-14'!$A:$Z,9,0)</f>
        <v>2</v>
      </c>
      <c r="I142" s="209">
        <f>VLOOKUP($B142,'[1]stat gazz 13-14'!$A:$Z,15,0)</f>
        <v>0</v>
      </c>
      <c r="J142" s="209">
        <f>VLOOKUP($B142,'[1]stat gazz 13-14'!$A:$Z,16,0)</f>
        <v>0</v>
      </c>
      <c r="K142" s="209">
        <f>VLOOKUP($B142,'[1]stat gazz 13-14'!$A:$Z,12,0)</f>
        <v>0</v>
      </c>
      <c r="L142" s="209">
        <f>VLOOKUP($B142,'[1]stat gazz 13-14'!$A:$Z,13,0)</f>
        <v>2</v>
      </c>
      <c r="M142" s="209">
        <f>VLOOKUP($B142,'[1]stat gazz 13-14'!$A:$Z,14,0)</f>
        <v>0</v>
      </c>
      <c r="O142" s="210" t="str">
        <f>VLOOKUP($B142,'[1]stat gazz 13-14'!$A:$Z,3,0)</f>
        <v>catania</v>
      </c>
    </row>
    <row r="143" spans="1:15" x14ac:dyDescent="0.2">
      <c r="B143" s="217" t="s">
        <v>448</v>
      </c>
      <c r="C143" s="205" t="str">
        <f t="shared" si="8"/>
        <v>tor</v>
      </c>
      <c r="D143" s="205">
        <f>VLOOKUP($B143,'[1]stat gazz 13-14'!$A:$Z,4,0)</f>
        <v>12</v>
      </c>
      <c r="E143" s="207">
        <f>VLOOKUP($B143,'[1]stat gazz 13-14'!$A:$Z,7,0)</f>
        <v>5.416666666666667</v>
      </c>
      <c r="F143" s="207">
        <f>VLOOKUP($B143,'[1]stat gazz 13-14'!$A:$Z,5,0)</f>
        <v>5.458333333333333</v>
      </c>
      <c r="G143" s="208">
        <f t="shared" si="9"/>
        <v>-4.1666666666666664E-2</v>
      </c>
      <c r="H143" s="209">
        <f>VLOOKUP($B143,'[1]stat gazz 13-14'!$A:$Z,9,0)</f>
        <v>0</v>
      </c>
      <c r="I143" s="209">
        <f>VLOOKUP($B143,'[1]stat gazz 13-14'!$A:$Z,15,0)</f>
        <v>0</v>
      </c>
      <c r="J143" s="209">
        <f>VLOOKUP($B143,'[1]stat gazz 13-14'!$A:$Z,16,0)</f>
        <v>0</v>
      </c>
      <c r="K143" s="209">
        <f>VLOOKUP($B143,'[1]stat gazz 13-14'!$A:$Z,12,0)</f>
        <v>0</v>
      </c>
      <c r="L143" s="209">
        <f>VLOOKUP($B143,'[1]stat gazz 13-14'!$A:$Z,13,0)</f>
        <v>1</v>
      </c>
      <c r="M143" s="209">
        <f>VLOOKUP($B143,'[1]stat gazz 13-14'!$A:$Z,14,0)</f>
        <v>0</v>
      </c>
      <c r="O143" s="210" t="str">
        <f>VLOOKUP($B143,'[1]stat gazz 13-14'!$A:$Z,3,0)</f>
        <v>torino</v>
      </c>
    </row>
    <row r="144" spans="1:15" x14ac:dyDescent="0.2">
      <c r="B144" s="217" t="s">
        <v>481</v>
      </c>
      <c r="C144" s="205" t="str">
        <f t="shared" si="8"/>
        <v>sas</v>
      </c>
      <c r="D144" s="205">
        <f>VLOOKUP($B144,'[1]stat gazz 13-14'!$A:$Z,4,0)</f>
        <v>17</v>
      </c>
      <c r="E144" s="207">
        <f>VLOOKUP($B144,'[1]stat gazz 13-14'!$A:$Z,7,0)</f>
        <v>5.382352941176471</v>
      </c>
      <c r="F144" s="207">
        <f>VLOOKUP($B144,'[1]stat gazz 13-14'!$A:$Z,5,0)</f>
        <v>5.4411764705882355</v>
      </c>
      <c r="G144" s="208">
        <f t="shared" si="9"/>
        <v>-5.8823529411764705E-2</v>
      </c>
      <c r="H144" s="209">
        <f>VLOOKUP($B144,'[1]stat gazz 13-14'!$A:$Z,9,0)</f>
        <v>0</v>
      </c>
      <c r="I144" s="209">
        <f>VLOOKUP($B144,'[1]stat gazz 13-14'!$A:$Z,15,0)</f>
        <v>0</v>
      </c>
      <c r="J144" s="209">
        <f>VLOOKUP($B144,'[1]stat gazz 13-14'!$A:$Z,16,0)</f>
        <v>0</v>
      </c>
      <c r="K144" s="209">
        <f>VLOOKUP($B144,'[1]stat gazz 13-14'!$A:$Z,12,0)</f>
        <v>0</v>
      </c>
      <c r="L144" s="209">
        <f>VLOOKUP($B144,'[1]stat gazz 13-14'!$A:$Z,13,0)</f>
        <v>2</v>
      </c>
      <c r="M144" s="209">
        <f>VLOOKUP($B144,'[1]stat gazz 13-14'!$A:$Z,14,0)</f>
        <v>0</v>
      </c>
      <c r="O144" s="210" t="str">
        <f>VLOOKUP($B144,'[1]stat gazz 13-14'!$A:$Z,3,0)</f>
        <v>sassuolo</v>
      </c>
    </row>
    <row r="145" spans="2:15" x14ac:dyDescent="0.2">
      <c r="B145" s="217" t="s">
        <v>365</v>
      </c>
      <c r="C145" s="205" t="str">
        <f t="shared" si="8"/>
        <v>chi</v>
      </c>
      <c r="D145" s="205">
        <f>VLOOKUP($B145,'[1]stat gazz 13-14'!$A:$Z,4,0)</f>
        <v>11</v>
      </c>
      <c r="E145" s="207">
        <f>VLOOKUP($B145,'[1]stat gazz 13-14'!$A:$Z,7,0)</f>
        <v>5.2272727272727275</v>
      </c>
      <c r="F145" s="207">
        <f>VLOOKUP($B145,'[1]stat gazz 13-14'!$A:$Z,5,0)</f>
        <v>5.4090909090909092</v>
      </c>
      <c r="G145" s="208">
        <f t="shared" si="9"/>
        <v>0</v>
      </c>
      <c r="H145" s="209">
        <f>VLOOKUP($B145,'[1]stat gazz 13-14'!$A:$Z,9,0)</f>
        <v>0</v>
      </c>
      <c r="I145" s="209">
        <f>VLOOKUP($B145,'[1]stat gazz 13-14'!$A:$Z,15,0)</f>
        <v>0</v>
      </c>
      <c r="J145" s="209">
        <f>VLOOKUP($B145,'[1]stat gazz 13-14'!$A:$Z,16,0)</f>
        <v>0</v>
      </c>
      <c r="K145" s="209">
        <f>VLOOKUP($B145,'[1]stat gazz 13-14'!$A:$Z,12,0)</f>
        <v>0</v>
      </c>
      <c r="L145" s="209">
        <f>VLOOKUP($B145,'[1]stat gazz 13-14'!$A:$Z,13,0)</f>
        <v>0</v>
      </c>
      <c r="M145" s="209">
        <f>VLOOKUP($B145,'[1]stat gazz 13-14'!$A:$Z,14,0)</f>
        <v>0</v>
      </c>
      <c r="O145" s="210" t="str">
        <f>VLOOKUP($B145,'[1]stat gazz 13-14'!$A:$Z,3,0)</f>
        <v>chievo</v>
      </c>
    </row>
    <row r="146" spans="2:15" x14ac:dyDescent="0.2">
      <c r="B146" s="217" t="s">
        <v>386</v>
      </c>
      <c r="C146" s="205" t="str">
        <f t="shared" si="8"/>
        <v>liv</v>
      </c>
      <c r="D146" s="205">
        <f>VLOOKUP($B146,'[1]stat gazz 13-14'!$A:$Z,4,0)</f>
        <v>22</v>
      </c>
      <c r="E146" s="207">
        <f>VLOOKUP($B146,'[1]stat gazz 13-14'!$A:$Z,7,0)</f>
        <v>5.1590909090909092</v>
      </c>
      <c r="F146" s="207">
        <f>VLOOKUP($B146,'[1]stat gazz 13-14'!$A:$Z,5,0)</f>
        <v>5.4090909090909092</v>
      </c>
      <c r="G146" s="208">
        <f t="shared" si="9"/>
        <v>-0.25</v>
      </c>
      <c r="H146" s="209">
        <f>VLOOKUP($B146,'[1]stat gazz 13-14'!$A:$Z,9,0)</f>
        <v>0</v>
      </c>
      <c r="I146" s="209">
        <f>VLOOKUP($B146,'[1]stat gazz 13-14'!$A:$Z,15,0)</f>
        <v>0</v>
      </c>
      <c r="J146" s="209">
        <f>VLOOKUP($B146,'[1]stat gazz 13-14'!$A:$Z,16,0)</f>
        <v>0</v>
      </c>
      <c r="K146" s="209">
        <f>VLOOKUP($B146,'[1]stat gazz 13-14'!$A:$Z,12,0)</f>
        <v>0</v>
      </c>
      <c r="L146" s="209">
        <f>VLOOKUP($B146,'[1]stat gazz 13-14'!$A:$Z,13,0)</f>
        <v>11</v>
      </c>
      <c r="M146" s="209">
        <f>VLOOKUP($B146,'[1]stat gazz 13-14'!$A:$Z,14,0)</f>
        <v>0</v>
      </c>
      <c r="O146" s="210" t="str">
        <f>VLOOKUP($B146,'[1]stat gazz 13-14'!$A:$Z,3,0)</f>
        <v>livorno</v>
      </c>
    </row>
    <row r="147" spans="2:15" x14ac:dyDescent="0.2">
      <c r="B147" s="217" t="s">
        <v>471</v>
      </c>
      <c r="C147" s="205" t="str">
        <f t="shared" si="8"/>
        <v>bol</v>
      </c>
      <c r="D147" s="205">
        <f>VLOOKUP($B147,'[1]stat gazz 13-14'!$A:$Z,4,0)</f>
        <v>14</v>
      </c>
      <c r="E147" s="207">
        <f>VLOOKUP($B147,'[1]stat gazz 13-14'!$A:$Z,7,0)</f>
        <v>5.2857142857142856</v>
      </c>
      <c r="F147" s="207">
        <f>VLOOKUP($B147,'[1]stat gazz 13-14'!$A:$Z,5,0)</f>
        <v>5.3928571428571432</v>
      </c>
      <c r="G147" s="208">
        <f t="shared" si="9"/>
        <v>-0.10714285714285714</v>
      </c>
      <c r="H147" s="209">
        <f>VLOOKUP($B147,'[1]stat gazz 13-14'!$A:$Z,9,0)</f>
        <v>0</v>
      </c>
      <c r="I147" s="209">
        <f>VLOOKUP($B147,'[1]stat gazz 13-14'!$A:$Z,15,0)</f>
        <v>0</v>
      </c>
      <c r="J147" s="209">
        <f>VLOOKUP($B147,'[1]stat gazz 13-14'!$A:$Z,16,0)</f>
        <v>0</v>
      </c>
      <c r="K147" s="209">
        <f>VLOOKUP($B147,'[1]stat gazz 13-14'!$A:$Z,12,0)</f>
        <v>0</v>
      </c>
      <c r="L147" s="209">
        <f>VLOOKUP($B147,'[1]stat gazz 13-14'!$A:$Z,13,0)</f>
        <v>1</v>
      </c>
      <c r="M147" s="209">
        <f>VLOOKUP($B147,'[1]stat gazz 13-14'!$A:$Z,14,0)</f>
        <v>1</v>
      </c>
      <c r="O147" s="210" t="str">
        <f>VLOOKUP($B147,'[1]stat gazz 13-14'!$A:$Z,3,0)</f>
        <v>bologna</v>
      </c>
    </row>
    <row r="148" spans="2:15" x14ac:dyDescent="0.2">
      <c r="B148" s="217" t="s">
        <v>378</v>
      </c>
      <c r="C148" s="205" t="str">
        <f t="shared" si="8"/>
        <v>liv</v>
      </c>
      <c r="D148" s="205">
        <f>VLOOKUP($B148,'[1]stat gazz 13-14'!$A:$Z,4,0)</f>
        <v>14</v>
      </c>
      <c r="E148" s="207">
        <f>VLOOKUP($B148,'[1]stat gazz 13-14'!$A:$Z,7,0)</f>
        <v>5.1428571428571432</v>
      </c>
      <c r="F148" s="207">
        <f>VLOOKUP($B148,'[1]stat gazz 13-14'!$A:$Z,5,0)</f>
        <v>5.3571428571428568</v>
      </c>
      <c r="G148" s="208">
        <f t="shared" si="9"/>
        <v>-0.21428571428571427</v>
      </c>
      <c r="H148" s="209">
        <f>VLOOKUP($B148,'[1]stat gazz 13-14'!$A:$Z,9,0)</f>
        <v>0</v>
      </c>
      <c r="I148" s="209">
        <f>VLOOKUP($B148,'[1]stat gazz 13-14'!$A:$Z,15,0)</f>
        <v>0</v>
      </c>
      <c r="J148" s="209">
        <f>VLOOKUP($B148,'[1]stat gazz 13-14'!$A:$Z,16,0)</f>
        <v>0</v>
      </c>
      <c r="K148" s="209">
        <f>VLOOKUP($B148,'[1]stat gazz 13-14'!$A:$Z,12,0)</f>
        <v>0</v>
      </c>
      <c r="L148" s="209">
        <f>VLOOKUP($B148,'[1]stat gazz 13-14'!$A:$Z,13,0)</f>
        <v>4</v>
      </c>
      <c r="M148" s="209">
        <f>VLOOKUP($B148,'[1]stat gazz 13-14'!$A:$Z,14,0)</f>
        <v>1</v>
      </c>
      <c r="O148" s="210" t="str">
        <f>VLOOKUP($B148,'[1]stat gazz 13-14'!$A:$Z,3,0)</f>
        <v>livorno</v>
      </c>
    </row>
    <row r="149" spans="2:15" x14ac:dyDescent="0.2">
      <c r="B149" s="217" t="s">
        <v>443</v>
      </c>
      <c r="C149" s="205" t="str">
        <f t="shared" si="8"/>
        <v>laz</v>
      </c>
      <c r="D149" s="205">
        <f>VLOOKUP($B149,'[1]stat gazz 13-14'!$A:$Z,4,0)</f>
        <v>10</v>
      </c>
      <c r="E149" s="207">
        <f>VLOOKUP($B149,'[1]stat gazz 13-14'!$A:$Z,7,0)</f>
        <v>5.2</v>
      </c>
      <c r="F149" s="207">
        <f>VLOOKUP($B149,'[1]stat gazz 13-14'!$A:$Z,5,0)</f>
        <v>5.3</v>
      </c>
      <c r="G149" s="208">
        <f t="shared" si="9"/>
        <v>-0.1</v>
      </c>
      <c r="H149" s="209">
        <f>VLOOKUP($B149,'[1]stat gazz 13-14'!$A:$Z,9,0)</f>
        <v>0</v>
      </c>
      <c r="I149" s="209">
        <f>VLOOKUP($B149,'[1]stat gazz 13-14'!$A:$Z,15,0)</f>
        <v>0</v>
      </c>
      <c r="J149" s="209">
        <f>VLOOKUP($B149,'[1]stat gazz 13-14'!$A:$Z,16,0)</f>
        <v>0</v>
      </c>
      <c r="K149" s="209">
        <f>VLOOKUP($B149,'[1]stat gazz 13-14'!$A:$Z,12,0)</f>
        <v>1</v>
      </c>
      <c r="L149" s="209">
        <f>VLOOKUP($B149,'[1]stat gazz 13-14'!$A:$Z,13,0)</f>
        <v>2</v>
      </c>
      <c r="M149" s="209">
        <f>VLOOKUP($B149,'[1]stat gazz 13-14'!$A:$Z,14,0)</f>
        <v>1</v>
      </c>
      <c r="O149" s="210" t="str">
        <f>VLOOKUP($B149,'[1]stat gazz 13-14'!$A:$Z,3,0)</f>
        <v>lazio</v>
      </c>
    </row>
    <row r="150" spans="2:15" x14ac:dyDescent="0.2">
      <c r="B150" s="217" t="s">
        <v>849</v>
      </c>
      <c r="C150" s="205" t="str">
        <f t="shared" si="8"/>
        <v>mil</v>
      </c>
      <c r="D150" s="205">
        <f>VLOOKUP($B150,'[1]stat gazz 13-14'!$A:$Z,4,0)</f>
        <v>19</v>
      </c>
      <c r="E150" s="207">
        <f>VLOOKUP($B150,'[1]stat gazz 13-14'!$A:$Z,7,0)</f>
        <v>5.2105263157894735</v>
      </c>
      <c r="F150" s="207">
        <f>VLOOKUP($B150,'[1]stat gazz 13-14'!$A:$Z,5,0)</f>
        <v>5.2631578947368425</v>
      </c>
      <c r="G150" s="208">
        <f t="shared" si="9"/>
        <v>-5.2631578947368418E-2</v>
      </c>
      <c r="H150" s="209">
        <f>VLOOKUP($B150,'[1]stat gazz 13-14'!$A:$Z,9,0)</f>
        <v>0</v>
      </c>
      <c r="I150" s="209">
        <f>VLOOKUP($B150,'[1]stat gazz 13-14'!$A:$Z,15,0)</f>
        <v>0</v>
      </c>
      <c r="J150" s="209">
        <f>VLOOKUP($B150,'[1]stat gazz 13-14'!$A:$Z,16,0)</f>
        <v>0</v>
      </c>
      <c r="K150" s="209">
        <f>VLOOKUP($B150,'[1]stat gazz 13-14'!$A:$Z,12,0)</f>
        <v>1</v>
      </c>
      <c r="L150" s="209">
        <f>VLOOKUP($B150,'[1]stat gazz 13-14'!$A:$Z,13,0)</f>
        <v>4</v>
      </c>
      <c r="M150" s="209">
        <f>VLOOKUP($B150,'[1]stat gazz 13-14'!$A:$Z,14,0)</f>
        <v>0</v>
      </c>
      <c r="O150" s="210" t="str">
        <f>VLOOKUP($B150,'[1]stat gazz 13-14'!$A:$Z,3,0)</f>
        <v>milan</v>
      </c>
    </row>
  </sheetData>
  <autoFilter ref="B2:M2">
    <filterColumn colId="7" showButton="0"/>
    <sortState ref="B3:M150">
      <sortCondition descending="1" ref="F2"/>
    </sortState>
  </autoFilter>
  <mergeCells count="1">
    <mergeCell ref="I2:J2"/>
  </mergeCells>
  <conditionalFormatting sqref="F3:F150">
    <cfRule type="cellIs" dxfId="939" priority="19" operator="greaterThanOrEqual">
      <formula>6.2</formula>
    </cfRule>
    <cfRule type="cellIs" dxfId="938" priority="20" operator="greaterThanOrEqual">
      <formula>6.1</formula>
    </cfRule>
    <cfRule type="cellIs" dxfId="937" priority="21" operator="greaterThanOrEqual">
      <formula>5.95</formula>
    </cfRule>
    <cfRule type="cellIs" dxfId="936" priority="22" operator="greaterThanOrEqual">
      <formula>5.8</formula>
    </cfRule>
    <cfRule type="cellIs" dxfId="935" priority="23" operator="lessThanOrEqual">
      <formula>5.8</formula>
    </cfRule>
  </conditionalFormatting>
  <conditionalFormatting sqref="H3:H150">
    <cfRule type="cellIs" dxfId="934" priority="1" operator="greaterThanOrEqual">
      <formula>5</formula>
    </cfRule>
    <cfRule type="cellIs" dxfId="933" priority="17" operator="greaterThanOrEqual">
      <formula>3</formula>
    </cfRule>
  </conditionalFormatting>
  <conditionalFormatting sqref="I3:I150">
    <cfRule type="cellIs" dxfId="932" priority="16" operator="greaterThanOrEqual">
      <formula>1</formula>
    </cfRule>
  </conditionalFormatting>
  <conditionalFormatting sqref="K3:K150">
    <cfRule type="cellIs" dxfId="931" priority="14" operator="greaterThanOrEqual">
      <formula>7</formula>
    </cfRule>
    <cfRule type="cellIs" dxfId="930" priority="15" operator="greaterThanOrEqual">
      <formula>4</formula>
    </cfRule>
  </conditionalFormatting>
  <conditionalFormatting sqref="L3:L150">
    <cfRule type="cellIs" dxfId="929" priority="12" operator="greaterThanOrEqual">
      <formula>10</formula>
    </cfRule>
    <cfRule type="cellIs" dxfId="928" priority="13" operator="greaterThanOrEqual">
      <formula>7</formula>
    </cfRule>
  </conditionalFormatting>
  <conditionalFormatting sqref="G3:G150">
    <cfRule type="cellIs" dxfId="927" priority="7" operator="greaterThanOrEqual">
      <formula>0.3</formula>
    </cfRule>
    <cfRule type="cellIs" dxfId="926" priority="8" operator="greaterThanOrEqual">
      <formula>0.1</formula>
    </cfRule>
    <cfRule type="cellIs" dxfId="925" priority="9" operator="greaterThanOrEqual">
      <formula>-0.1</formula>
    </cfRule>
    <cfRule type="cellIs" dxfId="924" priority="10" operator="greaterThanOrEqual">
      <formula>-0.2</formula>
    </cfRule>
    <cfRule type="cellIs" dxfId="923" priority="11" operator="lessThanOrEqual">
      <formula>-0.2</formula>
    </cfRule>
  </conditionalFormatting>
  <conditionalFormatting sqref="E3:E150">
    <cfRule type="cellIs" dxfId="922" priority="2" operator="greaterThanOrEqual">
      <formula>6.2</formula>
    </cfRule>
    <cfRule type="cellIs" dxfId="921" priority="3" operator="greaterThanOrEqual">
      <formula>6.1</formula>
    </cfRule>
    <cfRule type="cellIs" dxfId="920" priority="4" operator="greaterThanOrEqual">
      <formula>5.95</formula>
    </cfRule>
    <cfRule type="cellIs" dxfId="919" priority="5" operator="greaterThanOrEqual">
      <formula>5.8</formula>
    </cfRule>
    <cfRule type="cellIs" dxfId="918" priority="6" operator="lessThanOrEqual">
      <formula>5.8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0"/>
  <dimension ref="A1:Q83"/>
  <sheetViews>
    <sheetView topLeftCell="A45" workbookViewId="0">
      <selection activeCell="B63" sqref="B63"/>
    </sheetView>
  </sheetViews>
  <sheetFormatPr defaultColWidth="10" defaultRowHeight="9.75" customHeight="1" x14ac:dyDescent="0.15"/>
  <cols>
    <col min="1" max="1" width="1.28515625" style="15" customWidth="1"/>
    <col min="2" max="2" width="11.140625" style="15" customWidth="1"/>
    <col min="3" max="3" width="4.42578125" style="41" customWidth="1"/>
    <col min="4" max="4" width="1.28515625" style="15" customWidth="1"/>
    <col min="5" max="9" width="4.42578125" style="41" customWidth="1"/>
    <col min="10" max="11" width="2.28515625" style="41" customWidth="1"/>
    <col min="12" max="14" width="4.42578125" style="41" customWidth="1"/>
    <col min="15" max="15" width="1.28515625" style="15" customWidth="1"/>
    <col min="16" max="16384" width="10" style="15"/>
  </cols>
  <sheetData>
    <row r="1" spans="1:17" ht="9.75" customHeight="1" x14ac:dyDescent="0.15">
      <c r="B1" s="153" t="s">
        <v>248</v>
      </c>
      <c r="C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7" ht="30" customHeight="1" x14ac:dyDescent="0.15">
      <c r="A2" s="146"/>
      <c r="B2" s="51" t="s">
        <v>0</v>
      </c>
      <c r="C2" s="17" t="s">
        <v>177</v>
      </c>
      <c r="D2" s="146"/>
      <c r="E2" s="51" t="s">
        <v>188</v>
      </c>
      <c r="F2" s="148" t="s">
        <v>180</v>
      </c>
      <c r="G2" s="51" t="s">
        <v>179</v>
      </c>
      <c r="H2" s="51" t="s">
        <v>628</v>
      </c>
      <c r="I2" s="51" t="s">
        <v>183</v>
      </c>
      <c r="J2" s="270" t="s">
        <v>186</v>
      </c>
      <c r="K2" s="271"/>
      <c r="L2" s="51" t="s">
        <v>627</v>
      </c>
      <c r="M2" s="51" t="s">
        <v>185</v>
      </c>
      <c r="N2" s="51" t="s">
        <v>116</v>
      </c>
      <c r="O2" s="146"/>
    </row>
    <row r="3" spans="1:17" ht="9.75" customHeight="1" x14ac:dyDescent="0.2">
      <c r="A3" s="3"/>
      <c r="B3" s="28" t="s">
        <v>364</v>
      </c>
      <c r="C3" s="29" t="str">
        <f t="shared" ref="C3:C28" si="0">LEFT(Q3,3)</f>
        <v>rom</v>
      </c>
      <c r="D3" s="3"/>
      <c r="E3" s="29">
        <f>VLOOKUP($B3,'[1]stat gazz 13-14'!$A:$Z,4,0)</f>
        <v>33</v>
      </c>
      <c r="F3" s="207">
        <f>VLOOKUP($B3,'[1]stat gazz 13-14'!$A:$Z,7,0)</f>
        <v>6.7727272727272725</v>
      </c>
      <c r="G3" s="207">
        <f>VLOOKUP($B3,'[1]stat gazz 13-14'!$A:$Z,5,0)</f>
        <v>6.4393939393939394</v>
      </c>
      <c r="H3" s="208">
        <f t="shared" ref="H3:H28" si="1">(I3*3-K3*3+L3-M3*0.5-N3)/E3</f>
        <v>0.33333333333333331</v>
      </c>
      <c r="I3" s="209">
        <f>VLOOKUP($B3,'[1]stat gazz 13-14'!$A:$Z,9,0)</f>
        <v>5</v>
      </c>
      <c r="J3" s="209">
        <f>VLOOKUP($B3,'[1]stat gazz 13-14'!$A:$Z,15,0)</f>
        <v>0</v>
      </c>
      <c r="K3" s="209">
        <f>VLOOKUP($B3,'[1]stat gazz 13-14'!$A:$Z,16,0)</f>
        <v>0</v>
      </c>
      <c r="L3" s="209">
        <f>VLOOKUP($B3,'[1]stat gazz 13-14'!$A:$Z,12,0)</f>
        <v>0</v>
      </c>
      <c r="M3" s="209">
        <f>VLOOKUP($B3,'[1]stat gazz 13-14'!$A:$Z,13,0)</f>
        <v>8</v>
      </c>
      <c r="N3" s="209">
        <f>VLOOKUP($B3,'[1]stat gazz 13-14'!$A:$Z,14,0)</f>
        <v>0</v>
      </c>
      <c r="O3" s="3"/>
      <c r="Q3" s="15" t="str">
        <f>VLOOKUP($B3,'[1]stat gazz 13-14'!$A:$Z,3,0)</f>
        <v>roma</v>
      </c>
    </row>
    <row r="4" spans="1:17" ht="9.75" customHeight="1" x14ac:dyDescent="0.2">
      <c r="A4" s="3"/>
      <c r="B4" s="28" t="s">
        <v>360</v>
      </c>
      <c r="C4" s="29" t="str">
        <f t="shared" si="0"/>
        <v>juv</v>
      </c>
      <c r="D4" s="3"/>
      <c r="E4" s="29">
        <f>VLOOKUP($B4,'[1]stat gazz 13-14'!$A:$Z,4,0)</f>
        <v>26</v>
      </c>
      <c r="F4" s="207">
        <f>VLOOKUP($B4,'[1]stat gazz 13-14'!$A:$Z,7,0)</f>
        <v>6.2115384615384617</v>
      </c>
      <c r="G4" s="207">
        <f>VLOOKUP($B4,'[1]stat gazz 13-14'!$A:$Z,5,0)</f>
        <v>6.3461538461538458</v>
      </c>
      <c r="H4" s="208">
        <f t="shared" si="1"/>
        <v>-5.7692307692307696E-2</v>
      </c>
      <c r="I4" s="209">
        <f>VLOOKUP($B4,'[1]stat gazz 13-14'!$A:$Z,9,0)</f>
        <v>0</v>
      </c>
      <c r="J4" s="209">
        <f>VLOOKUP($B4,'[1]stat gazz 13-14'!$A:$Z,15,0)</f>
        <v>0</v>
      </c>
      <c r="K4" s="209">
        <f>VLOOKUP($B4,'[1]stat gazz 13-14'!$A:$Z,16,0)</f>
        <v>0</v>
      </c>
      <c r="L4" s="209">
        <f>VLOOKUP($B4,'[1]stat gazz 13-14'!$A:$Z,12,0)</f>
        <v>0</v>
      </c>
      <c r="M4" s="209">
        <f>VLOOKUP($B4,'[1]stat gazz 13-14'!$A:$Z,13,0)</f>
        <v>3</v>
      </c>
      <c r="N4" s="209">
        <f>VLOOKUP($B4,'[1]stat gazz 13-14'!$A:$Z,14,0)</f>
        <v>0</v>
      </c>
      <c r="O4" s="3"/>
      <c r="Q4" s="15" t="str">
        <f>VLOOKUP($B4,'[1]stat gazz 13-14'!$A:$Z,3,0)</f>
        <v>juventus</v>
      </c>
    </row>
    <row r="5" spans="1:17" ht="9.75" customHeight="1" x14ac:dyDescent="0.2">
      <c r="A5" s="3"/>
      <c r="B5" s="28" t="s">
        <v>418</v>
      </c>
      <c r="C5" s="29" t="str">
        <f t="shared" si="0"/>
        <v>juv</v>
      </c>
      <c r="D5" s="3"/>
      <c r="E5" s="29">
        <f>VLOOKUP($B5,'[1]stat gazz 13-14'!$A:$Z,4,0)</f>
        <v>27</v>
      </c>
      <c r="F5" s="207">
        <f>VLOOKUP($B5,'[1]stat gazz 13-14'!$A:$Z,7,0)</f>
        <v>6.6851851851851851</v>
      </c>
      <c r="G5" s="207">
        <f>VLOOKUP($B5,'[1]stat gazz 13-14'!$A:$Z,5,0)</f>
        <v>6.2777777777777777</v>
      </c>
      <c r="H5" s="208">
        <f t="shared" si="1"/>
        <v>0.40740740740740738</v>
      </c>
      <c r="I5" s="209">
        <f>VLOOKUP($B5,'[1]stat gazz 13-14'!$A:$Z,9,0)</f>
        <v>2</v>
      </c>
      <c r="J5" s="209">
        <f>VLOOKUP($B5,'[1]stat gazz 13-14'!$A:$Z,15,0)</f>
        <v>0</v>
      </c>
      <c r="K5" s="209">
        <f>VLOOKUP($B5,'[1]stat gazz 13-14'!$A:$Z,16,0)</f>
        <v>0</v>
      </c>
      <c r="L5" s="209">
        <f>VLOOKUP($B5,'[1]stat gazz 13-14'!$A:$Z,12,0)</f>
        <v>7</v>
      </c>
      <c r="M5" s="209">
        <f>VLOOKUP($B5,'[1]stat gazz 13-14'!$A:$Z,13,0)</f>
        <v>4</v>
      </c>
      <c r="N5" s="209">
        <f>VLOOKUP($B5,'[1]stat gazz 13-14'!$A:$Z,14,0)</f>
        <v>0</v>
      </c>
      <c r="O5" s="3"/>
      <c r="Q5" s="15" t="str">
        <f>VLOOKUP($B5,'[1]stat gazz 13-14'!$A:$Z,3,0)</f>
        <v>juventus</v>
      </c>
    </row>
    <row r="6" spans="1:17" ht="9.75" customHeight="1" x14ac:dyDescent="0.2">
      <c r="A6" s="3"/>
      <c r="B6" s="28" t="s">
        <v>423</v>
      </c>
      <c r="C6" s="29" t="str">
        <f t="shared" si="0"/>
        <v>rom</v>
      </c>
      <c r="D6" s="3"/>
      <c r="E6" s="29">
        <f>VLOOKUP($B6,'[1]stat gazz 13-14'!$A:$Z,4,0)</f>
        <v>28</v>
      </c>
      <c r="F6" s="207">
        <f>VLOOKUP($B6,'[1]stat gazz 13-14'!$A:$Z,7,0)</f>
        <v>6.3392857142857144</v>
      </c>
      <c r="G6" s="207">
        <f>VLOOKUP($B6,'[1]stat gazz 13-14'!$A:$Z,5,0)</f>
        <v>6.2321428571428568</v>
      </c>
      <c r="H6" s="208">
        <f t="shared" si="1"/>
        <v>0.10714285714285714</v>
      </c>
      <c r="I6" s="209">
        <f>VLOOKUP($B6,'[1]stat gazz 13-14'!$A:$Z,9,0)</f>
        <v>2</v>
      </c>
      <c r="J6" s="209">
        <f>VLOOKUP($B6,'[1]stat gazz 13-14'!$A:$Z,15,0)</f>
        <v>0</v>
      </c>
      <c r="K6" s="209">
        <f>VLOOKUP($B6,'[1]stat gazz 13-14'!$A:$Z,16,0)</f>
        <v>0</v>
      </c>
      <c r="L6" s="209">
        <f>VLOOKUP($B6,'[1]stat gazz 13-14'!$A:$Z,12,0)</f>
        <v>0</v>
      </c>
      <c r="M6" s="209">
        <f>VLOOKUP($B6,'[1]stat gazz 13-14'!$A:$Z,13,0)</f>
        <v>4</v>
      </c>
      <c r="N6" s="209">
        <f>VLOOKUP($B6,'[1]stat gazz 13-14'!$A:$Z,14,0)</f>
        <v>1</v>
      </c>
      <c r="O6" s="3"/>
      <c r="Q6" s="15" t="str">
        <f>VLOOKUP($B6,'[1]stat gazz 13-14'!$A:$Z,3,0)</f>
        <v>roma</v>
      </c>
    </row>
    <row r="7" spans="1:17" ht="9.75" customHeight="1" x14ac:dyDescent="0.2">
      <c r="A7" s="3"/>
      <c r="B7" s="28" t="s">
        <v>846</v>
      </c>
      <c r="C7" s="29" t="str">
        <f t="shared" si="0"/>
        <v>rom</v>
      </c>
      <c r="D7" s="3"/>
      <c r="E7" s="29">
        <f>VLOOKUP($B7,'[1]stat gazz 13-14'!$A:$Z,4,0)</f>
        <v>36</v>
      </c>
      <c r="F7" s="207">
        <f>VLOOKUP($B7,'[1]stat gazz 13-14'!$A:$Z,7,0)</f>
        <v>6.125</v>
      </c>
      <c r="G7" s="207">
        <f>VLOOKUP($B7,'[1]stat gazz 13-14'!$A:$Z,5,0)</f>
        <v>6.2222222222222223</v>
      </c>
      <c r="H7" s="208">
        <f t="shared" si="1"/>
        <v>-9.7222222222222224E-2</v>
      </c>
      <c r="I7" s="209">
        <f>VLOOKUP($B7,'[1]stat gazz 13-14'!$A:$Z,9,0)</f>
        <v>0</v>
      </c>
      <c r="J7" s="209">
        <f>VLOOKUP($B7,'[1]stat gazz 13-14'!$A:$Z,15,0)</f>
        <v>0</v>
      </c>
      <c r="K7" s="209">
        <f>VLOOKUP($B7,'[1]stat gazz 13-14'!$A:$Z,16,0)</f>
        <v>0</v>
      </c>
      <c r="L7" s="209">
        <f>VLOOKUP($B7,'[1]stat gazz 13-14'!$A:$Z,12,0)</f>
        <v>1</v>
      </c>
      <c r="M7" s="209">
        <f>VLOOKUP($B7,'[1]stat gazz 13-14'!$A:$Z,13,0)</f>
        <v>7</v>
      </c>
      <c r="N7" s="209">
        <f>VLOOKUP($B7,'[1]stat gazz 13-14'!$A:$Z,14,0)</f>
        <v>1</v>
      </c>
      <c r="O7" s="3"/>
      <c r="Q7" s="15" t="str">
        <f>VLOOKUP($B7,'[1]stat gazz 13-14'!$A:$Z,3,0)</f>
        <v>roma</v>
      </c>
    </row>
    <row r="8" spans="1:17" ht="9.75" customHeight="1" x14ac:dyDescent="0.2">
      <c r="A8" s="3"/>
      <c r="B8" s="28" t="s">
        <v>445</v>
      </c>
      <c r="C8" s="29" t="str">
        <f t="shared" si="0"/>
        <v>par</v>
      </c>
      <c r="D8" s="3"/>
      <c r="E8" s="29">
        <f>VLOOKUP($B8,'[1]stat gazz 13-14'!$A:$Z,4,0)</f>
        <v>20</v>
      </c>
      <c r="F8" s="207">
        <f>VLOOKUP($B8,'[1]stat gazz 13-14'!$A:$Z,7,0)</f>
        <v>6.0250000000000004</v>
      </c>
      <c r="G8" s="207">
        <f>VLOOKUP($B8,'[1]stat gazz 13-14'!$A:$Z,5,0)</f>
        <v>6.2</v>
      </c>
      <c r="H8" s="208">
        <f t="shared" si="1"/>
        <v>-0.17499999999999999</v>
      </c>
      <c r="I8" s="209">
        <f>VLOOKUP($B8,'[1]stat gazz 13-14'!$A:$Z,9,0)</f>
        <v>0</v>
      </c>
      <c r="J8" s="209">
        <f>VLOOKUP($B8,'[1]stat gazz 13-14'!$A:$Z,15,0)</f>
        <v>0</v>
      </c>
      <c r="K8" s="209">
        <f>VLOOKUP($B8,'[1]stat gazz 13-14'!$A:$Z,16,0)</f>
        <v>0</v>
      </c>
      <c r="L8" s="209">
        <f>VLOOKUP($B8,'[1]stat gazz 13-14'!$A:$Z,12,0)</f>
        <v>0</v>
      </c>
      <c r="M8" s="209">
        <f>VLOOKUP($B8,'[1]stat gazz 13-14'!$A:$Z,13,0)</f>
        <v>5</v>
      </c>
      <c r="N8" s="209">
        <f>VLOOKUP($B8,'[1]stat gazz 13-14'!$A:$Z,14,0)</f>
        <v>1</v>
      </c>
      <c r="O8" s="3"/>
      <c r="Q8" s="15" t="str">
        <f>VLOOKUP($B8,'[1]stat gazz 13-14'!$A:$Z,3,0)</f>
        <v>parma</v>
      </c>
    </row>
    <row r="9" spans="1:17" ht="9.75" customHeight="1" x14ac:dyDescent="0.2">
      <c r="A9" s="3"/>
      <c r="B9" s="28" t="s">
        <v>458</v>
      </c>
      <c r="C9" s="29" t="str">
        <f t="shared" si="0"/>
        <v>int</v>
      </c>
      <c r="D9" s="3"/>
      <c r="E9" s="29">
        <f>VLOOKUP($B9,'[1]stat gazz 13-14'!$A:$Z,4,0)</f>
        <v>24</v>
      </c>
      <c r="F9" s="207">
        <f>VLOOKUP($B9,'[1]stat gazz 13-14'!$A:$Z,7,0)</f>
        <v>6.125</v>
      </c>
      <c r="G9" s="207">
        <f>VLOOKUP($B9,'[1]stat gazz 13-14'!$A:$Z,5,0)</f>
        <v>6.1875</v>
      </c>
      <c r="H9" s="208">
        <f t="shared" si="1"/>
        <v>-6.25E-2</v>
      </c>
      <c r="I9" s="209">
        <f>VLOOKUP($B9,'[1]stat gazz 13-14'!$A:$Z,9,0)</f>
        <v>1</v>
      </c>
      <c r="J9" s="209">
        <f>VLOOKUP($B9,'[1]stat gazz 13-14'!$A:$Z,15,0)</f>
        <v>0</v>
      </c>
      <c r="K9" s="209">
        <f>VLOOKUP($B9,'[1]stat gazz 13-14'!$A:$Z,16,0)</f>
        <v>0</v>
      </c>
      <c r="L9" s="209">
        <f>VLOOKUP($B9,'[1]stat gazz 13-14'!$A:$Z,12,0)</f>
        <v>0</v>
      </c>
      <c r="M9" s="209">
        <f>VLOOKUP($B9,'[1]stat gazz 13-14'!$A:$Z,13,0)</f>
        <v>9</v>
      </c>
      <c r="N9" s="209">
        <f>VLOOKUP($B9,'[1]stat gazz 13-14'!$A:$Z,14,0)</f>
        <v>0</v>
      </c>
      <c r="O9" s="3"/>
      <c r="Q9" s="15" t="str">
        <f>VLOOKUP($B9,'[1]stat gazz 13-14'!$A:$Z,3,0)</f>
        <v>inter</v>
      </c>
    </row>
    <row r="10" spans="1:17" ht="9.75" customHeight="1" x14ac:dyDescent="0.2">
      <c r="A10" s="3"/>
      <c r="B10" s="28" t="s">
        <v>384</v>
      </c>
      <c r="C10" s="29" t="str">
        <f t="shared" si="0"/>
        <v>juv</v>
      </c>
      <c r="D10" s="3"/>
      <c r="E10" s="29">
        <f>VLOOKUP($B10,'[1]stat gazz 13-14'!$A:$Z,4,0)</f>
        <v>31</v>
      </c>
      <c r="F10" s="207">
        <f>VLOOKUP($B10,'[1]stat gazz 13-14'!$A:$Z,7,0)</f>
        <v>6.387096774193548</v>
      </c>
      <c r="G10" s="207">
        <f>VLOOKUP($B10,'[1]stat gazz 13-14'!$A:$Z,5,0)</f>
        <v>6.17741935483871</v>
      </c>
      <c r="H10" s="208">
        <f t="shared" si="1"/>
        <v>0.20967741935483872</v>
      </c>
      <c r="I10" s="209">
        <f>VLOOKUP($B10,'[1]stat gazz 13-14'!$A:$Z,9,0)</f>
        <v>3</v>
      </c>
      <c r="J10" s="209">
        <f>VLOOKUP($B10,'[1]stat gazz 13-14'!$A:$Z,15,0)</f>
        <v>0</v>
      </c>
      <c r="K10" s="209">
        <f>VLOOKUP($B10,'[1]stat gazz 13-14'!$A:$Z,16,0)</f>
        <v>0</v>
      </c>
      <c r="L10" s="209">
        <f>VLOOKUP($B10,'[1]stat gazz 13-14'!$A:$Z,12,0)</f>
        <v>0</v>
      </c>
      <c r="M10" s="209">
        <f>VLOOKUP($B10,'[1]stat gazz 13-14'!$A:$Z,13,0)</f>
        <v>5</v>
      </c>
      <c r="N10" s="209">
        <f>VLOOKUP($B10,'[1]stat gazz 13-14'!$A:$Z,14,0)</f>
        <v>0</v>
      </c>
      <c r="O10" s="3"/>
      <c r="Q10" s="15" t="str">
        <f>VLOOKUP($B10,'[1]stat gazz 13-14'!$A:$Z,3,0)</f>
        <v>juventus</v>
      </c>
    </row>
    <row r="11" spans="1:17" ht="9.75" customHeight="1" x14ac:dyDescent="0.2">
      <c r="A11" s="3"/>
      <c r="B11" s="28" t="s">
        <v>412</v>
      </c>
      <c r="C11" s="29" t="str">
        <f t="shared" si="0"/>
        <v>nap</v>
      </c>
      <c r="D11" s="3"/>
      <c r="E11" s="29">
        <f>VLOOKUP($B11,'[1]stat gazz 13-14'!$A:$Z,4,0)</f>
        <v>11</v>
      </c>
      <c r="F11" s="207">
        <f>VLOOKUP($B11,'[1]stat gazz 13-14'!$A:$Z,7,0)</f>
        <v>6.3181818181818183</v>
      </c>
      <c r="G11" s="207">
        <f>VLOOKUP($B11,'[1]stat gazz 13-14'!$A:$Z,5,0)</f>
        <v>6.1363636363636367</v>
      </c>
      <c r="H11" s="208">
        <f t="shared" si="1"/>
        <v>0.18181818181818182</v>
      </c>
      <c r="I11" s="209">
        <f>VLOOKUP($B11,'[1]stat gazz 13-14'!$A:$Z,9,0)</f>
        <v>1</v>
      </c>
      <c r="J11" s="209">
        <f>VLOOKUP($B11,'[1]stat gazz 13-14'!$A:$Z,15,0)</f>
        <v>0</v>
      </c>
      <c r="K11" s="209">
        <f>VLOOKUP($B11,'[1]stat gazz 13-14'!$A:$Z,16,0)</f>
        <v>0</v>
      </c>
      <c r="L11" s="209">
        <f>VLOOKUP($B11,'[1]stat gazz 13-14'!$A:$Z,12,0)</f>
        <v>0</v>
      </c>
      <c r="M11" s="209">
        <f>VLOOKUP($B11,'[1]stat gazz 13-14'!$A:$Z,13,0)</f>
        <v>2</v>
      </c>
      <c r="N11" s="209">
        <f>VLOOKUP($B11,'[1]stat gazz 13-14'!$A:$Z,14,0)</f>
        <v>0</v>
      </c>
      <c r="O11" s="3"/>
      <c r="Q11" s="15" t="str">
        <f>VLOOKUP($B11,'[1]stat gazz 13-14'!$A:$Z,3,0)</f>
        <v>napoli</v>
      </c>
    </row>
    <row r="12" spans="1:17" ht="9.75" customHeight="1" x14ac:dyDescent="0.2">
      <c r="A12" s="3"/>
      <c r="B12" s="28" t="s">
        <v>841</v>
      </c>
      <c r="C12" s="29" t="str">
        <f t="shared" si="0"/>
        <v>tor</v>
      </c>
      <c r="D12" s="3"/>
      <c r="E12" s="29">
        <f>VLOOKUP($B12,'[1]stat gazz 13-14'!$A:$Z,4,0)</f>
        <v>19</v>
      </c>
      <c r="F12" s="207">
        <f>VLOOKUP($B12,'[1]stat gazz 13-14'!$A:$Z,7,0)</f>
        <v>5.9736842105263159</v>
      </c>
      <c r="G12" s="207">
        <f>VLOOKUP($B12,'[1]stat gazz 13-14'!$A:$Z,5,0)</f>
        <v>6.1315789473684212</v>
      </c>
      <c r="H12" s="208">
        <f t="shared" si="1"/>
        <v>-0.15789473684210525</v>
      </c>
      <c r="I12" s="209">
        <f>VLOOKUP($B12,'[1]stat gazz 13-14'!$A:$Z,9,0)</f>
        <v>0</v>
      </c>
      <c r="J12" s="209">
        <f>VLOOKUP($B12,'[1]stat gazz 13-14'!$A:$Z,15,0)</f>
        <v>0</v>
      </c>
      <c r="K12" s="209">
        <f>VLOOKUP($B12,'[1]stat gazz 13-14'!$A:$Z,16,0)</f>
        <v>0</v>
      </c>
      <c r="L12" s="209">
        <f>VLOOKUP($B12,'[1]stat gazz 13-14'!$A:$Z,12,0)</f>
        <v>1</v>
      </c>
      <c r="M12" s="209">
        <f>VLOOKUP($B12,'[1]stat gazz 13-14'!$A:$Z,13,0)</f>
        <v>8</v>
      </c>
      <c r="N12" s="209">
        <f>VLOOKUP($B12,'[1]stat gazz 13-14'!$A:$Z,14,0)</f>
        <v>0</v>
      </c>
      <c r="O12" s="3"/>
      <c r="Q12" s="15" t="str">
        <f>VLOOKUP($B12,'[1]stat gazz 13-14'!$A:$Z,3,0)</f>
        <v>torino</v>
      </c>
    </row>
    <row r="13" spans="1:17" ht="9.75" customHeight="1" x14ac:dyDescent="0.2">
      <c r="A13" s="3"/>
      <c r="B13" s="28" t="s">
        <v>420</v>
      </c>
      <c r="C13" s="29" t="str">
        <f t="shared" si="0"/>
        <v>par</v>
      </c>
      <c r="D13" s="3"/>
      <c r="E13" s="29">
        <f>VLOOKUP($B13,'[1]stat gazz 13-14'!$A:$Z,4,0)</f>
        <v>34</v>
      </c>
      <c r="F13" s="207">
        <f>VLOOKUP($B13,'[1]stat gazz 13-14'!$A:$Z,7,0)</f>
        <v>6.2058823529411766</v>
      </c>
      <c r="G13" s="207">
        <f>VLOOKUP($B13,'[1]stat gazz 13-14'!$A:$Z,5,0)</f>
        <v>6.0882352941176467</v>
      </c>
      <c r="H13" s="208">
        <f t="shared" si="1"/>
        <v>0.11764705882352941</v>
      </c>
      <c r="I13" s="209">
        <f>VLOOKUP($B13,'[1]stat gazz 13-14'!$A:$Z,9,0)</f>
        <v>4</v>
      </c>
      <c r="J13" s="209">
        <f>VLOOKUP($B13,'[1]stat gazz 13-14'!$A:$Z,15,0)</f>
        <v>0</v>
      </c>
      <c r="K13" s="209">
        <f>VLOOKUP($B13,'[1]stat gazz 13-14'!$A:$Z,16,0)</f>
        <v>0</v>
      </c>
      <c r="L13" s="209">
        <f>VLOOKUP($B13,'[1]stat gazz 13-14'!$A:$Z,12,0)</f>
        <v>0</v>
      </c>
      <c r="M13" s="209">
        <f>VLOOKUP($B13,'[1]stat gazz 13-14'!$A:$Z,13,0)</f>
        <v>14</v>
      </c>
      <c r="N13" s="209">
        <f>VLOOKUP($B13,'[1]stat gazz 13-14'!$A:$Z,14,0)</f>
        <v>1</v>
      </c>
      <c r="O13" s="3"/>
      <c r="Q13" s="15" t="str">
        <f>VLOOKUP($B13,'[1]stat gazz 13-14'!$A:$Z,3,0)</f>
        <v>parma</v>
      </c>
    </row>
    <row r="14" spans="1:17" ht="9.75" customHeight="1" x14ac:dyDescent="0.2">
      <c r="A14" s="3"/>
      <c r="B14" s="28" t="s">
        <v>369</v>
      </c>
      <c r="C14" s="29" t="str">
        <f t="shared" si="0"/>
        <v>juv</v>
      </c>
      <c r="D14" s="3"/>
      <c r="E14" s="29">
        <f>VLOOKUP($B14,'[1]stat gazz 13-14'!$A:$Z,4,0)</f>
        <v>29</v>
      </c>
      <c r="F14" s="207">
        <f>VLOOKUP($B14,'[1]stat gazz 13-14'!$A:$Z,7,0)</f>
        <v>6.2758620689655169</v>
      </c>
      <c r="G14" s="207">
        <f>VLOOKUP($B14,'[1]stat gazz 13-14'!$A:$Z,5,0)</f>
        <v>6.0862068965517242</v>
      </c>
      <c r="H14" s="208">
        <f t="shared" si="1"/>
        <v>0.18965517241379309</v>
      </c>
      <c r="I14" s="209">
        <f>VLOOKUP($B14,'[1]stat gazz 13-14'!$A:$Z,9,0)</f>
        <v>2</v>
      </c>
      <c r="J14" s="209">
        <f>VLOOKUP($B14,'[1]stat gazz 13-14'!$A:$Z,15,0)</f>
        <v>0</v>
      </c>
      <c r="K14" s="209">
        <f>VLOOKUP($B14,'[1]stat gazz 13-14'!$A:$Z,16,0)</f>
        <v>0</v>
      </c>
      <c r="L14" s="209">
        <f>VLOOKUP($B14,'[1]stat gazz 13-14'!$A:$Z,12,0)</f>
        <v>3</v>
      </c>
      <c r="M14" s="209">
        <f>VLOOKUP($B14,'[1]stat gazz 13-14'!$A:$Z,13,0)</f>
        <v>7</v>
      </c>
      <c r="N14" s="209">
        <f>VLOOKUP($B14,'[1]stat gazz 13-14'!$A:$Z,14,0)</f>
        <v>0</v>
      </c>
      <c r="O14" s="3"/>
      <c r="Q14" s="15" t="str">
        <f>VLOOKUP($B14,'[1]stat gazz 13-14'!$A:$Z,3,0)</f>
        <v>juventus</v>
      </c>
    </row>
    <row r="15" spans="1:17" ht="9.75" customHeight="1" x14ac:dyDescent="0.2">
      <c r="A15" s="3"/>
      <c r="B15" s="28" t="s">
        <v>434</v>
      </c>
      <c r="C15" s="29" t="str">
        <f t="shared" si="0"/>
        <v>par</v>
      </c>
      <c r="D15" s="3"/>
      <c r="E15" s="29">
        <f>VLOOKUP($B15,'[1]stat gazz 13-14'!$A:$Z,4,0)</f>
        <v>13</v>
      </c>
      <c r="F15" s="207">
        <f>VLOOKUP($B15,'[1]stat gazz 13-14'!$A:$Z,7,0)</f>
        <v>6.5</v>
      </c>
      <c r="G15" s="207">
        <f>VLOOKUP($B15,'[1]stat gazz 13-14'!$A:$Z,5,0)</f>
        <v>6.0769230769230766</v>
      </c>
      <c r="H15" s="208">
        <f t="shared" si="1"/>
        <v>0.42307692307692307</v>
      </c>
      <c r="I15" s="209">
        <f>VLOOKUP($B15,'[1]stat gazz 13-14'!$A:$Z,9,0)</f>
        <v>2</v>
      </c>
      <c r="J15" s="209">
        <f>VLOOKUP($B15,'[1]stat gazz 13-14'!$A:$Z,15,0)</f>
        <v>0</v>
      </c>
      <c r="K15" s="209">
        <f>VLOOKUP($B15,'[1]stat gazz 13-14'!$A:$Z,16,0)</f>
        <v>0</v>
      </c>
      <c r="L15" s="209">
        <f>VLOOKUP($B15,'[1]stat gazz 13-14'!$A:$Z,12,0)</f>
        <v>1</v>
      </c>
      <c r="M15" s="209">
        <f>VLOOKUP($B15,'[1]stat gazz 13-14'!$A:$Z,13,0)</f>
        <v>3</v>
      </c>
      <c r="N15" s="209">
        <f>VLOOKUP($B15,'[1]stat gazz 13-14'!$A:$Z,14,0)</f>
        <v>0</v>
      </c>
      <c r="O15" s="3"/>
      <c r="Q15" s="15" t="str">
        <f>VLOOKUP($B15,'[1]stat gazz 13-14'!$A:$Z,3,0)</f>
        <v>parma</v>
      </c>
    </row>
    <row r="16" spans="1:17" ht="9.75" customHeight="1" x14ac:dyDescent="0.2">
      <c r="A16" s="3"/>
      <c r="B16" s="28" t="s">
        <v>408</v>
      </c>
      <c r="C16" s="29" t="str">
        <f t="shared" si="0"/>
        <v>tor</v>
      </c>
      <c r="D16" s="3"/>
      <c r="E16" s="29">
        <f>VLOOKUP($B16,'[1]stat gazz 13-14'!$A:$Z,4,0)</f>
        <v>34</v>
      </c>
      <c r="F16" s="207">
        <f>VLOOKUP($B16,'[1]stat gazz 13-14'!$A:$Z,7,0)</f>
        <v>6.0882352941176467</v>
      </c>
      <c r="G16" s="207">
        <f>VLOOKUP($B16,'[1]stat gazz 13-14'!$A:$Z,5,0)</f>
        <v>6.0735294117647056</v>
      </c>
      <c r="H16" s="208">
        <f t="shared" si="1"/>
        <v>1.4705882352941176E-2</v>
      </c>
      <c r="I16" s="209">
        <f>VLOOKUP($B16,'[1]stat gazz 13-14'!$A:$Z,9,0)</f>
        <v>2</v>
      </c>
      <c r="J16" s="209">
        <f>VLOOKUP($B16,'[1]stat gazz 13-14'!$A:$Z,15,0)</f>
        <v>0</v>
      </c>
      <c r="K16" s="209">
        <f>VLOOKUP($B16,'[1]stat gazz 13-14'!$A:$Z,16,0)</f>
        <v>0</v>
      </c>
      <c r="L16" s="209">
        <f>VLOOKUP($B16,'[1]stat gazz 13-14'!$A:$Z,12,0)</f>
        <v>0</v>
      </c>
      <c r="M16" s="209">
        <f>VLOOKUP($B16,'[1]stat gazz 13-14'!$A:$Z,13,0)</f>
        <v>11</v>
      </c>
      <c r="N16" s="209">
        <f>VLOOKUP($B16,'[1]stat gazz 13-14'!$A:$Z,14,0)</f>
        <v>0</v>
      </c>
      <c r="O16" s="3"/>
      <c r="Q16" s="15" t="str">
        <f>VLOOKUP($B16,'[1]stat gazz 13-14'!$A:$Z,3,0)</f>
        <v>torino</v>
      </c>
    </row>
    <row r="17" spans="1:17" ht="9.75" customHeight="1" x14ac:dyDescent="0.2">
      <c r="A17" s="3"/>
      <c r="B17" s="28" t="s">
        <v>463</v>
      </c>
      <c r="C17" s="29" t="str">
        <f t="shared" si="0"/>
        <v>int</v>
      </c>
      <c r="D17" s="3"/>
      <c r="E17" s="29">
        <f>VLOOKUP($B17,'[1]stat gazz 13-14'!$A:$Z,4,0)</f>
        <v>29</v>
      </c>
      <c r="F17" s="207">
        <f>VLOOKUP($B17,'[1]stat gazz 13-14'!$A:$Z,7,0)</f>
        <v>6.4137931034482758</v>
      </c>
      <c r="G17" s="207">
        <f>VLOOKUP($B17,'[1]stat gazz 13-14'!$A:$Z,5,0)</f>
        <v>6.068965517241379</v>
      </c>
      <c r="H17" s="208">
        <f t="shared" si="1"/>
        <v>0.34482758620689657</v>
      </c>
      <c r="I17" s="209">
        <f>VLOOKUP($B17,'[1]stat gazz 13-14'!$A:$Z,9,0)</f>
        <v>4</v>
      </c>
      <c r="J17" s="209">
        <f>VLOOKUP($B17,'[1]stat gazz 13-14'!$A:$Z,15,0)</f>
        <v>0</v>
      </c>
      <c r="K17" s="209">
        <f>VLOOKUP($B17,'[1]stat gazz 13-14'!$A:$Z,16,0)</f>
        <v>0</v>
      </c>
      <c r="L17" s="209">
        <f>VLOOKUP($B17,'[1]stat gazz 13-14'!$A:$Z,12,0)</f>
        <v>0</v>
      </c>
      <c r="M17" s="209">
        <f>VLOOKUP($B17,'[1]stat gazz 13-14'!$A:$Z,13,0)</f>
        <v>4</v>
      </c>
      <c r="N17" s="209">
        <f>VLOOKUP($B17,'[1]stat gazz 13-14'!$A:$Z,14,0)</f>
        <v>0</v>
      </c>
      <c r="O17" s="3"/>
      <c r="Q17" s="15" t="str">
        <f>VLOOKUP($B17,'[1]stat gazz 13-14'!$A:$Z,3,0)</f>
        <v>inter</v>
      </c>
    </row>
    <row r="18" spans="1:17" ht="9.75" customHeight="1" x14ac:dyDescent="0.2">
      <c r="A18" s="3"/>
      <c r="B18" s="28" t="s">
        <v>414</v>
      </c>
      <c r="C18" s="29" t="str">
        <f t="shared" si="0"/>
        <v>int</v>
      </c>
      <c r="D18" s="3"/>
      <c r="E18" s="29">
        <f>VLOOKUP($B18,'[1]stat gazz 13-14'!$A:$Z,4,0)</f>
        <v>31</v>
      </c>
      <c r="F18" s="207">
        <f>VLOOKUP($B18,'[1]stat gazz 13-14'!$A:$Z,7,0)</f>
        <v>6.435483870967742</v>
      </c>
      <c r="G18" s="207">
        <f>VLOOKUP($B18,'[1]stat gazz 13-14'!$A:$Z,5,0)</f>
        <v>6.064516129032258</v>
      </c>
      <c r="H18" s="208">
        <f t="shared" si="1"/>
        <v>0.37096774193548387</v>
      </c>
      <c r="I18" s="209">
        <f>VLOOKUP($B18,'[1]stat gazz 13-14'!$A:$Z,9,0)</f>
        <v>3</v>
      </c>
      <c r="J18" s="209">
        <f>VLOOKUP($B18,'[1]stat gazz 13-14'!$A:$Z,15,0)</f>
        <v>0</v>
      </c>
      <c r="K18" s="209">
        <f>VLOOKUP($B18,'[1]stat gazz 13-14'!$A:$Z,16,0)</f>
        <v>0</v>
      </c>
      <c r="L18" s="209">
        <f>VLOOKUP($B18,'[1]stat gazz 13-14'!$A:$Z,12,0)</f>
        <v>4</v>
      </c>
      <c r="M18" s="209">
        <f>VLOOKUP($B18,'[1]stat gazz 13-14'!$A:$Z,13,0)</f>
        <v>3</v>
      </c>
      <c r="N18" s="209">
        <f>VLOOKUP($B18,'[1]stat gazz 13-14'!$A:$Z,14,0)</f>
        <v>0</v>
      </c>
      <c r="O18" s="3"/>
      <c r="Q18" s="15" t="str">
        <f>VLOOKUP($B18,'[1]stat gazz 13-14'!$A:$Z,3,0)</f>
        <v>inter</v>
      </c>
    </row>
    <row r="19" spans="1:17" ht="9.75" customHeight="1" x14ac:dyDescent="0.2">
      <c r="A19" s="3"/>
      <c r="B19" s="28" t="s">
        <v>845</v>
      </c>
      <c r="C19" s="29" t="str">
        <f t="shared" si="0"/>
        <v>par</v>
      </c>
      <c r="D19" s="3"/>
      <c r="E19" s="29">
        <f>VLOOKUP($B19,'[1]stat gazz 13-14'!$A:$Z,4,0)</f>
        <v>36</v>
      </c>
      <c r="F19" s="207">
        <f>VLOOKUP($B19,'[1]stat gazz 13-14'!$A:$Z,7,0)</f>
        <v>6.0138888888888893</v>
      </c>
      <c r="G19" s="207">
        <f>VLOOKUP($B19,'[1]stat gazz 13-14'!$A:$Z,5,0)</f>
        <v>6.0555555555555554</v>
      </c>
      <c r="H19" s="208">
        <f t="shared" si="1"/>
        <v>-4.1666666666666664E-2</v>
      </c>
      <c r="I19" s="209">
        <f>VLOOKUP($B19,'[1]stat gazz 13-14'!$A:$Z,9,0)</f>
        <v>0</v>
      </c>
      <c r="J19" s="209">
        <f>VLOOKUP($B19,'[1]stat gazz 13-14'!$A:$Z,15,0)</f>
        <v>0</v>
      </c>
      <c r="K19" s="209">
        <f>VLOOKUP($B19,'[1]stat gazz 13-14'!$A:$Z,16,0)</f>
        <v>0</v>
      </c>
      <c r="L19" s="209">
        <f>VLOOKUP($B19,'[1]stat gazz 13-14'!$A:$Z,12,0)</f>
        <v>4</v>
      </c>
      <c r="M19" s="209">
        <f>VLOOKUP($B19,'[1]stat gazz 13-14'!$A:$Z,13,0)</f>
        <v>11</v>
      </c>
      <c r="N19" s="209">
        <f>VLOOKUP($B19,'[1]stat gazz 13-14'!$A:$Z,14,0)</f>
        <v>0</v>
      </c>
      <c r="O19" s="3"/>
      <c r="Q19" s="15" t="str">
        <f>VLOOKUP($B19,'[1]stat gazz 13-14'!$A:$Z,3,0)</f>
        <v>parma</v>
      </c>
    </row>
    <row r="20" spans="1:17" ht="9.75" customHeight="1" x14ac:dyDescent="0.2">
      <c r="A20" s="3"/>
      <c r="B20" s="28" t="s">
        <v>840</v>
      </c>
      <c r="C20" s="29" t="str">
        <f t="shared" si="0"/>
        <v>laz</v>
      </c>
      <c r="D20" s="3"/>
      <c r="E20" s="29">
        <f>VLOOKUP($B20,'[1]stat gazz 13-14'!$A:$Z,4,0)</f>
        <v>19</v>
      </c>
      <c r="F20" s="207">
        <f>VLOOKUP($B20,'[1]stat gazz 13-14'!$A:$Z,7,0)</f>
        <v>6.1578947368421053</v>
      </c>
      <c r="G20" s="207">
        <f>VLOOKUP($B20,'[1]stat gazz 13-14'!$A:$Z,5,0)</f>
        <v>6.0526315789473681</v>
      </c>
      <c r="H20" s="208">
        <f t="shared" si="1"/>
        <v>0.10526315789473684</v>
      </c>
      <c r="I20" s="209">
        <f>VLOOKUP($B20,'[1]stat gazz 13-14'!$A:$Z,9,0)</f>
        <v>1</v>
      </c>
      <c r="J20" s="209">
        <f>VLOOKUP($B20,'[1]stat gazz 13-14'!$A:$Z,15,0)</f>
        <v>0</v>
      </c>
      <c r="K20" s="209">
        <f>VLOOKUP($B20,'[1]stat gazz 13-14'!$A:$Z,16,0)</f>
        <v>0</v>
      </c>
      <c r="L20" s="209">
        <f>VLOOKUP($B20,'[1]stat gazz 13-14'!$A:$Z,12,0)</f>
        <v>0</v>
      </c>
      <c r="M20" s="209">
        <f>VLOOKUP($B20,'[1]stat gazz 13-14'!$A:$Z,13,0)</f>
        <v>2</v>
      </c>
      <c r="N20" s="209">
        <f>VLOOKUP($B20,'[1]stat gazz 13-14'!$A:$Z,14,0)</f>
        <v>0</v>
      </c>
      <c r="O20" s="3"/>
      <c r="Q20" s="15" t="str">
        <f>VLOOKUP($B20,'[1]stat gazz 13-14'!$A:$Z,3,0)</f>
        <v>lazio</v>
      </c>
    </row>
    <row r="21" spans="1:17" ht="9.75" customHeight="1" x14ac:dyDescent="0.2">
      <c r="A21" s="3"/>
      <c r="B21" s="28" t="s">
        <v>374</v>
      </c>
      <c r="C21" s="29" t="str">
        <f t="shared" si="0"/>
        <v>int</v>
      </c>
      <c r="D21" s="3"/>
      <c r="E21" s="29">
        <f>VLOOKUP($B21,'[1]stat gazz 13-14'!$A:$Z,4,0)</f>
        <v>20</v>
      </c>
      <c r="F21" s="207">
        <f>VLOOKUP($B21,'[1]stat gazz 13-14'!$A:$Z,7,0)</f>
        <v>6.0250000000000004</v>
      </c>
      <c r="G21" s="207">
        <f>VLOOKUP($B21,'[1]stat gazz 13-14'!$A:$Z,5,0)</f>
        <v>6.0250000000000004</v>
      </c>
      <c r="H21" s="208">
        <f t="shared" si="1"/>
        <v>0</v>
      </c>
      <c r="I21" s="209">
        <f>VLOOKUP($B21,'[1]stat gazz 13-14'!$A:$Z,9,0)</f>
        <v>0</v>
      </c>
      <c r="J21" s="209">
        <f>VLOOKUP($B21,'[1]stat gazz 13-14'!$A:$Z,15,0)</f>
        <v>0</v>
      </c>
      <c r="K21" s="209">
        <f>VLOOKUP($B21,'[1]stat gazz 13-14'!$A:$Z,16,0)</f>
        <v>0</v>
      </c>
      <c r="L21" s="209">
        <f>VLOOKUP($B21,'[1]stat gazz 13-14'!$A:$Z,12,0)</f>
        <v>2</v>
      </c>
      <c r="M21" s="209">
        <f>VLOOKUP($B21,'[1]stat gazz 13-14'!$A:$Z,13,0)</f>
        <v>4</v>
      </c>
      <c r="N21" s="209">
        <f>VLOOKUP($B21,'[1]stat gazz 13-14'!$A:$Z,14,0)</f>
        <v>0</v>
      </c>
      <c r="O21" s="3"/>
      <c r="Q21" s="15" t="str">
        <f>VLOOKUP($B21,'[1]stat gazz 13-14'!$A:$Z,3,0)</f>
        <v>inter</v>
      </c>
    </row>
    <row r="22" spans="1:17" ht="9.75" customHeight="1" x14ac:dyDescent="0.2">
      <c r="A22" s="3"/>
      <c r="B22" s="28" t="s">
        <v>446</v>
      </c>
      <c r="C22" s="29" t="str">
        <f t="shared" si="0"/>
        <v>sam</v>
      </c>
      <c r="D22" s="3"/>
      <c r="E22" s="29">
        <f>VLOOKUP($B22,'[1]stat gazz 13-14'!$A:$Z,4,0)</f>
        <v>32</v>
      </c>
      <c r="F22" s="207">
        <f>VLOOKUP($B22,'[1]stat gazz 13-14'!$A:$Z,7,0)</f>
        <v>6.078125</v>
      </c>
      <c r="G22" s="207">
        <f>VLOOKUP($B22,'[1]stat gazz 13-14'!$A:$Z,5,0)</f>
        <v>6.015625</v>
      </c>
      <c r="H22" s="208">
        <f t="shared" si="1"/>
        <v>6.25E-2</v>
      </c>
      <c r="I22" s="209">
        <f>VLOOKUP($B22,'[1]stat gazz 13-14'!$A:$Z,9,0)</f>
        <v>1</v>
      </c>
      <c r="J22" s="209">
        <f>VLOOKUP($B22,'[1]stat gazz 13-14'!$A:$Z,15,0)</f>
        <v>0</v>
      </c>
      <c r="K22" s="209">
        <f>VLOOKUP($B22,'[1]stat gazz 13-14'!$A:$Z,16,0)</f>
        <v>0</v>
      </c>
      <c r="L22" s="209">
        <f>VLOOKUP($B22,'[1]stat gazz 13-14'!$A:$Z,12,0)</f>
        <v>1</v>
      </c>
      <c r="M22" s="209">
        <f>VLOOKUP($B22,'[1]stat gazz 13-14'!$A:$Z,13,0)</f>
        <v>4</v>
      </c>
      <c r="N22" s="209">
        <f>VLOOKUP($B22,'[1]stat gazz 13-14'!$A:$Z,14,0)</f>
        <v>0</v>
      </c>
      <c r="O22" s="3"/>
      <c r="Q22" s="15" t="str">
        <f>VLOOKUP($B22,'[1]stat gazz 13-14'!$A:$Z,3,0)</f>
        <v>sampdoria</v>
      </c>
    </row>
    <row r="23" spans="1:17" ht="9.75" customHeight="1" x14ac:dyDescent="0.2">
      <c r="A23" s="3"/>
      <c r="B23" s="28" t="s">
        <v>399</v>
      </c>
      <c r="C23" s="29" t="str">
        <f t="shared" si="0"/>
        <v>liv</v>
      </c>
      <c r="D23" s="3"/>
      <c r="E23" s="29">
        <f>VLOOKUP($B23,'[1]stat gazz 13-14'!$A:$Z,4,0)</f>
        <v>30</v>
      </c>
      <c r="F23" s="207">
        <f>VLOOKUP($B23,'[1]stat gazz 13-14'!$A:$Z,7,0)</f>
        <v>6.05</v>
      </c>
      <c r="G23" s="207">
        <f>VLOOKUP($B23,'[1]stat gazz 13-14'!$A:$Z,5,0)</f>
        <v>5.9833333333333334</v>
      </c>
      <c r="H23" s="208">
        <f t="shared" si="1"/>
        <v>6.6666666666666666E-2</v>
      </c>
      <c r="I23" s="209">
        <f>VLOOKUP($B23,'[1]stat gazz 13-14'!$A:$Z,9,0)</f>
        <v>2</v>
      </c>
      <c r="J23" s="209">
        <f>VLOOKUP($B23,'[1]stat gazz 13-14'!$A:$Z,15,0)</f>
        <v>0</v>
      </c>
      <c r="K23" s="209">
        <f>VLOOKUP($B23,'[1]stat gazz 13-14'!$A:$Z,16,0)</f>
        <v>0</v>
      </c>
      <c r="L23" s="209">
        <f>VLOOKUP($B23,'[1]stat gazz 13-14'!$A:$Z,12,0)</f>
        <v>0</v>
      </c>
      <c r="M23" s="209">
        <f>VLOOKUP($B23,'[1]stat gazz 13-14'!$A:$Z,13,0)</f>
        <v>8</v>
      </c>
      <c r="N23" s="209">
        <f>VLOOKUP($B23,'[1]stat gazz 13-14'!$A:$Z,14,0)</f>
        <v>0</v>
      </c>
      <c r="O23" s="3"/>
      <c r="Q23" s="15" t="str">
        <f>VLOOKUP($B23,'[1]stat gazz 13-14'!$A:$Z,3,0)</f>
        <v>livorno</v>
      </c>
    </row>
    <row r="24" spans="1:17" ht="9.75" customHeight="1" x14ac:dyDescent="0.2">
      <c r="A24" s="3"/>
      <c r="B24" s="28" t="s">
        <v>474</v>
      </c>
      <c r="C24" s="29" t="str">
        <f t="shared" si="0"/>
        <v>fio</v>
      </c>
      <c r="D24" s="3"/>
      <c r="E24" s="29">
        <f>VLOOKUP($B24,'[1]stat gazz 13-14'!$A:$Z,4,0)</f>
        <v>25</v>
      </c>
      <c r="F24" s="207">
        <f>VLOOKUP($B24,'[1]stat gazz 13-14'!$A:$Z,7,0)</f>
        <v>5.92</v>
      </c>
      <c r="G24" s="207">
        <f>VLOOKUP($B24,'[1]stat gazz 13-14'!$A:$Z,5,0)</f>
        <v>5.98</v>
      </c>
      <c r="H24" s="208">
        <f t="shared" si="1"/>
        <v>-0.06</v>
      </c>
      <c r="I24" s="209">
        <f>VLOOKUP($B24,'[1]stat gazz 13-14'!$A:$Z,9,0)</f>
        <v>0</v>
      </c>
      <c r="J24" s="209">
        <f>VLOOKUP($B24,'[1]stat gazz 13-14'!$A:$Z,15,0)</f>
        <v>0</v>
      </c>
      <c r="K24" s="209">
        <f>VLOOKUP($B24,'[1]stat gazz 13-14'!$A:$Z,16,0)</f>
        <v>0</v>
      </c>
      <c r="L24" s="209">
        <f>VLOOKUP($B24,'[1]stat gazz 13-14'!$A:$Z,12,0)</f>
        <v>1</v>
      </c>
      <c r="M24" s="209">
        <f>VLOOKUP($B24,'[1]stat gazz 13-14'!$A:$Z,13,0)</f>
        <v>5</v>
      </c>
      <c r="N24" s="209">
        <f>VLOOKUP($B24,'[1]stat gazz 13-14'!$A:$Z,14,0)</f>
        <v>0</v>
      </c>
      <c r="O24" s="3"/>
      <c r="Q24" s="15" t="str">
        <f>VLOOKUP($B24,'[1]stat gazz 13-14'!$A:$Z,3,0)</f>
        <v>fiorentina</v>
      </c>
    </row>
    <row r="25" spans="1:17" ht="9.75" customHeight="1" x14ac:dyDescent="0.2">
      <c r="A25" s="3"/>
      <c r="B25" s="28" t="s">
        <v>390</v>
      </c>
      <c r="C25" s="29" t="str">
        <f t="shared" si="0"/>
        <v>tor</v>
      </c>
      <c r="D25" s="3"/>
      <c r="E25" s="29">
        <f>VLOOKUP($B25,'[1]stat gazz 13-14'!$A:$Z,4,0)</f>
        <v>37</v>
      </c>
      <c r="F25" s="207">
        <f>VLOOKUP($B25,'[1]stat gazz 13-14'!$A:$Z,7,0)</f>
        <v>5.9729729729729728</v>
      </c>
      <c r="G25" s="207">
        <f>VLOOKUP($B25,'[1]stat gazz 13-14'!$A:$Z,5,0)</f>
        <v>5.9729729729729728</v>
      </c>
      <c r="H25" s="208">
        <f t="shared" si="1"/>
        <v>0</v>
      </c>
      <c r="I25" s="209">
        <f>VLOOKUP($B25,'[1]stat gazz 13-14'!$A:$Z,9,0)</f>
        <v>0</v>
      </c>
      <c r="J25" s="209">
        <f>VLOOKUP($B25,'[1]stat gazz 13-14'!$A:$Z,15,0)</f>
        <v>0</v>
      </c>
      <c r="K25" s="209">
        <f>VLOOKUP($B25,'[1]stat gazz 13-14'!$A:$Z,16,0)</f>
        <v>0</v>
      </c>
      <c r="L25" s="209">
        <f>VLOOKUP($B25,'[1]stat gazz 13-14'!$A:$Z,12,0)</f>
        <v>3</v>
      </c>
      <c r="M25" s="209">
        <f>VLOOKUP($B25,'[1]stat gazz 13-14'!$A:$Z,13,0)</f>
        <v>6</v>
      </c>
      <c r="N25" s="209">
        <f>VLOOKUP($B25,'[1]stat gazz 13-14'!$A:$Z,14,0)</f>
        <v>0</v>
      </c>
      <c r="O25" s="3"/>
      <c r="Q25" s="15" t="str">
        <f>VLOOKUP($B25,'[1]stat gazz 13-14'!$A:$Z,3,0)</f>
        <v>torino</v>
      </c>
    </row>
    <row r="26" spans="1:17" ht="9.75" customHeight="1" x14ac:dyDescent="0.2">
      <c r="A26" s="3"/>
      <c r="B26" s="28" t="s">
        <v>865</v>
      </c>
      <c r="C26" s="29" t="str">
        <f t="shared" si="0"/>
        <v>tor</v>
      </c>
      <c r="D26" s="3"/>
      <c r="E26" s="29">
        <f>VLOOKUP($B26,'[1]stat gazz 13-14'!$A:$Z,4,0)</f>
        <v>36</v>
      </c>
      <c r="F26" s="207">
        <f>VLOOKUP($B26,'[1]stat gazz 13-14'!$A:$Z,7,0)</f>
        <v>6</v>
      </c>
      <c r="G26" s="207">
        <f>VLOOKUP($B26,'[1]stat gazz 13-14'!$A:$Z,5,0)</f>
        <v>5.9722222222222223</v>
      </c>
      <c r="H26" s="208">
        <f t="shared" si="1"/>
        <v>2.7777777777777776E-2</v>
      </c>
      <c r="I26" s="209">
        <f>VLOOKUP($B26,'[1]stat gazz 13-14'!$A:$Z,9,0)</f>
        <v>1</v>
      </c>
      <c r="J26" s="209">
        <f>VLOOKUP($B26,'[1]stat gazz 13-14'!$A:$Z,15,0)</f>
        <v>0</v>
      </c>
      <c r="K26" s="209">
        <f>VLOOKUP($B26,'[1]stat gazz 13-14'!$A:$Z,16,0)</f>
        <v>0</v>
      </c>
      <c r="L26" s="209">
        <f>VLOOKUP($B26,'[1]stat gazz 13-14'!$A:$Z,12,0)</f>
        <v>0</v>
      </c>
      <c r="M26" s="209">
        <f>VLOOKUP($B26,'[1]stat gazz 13-14'!$A:$Z,13,0)</f>
        <v>4</v>
      </c>
      <c r="N26" s="209">
        <f>VLOOKUP($B26,'[1]stat gazz 13-14'!$A:$Z,14,0)</f>
        <v>0</v>
      </c>
      <c r="O26" s="3"/>
      <c r="Q26" s="15" t="str">
        <f>VLOOKUP($B26,'[1]stat gazz 13-14'!$A:$Z,3,0)</f>
        <v>torino</v>
      </c>
    </row>
    <row r="27" spans="1:17" ht="9.75" customHeight="1" x14ac:dyDescent="0.2">
      <c r="A27" s="3"/>
      <c r="B27" s="28" t="s">
        <v>462</v>
      </c>
      <c r="C27" s="29" t="str">
        <f t="shared" si="0"/>
        <v>fio</v>
      </c>
      <c r="D27" s="3"/>
      <c r="E27" s="29">
        <f>VLOOKUP($B27,'[1]stat gazz 13-14'!$A:$Z,4,0)</f>
        <v>33</v>
      </c>
      <c r="F27" s="207">
        <f>VLOOKUP($B27,'[1]stat gazz 13-14'!$A:$Z,7,0)</f>
        <v>6.166666666666667</v>
      </c>
      <c r="G27" s="207">
        <f>VLOOKUP($B27,'[1]stat gazz 13-14'!$A:$Z,5,0)</f>
        <v>5.9696969696969697</v>
      </c>
      <c r="H27" s="208">
        <f t="shared" si="1"/>
        <v>0.19696969696969696</v>
      </c>
      <c r="I27" s="209">
        <f>VLOOKUP($B27,'[1]stat gazz 13-14'!$A:$Z,9,0)</f>
        <v>4</v>
      </c>
      <c r="J27" s="209">
        <f>VLOOKUP($B27,'[1]stat gazz 13-14'!$A:$Z,15,0)</f>
        <v>2</v>
      </c>
      <c r="K27" s="209">
        <f>VLOOKUP($B27,'[1]stat gazz 13-14'!$A:$Z,16,0)</f>
        <v>0</v>
      </c>
      <c r="L27" s="209">
        <f>VLOOKUP($B27,'[1]stat gazz 13-14'!$A:$Z,12,0)</f>
        <v>1</v>
      </c>
      <c r="M27" s="209">
        <f>VLOOKUP($B27,'[1]stat gazz 13-14'!$A:$Z,13,0)</f>
        <v>13</v>
      </c>
      <c r="N27" s="209">
        <f>VLOOKUP($B27,'[1]stat gazz 13-14'!$A:$Z,14,0)</f>
        <v>0</v>
      </c>
      <c r="O27" s="3"/>
      <c r="Q27" s="15" t="str">
        <f>VLOOKUP($B27,'[1]stat gazz 13-14'!$A:$Z,3,0)</f>
        <v>fiorentina</v>
      </c>
    </row>
    <row r="28" spans="1:17" ht="9.75" customHeight="1" x14ac:dyDescent="0.2">
      <c r="A28" s="3"/>
      <c r="B28" s="28" t="s">
        <v>388</v>
      </c>
      <c r="C28" s="29" t="str">
        <f t="shared" si="0"/>
        <v>chi</v>
      </c>
      <c r="D28" s="3"/>
      <c r="E28" s="29">
        <f>VLOOKUP($B28,'[1]stat gazz 13-14'!$A:$Z,4,0)</f>
        <v>26</v>
      </c>
      <c r="F28" s="207">
        <f>VLOOKUP($B28,'[1]stat gazz 13-14'!$A:$Z,7,0)</f>
        <v>6.0769230769230766</v>
      </c>
      <c r="G28" s="207">
        <f>VLOOKUP($B28,'[1]stat gazz 13-14'!$A:$Z,5,0)</f>
        <v>5.9615384615384617</v>
      </c>
      <c r="H28" s="208">
        <f t="shared" si="1"/>
        <v>0.11538461538461539</v>
      </c>
      <c r="I28" s="209">
        <f>VLOOKUP($B28,'[1]stat gazz 13-14'!$A:$Z,9,0)</f>
        <v>2</v>
      </c>
      <c r="J28" s="209">
        <f>VLOOKUP($B28,'[1]stat gazz 13-14'!$A:$Z,15,0)</f>
        <v>0</v>
      </c>
      <c r="K28" s="209">
        <f>VLOOKUP($B28,'[1]stat gazz 13-14'!$A:$Z,16,0)</f>
        <v>0</v>
      </c>
      <c r="L28" s="209">
        <f>VLOOKUP($B28,'[1]stat gazz 13-14'!$A:$Z,12,0)</f>
        <v>0</v>
      </c>
      <c r="M28" s="209">
        <f>VLOOKUP($B28,'[1]stat gazz 13-14'!$A:$Z,13,0)</f>
        <v>6</v>
      </c>
      <c r="N28" s="209">
        <f>VLOOKUP($B28,'[1]stat gazz 13-14'!$A:$Z,14,0)</f>
        <v>0</v>
      </c>
      <c r="O28" s="3"/>
      <c r="Q28" s="15" t="str">
        <f>VLOOKUP($B28,'[1]stat gazz 13-14'!$A:$Z,3,0)</f>
        <v>chievo</v>
      </c>
    </row>
    <row r="29" spans="1:17" ht="9.75" customHeight="1" x14ac:dyDescent="0.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7" ht="9.75" customHeight="1" x14ac:dyDescent="0.15">
      <c r="B30" s="153" t="s">
        <v>248</v>
      </c>
      <c r="C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7" ht="30" customHeight="1" x14ac:dyDescent="0.15">
      <c r="A31" s="146"/>
      <c r="B31" s="51" t="s">
        <v>0</v>
      </c>
      <c r="C31" s="17" t="s">
        <v>177</v>
      </c>
      <c r="D31" s="146"/>
      <c r="E31" s="51" t="s">
        <v>188</v>
      </c>
      <c r="F31" s="148" t="s">
        <v>180</v>
      </c>
      <c r="G31" s="51" t="s">
        <v>179</v>
      </c>
      <c r="H31" s="51" t="s">
        <v>628</v>
      </c>
      <c r="I31" s="51" t="s">
        <v>183</v>
      </c>
      <c r="J31" s="270" t="s">
        <v>186</v>
      </c>
      <c r="K31" s="271"/>
      <c r="L31" s="51" t="s">
        <v>627</v>
      </c>
      <c r="M31" s="51" t="s">
        <v>185</v>
      </c>
      <c r="N31" s="51" t="s">
        <v>116</v>
      </c>
      <c r="O31" s="146"/>
    </row>
    <row r="32" spans="1:17" ht="9.75" customHeight="1" x14ac:dyDescent="0.2">
      <c r="A32" s="3"/>
      <c r="B32" s="28" t="s">
        <v>361</v>
      </c>
      <c r="C32" s="29" t="str">
        <f t="shared" ref="C32:C63" si="2">LEFT(Q32,3)</f>
        <v>udi</v>
      </c>
      <c r="D32" s="3"/>
      <c r="E32" s="29">
        <f>VLOOKUP($B32,'[1]stat gazz 13-14'!$A:$Z,4,0)</f>
        <v>28</v>
      </c>
      <c r="F32" s="207">
        <f>VLOOKUP($B32,'[1]stat gazz 13-14'!$A:$Z,7,0)</f>
        <v>6.2321428571428568</v>
      </c>
      <c r="G32" s="207">
        <f>VLOOKUP($B32,'[1]stat gazz 13-14'!$A:$Z,5,0)</f>
        <v>5.9464285714285712</v>
      </c>
      <c r="H32" s="208">
        <f t="shared" ref="H32:H63" si="3">(I32*3-K32*3+L32-M32*0.5-N32)/E32</f>
        <v>0.2857142857142857</v>
      </c>
      <c r="I32" s="209">
        <f>VLOOKUP($B32,'[1]stat gazz 13-14'!$A:$Z,9,0)</f>
        <v>3</v>
      </c>
      <c r="J32" s="209">
        <f>VLOOKUP($B32,'[1]stat gazz 13-14'!$A:$Z,15,0)</f>
        <v>0</v>
      </c>
      <c r="K32" s="209">
        <f>VLOOKUP($B32,'[1]stat gazz 13-14'!$A:$Z,16,0)</f>
        <v>0</v>
      </c>
      <c r="L32" s="209">
        <f>VLOOKUP($B32,'[1]stat gazz 13-14'!$A:$Z,12,0)</f>
        <v>1</v>
      </c>
      <c r="M32" s="209">
        <f>VLOOKUP($B32,'[1]stat gazz 13-14'!$A:$Z,13,0)</f>
        <v>4</v>
      </c>
      <c r="N32" s="209">
        <f>VLOOKUP($B32,'[1]stat gazz 13-14'!$A:$Z,14,0)</f>
        <v>0</v>
      </c>
      <c r="O32" s="3"/>
      <c r="Q32" s="15" t="str">
        <f>VLOOKUP($B32,'[1]stat gazz 13-14'!$A:$Z,3,0)</f>
        <v>udinese</v>
      </c>
    </row>
    <row r="33" spans="1:17" ht="9.75" customHeight="1" x14ac:dyDescent="0.2">
      <c r="A33" s="3"/>
      <c r="B33" s="28" t="s">
        <v>447</v>
      </c>
      <c r="C33" s="29" t="str">
        <f t="shared" si="2"/>
        <v>fio</v>
      </c>
      <c r="D33" s="3"/>
      <c r="E33" s="29">
        <f>VLOOKUP($B33,'[1]stat gazz 13-14'!$A:$Z,4,0)</f>
        <v>26</v>
      </c>
      <c r="F33" s="207">
        <f>VLOOKUP($B33,'[1]stat gazz 13-14'!$A:$Z,7,0)</f>
        <v>6</v>
      </c>
      <c r="G33" s="207">
        <f>VLOOKUP($B33,'[1]stat gazz 13-14'!$A:$Z,5,0)</f>
        <v>5.9423076923076925</v>
      </c>
      <c r="H33" s="208">
        <f t="shared" si="3"/>
        <v>5.7692307692307696E-2</v>
      </c>
      <c r="I33" s="209">
        <f>VLOOKUP($B33,'[1]stat gazz 13-14'!$A:$Z,9,0)</f>
        <v>0</v>
      </c>
      <c r="J33" s="209">
        <f>VLOOKUP($B33,'[1]stat gazz 13-14'!$A:$Z,15,0)</f>
        <v>0</v>
      </c>
      <c r="K33" s="209">
        <f>VLOOKUP($B33,'[1]stat gazz 13-14'!$A:$Z,16,0)</f>
        <v>0</v>
      </c>
      <c r="L33" s="209">
        <f>VLOOKUP($B33,'[1]stat gazz 13-14'!$A:$Z,12,0)</f>
        <v>4</v>
      </c>
      <c r="M33" s="209">
        <f>VLOOKUP($B33,'[1]stat gazz 13-14'!$A:$Z,13,0)</f>
        <v>5</v>
      </c>
      <c r="N33" s="209">
        <f>VLOOKUP($B33,'[1]stat gazz 13-14'!$A:$Z,14,0)</f>
        <v>0</v>
      </c>
      <c r="O33" s="3"/>
      <c r="Q33" s="15" t="str">
        <f>VLOOKUP($B33,'[1]stat gazz 13-14'!$A:$Z,3,0)</f>
        <v>fiorentina</v>
      </c>
    </row>
    <row r="34" spans="1:17" ht="9.75" customHeight="1" x14ac:dyDescent="0.2">
      <c r="A34" s="3"/>
      <c r="B34" s="28" t="s">
        <v>440</v>
      </c>
      <c r="C34" s="29" t="str">
        <f t="shared" si="2"/>
        <v>int</v>
      </c>
      <c r="D34" s="3"/>
      <c r="E34" s="29">
        <f>VLOOKUP($B34,'[1]stat gazz 13-14'!$A:$Z,4,0)</f>
        <v>34</v>
      </c>
      <c r="F34" s="207">
        <f>VLOOKUP($B34,'[1]stat gazz 13-14'!$A:$Z,7,0)</f>
        <v>6.4558823529411766</v>
      </c>
      <c r="G34" s="207">
        <f>VLOOKUP($B34,'[1]stat gazz 13-14'!$A:$Z,5,0)</f>
        <v>5.9411764705882355</v>
      </c>
      <c r="H34" s="208">
        <f t="shared" si="3"/>
        <v>0.51470588235294112</v>
      </c>
      <c r="I34" s="209">
        <f>VLOOKUP($B34,'[1]stat gazz 13-14'!$A:$Z,9,0)</f>
        <v>5</v>
      </c>
      <c r="J34" s="209">
        <f>VLOOKUP($B34,'[1]stat gazz 13-14'!$A:$Z,15,0)</f>
        <v>0</v>
      </c>
      <c r="K34" s="209">
        <f>VLOOKUP($B34,'[1]stat gazz 13-14'!$A:$Z,16,0)</f>
        <v>0</v>
      </c>
      <c r="L34" s="209">
        <f>VLOOKUP($B34,'[1]stat gazz 13-14'!$A:$Z,12,0)</f>
        <v>4</v>
      </c>
      <c r="M34" s="209">
        <f>VLOOKUP($B34,'[1]stat gazz 13-14'!$A:$Z,13,0)</f>
        <v>3</v>
      </c>
      <c r="N34" s="209">
        <f>VLOOKUP($B34,'[1]stat gazz 13-14'!$A:$Z,14,0)</f>
        <v>0</v>
      </c>
      <c r="O34" s="3"/>
      <c r="Q34" s="15" t="str">
        <f>VLOOKUP($B34,'[1]stat gazz 13-14'!$A:$Z,3,0)</f>
        <v>inter</v>
      </c>
    </row>
    <row r="35" spans="1:17" ht="9.75" customHeight="1" x14ac:dyDescent="0.2">
      <c r="A35" s="3"/>
      <c r="B35" s="28" t="s">
        <v>428</v>
      </c>
      <c r="C35" s="29" t="str">
        <f t="shared" si="2"/>
        <v>gen</v>
      </c>
      <c r="D35" s="3"/>
      <c r="E35" s="29">
        <f>VLOOKUP($B35,'[1]stat gazz 13-14'!$A:$Z,4,0)</f>
        <v>27</v>
      </c>
      <c r="F35" s="207">
        <f>VLOOKUP($B35,'[1]stat gazz 13-14'!$A:$Z,7,0)</f>
        <v>5.9259259259259256</v>
      </c>
      <c r="G35" s="207">
        <f>VLOOKUP($B35,'[1]stat gazz 13-14'!$A:$Z,5,0)</f>
        <v>5.9074074074074074</v>
      </c>
      <c r="H35" s="208">
        <f t="shared" si="3"/>
        <v>1.8518518518518517E-2</v>
      </c>
      <c r="I35" s="209">
        <f>VLOOKUP($B35,'[1]stat gazz 13-14'!$A:$Z,9,0)</f>
        <v>0</v>
      </c>
      <c r="J35" s="209">
        <f>VLOOKUP($B35,'[1]stat gazz 13-14'!$A:$Z,15,0)</f>
        <v>0</v>
      </c>
      <c r="K35" s="209">
        <f>VLOOKUP($B35,'[1]stat gazz 13-14'!$A:$Z,16,0)</f>
        <v>0</v>
      </c>
      <c r="L35" s="209">
        <f>VLOOKUP($B35,'[1]stat gazz 13-14'!$A:$Z,12,0)</f>
        <v>2</v>
      </c>
      <c r="M35" s="209">
        <f>VLOOKUP($B35,'[1]stat gazz 13-14'!$A:$Z,13,0)</f>
        <v>3</v>
      </c>
      <c r="N35" s="209">
        <f>VLOOKUP($B35,'[1]stat gazz 13-14'!$A:$Z,14,0)</f>
        <v>0</v>
      </c>
      <c r="O35" s="3"/>
      <c r="Q35" s="15" t="str">
        <f>VLOOKUP($B35,'[1]stat gazz 13-14'!$A:$Z,3,0)</f>
        <v>genoa</v>
      </c>
    </row>
    <row r="36" spans="1:17" ht="9.75" customHeight="1" x14ac:dyDescent="0.2">
      <c r="A36" s="3"/>
      <c r="B36" s="28" t="s">
        <v>363</v>
      </c>
      <c r="C36" s="29" t="str">
        <f t="shared" si="2"/>
        <v>ata</v>
      </c>
      <c r="D36" s="3"/>
      <c r="E36" s="29">
        <f>VLOOKUP($B36,'[1]stat gazz 13-14'!$A:$Z,4,0)</f>
        <v>21</v>
      </c>
      <c r="F36" s="207">
        <f>VLOOKUP($B36,'[1]stat gazz 13-14'!$A:$Z,7,0)</f>
        <v>5.6904761904761907</v>
      </c>
      <c r="G36" s="207">
        <f>VLOOKUP($B36,'[1]stat gazz 13-14'!$A:$Z,5,0)</f>
        <v>5.9047619047619051</v>
      </c>
      <c r="H36" s="208">
        <f t="shared" si="3"/>
        <v>-0.11904761904761904</v>
      </c>
      <c r="I36" s="209">
        <f>VLOOKUP($B36,'[1]stat gazz 13-14'!$A:$Z,9,0)</f>
        <v>0</v>
      </c>
      <c r="J36" s="209">
        <f>VLOOKUP($B36,'[1]stat gazz 13-14'!$A:$Z,15,0)</f>
        <v>0</v>
      </c>
      <c r="K36" s="209">
        <f>VLOOKUP($B36,'[1]stat gazz 13-14'!$A:$Z,16,0)</f>
        <v>0</v>
      </c>
      <c r="L36" s="209">
        <f>VLOOKUP($B36,'[1]stat gazz 13-14'!$A:$Z,12,0)</f>
        <v>1</v>
      </c>
      <c r="M36" s="209">
        <f>VLOOKUP($B36,'[1]stat gazz 13-14'!$A:$Z,13,0)</f>
        <v>7</v>
      </c>
      <c r="N36" s="209">
        <f>VLOOKUP($B36,'[1]stat gazz 13-14'!$A:$Z,14,0)</f>
        <v>0</v>
      </c>
      <c r="O36" s="3"/>
      <c r="Q36" s="15" t="str">
        <f>VLOOKUP($B36,'[1]stat gazz 13-14'!$A:$Z,3,0)</f>
        <v>atalanta</v>
      </c>
    </row>
    <row r="37" spans="1:17" ht="9.75" customHeight="1" x14ac:dyDescent="0.2">
      <c r="A37" s="3"/>
      <c r="B37" s="28" t="s">
        <v>413</v>
      </c>
      <c r="C37" s="29" t="str">
        <f t="shared" si="2"/>
        <v>udi</v>
      </c>
      <c r="D37" s="3"/>
      <c r="E37" s="29">
        <f>VLOOKUP($B37,'[1]stat gazz 13-14'!$A:$Z,4,0)</f>
        <v>31</v>
      </c>
      <c r="F37" s="207">
        <f>VLOOKUP($B37,'[1]stat gazz 13-14'!$A:$Z,7,0)</f>
        <v>6.064516129032258</v>
      </c>
      <c r="G37" s="207">
        <f>VLOOKUP($B37,'[1]stat gazz 13-14'!$A:$Z,5,0)</f>
        <v>5.903225806451613</v>
      </c>
      <c r="H37" s="208">
        <f t="shared" si="3"/>
        <v>0.16129032258064516</v>
      </c>
      <c r="I37" s="209">
        <f>VLOOKUP($B37,'[1]stat gazz 13-14'!$A:$Z,9,0)</f>
        <v>3</v>
      </c>
      <c r="J37" s="209">
        <f>VLOOKUP($B37,'[1]stat gazz 13-14'!$A:$Z,15,0)</f>
        <v>0</v>
      </c>
      <c r="K37" s="209">
        <f>VLOOKUP($B37,'[1]stat gazz 13-14'!$A:$Z,16,0)</f>
        <v>0</v>
      </c>
      <c r="L37" s="209">
        <f>VLOOKUP($B37,'[1]stat gazz 13-14'!$A:$Z,12,0)</f>
        <v>0</v>
      </c>
      <c r="M37" s="209">
        <f>VLOOKUP($B37,'[1]stat gazz 13-14'!$A:$Z,13,0)</f>
        <v>8</v>
      </c>
      <c r="N37" s="209">
        <f>VLOOKUP($B37,'[1]stat gazz 13-14'!$A:$Z,14,0)</f>
        <v>0</v>
      </c>
      <c r="O37" s="3"/>
      <c r="Q37" s="15" t="str">
        <f>VLOOKUP($B37,'[1]stat gazz 13-14'!$A:$Z,3,0)</f>
        <v>udinese</v>
      </c>
    </row>
    <row r="38" spans="1:17" ht="9.75" customHeight="1" x14ac:dyDescent="0.2">
      <c r="A38" s="3"/>
      <c r="B38" s="28" t="s">
        <v>357</v>
      </c>
      <c r="C38" s="29" t="str">
        <f t="shared" si="2"/>
        <v>cag</v>
      </c>
      <c r="D38" s="3"/>
      <c r="E38" s="29">
        <f>VLOOKUP($B38,'[1]stat gazz 13-14'!$A:$Z,4,0)</f>
        <v>34</v>
      </c>
      <c r="F38" s="207">
        <f>VLOOKUP($B38,'[1]stat gazz 13-14'!$A:$Z,7,0)</f>
        <v>5.867647058823529</v>
      </c>
      <c r="G38" s="207">
        <f>VLOOKUP($B38,'[1]stat gazz 13-14'!$A:$Z,5,0)</f>
        <v>5.8970588235294121</v>
      </c>
      <c r="H38" s="208">
        <f t="shared" si="3"/>
        <v>-2.9411764705882353E-2</v>
      </c>
      <c r="I38" s="209">
        <f>VLOOKUP($B38,'[1]stat gazz 13-14'!$A:$Z,9,0)</f>
        <v>0</v>
      </c>
      <c r="J38" s="209">
        <f>VLOOKUP($B38,'[1]stat gazz 13-14'!$A:$Z,15,0)</f>
        <v>0</v>
      </c>
      <c r="K38" s="209">
        <f>VLOOKUP($B38,'[1]stat gazz 13-14'!$A:$Z,16,0)</f>
        <v>0</v>
      </c>
      <c r="L38" s="209">
        <f>VLOOKUP($B38,'[1]stat gazz 13-14'!$A:$Z,12,0)</f>
        <v>2</v>
      </c>
      <c r="M38" s="209">
        <f>VLOOKUP($B38,'[1]stat gazz 13-14'!$A:$Z,13,0)</f>
        <v>6</v>
      </c>
      <c r="N38" s="209">
        <f>VLOOKUP($B38,'[1]stat gazz 13-14'!$A:$Z,14,0)</f>
        <v>0</v>
      </c>
      <c r="O38" s="3"/>
      <c r="Q38" s="15" t="str">
        <f>VLOOKUP($B38,'[1]stat gazz 13-14'!$A:$Z,3,0)</f>
        <v>cagliari</v>
      </c>
    </row>
    <row r="39" spans="1:17" ht="9.75" customHeight="1" x14ac:dyDescent="0.2">
      <c r="A39" s="3"/>
      <c r="B39" s="28" t="s">
        <v>478</v>
      </c>
      <c r="C39" s="29" t="str">
        <f t="shared" si="2"/>
        <v>udi</v>
      </c>
      <c r="D39" s="3"/>
      <c r="E39" s="29">
        <f>VLOOKUP($B39,'[1]stat gazz 13-14'!$A:$Z,4,0)</f>
        <v>14</v>
      </c>
      <c r="F39" s="207">
        <f>VLOOKUP($B39,'[1]stat gazz 13-14'!$A:$Z,7,0)</f>
        <v>5.8214285714285712</v>
      </c>
      <c r="G39" s="207">
        <f>VLOOKUP($B39,'[1]stat gazz 13-14'!$A:$Z,5,0)</f>
        <v>5.8928571428571432</v>
      </c>
      <c r="H39" s="208">
        <f t="shared" si="3"/>
        <v>-7.1428571428571425E-2</v>
      </c>
      <c r="I39" s="209">
        <f>VLOOKUP($B39,'[1]stat gazz 13-14'!$A:$Z,9,0)</f>
        <v>0</v>
      </c>
      <c r="J39" s="209">
        <f>VLOOKUP($B39,'[1]stat gazz 13-14'!$A:$Z,15,0)</f>
        <v>0</v>
      </c>
      <c r="K39" s="209">
        <f>VLOOKUP($B39,'[1]stat gazz 13-14'!$A:$Z,16,0)</f>
        <v>0</v>
      </c>
      <c r="L39" s="209">
        <f>VLOOKUP($B39,'[1]stat gazz 13-14'!$A:$Z,12,0)</f>
        <v>0</v>
      </c>
      <c r="M39" s="209">
        <f>VLOOKUP($B39,'[1]stat gazz 13-14'!$A:$Z,13,0)</f>
        <v>2</v>
      </c>
      <c r="N39" s="209">
        <f>VLOOKUP($B39,'[1]stat gazz 13-14'!$A:$Z,14,0)</f>
        <v>0</v>
      </c>
      <c r="O39" s="3"/>
      <c r="Q39" s="15" t="str">
        <f>VLOOKUP($B39,'[1]stat gazz 13-14'!$A:$Z,3,0)</f>
        <v>udinese</v>
      </c>
    </row>
    <row r="40" spans="1:17" ht="9.75" customHeight="1" x14ac:dyDescent="0.2">
      <c r="A40" s="3"/>
      <c r="B40" s="28" t="s">
        <v>349</v>
      </c>
      <c r="C40" s="29" t="str">
        <f t="shared" si="2"/>
        <v>nap</v>
      </c>
      <c r="D40" s="3"/>
      <c r="E40" s="29">
        <f>VLOOKUP($B40,'[1]stat gazz 13-14'!$A:$Z,4,0)</f>
        <v>31</v>
      </c>
      <c r="F40" s="207">
        <f>VLOOKUP($B40,'[1]stat gazz 13-14'!$A:$Z,7,0)</f>
        <v>5.935483870967742</v>
      </c>
      <c r="G40" s="207">
        <f>VLOOKUP($B40,'[1]stat gazz 13-14'!$A:$Z,5,0)</f>
        <v>5.887096774193548</v>
      </c>
      <c r="H40" s="208">
        <f t="shared" si="3"/>
        <v>4.8387096774193547E-2</v>
      </c>
      <c r="I40" s="209">
        <f>VLOOKUP($B40,'[1]stat gazz 13-14'!$A:$Z,9,0)</f>
        <v>1</v>
      </c>
      <c r="J40" s="209">
        <f>VLOOKUP($B40,'[1]stat gazz 13-14'!$A:$Z,15,0)</f>
        <v>0</v>
      </c>
      <c r="K40" s="209">
        <f>VLOOKUP($B40,'[1]stat gazz 13-14'!$A:$Z,16,0)</f>
        <v>0</v>
      </c>
      <c r="L40" s="209">
        <f>VLOOKUP($B40,'[1]stat gazz 13-14'!$A:$Z,12,0)</f>
        <v>1</v>
      </c>
      <c r="M40" s="209">
        <f>VLOOKUP($B40,'[1]stat gazz 13-14'!$A:$Z,13,0)</f>
        <v>5</v>
      </c>
      <c r="N40" s="209">
        <f>VLOOKUP($B40,'[1]stat gazz 13-14'!$A:$Z,14,0)</f>
        <v>0</v>
      </c>
      <c r="O40" s="3"/>
      <c r="Q40" s="15" t="str">
        <f>VLOOKUP($B40,'[1]stat gazz 13-14'!$A:$Z,3,0)</f>
        <v>napoli</v>
      </c>
    </row>
    <row r="41" spans="1:17" ht="9.75" customHeight="1" x14ac:dyDescent="0.2">
      <c r="A41" s="3"/>
      <c r="B41" s="28" t="s">
        <v>398</v>
      </c>
      <c r="C41" s="29" t="str">
        <f t="shared" si="2"/>
        <v>chi</v>
      </c>
      <c r="D41" s="3"/>
      <c r="E41" s="29">
        <f>VLOOKUP($B41,'[1]stat gazz 13-14'!$A:$Z,4,0)</f>
        <v>26</v>
      </c>
      <c r="F41" s="207">
        <f>VLOOKUP($B41,'[1]stat gazz 13-14'!$A:$Z,7,0)</f>
        <v>5.8269230769230766</v>
      </c>
      <c r="G41" s="207">
        <f>VLOOKUP($B41,'[1]stat gazz 13-14'!$A:$Z,5,0)</f>
        <v>5.884615384615385</v>
      </c>
      <c r="H41" s="208">
        <f t="shared" si="3"/>
        <v>-5.7692307692307696E-2</v>
      </c>
      <c r="I41" s="209">
        <f>VLOOKUP($B41,'[1]stat gazz 13-14'!$A:$Z,9,0)</f>
        <v>0</v>
      </c>
      <c r="J41" s="209">
        <f>VLOOKUP($B41,'[1]stat gazz 13-14'!$A:$Z,15,0)</f>
        <v>0</v>
      </c>
      <c r="K41" s="209">
        <f>VLOOKUP($B41,'[1]stat gazz 13-14'!$A:$Z,16,0)</f>
        <v>0</v>
      </c>
      <c r="L41" s="209">
        <f>VLOOKUP($B41,'[1]stat gazz 13-14'!$A:$Z,12,0)</f>
        <v>1</v>
      </c>
      <c r="M41" s="209">
        <f>VLOOKUP($B41,'[1]stat gazz 13-14'!$A:$Z,13,0)</f>
        <v>5</v>
      </c>
      <c r="N41" s="209">
        <f>VLOOKUP($B41,'[1]stat gazz 13-14'!$A:$Z,14,0)</f>
        <v>0</v>
      </c>
      <c r="O41" s="3"/>
      <c r="Q41" s="15" t="str">
        <f>VLOOKUP($B41,'[1]stat gazz 13-14'!$A:$Z,3,0)</f>
        <v>chievo</v>
      </c>
    </row>
    <row r="42" spans="1:17" ht="9.75" customHeight="1" x14ac:dyDescent="0.2">
      <c r="A42" s="3"/>
      <c r="B42" s="28" t="s">
        <v>409</v>
      </c>
      <c r="C42" s="29" t="str">
        <f t="shared" si="2"/>
        <v>par</v>
      </c>
      <c r="D42" s="3"/>
      <c r="E42" s="29">
        <f>VLOOKUP($B42,'[1]stat gazz 13-14'!$A:$Z,4,0)</f>
        <v>26</v>
      </c>
      <c r="F42" s="207">
        <f>VLOOKUP($B42,'[1]stat gazz 13-14'!$A:$Z,7,0)</f>
        <v>5.884615384615385</v>
      </c>
      <c r="G42" s="207">
        <f>VLOOKUP($B42,'[1]stat gazz 13-14'!$A:$Z,5,0)</f>
        <v>5.884615384615385</v>
      </c>
      <c r="H42" s="208">
        <f t="shared" si="3"/>
        <v>0</v>
      </c>
      <c r="I42" s="209">
        <f>VLOOKUP($B42,'[1]stat gazz 13-14'!$A:$Z,9,0)</f>
        <v>1</v>
      </c>
      <c r="J42" s="209">
        <f>VLOOKUP($B42,'[1]stat gazz 13-14'!$A:$Z,15,0)</f>
        <v>0</v>
      </c>
      <c r="K42" s="209">
        <f>VLOOKUP($B42,'[1]stat gazz 13-14'!$A:$Z,16,0)</f>
        <v>0</v>
      </c>
      <c r="L42" s="209">
        <f>VLOOKUP($B42,'[1]stat gazz 13-14'!$A:$Z,12,0)</f>
        <v>0</v>
      </c>
      <c r="M42" s="209">
        <f>VLOOKUP($B42,'[1]stat gazz 13-14'!$A:$Z,13,0)</f>
        <v>6</v>
      </c>
      <c r="N42" s="209">
        <f>VLOOKUP($B42,'[1]stat gazz 13-14'!$A:$Z,14,0)</f>
        <v>0</v>
      </c>
      <c r="O42" s="3"/>
      <c r="Q42" s="15" t="str">
        <f>VLOOKUP($B42,'[1]stat gazz 13-14'!$A:$Z,3,0)</f>
        <v>parma</v>
      </c>
    </row>
    <row r="43" spans="1:17" ht="9.75" customHeight="1" x14ac:dyDescent="0.2">
      <c r="A43" s="3"/>
      <c r="B43" s="28" t="s">
        <v>457</v>
      </c>
      <c r="C43" s="29" t="str">
        <f t="shared" si="2"/>
        <v>mil</v>
      </c>
      <c r="D43" s="3"/>
      <c r="E43" s="29">
        <f>VLOOKUP($B43,'[1]stat gazz 13-14'!$A:$Z,4,0)</f>
        <v>17</v>
      </c>
      <c r="F43" s="207">
        <f>VLOOKUP($B43,'[1]stat gazz 13-14'!$A:$Z,7,0)</f>
        <v>6.382352941176471</v>
      </c>
      <c r="G43" s="207">
        <f>VLOOKUP($B43,'[1]stat gazz 13-14'!$A:$Z,5,0)</f>
        <v>5.882352941176471</v>
      </c>
      <c r="H43" s="208">
        <f t="shared" si="3"/>
        <v>0.5</v>
      </c>
      <c r="I43" s="209">
        <f>VLOOKUP($B43,'[1]stat gazz 13-14'!$A:$Z,9,0)</f>
        <v>3</v>
      </c>
      <c r="J43" s="209">
        <f>VLOOKUP($B43,'[1]stat gazz 13-14'!$A:$Z,15,0)</f>
        <v>0</v>
      </c>
      <c r="K43" s="209">
        <f>VLOOKUP($B43,'[1]stat gazz 13-14'!$A:$Z,16,0)</f>
        <v>0</v>
      </c>
      <c r="L43" s="209">
        <f>VLOOKUP($B43,'[1]stat gazz 13-14'!$A:$Z,12,0)</f>
        <v>1</v>
      </c>
      <c r="M43" s="209">
        <f>VLOOKUP($B43,'[1]stat gazz 13-14'!$A:$Z,13,0)</f>
        <v>3</v>
      </c>
      <c r="N43" s="209">
        <f>VLOOKUP($B43,'[1]stat gazz 13-14'!$A:$Z,14,0)</f>
        <v>0</v>
      </c>
      <c r="O43" s="3"/>
      <c r="Q43" s="15" t="str">
        <f>VLOOKUP($B43,'[1]stat gazz 13-14'!$A:$Z,3,0)</f>
        <v>milan</v>
      </c>
    </row>
    <row r="44" spans="1:17" ht="9.75" customHeight="1" x14ac:dyDescent="0.2">
      <c r="A44" s="3"/>
      <c r="B44" s="28" t="s">
        <v>477</v>
      </c>
      <c r="C44" s="29" t="str">
        <f t="shared" si="2"/>
        <v>gen</v>
      </c>
      <c r="D44" s="3"/>
      <c r="E44" s="29">
        <f>VLOOKUP($B44,'[1]stat gazz 13-14'!$A:$Z,4,0)</f>
        <v>22</v>
      </c>
      <c r="F44" s="207">
        <f>VLOOKUP($B44,'[1]stat gazz 13-14'!$A:$Z,7,0)</f>
        <v>5.7727272727272725</v>
      </c>
      <c r="G44" s="207">
        <f>VLOOKUP($B44,'[1]stat gazz 13-14'!$A:$Z,5,0)</f>
        <v>5.8636363636363633</v>
      </c>
      <c r="H44" s="208">
        <f t="shared" si="3"/>
        <v>0</v>
      </c>
      <c r="I44" s="209">
        <f>VLOOKUP($B44,'[1]stat gazz 13-14'!$A:$Z,9,0)</f>
        <v>0</v>
      </c>
      <c r="J44" s="209">
        <f>VLOOKUP($B44,'[1]stat gazz 13-14'!$A:$Z,15,0)</f>
        <v>0</v>
      </c>
      <c r="K44" s="209">
        <f>VLOOKUP($B44,'[1]stat gazz 13-14'!$A:$Z,16,0)</f>
        <v>0</v>
      </c>
      <c r="L44" s="209">
        <f>VLOOKUP($B44,'[1]stat gazz 13-14'!$A:$Z,12,0)</f>
        <v>1</v>
      </c>
      <c r="M44" s="209">
        <f>VLOOKUP($B44,'[1]stat gazz 13-14'!$A:$Z,13,0)</f>
        <v>2</v>
      </c>
      <c r="N44" s="209">
        <f>VLOOKUP($B44,'[1]stat gazz 13-14'!$A:$Z,14,0)</f>
        <v>0</v>
      </c>
      <c r="O44" s="3"/>
      <c r="Q44" s="15" t="str">
        <f>VLOOKUP($B44,'[1]stat gazz 13-14'!$A:$Z,3,0)</f>
        <v>genoa</v>
      </c>
    </row>
    <row r="45" spans="1:17" ht="9.75" customHeight="1" x14ac:dyDescent="0.2">
      <c r="A45" s="3"/>
      <c r="B45" s="28" t="s">
        <v>394</v>
      </c>
      <c r="C45" s="29" t="str">
        <f t="shared" si="2"/>
        <v>sam</v>
      </c>
      <c r="D45" s="3"/>
      <c r="E45" s="29">
        <f>VLOOKUP($B45,'[1]stat gazz 13-14'!$A:$Z,4,0)</f>
        <v>35</v>
      </c>
      <c r="F45" s="207">
        <f>VLOOKUP($B45,'[1]stat gazz 13-14'!$A:$Z,7,0)</f>
        <v>5.8571428571428568</v>
      </c>
      <c r="G45" s="207">
        <f>VLOOKUP($B45,'[1]stat gazz 13-14'!$A:$Z,5,0)</f>
        <v>5.8428571428571425</v>
      </c>
      <c r="H45" s="208">
        <f t="shared" si="3"/>
        <v>1.4285714285714285E-2</v>
      </c>
      <c r="I45" s="209">
        <f>VLOOKUP($B45,'[1]stat gazz 13-14'!$A:$Z,9,0)</f>
        <v>1</v>
      </c>
      <c r="J45" s="209">
        <f>VLOOKUP($B45,'[1]stat gazz 13-14'!$A:$Z,15,0)</f>
        <v>0</v>
      </c>
      <c r="K45" s="209">
        <f>VLOOKUP($B45,'[1]stat gazz 13-14'!$A:$Z,16,0)</f>
        <v>0</v>
      </c>
      <c r="L45" s="209">
        <f>VLOOKUP($B45,'[1]stat gazz 13-14'!$A:$Z,12,0)</f>
        <v>1</v>
      </c>
      <c r="M45" s="209">
        <f>VLOOKUP($B45,'[1]stat gazz 13-14'!$A:$Z,13,0)</f>
        <v>7</v>
      </c>
      <c r="N45" s="209">
        <f>VLOOKUP($B45,'[1]stat gazz 13-14'!$A:$Z,14,0)</f>
        <v>0</v>
      </c>
      <c r="O45" s="3"/>
      <c r="Q45" s="15" t="str">
        <f>VLOOKUP($B45,'[1]stat gazz 13-14'!$A:$Z,3,0)</f>
        <v>sampdoria</v>
      </c>
    </row>
    <row r="46" spans="1:17" ht="9.75" customHeight="1" x14ac:dyDescent="0.2">
      <c r="A46" s="3"/>
      <c r="B46" s="28" t="s">
        <v>455</v>
      </c>
      <c r="C46" s="29" t="str">
        <f t="shared" si="2"/>
        <v>laz</v>
      </c>
      <c r="D46" s="3"/>
      <c r="E46" s="29">
        <f>VLOOKUP($B46,'[1]stat gazz 13-14'!$A:$Z,4,0)</f>
        <v>25</v>
      </c>
      <c r="F46" s="207">
        <f>VLOOKUP($B46,'[1]stat gazz 13-14'!$A:$Z,7,0)</f>
        <v>5.78</v>
      </c>
      <c r="G46" s="207">
        <f>VLOOKUP($B46,'[1]stat gazz 13-14'!$A:$Z,5,0)</f>
        <v>5.84</v>
      </c>
      <c r="H46" s="208">
        <f t="shared" si="3"/>
        <v>-0.06</v>
      </c>
      <c r="I46" s="209">
        <f>VLOOKUP($B46,'[1]stat gazz 13-14'!$A:$Z,9,0)</f>
        <v>1</v>
      </c>
      <c r="J46" s="209">
        <f>VLOOKUP($B46,'[1]stat gazz 13-14'!$A:$Z,15,0)</f>
        <v>0</v>
      </c>
      <c r="K46" s="209">
        <f>VLOOKUP($B46,'[1]stat gazz 13-14'!$A:$Z,16,0)</f>
        <v>0</v>
      </c>
      <c r="L46" s="209">
        <f>VLOOKUP($B46,'[1]stat gazz 13-14'!$A:$Z,12,0)</f>
        <v>0</v>
      </c>
      <c r="M46" s="209">
        <f>VLOOKUP($B46,'[1]stat gazz 13-14'!$A:$Z,13,0)</f>
        <v>9</v>
      </c>
      <c r="N46" s="209">
        <f>VLOOKUP($B46,'[1]stat gazz 13-14'!$A:$Z,14,0)</f>
        <v>0</v>
      </c>
      <c r="O46" s="3"/>
      <c r="Q46" s="15" t="str">
        <f>VLOOKUP($B46,'[1]stat gazz 13-14'!$A:$Z,3,0)</f>
        <v>lazio</v>
      </c>
    </row>
    <row r="47" spans="1:17" ht="9.75" customHeight="1" x14ac:dyDescent="0.2">
      <c r="A47" s="3"/>
      <c r="B47" s="28" t="s">
        <v>473</v>
      </c>
      <c r="C47" s="29" t="str">
        <f t="shared" si="2"/>
        <v>ata</v>
      </c>
      <c r="D47" s="3"/>
      <c r="E47" s="29">
        <f>VLOOKUP($B47,'[1]stat gazz 13-14'!$A:$Z,4,0)</f>
        <v>28</v>
      </c>
      <c r="F47" s="207">
        <f>VLOOKUP($B47,'[1]stat gazz 13-14'!$A:$Z,7,0)</f>
        <v>5.8928571428571432</v>
      </c>
      <c r="G47" s="207">
        <f>VLOOKUP($B47,'[1]stat gazz 13-14'!$A:$Z,5,0)</f>
        <v>5.8392857142857144</v>
      </c>
      <c r="H47" s="208">
        <f t="shared" si="3"/>
        <v>5.3571428571428568E-2</v>
      </c>
      <c r="I47" s="209">
        <f>VLOOKUP($B47,'[1]stat gazz 13-14'!$A:$Z,9,0)</f>
        <v>2</v>
      </c>
      <c r="J47" s="209">
        <f>VLOOKUP($B47,'[1]stat gazz 13-14'!$A:$Z,15,0)</f>
        <v>0</v>
      </c>
      <c r="K47" s="209">
        <f>VLOOKUP($B47,'[1]stat gazz 13-14'!$A:$Z,16,0)</f>
        <v>0</v>
      </c>
      <c r="L47" s="209">
        <f>VLOOKUP($B47,'[1]stat gazz 13-14'!$A:$Z,12,0)</f>
        <v>0</v>
      </c>
      <c r="M47" s="209">
        <f>VLOOKUP($B47,'[1]stat gazz 13-14'!$A:$Z,13,0)</f>
        <v>9</v>
      </c>
      <c r="N47" s="209">
        <f>VLOOKUP($B47,'[1]stat gazz 13-14'!$A:$Z,14,0)</f>
        <v>0</v>
      </c>
      <c r="O47" s="3"/>
      <c r="Q47" s="15" t="str">
        <f>VLOOKUP($B47,'[1]stat gazz 13-14'!$A:$Z,3,0)</f>
        <v>atalanta</v>
      </c>
    </row>
    <row r="48" spans="1:17" ht="9.75" customHeight="1" x14ac:dyDescent="0.2">
      <c r="A48" s="3"/>
      <c r="B48" s="28" t="s">
        <v>470</v>
      </c>
      <c r="C48" s="29" t="str">
        <f t="shared" si="2"/>
        <v>fio</v>
      </c>
      <c r="D48" s="3"/>
      <c r="E48" s="29">
        <f>VLOOKUP($B48,'[1]stat gazz 13-14'!$A:$Z,4,0)</f>
        <v>31</v>
      </c>
      <c r="F48" s="207">
        <f>VLOOKUP($B48,'[1]stat gazz 13-14'!$A:$Z,7,0)</f>
        <v>5.758064516129032</v>
      </c>
      <c r="G48" s="207">
        <f>VLOOKUP($B48,'[1]stat gazz 13-14'!$A:$Z,5,0)</f>
        <v>5.838709677419355</v>
      </c>
      <c r="H48" s="208">
        <f t="shared" si="3"/>
        <v>-8.0645161290322578E-2</v>
      </c>
      <c r="I48" s="209">
        <f>VLOOKUP($B48,'[1]stat gazz 13-14'!$A:$Z,9,0)</f>
        <v>0</v>
      </c>
      <c r="J48" s="209">
        <f>VLOOKUP($B48,'[1]stat gazz 13-14'!$A:$Z,15,0)</f>
        <v>0</v>
      </c>
      <c r="K48" s="209">
        <f>VLOOKUP($B48,'[1]stat gazz 13-14'!$A:$Z,16,0)</f>
        <v>0</v>
      </c>
      <c r="L48" s="209">
        <f>VLOOKUP($B48,'[1]stat gazz 13-14'!$A:$Z,12,0)</f>
        <v>0</v>
      </c>
      <c r="M48" s="209">
        <f>VLOOKUP($B48,'[1]stat gazz 13-14'!$A:$Z,13,0)</f>
        <v>5</v>
      </c>
      <c r="N48" s="209">
        <f>VLOOKUP($B48,'[1]stat gazz 13-14'!$A:$Z,14,0)</f>
        <v>0</v>
      </c>
      <c r="O48" s="3"/>
      <c r="Q48" s="15" t="str">
        <f>VLOOKUP($B48,'[1]stat gazz 13-14'!$A:$Z,3,0)</f>
        <v>fiorentina</v>
      </c>
    </row>
    <row r="49" spans="1:17" ht="9.75" customHeight="1" x14ac:dyDescent="0.2">
      <c r="A49" s="3"/>
      <c r="B49" s="28" t="s">
        <v>407</v>
      </c>
      <c r="C49" s="29" t="str">
        <f t="shared" si="2"/>
        <v>nap</v>
      </c>
      <c r="D49" s="3"/>
      <c r="E49" s="29">
        <f>VLOOKUP($B49,'[1]stat gazz 13-14'!$A:$Z,4,0)</f>
        <v>15</v>
      </c>
      <c r="F49" s="207">
        <f>VLOOKUP($B49,'[1]stat gazz 13-14'!$A:$Z,7,0)</f>
        <v>5.8</v>
      </c>
      <c r="G49" s="207">
        <f>VLOOKUP($B49,'[1]stat gazz 13-14'!$A:$Z,5,0)</f>
        <v>5.833333333333333</v>
      </c>
      <c r="H49" s="208">
        <f t="shared" si="3"/>
        <v>-3.3333333333333333E-2</v>
      </c>
      <c r="I49" s="209">
        <f>VLOOKUP($B49,'[1]stat gazz 13-14'!$A:$Z,9,0)</f>
        <v>0</v>
      </c>
      <c r="J49" s="209">
        <f>VLOOKUP($B49,'[1]stat gazz 13-14'!$A:$Z,15,0)</f>
        <v>0</v>
      </c>
      <c r="K49" s="209">
        <f>VLOOKUP($B49,'[1]stat gazz 13-14'!$A:$Z,16,0)</f>
        <v>0</v>
      </c>
      <c r="L49" s="209">
        <f>VLOOKUP($B49,'[1]stat gazz 13-14'!$A:$Z,12,0)</f>
        <v>1</v>
      </c>
      <c r="M49" s="209">
        <f>VLOOKUP($B49,'[1]stat gazz 13-14'!$A:$Z,13,0)</f>
        <v>1</v>
      </c>
      <c r="N49" s="209">
        <f>VLOOKUP($B49,'[1]stat gazz 13-14'!$A:$Z,14,0)</f>
        <v>1</v>
      </c>
      <c r="O49" s="3"/>
      <c r="Q49" s="15" t="str">
        <f>VLOOKUP($B49,'[1]stat gazz 13-14'!$A:$Z,3,0)</f>
        <v>napoli</v>
      </c>
    </row>
    <row r="50" spans="1:17" ht="9.75" customHeight="1" x14ac:dyDescent="0.2">
      <c r="A50" s="3"/>
      <c r="B50" s="28" t="s">
        <v>353</v>
      </c>
      <c r="C50" s="29" t="str">
        <f t="shared" si="2"/>
        <v>gen</v>
      </c>
      <c r="D50" s="3"/>
      <c r="E50" s="29">
        <f>VLOOKUP($B50,'[1]stat gazz 13-14'!$A:$Z,4,0)</f>
        <v>26</v>
      </c>
      <c r="F50" s="207">
        <f>VLOOKUP($B50,'[1]stat gazz 13-14'!$A:$Z,7,0)</f>
        <v>6.0384615384615383</v>
      </c>
      <c r="G50" s="207">
        <f>VLOOKUP($B50,'[1]stat gazz 13-14'!$A:$Z,5,0)</f>
        <v>5.8269230769230766</v>
      </c>
      <c r="H50" s="208">
        <f t="shared" si="3"/>
        <v>0.21153846153846154</v>
      </c>
      <c r="I50" s="209">
        <f>VLOOKUP($B50,'[1]stat gazz 13-14'!$A:$Z,9,0)</f>
        <v>2</v>
      </c>
      <c r="J50" s="209">
        <f>VLOOKUP($B50,'[1]stat gazz 13-14'!$A:$Z,15,0)</f>
        <v>0</v>
      </c>
      <c r="K50" s="209">
        <f>VLOOKUP($B50,'[1]stat gazz 13-14'!$A:$Z,16,0)</f>
        <v>0</v>
      </c>
      <c r="L50" s="209">
        <f>VLOOKUP($B50,'[1]stat gazz 13-14'!$A:$Z,12,0)</f>
        <v>1</v>
      </c>
      <c r="M50" s="209">
        <f>VLOOKUP($B50,'[1]stat gazz 13-14'!$A:$Z,13,0)</f>
        <v>3</v>
      </c>
      <c r="N50" s="209">
        <f>VLOOKUP($B50,'[1]stat gazz 13-14'!$A:$Z,14,0)</f>
        <v>0</v>
      </c>
      <c r="O50" s="3"/>
      <c r="Q50" s="15" t="str">
        <f>VLOOKUP($B50,'[1]stat gazz 13-14'!$A:$Z,3,0)</f>
        <v>genoa</v>
      </c>
    </row>
    <row r="51" spans="1:17" ht="9.75" customHeight="1" x14ac:dyDescent="0.2">
      <c r="A51" s="3"/>
      <c r="B51" s="28" t="s">
        <v>371</v>
      </c>
      <c r="C51" s="29" t="str">
        <f t="shared" si="2"/>
        <v>ata</v>
      </c>
      <c r="D51" s="3"/>
      <c r="E51" s="29">
        <f>VLOOKUP($B51,'[1]stat gazz 13-14'!$A:$Z,4,0)</f>
        <v>23</v>
      </c>
      <c r="F51" s="207">
        <f>VLOOKUP($B51,'[1]stat gazz 13-14'!$A:$Z,7,0)</f>
        <v>6.1739130434782608</v>
      </c>
      <c r="G51" s="207">
        <f>VLOOKUP($B51,'[1]stat gazz 13-14'!$A:$Z,5,0)</f>
        <v>5.8260869565217392</v>
      </c>
      <c r="H51" s="208">
        <f t="shared" si="3"/>
        <v>0.34782608695652173</v>
      </c>
      <c r="I51" s="209">
        <f>VLOOKUP($B51,'[1]stat gazz 13-14'!$A:$Z,9,0)</f>
        <v>3</v>
      </c>
      <c r="J51" s="209">
        <f>VLOOKUP($B51,'[1]stat gazz 13-14'!$A:$Z,15,0)</f>
        <v>0</v>
      </c>
      <c r="K51" s="209">
        <f>VLOOKUP($B51,'[1]stat gazz 13-14'!$A:$Z,16,0)</f>
        <v>0</v>
      </c>
      <c r="L51" s="209">
        <f>VLOOKUP($B51,'[1]stat gazz 13-14'!$A:$Z,12,0)</f>
        <v>0</v>
      </c>
      <c r="M51" s="209">
        <f>VLOOKUP($B51,'[1]stat gazz 13-14'!$A:$Z,13,0)</f>
        <v>0</v>
      </c>
      <c r="N51" s="209">
        <f>VLOOKUP($B51,'[1]stat gazz 13-14'!$A:$Z,14,0)</f>
        <v>1</v>
      </c>
      <c r="O51" s="3"/>
      <c r="Q51" s="15" t="str">
        <f>VLOOKUP($B51,'[1]stat gazz 13-14'!$A:$Z,3,0)</f>
        <v>atalanta</v>
      </c>
    </row>
    <row r="52" spans="1:17" ht="9.75" customHeight="1" x14ac:dyDescent="0.2">
      <c r="A52" s="3"/>
      <c r="B52" s="28" t="s">
        <v>405</v>
      </c>
      <c r="C52" s="29" t="str">
        <f t="shared" si="2"/>
        <v>sam</v>
      </c>
      <c r="D52" s="3"/>
      <c r="E52" s="29">
        <f>VLOOKUP($B52,'[1]stat gazz 13-14'!$A:$Z,4,0)</f>
        <v>31</v>
      </c>
      <c r="F52" s="207">
        <f>VLOOKUP($B52,'[1]stat gazz 13-14'!$A:$Z,7,0)</f>
        <v>5.854838709677419</v>
      </c>
      <c r="G52" s="207">
        <f>VLOOKUP($B52,'[1]stat gazz 13-14'!$A:$Z,5,0)</f>
        <v>5.82258064516129</v>
      </c>
      <c r="H52" s="208">
        <f t="shared" si="3"/>
        <v>3.2258064516129031E-2</v>
      </c>
      <c r="I52" s="209">
        <f>VLOOKUP($B52,'[1]stat gazz 13-14'!$A:$Z,9,0)</f>
        <v>2</v>
      </c>
      <c r="J52" s="209">
        <f>VLOOKUP($B52,'[1]stat gazz 13-14'!$A:$Z,15,0)</f>
        <v>0</v>
      </c>
      <c r="K52" s="209">
        <f>VLOOKUP($B52,'[1]stat gazz 13-14'!$A:$Z,16,0)</f>
        <v>0</v>
      </c>
      <c r="L52" s="209">
        <f>VLOOKUP($B52,'[1]stat gazz 13-14'!$A:$Z,12,0)</f>
        <v>0</v>
      </c>
      <c r="M52" s="209">
        <f>VLOOKUP($B52,'[1]stat gazz 13-14'!$A:$Z,13,0)</f>
        <v>8</v>
      </c>
      <c r="N52" s="209">
        <f>VLOOKUP($B52,'[1]stat gazz 13-14'!$A:$Z,14,0)</f>
        <v>1</v>
      </c>
      <c r="O52" s="3"/>
      <c r="Q52" s="15" t="str">
        <f>VLOOKUP($B52,'[1]stat gazz 13-14'!$A:$Z,3,0)</f>
        <v>sampdoria</v>
      </c>
    </row>
    <row r="53" spans="1:17" ht="9.75" customHeight="1" x14ac:dyDescent="0.2">
      <c r="A53" s="3"/>
      <c r="B53" s="28" t="s">
        <v>392</v>
      </c>
      <c r="C53" s="29" t="str">
        <f t="shared" si="2"/>
        <v>gen</v>
      </c>
      <c r="D53" s="3"/>
      <c r="E53" s="29">
        <f>VLOOKUP($B53,'[1]stat gazz 13-14'!$A:$Z,4,0)</f>
        <v>22</v>
      </c>
      <c r="F53" s="207">
        <f>VLOOKUP($B53,'[1]stat gazz 13-14'!$A:$Z,7,0)</f>
        <v>5.9545454545454541</v>
      </c>
      <c r="G53" s="207">
        <f>VLOOKUP($B53,'[1]stat gazz 13-14'!$A:$Z,5,0)</f>
        <v>5.8181818181818183</v>
      </c>
      <c r="H53" s="208">
        <f t="shared" si="3"/>
        <v>0.13636363636363635</v>
      </c>
      <c r="I53" s="209">
        <f>VLOOKUP($B53,'[1]stat gazz 13-14'!$A:$Z,9,0)</f>
        <v>2</v>
      </c>
      <c r="J53" s="209">
        <f>VLOOKUP($B53,'[1]stat gazz 13-14'!$A:$Z,15,0)</f>
        <v>0</v>
      </c>
      <c r="K53" s="209">
        <f>VLOOKUP($B53,'[1]stat gazz 13-14'!$A:$Z,16,0)</f>
        <v>0</v>
      </c>
      <c r="L53" s="209">
        <f>VLOOKUP($B53,'[1]stat gazz 13-14'!$A:$Z,12,0)</f>
        <v>0</v>
      </c>
      <c r="M53" s="209">
        <f>VLOOKUP($B53,'[1]stat gazz 13-14'!$A:$Z,13,0)</f>
        <v>6</v>
      </c>
      <c r="N53" s="209">
        <f>VLOOKUP($B53,'[1]stat gazz 13-14'!$A:$Z,14,0)</f>
        <v>0</v>
      </c>
      <c r="O53" s="3"/>
      <c r="Q53" s="15" t="str">
        <f>VLOOKUP($B53,'[1]stat gazz 13-14'!$A:$Z,3,0)</f>
        <v>genoa</v>
      </c>
    </row>
    <row r="54" spans="1:17" ht="9.75" customHeight="1" x14ac:dyDescent="0.2">
      <c r="A54" s="3"/>
      <c r="B54" s="28" t="s">
        <v>352</v>
      </c>
      <c r="C54" s="29" t="str">
        <f t="shared" si="2"/>
        <v>gen</v>
      </c>
      <c r="D54" s="3"/>
      <c r="E54" s="29">
        <f>VLOOKUP($B54,'[1]stat gazz 13-14'!$A:$Z,4,0)</f>
        <v>30</v>
      </c>
      <c r="F54" s="207">
        <f>VLOOKUP($B54,'[1]stat gazz 13-14'!$A:$Z,7,0)</f>
        <v>6.083333333333333</v>
      </c>
      <c r="G54" s="207">
        <f>VLOOKUP($B54,'[1]stat gazz 13-14'!$A:$Z,5,0)</f>
        <v>5.8166666666666664</v>
      </c>
      <c r="H54" s="208">
        <f t="shared" si="3"/>
        <v>0.26666666666666666</v>
      </c>
      <c r="I54" s="209">
        <f>VLOOKUP($B54,'[1]stat gazz 13-14'!$A:$Z,9,0)</f>
        <v>3</v>
      </c>
      <c r="J54" s="209">
        <f>VLOOKUP($B54,'[1]stat gazz 13-14'!$A:$Z,15,0)</f>
        <v>0</v>
      </c>
      <c r="K54" s="209">
        <f>VLOOKUP($B54,'[1]stat gazz 13-14'!$A:$Z,16,0)</f>
        <v>0</v>
      </c>
      <c r="L54" s="209">
        <f>VLOOKUP($B54,'[1]stat gazz 13-14'!$A:$Z,12,0)</f>
        <v>1</v>
      </c>
      <c r="M54" s="209">
        <f>VLOOKUP($B54,'[1]stat gazz 13-14'!$A:$Z,13,0)</f>
        <v>4</v>
      </c>
      <c r="N54" s="209">
        <f>VLOOKUP($B54,'[1]stat gazz 13-14'!$A:$Z,14,0)</f>
        <v>0</v>
      </c>
      <c r="O54" s="3"/>
      <c r="Q54" s="15" t="str">
        <f>VLOOKUP($B54,'[1]stat gazz 13-14'!$A:$Z,3,0)</f>
        <v>genoa</v>
      </c>
    </row>
    <row r="55" spans="1:17" ht="9.75" customHeight="1" x14ac:dyDescent="0.2">
      <c r="A55" s="3"/>
      <c r="B55" s="28" t="s">
        <v>456</v>
      </c>
      <c r="C55" s="29" t="str">
        <f t="shared" si="2"/>
        <v>ata</v>
      </c>
      <c r="D55" s="3"/>
      <c r="E55" s="29">
        <f>VLOOKUP($B55,'[1]stat gazz 13-14'!$A:$Z,4,0)</f>
        <v>27</v>
      </c>
      <c r="F55" s="207">
        <f>VLOOKUP($B55,'[1]stat gazz 13-14'!$A:$Z,7,0)</f>
        <v>5.7592592592592595</v>
      </c>
      <c r="G55" s="207">
        <f>VLOOKUP($B55,'[1]stat gazz 13-14'!$A:$Z,5,0)</f>
        <v>5.8148148148148149</v>
      </c>
      <c r="H55" s="208">
        <f t="shared" si="3"/>
        <v>-5.5555555555555552E-2</v>
      </c>
      <c r="I55" s="209">
        <f>VLOOKUP($B55,'[1]stat gazz 13-14'!$A:$Z,9,0)</f>
        <v>0</v>
      </c>
      <c r="J55" s="209">
        <f>VLOOKUP($B55,'[1]stat gazz 13-14'!$A:$Z,15,0)</f>
        <v>0</v>
      </c>
      <c r="K55" s="209">
        <f>VLOOKUP($B55,'[1]stat gazz 13-14'!$A:$Z,16,0)</f>
        <v>0</v>
      </c>
      <c r="L55" s="209">
        <f>VLOOKUP($B55,'[1]stat gazz 13-14'!$A:$Z,12,0)</f>
        <v>2</v>
      </c>
      <c r="M55" s="209">
        <f>VLOOKUP($B55,'[1]stat gazz 13-14'!$A:$Z,13,0)</f>
        <v>7</v>
      </c>
      <c r="N55" s="209">
        <f>VLOOKUP($B55,'[1]stat gazz 13-14'!$A:$Z,14,0)</f>
        <v>0</v>
      </c>
      <c r="O55" s="3"/>
      <c r="Q55" s="15" t="str">
        <f>VLOOKUP($B55,'[1]stat gazz 13-14'!$A:$Z,3,0)</f>
        <v>atalanta</v>
      </c>
    </row>
    <row r="56" spans="1:17" ht="9.75" customHeight="1" x14ac:dyDescent="0.2">
      <c r="A56" s="3"/>
      <c r="B56" s="28" t="s">
        <v>425</v>
      </c>
      <c r="C56" s="29" t="str">
        <f t="shared" si="2"/>
        <v>tor</v>
      </c>
      <c r="D56" s="3"/>
      <c r="E56" s="29">
        <f>VLOOKUP($B56,'[1]stat gazz 13-14'!$A:$Z,4,0)</f>
        <v>21</v>
      </c>
      <c r="F56" s="207">
        <f>VLOOKUP($B56,'[1]stat gazz 13-14'!$A:$Z,7,0)</f>
        <v>5.7142857142857144</v>
      </c>
      <c r="G56" s="207">
        <f>VLOOKUP($B56,'[1]stat gazz 13-14'!$A:$Z,5,0)</f>
        <v>5.8095238095238093</v>
      </c>
      <c r="H56" s="208">
        <f t="shared" si="3"/>
        <v>-9.5238095238095233E-2</v>
      </c>
      <c r="I56" s="209">
        <f>VLOOKUP($B56,'[1]stat gazz 13-14'!$A:$Z,9,0)</f>
        <v>0</v>
      </c>
      <c r="J56" s="209">
        <f>VLOOKUP($B56,'[1]stat gazz 13-14'!$A:$Z,15,0)</f>
        <v>0</v>
      </c>
      <c r="K56" s="209">
        <f>VLOOKUP($B56,'[1]stat gazz 13-14'!$A:$Z,16,0)</f>
        <v>0</v>
      </c>
      <c r="L56" s="209">
        <f>VLOOKUP($B56,'[1]stat gazz 13-14'!$A:$Z,12,0)</f>
        <v>1</v>
      </c>
      <c r="M56" s="209">
        <f>VLOOKUP($B56,'[1]stat gazz 13-14'!$A:$Z,13,0)</f>
        <v>6</v>
      </c>
      <c r="N56" s="209">
        <f>VLOOKUP($B56,'[1]stat gazz 13-14'!$A:$Z,14,0)</f>
        <v>0</v>
      </c>
      <c r="O56" s="3"/>
      <c r="Q56" s="15" t="str">
        <f>VLOOKUP($B56,'[1]stat gazz 13-14'!$A:$Z,3,0)</f>
        <v>torino</v>
      </c>
    </row>
    <row r="57" spans="1:17" ht="9.75" customHeight="1" x14ac:dyDescent="0.2">
      <c r="A57" s="3"/>
      <c r="B57" s="28" t="s">
        <v>397</v>
      </c>
      <c r="C57" s="29" t="str">
        <f t="shared" si="2"/>
        <v>udi</v>
      </c>
      <c r="D57" s="3"/>
      <c r="E57" s="29">
        <f>VLOOKUP($B57,'[1]stat gazz 13-14'!$A:$Z,4,0)</f>
        <v>26</v>
      </c>
      <c r="F57" s="207">
        <f>VLOOKUP($B57,'[1]stat gazz 13-14'!$A:$Z,7,0)</f>
        <v>5.5961538461538458</v>
      </c>
      <c r="G57" s="207">
        <f>VLOOKUP($B57,'[1]stat gazz 13-14'!$A:$Z,5,0)</f>
        <v>5.7884615384615383</v>
      </c>
      <c r="H57" s="208">
        <f t="shared" si="3"/>
        <v>-0.19230769230769232</v>
      </c>
      <c r="I57" s="209">
        <f>VLOOKUP($B57,'[1]stat gazz 13-14'!$A:$Z,9,0)</f>
        <v>0</v>
      </c>
      <c r="J57" s="209">
        <f>VLOOKUP($B57,'[1]stat gazz 13-14'!$A:$Z,15,0)</f>
        <v>0</v>
      </c>
      <c r="K57" s="209">
        <f>VLOOKUP($B57,'[1]stat gazz 13-14'!$A:$Z,16,0)</f>
        <v>0</v>
      </c>
      <c r="L57" s="209">
        <f>VLOOKUP($B57,'[1]stat gazz 13-14'!$A:$Z,12,0)</f>
        <v>0</v>
      </c>
      <c r="M57" s="209">
        <f>VLOOKUP($B57,'[1]stat gazz 13-14'!$A:$Z,13,0)</f>
        <v>10</v>
      </c>
      <c r="N57" s="209">
        <f>VLOOKUP($B57,'[1]stat gazz 13-14'!$A:$Z,14,0)</f>
        <v>0</v>
      </c>
      <c r="O57" s="3"/>
      <c r="Q57" s="15" t="str">
        <f>VLOOKUP($B57,'[1]stat gazz 13-14'!$A:$Z,3,0)</f>
        <v>udinese</v>
      </c>
    </row>
    <row r="58" spans="1:17" ht="9.75" customHeight="1" x14ac:dyDescent="0.2">
      <c r="A58" s="3"/>
      <c r="B58" s="28" t="s">
        <v>472</v>
      </c>
      <c r="C58" s="29" t="str">
        <f t="shared" si="2"/>
        <v>cat</v>
      </c>
      <c r="D58" s="3"/>
      <c r="E58" s="29">
        <f>VLOOKUP($B58,'[1]stat gazz 13-14'!$A:$Z,4,0)</f>
        <v>21</v>
      </c>
      <c r="F58" s="207">
        <f>VLOOKUP($B58,'[1]stat gazz 13-14'!$A:$Z,7,0)</f>
        <v>5.7857142857142856</v>
      </c>
      <c r="G58" s="207">
        <f>VLOOKUP($B58,'[1]stat gazz 13-14'!$A:$Z,5,0)</f>
        <v>5.7857142857142856</v>
      </c>
      <c r="H58" s="208">
        <f t="shared" si="3"/>
        <v>0</v>
      </c>
      <c r="I58" s="209">
        <f>VLOOKUP($B58,'[1]stat gazz 13-14'!$A:$Z,9,0)</f>
        <v>1</v>
      </c>
      <c r="J58" s="209">
        <f>VLOOKUP($B58,'[1]stat gazz 13-14'!$A:$Z,15,0)</f>
        <v>0</v>
      </c>
      <c r="K58" s="209">
        <f>VLOOKUP($B58,'[1]stat gazz 13-14'!$A:$Z,16,0)</f>
        <v>0</v>
      </c>
      <c r="L58" s="209">
        <f>VLOOKUP($B58,'[1]stat gazz 13-14'!$A:$Z,12,0)</f>
        <v>0</v>
      </c>
      <c r="M58" s="209">
        <f>VLOOKUP($B58,'[1]stat gazz 13-14'!$A:$Z,13,0)</f>
        <v>6</v>
      </c>
      <c r="N58" s="209">
        <f>VLOOKUP($B58,'[1]stat gazz 13-14'!$A:$Z,14,0)</f>
        <v>0</v>
      </c>
      <c r="O58" s="3"/>
      <c r="Q58" s="15" t="str">
        <f>VLOOKUP($B58,'[1]stat gazz 13-14'!$A:$Z,3,0)</f>
        <v>catania</v>
      </c>
    </row>
    <row r="59" spans="1:17" ht="9.75" customHeight="1" x14ac:dyDescent="0.2">
      <c r="A59" s="3"/>
      <c r="B59" s="28" t="s">
        <v>372</v>
      </c>
      <c r="C59" s="29" t="str">
        <f t="shared" si="2"/>
        <v>ver</v>
      </c>
      <c r="D59" s="3"/>
      <c r="E59" s="29">
        <f>VLOOKUP($B59,'[1]stat gazz 13-14'!$A:$Z,4,0)</f>
        <v>32</v>
      </c>
      <c r="F59" s="207">
        <f>VLOOKUP($B59,'[1]stat gazz 13-14'!$A:$Z,7,0)</f>
        <v>5.90625</v>
      </c>
      <c r="G59" s="207">
        <f>VLOOKUP($B59,'[1]stat gazz 13-14'!$A:$Z,5,0)</f>
        <v>5.78125</v>
      </c>
      <c r="H59" s="208">
        <f t="shared" si="3"/>
        <v>0.1875</v>
      </c>
      <c r="I59" s="209">
        <f>VLOOKUP($B59,'[1]stat gazz 13-14'!$A:$Z,9,0)</f>
        <v>3</v>
      </c>
      <c r="J59" s="209">
        <f>VLOOKUP($B59,'[1]stat gazz 13-14'!$A:$Z,15,0)</f>
        <v>0</v>
      </c>
      <c r="K59" s="209">
        <f>VLOOKUP($B59,'[1]stat gazz 13-14'!$A:$Z,16,0)</f>
        <v>0</v>
      </c>
      <c r="L59" s="209">
        <f>VLOOKUP($B59,'[1]stat gazz 13-14'!$A:$Z,12,0)</f>
        <v>0</v>
      </c>
      <c r="M59" s="209">
        <f>VLOOKUP($B59,'[1]stat gazz 13-14'!$A:$Z,13,0)</f>
        <v>6</v>
      </c>
      <c r="N59" s="209">
        <f>VLOOKUP($B59,'[1]stat gazz 13-14'!$A:$Z,14,0)</f>
        <v>0</v>
      </c>
      <c r="O59" s="3"/>
      <c r="Q59" s="15" t="str">
        <f>VLOOKUP($B59,'[1]stat gazz 13-14'!$A:$Z,3,0)</f>
        <v>verona</v>
      </c>
    </row>
    <row r="60" spans="1:17" ht="9.75" customHeight="1" x14ac:dyDescent="0.2">
      <c r="A60" s="3"/>
      <c r="B60" s="28" t="s">
        <v>415</v>
      </c>
      <c r="C60" s="29" t="str">
        <f t="shared" si="2"/>
        <v>int</v>
      </c>
      <c r="D60" s="3"/>
      <c r="E60" s="29">
        <f>VLOOKUP($B60,'[1]stat gazz 13-14'!$A:$Z,4,0)</f>
        <v>27</v>
      </c>
      <c r="F60" s="207">
        <f>VLOOKUP($B60,'[1]stat gazz 13-14'!$A:$Z,7,0)</f>
        <v>5.6481481481481479</v>
      </c>
      <c r="G60" s="207">
        <f>VLOOKUP($B60,'[1]stat gazz 13-14'!$A:$Z,5,0)</f>
        <v>5.7777777777777777</v>
      </c>
      <c r="H60" s="208">
        <f t="shared" si="3"/>
        <v>-0.12962962962962962</v>
      </c>
      <c r="I60" s="209">
        <f>VLOOKUP($B60,'[1]stat gazz 13-14'!$A:$Z,9,0)</f>
        <v>0</v>
      </c>
      <c r="J60" s="209">
        <f>VLOOKUP($B60,'[1]stat gazz 13-14'!$A:$Z,15,0)</f>
        <v>0</v>
      </c>
      <c r="K60" s="209">
        <f>VLOOKUP($B60,'[1]stat gazz 13-14'!$A:$Z,16,0)</f>
        <v>0</v>
      </c>
      <c r="L60" s="209">
        <f>VLOOKUP($B60,'[1]stat gazz 13-14'!$A:$Z,12,0)</f>
        <v>0</v>
      </c>
      <c r="M60" s="209">
        <f>VLOOKUP($B60,'[1]stat gazz 13-14'!$A:$Z,13,0)</f>
        <v>7</v>
      </c>
      <c r="N60" s="209">
        <f>VLOOKUP($B60,'[1]stat gazz 13-14'!$A:$Z,14,0)</f>
        <v>0</v>
      </c>
      <c r="O60" s="3"/>
      <c r="Q60" s="15" t="str">
        <f>VLOOKUP($B60,'[1]stat gazz 13-14'!$A:$Z,3,0)</f>
        <v>inter</v>
      </c>
    </row>
    <row r="61" spans="1:17" ht="9.75" customHeight="1" x14ac:dyDescent="0.2">
      <c r="A61" s="3"/>
      <c r="B61" s="28" t="s">
        <v>377</v>
      </c>
      <c r="C61" s="29" t="str">
        <f t="shared" si="2"/>
        <v>sas</v>
      </c>
      <c r="D61" s="3"/>
      <c r="E61" s="29">
        <f>VLOOKUP($B61,'[1]stat gazz 13-14'!$A:$Z,4,0)</f>
        <v>20</v>
      </c>
      <c r="F61" s="207">
        <f>VLOOKUP($B61,'[1]stat gazz 13-14'!$A:$Z,7,0)</f>
        <v>5.4749999999999996</v>
      </c>
      <c r="G61" s="207">
        <f>VLOOKUP($B61,'[1]stat gazz 13-14'!$A:$Z,5,0)</f>
        <v>5.7750000000000004</v>
      </c>
      <c r="H61" s="208">
        <f t="shared" si="3"/>
        <v>-0.2</v>
      </c>
      <c r="I61" s="209">
        <f>VLOOKUP($B61,'[1]stat gazz 13-14'!$A:$Z,9,0)</f>
        <v>0</v>
      </c>
      <c r="J61" s="209">
        <f>VLOOKUP($B61,'[1]stat gazz 13-14'!$A:$Z,15,0)</f>
        <v>0</v>
      </c>
      <c r="K61" s="209">
        <f>VLOOKUP($B61,'[1]stat gazz 13-14'!$A:$Z,16,0)</f>
        <v>0</v>
      </c>
      <c r="L61" s="209">
        <f>VLOOKUP($B61,'[1]stat gazz 13-14'!$A:$Z,12,0)</f>
        <v>0</v>
      </c>
      <c r="M61" s="209">
        <f>VLOOKUP($B61,'[1]stat gazz 13-14'!$A:$Z,13,0)</f>
        <v>4</v>
      </c>
      <c r="N61" s="209">
        <f>VLOOKUP($B61,'[1]stat gazz 13-14'!$A:$Z,14,0)</f>
        <v>2</v>
      </c>
      <c r="O61" s="3"/>
      <c r="Q61" s="15" t="str">
        <f>VLOOKUP($B61,'[1]stat gazz 13-14'!$A:$Z,3,0)</f>
        <v>sassuolo</v>
      </c>
    </row>
    <row r="62" spans="1:17" ht="9.75" customHeight="1" x14ac:dyDescent="0.2">
      <c r="A62" s="3"/>
      <c r="B62" s="28" t="s">
        <v>389</v>
      </c>
      <c r="C62" s="29" t="str">
        <f t="shared" si="2"/>
        <v>int</v>
      </c>
      <c r="D62" s="3"/>
      <c r="E62" s="29">
        <f>VLOOKUP($B62,'[1]stat gazz 13-14'!$A:$Z,4,0)</f>
        <v>24</v>
      </c>
      <c r="F62" s="207">
        <f>VLOOKUP($B62,'[1]stat gazz 13-14'!$A:$Z,7,0)</f>
        <v>5.9375</v>
      </c>
      <c r="G62" s="207">
        <f>VLOOKUP($B62,'[1]stat gazz 13-14'!$A:$Z,5,0)</f>
        <v>5.770833333333333</v>
      </c>
      <c r="H62" s="208">
        <f t="shared" si="3"/>
        <v>0.16666666666666666</v>
      </c>
      <c r="I62" s="209">
        <f>VLOOKUP($B62,'[1]stat gazz 13-14'!$A:$Z,9,0)</f>
        <v>2</v>
      </c>
      <c r="J62" s="209">
        <f>VLOOKUP($B62,'[1]stat gazz 13-14'!$A:$Z,15,0)</f>
        <v>0</v>
      </c>
      <c r="K62" s="209">
        <f>VLOOKUP($B62,'[1]stat gazz 13-14'!$A:$Z,16,0)</f>
        <v>0</v>
      </c>
      <c r="L62" s="209">
        <f>VLOOKUP($B62,'[1]stat gazz 13-14'!$A:$Z,12,0)</f>
        <v>0</v>
      </c>
      <c r="M62" s="209">
        <f>VLOOKUP($B62,'[1]stat gazz 13-14'!$A:$Z,13,0)</f>
        <v>4</v>
      </c>
      <c r="N62" s="209">
        <f>VLOOKUP($B62,'[1]stat gazz 13-14'!$A:$Z,14,0)</f>
        <v>0</v>
      </c>
      <c r="O62" s="3"/>
      <c r="Q62" s="15" t="str">
        <f>VLOOKUP($B62,'[1]stat gazz 13-14'!$A:$Z,3,0)</f>
        <v>inter</v>
      </c>
    </row>
    <row r="63" spans="1:17" ht="9.75" customHeight="1" x14ac:dyDescent="0.2">
      <c r="A63" s="3"/>
      <c r="B63" s="28" t="s">
        <v>875</v>
      </c>
      <c r="C63" s="29" t="str">
        <f t="shared" si="2"/>
        <v>cag</v>
      </c>
      <c r="D63" s="3"/>
      <c r="E63" s="29">
        <f>VLOOKUP($B63,'[1]stat gazz 13-14'!$A:$Z,4,0)</f>
        <v>36</v>
      </c>
      <c r="F63" s="207">
        <f>VLOOKUP($B63,'[1]stat gazz 13-14'!$A:$Z,7,0)</f>
        <v>5.6111111111111107</v>
      </c>
      <c r="G63" s="207">
        <f>VLOOKUP($B63,'[1]stat gazz 13-14'!$A:$Z,5,0)</f>
        <v>5.7638888888888893</v>
      </c>
      <c r="H63" s="208">
        <f t="shared" si="3"/>
        <v>-0.15277777777777779</v>
      </c>
      <c r="I63" s="209">
        <f>VLOOKUP($B63,'[1]stat gazz 13-14'!$A:$Z,9,0)</f>
        <v>0</v>
      </c>
      <c r="J63" s="209">
        <f>VLOOKUP($B63,'[1]stat gazz 13-14'!$A:$Z,15,0)</f>
        <v>0</v>
      </c>
      <c r="K63" s="209">
        <f>VLOOKUP($B63,'[1]stat gazz 13-14'!$A:$Z,16,0)</f>
        <v>0</v>
      </c>
      <c r="L63" s="209">
        <f>VLOOKUP($B63,'[1]stat gazz 13-14'!$A:$Z,12,0)</f>
        <v>0</v>
      </c>
      <c r="M63" s="209">
        <f>VLOOKUP($B63,'[1]stat gazz 13-14'!$A:$Z,13,0)</f>
        <v>11</v>
      </c>
      <c r="N63" s="209">
        <f>VLOOKUP($B63,'[1]stat gazz 13-14'!$A:$Z,14,0)</f>
        <v>0</v>
      </c>
      <c r="O63" s="3"/>
      <c r="Q63" s="15" t="str">
        <f>VLOOKUP($B63,'[1]stat gazz 13-14'!$A:$Z,3,0)</f>
        <v>cagliari</v>
      </c>
    </row>
    <row r="64" spans="1:17" ht="9.75" customHeight="1" x14ac:dyDescent="0.2">
      <c r="A64" s="3"/>
      <c r="B64" s="28" t="s">
        <v>430</v>
      </c>
      <c r="C64" s="29" t="str">
        <f t="shared" ref="C64:C83" si="4">LEFT(Q64,3)</f>
        <v>liv</v>
      </c>
      <c r="D64" s="3"/>
      <c r="E64" s="29">
        <f>VLOOKUP($B64,'[1]stat gazz 13-14'!$A:$Z,4,0)</f>
        <v>25</v>
      </c>
      <c r="F64" s="207">
        <f>VLOOKUP($B64,'[1]stat gazz 13-14'!$A:$Z,7,0)</f>
        <v>5.84</v>
      </c>
      <c r="G64" s="207">
        <f>VLOOKUP($B64,'[1]stat gazz 13-14'!$A:$Z,5,0)</f>
        <v>5.76</v>
      </c>
      <c r="H64" s="208">
        <f t="shared" ref="H64:H83" si="5">(I64*3-K64*3+L64-M64*0.5-N64)/E64</f>
        <v>0.08</v>
      </c>
      <c r="I64" s="209">
        <f>VLOOKUP($B64,'[1]stat gazz 13-14'!$A:$Z,9,0)</f>
        <v>2</v>
      </c>
      <c r="J64" s="209">
        <f>VLOOKUP($B64,'[1]stat gazz 13-14'!$A:$Z,15,0)</f>
        <v>0</v>
      </c>
      <c r="K64" s="209">
        <f>VLOOKUP($B64,'[1]stat gazz 13-14'!$A:$Z,16,0)</f>
        <v>0</v>
      </c>
      <c r="L64" s="209">
        <f>VLOOKUP($B64,'[1]stat gazz 13-14'!$A:$Z,12,0)</f>
        <v>0</v>
      </c>
      <c r="M64" s="209">
        <f>VLOOKUP($B64,'[1]stat gazz 13-14'!$A:$Z,13,0)</f>
        <v>6</v>
      </c>
      <c r="N64" s="209">
        <f>VLOOKUP($B64,'[1]stat gazz 13-14'!$A:$Z,14,0)</f>
        <v>1</v>
      </c>
      <c r="O64" s="3"/>
      <c r="Q64" s="15" t="str">
        <f>VLOOKUP($B64,'[1]stat gazz 13-14'!$A:$Z,3,0)</f>
        <v>livorno</v>
      </c>
    </row>
    <row r="65" spans="1:17" ht="9.75" customHeight="1" x14ac:dyDescent="0.2">
      <c r="A65" s="3"/>
      <c r="B65" s="28" t="s">
        <v>402</v>
      </c>
      <c r="C65" s="29" t="str">
        <f t="shared" si="4"/>
        <v>chi</v>
      </c>
      <c r="D65" s="3"/>
      <c r="E65" s="29">
        <f>VLOOKUP($B65,'[1]stat gazz 13-14'!$A:$Z,4,0)</f>
        <v>31</v>
      </c>
      <c r="F65" s="207">
        <f>VLOOKUP($B65,'[1]stat gazz 13-14'!$A:$Z,7,0)</f>
        <v>5.645161290322581</v>
      </c>
      <c r="G65" s="207">
        <f>VLOOKUP($B65,'[1]stat gazz 13-14'!$A:$Z,5,0)</f>
        <v>5.758064516129032</v>
      </c>
      <c r="H65" s="208">
        <f t="shared" si="5"/>
        <v>-0.11290322580645161</v>
      </c>
      <c r="I65" s="209">
        <f>VLOOKUP($B65,'[1]stat gazz 13-14'!$A:$Z,9,0)</f>
        <v>0</v>
      </c>
      <c r="J65" s="209">
        <f>VLOOKUP($B65,'[1]stat gazz 13-14'!$A:$Z,15,0)</f>
        <v>0</v>
      </c>
      <c r="K65" s="209">
        <f>VLOOKUP($B65,'[1]stat gazz 13-14'!$A:$Z,16,0)</f>
        <v>0</v>
      </c>
      <c r="L65" s="209">
        <f>VLOOKUP($B65,'[1]stat gazz 13-14'!$A:$Z,12,0)</f>
        <v>1</v>
      </c>
      <c r="M65" s="209">
        <f>VLOOKUP($B65,'[1]stat gazz 13-14'!$A:$Z,13,0)</f>
        <v>9</v>
      </c>
      <c r="N65" s="209">
        <f>VLOOKUP($B65,'[1]stat gazz 13-14'!$A:$Z,14,0)</f>
        <v>0</v>
      </c>
      <c r="O65" s="3"/>
      <c r="Q65" s="15" t="str">
        <f>VLOOKUP($B65,'[1]stat gazz 13-14'!$A:$Z,3,0)</f>
        <v>chievo</v>
      </c>
    </row>
    <row r="66" spans="1:17" ht="9.75" customHeight="1" x14ac:dyDescent="0.2">
      <c r="A66" s="3"/>
      <c r="B66" s="28" t="s">
        <v>424</v>
      </c>
      <c r="C66" s="29" t="str">
        <f t="shared" si="4"/>
        <v>ver</v>
      </c>
      <c r="D66" s="3"/>
      <c r="E66" s="29">
        <f>VLOOKUP($B66,'[1]stat gazz 13-14'!$A:$Z,4,0)</f>
        <v>23</v>
      </c>
      <c r="F66" s="207">
        <f>VLOOKUP($B66,'[1]stat gazz 13-14'!$A:$Z,7,0)</f>
        <v>5.6521739130434785</v>
      </c>
      <c r="G66" s="207">
        <f>VLOOKUP($B66,'[1]stat gazz 13-14'!$A:$Z,5,0)</f>
        <v>5.7391304347826084</v>
      </c>
      <c r="H66" s="208">
        <f t="shared" si="5"/>
        <v>-8.6956521739130432E-2</v>
      </c>
      <c r="I66" s="209">
        <f>VLOOKUP($B66,'[1]stat gazz 13-14'!$A:$Z,9,0)</f>
        <v>0</v>
      </c>
      <c r="J66" s="209">
        <f>VLOOKUP($B66,'[1]stat gazz 13-14'!$A:$Z,15,0)</f>
        <v>0</v>
      </c>
      <c r="K66" s="209">
        <f>VLOOKUP($B66,'[1]stat gazz 13-14'!$A:$Z,16,0)</f>
        <v>0</v>
      </c>
      <c r="L66" s="209">
        <f>VLOOKUP($B66,'[1]stat gazz 13-14'!$A:$Z,12,0)</f>
        <v>0</v>
      </c>
      <c r="M66" s="209">
        <f>VLOOKUP($B66,'[1]stat gazz 13-14'!$A:$Z,13,0)</f>
        <v>4</v>
      </c>
      <c r="N66" s="209">
        <f>VLOOKUP($B66,'[1]stat gazz 13-14'!$A:$Z,14,0)</f>
        <v>0</v>
      </c>
      <c r="O66" s="3"/>
      <c r="Q66" s="15" t="str">
        <f>VLOOKUP($B66,'[1]stat gazz 13-14'!$A:$Z,3,0)</f>
        <v>verona</v>
      </c>
    </row>
    <row r="67" spans="1:17" ht="9.75" customHeight="1" x14ac:dyDescent="0.2">
      <c r="A67" s="3"/>
      <c r="B67" s="28" t="s">
        <v>401</v>
      </c>
      <c r="C67" s="29" t="str">
        <f t="shared" si="4"/>
        <v>nap</v>
      </c>
      <c r="D67" s="3"/>
      <c r="E67" s="29">
        <f>VLOOKUP($B67,'[1]stat gazz 13-14'!$A:$Z,4,0)</f>
        <v>26</v>
      </c>
      <c r="F67" s="207">
        <f>VLOOKUP($B67,'[1]stat gazz 13-14'!$A:$Z,7,0)</f>
        <v>5.5576923076923075</v>
      </c>
      <c r="G67" s="207">
        <f>VLOOKUP($B67,'[1]stat gazz 13-14'!$A:$Z,5,0)</f>
        <v>5.7307692307692308</v>
      </c>
      <c r="H67" s="208">
        <f t="shared" si="5"/>
        <v>-9.6153846153846159E-2</v>
      </c>
      <c r="I67" s="209">
        <f>VLOOKUP($B67,'[1]stat gazz 13-14'!$A:$Z,9,0)</f>
        <v>0</v>
      </c>
      <c r="J67" s="209">
        <f>VLOOKUP($B67,'[1]stat gazz 13-14'!$A:$Z,15,0)</f>
        <v>0</v>
      </c>
      <c r="K67" s="209">
        <f>VLOOKUP($B67,'[1]stat gazz 13-14'!$A:$Z,16,0)</f>
        <v>0</v>
      </c>
      <c r="L67" s="209">
        <f>VLOOKUP($B67,'[1]stat gazz 13-14'!$A:$Z,12,0)</f>
        <v>1</v>
      </c>
      <c r="M67" s="209">
        <f>VLOOKUP($B67,'[1]stat gazz 13-14'!$A:$Z,13,0)</f>
        <v>5</v>
      </c>
      <c r="N67" s="209">
        <f>VLOOKUP($B67,'[1]stat gazz 13-14'!$A:$Z,14,0)</f>
        <v>1</v>
      </c>
      <c r="O67" s="3"/>
      <c r="Q67" s="15" t="str">
        <f>VLOOKUP($B67,'[1]stat gazz 13-14'!$A:$Z,3,0)</f>
        <v>napoli</v>
      </c>
    </row>
    <row r="68" spans="1:17" ht="9.75" customHeight="1" x14ac:dyDescent="0.2">
      <c r="A68" s="3"/>
      <c r="B68" s="28" t="s">
        <v>439</v>
      </c>
      <c r="C68" s="29" t="str">
        <f t="shared" si="4"/>
        <v>sam</v>
      </c>
      <c r="D68" s="3"/>
      <c r="E68" s="29">
        <f>VLOOKUP($B68,'[1]stat gazz 13-14'!$A:$Z,4,0)</f>
        <v>33</v>
      </c>
      <c r="F68" s="207">
        <f>VLOOKUP($B68,'[1]stat gazz 13-14'!$A:$Z,7,0)</f>
        <v>5.6363636363636367</v>
      </c>
      <c r="G68" s="207">
        <f>VLOOKUP($B68,'[1]stat gazz 13-14'!$A:$Z,5,0)</f>
        <v>5.7272727272727275</v>
      </c>
      <c r="H68" s="208">
        <f t="shared" si="5"/>
        <v>-3.0303030303030304E-2</v>
      </c>
      <c r="I68" s="209">
        <f>VLOOKUP($B68,'[1]stat gazz 13-14'!$A:$Z,9,0)</f>
        <v>1</v>
      </c>
      <c r="J68" s="209">
        <f>VLOOKUP($B68,'[1]stat gazz 13-14'!$A:$Z,15,0)</f>
        <v>0</v>
      </c>
      <c r="K68" s="209">
        <f>VLOOKUP($B68,'[1]stat gazz 13-14'!$A:$Z,16,0)</f>
        <v>0</v>
      </c>
      <c r="L68" s="209">
        <f>VLOOKUP($B68,'[1]stat gazz 13-14'!$A:$Z,12,0)</f>
        <v>1</v>
      </c>
      <c r="M68" s="209">
        <f>VLOOKUP($B68,'[1]stat gazz 13-14'!$A:$Z,13,0)</f>
        <v>8</v>
      </c>
      <c r="N68" s="209">
        <f>VLOOKUP($B68,'[1]stat gazz 13-14'!$A:$Z,14,0)</f>
        <v>1</v>
      </c>
      <c r="O68" s="3"/>
      <c r="Q68" s="15" t="str">
        <f>VLOOKUP($B68,'[1]stat gazz 13-14'!$A:$Z,3,0)</f>
        <v>sampdoria</v>
      </c>
    </row>
    <row r="69" spans="1:17" ht="9.75" customHeight="1" x14ac:dyDescent="0.2">
      <c r="A69" s="3"/>
      <c r="B69" s="28" t="s">
        <v>435</v>
      </c>
      <c r="C69" s="29" t="str">
        <f t="shared" si="4"/>
        <v>ver</v>
      </c>
      <c r="D69" s="3"/>
      <c r="E69" s="29">
        <f>VLOOKUP($B69,'[1]stat gazz 13-14'!$A:$Z,4,0)</f>
        <v>29</v>
      </c>
      <c r="F69" s="207">
        <f>VLOOKUP($B69,'[1]stat gazz 13-14'!$A:$Z,7,0)</f>
        <v>5.6206896551724137</v>
      </c>
      <c r="G69" s="207">
        <f>VLOOKUP($B69,'[1]stat gazz 13-14'!$A:$Z,5,0)</f>
        <v>5.7241379310344831</v>
      </c>
      <c r="H69" s="208">
        <f t="shared" si="5"/>
        <v>-3.4482758620689655E-2</v>
      </c>
      <c r="I69" s="209">
        <f>VLOOKUP($B69,'[1]stat gazz 13-14'!$A:$Z,9,0)</f>
        <v>0</v>
      </c>
      <c r="J69" s="209">
        <f>VLOOKUP($B69,'[1]stat gazz 13-14'!$A:$Z,15,0)</f>
        <v>0</v>
      </c>
      <c r="K69" s="209">
        <f>VLOOKUP($B69,'[1]stat gazz 13-14'!$A:$Z,16,0)</f>
        <v>0</v>
      </c>
      <c r="L69" s="209">
        <f>VLOOKUP($B69,'[1]stat gazz 13-14'!$A:$Z,12,0)</f>
        <v>1</v>
      </c>
      <c r="M69" s="209">
        <f>VLOOKUP($B69,'[1]stat gazz 13-14'!$A:$Z,13,0)</f>
        <v>2</v>
      </c>
      <c r="N69" s="209">
        <f>VLOOKUP($B69,'[1]stat gazz 13-14'!$A:$Z,14,0)</f>
        <v>1</v>
      </c>
      <c r="O69" s="3"/>
      <c r="Q69" s="15" t="str">
        <f>VLOOKUP($B69,'[1]stat gazz 13-14'!$A:$Z,3,0)</f>
        <v>verona</v>
      </c>
    </row>
    <row r="70" spans="1:17" ht="9.75" customHeight="1" x14ac:dyDescent="0.2">
      <c r="A70" s="3"/>
      <c r="B70" s="28" t="s">
        <v>469</v>
      </c>
      <c r="C70" s="29" t="str">
        <f t="shared" si="4"/>
        <v>chi</v>
      </c>
      <c r="D70" s="3"/>
      <c r="E70" s="29">
        <f>VLOOKUP($B70,'[1]stat gazz 13-14'!$A:$Z,4,0)</f>
        <v>29</v>
      </c>
      <c r="F70" s="207">
        <f>VLOOKUP($B70,'[1]stat gazz 13-14'!$A:$Z,7,0)</f>
        <v>5.7241379310344831</v>
      </c>
      <c r="G70" s="207">
        <f>VLOOKUP($B70,'[1]stat gazz 13-14'!$A:$Z,5,0)</f>
        <v>5.7241379310344831</v>
      </c>
      <c r="H70" s="208">
        <f t="shared" si="5"/>
        <v>6.8965517241379309E-2</v>
      </c>
      <c r="I70" s="209">
        <f>VLOOKUP($B70,'[1]stat gazz 13-14'!$A:$Z,9,0)</f>
        <v>1</v>
      </c>
      <c r="J70" s="209">
        <f>VLOOKUP($B70,'[1]stat gazz 13-14'!$A:$Z,15,0)</f>
        <v>0</v>
      </c>
      <c r="K70" s="209">
        <f>VLOOKUP($B70,'[1]stat gazz 13-14'!$A:$Z,16,0)</f>
        <v>0</v>
      </c>
      <c r="L70" s="209">
        <f>VLOOKUP($B70,'[1]stat gazz 13-14'!$A:$Z,12,0)</f>
        <v>2</v>
      </c>
      <c r="M70" s="209">
        <f>VLOOKUP($B70,'[1]stat gazz 13-14'!$A:$Z,13,0)</f>
        <v>6</v>
      </c>
      <c r="N70" s="209">
        <f>VLOOKUP($B70,'[1]stat gazz 13-14'!$A:$Z,14,0)</f>
        <v>0</v>
      </c>
      <c r="O70" s="3"/>
      <c r="Q70" s="15" t="str">
        <f>VLOOKUP($B70,'[1]stat gazz 13-14'!$A:$Z,3,0)</f>
        <v>chievo</v>
      </c>
    </row>
    <row r="71" spans="1:17" ht="9.75" customHeight="1" x14ac:dyDescent="0.2">
      <c r="A71" s="3"/>
      <c r="B71" s="28" t="s">
        <v>843</v>
      </c>
      <c r="C71" s="29" t="str">
        <f t="shared" si="4"/>
        <v>gen</v>
      </c>
      <c r="D71" s="3"/>
      <c r="E71" s="29">
        <f>VLOOKUP($B71,'[1]stat gazz 13-14'!$A:$Z,4,0)</f>
        <v>19</v>
      </c>
      <c r="F71" s="207">
        <f>VLOOKUP($B71,'[1]stat gazz 13-14'!$A:$Z,7,0)</f>
        <v>5.5263157894736841</v>
      </c>
      <c r="G71" s="207">
        <f>VLOOKUP($B71,'[1]stat gazz 13-14'!$A:$Z,5,0)</f>
        <v>5.7105263157894735</v>
      </c>
      <c r="H71" s="208">
        <f t="shared" si="5"/>
        <v>-0.18421052631578946</v>
      </c>
      <c r="I71" s="209">
        <f>VLOOKUP($B71,'[1]stat gazz 13-14'!$A:$Z,9,0)</f>
        <v>0</v>
      </c>
      <c r="J71" s="209">
        <f>VLOOKUP($B71,'[1]stat gazz 13-14'!$A:$Z,15,0)</f>
        <v>0</v>
      </c>
      <c r="K71" s="209">
        <f>VLOOKUP($B71,'[1]stat gazz 13-14'!$A:$Z,16,0)</f>
        <v>0</v>
      </c>
      <c r="L71" s="209">
        <f>VLOOKUP($B71,'[1]stat gazz 13-14'!$A:$Z,12,0)</f>
        <v>0</v>
      </c>
      <c r="M71" s="209">
        <f>VLOOKUP($B71,'[1]stat gazz 13-14'!$A:$Z,13,0)</f>
        <v>7</v>
      </c>
      <c r="N71" s="209">
        <f>VLOOKUP($B71,'[1]stat gazz 13-14'!$A:$Z,14,0)</f>
        <v>0</v>
      </c>
      <c r="O71" s="3"/>
      <c r="Q71" s="15" t="str">
        <f>VLOOKUP($B71,'[1]stat gazz 13-14'!$A:$Z,3,0)</f>
        <v>genoa</v>
      </c>
    </row>
    <row r="72" spans="1:17" ht="9.75" customHeight="1" x14ac:dyDescent="0.2">
      <c r="A72" s="3"/>
      <c r="B72" s="28" t="s">
        <v>419</v>
      </c>
      <c r="C72" s="29" t="str">
        <f t="shared" si="4"/>
        <v>sas</v>
      </c>
      <c r="D72" s="3"/>
      <c r="E72" s="29">
        <f>VLOOKUP($B72,'[1]stat gazz 13-14'!$A:$Z,4,0)</f>
        <v>28</v>
      </c>
      <c r="F72" s="207">
        <f>VLOOKUP($B72,'[1]stat gazz 13-14'!$A:$Z,7,0)</f>
        <v>5.7142857142857144</v>
      </c>
      <c r="G72" s="207">
        <f>VLOOKUP($B72,'[1]stat gazz 13-14'!$A:$Z,5,0)</f>
        <v>5.6785714285714288</v>
      </c>
      <c r="H72" s="208">
        <f t="shared" si="5"/>
        <v>0.10714285714285714</v>
      </c>
      <c r="I72" s="209">
        <f>VLOOKUP($B72,'[1]stat gazz 13-14'!$A:$Z,9,0)</f>
        <v>1</v>
      </c>
      <c r="J72" s="209">
        <f>VLOOKUP($B72,'[1]stat gazz 13-14'!$A:$Z,15,0)</f>
        <v>0</v>
      </c>
      <c r="K72" s="209">
        <f>VLOOKUP($B72,'[1]stat gazz 13-14'!$A:$Z,16,0)</f>
        <v>0</v>
      </c>
      <c r="L72" s="209">
        <f>VLOOKUP($B72,'[1]stat gazz 13-14'!$A:$Z,12,0)</f>
        <v>2</v>
      </c>
      <c r="M72" s="209">
        <f>VLOOKUP($B72,'[1]stat gazz 13-14'!$A:$Z,13,0)</f>
        <v>4</v>
      </c>
      <c r="N72" s="209">
        <f>VLOOKUP($B72,'[1]stat gazz 13-14'!$A:$Z,14,0)</f>
        <v>0</v>
      </c>
      <c r="O72" s="3"/>
      <c r="Q72" s="15" t="str">
        <f>VLOOKUP($B72,'[1]stat gazz 13-14'!$A:$Z,3,0)</f>
        <v>sassuolo</v>
      </c>
    </row>
    <row r="73" spans="1:17" ht="9.75" customHeight="1" x14ac:dyDescent="0.2">
      <c r="A73" s="3"/>
      <c r="B73" s="28" t="s">
        <v>436</v>
      </c>
      <c r="C73" s="29" t="str">
        <f t="shared" si="4"/>
        <v>bol</v>
      </c>
      <c r="D73" s="3"/>
      <c r="E73" s="29">
        <f>VLOOKUP($B73,'[1]stat gazz 13-14'!$A:$Z,4,0)</f>
        <v>31</v>
      </c>
      <c r="F73" s="207">
        <f>VLOOKUP($B73,'[1]stat gazz 13-14'!$A:$Z,7,0)</f>
        <v>5.661290322580645</v>
      </c>
      <c r="G73" s="207">
        <f>VLOOKUP($B73,'[1]stat gazz 13-14'!$A:$Z,5,0)</f>
        <v>5.67741935483871</v>
      </c>
      <c r="H73" s="208">
        <f t="shared" si="5"/>
        <v>-1.6129032258064516E-2</v>
      </c>
      <c r="I73" s="209">
        <f>VLOOKUP($B73,'[1]stat gazz 13-14'!$A:$Z,9,0)</f>
        <v>1</v>
      </c>
      <c r="J73" s="209">
        <f>VLOOKUP($B73,'[1]stat gazz 13-14'!$A:$Z,15,0)</f>
        <v>0</v>
      </c>
      <c r="K73" s="209">
        <f>VLOOKUP($B73,'[1]stat gazz 13-14'!$A:$Z,16,0)</f>
        <v>0</v>
      </c>
      <c r="L73" s="209">
        <f>VLOOKUP($B73,'[1]stat gazz 13-14'!$A:$Z,12,0)</f>
        <v>0</v>
      </c>
      <c r="M73" s="209">
        <f>VLOOKUP($B73,'[1]stat gazz 13-14'!$A:$Z,13,0)</f>
        <v>7</v>
      </c>
      <c r="N73" s="209">
        <f>VLOOKUP($B73,'[1]stat gazz 13-14'!$A:$Z,14,0)</f>
        <v>0</v>
      </c>
      <c r="O73" s="3"/>
      <c r="Q73" s="15" t="str">
        <f>VLOOKUP($B73,'[1]stat gazz 13-14'!$A:$Z,3,0)</f>
        <v>bologna</v>
      </c>
    </row>
    <row r="74" spans="1:17" ht="9.75" customHeight="1" x14ac:dyDescent="0.2">
      <c r="A74" s="3"/>
      <c r="B74" s="28" t="s">
        <v>442</v>
      </c>
      <c r="C74" s="29" t="str">
        <f t="shared" si="4"/>
        <v>bol</v>
      </c>
      <c r="D74" s="3"/>
      <c r="E74" s="29">
        <f>VLOOKUP($B74,'[1]stat gazz 13-14'!$A:$Z,4,0)</f>
        <v>31</v>
      </c>
      <c r="F74" s="207">
        <f>VLOOKUP($B74,'[1]stat gazz 13-14'!$A:$Z,7,0)</f>
        <v>5.709677419354839</v>
      </c>
      <c r="G74" s="207">
        <f>VLOOKUP($B74,'[1]stat gazz 13-14'!$A:$Z,5,0)</f>
        <v>5.67741935483871</v>
      </c>
      <c r="H74" s="208">
        <f t="shared" si="5"/>
        <v>3.2258064516129031E-2</v>
      </c>
      <c r="I74" s="209">
        <f>VLOOKUP($B74,'[1]stat gazz 13-14'!$A:$Z,9,0)</f>
        <v>1</v>
      </c>
      <c r="J74" s="209">
        <f>VLOOKUP($B74,'[1]stat gazz 13-14'!$A:$Z,15,0)</f>
        <v>0</v>
      </c>
      <c r="K74" s="209">
        <f>VLOOKUP($B74,'[1]stat gazz 13-14'!$A:$Z,16,0)</f>
        <v>0</v>
      </c>
      <c r="L74" s="209">
        <f>VLOOKUP($B74,'[1]stat gazz 13-14'!$A:$Z,12,0)</f>
        <v>0</v>
      </c>
      <c r="M74" s="209">
        <f>VLOOKUP($B74,'[1]stat gazz 13-14'!$A:$Z,13,0)</f>
        <v>2</v>
      </c>
      <c r="N74" s="209">
        <f>VLOOKUP($B74,'[1]stat gazz 13-14'!$A:$Z,14,0)</f>
        <v>1</v>
      </c>
      <c r="O74" s="3"/>
      <c r="Q74" s="15" t="str">
        <f>VLOOKUP($B74,'[1]stat gazz 13-14'!$A:$Z,3,0)</f>
        <v>bologna</v>
      </c>
    </row>
    <row r="75" spans="1:17" ht="9.75" customHeight="1" x14ac:dyDescent="0.2">
      <c r="A75" s="3"/>
      <c r="B75" s="28" t="s">
        <v>354</v>
      </c>
      <c r="C75" s="29" t="str">
        <f t="shared" si="4"/>
        <v>bol</v>
      </c>
      <c r="D75" s="3"/>
      <c r="E75" s="29">
        <f>VLOOKUP($B75,'[1]stat gazz 13-14'!$A:$Z,4,0)</f>
        <v>34</v>
      </c>
      <c r="F75" s="207">
        <f>VLOOKUP($B75,'[1]stat gazz 13-14'!$A:$Z,7,0)</f>
        <v>5.632352941176471</v>
      </c>
      <c r="G75" s="207">
        <f>VLOOKUP($B75,'[1]stat gazz 13-14'!$A:$Z,5,0)</f>
        <v>5.6764705882352944</v>
      </c>
      <c r="H75" s="208">
        <f t="shared" si="5"/>
        <v>-4.4117647058823532E-2</v>
      </c>
      <c r="I75" s="209">
        <f>VLOOKUP($B75,'[1]stat gazz 13-14'!$A:$Z,9,0)</f>
        <v>0</v>
      </c>
      <c r="J75" s="209">
        <f>VLOOKUP($B75,'[1]stat gazz 13-14'!$A:$Z,15,0)</f>
        <v>0</v>
      </c>
      <c r="K75" s="209">
        <f>VLOOKUP($B75,'[1]stat gazz 13-14'!$A:$Z,16,0)</f>
        <v>0</v>
      </c>
      <c r="L75" s="209">
        <f>VLOOKUP($B75,'[1]stat gazz 13-14'!$A:$Z,12,0)</f>
        <v>0</v>
      </c>
      <c r="M75" s="209">
        <f>VLOOKUP($B75,'[1]stat gazz 13-14'!$A:$Z,13,0)</f>
        <v>3</v>
      </c>
      <c r="N75" s="209">
        <f>VLOOKUP($B75,'[1]stat gazz 13-14'!$A:$Z,14,0)</f>
        <v>0</v>
      </c>
      <c r="O75" s="3"/>
      <c r="Q75" s="15" t="str">
        <f>VLOOKUP($B75,'[1]stat gazz 13-14'!$A:$Z,3,0)</f>
        <v>bologna</v>
      </c>
    </row>
    <row r="76" spans="1:17" ht="9.75" customHeight="1" x14ac:dyDescent="0.2">
      <c r="A76" s="3"/>
      <c r="B76" s="28" t="s">
        <v>403</v>
      </c>
      <c r="C76" s="29" t="str">
        <f t="shared" si="4"/>
        <v>udi</v>
      </c>
      <c r="D76" s="3"/>
      <c r="E76" s="29">
        <f>VLOOKUP($B76,'[1]stat gazz 13-14'!$A:$Z,4,0)</f>
        <v>30</v>
      </c>
      <c r="F76" s="207">
        <f>VLOOKUP($B76,'[1]stat gazz 13-14'!$A:$Z,7,0)</f>
        <v>5.7166666666666668</v>
      </c>
      <c r="G76" s="207">
        <f>VLOOKUP($B76,'[1]stat gazz 13-14'!$A:$Z,5,0)</f>
        <v>5.666666666666667</v>
      </c>
      <c r="H76" s="208">
        <f t="shared" si="5"/>
        <v>0.05</v>
      </c>
      <c r="I76" s="209">
        <f>VLOOKUP($B76,'[1]stat gazz 13-14'!$A:$Z,9,0)</f>
        <v>1</v>
      </c>
      <c r="J76" s="209">
        <f>VLOOKUP($B76,'[1]stat gazz 13-14'!$A:$Z,15,0)</f>
        <v>0</v>
      </c>
      <c r="K76" s="209">
        <f>VLOOKUP($B76,'[1]stat gazz 13-14'!$A:$Z,16,0)</f>
        <v>0</v>
      </c>
      <c r="L76" s="209">
        <f>VLOOKUP($B76,'[1]stat gazz 13-14'!$A:$Z,12,0)</f>
        <v>1</v>
      </c>
      <c r="M76" s="209">
        <f>VLOOKUP($B76,'[1]stat gazz 13-14'!$A:$Z,13,0)</f>
        <v>3</v>
      </c>
      <c r="N76" s="209">
        <f>VLOOKUP($B76,'[1]stat gazz 13-14'!$A:$Z,14,0)</f>
        <v>1</v>
      </c>
      <c r="O76" s="3"/>
      <c r="Q76" s="15" t="str">
        <f>VLOOKUP($B76,'[1]stat gazz 13-14'!$A:$Z,3,0)</f>
        <v>udinese</v>
      </c>
    </row>
    <row r="77" spans="1:17" ht="9.75" customHeight="1" x14ac:dyDescent="0.2">
      <c r="A77" s="3"/>
      <c r="B77" s="28" t="s">
        <v>459</v>
      </c>
      <c r="C77" s="29" t="str">
        <f t="shared" si="4"/>
        <v>sam</v>
      </c>
      <c r="D77" s="3"/>
      <c r="E77" s="29">
        <f>VLOOKUP($B77,'[1]stat gazz 13-14'!$A:$Z,4,0)</f>
        <v>27</v>
      </c>
      <c r="F77" s="207">
        <f>VLOOKUP($B77,'[1]stat gazz 13-14'!$A:$Z,7,0)</f>
        <v>5.5555555555555554</v>
      </c>
      <c r="G77" s="207">
        <f>VLOOKUP($B77,'[1]stat gazz 13-14'!$A:$Z,5,0)</f>
        <v>5.666666666666667</v>
      </c>
      <c r="H77" s="208">
        <f t="shared" si="5"/>
        <v>-0.1111111111111111</v>
      </c>
      <c r="I77" s="209">
        <f>VLOOKUP($B77,'[1]stat gazz 13-14'!$A:$Z,9,0)</f>
        <v>0</v>
      </c>
      <c r="J77" s="209">
        <f>VLOOKUP($B77,'[1]stat gazz 13-14'!$A:$Z,15,0)</f>
        <v>0</v>
      </c>
      <c r="K77" s="209">
        <f>VLOOKUP($B77,'[1]stat gazz 13-14'!$A:$Z,16,0)</f>
        <v>0</v>
      </c>
      <c r="L77" s="209">
        <f>VLOOKUP($B77,'[1]stat gazz 13-14'!$A:$Z,12,0)</f>
        <v>1</v>
      </c>
      <c r="M77" s="209">
        <f>VLOOKUP($B77,'[1]stat gazz 13-14'!$A:$Z,13,0)</f>
        <v>6</v>
      </c>
      <c r="N77" s="209">
        <f>VLOOKUP($B77,'[1]stat gazz 13-14'!$A:$Z,14,0)</f>
        <v>1</v>
      </c>
      <c r="O77" s="3"/>
      <c r="Q77" s="15" t="str">
        <f>VLOOKUP($B77,'[1]stat gazz 13-14'!$A:$Z,3,0)</f>
        <v>sampdoria</v>
      </c>
    </row>
    <row r="78" spans="1:17" ht="9.75" customHeight="1" x14ac:dyDescent="0.2">
      <c r="A78" s="3"/>
      <c r="B78" s="28" t="s">
        <v>345</v>
      </c>
      <c r="C78" s="29" t="str">
        <f t="shared" si="4"/>
        <v>mil</v>
      </c>
      <c r="D78" s="3"/>
      <c r="E78" s="29">
        <f>VLOOKUP($B78,'[1]stat gazz 13-14'!$A:$Z,4,0)</f>
        <v>18</v>
      </c>
      <c r="F78" s="207">
        <f>VLOOKUP($B78,'[1]stat gazz 13-14'!$A:$Z,7,0)</f>
        <v>5.7777777777777777</v>
      </c>
      <c r="G78" s="207">
        <f>VLOOKUP($B78,'[1]stat gazz 13-14'!$A:$Z,5,0)</f>
        <v>5.6388888888888893</v>
      </c>
      <c r="H78" s="208">
        <f t="shared" si="5"/>
        <v>0.1388888888888889</v>
      </c>
      <c r="I78" s="209">
        <f>VLOOKUP($B78,'[1]stat gazz 13-14'!$A:$Z,9,0)</f>
        <v>1</v>
      </c>
      <c r="J78" s="209">
        <f>VLOOKUP($B78,'[1]stat gazz 13-14'!$A:$Z,15,0)</f>
        <v>0</v>
      </c>
      <c r="K78" s="209">
        <f>VLOOKUP($B78,'[1]stat gazz 13-14'!$A:$Z,16,0)</f>
        <v>0</v>
      </c>
      <c r="L78" s="209">
        <f>VLOOKUP($B78,'[1]stat gazz 13-14'!$A:$Z,12,0)</f>
        <v>0</v>
      </c>
      <c r="M78" s="209">
        <f>VLOOKUP($B78,'[1]stat gazz 13-14'!$A:$Z,13,0)</f>
        <v>1</v>
      </c>
      <c r="N78" s="209">
        <f>VLOOKUP($B78,'[1]stat gazz 13-14'!$A:$Z,14,0)</f>
        <v>0</v>
      </c>
      <c r="O78" s="3"/>
      <c r="Q78" s="15" t="str">
        <f>VLOOKUP($B78,'[1]stat gazz 13-14'!$A:$Z,3,0)</f>
        <v>milan</v>
      </c>
    </row>
    <row r="79" spans="1:17" ht="9.75" customHeight="1" x14ac:dyDescent="0.2">
      <c r="A79" s="3"/>
      <c r="B79" s="28" t="s">
        <v>393</v>
      </c>
      <c r="C79" s="29" t="str">
        <f t="shared" si="4"/>
        <v>mil</v>
      </c>
      <c r="D79" s="3"/>
      <c r="E79" s="29">
        <f>VLOOKUP($B79,'[1]stat gazz 13-14'!$A:$Z,4,0)</f>
        <v>16</v>
      </c>
      <c r="F79" s="207">
        <f>VLOOKUP($B79,'[1]stat gazz 13-14'!$A:$Z,7,0)</f>
        <v>5.4375</v>
      </c>
      <c r="G79" s="207">
        <f>VLOOKUP($B79,'[1]stat gazz 13-14'!$A:$Z,5,0)</f>
        <v>5.625</v>
      </c>
      <c r="H79" s="208">
        <f t="shared" si="5"/>
        <v>-0.1875</v>
      </c>
      <c r="I79" s="209">
        <f>VLOOKUP($B79,'[1]stat gazz 13-14'!$A:$Z,9,0)</f>
        <v>0</v>
      </c>
      <c r="J79" s="209">
        <f>VLOOKUP($B79,'[1]stat gazz 13-14'!$A:$Z,15,0)</f>
        <v>0</v>
      </c>
      <c r="K79" s="209">
        <f>VLOOKUP($B79,'[1]stat gazz 13-14'!$A:$Z,16,0)</f>
        <v>0</v>
      </c>
      <c r="L79" s="209">
        <f>VLOOKUP($B79,'[1]stat gazz 13-14'!$A:$Z,12,0)</f>
        <v>0</v>
      </c>
      <c r="M79" s="209">
        <f>VLOOKUP($B79,'[1]stat gazz 13-14'!$A:$Z,13,0)</f>
        <v>4</v>
      </c>
      <c r="N79" s="209">
        <f>VLOOKUP($B79,'[1]stat gazz 13-14'!$A:$Z,14,0)</f>
        <v>1</v>
      </c>
      <c r="O79" s="3"/>
      <c r="Q79" s="15" t="str">
        <f>VLOOKUP($B79,'[1]stat gazz 13-14'!$A:$Z,3,0)</f>
        <v>milan</v>
      </c>
    </row>
    <row r="80" spans="1:17" ht="9.75" customHeight="1" x14ac:dyDescent="0.2">
      <c r="A80" s="3"/>
      <c r="B80" s="28" t="s">
        <v>404</v>
      </c>
      <c r="C80" s="29" t="str">
        <f t="shared" si="4"/>
        <v>bol</v>
      </c>
      <c r="D80" s="3"/>
      <c r="E80" s="29">
        <f>VLOOKUP($B80,'[1]stat gazz 13-14'!$A:$Z,4,0)</f>
        <v>34</v>
      </c>
      <c r="F80" s="207">
        <f>VLOOKUP($B80,'[1]stat gazz 13-14'!$A:$Z,7,0)</f>
        <v>5.632352941176471</v>
      </c>
      <c r="G80" s="207">
        <f>VLOOKUP($B80,'[1]stat gazz 13-14'!$A:$Z,5,0)</f>
        <v>5.5882352941176467</v>
      </c>
      <c r="H80" s="208">
        <f t="shared" si="5"/>
        <v>4.4117647058823532E-2</v>
      </c>
      <c r="I80" s="209">
        <f>VLOOKUP($B80,'[1]stat gazz 13-14'!$A:$Z,9,0)</f>
        <v>1</v>
      </c>
      <c r="J80" s="209">
        <f>VLOOKUP($B80,'[1]stat gazz 13-14'!$A:$Z,15,0)</f>
        <v>0</v>
      </c>
      <c r="K80" s="209">
        <f>VLOOKUP($B80,'[1]stat gazz 13-14'!$A:$Z,16,0)</f>
        <v>0</v>
      </c>
      <c r="L80" s="209">
        <f>VLOOKUP($B80,'[1]stat gazz 13-14'!$A:$Z,12,0)</f>
        <v>2</v>
      </c>
      <c r="M80" s="209">
        <f>VLOOKUP($B80,'[1]stat gazz 13-14'!$A:$Z,13,0)</f>
        <v>7</v>
      </c>
      <c r="N80" s="209">
        <f>VLOOKUP($B80,'[1]stat gazz 13-14'!$A:$Z,14,0)</f>
        <v>0</v>
      </c>
      <c r="O80" s="3"/>
      <c r="Q80" s="15" t="str">
        <f>VLOOKUP($B80,'[1]stat gazz 13-14'!$A:$Z,3,0)</f>
        <v>bologna</v>
      </c>
    </row>
    <row r="81" spans="1:17" ht="9.75" customHeight="1" x14ac:dyDescent="0.2">
      <c r="A81" s="3"/>
      <c r="B81" s="28" t="s">
        <v>851</v>
      </c>
      <c r="C81" s="29" t="str">
        <f t="shared" si="4"/>
        <v>udi</v>
      </c>
      <c r="D81" s="3"/>
      <c r="E81" s="29">
        <f>VLOOKUP($B81,'[1]stat gazz 13-14'!$A:$Z,4,0)</f>
        <v>36</v>
      </c>
      <c r="F81" s="207">
        <f>VLOOKUP($B81,'[1]stat gazz 13-14'!$A:$Z,7,0)</f>
        <v>5.5555555555555554</v>
      </c>
      <c r="G81" s="207">
        <f>VLOOKUP($B81,'[1]stat gazz 13-14'!$A:$Z,5,0)</f>
        <v>5.583333333333333</v>
      </c>
      <c r="H81" s="208">
        <f t="shared" si="5"/>
        <v>-2.7777777777777776E-2</v>
      </c>
      <c r="I81" s="209">
        <f>VLOOKUP($B81,'[1]stat gazz 13-14'!$A:$Z,9,0)</f>
        <v>1</v>
      </c>
      <c r="J81" s="209">
        <f>VLOOKUP($B81,'[1]stat gazz 13-14'!$A:$Z,15,0)</f>
        <v>0</v>
      </c>
      <c r="K81" s="209">
        <f>VLOOKUP($B81,'[1]stat gazz 13-14'!$A:$Z,16,0)</f>
        <v>0</v>
      </c>
      <c r="L81" s="209">
        <f>VLOOKUP($B81,'[1]stat gazz 13-14'!$A:$Z,12,0)</f>
        <v>0</v>
      </c>
      <c r="M81" s="209">
        <f>VLOOKUP($B81,'[1]stat gazz 13-14'!$A:$Z,13,0)</f>
        <v>8</v>
      </c>
      <c r="N81" s="209">
        <f>VLOOKUP($B81,'[1]stat gazz 13-14'!$A:$Z,14,0)</f>
        <v>0</v>
      </c>
      <c r="O81" s="3"/>
      <c r="Q81" s="15" t="str">
        <f>VLOOKUP($B81,'[1]stat gazz 13-14'!$A:$Z,3,0)</f>
        <v>udinese</v>
      </c>
    </row>
    <row r="82" spans="1:17" ht="9.75" customHeight="1" x14ac:dyDescent="0.2">
      <c r="A82" s="3"/>
      <c r="B82" s="28" t="s">
        <v>422</v>
      </c>
      <c r="C82" s="29" t="str">
        <f t="shared" si="4"/>
        <v>nap</v>
      </c>
      <c r="D82" s="3"/>
      <c r="E82" s="29">
        <f>VLOOKUP($B82,'[1]stat gazz 13-14'!$A:$Z,4,0)</f>
        <v>22</v>
      </c>
      <c r="F82" s="207">
        <f>VLOOKUP($B82,'[1]stat gazz 13-14'!$A:$Z,7,0)</f>
        <v>5.4318181818181817</v>
      </c>
      <c r="G82" s="207">
        <f>VLOOKUP($B82,'[1]stat gazz 13-14'!$A:$Z,5,0)</f>
        <v>5.5</v>
      </c>
      <c r="H82" s="208">
        <f t="shared" si="5"/>
        <v>-6.8181818181818177E-2</v>
      </c>
      <c r="I82" s="209">
        <f>VLOOKUP($B82,'[1]stat gazz 13-14'!$A:$Z,9,0)</f>
        <v>0</v>
      </c>
      <c r="J82" s="209">
        <f>VLOOKUP($B82,'[1]stat gazz 13-14'!$A:$Z,15,0)</f>
        <v>0</v>
      </c>
      <c r="K82" s="209">
        <f>VLOOKUP($B82,'[1]stat gazz 13-14'!$A:$Z,16,0)</f>
        <v>0</v>
      </c>
      <c r="L82" s="209">
        <f>VLOOKUP($B82,'[1]stat gazz 13-14'!$A:$Z,12,0)</f>
        <v>1</v>
      </c>
      <c r="M82" s="209">
        <f>VLOOKUP($B82,'[1]stat gazz 13-14'!$A:$Z,13,0)</f>
        <v>3</v>
      </c>
      <c r="N82" s="209">
        <f>VLOOKUP($B82,'[1]stat gazz 13-14'!$A:$Z,14,0)</f>
        <v>1</v>
      </c>
      <c r="O82" s="3"/>
      <c r="Q82" s="15" t="str">
        <f>VLOOKUP($B82,'[1]stat gazz 13-14'!$A:$Z,3,0)</f>
        <v>napoli</v>
      </c>
    </row>
    <row r="83" spans="1:17" ht="9.75" customHeight="1" x14ac:dyDescent="0.2">
      <c r="A83" s="3"/>
      <c r="B83" s="28" t="s">
        <v>480</v>
      </c>
      <c r="C83" s="29" t="str">
        <f t="shared" si="4"/>
        <v>mil</v>
      </c>
      <c r="D83" s="3"/>
      <c r="E83" s="29">
        <f>VLOOKUP($B83,'[1]stat gazz 13-14'!$A:$Z,4,0)</f>
        <v>20</v>
      </c>
      <c r="F83" s="207">
        <f>VLOOKUP($B83,'[1]stat gazz 13-14'!$A:$Z,7,0)</f>
        <v>5.5250000000000004</v>
      </c>
      <c r="G83" s="207">
        <f>VLOOKUP($B83,'[1]stat gazz 13-14'!$A:$Z,5,0)</f>
        <v>5.4749999999999996</v>
      </c>
      <c r="H83" s="208">
        <f t="shared" si="5"/>
        <v>0.05</v>
      </c>
      <c r="I83" s="209">
        <f>VLOOKUP($B83,'[1]stat gazz 13-14'!$A:$Z,9,0)</f>
        <v>1</v>
      </c>
      <c r="J83" s="209">
        <f>VLOOKUP($B83,'[1]stat gazz 13-14'!$A:$Z,15,0)</f>
        <v>0</v>
      </c>
      <c r="K83" s="209">
        <f>VLOOKUP($B83,'[1]stat gazz 13-14'!$A:$Z,16,0)</f>
        <v>0</v>
      </c>
      <c r="L83" s="209">
        <f>VLOOKUP($B83,'[1]stat gazz 13-14'!$A:$Z,12,0)</f>
        <v>0</v>
      </c>
      <c r="M83" s="209">
        <f>VLOOKUP($B83,'[1]stat gazz 13-14'!$A:$Z,13,0)</f>
        <v>4</v>
      </c>
      <c r="N83" s="209">
        <f>VLOOKUP($B83,'[1]stat gazz 13-14'!$A:$Z,14,0)</f>
        <v>0</v>
      </c>
      <c r="O83" s="3"/>
      <c r="Q83" s="15" t="str">
        <f>VLOOKUP($B83,'[1]stat gazz 13-14'!$A:$Z,3,0)</f>
        <v>milan</v>
      </c>
    </row>
  </sheetData>
  <mergeCells count="2">
    <mergeCell ref="J2:K2"/>
    <mergeCell ref="J31:K31"/>
  </mergeCells>
  <conditionalFormatting sqref="F3:G28 F32:G83">
    <cfRule type="cellIs" dxfId="917" priority="18" operator="greaterThanOrEqual">
      <formula>6.2</formula>
    </cfRule>
    <cfRule type="cellIs" dxfId="916" priority="19" operator="greaterThanOrEqual">
      <formula>6.1</formula>
    </cfRule>
    <cfRule type="cellIs" dxfId="915" priority="20" operator="greaterThanOrEqual">
      <formula>5.95</formula>
    </cfRule>
    <cfRule type="cellIs" dxfId="914" priority="21" operator="greaterThanOrEqual">
      <formula>5.8</formula>
    </cfRule>
    <cfRule type="cellIs" dxfId="913" priority="22" operator="lessThanOrEqual">
      <formula>5.8</formula>
    </cfRule>
  </conditionalFormatting>
  <conditionalFormatting sqref="I3:I28 I32:I83">
    <cfRule type="cellIs" dxfId="912" priority="1" operator="greaterThanOrEqual">
      <formula>5</formula>
    </cfRule>
    <cfRule type="cellIs" dxfId="911" priority="17" operator="greaterThanOrEqual">
      <formula>3</formula>
    </cfRule>
  </conditionalFormatting>
  <conditionalFormatting sqref="J3:J28 J32:J83">
    <cfRule type="cellIs" dxfId="910" priority="16" operator="greaterThanOrEqual">
      <formula>1</formula>
    </cfRule>
  </conditionalFormatting>
  <conditionalFormatting sqref="L3:L28 L32:L83">
    <cfRule type="cellIs" dxfId="909" priority="14" operator="greaterThanOrEqual">
      <formula>7</formula>
    </cfRule>
    <cfRule type="cellIs" dxfId="908" priority="15" operator="greaterThanOrEqual">
      <formula>4</formula>
    </cfRule>
  </conditionalFormatting>
  <conditionalFormatting sqref="M3:M28 M32:M83">
    <cfRule type="cellIs" dxfId="907" priority="12" operator="greaterThanOrEqual">
      <formula>10</formula>
    </cfRule>
    <cfRule type="cellIs" dxfId="906" priority="13" operator="greaterThanOrEqual">
      <formula>7</formula>
    </cfRule>
  </conditionalFormatting>
  <conditionalFormatting sqref="H3:H28 H32:H83">
    <cfRule type="cellIs" dxfId="905" priority="7" operator="greaterThanOrEqual">
      <formula>0.3</formula>
    </cfRule>
    <cfRule type="cellIs" dxfId="904" priority="8" operator="greaterThanOrEqual">
      <formula>0.1</formula>
    </cfRule>
    <cfRule type="cellIs" dxfId="903" priority="9" operator="greaterThanOrEqual">
      <formula>-0.1</formula>
    </cfRule>
    <cfRule type="cellIs" dxfId="902" priority="10" operator="greaterThanOrEqual">
      <formula>-0.2</formula>
    </cfRule>
    <cfRule type="cellIs" dxfId="901" priority="11" operator="lessThanOrEqual">
      <formula>-0.2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6"/>
  <dimension ref="A1:AO99"/>
  <sheetViews>
    <sheetView workbookViewId="0">
      <selection activeCell="J59" sqref="J59"/>
    </sheetView>
  </sheetViews>
  <sheetFormatPr defaultColWidth="8.85546875" defaultRowHeight="9" x14ac:dyDescent="0.15"/>
  <cols>
    <col min="1" max="1" width="0.5703125" style="2" customWidth="1"/>
    <col min="2" max="2" width="8" style="15" customWidth="1"/>
    <col min="3" max="3" width="0.5703125" style="5" customWidth="1"/>
    <col min="4" max="7" width="3.140625" style="41" customWidth="1"/>
    <col min="8" max="8" width="3.140625" style="41" hidden="1" customWidth="1"/>
    <col min="9" max="9" width="3.140625" style="41" customWidth="1"/>
    <col min="10" max="11" width="2.28515625" style="41" customWidth="1"/>
    <col min="12" max="12" width="0.5703125" style="5" customWidth="1"/>
    <col min="13" max="16" width="3.140625" style="41" customWidth="1"/>
    <col min="17" max="17" width="3.140625" style="41" hidden="1" customWidth="1"/>
    <col min="18" max="18" width="3.140625" style="41" customWidth="1"/>
    <col min="19" max="20" width="2.28515625" style="41" customWidth="1"/>
    <col min="21" max="21" width="0.5703125" style="5" customWidth="1"/>
    <col min="22" max="25" width="3.140625" style="41" customWidth="1"/>
    <col min="26" max="26" width="3.140625" style="41" hidden="1" customWidth="1"/>
    <col min="27" max="27" width="3.140625" style="41" customWidth="1"/>
    <col min="28" max="29" width="2.28515625" style="41" customWidth="1"/>
    <col min="30" max="30" width="0.5703125" style="5" customWidth="1"/>
    <col min="31" max="34" width="3.140625" style="41" customWidth="1"/>
    <col min="35" max="35" width="3.140625" style="41" hidden="1" customWidth="1"/>
    <col min="36" max="36" width="3.140625" style="41" customWidth="1"/>
    <col min="37" max="38" width="2.28515625" style="41" customWidth="1"/>
    <col min="39" max="39" width="0.5703125" style="5" customWidth="1"/>
    <col min="40" max="16384" width="8.85546875" style="15"/>
  </cols>
  <sheetData>
    <row r="1" spans="2:39" x14ac:dyDescent="0.15">
      <c r="B1" s="3"/>
      <c r="D1" s="195"/>
      <c r="E1" s="196"/>
      <c r="F1" s="197" t="s">
        <v>248</v>
      </c>
      <c r="G1" s="196"/>
      <c r="H1" s="196"/>
      <c r="I1" s="196"/>
      <c r="J1" s="196"/>
      <c r="K1" s="198"/>
      <c r="M1" s="6"/>
      <c r="N1" s="7"/>
      <c r="O1" s="141" t="s">
        <v>215</v>
      </c>
      <c r="P1" s="7"/>
      <c r="Q1" s="7"/>
      <c r="R1" s="7"/>
      <c r="S1" s="7"/>
      <c r="T1" s="8"/>
      <c r="V1" s="9"/>
      <c r="W1" s="10"/>
      <c r="X1" s="142" t="s">
        <v>216</v>
      </c>
      <c r="Y1" s="10"/>
      <c r="Z1" s="10"/>
      <c r="AA1" s="10"/>
      <c r="AB1" s="10"/>
      <c r="AC1" s="11"/>
      <c r="AE1" s="12"/>
      <c r="AF1" s="13"/>
      <c r="AG1" s="143" t="s">
        <v>217</v>
      </c>
      <c r="AH1" s="13"/>
      <c r="AI1" s="13"/>
      <c r="AJ1" s="13"/>
      <c r="AK1" s="13"/>
      <c r="AL1" s="14"/>
    </row>
    <row r="2" spans="2:39" ht="24" customHeight="1" x14ac:dyDescent="0.15">
      <c r="B2" s="16" t="s">
        <v>0</v>
      </c>
      <c r="C2" s="18" t="s">
        <v>189</v>
      </c>
      <c r="D2" s="199" t="s">
        <v>187</v>
      </c>
      <c r="E2" s="200" t="s">
        <v>188</v>
      </c>
      <c r="F2" s="201" t="s">
        <v>180</v>
      </c>
      <c r="G2" s="201" t="s">
        <v>179</v>
      </c>
      <c r="H2" s="202" t="s">
        <v>210</v>
      </c>
      <c r="I2" s="202" t="s">
        <v>183</v>
      </c>
      <c r="J2" s="202" t="s">
        <v>209</v>
      </c>
      <c r="K2" s="224" t="s">
        <v>185</v>
      </c>
      <c r="L2" s="18" t="s">
        <v>189</v>
      </c>
      <c r="M2" s="81" t="s">
        <v>187</v>
      </c>
      <c r="N2" s="80" t="s">
        <v>188</v>
      </c>
      <c r="O2" s="19" t="s">
        <v>180</v>
      </c>
      <c r="P2" s="19" t="s">
        <v>179</v>
      </c>
      <c r="Q2" s="20" t="s">
        <v>210</v>
      </c>
      <c r="R2" s="20" t="s">
        <v>183</v>
      </c>
      <c r="S2" s="20" t="s">
        <v>209</v>
      </c>
      <c r="T2" s="21" t="s">
        <v>185</v>
      </c>
      <c r="U2" s="18" t="s">
        <v>189</v>
      </c>
      <c r="V2" s="22" t="s">
        <v>187</v>
      </c>
      <c r="W2" s="77" t="s">
        <v>188</v>
      </c>
      <c r="X2" s="86" t="s">
        <v>180</v>
      </c>
      <c r="Y2" s="23" t="s">
        <v>179</v>
      </c>
      <c r="Z2" s="84" t="s">
        <v>210</v>
      </c>
      <c r="AA2" s="84" t="s">
        <v>183</v>
      </c>
      <c r="AB2" s="84" t="s">
        <v>209</v>
      </c>
      <c r="AC2" s="24" t="s">
        <v>185</v>
      </c>
      <c r="AD2" s="18" t="s">
        <v>189</v>
      </c>
      <c r="AE2" s="25" t="s">
        <v>187</v>
      </c>
      <c r="AF2" s="78" t="s">
        <v>188</v>
      </c>
      <c r="AG2" s="87" t="s">
        <v>180</v>
      </c>
      <c r="AH2" s="26" t="s">
        <v>179</v>
      </c>
      <c r="AI2" s="85" t="s">
        <v>210</v>
      </c>
      <c r="AJ2" s="85" t="s">
        <v>183</v>
      </c>
      <c r="AK2" s="85" t="s">
        <v>209</v>
      </c>
      <c r="AL2" s="27" t="s">
        <v>185</v>
      </c>
      <c r="AM2" s="18" t="s">
        <v>189</v>
      </c>
    </row>
    <row r="3" spans="2:39" x14ac:dyDescent="0.15">
      <c r="B3" s="28" t="s">
        <v>364</v>
      </c>
      <c r="D3" s="82" t="str">
        <f>VLOOKUP($B3,'D (tt&gt;10)'!$B:$M,2,0)</f>
        <v>rom</v>
      </c>
      <c r="E3" s="29">
        <f>VLOOKUP($B3,'D (tt&gt;10)'!$B:$M,3,0)</f>
        <v>33</v>
      </c>
      <c r="F3" s="59">
        <f>VLOOKUP($B3,'D (tt&gt;10)'!$B:$M,4,0)</f>
        <v>6.7727272727272725</v>
      </c>
      <c r="G3" s="59">
        <f>VLOOKUP($B3,'D (tt&gt;10)'!$B:$M,5,0)</f>
        <v>6.4393939393939394</v>
      </c>
      <c r="H3" s="29">
        <f>J3*3+K3</f>
        <v>8</v>
      </c>
      <c r="I3" s="96">
        <f>VLOOKUP($B3,'D (tt&gt;10)'!$B:$M,7,0)</f>
        <v>5</v>
      </c>
      <c r="J3" s="96">
        <f>VLOOKUP($B3,'D (tt&gt;10)'!$B:$M,10,0)</f>
        <v>0</v>
      </c>
      <c r="K3" s="96">
        <f>VLOOKUP($B3,'D (tt&gt;10)'!$B:$M,11,0)</f>
        <v>8</v>
      </c>
      <c r="L3" s="58"/>
      <c r="M3" s="82" t="str">
        <f>LOWER(IF(ISNA(VLOOKUP($B3,'D conf old'!$B:$AH,3,0)),"",VLOOKUP($B3,'D conf old'!$B:$AH,3,0)))</f>
        <v>udi</v>
      </c>
      <c r="N3" s="29">
        <f>IF(ISNA(VLOOKUP($B3,'D conf old'!$B:$AH,3,0)),"",VLOOKUP($B3,'D conf old'!$B:$AH,4,0))</f>
        <v>19</v>
      </c>
      <c r="O3" s="59">
        <f>IF(ISNA(VLOOKUP($B3,'D conf old'!$B:$AH,3,0)),"",VLOOKUP($B3,'D conf old'!$B:$AH,5,0))</f>
        <v>6.39</v>
      </c>
      <c r="P3" s="59">
        <f>IF(ISNA(VLOOKUP($B3,'D conf old'!$B:$AH,3,0)),"",VLOOKUP($B3,'D conf old'!$B:$AH,6,0))</f>
        <v>6.16</v>
      </c>
      <c r="Q3" s="29" t="str">
        <f>LOWER(IF(ISNA(VLOOKUP($B3,'D conf old'!$B:$AH,3,0)),"",VLOOKUP($B3,'D conf old'!$B:$AH,3,0)))</f>
        <v>udi</v>
      </c>
      <c r="R3" s="96">
        <f>IF(ISNA(VLOOKUP($B3,'D conf old'!$B:$AH,3,0)),"",VLOOKUP($B3,'D conf old'!$B:$AH,7,0))</f>
        <v>2</v>
      </c>
      <c r="S3" s="96">
        <f>IF(ISNA(VLOOKUP($B3,'D conf old'!$B:$AH,3,0)),"",VLOOKUP($B3,'D conf old'!$B:$AH,8,0))</f>
        <v>1</v>
      </c>
      <c r="T3" s="96">
        <f>IF(ISNA(VLOOKUP($B3,'D conf old'!$B:$AH,3,0)),"",VLOOKUP($B3,'D conf old'!$B:$AH,9,0))</f>
        <v>5</v>
      </c>
      <c r="U3" s="58"/>
      <c r="V3" s="82" t="str">
        <f>LOWER(IF(ISNA(VLOOKUP($B3,'D conf old'!$B:$AH,3,0)),"",VLOOKUP($B3,'D conf old'!$B:$AH,12,0)))</f>
        <v>udi</v>
      </c>
      <c r="W3" s="29">
        <f>IF(ISNA(VLOOKUP($B3,'D conf old'!$B:$AH,3,0)),"",VLOOKUP($B3,'D conf old'!$B:$AH,13,0))</f>
        <v>27</v>
      </c>
      <c r="X3" s="59">
        <f>IF(ISNA(VLOOKUP($B3,'D conf old'!$B:$AH,3,0)),"",VLOOKUP($B3,'D conf old'!$B:$AH,14,0))</f>
        <v>5.93</v>
      </c>
      <c r="Y3" s="59">
        <f>IF(ISNA(VLOOKUP($B3,'D conf old'!$B:$AH,3,0)),"",VLOOKUP($B3,'D conf old'!$B:$AH,15,0))</f>
        <v>6</v>
      </c>
      <c r="Z3" s="29" t="str">
        <f>LOWER(IF(ISNA(VLOOKUP($B3,'D conf old'!$B:$AH,3,0)),"",VLOOKUP($B3,'D conf old'!$B:$AH,3,0)))</f>
        <v>udi</v>
      </c>
      <c r="AA3" s="96">
        <f>IF(ISNA(VLOOKUP($B3,'D conf old'!$B:$AH,3,0)),"",VLOOKUP($B3,'D conf old'!$B:$AH,16,0))</f>
        <v>1</v>
      </c>
      <c r="AB3" s="96">
        <f>IF(ISNA(VLOOKUP($B3,'D conf old'!$B:$AH,3,0)),"",VLOOKUP($B3,'D conf old'!$B:$AH,17,0))</f>
        <v>0</v>
      </c>
      <c r="AC3" s="96">
        <f>IF(ISNA(VLOOKUP($B3,'D conf old'!$B:$AH,3,0)),"",VLOOKUP($B3,'D conf old'!$B:$AH,18,0))</f>
        <v>1</v>
      </c>
      <c r="AD3" s="58"/>
      <c r="AE3" s="82" t="str">
        <f>LOWER(IF(ISNA(VLOOKUP($B3,'D conf old'!$B:$AH,3,0)),"",VLOOKUP($B3,'D conf old'!$B:$AH,21,0)))</f>
        <v>udi</v>
      </c>
      <c r="AF3" s="29">
        <f>IF(ISNA(VLOOKUP($B3,'D conf old'!$B:$AH,3,0)),"",VLOOKUP($B3,'D conf old'!$B:$AH,22,0))</f>
        <v>34</v>
      </c>
      <c r="AG3" s="59">
        <f>IF(ISNA(VLOOKUP($B3,'D conf old'!$B:$AH,3,0)),"",VLOOKUP($B3,'D conf old'!$B:$AH,23,0))</f>
        <v>6.15</v>
      </c>
      <c r="AH3" s="59">
        <f>IF(ISNA(VLOOKUP($B3,'D conf old'!$B:$AH,3,0)),"",VLOOKUP($B3,'D conf old'!$B:$AH,24,0))</f>
        <v>6.06</v>
      </c>
      <c r="AI3" s="29" t="str">
        <f>LOWER(IF(ISNA(VLOOKUP($B3,'D conf old'!$B:$AH,3,0)),"",VLOOKUP($B3,'D conf old'!$B:$AH,21,0)))</f>
        <v>udi</v>
      </c>
      <c r="AJ3" s="96">
        <f>IF(ISNA(VLOOKUP($B3,'D conf old'!$B:$AH,3,0)),"",VLOOKUP($B3,'D conf old'!$B:$AH,25,0))</f>
        <v>3</v>
      </c>
      <c r="AK3" s="96">
        <f>IF(ISNA(VLOOKUP($B3,'D conf old'!$B:$AH,3,0)),"",VLOOKUP($B3,'D conf old'!$B:$AH,26,0))</f>
        <v>0</v>
      </c>
      <c r="AL3" s="96">
        <f>IF(ISNA(VLOOKUP($B3,'D conf old'!$B:$AH,3,0)),"",VLOOKUP($B3,'D conf old'!$B:$AH,27,0))</f>
        <v>8</v>
      </c>
    </row>
    <row r="4" spans="2:39" x14ac:dyDescent="0.15">
      <c r="B4" s="28" t="s">
        <v>360</v>
      </c>
      <c r="D4" s="82" t="str">
        <f>VLOOKUP($B4,'D (tt&gt;10)'!$B:$M,2,0)</f>
        <v>juv</v>
      </c>
      <c r="E4" s="29">
        <f>VLOOKUP($B4,'D (tt&gt;10)'!$B:$M,3,0)</f>
        <v>26</v>
      </c>
      <c r="F4" s="59">
        <f>VLOOKUP($B4,'D (tt&gt;10)'!$B:$M,4,0)</f>
        <v>6.2115384615384617</v>
      </c>
      <c r="G4" s="59">
        <f>VLOOKUP($B4,'D (tt&gt;10)'!$B:$M,5,0)</f>
        <v>6.3461538461538458</v>
      </c>
      <c r="H4" s="29">
        <f t="shared" ref="H4:H77" si="0">J4*3+K4</f>
        <v>3</v>
      </c>
      <c r="I4" s="96">
        <f>VLOOKUP($B4,'D (tt&gt;10)'!$B:$M,7,0)</f>
        <v>0</v>
      </c>
      <c r="J4" s="96">
        <f>VLOOKUP($B4,'D (tt&gt;10)'!$B:$M,10,0)</f>
        <v>0</v>
      </c>
      <c r="K4" s="96">
        <f>VLOOKUP($B4,'D (tt&gt;10)'!$B:$M,11,0)</f>
        <v>3</v>
      </c>
      <c r="L4" s="58"/>
      <c r="M4" s="82" t="str">
        <f>LOWER(IF(ISNA(VLOOKUP($B4,'D conf old'!$B:$AH,3,0)),"",VLOOKUP($B4,'D conf old'!$B:$AH,3,0)))</f>
        <v>juv</v>
      </c>
      <c r="N4" s="29">
        <f>IF(ISNA(VLOOKUP($B4,'D conf old'!$B:$AH,3,0)),"",VLOOKUP($B4,'D conf old'!$B:$AH,4,0))</f>
        <v>33</v>
      </c>
      <c r="O4" s="59">
        <f>IF(ISNA(VLOOKUP($B4,'D conf old'!$B:$AH,3,0)),"",VLOOKUP($B4,'D conf old'!$B:$AH,5,0))</f>
        <v>6.21</v>
      </c>
      <c r="P4" s="59">
        <f>IF(ISNA(VLOOKUP($B4,'D conf old'!$B:$AH,3,0)),"",VLOOKUP($B4,'D conf old'!$B:$AH,6,0))</f>
        <v>6.26</v>
      </c>
      <c r="Q4" s="29" t="str">
        <f>LOWER(IF(ISNA(VLOOKUP($B4,'D conf old'!$B:$AH,3,0)),"",VLOOKUP($B4,'D conf old'!$B:$AH,3,0)))</f>
        <v>juv</v>
      </c>
      <c r="R4" s="96">
        <f>IF(ISNA(VLOOKUP($B4,'D conf old'!$B:$AH,3,0)),"",VLOOKUP($B4,'D conf old'!$B:$AH,7,0))</f>
        <v>0</v>
      </c>
      <c r="S4" s="96">
        <f>IF(ISNA(VLOOKUP($B4,'D conf old'!$B:$AH,3,0)),"",VLOOKUP($B4,'D conf old'!$B:$AH,8,0))</f>
        <v>1</v>
      </c>
      <c r="T4" s="96">
        <f>IF(ISNA(VLOOKUP($B4,'D conf old'!$B:$AH,3,0)),"",VLOOKUP($B4,'D conf old'!$B:$AH,9,0))</f>
        <v>5</v>
      </c>
      <c r="U4" s="58"/>
      <c r="V4" s="82" t="str">
        <f>LOWER(IF(ISNA(VLOOKUP($B4,'D conf old'!$B:$AH,3,0)),"",VLOOKUP($B4,'D conf old'!$B:$AH,12,0)))</f>
        <v>juv</v>
      </c>
      <c r="W4" s="29">
        <f>IF(ISNA(VLOOKUP($B4,'D conf old'!$B:$AH,3,0)),"",VLOOKUP($B4,'D conf old'!$B:$AH,13,0))</f>
        <v>35</v>
      </c>
      <c r="X4" s="59">
        <f>IF(ISNA(VLOOKUP($B4,'D conf old'!$B:$AH,3,0)),"",VLOOKUP($B4,'D conf old'!$B:$AH,14,0))</f>
        <v>6.53</v>
      </c>
      <c r="Y4" s="59">
        <f>IF(ISNA(VLOOKUP($B4,'D conf old'!$B:$AH,3,0)),"",VLOOKUP($B4,'D conf old'!$B:$AH,15,0))</f>
        <v>6.49</v>
      </c>
      <c r="Z4" s="29" t="str">
        <f>LOWER(IF(ISNA(VLOOKUP($B4,'D conf old'!$B:$AH,3,0)),"",VLOOKUP($B4,'D conf old'!$B:$AH,3,0)))</f>
        <v>juv</v>
      </c>
      <c r="AA4" s="96">
        <f>IF(ISNA(VLOOKUP($B4,'D conf old'!$B:$AH,3,0)),"",VLOOKUP($B4,'D conf old'!$B:$AH,16,0))</f>
        <v>1</v>
      </c>
      <c r="AB4" s="96">
        <f>IF(ISNA(VLOOKUP($B4,'D conf old'!$B:$AH,3,0)),"",VLOOKUP($B4,'D conf old'!$B:$AH,17,0))</f>
        <v>0</v>
      </c>
      <c r="AC4" s="96">
        <f>IF(ISNA(VLOOKUP($B4,'D conf old'!$B:$AH,3,0)),"",VLOOKUP($B4,'D conf old'!$B:$AH,18,0))</f>
        <v>3</v>
      </c>
      <c r="AD4" s="58"/>
      <c r="AE4" s="82" t="str">
        <f>LOWER(IF(ISNA(VLOOKUP($B4,'D conf old'!$B:$AH,3,0)),"",VLOOKUP($B4,'D conf old'!$B:$AH,21,0)))</f>
        <v>juv</v>
      </c>
      <c r="AF4" s="29">
        <f>IF(ISNA(VLOOKUP($B4,'D conf old'!$B:$AH,3,0)),"",VLOOKUP($B4,'D conf old'!$B:$AH,22,0))</f>
        <v>15</v>
      </c>
      <c r="AG4" s="59">
        <f>IF(ISNA(VLOOKUP($B4,'D conf old'!$B:$AH,3,0)),"",VLOOKUP($B4,'D conf old'!$B:$AH,23,0))</f>
        <v>6.17</v>
      </c>
      <c r="AH4" s="59">
        <f>IF(ISNA(VLOOKUP($B4,'D conf old'!$B:$AH,3,0)),"",VLOOKUP($B4,'D conf old'!$B:$AH,24,0))</f>
        <v>6.13</v>
      </c>
      <c r="AI4" s="29" t="str">
        <f>LOWER(IF(ISNA(VLOOKUP($B4,'D conf old'!$B:$AH,3,0)),"",VLOOKUP($B4,'D conf old'!$B:$AH,21,0)))</f>
        <v>juv</v>
      </c>
      <c r="AJ4" s="96">
        <f>IF(ISNA(VLOOKUP($B4,'D conf old'!$B:$AH,3,0)),"",VLOOKUP($B4,'D conf old'!$B:$AH,25,0))</f>
        <v>0</v>
      </c>
      <c r="AK4" s="96">
        <f>IF(ISNA(VLOOKUP($B4,'D conf old'!$B:$AH,3,0)),"",VLOOKUP($B4,'D conf old'!$B:$AH,26,0))</f>
        <v>1</v>
      </c>
      <c r="AL4" s="96">
        <f>IF(ISNA(VLOOKUP($B4,'D conf old'!$B:$AH,3,0)),"",VLOOKUP($B4,'D conf old'!$B:$AH,27,0))</f>
        <v>1</v>
      </c>
    </row>
    <row r="5" spans="2:39" x14ac:dyDescent="0.15">
      <c r="B5" s="28" t="s">
        <v>418</v>
      </c>
      <c r="D5" s="82" t="str">
        <f>VLOOKUP($B5,'D (tt&gt;10)'!$B:$M,2,0)</f>
        <v>juv</v>
      </c>
      <c r="E5" s="29">
        <f>VLOOKUP($B5,'D (tt&gt;10)'!$B:$M,3,0)</f>
        <v>27</v>
      </c>
      <c r="F5" s="59">
        <f>VLOOKUP($B5,'D (tt&gt;10)'!$B:$M,4,0)</f>
        <v>6.6851851851851851</v>
      </c>
      <c r="G5" s="59">
        <f>VLOOKUP($B5,'D (tt&gt;10)'!$B:$M,5,0)</f>
        <v>6.2777777777777777</v>
      </c>
      <c r="H5" s="29">
        <f t="shared" si="0"/>
        <v>25</v>
      </c>
      <c r="I5" s="96">
        <f>VLOOKUP($B5,'D (tt&gt;10)'!$B:$M,7,0)</f>
        <v>2</v>
      </c>
      <c r="J5" s="96">
        <f>VLOOKUP($B5,'D (tt&gt;10)'!$B:$M,10,0)</f>
        <v>7</v>
      </c>
      <c r="K5" s="96">
        <f>VLOOKUP($B5,'D (tt&gt;10)'!$B:$M,11,0)</f>
        <v>4</v>
      </c>
      <c r="L5" s="58"/>
      <c r="M5" s="82" t="str">
        <f>LOWER(IF(ISNA(VLOOKUP($B5,'D conf old'!$B:$AH,3,0)),"",VLOOKUP($B5,'D conf old'!$B:$AH,3,0)))</f>
        <v>juv</v>
      </c>
      <c r="N5" s="29">
        <f>IF(ISNA(VLOOKUP($B5,'D conf old'!$B:$AH,3,0)),"",VLOOKUP($B5,'D conf old'!$B:$AH,4,0))</f>
        <v>28</v>
      </c>
      <c r="O5" s="59">
        <f>IF(ISNA(VLOOKUP($B5,'D conf old'!$B:$AH,3,0)),"",VLOOKUP($B5,'D conf old'!$B:$AH,5,0))</f>
        <v>6.61</v>
      </c>
      <c r="P5" s="59">
        <f>IF(ISNA(VLOOKUP($B5,'D conf old'!$B:$AH,3,0)),"",VLOOKUP($B5,'D conf old'!$B:$AH,6,0))</f>
        <v>6.2</v>
      </c>
      <c r="Q5" s="29" t="str">
        <f>LOWER(IF(ISNA(VLOOKUP($B5,'D conf old'!$B:$AH,3,0)),"",VLOOKUP($B5,'D conf old'!$B:$AH,3,0)))</f>
        <v>juv</v>
      </c>
      <c r="R5" s="96">
        <f>IF(ISNA(VLOOKUP($B5,'D conf old'!$B:$AH,3,0)),"",VLOOKUP($B5,'D conf old'!$B:$AH,7,0))</f>
        <v>4</v>
      </c>
      <c r="S5" s="96">
        <f>IF(ISNA(VLOOKUP($B5,'D conf old'!$B:$AH,3,0)),"",VLOOKUP($B5,'D conf old'!$B:$AH,8,0))</f>
        <v>2</v>
      </c>
      <c r="T5" s="96">
        <f>IF(ISNA(VLOOKUP($B5,'D conf old'!$B:$AH,3,0)),"",VLOOKUP($B5,'D conf old'!$B:$AH,9,0))</f>
        <v>5</v>
      </c>
      <c r="U5" s="58"/>
      <c r="V5" s="82" t="str">
        <f>LOWER(IF(ISNA(VLOOKUP($B5,'D conf old'!$B:$AH,3,0)),"",VLOOKUP($B5,'D conf old'!$B:$AH,12,0)))</f>
        <v>juv</v>
      </c>
      <c r="W5" s="29">
        <f>IF(ISNA(VLOOKUP($B5,'D conf old'!$B:$AH,3,0)),"",VLOOKUP($B5,'D conf old'!$B:$AH,13,0))</f>
        <v>33</v>
      </c>
      <c r="X5" s="59">
        <f>IF(ISNA(VLOOKUP($B5,'D conf old'!$B:$AH,3,0)),"",VLOOKUP($B5,'D conf old'!$B:$AH,14,0))</f>
        <v>6.33</v>
      </c>
      <c r="Y5" s="59">
        <f>IF(ISNA(VLOOKUP($B5,'D conf old'!$B:$AH,3,0)),"",VLOOKUP($B5,'D conf old'!$B:$AH,15,0))</f>
        <v>6.24</v>
      </c>
      <c r="Z5" s="29" t="str">
        <f>LOWER(IF(ISNA(VLOOKUP($B5,'D conf old'!$B:$AH,3,0)),"",VLOOKUP($B5,'D conf old'!$B:$AH,3,0)))</f>
        <v>juv</v>
      </c>
      <c r="AA5" s="96">
        <f>IF(ISNA(VLOOKUP($B5,'D conf old'!$B:$AH,3,0)),"",VLOOKUP($B5,'D conf old'!$B:$AH,16,0))</f>
        <v>2</v>
      </c>
      <c r="AB5" s="96">
        <f>IF(ISNA(VLOOKUP($B5,'D conf old'!$B:$AH,3,0)),"",VLOOKUP($B5,'D conf old'!$B:$AH,17,0))</f>
        <v>2</v>
      </c>
      <c r="AC5" s="96">
        <f>IF(ISNA(VLOOKUP($B5,'D conf old'!$B:$AH,3,0)),"",VLOOKUP($B5,'D conf old'!$B:$AH,18,0))</f>
        <v>6</v>
      </c>
      <c r="AD5" s="58"/>
      <c r="AE5" s="82" t="str">
        <f>LOWER(IF(ISNA(VLOOKUP($B5,'D conf old'!$B:$AH,3,0)),"",VLOOKUP($B5,'D conf old'!$B:$AH,21,0)))</f>
        <v>laz</v>
      </c>
      <c r="AF5" s="29">
        <f>IF(ISNA(VLOOKUP($B5,'D conf old'!$B:$AH,3,0)),"",VLOOKUP($B5,'D conf old'!$B:$AH,22,0))</f>
        <v>33</v>
      </c>
      <c r="AG5" s="59">
        <f>IF(ISNA(VLOOKUP($B5,'D conf old'!$B:$AH,3,0)),"",VLOOKUP($B5,'D conf old'!$B:$AH,23,0))</f>
        <v>6.08</v>
      </c>
      <c r="AH5" s="59">
        <f>IF(ISNA(VLOOKUP($B5,'D conf old'!$B:$AH,3,0)),"",VLOOKUP($B5,'D conf old'!$B:$AH,24,0))</f>
        <v>6.12</v>
      </c>
      <c r="AI5" s="29" t="str">
        <f>LOWER(IF(ISNA(VLOOKUP($B5,'D conf old'!$B:$AH,3,0)),"",VLOOKUP($B5,'D conf old'!$B:$AH,21,0)))</f>
        <v>laz</v>
      </c>
      <c r="AJ5" s="96">
        <f>IF(ISNA(VLOOKUP($B5,'D conf old'!$B:$AH,3,0)),"",VLOOKUP($B5,'D conf old'!$B:$AH,25,0))</f>
        <v>0</v>
      </c>
      <c r="AK5" s="96">
        <f>IF(ISNA(VLOOKUP($B5,'D conf old'!$B:$AH,3,0)),"",VLOOKUP($B5,'D conf old'!$B:$AH,26,0))</f>
        <v>2</v>
      </c>
      <c r="AL5" s="96">
        <f>IF(ISNA(VLOOKUP($B5,'D conf old'!$B:$AH,3,0)),"",VLOOKUP($B5,'D conf old'!$B:$AH,27,0))</f>
        <v>7</v>
      </c>
    </row>
    <row r="6" spans="2:39" x14ac:dyDescent="0.15">
      <c r="B6" s="28" t="s">
        <v>423</v>
      </c>
      <c r="D6" s="82" t="str">
        <f>VLOOKUP($B6,'D (tt&gt;10)'!$B:$M,2,0)</f>
        <v>rom</v>
      </c>
      <c r="E6" s="29">
        <f>VLOOKUP($B6,'D (tt&gt;10)'!$B:$M,3,0)</f>
        <v>28</v>
      </c>
      <c r="F6" s="59">
        <f>VLOOKUP($B6,'D (tt&gt;10)'!$B:$M,4,0)</f>
        <v>6.3392857142857144</v>
      </c>
      <c r="G6" s="59">
        <f>VLOOKUP($B6,'D (tt&gt;10)'!$B:$M,5,0)</f>
        <v>6.2321428571428568</v>
      </c>
      <c r="H6" s="29">
        <f t="shared" si="0"/>
        <v>4</v>
      </c>
      <c r="I6" s="96">
        <f>VLOOKUP($B6,'D (tt&gt;10)'!$B:$M,7,0)</f>
        <v>2</v>
      </c>
      <c r="J6" s="96">
        <f>VLOOKUP($B6,'D (tt&gt;10)'!$B:$M,10,0)</f>
        <v>0</v>
      </c>
      <c r="K6" s="96">
        <f>VLOOKUP($B6,'D (tt&gt;10)'!$B:$M,11,0)</f>
        <v>4</v>
      </c>
      <c r="L6" s="58"/>
      <c r="M6" s="223" t="str">
        <f>LOWER(IF(ISNA(VLOOKUP($B6,'D conf old'!$B:$AH,3,0)),"",VLOOKUP($B6,'D conf old'!$B:$AH,3,0)))</f>
        <v/>
      </c>
      <c r="N6" s="117" t="str">
        <f>IF(ISNA(VLOOKUP($B6,'D conf old'!$B:$AH,3,0)),"",VLOOKUP($B6,'D conf old'!$B:$AH,4,0))</f>
        <v/>
      </c>
      <c r="O6" s="225" t="str">
        <f>IF(ISNA(VLOOKUP($B6,'D conf old'!$B:$AH,3,0)),"",VLOOKUP($B6,'D conf old'!$B:$AH,5,0))</f>
        <v/>
      </c>
      <c r="P6" s="225" t="str">
        <f>IF(ISNA(VLOOKUP($B6,'D conf old'!$B:$AH,3,0)),"",VLOOKUP($B6,'D conf old'!$B:$AH,6,0))</f>
        <v/>
      </c>
      <c r="Q6" s="117" t="str">
        <f>LOWER(IF(ISNA(VLOOKUP($B6,'D conf old'!$B:$AH,3,0)),"",VLOOKUP($B6,'D conf old'!$B:$AH,3,0)))</f>
        <v/>
      </c>
      <c r="R6" s="128" t="str">
        <f>IF(ISNA(VLOOKUP($B6,'D conf old'!$B:$AH,3,0)),"",VLOOKUP($B6,'D conf old'!$B:$AH,7,0))</f>
        <v/>
      </c>
      <c r="S6" s="128" t="str">
        <f>IF(ISNA(VLOOKUP($B6,'D conf old'!$B:$AH,3,0)),"",VLOOKUP($B6,'D conf old'!$B:$AH,8,0))</f>
        <v/>
      </c>
      <c r="T6" s="128" t="str">
        <f>IF(ISNA(VLOOKUP($B6,'D conf old'!$B:$AH,3,0)),"",VLOOKUP($B6,'D conf old'!$B:$AH,9,0))</f>
        <v/>
      </c>
      <c r="U6" s="58"/>
      <c r="V6" s="223" t="str">
        <f>LOWER(IF(ISNA(VLOOKUP($B6,'D conf old'!$B:$AH,3,0)),"",VLOOKUP($B6,'D conf old'!$B:$AH,12,0)))</f>
        <v/>
      </c>
      <c r="W6" s="117" t="str">
        <f>IF(ISNA(VLOOKUP($B6,'D conf old'!$B:$AH,3,0)),"",VLOOKUP($B6,'D conf old'!$B:$AH,13,0))</f>
        <v/>
      </c>
      <c r="X6" s="225" t="str">
        <f>IF(ISNA(VLOOKUP($B6,'D conf old'!$B:$AH,3,0)),"",VLOOKUP($B6,'D conf old'!$B:$AH,14,0))</f>
        <v/>
      </c>
      <c r="Y6" s="225" t="str">
        <f>IF(ISNA(VLOOKUP($B6,'D conf old'!$B:$AH,3,0)),"",VLOOKUP($B6,'D conf old'!$B:$AH,15,0))</f>
        <v/>
      </c>
      <c r="Z6" s="117" t="str">
        <f>LOWER(IF(ISNA(VLOOKUP($B6,'D conf old'!$B:$AH,3,0)),"",VLOOKUP($B6,'D conf old'!$B:$AH,3,0)))</f>
        <v/>
      </c>
      <c r="AA6" s="128" t="str">
        <f>IF(ISNA(VLOOKUP($B6,'D conf old'!$B:$AH,3,0)),"",VLOOKUP($B6,'D conf old'!$B:$AH,16,0))</f>
        <v/>
      </c>
      <c r="AB6" s="128" t="str">
        <f>IF(ISNA(VLOOKUP($B6,'D conf old'!$B:$AH,3,0)),"",VLOOKUP($B6,'D conf old'!$B:$AH,17,0))</f>
        <v/>
      </c>
      <c r="AC6" s="128" t="str">
        <f>IF(ISNA(VLOOKUP($B6,'D conf old'!$B:$AH,3,0)),"",VLOOKUP($B6,'D conf old'!$B:$AH,18,0))</f>
        <v/>
      </c>
      <c r="AD6" s="58"/>
      <c r="AE6" s="223" t="str">
        <f>LOWER(IF(ISNA(VLOOKUP($B6,'D conf old'!$B:$AH,3,0)),"",VLOOKUP($B6,'D conf old'!$B:$AH,21,0)))</f>
        <v/>
      </c>
      <c r="AF6" s="117" t="str">
        <f>IF(ISNA(VLOOKUP($B6,'D conf old'!$B:$AH,3,0)),"",VLOOKUP($B6,'D conf old'!$B:$AH,22,0))</f>
        <v/>
      </c>
      <c r="AG6" s="225" t="str">
        <f>IF(ISNA(VLOOKUP($B6,'D conf old'!$B:$AH,3,0)),"",VLOOKUP($B6,'D conf old'!$B:$AH,23,0))</f>
        <v/>
      </c>
      <c r="AH6" s="225" t="str">
        <f>IF(ISNA(VLOOKUP($B6,'D conf old'!$B:$AH,3,0)),"",VLOOKUP($B6,'D conf old'!$B:$AH,24,0))</f>
        <v/>
      </c>
      <c r="AI6" s="117" t="str">
        <f>LOWER(IF(ISNA(VLOOKUP($B6,'D conf old'!$B:$AH,3,0)),"",VLOOKUP($B6,'D conf old'!$B:$AH,21,0)))</f>
        <v/>
      </c>
      <c r="AJ6" s="128" t="str">
        <f>IF(ISNA(VLOOKUP($B6,'D conf old'!$B:$AH,3,0)),"",VLOOKUP($B6,'D conf old'!$B:$AH,25,0))</f>
        <v/>
      </c>
      <c r="AK6" s="128" t="str">
        <f>IF(ISNA(VLOOKUP($B6,'D conf old'!$B:$AH,3,0)),"",VLOOKUP($B6,'D conf old'!$B:$AH,26,0))</f>
        <v/>
      </c>
      <c r="AL6" s="128" t="str">
        <f>IF(ISNA(VLOOKUP($B6,'D conf old'!$B:$AH,3,0)),"",VLOOKUP($B6,'D conf old'!$B:$AH,27,0))</f>
        <v/>
      </c>
    </row>
    <row r="7" spans="2:39" x14ac:dyDescent="0.15">
      <c r="B7" s="28" t="s">
        <v>846</v>
      </c>
      <c r="D7" s="82" t="str">
        <f>VLOOKUP($B7,'D (tt&gt;10)'!$B:$M,2,0)</f>
        <v>rom</v>
      </c>
      <c r="E7" s="29">
        <f>VLOOKUP($B7,'D (tt&gt;10)'!$B:$M,3,0)</f>
        <v>36</v>
      </c>
      <c r="F7" s="59">
        <f>VLOOKUP($B7,'D (tt&gt;10)'!$B:$M,4,0)</f>
        <v>6.125</v>
      </c>
      <c r="G7" s="59">
        <f>VLOOKUP($B7,'D (tt&gt;10)'!$B:$M,5,0)</f>
        <v>6.2222222222222223</v>
      </c>
      <c r="H7" s="29">
        <f t="shared" ref="H7:H20" si="1">J7*3+K7</f>
        <v>10</v>
      </c>
      <c r="I7" s="96">
        <f>VLOOKUP($B7,'D (tt&gt;10)'!$B:$M,7,0)</f>
        <v>0</v>
      </c>
      <c r="J7" s="96">
        <f>VLOOKUP($B7,'D (tt&gt;10)'!$B:$M,10,0)</f>
        <v>1</v>
      </c>
      <c r="K7" s="96">
        <f>VLOOKUP($B7,'D (tt&gt;10)'!$B:$M,11,0)</f>
        <v>7</v>
      </c>
      <c r="L7" s="58"/>
      <c r="M7" s="82" t="str">
        <f>LOWER(IF(ISNA(VLOOKUP($B7,'D conf old'!$B:$AH,3,0)),"",VLOOKUP($B7,'D conf old'!$B:$AH,3,0)))</f>
        <v>rom</v>
      </c>
      <c r="N7" s="29">
        <f>IF(ISNA(VLOOKUP($B7,'D conf old'!$B:$AH,3,0)),"",VLOOKUP($B7,'D conf old'!$B:$AH,4,0))</f>
        <v>30</v>
      </c>
      <c r="O7" s="59">
        <f>IF(ISNA(VLOOKUP($B7,'D conf old'!$B:$AH,3,0)),"",VLOOKUP($B7,'D conf old'!$B:$AH,5,0))</f>
        <v>5.82</v>
      </c>
      <c r="P7" s="59">
        <f>IF(ISNA(VLOOKUP($B7,'D conf old'!$B:$AH,3,0)),"",VLOOKUP($B7,'D conf old'!$B:$AH,6,0))</f>
        <v>5.82</v>
      </c>
      <c r="Q7" s="29" t="str">
        <f>LOWER(IF(ISNA(VLOOKUP($B7,'D conf old'!$B:$AH,3,0)),"",VLOOKUP($B7,'D conf old'!$B:$AH,3,0)))</f>
        <v>rom</v>
      </c>
      <c r="R7" s="96">
        <f>IF(ISNA(VLOOKUP($B7,'D conf old'!$B:$AH,3,0)),"",VLOOKUP($B7,'D conf old'!$B:$AH,7,0))</f>
        <v>1</v>
      </c>
      <c r="S7" s="96">
        <f>IF(ISNA(VLOOKUP($B7,'D conf old'!$B:$AH,3,0)),"",VLOOKUP($B7,'D conf old'!$B:$AH,8,0))</f>
        <v>0</v>
      </c>
      <c r="T7" s="96">
        <f>IF(ISNA(VLOOKUP($B7,'D conf old'!$B:$AH,3,0)),"",VLOOKUP($B7,'D conf old'!$B:$AH,9,0))</f>
        <v>6</v>
      </c>
      <c r="U7" s="58"/>
      <c r="V7" s="223"/>
      <c r="W7" s="117"/>
      <c r="X7" s="225"/>
      <c r="Y7" s="225"/>
      <c r="Z7" s="117"/>
      <c r="AA7" s="128"/>
      <c r="AB7" s="128"/>
      <c r="AC7" s="128"/>
      <c r="AD7" s="58"/>
      <c r="AE7" s="223"/>
      <c r="AF7" s="117"/>
      <c r="AG7" s="225"/>
      <c r="AH7" s="225"/>
      <c r="AI7" s="117"/>
      <c r="AJ7" s="128"/>
      <c r="AK7" s="128"/>
      <c r="AL7" s="128"/>
    </row>
    <row r="8" spans="2:39" x14ac:dyDescent="0.15">
      <c r="B8" s="28" t="s">
        <v>445</v>
      </c>
      <c r="D8" s="82" t="str">
        <f>VLOOKUP($B8,'D (tt&gt;10)'!$B:$M,2,0)</f>
        <v>par</v>
      </c>
      <c r="E8" s="29">
        <f>VLOOKUP($B8,'D (tt&gt;10)'!$B:$M,3,0)</f>
        <v>20</v>
      </c>
      <c r="F8" s="59">
        <f>VLOOKUP($B8,'D (tt&gt;10)'!$B:$M,4,0)</f>
        <v>6.0250000000000004</v>
      </c>
      <c r="G8" s="59">
        <f>VLOOKUP($B8,'D (tt&gt;10)'!$B:$M,5,0)</f>
        <v>6.2</v>
      </c>
      <c r="H8" s="29">
        <f t="shared" si="1"/>
        <v>5</v>
      </c>
      <c r="I8" s="96">
        <f>VLOOKUP($B8,'D (tt&gt;10)'!$B:$M,7,0)</f>
        <v>0</v>
      </c>
      <c r="J8" s="96">
        <f>VLOOKUP($B8,'D (tt&gt;10)'!$B:$M,10,0)</f>
        <v>0</v>
      </c>
      <c r="K8" s="96">
        <f>VLOOKUP($B8,'D (tt&gt;10)'!$B:$M,11,0)</f>
        <v>5</v>
      </c>
      <c r="L8" s="58"/>
      <c r="M8" s="82" t="str">
        <f>LOWER(IF(ISNA(VLOOKUP($B8,'D conf old'!$B:$AH,3,0)),"",VLOOKUP($B8,'D conf old'!$B:$AH,3,0)))</f>
        <v>par</v>
      </c>
      <c r="N8" s="29">
        <f>IF(ISNA(VLOOKUP($B8,'D conf old'!$B:$AH,3,0)),"",VLOOKUP($B8,'D conf old'!$B:$AH,4,0))</f>
        <v>35</v>
      </c>
      <c r="O8" s="59">
        <f>IF(ISNA(VLOOKUP($B8,'D conf old'!$B:$AH,3,0)),"",VLOOKUP($B8,'D conf old'!$B:$AH,5,0))</f>
        <v>5.97</v>
      </c>
      <c r="P8" s="59">
        <f>IF(ISNA(VLOOKUP($B8,'D conf old'!$B:$AH,3,0)),"",VLOOKUP($B8,'D conf old'!$B:$AH,6,0))</f>
        <v>6.03</v>
      </c>
      <c r="Q8" s="29" t="str">
        <f>LOWER(IF(ISNA(VLOOKUP($B8,'D conf old'!$B:$AH,3,0)),"",VLOOKUP($B8,'D conf old'!$B:$AH,3,0)))</f>
        <v>par</v>
      </c>
      <c r="R8" s="96">
        <f>IF(ISNA(VLOOKUP($B8,'D conf old'!$B:$AH,3,0)),"",VLOOKUP($B8,'D conf old'!$B:$AH,7,0))</f>
        <v>1</v>
      </c>
      <c r="S8" s="96">
        <f>IF(ISNA(VLOOKUP($B8,'D conf old'!$B:$AH,3,0)),"",VLOOKUP($B8,'D conf old'!$B:$AH,8,0))</f>
        <v>1</v>
      </c>
      <c r="T8" s="96">
        <f>IF(ISNA(VLOOKUP($B8,'D conf old'!$B:$AH,3,0)),"",VLOOKUP($B8,'D conf old'!$B:$AH,9,0))</f>
        <v>8</v>
      </c>
      <c r="U8" s="58"/>
      <c r="V8" s="82" t="str">
        <f>LOWER(IF(ISNA(VLOOKUP($B8,'D conf old'!$B:$AH,3,0)),"",VLOOKUP($B8,'D conf old'!$B:$AH,12,0)))</f>
        <v>par</v>
      </c>
      <c r="W8" s="29">
        <f>IF(ISNA(VLOOKUP($B8,'D conf old'!$B:$AH,3,0)),"",VLOOKUP($B8,'D conf old'!$B:$AH,13,0))</f>
        <v>33</v>
      </c>
      <c r="X8" s="59">
        <f>IF(ISNA(VLOOKUP($B8,'D conf old'!$B:$AH,3,0)),"",VLOOKUP($B8,'D conf old'!$B:$AH,14,0))</f>
        <v>6.18</v>
      </c>
      <c r="Y8" s="59">
        <f>IF(ISNA(VLOOKUP($B8,'D conf old'!$B:$AH,3,0)),"",VLOOKUP($B8,'D conf old'!$B:$AH,15,0))</f>
        <v>5.94</v>
      </c>
      <c r="Z8" s="29" t="str">
        <f>LOWER(IF(ISNA(VLOOKUP($B8,'D conf old'!$B:$AH,3,0)),"",VLOOKUP($B8,'D conf old'!$B:$AH,3,0)))</f>
        <v>par</v>
      </c>
      <c r="AA8" s="96">
        <f>IF(ISNA(VLOOKUP($B8,'D conf old'!$B:$AH,3,0)),"",VLOOKUP($B8,'D conf old'!$B:$AH,16,0))</f>
        <v>4</v>
      </c>
      <c r="AB8" s="96">
        <f>IF(ISNA(VLOOKUP($B8,'D conf old'!$B:$AH,3,0)),"",VLOOKUP($B8,'D conf old'!$B:$AH,17,0))</f>
        <v>0</v>
      </c>
      <c r="AC8" s="96">
        <f>IF(ISNA(VLOOKUP($B8,'D conf old'!$B:$AH,3,0)),"",VLOOKUP($B8,'D conf old'!$B:$AH,18,0))</f>
        <v>8</v>
      </c>
      <c r="AD8" s="58"/>
      <c r="AE8" s="82" t="str">
        <f>LOWER(IF(ISNA(VLOOKUP($B8,'D conf old'!$B:$AH,3,0)),"",VLOOKUP($B8,'D conf old'!$B:$AH,21,0)))</f>
        <v>par</v>
      </c>
      <c r="AF8" s="29">
        <f>IF(ISNA(VLOOKUP($B8,'D conf old'!$B:$AH,3,0)),"",VLOOKUP($B8,'D conf old'!$B:$AH,22,0))</f>
        <v>27</v>
      </c>
      <c r="AG8" s="59">
        <f>IF(ISNA(VLOOKUP($B8,'D conf old'!$B:$AH,3,0)),"",VLOOKUP($B8,'D conf old'!$B:$AH,23,0))</f>
        <v>5.59</v>
      </c>
      <c r="AH8" s="59">
        <f>IF(ISNA(VLOOKUP($B8,'D conf old'!$B:$AH,3,0)),"",VLOOKUP($B8,'D conf old'!$B:$AH,24,0))</f>
        <v>5.83</v>
      </c>
      <c r="AI8" s="29" t="str">
        <f>LOWER(IF(ISNA(VLOOKUP($B8,'D conf old'!$B:$AH,3,0)),"",VLOOKUP($B8,'D conf old'!$B:$AH,21,0)))</f>
        <v>par</v>
      </c>
      <c r="AJ8" s="96">
        <f>IF(ISNA(VLOOKUP($B8,'D conf old'!$B:$AH,3,0)),"",VLOOKUP($B8,'D conf old'!$B:$AH,25,0))</f>
        <v>0</v>
      </c>
      <c r="AK8" s="96">
        <f>IF(ISNA(VLOOKUP($B8,'D conf old'!$B:$AH,3,0)),"",VLOOKUP($B8,'D conf old'!$B:$AH,26,0))</f>
        <v>0</v>
      </c>
      <c r="AL8" s="96">
        <f>IF(ISNA(VLOOKUP($B8,'D conf old'!$B:$AH,3,0)),"",VLOOKUP($B8,'D conf old'!$B:$AH,27,0))</f>
        <v>7</v>
      </c>
    </row>
    <row r="9" spans="2:39" x14ac:dyDescent="0.15">
      <c r="B9" s="28" t="s">
        <v>458</v>
      </c>
      <c r="D9" s="82" t="str">
        <f>VLOOKUP($B9,'D (tt&gt;10)'!$B:$M,2,0)</f>
        <v>int</v>
      </c>
      <c r="E9" s="29">
        <f>VLOOKUP($B9,'D (tt&gt;10)'!$B:$M,3,0)</f>
        <v>24</v>
      </c>
      <c r="F9" s="59">
        <f>VLOOKUP($B9,'D (tt&gt;10)'!$B:$M,4,0)</f>
        <v>6.125</v>
      </c>
      <c r="G9" s="59">
        <f>VLOOKUP($B9,'D (tt&gt;10)'!$B:$M,5,0)</f>
        <v>6.1875</v>
      </c>
      <c r="H9" s="29">
        <f t="shared" si="1"/>
        <v>9</v>
      </c>
      <c r="I9" s="96">
        <f>VLOOKUP($B9,'D (tt&gt;10)'!$B:$M,7,0)</f>
        <v>1</v>
      </c>
      <c r="J9" s="96">
        <f>VLOOKUP($B9,'D (tt&gt;10)'!$B:$M,10,0)</f>
        <v>0</v>
      </c>
      <c r="K9" s="96">
        <f>VLOOKUP($B9,'D (tt&gt;10)'!$B:$M,11,0)</f>
        <v>9</v>
      </c>
      <c r="L9" s="58"/>
      <c r="M9" s="82" t="str">
        <f>LOWER(IF(ISNA(VLOOKUP($B9,'D conf old'!$B:$AH,3,0)),"",VLOOKUP($B9,'D conf old'!$B:$AH,3,0)))</f>
        <v>int</v>
      </c>
      <c r="N9" s="29">
        <f>IF(ISNA(VLOOKUP($B9,'D conf old'!$B:$AH,3,0)),"",VLOOKUP($B9,'D conf old'!$B:$AH,4,0))</f>
        <v>32</v>
      </c>
      <c r="O9" s="59">
        <f>IF(ISNA(VLOOKUP($B9,'D conf old'!$B:$AH,3,0)),"",VLOOKUP($B9,'D conf old'!$B:$AH,5,0))</f>
        <v>6.05</v>
      </c>
      <c r="P9" s="59">
        <f>IF(ISNA(VLOOKUP($B9,'D conf old'!$B:$AH,3,0)),"",VLOOKUP($B9,'D conf old'!$B:$AH,6,0))</f>
        <v>6</v>
      </c>
      <c r="Q9" s="29" t="str">
        <f>LOWER(IF(ISNA(VLOOKUP($B9,'D conf old'!$B:$AH,3,0)),"",VLOOKUP($B9,'D conf old'!$B:$AH,3,0)))</f>
        <v>int</v>
      </c>
      <c r="R9" s="96">
        <f>IF(ISNA(VLOOKUP($B9,'D conf old'!$B:$AH,3,0)),"",VLOOKUP($B9,'D conf old'!$B:$AH,7,0))</f>
        <v>2</v>
      </c>
      <c r="S9" s="96">
        <f>IF(ISNA(VLOOKUP($B9,'D conf old'!$B:$AH,3,0)),"",VLOOKUP($B9,'D conf old'!$B:$AH,8,0))</f>
        <v>1</v>
      </c>
      <c r="T9" s="96">
        <f>IF(ISNA(VLOOKUP($B9,'D conf old'!$B:$AH,3,0)),"",VLOOKUP($B9,'D conf old'!$B:$AH,9,0))</f>
        <v>11</v>
      </c>
      <c r="U9" s="58"/>
      <c r="V9" s="82" t="str">
        <f>LOWER(IF(ISNA(VLOOKUP($B9,'D conf old'!$B:$AH,3,0)),"",VLOOKUP($B9,'D conf old'!$B:$AH,12,0)))</f>
        <v>int</v>
      </c>
      <c r="W9" s="29">
        <f>IF(ISNA(VLOOKUP($B9,'D conf old'!$B:$AH,3,0)),"",VLOOKUP($B9,'D conf old'!$B:$AH,13,0))</f>
        <v>11</v>
      </c>
      <c r="X9" s="59">
        <f>IF(ISNA(VLOOKUP($B9,'D conf old'!$B:$AH,3,0)),"",VLOOKUP($B9,'D conf old'!$B:$AH,14,0))</f>
        <v>5.5</v>
      </c>
      <c r="Y9" s="59">
        <f>IF(ISNA(VLOOKUP($B9,'D conf old'!$B:$AH,3,0)),"",VLOOKUP($B9,'D conf old'!$B:$AH,15,0))</f>
        <v>5.41</v>
      </c>
      <c r="Z9" s="29" t="str">
        <f>LOWER(IF(ISNA(VLOOKUP($B9,'D conf old'!$B:$AH,3,0)),"",VLOOKUP($B9,'D conf old'!$B:$AH,3,0)))</f>
        <v>int</v>
      </c>
      <c r="AA9" s="96">
        <f>IF(ISNA(VLOOKUP($B9,'D conf old'!$B:$AH,3,0)),"",VLOOKUP($B9,'D conf old'!$B:$AH,16,0))</f>
        <v>1</v>
      </c>
      <c r="AB9" s="96">
        <f>IF(ISNA(VLOOKUP($B9,'D conf old'!$B:$AH,3,0)),"",VLOOKUP($B9,'D conf old'!$B:$AH,17,0))</f>
        <v>0</v>
      </c>
      <c r="AC9" s="96">
        <f>IF(ISNA(VLOOKUP($B9,'D conf old'!$B:$AH,3,0)),"",VLOOKUP($B9,'D conf old'!$B:$AH,18,0))</f>
        <v>2</v>
      </c>
      <c r="AD9" s="58"/>
      <c r="AE9" s="82" t="str">
        <f>LOWER(IF(ISNA(VLOOKUP($B9,'D conf old'!$B:$AH,3,0)),"",VLOOKUP($B9,'D conf old'!$B:$AH,21,0)))</f>
        <v>int</v>
      </c>
      <c r="AF9" s="29">
        <f>IF(ISNA(VLOOKUP($B9,'D conf old'!$B:$AH,3,0)),"",VLOOKUP($B9,'D conf old'!$B:$AH,22,0))</f>
        <v>33</v>
      </c>
      <c r="AG9" s="59">
        <f>IF(ISNA(VLOOKUP($B9,'D conf old'!$B:$AH,3,0)),"",VLOOKUP($B9,'D conf old'!$B:$AH,23,0))</f>
        <v>6.44</v>
      </c>
      <c r="AH9" s="59">
        <f>IF(ISNA(VLOOKUP($B9,'D conf old'!$B:$AH,3,0)),"",VLOOKUP($B9,'D conf old'!$B:$AH,24,0))</f>
        <v>6.18</v>
      </c>
      <c r="AI9" s="29" t="str">
        <f>LOWER(IF(ISNA(VLOOKUP($B9,'D conf old'!$B:$AH,3,0)),"",VLOOKUP($B9,'D conf old'!$B:$AH,21,0)))</f>
        <v>int</v>
      </c>
      <c r="AJ9" s="96">
        <f>IF(ISNA(VLOOKUP($B9,'D conf old'!$B:$AH,3,0)),"",VLOOKUP($B9,'D conf old'!$B:$AH,25,0))</f>
        <v>3</v>
      </c>
      <c r="AK9" s="96">
        <f>IF(ISNA(VLOOKUP($B9,'D conf old'!$B:$AH,3,0)),"",VLOOKUP($B9,'D conf old'!$B:$AH,26,0))</f>
        <v>1</v>
      </c>
      <c r="AL9" s="96">
        <f>IF(ISNA(VLOOKUP($B9,'D conf old'!$B:$AH,3,0)),"",VLOOKUP($B9,'D conf old'!$B:$AH,27,0))</f>
        <v>3</v>
      </c>
    </row>
    <row r="10" spans="2:39" x14ac:dyDescent="0.15">
      <c r="B10" s="28" t="s">
        <v>384</v>
      </c>
      <c r="D10" s="82" t="str">
        <f>VLOOKUP($B10,'D (tt&gt;10)'!$B:$M,2,0)</f>
        <v>juv</v>
      </c>
      <c r="E10" s="29">
        <f>VLOOKUP($B10,'D (tt&gt;10)'!$B:$M,3,0)</f>
        <v>31</v>
      </c>
      <c r="F10" s="59">
        <f>VLOOKUP($B10,'D (tt&gt;10)'!$B:$M,4,0)</f>
        <v>6.387096774193548</v>
      </c>
      <c r="G10" s="59">
        <f>VLOOKUP($B10,'D (tt&gt;10)'!$B:$M,5,0)</f>
        <v>6.17741935483871</v>
      </c>
      <c r="H10" s="29">
        <f t="shared" si="1"/>
        <v>5</v>
      </c>
      <c r="I10" s="96">
        <f>VLOOKUP($B10,'D (tt&gt;10)'!$B:$M,7,0)</f>
        <v>3</v>
      </c>
      <c r="J10" s="96">
        <f>VLOOKUP($B10,'D (tt&gt;10)'!$B:$M,10,0)</f>
        <v>0</v>
      </c>
      <c r="K10" s="96">
        <f>VLOOKUP($B10,'D (tt&gt;10)'!$B:$M,11,0)</f>
        <v>5</v>
      </c>
      <c r="L10" s="58"/>
      <c r="M10" s="82" t="str">
        <f>LOWER(IF(ISNA(VLOOKUP($B10,'D conf old'!$B:$AH,3,0)),"",VLOOKUP($B10,'D conf old'!$B:$AH,3,0)))</f>
        <v>juv</v>
      </c>
      <c r="N10" s="29">
        <f>IF(ISNA(VLOOKUP($B10,'D conf old'!$B:$AH,3,0)),"",VLOOKUP($B10,'D conf old'!$B:$AH,4,0))</f>
        <v>24</v>
      </c>
      <c r="O10" s="59">
        <f>IF(ISNA(VLOOKUP($B10,'D conf old'!$B:$AH,3,0)),"",VLOOKUP($B10,'D conf old'!$B:$AH,5,0))</f>
        <v>6.19</v>
      </c>
      <c r="P10" s="59">
        <f>IF(ISNA(VLOOKUP($B10,'D conf old'!$B:$AH,3,0)),"",VLOOKUP($B10,'D conf old'!$B:$AH,6,0))</f>
        <v>6.17</v>
      </c>
      <c r="Q10" s="29" t="str">
        <f>LOWER(IF(ISNA(VLOOKUP($B10,'D conf old'!$B:$AH,3,0)),"",VLOOKUP($B10,'D conf old'!$B:$AH,3,0)))</f>
        <v>juv</v>
      </c>
      <c r="R10" s="96">
        <f>IF(ISNA(VLOOKUP($B10,'D conf old'!$B:$AH,3,0)),"",VLOOKUP($B10,'D conf old'!$B:$AH,7,0))</f>
        <v>1</v>
      </c>
      <c r="S10" s="96">
        <f>IF(ISNA(VLOOKUP($B10,'D conf old'!$B:$AH,3,0)),"",VLOOKUP($B10,'D conf old'!$B:$AH,8,0))</f>
        <v>0</v>
      </c>
      <c r="T10" s="96">
        <f>IF(ISNA(VLOOKUP($B10,'D conf old'!$B:$AH,3,0)),"",VLOOKUP($B10,'D conf old'!$B:$AH,9,0))</f>
        <v>5</v>
      </c>
      <c r="U10" s="58"/>
      <c r="V10" s="82" t="str">
        <f>LOWER(IF(ISNA(VLOOKUP($B10,'D conf old'!$B:$AH,3,0)),"",VLOOKUP($B10,'D conf old'!$B:$AH,12,0)))</f>
        <v>juv</v>
      </c>
      <c r="W10" s="29">
        <f>IF(ISNA(VLOOKUP($B10,'D conf old'!$B:$AH,3,0)),"",VLOOKUP($B10,'D conf old'!$B:$AH,13,0))</f>
        <v>34</v>
      </c>
      <c r="X10" s="59">
        <f>IF(ISNA(VLOOKUP($B10,'D conf old'!$B:$AH,3,0)),"",VLOOKUP($B10,'D conf old'!$B:$AH,14,0))</f>
        <v>6.34</v>
      </c>
      <c r="Y10" s="59">
        <f>IF(ISNA(VLOOKUP($B10,'D conf old'!$B:$AH,3,0)),"",VLOOKUP($B10,'D conf old'!$B:$AH,15,0))</f>
        <v>6.24</v>
      </c>
      <c r="Z10" s="29" t="str">
        <f>LOWER(IF(ISNA(VLOOKUP($B10,'D conf old'!$B:$AH,3,0)),"",VLOOKUP($B10,'D conf old'!$B:$AH,3,0)))</f>
        <v>juv</v>
      </c>
      <c r="AA10" s="96">
        <f>IF(ISNA(VLOOKUP($B10,'D conf old'!$B:$AH,3,0)),"",VLOOKUP($B10,'D conf old'!$B:$AH,16,0))</f>
        <v>2</v>
      </c>
      <c r="AB10" s="96">
        <f>IF(ISNA(VLOOKUP($B10,'D conf old'!$B:$AH,3,0)),"",VLOOKUP($B10,'D conf old'!$B:$AH,17,0))</f>
        <v>1</v>
      </c>
      <c r="AC10" s="96">
        <f>IF(ISNA(VLOOKUP($B10,'D conf old'!$B:$AH,3,0)),"",VLOOKUP($B10,'D conf old'!$B:$AH,18,0))</f>
        <v>7</v>
      </c>
      <c r="AD10" s="58"/>
      <c r="AE10" s="82" t="str">
        <f>LOWER(IF(ISNA(VLOOKUP($B10,'D conf old'!$B:$AH,3,0)),"",VLOOKUP($B10,'D conf old'!$B:$AH,21,0)))</f>
        <v>juv</v>
      </c>
      <c r="AF10" s="29">
        <f>IF(ISNA(VLOOKUP($B10,'D conf old'!$B:$AH,3,0)),"",VLOOKUP($B10,'D conf old'!$B:$AH,22,0))</f>
        <v>32</v>
      </c>
      <c r="AG10" s="59">
        <f>IF(ISNA(VLOOKUP($B10,'D conf old'!$B:$AH,3,0)),"",VLOOKUP($B10,'D conf old'!$B:$AH,23,0))</f>
        <v>6.13</v>
      </c>
      <c r="AH10" s="59">
        <f>IF(ISNA(VLOOKUP($B10,'D conf old'!$B:$AH,3,0)),"",VLOOKUP($B10,'D conf old'!$B:$AH,24,0))</f>
        <v>5.95</v>
      </c>
      <c r="AI10" s="29" t="str">
        <f>LOWER(IF(ISNA(VLOOKUP($B10,'D conf old'!$B:$AH,3,0)),"",VLOOKUP($B10,'D conf old'!$B:$AH,21,0)))</f>
        <v>juv</v>
      </c>
      <c r="AJ10" s="96">
        <f>IF(ISNA(VLOOKUP($B10,'D conf old'!$B:$AH,3,0)),"",VLOOKUP($B10,'D conf old'!$B:$AH,25,0))</f>
        <v>2</v>
      </c>
      <c r="AK10" s="96">
        <f>IF(ISNA(VLOOKUP($B10,'D conf old'!$B:$AH,3,0)),"",VLOOKUP($B10,'D conf old'!$B:$AH,26,0))</f>
        <v>1</v>
      </c>
      <c r="AL10" s="96">
        <f>IF(ISNA(VLOOKUP($B10,'D conf old'!$B:$AH,3,0)),"",VLOOKUP($B10,'D conf old'!$B:$AH,27,0))</f>
        <v>3</v>
      </c>
    </row>
    <row r="11" spans="2:39" x14ac:dyDescent="0.15">
      <c r="B11" s="28" t="s">
        <v>412</v>
      </c>
      <c r="D11" s="82" t="str">
        <f>VLOOKUP($B11,'D (tt&gt;10)'!$B:$M,2,0)</f>
        <v>nap</v>
      </c>
      <c r="E11" s="29">
        <f>VLOOKUP($B11,'D (tt&gt;10)'!$B:$M,3,0)</f>
        <v>11</v>
      </c>
      <c r="F11" s="59">
        <f>VLOOKUP($B11,'D (tt&gt;10)'!$B:$M,4,0)</f>
        <v>6.3181818181818183</v>
      </c>
      <c r="G11" s="59">
        <f>VLOOKUP($B11,'D (tt&gt;10)'!$B:$M,5,0)</f>
        <v>6.1363636363636367</v>
      </c>
      <c r="H11" s="29">
        <f t="shared" si="1"/>
        <v>2</v>
      </c>
      <c r="I11" s="96">
        <f>VLOOKUP($B11,'D (tt&gt;10)'!$B:$M,7,0)</f>
        <v>1</v>
      </c>
      <c r="J11" s="96">
        <f>VLOOKUP($B11,'D (tt&gt;10)'!$B:$M,10,0)</f>
        <v>0</v>
      </c>
      <c r="K11" s="96">
        <f>VLOOKUP($B11,'D (tt&gt;10)'!$B:$M,11,0)</f>
        <v>2</v>
      </c>
      <c r="L11" s="58"/>
      <c r="M11" s="223" t="str">
        <f>LOWER(IF(ISNA(VLOOKUP($B11,'D conf old'!$B:$AH,3,0)),"",VLOOKUP($B11,'D conf old'!$B:$AH,3,0)))</f>
        <v/>
      </c>
      <c r="N11" s="117" t="str">
        <f>IF(ISNA(VLOOKUP($B11,'D conf old'!$B:$AH,3,0)),"",VLOOKUP($B11,'D conf old'!$B:$AH,4,0))</f>
        <v/>
      </c>
      <c r="O11" s="225" t="str">
        <f>IF(ISNA(VLOOKUP($B11,'D conf old'!$B:$AH,3,0)),"",VLOOKUP($B11,'D conf old'!$B:$AH,5,0))</f>
        <v/>
      </c>
      <c r="P11" s="225" t="str">
        <f>IF(ISNA(VLOOKUP($B11,'D conf old'!$B:$AH,3,0)),"",VLOOKUP($B11,'D conf old'!$B:$AH,6,0))</f>
        <v/>
      </c>
      <c r="Q11" s="117" t="str">
        <f>LOWER(IF(ISNA(VLOOKUP($B11,'D conf old'!$B:$AH,3,0)),"",VLOOKUP($B11,'D conf old'!$B:$AH,3,0)))</f>
        <v/>
      </c>
      <c r="R11" s="128" t="str">
        <f>IF(ISNA(VLOOKUP($B11,'D conf old'!$B:$AH,3,0)),"",VLOOKUP($B11,'D conf old'!$B:$AH,7,0))</f>
        <v/>
      </c>
      <c r="S11" s="128" t="str">
        <f>IF(ISNA(VLOOKUP($B11,'D conf old'!$B:$AH,3,0)),"",VLOOKUP($B11,'D conf old'!$B:$AH,8,0))</f>
        <v/>
      </c>
      <c r="T11" s="128" t="str">
        <f>IF(ISNA(VLOOKUP($B11,'D conf old'!$B:$AH,3,0)),"",VLOOKUP($B11,'D conf old'!$B:$AH,9,0))</f>
        <v/>
      </c>
      <c r="U11" s="58"/>
      <c r="V11" s="117" t="str">
        <f>LOWER(IF(ISNA(VLOOKUP($B11,'D conf old'!$B:$AH,3,0)),"",VLOOKUP($B11,'D conf old'!$B:$AH,12,0)))</f>
        <v/>
      </c>
      <c r="W11" s="225" t="str">
        <f>IF(ISNA(VLOOKUP($B11,'D conf old'!$B:$AH,3,0)),"",VLOOKUP($B11,'D conf old'!$B:$AH,13,0))</f>
        <v/>
      </c>
      <c r="X11" s="225" t="str">
        <f>IF(ISNA(VLOOKUP($B11,'D conf old'!$B:$AH,3,0)),"",VLOOKUP($B11,'D conf old'!$B:$AH,14,0))</f>
        <v/>
      </c>
      <c r="Y11" s="117" t="str">
        <f>IF(ISNA(VLOOKUP($B11,'D conf old'!$B:$AH,3,0)),"",VLOOKUP($B11,'D conf old'!$B:$AH,15,0))</f>
        <v/>
      </c>
      <c r="Z11" s="128" t="str">
        <f>LOWER(IF(ISNA(VLOOKUP($B11,'D conf old'!$B:$AH,3,0)),"",VLOOKUP($B11,'D conf old'!$B:$AH,3,0)))</f>
        <v/>
      </c>
      <c r="AA11" s="128" t="str">
        <f>IF(ISNA(VLOOKUP($B11,'D conf old'!$B:$AH,3,0)),"",VLOOKUP($B11,'D conf old'!$B:$AH,16,0))</f>
        <v/>
      </c>
      <c r="AB11" s="128" t="str">
        <f>IF(ISNA(VLOOKUP($B11,'D conf old'!$B:$AH,3,0)),"",VLOOKUP($B11,'D conf old'!$B:$AH,17,0))</f>
        <v/>
      </c>
      <c r="AC11" s="117" t="str">
        <f>IF(ISNA(VLOOKUP($B11,'D conf old'!$B:$AH,3,0)),"",VLOOKUP($B11,'D conf old'!$B:$AH,18,0))</f>
        <v/>
      </c>
      <c r="AD11" s="58"/>
      <c r="AE11" s="117" t="str">
        <f>LOWER(IF(ISNA(VLOOKUP($B11,'D conf old'!$B:$AH,3,0)),"",VLOOKUP($B11,'D conf old'!$B:$AH,21,0)))</f>
        <v/>
      </c>
      <c r="AF11" s="225" t="str">
        <f>IF(ISNA(VLOOKUP($B11,'D conf old'!$B:$AH,3,0)),"",VLOOKUP($B11,'D conf old'!$B:$AH,22,0))</f>
        <v/>
      </c>
      <c r="AG11" s="225" t="str">
        <f>IF(ISNA(VLOOKUP($B11,'D conf old'!$B:$AH,3,0)),"",VLOOKUP($B11,'D conf old'!$B:$AH,23,0))</f>
        <v/>
      </c>
      <c r="AH11" s="117" t="str">
        <f>IF(ISNA(VLOOKUP($B11,'D conf old'!$B:$AH,3,0)),"",VLOOKUP($B11,'D conf old'!$B:$AH,24,0))</f>
        <v/>
      </c>
      <c r="AI11" s="128" t="str">
        <f>LOWER(IF(ISNA(VLOOKUP($B11,'D conf old'!$B:$AH,3,0)),"",VLOOKUP($B11,'D conf old'!$B:$AH,21,0)))</f>
        <v/>
      </c>
      <c r="AJ11" s="128" t="str">
        <f>IF(ISNA(VLOOKUP($B11,'D conf old'!$B:$AH,3,0)),"",VLOOKUP($B11,'D conf old'!$B:$AH,25,0))</f>
        <v/>
      </c>
      <c r="AK11" s="128" t="str">
        <f>IF(ISNA(VLOOKUP($B11,'D conf old'!$B:$AH,3,0)),"",VLOOKUP($B11,'D conf old'!$B:$AH,26,0))</f>
        <v/>
      </c>
      <c r="AL11" s="117" t="str">
        <f>IF(ISNA(VLOOKUP($B11,'D conf old'!$B:$AH,3,0)),"",VLOOKUP($B11,'D conf old'!$B:$AH,27,0))</f>
        <v/>
      </c>
    </row>
    <row r="12" spans="2:39" x14ac:dyDescent="0.15">
      <c r="B12" s="28" t="s">
        <v>841</v>
      </c>
      <c r="D12" s="82" t="str">
        <f>VLOOKUP($B12,'D (tt&gt;10)'!$B:$M,2,0)</f>
        <v>tor</v>
      </c>
      <c r="E12" s="29">
        <f>VLOOKUP($B12,'D (tt&gt;10)'!$B:$M,3,0)</f>
        <v>19</v>
      </c>
      <c r="F12" s="59">
        <f>VLOOKUP($B12,'D (tt&gt;10)'!$B:$M,4,0)</f>
        <v>5.9736842105263159</v>
      </c>
      <c r="G12" s="59">
        <f>VLOOKUP($B12,'D (tt&gt;10)'!$B:$M,5,0)</f>
        <v>6.1315789473684212</v>
      </c>
      <c r="H12" s="29">
        <f t="shared" si="1"/>
        <v>11</v>
      </c>
      <c r="I12" s="96">
        <f>VLOOKUP($B12,'D (tt&gt;10)'!$B:$M,7,0)</f>
        <v>0</v>
      </c>
      <c r="J12" s="96">
        <f>VLOOKUP($B12,'D (tt&gt;10)'!$B:$M,10,0)</f>
        <v>1</v>
      </c>
      <c r="K12" s="96">
        <f>VLOOKUP($B12,'D (tt&gt;10)'!$B:$M,11,0)</f>
        <v>8</v>
      </c>
      <c r="L12" s="58"/>
      <c r="M12" s="223" t="str">
        <f>LOWER(IF(ISNA(VLOOKUP($B12,'D conf old'!$B:$AH,3,0)),"",VLOOKUP($B12,'D conf old'!$B:$AH,3,0)))</f>
        <v/>
      </c>
      <c r="N12" s="117" t="str">
        <f>IF(ISNA(VLOOKUP($B12,'D conf old'!$B:$AH,3,0)),"",VLOOKUP($B12,'D conf old'!$B:$AH,4,0))</f>
        <v/>
      </c>
      <c r="O12" s="225" t="str">
        <f>IF(ISNA(VLOOKUP($B12,'D conf old'!$B:$AH,3,0)),"",VLOOKUP($B12,'D conf old'!$B:$AH,5,0))</f>
        <v/>
      </c>
      <c r="P12" s="225" t="str">
        <f>IF(ISNA(VLOOKUP($B12,'D conf old'!$B:$AH,3,0)),"",VLOOKUP($B12,'D conf old'!$B:$AH,6,0))</f>
        <v/>
      </c>
      <c r="Q12" s="117" t="str">
        <f>LOWER(IF(ISNA(VLOOKUP($B12,'D conf old'!$B:$AH,3,0)),"",VLOOKUP($B12,'D conf old'!$B:$AH,3,0)))</f>
        <v/>
      </c>
      <c r="R12" s="128" t="str">
        <f>IF(ISNA(VLOOKUP($B12,'D conf old'!$B:$AH,3,0)),"",VLOOKUP($B12,'D conf old'!$B:$AH,7,0))</f>
        <v/>
      </c>
      <c r="S12" s="128" t="str">
        <f>IF(ISNA(VLOOKUP($B12,'D conf old'!$B:$AH,3,0)),"",VLOOKUP($B12,'D conf old'!$B:$AH,8,0))</f>
        <v/>
      </c>
      <c r="T12" s="128" t="str">
        <f>IF(ISNA(VLOOKUP($B12,'D conf old'!$B:$AH,3,0)),"",VLOOKUP($B12,'D conf old'!$B:$AH,9,0))</f>
        <v/>
      </c>
      <c r="U12" s="58"/>
      <c r="V12" s="117" t="str">
        <f>LOWER(IF(ISNA(VLOOKUP($B12,'D conf old'!$B:$AH,3,0)),"",VLOOKUP($B12,'D conf old'!$B:$AH,12,0)))</f>
        <v/>
      </c>
      <c r="W12" s="225" t="str">
        <f>IF(ISNA(VLOOKUP($B12,'D conf old'!$B:$AH,3,0)),"",VLOOKUP($B12,'D conf old'!$B:$AH,13,0))</f>
        <v/>
      </c>
      <c r="X12" s="225" t="str">
        <f>IF(ISNA(VLOOKUP($B12,'D conf old'!$B:$AH,3,0)),"",VLOOKUP($B12,'D conf old'!$B:$AH,14,0))</f>
        <v/>
      </c>
      <c r="Y12" s="117" t="str">
        <f>IF(ISNA(VLOOKUP($B12,'D conf old'!$B:$AH,3,0)),"",VLOOKUP($B12,'D conf old'!$B:$AH,15,0))</f>
        <v/>
      </c>
      <c r="Z12" s="128" t="str">
        <f>LOWER(IF(ISNA(VLOOKUP($B12,'D conf old'!$B:$AH,3,0)),"",VLOOKUP($B12,'D conf old'!$B:$AH,3,0)))</f>
        <v/>
      </c>
      <c r="AA12" s="128" t="str">
        <f>IF(ISNA(VLOOKUP($B12,'D conf old'!$B:$AH,3,0)),"",VLOOKUP($B12,'D conf old'!$B:$AH,16,0))</f>
        <v/>
      </c>
      <c r="AB12" s="128" t="str">
        <f>IF(ISNA(VLOOKUP($B12,'D conf old'!$B:$AH,3,0)),"",VLOOKUP($B12,'D conf old'!$B:$AH,17,0))</f>
        <v/>
      </c>
      <c r="AC12" s="117" t="str">
        <f>IF(ISNA(VLOOKUP($B12,'D conf old'!$B:$AH,3,0)),"",VLOOKUP($B12,'D conf old'!$B:$AH,18,0))</f>
        <v/>
      </c>
      <c r="AD12" s="58"/>
      <c r="AE12" s="117" t="str">
        <f>LOWER(IF(ISNA(VLOOKUP($B12,'D conf old'!$B:$AH,3,0)),"",VLOOKUP($B12,'D conf old'!$B:$AH,21,0)))</f>
        <v/>
      </c>
      <c r="AF12" s="225" t="str">
        <f>IF(ISNA(VLOOKUP($B12,'D conf old'!$B:$AH,3,0)),"",VLOOKUP($B12,'D conf old'!$B:$AH,22,0))</f>
        <v/>
      </c>
      <c r="AG12" s="225" t="str">
        <f>IF(ISNA(VLOOKUP($B12,'D conf old'!$B:$AH,3,0)),"",VLOOKUP($B12,'D conf old'!$B:$AH,23,0))</f>
        <v/>
      </c>
      <c r="AH12" s="117" t="str">
        <f>IF(ISNA(VLOOKUP($B12,'D conf old'!$B:$AH,3,0)),"",VLOOKUP($B12,'D conf old'!$B:$AH,24,0))</f>
        <v/>
      </c>
      <c r="AI12" s="128" t="str">
        <f>LOWER(IF(ISNA(VLOOKUP($B12,'D conf old'!$B:$AH,3,0)),"",VLOOKUP($B12,'D conf old'!$B:$AH,21,0)))</f>
        <v/>
      </c>
      <c r="AJ12" s="128" t="str">
        <f>IF(ISNA(VLOOKUP($B12,'D conf old'!$B:$AH,3,0)),"",VLOOKUP($B12,'D conf old'!$B:$AH,25,0))</f>
        <v/>
      </c>
      <c r="AK12" s="128" t="str">
        <f>IF(ISNA(VLOOKUP($B12,'D conf old'!$B:$AH,3,0)),"",VLOOKUP($B12,'D conf old'!$B:$AH,26,0))</f>
        <v/>
      </c>
      <c r="AL12" s="117" t="str">
        <f>IF(ISNA(VLOOKUP($B12,'D conf old'!$B:$AH,3,0)),"",VLOOKUP($B12,'D conf old'!$B:$AH,27,0))</f>
        <v/>
      </c>
    </row>
    <row r="13" spans="2:39" x14ac:dyDescent="0.15">
      <c r="B13" s="28" t="s">
        <v>420</v>
      </c>
      <c r="D13" s="82" t="str">
        <f>VLOOKUP($B13,'D (tt&gt;10)'!$B:$M,2,0)</f>
        <v>par</v>
      </c>
      <c r="E13" s="29">
        <f>VLOOKUP($B13,'D (tt&gt;10)'!$B:$M,3,0)</f>
        <v>34</v>
      </c>
      <c r="F13" s="59">
        <f>VLOOKUP($B13,'D (tt&gt;10)'!$B:$M,4,0)</f>
        <v>6.2058823529411766</v>
      </c>
      <c r="G13" s="59">
        <f>VLOOKUP($B13,'D (tt&gt;10)'!$B:$M,5,0)</f>
        <v>6.0882352941176467</v>
      </c>
      <c r="H13" s="29">
        <f t="shared" si="1"/>
        <v>14</v>
      </c>
      <c r="I13" s="96">
        <f>VLOOKUP($B13,'D (tt&gt;10)'!$B:$M,7,0)</f>
        <v>4</v>
      </c>
      <c r="J13" s="96">
        <f>VLOOKUP($B13,'D (tt&gt;10)'!$B:$M,10,0)</f>
        <v>0</v>
      </c>
      <c r="K13" s="96">
        <f>VLOOKUP($B13,'D (tt&gt;10)'!$B:$M,11,0)</f>
        <v>14</v>
      </c>
      <c r="L13" s="58"/>
      <c r="M13" s="82" t="str">
        <f>LOWER(IF(ISNA(VLOOKUP($B13,'D conf old'!$B:$AH,3,0)),"",VLOOKUP($B13,'D conf old'!$B:$AH,3,0)))</f>
        <v>par</v>
      </c>
      <c r="N13" s="29">
        <f>IF(ISNA(VLOOKUP($B13,'D conf old'!$B:$AH,3,0)),"",VLOOKUP($B13,'D conf old'!$B:$AH,4,0))</f>
        <v>32</v>
      </c>
      <c r="O13" s="59">
        <f>IF(ISNA(VLOOKUP($B13,'D conf old'!$B:$AH,3,0)),"",VLOOKUP($B13,'D conf old'!$B:$AH,5,0))</f>
        <v>5.78</v>
      </c>
      <c r="P13" s="59">
        <f>IF(ISNA(VLOOKUP($B13,'D conf old'!$B:$AH,3,0)),"",VLOOKUP($B13,'D conf old'!$B:$AH,6,0))</f>
        <v>5.86</v>
      </c>
      <c r="Q13" s="29" t="str">
        <f>LOWER(IF(ISNA(VLOOKUP($B13,'D conf old'!$B:$AH,3,0)),"",VLOOKUP($B13,'D conf old'!$B:$AH,3,0)))</f>
        <v>par</v>
      </c>
      <c r="R13" s="96">
        <f>IF(ISNA(VLOOKUP($B13,'D conf old'!$B:$AH,3,0)),"",VLOOKUP($B13,'D conf old'!$B:$AH,7,0))</f>
        <v>1</v>
      </c>
      <c r="S13" s="96">
        <f>IF(ISNA(VLOOKUP($B13,'D conf old'!$B:$AH,3,0)),"",VLOOKUP($B13,'D conf old'!$B:$AH,8,0))</f>
        <v>0</v>
      </c>
      <c r="T13" s="96">
        <f>IF(ISNA(VLOOKUP($B13,'D conf old'!$B:$AH,3,0)),"",VLOOKUP($B13,'D conf old'!$B:$AH,9,0))</f>
        <v>11</v>
      </c>
      <c r="U13" s="58"/>
      <c r="V13" s="117"/>
      <c r="W13" s="225"/>
      <c r="X13" s="225"/>
      <c r="Y13" s="117"/>
      <c r="Z13" s="128"/>
      <c r="AA13" s="128"/>
      <c r="AB13" s="128"/>
      <c r="AC13" s="117"/>
      <c r="AD13" s="58"/>
      <c r="AE13" s="117"/>
      <c r="AF13" s="225"/>
      <c r="AG13" s="225"/>
      <c r="AH13" s="117"/>
      <c r="AI13" s="128"/>
      <c r="AJ13" s="128"/>
      <c r="AK13" s="128"/>
      <c r="AL13" s="117"/>
    </row>
    <row r="14" spans="2:39" x14ac:dyDescent="0.15">
      <c r="B14" s="28" t="s">
        <v>369</v>
      </c>
      <c r="D14" s="82" t="str">
        <f>VLOOKUP($B14,'D (tt&gt;10)'!$B:$M,2,0)</f>
        <v>juv</v>
      </c>
      <c r="E14" s="29">
        <f>VLOOKUP($B14,'D (tt&gt;10)'!$B:$M,3,0)</f>
        <v>29</v>
      </c>
      <c r="F14" s="59">
        <f>VLOOKUP($B14,'D (tt&gt;10)'!$B:$M,4,0)</f>
        <v>6.2758620689655169</v>
      </c>
      <c r="G14" s="59">
        <f>VLOOKUP($B14,'D (tt&gt;10)'!$B:$M,5,0)</f>
        <v>6.0862068965517242</v>
      </c>
      <c r="H14" s="29">
        <f t="shared" si="1"/>
        <v>16</v>
      </c>
      <c r="I14" s="96">
        <f>VLOOKUP($B14,'D (tt&gt;10)'!$B:$M,7,0)</f>
        <v>2</v>
      </c>
      <c r="J14" s="96">
        <f>VLOOKUP($B14,'D (tt&gt;10)'!$B:$M,10,0)</f>
        <v>3</v>
      </c>
      <c r="K14" s="96">
        <f>VLOOKUP($B14,'D (tt&gt;10)'!$B:$M,11,0)</f>
        <v>7</v>
      </c>
      <c r="L14" s="58"/>
      <c r="M14" s="82" t="str">
        <f>LOWER(IF(ISNA(VLOOKUP($B14,'D conf old'!$B:$AH,3,0)),"",VLOOKUP($B14,'D conf old'!$B:$AH,3,0)))</f>
        <v>juv</v>
      </c>
      <c r="N14" s="29">
        <f>IF(ISNA(VLOOKUP($B14,'D conf old'!$B:$AH,3,0)),"",VLOOKUP($B14,'D conf old'!$B:$AH,4,0))</f>
        <v>33</v>
      </c>
      <c r="O14" s="59">
        <f>IF(ISNA(VLOOKUP($B14,'D conf old'!$B:$AH,3,0)),"",VLOOKUP($B14,'D conf old'!$B:$AH,5,0))</f>
        <v>6.09</v>
      </c>
      <c r="P14" s="59">
        <f>IF(ISNA(VLOOKUP($B14,'D conf old'!$B:$AH,3,0)),"",VLOOKUP($B14,'D conf old'!$B:$AH,6,0))</f>
        <v>6.24</v>
      </c>
      <c r="Q14" s="29" t="str">
        <f>LOWER(IF(ISNA(VLOOKUP($B14,'D conf old'!$B:$AH,3,0)),"",VLOOKUP($B14,'D conf old'!$B:$AH,3,0)))</f>
        <v>juv</v>
      </c>
      <c r="R14" s="96">
        <f>IF(ISNA(VLOOKUP($B14,'D conf old'!$B:$AH,3,0)),"",VLOOKUP($B14,'D conf old'!$B:$AH,7,0))</f>
        <v>0</v>
      </c>
      <c r="S14" s="96">
        <f>IF(ISNA(VLOOKUP($B14,'D conf old'!$B:$AH,3,0)),"",VLOOKUP($B14,'D conf old'!$B:$AH,8,0))</f>
        <v>0</v>
      </c>
      <c r="T14" s="96">
        <f>IF(ISNA(VLOOKUP($B14,'D conf old'!$B:$AH,3,0)),"",VLOOKUP($B14,'D conf old'!$B:$AH,9,0))</f>
        <v>10</v>
      </c>
      <c r="U14" s="58"/>
      <c r="V14" s="82" t="str">
        <f>LOWER(IF(ISNA(VLOOKUP($B14,'D conf old'!$B:$AH,3,0)),"",VLOOKUP($B14,'D conf old'!$B:$AH,12,0)))</f>
        <v>juv</v>
      </c>
      <c r="W14" s="29">
        <f>IF(ISNA(VLOOKUP($B14,'D conf old'!$B:$AH,3,0)),"",VLOOKUP($B14,'D conf old'!$B:$AH,13,0))</f>
        <v>31</v>
      </c>
      <c r="X14" s="59">
        <f>IF(ISNA(VLOOKUP($B14,'D conf old'!$B:$AH,3,0)),"",VLOOKUP($B14,'D conf old'!$B:$AH,14,0))</f>
        <v>6.21</v>
      </c>
      <c r="Y14" s="59">
        <f>IF(ISNA(VLOOKUP($B14,'D conf old'!$B:$AH,3,0)),"",VLOOKUP($B14,'D conf old'!$B:$AH,15,0))</f>
        <v>6</v>
      </c>
      <c r="Z14" s="29" t="str">
        <f>LOWER(IF(ISNA(VLOOKUP($B14,'D conf old'!$B:$AH,3,0)),"",VLOOKUP($B14,'D conf old'!$B:$AH,3,0)))</f>
        <v>juv</v>
      </c>
      <c r="AA14" s="96">
        <f>IF(ISNA(VLOOKUP($B14,'D conf old'!$B:$AH,3,0)),"",VLOOKUP($B14,'D conf old'!$B:$AH,16,0))</f>
        <v>3</v>
      </c>
      <c r="AB14" s="96">
        <f>IF(ISNA(VLOOKUP($B14,'D conf old'!$B:$AH,3,0)),"",VLOOKUP($B14,'D conf old'!$B:$AH,17,0))</f>
        <v>1</v>
      </c>
      <c r="AC14" s="96">
        <f>IF(ISNA(VLOOKUP($B14,'D conf old'!$B:$AH,3,0)),"",VLOOKUP($B14,'D conf old'!$B:$AH,18,0))</f>
        <v>5</v>
      </c>
      <c r="AD14" s="58"/>
      <c r="AE14" s="82" t="str">
        <f>LOWER(IF(ISNA(VLOOKUP($B14,'D conf old'!$B:$AH,3,0)),"",VLOOKUP($B14,'D conf old'!$B:$AH,21,0)))</f>
        <v>juv</v>
      </c>
      <c r="AF14" s="29">
        <f>IF(ISNA(VLOOKUP($B14,'D conf old'!$B:$AH,3,0)),"",VLOOKUP($B14,'D conf old'!$B:$AH,22,0))</f>
        <v>32</v>
      </c>
      <c r="AG14" s="59">
        <f>IF(ISNA(VLOOKUP($B14,'D conf old'!$B:$AH,3,0)),"",VLOOKUP($B14,'D conf old'!$B:$AH,23,0))</f>
        <v>5.55</v>
      </c>
      <c r="AH14" s="59">
        <f>IF(ISNA(VLOOKUP($B14,'D conf old'!$B:$AH,3,0)),"",VLOOKUP($B14,'D conf old'!$B:$AH,24,0))</f>
        <v>5.66</v>
      </c>
      <c r="AI14" s="29" t="str">
        <f>LOWER(IF(ISNA(VLOOKUP($B14,'D conf old'!$B:$AH,3,0)),"",VLOOKUP($B14,'D conf old'!$B:$AH,21,0)))</f>
        <v>juv</v>
      </c>
      <c r="AJ14" s="96">
        <f>IF(ISNA(VLOOKUP($B14,'D conf old'!$B:$AH,3,0)),"",VLOOKUP($B14,'D conf old'!$B:$AH,25,0))</f>
        <v>1</v>
      </c>
      <c r="AK14" s="96">
        <f>IF(ISNA(VLOOKUP($B14,'D conf old'!$B:$AH,3,0)),"",VLOOKUP($B14,'D conf old'!$B:$AH,26,0))</f>
        <v>0</v>
      </c>
      <c r="AL14" s="96">
        <f>IF(ISNA(VLOOKUP($B14,'D conf old'!$B:$AH,3,0)),"",VLOOKUP($B14,'D conf old'!$B:$AH,27,0))</f>
        <v>7</v>
      </c>
    </row>
    <row r="15" spans="2:39" x14ac:dyDescent="0.15">
      <c r="B15" s="28" t="s">
        <v>434</v>
      </c>
      <c r="D15" s="82" t="str">
        <f>VLOOKUP($B15,'D (tt&gt;10)'!$B:$M,2,0)</f>
        <v>par</v>
      </c>
      <c r="E15" s="29">
        <f>VLOOKUP($B15,'D (tt&gt;10)'!$B:$M,3,0)</f>
        <v>13</v>
      </c>
      <c r="F15" s="59">
        <f>VLOOKUP($B15,'D (tt&gt;10)'!$B:$M,4,0)</f>
        <v>6.5</v>
      </c>
      <c r="G15" s="59">
        <f>VLOOKUP($B15,'D (tt&gt;10)'!$B:$M,5,0)</f>
        <v>6.0769230769230766</v>
      </c>
      <c r="H15" s="29">
        <f t="shared" si="1"/>
        <v>6</v>
      </c>
      <c r="I15" s="96">
        <f>VLOOKUP($B15,'D (tt&gt;10)'!$B:$M,7,0)</f>
        <v>2</v>
      </c>
      <c r="J15" s="96">
        <f>VLOOKUP($B15,'D (tt&gt;10)'!$B:$M,10,0)</f>
        <v>1</v>
      </c>
      <c r="K15" s="96">
        <f>VLOOKUP($B15,'D (tt&gt;10)'!$B:$M,11,0)</f>
        <v>3</v>
      </c>
      <c r="L15" s="58"/>
      <c r="M15" s="223" t="str">
        <f>LOWER(IF(ISNA(VLOOKUP($B15,'D conf old'!$B:$AH,3,0)),"",VLOOKUP($B15,'D conf old'!$B:$AH,3,0)))</f>
        <v/>
      </c>
      <c r="N15" s="117" t="str">
        <f>IF(ISNA(VLOOKUP($B15,'D conf old'!$B:$AH,3,0)),"",VLOOKUP($B15,'D conf old'!$B:$AH,4,0))</f>
        <v/>
      </c>
      <c r="O15" s="225" t="str">
        <f>IF(ISNA(VLOOKUP($B15,'D conf old'!$B:$AH,3,0)),"",VLOOKUP($B15,'D conf old'!$B:$AH,5,0))</f>
        <v/>
      </c>
      <c r="P15" s="225" t="str">
        <f>IF(ISNA(VLOOKUP($B15,'D conf old'!$B:$AH,3,0)),"",VLOOKUP($B15,'D conf old'!$B:$AH,6,0))</f>
        <v/>
      </c>
      <c r="Q15" s="117" t="str">
        <f>LOWER(IF(ISNA(VLOOKUP($B15,'D conf old'!$B:$AH,3,0)),"",VLOOKUP($B15,'D conf old'!$B:$AH,3,0)))</f>
        <v/>
      </c>
      <c r="R15" s="128" t="str">
        <f>IF(ISNA(VLOOKUP($B15,'D conf old'!$B:$AH,3,0)),"",VLOOKUP($B15,'D conf old'!$B:$AH,7,0))</f>
        <v/>
      </c>
      <c r="S15" s="128" t="str">
        <f>IF(ISNA(VLOOKUP($B15,'D conf old'!$B:$AH,3,0)),"",VLOOKUP($B15,'D conf old'!$B:$AH,8,0))</f>
        <v/>
      </c>
      <c r="T15" s="128" t="str">
        <f>IF(ISNA(VLOOKUP($B15,'D conf old'!$B:$AH,3,0)),"",VLOOKUP($B15,'D conf old'!$B:$AH,9,0))</f>
        <v/>
      </c>
      <c r="U15" s="58"/>
      <c r="V15" s="223" t="str">
        <f>LOWER(IF(ISNA(VLOOKUP($B15,'D conf old'!$B:$AH,3,0)),"",VLOOKUP($B15,'D conf old'!$B:$AH,12,0)))</f>
        <v/>
      </c>
      <c r="W15" s="117" t="str">
        <f>IF(ISNA(VLOOKUP($B15,'D conf old'!$B:$AH,3,0)),"",VLOOKUP($B15,'D conf old'!$B:$AH,13,0))</f>
        <v/>
      </c>
      <c r="X15" s="225" t="str">
        <f>IF(ISNA(VLOOKUP($B15,'D conf old'!$B:$AH,3,0)),"",VLOOKUP($B15,'D conf old'!$B:$AH,14,0))</f>
        <v/>
      </c>
      <c r="Y15" s="225" t="str">
        <f>IF(ISNA(VLOOKUP($B15,'D conf old'!$B:$AH,3,0)),"",VLOOKUP($B15,'D conf old'!$B:$AH,15,0))</f>
        <v/>
      </c>
      <c r="Z15" s="117" t="str">
        <f>LOWER(IF(ISNA(VLOOKUP($B15,'D conf old'!$B:$AH,3,0)),"",VLOOKUP($B15,'D conf old'!$B:$AH,3,0)))</f>
        <v/>
      </c>
      <c r="AA15" s="128" t="str">
        <f>IF(ISNA(VLOOKUP($B15,'D conf old'!$B:$AH,3,0)),"",VLOOKUP($B15,'D conf old'!$B:$AH,16,0))</f>
        <v/>
      </c>
      <c r="AB15" s="128" t="str">
        <f>IF(ISNA(VLOOKUP($B15,'D conf old'!$B:$AH,3,0)),"",VLOOKUP($B15,'D conf old'!$B:$AH,17,0))</f>
        <v/>
      </c>
      <c r="AC15" s="128" t="str">
        <f>IF(ISNA(VLOOKUP($B15,'D conf old'!$B:$AH,3,0)),"",VLOOKUP($B15,'D conf old'!$B:$AH,18,0))</f>
        <v/>
      </c>
      <c r="AD15" s="58"/>
      <c r="AE15" s="223" t="str">
        <f>LOWER(IF(ISNA(VLOOKUP($B15,'D conf old'!$B:$AH,3,0)),"",VLOOKUP($B15,'D conf old'!$B:$AH,21,0)))</f>
        <v/>
      </c>
      <c r="AF15" s="117" t="str">
        <f>IF(ISNA(VLOOKUP($B15,'D conf old'!$B:$AH,3,0)),"",VLOOKUP($B15,'D conf old'!$B:$AH,22,0))</f>
        <v/>
      </c>
      <c r="AG15" s="225" t="str">
        <f>IF(ISNA(VLOOKUP($B15,'D conf old'!$B:$AH,3,0)),"",VLOOKUP($B15,'D conf old'!$B:$AH,23,0))</f>
        <v/>
      </c>
      <c r="AH15" s="225" t="str">
        <f>IF(ISNA(VLOOKUP($B15,'D conf old'!$B:$AH,3,0)),"",VLOOKUP($B15,'D conf old'!$B:$AH,24,0))</f>
        <v/>
      </c>
      <c r="AI15" s="117" t="str">
        <f>LOWER(IF(ISNA(VLOOKUP($B15,'D conf old'!$B:$AH,3,0)),"",VLOOKUP($B15,'D conf old'!$B:$AH,21,0)))</f>
        <v/>
      </c>
      <c r="AJ15" s="128" t="str">
        <f>IF(ISNA(VLOOKUP($B15,'D conf old'!$B:$AH,3,0)),"",VLOOKUP($B15,'D conf old'!$B:$AH,25,0))</f>
        <v/>
      </c>
      <c r="AK15" s="128" t="str">
        <f>IF(ISNA(VLOOKUP($B15,'D conf old'!$B:$AH,3,0)),"",VLOOKUP($B15,'D conf old'!$B:$AH,26,0))</f>
        <v/>
      </c>
      <c r="AL15" s="128" t="str">
        <f>IF(ISNA(VLOOKUP($B15,'D conf old'!$B:$AH,3,0)),"",VLOOKUP($B15,'D conf old'!$B:$AH,27,0))</f>
        <v/>
      </c>
    </row>
    <row r="16" spans="2:39" x14ac:dyDescent="0.15">
      <c r="B16" s="28" t="s">
        <v>408</v>
      </c>
      <c r="D16" s="82" t="str">
        <f>VLOOKUP($B16,'D (tt&gt;10)'!$B:$M,2,0)</f>
        <v>tor</v>
      </c>
      <c r="E16" s="29">
        <f>VLOOKUP($B16,'D (tt&gt;10)'!$B:$M,3,0)</f>
        <v>34</v>
      </c>
      <c r="F16" s="59">
        <f>VLOOKUP($B16,'D (tt&gt;10)'!$B:$M,4,0)</f>
        <v>6.0882352941176467</v>
      </c>
      <c r="G16" s="59">
        <f>VLOOKUP($B16,'D (tt&gt;10)'!$B:$M,5,0)</f>
        <v>6.0735294117647056</v>
      </c>
      <c r="H16" s="29">
        <f t="shared" si="1"/>
        <v>11</v>
      </c>
      <c r="I16" s="96">
        <f>VLOOKUP($B16,'D (tt&gt;10)'!$B:$M,7,0)</f>
        <v>2</v>
      </c>
      <c r="J16" s="96">
        <f>VLOOKUP($B16,'D (tt&gt;10)'!$B:$M,10,0)</f>
        <v>0</v>
      </c>
      <c r="K16" s="96">
        <f>VLOOKUP($B16,'D (tt&gt;10)'!$B:$M,11,0)</f>
        <v>11</v>
      </c>
      <c r="L16" s="58"/>
      <c r="M16" s="82" t="str">
        <f>LOWER(IF(ISNA(VLOOKUP($B16,'D conf old'!$B:$AH,3,0)),"",VLOOKUP($B16,'D conf old'!$B:$AH,3,0)))</f>
        <v>tor</v>
      </c>
      <c r="N16" s="29">
        <f>IF(ISNA(VLOOKUP($B16,'D conf old'!$B:$AH,3,0)),"",VLOOKUP($B16,'D conf old'!$B:$AH,4,0))</f>
        <v>32</v>
      </c>
      <c r="O16" s="59">
        <f>IF(ISNA(VLOOKUP($B16,'D conf old'!$B:$AH,3,0)),"",VLOOKUP($B16,'D conf old'!$B:$AH,5,0))</f>
        <v>5.77</v>
      </c>
      <c r="P16" s="59">
        <f>IF(ISNA(VLOOKUP($B16,'D conf old'!$B:$AH,3,0)),"",VLOOKUP($B16,'D conf old'!$B:$AH,6,0))</f>
        <v>5.83</v>
      </c>
      <c r="Q16" s="29" t="str">
        <f>LOWER(IF(ISNA(VLOOKUP($B16,'D conf old'!$B:$AH,3,0)),"",VLOOKUP($B16,'D conf old'!$B:$AH,3,0)))</f>
        <v>tor</v>
      </c>
      <c r="R16" s="96">
        <f>IF(ISNA(VLOOKUP($B16,'D conf old'!$B:$AH,3,0)),"",VLOOKUP($B16,'D conf old'!$B:$AH,7,0))</f>
        <v>1</v>
      </c>
      <c r="S16" s="96">
        <f>IF(ISNA(VLOOKUP($B16,'D conf old'!$B:$AH,3,0)),"",VLOOKUP($B16,'D conf old'!$B:$AH,8,0))</f>
        <v>0</v>
      </c>
      <c r="T16" s="96">
        <f>IF(ISNA(VLOOKUP($B16,'D conf old'!$B:$AH,3,0)),"",VLOOKUP($B16,'D conf old'!$B:$AH,9,0))</f>
        <v>6</v>
      </c>
      <c r="U16" s="58"/>
      <c r="V16" s="223"/>
      <c r="W16" s="117"/>
      <c r="X16" s="225"/>
      <c r="Y16" s="225"/>
      <c r="Z16" s="117"/>
      <c r="AA16" s="128"/>
      <c r="AB16" s="128"/>
      <c r="AC16" s="128"/>
      <c r="AD16" s="58"/>
      <c r="AE16" s="82" t="str">
        <f>LOWER(IF(ISNA(VLOOKUP($B16,'D conf old'!$B:$AH,3,0)),"",VLOOKUP($B16,'D conf old'!$B:$AH,21,0)))</f>
        <v>bar</v>
      </c>
      <c r="AF16" s="29">
        <f>IF(ISNA(VLOOKUP($B16,'D conf old'!$B:$AH,3,0)),"",VLOOKUP($B16,'D conf old'!$B:$AH,22,0))</f>
        <v>16</v>
      </c>
      <c r="AG16" s="59">
        <f>IF(ISNA(VLOOKUP($B16,'D conf old'!$B:$AH,3,0)),"",VLOOKUP($B16,'D conf old'!$B:$AH,23,0))</f>
        <v>5.41</v>
      </c>
      <c r="AH16" s="59">
        <f>IF(ISNA(VLOOKUP($B16,'D conf old'!$B:$AH,3,0)),"",VLOOKUP($B16,'D conf old'!$B:$AH,24,0))</f>
        <v>5.56</v>
      </c>
      <c r="AI16" s="29" t="str">
        <f>LOWER(IF(ISNA(VLOOKUP($B16,'D conf old'!$B:$AH,3,0)),"",VLOOKUP($B16,'D conf old'!$B:$AH,21,0)))</f>
        <v>bar</v>
      </c>
      <c r="AJ16" s="96">
        <f>IF(ISNA(VLOOKUP($B16,'D conf old'!$B:$AH,3,0)),"",VLOOKUP($B16,'D conf old'!$B:$AH,25,0))</f>
        <v>0</v>
      </c>
      <c r="AK16" s="96">
        <f>IF(ISNA(VLOOKUP($B16,'D conf old'!$B:$AH,3,0)),"",VLOOKUP($B16,'D conf old'!$B:$AH,26,0))</f>
        <v>0</v>
      </c>
      <c r="AL16" s="96">
        <f>IF(ISNA(VLOOKUP($B16,'D conf old'!$B:$AH,3,0)),"",VLOOKUP($B16,'D conf old'!$B:$AH,27,0))</f>
        <v>3</v>
      </c>
    </row>
    <row r="17" spans="1:41" x14ac:dyDescent="0.15">
      <c r="B17" s="28" t="s">
        <v>463</v>
      </c>
      <c r="D17" s="82" t="str">
        <f>VLOOKUP($B17,'D (tt&gt;10)'!$B:$M,2,0)</f>
        <v>int</v>
      </c>
      <c r="E17" s="29">
        <f>VLOOKUP($B17,'D (tt&gt;10)'!$B:$M,3,0)</f>
        <v>29</v>
      </c>
      <c r="F17" s="59">
        <f>VLOOKUP($B17,'D (tt&gt;10)'!$B:$M,4,0)</f>
        <v>6.4137931034482758</v>
      </c>
      <c r="G17" s="59">
        <f>VLOOKUP($B17,'D (tt&gt;10)'!$B:$M,5,0)</f>
        <v>6.068965517241379</v>
      </c>
      <c r="H17" s="29">
        <f t="shared" si="1"/>
        <v>4</v>
      </c>
      <c r="I17" s="96">
        <f>VLOOKUP($B17,'D (tt&gt;10)'!$B:$M,7,0)</f>
        <v>4</v>
      </c>
      <c r="J17" s="96">
        <f>VLOOKUP($B17,'D (tt&gt;10)'!$B:$M,10,0)</f>
        <v>0</v>
      </c>
      <c r="K17" s="96">
        <f>VLOOKUP($B17,'D (tt&gt;10)'!$B:$M,11,0)</f>
        <v>4</v>
      </c>
      <c r="L17" s="58"/>
      <c r="M17" s="223" t="str">
        <f>LOWER(IF(ISNA(VLOOKUP($B17,'D conf old'!$B:$AH,3,0)),"",VLOOKUP($B17,'D conf old'!$B:$AH,3,0)))</f>
        <v/>
      </c>
      <c r="N17" s="117" t="str">
        <f>IF(ISNA(VLOOKUP($B17,'D conf old'!$B:$AH,3,0)),"",VLOOKUP($B17,'D conf old'!$B:$AH,4,0))</f>
        <v/>
      </c>
      <c r="O17" s="225" t="str">
        <f>IF(ISNA(VLOOKUP($B17,'D conf old'!$B:$AH,3,0)),"",VLOOKUP($B17,'D conf old'!$B:$AH,5,0))</f>
        <v/>
      </c>
      <c r="P17" s="225" t="str">
        <f>IF(ISNA(VLOOKUP($B17,'D conf old'!$B:$AH,3,0)),"",VLOOKUP($B17,'D conf old'!$B:$AH,6,0))</f>
        <v/>
      </c>
      <c r="Q17" s="117" t="str">
        <f>LOWER(IF(ISNA(VLOOKUP($B17,'D conf old'!$B:$AH,3,0)),"",VLOOKUP($B17,'D conf old'!$B:$AH,3,0)))</f>
        <v/>
      </c>
      <c r="R17" s="128" t="str">
        <f>IF(ISNA(VLOOKUP($B17,'D conf old'!$B:$AH,3,0)),"",VLOOKUP($B17,'D conf old'!$B:$AH,7,0))</f>
        <v/>
      </c>
      <c r="S17" s="128" t="str">
        <f>IF(ISNA(VLOOKUP($B17,'D conf old'!$B:$AH,3,0)),"",VLOOKUP($B17,'D conf old'!$B:$AH,8,0))</f>
        <v/>
      </c>
      <c r="T17" s="128" t="str">
        <f>IF(ISNA(VLOOKUP($B17,'D conf old'!$B:$AH,3,0)),"",VLOOKUP($B17,'D conf old'!$B:$AH,9,0))</f>
        <v/>
      </c>
      <c r="U17" s="58"/>
      <c r="V17" s="223" t="str">
        <f>LOWER(IF(ISNA(VLOOKUP($B17,'D conf old'!$B:$AH,3,0)),"",VLOOKUP($B17,'D conf old'!$B:$AH,12,0)))</f>
        <v/>
      </c>
      <c r="W17" s="117" t="str">
        <f>IF(ISNA(VLOOKUP($B17,'D conf old'!$B:$AH,3,0)),"",VLOOKUP($B17,'D conf old'!$B:$AH,13,0))</f>
        <v/>
      </c>
      <c r="X17" s="225" t="str">
        <f>IF(ISNA(VLOOKUP($B17,'D conf old'!$B:$AH,3,0)),"",VLOOKUP($B17,'D conf old'!$B:$AH,14,0))</f>
        <v/>
      </c>
      <c r="Y17" s="225" t="str">
        <f>IF(ISNA(VLOOKUP($B17,'D conf old'!$B:$AH,3,0)),"",VLOOKUP($B17,'D conf old'!$B:$AH,15,0))</f>
        <v/>
      </c>
      <c r="Z17" s="117" t="str">
        <f>LOWER(IF(ISNA(VLOOKUP($B17,'D conf old'!$B:$AH,3,0)),"",VLOOKUP($B17,'D conf old'!$B:$AH,3,0)))</f>
        <v/>
      </c>
      <c r="AA17" s="128" t="str">
        <f>IF(ISNA(VLOOKUP($B17,'D conf old'!$B:$AH,3,0)),"",VLOOKUP($B17,'D conf old'!$B:$AH,16,0))</f>
        <v/>
      </c>
      <c r="AB17" s="128" t="str">
        <f>IF(ISNA(VLOOKUP($B17,'D conf old'!$B:$AH,3,0)),"",VLOOKUP($B17,'D conf old'!$B:$AH,17,0))</f>
        <v/>
      </c>
      <c r="AC17" s="128" t="str">
        <f>IF(ISNA(VLOOKUP($B17,'D conf old'!$B:$AH,3,0)),"",VLOOKUP($B17,'D conf old'!$B:$AH,18,0))</f>
        <v/>
      </c>
      <c r="AD17" s="58"/>
      <c r="AE17" s="223" t="str">
        <f>LOWER(IF(ISNA(VLOOKUP($B17,'D conf old'!$B:$AH,3,0)),"",VLOOKUP($B17,'D conf old'!$B:$AH,21,0)))</f>
        <v/>
      </c>
      <c r="AF17" s="117" t="str">
        <f>IF(ISNA(VLOOKUP($B17,'D conf old'!$B:$AH,3,0)),"",VLOOKUP($B17,'D conf old'!$B:$AH,22,0))</f>
        <v/>
      </c>
      <c r="AG17" s="225" t="str">
        <f>IF(ISNA(VLOOKUP($B17,'D conf old'!$B:$AH,3,0)),"",VLOOKUP($B17,'D conf old'!$B:$AH,23,0))</f>
        <v/>
      </c>
      <c r="AH17" s="225" t="str">
        <f>IF(ISNA(VLOOKUP($B17,'D conf old'!$B:$AH,3,0)),"",VLOOKUP($B17,'D conf old'!$B:$AH,24,0))</f>
        <v/>
      </c>
      <c r="AI17" s="117" t="str">
        <f>LOWER(IF(ISNA(VLOOKUP($B17,'D conf old'!$B:$AH,3,0)),"",VLOOKUP($B17,'D conf old'!$B:$AH,21,0)))</f>
        <v/>
      </c>
      <c r="AJ17" s="128" t="str">
        <f>IF(ISNA(VLOOKUP($B17,'D conf old'!$B:$AH,3,0)),"",VLOOKUP($B17,'D conf old'!$B:$AH,25,0))</f>
        <v/>
      </c>
      <c r="AK17" s="128" t="str">
        <f>IF(ISNA(VLOOKUP($B17,'D conf old'!$B:$AH,3,0)),"",VLOOKUP($B17,'D conf old'!$B:$AH,26,0))</f>
        <v/>
      </c>
      <c r="AL17" s="128" t="str">
        <f>IF(ISNA(VLOOKUP($B17,'D conf old'!$B:$AH,3,0)),"",VLOOKUP($B17,'D conf old'!$B:$AH,27,0))</f>
        <v/>
      </c>
    </row>
    <row r="18" spans="1:41" x14ac:dyDescent="0.15">
      <c r="B18" s="28" t="s">
        <v>414</v>
      </c>
      <c r="D18" s="82" t="str">
        <f>VLOOKUP($B18,'D (tt&gt;10)'!$B:$M,2,0)</f>
        <v>int</v>
      </c>
      <c r="E18" s="29">
        <f>VLOOKUP($B18,'D (tt&gt;10)'!$B:$M,3,0)</f>
        <v>31</v>
      </c>
      <c r="F18" s="59">
        <f>VLOOKUP($B18,'D (tt&gt;10)'!$B:$M,4,0)</f>
        <v>6.435483870967742</v>
      </c>
      <c r="G18" s="59">
        <f>VLOOKUP($B18,'D (tt&gt;10)'!$B:$M,5,0)</f>
        <v>6.064516129032258</v>
      </c>
      <c r="H18" s="29">
        <f t="shared" si="1"/>
        <v>15</v>
      </c>
      <c r="I18" s="96">
        <f>VLOOKUP($B18,'D (tt&gt;10)'!$B:$M,7,0)</f>
        <v>3</v>
      </c>
      <c r="J18" s="96">
        <f>VLOOKUP($B18,'D (tt&gt;10)'!$B:$M,10,0)</f>
        <v>4</v>
      </c>
      <c r="K18" s="96">
        <f>VLOOKUP($B18,'D (tt&gt;10)'!$B:$M,11,0)</f>
        <v>3</v>
      </c>
      <c r="L18" s="58"/>
      <c r="M18" s="223" t="str">
        <f>LOWER(IF(ISNA(VLOOKUP($B18,'D conf old'!$B:$AH,3,0)),"",VLOOKUP($B18,'D conf old'!$B:$AH,3,0)))</f>
        <v/>
      </c>
      <c r="N18" s="117" t="str">
        <f>IF(ISNA(VLOOKUP($B18,'D conf old'!$B:$AH,3,0)),"",VLOOKUP($B18,'D conf old'!$B:$AH,4,0))</f>
        <v/>
      </c>
      <c r="O18" s="225" t="str">
        <f>IF(ISNA(VLOOKUP($B18,'D conf old'!$B:$AH,3,0)),"",VLOOKUP($B18,'D conf old'!$B:$AH,5,0))</f>
        <v/>
      </c>
      <c r="P18" s="225" t="str">
        <f>IF(ISNA(VLOOKUP($B18,'D conf old'!$B:$AH,3,0)),"",VLOOKUP($B18,'D conf old'!$B:$AH,6,0))</f>
        <v/>
      </c>
      <c r="Q18" s="117" t="str">
        <f>LOWER(IF(ISNA(VLOOKUP($B18,'D conf old'!$B:$AH,3,0)),"",VLOOKUP($B18,'D conf old'!$B:$AH,3,0)))</f>
        <v/>
      </c>
      <c r="R18" s="128" t="str">
        <f>IF(ISNA(VLOOKUP($B18,'D conf old'!$B:$AH,3,0)),"",VLOOKUP($B18,'D conf old'!$B:$AH,7,0))</f>
        <v/>
      </c>
      <c r="S18" s="128" t="str">
        <f>IF(ISNA(VLOOKUP($B18,'D conf old'!$B:$AH,3,0)),"",VLOOKUP($B18,'D conf old'!$B:$AH,8,0))</f>
        <v/>
      </c>
      <c r="T18" s="128" t="str">
        <f>IF(ISNA(VLOOKUP($B18,'D conf old'!$B:$AH,3,0)),"",VLOOKUP($B18,'D conf old'!$B:$AH,9,0))</f>
        <v/>
      </c>
      <c r="U18" s="58"/>
      <c r="V18" s="223" t="str">
        <f>LOWER(IF(ISNA(VLOOKUP($B18,'D conf old'!$B:$AH,3,0)),"",VLOOKUP($B18,'D conf old'!$B:$AH,12,0)))</f>
        <v/>
      </c>
      <c r="W18" s="117" t="str">
        <f>IF(ISNA(VLOOKUP($B18,'D conf old'!$B:$AH,3,0)),"",VLOOKUP($B18,'D conf old'!$B:$AH,13,0))</f>
        <v/>
      </c>
      <c r="X18" s="225" t="str">
        <f>IF(ISNA(VLOOKUP($B18,'D conf old'!$B:$AH,3,0)),"",VLOOKUP($B18,'D conf old'!$B:$AH,14,0))</f>
        <v/>
      </c>
      <c r="Y18" s="225" t="str">
        <f>IF(ISNA(VLOOKUP($B18,'D conf old'!$B:$AH,3,0)),"",VLOOKUP($B18,'D conf old'!$B:$AH,15,0))</f>
        <v/>
      </c>
      <c r="Z18" s="117" t="str">
        <f>LOWER(IF(ISNA(VLOOKUP($B18,'D conf old'!$B:$AH,3,0)),"",VLOOKUP($B18,'D conf old'!$B:$AH,3,0)))</f>
        <v/>
      </c>
      <c r="AA18" s="128" t="str">
        <f>IF(ISNA(VLOOKUP($B18,'D conf old'!$B:$AH,3,0)),"",VLOOKUP($B18,'D conf old'!$B:$AH,16,0))</f>
        <v/>
      </c>
      <c r="AB18" s="128" t="str">
        <f>IF(ISNA(VLOOKUP($B18,'D conf old'!$B:$AH,3,0)),"",VLOOKUP($B18,'D conf old'!$B:$AH,17,0))</f>
        <v/>
      </c>
      <c r="AC18" s="128" t="str">
        <f>IF(ISNA(VLOOKUP($B18,'D conf old'!$B:$AH,3,0)),"",VLOOKUP($B18,'D conf old'!$B:$AH,18,0))</f>
        <v/>
      </c>
      <c r="AD18" s="58"/>
      <c r="AE18" s="223" t="str">
        <f>LOWER(IF(ISNA(VLOOKUP($B18,'D conf old'!$B:$AH,3,0)),"",VLOOKUP($B18,'D conf old'!$B:$AH,21,0)))</f>
        <v/>
      </c>
      <c r="AF18" s="117" t="str">
        <f>IF(ISNA(VLOOKUP($B18,'D conf old'!$B:$AH,3,0)),"",VLOOKUP($B18,'D conf old'!$B:$AH,22,0))</f>
        <v/>
      </c>
      <c r="AG18" s="225" t="str">
        <f>IF(ISNA(VLOOKUP($B18,'D conf old'!$B:$AH,3,0)),"",VLOOKUP($B18,'D conf old'!$B:$AH,23,0))</f>
        <v/>
      </c>
      <c r="AH18" s="225" t="str">
        <f>IF(ISNA(VLOOKUP($B18,'D conf old'!$B:$AH,3,0)),"",VLOOKUP($B18,'D conf old'!$B:$AH,24,0))</f>
        <v/>
      </c>
      <c r="AI18" s="117" t="str">
        <f>LOWER(IF(ISNA(VLOOKUP($B18,'D conf old'!$B:$AH,3,0)),"",VLOOKUP($B18,'D conf old'!$B:$AH,21,0)))</f>
        <v/>
      </c>
      <c r="AJ18" s="128" t="str">
        <f>IF(ISNA(VLOOKUP($B18,'D conf old'!$B:$AH,3,0)),"",VLOOKUP($B18,'D conf old'!$B:$AH,25,0))</f>
        <v/>
      </c>
      <c r="AK18" s="128" t="str">
        <f>IF(ISNA(VLOOKUP($B18,'D conf old'!$B:$AH,3,0)),"",VLOOKUP($B18,'D conf old'!$B:$AH,26,0))</f>
        <v/>
      </c>
      <c r="AL18" s="128" t="str">
        <f>IF(ISNA(VLOOKUP($B18,'D conf old'!$B:$AH,3,0)),"",VLOOKUP($B18,'D conf old'!$B:$AH,27,0))</f>
        <v/>
      </c>
    </row>
    <row r="19" spans="1:41" x14ac:dyDescent="0.15">
      <c r="B19" s="28" t="s">
        <v>845</v>
      </c>
      <c r="D19" s="82" t="str">
        <f>VLOOKUP($B19,'D (tt&gt;10)'!$B:$M,2,0)</f>
        <v>par</v>
      </c>
      <c r="E19" s="29">
        <f>VLOOKUP($B19,'D (tt&gt;10)'!$B:$M,3,0)</f>
        <v>36</v>
      </c>
      <c r="F19" s="59">
        <f>VLOOKUP($B19,'D (tt&gt;10)'!$B:$M,4,0)</f>
        <v>6.0138888888888893</v>
      </c>
      <c r="G19" s="59">
        <f>VLOOKUP($B19,'D (tt&gt;10)'!$B:$M,5,0)</f>
        <v>6.0555555555555554</v>
      </c>
      <c r="H19" s="29">
        <f t="shared" si="1"/>
        <v>23</v>
      </c>
      <c r="I19" s="96">
        <f>VLOOKUP($B19,'D (tt&gt;10)'!$B:$M,7,0)</f>
        <v>0</v>
      </c>
      <c r="J19" s="96">
        <f>VLOOKUP($B19,'D (tt&gt;10)'!$B:$M,10,0)</f>
        <v>4</v>
      </c>
      <c r="K19" s="96">
        <f>VLOOKUP($B19,'D (tt&gt;10)'!$B:$M,11,0)</f>
        <v>11</v>
      </c>
      <c r="L19" s="58"/>
      <c r="M19" s="223" t="str">
        <f>LOWER(IF(ISNA(VLOOKUP($B19,'D conf old'!$B:$AH,3,0)),"",VLOOKUP($B19,'D conf old'!$B:$AH,3,0)))</f>
        <v/>
      </c>
      <c r="N19" s="117" t="str">
        <f>IF(ISNA(VLOOKUP($B19,'D conf old'!$B:$AH,3,0)),"",VLOOKUP($B19,'D conf old'!$B:$AH,4,0))</f>
        <v/>
      </c>
      <c r="O19" s="225" t="str">
        <f>IF(ISNA(VLOOKUP($B19,'D conf old'!$B:$AH,3,0)),"",VLOOKUP($B19,'D conf old'!$B:$AH,5,0))</f>
        <v/>
      </c>
      <c r="P19" s="225" t="str">
        <f>IF(ISNA(VLOOKUP($B19,'D conf old'!$B:$AH,3,0)),"",VLOOKUP($B19,'D conf old'!$B:$AH,6,0))</f>
        <v/>
      </c>
      <c r="Q19" s="117" t="str">
        <f>LOWER(IF(ISNA(VLOOKUP($B19,'D conf old'!$B:$AH,3,0)),"",VLOOKUP($B19,'D conf old'!$B:$AH,3,0)))</f>
        <v/>
      </c>
      <c r="R19" s="128" t="str">
        <f>IF(ISNA(VLOOKUP($B19,'D conf old'!$B:$AH,3,0)),"",VLOOKUP($B19,'D conf old'!$B:$AH,7,0))</f>
        <v/>
      </c>
      <c r="S19" s="128" t="str">
        <f>IF(ISNA(VLOOKUP($B19,'D conf old'!$B:$AH,3,0)),"",VLOOKUP($B19,'D conf old'!$B:$AH,8,0))</f>
        <v/>
      </c>
      <c r="T19" s="128" t="str">
        <f>IF(ISNA(VLOOKUP($B19,'D conf old'!$B:$AH,3,0)),"",VLOOKUP($B19,'D conf old'!$B:$AH,9,0))</f>
        <v/>
      </c>
      <c r="U19" s="58"/>
      <c r="V19" s="223" t="str">
        <f>LOWER(IF(ISNA(VLOOKUP($B19,'D conf old'!$B:$AH,3,0)),"",VLOOKUP($B19,'D conf old'!$B:$AH,12,0)))</f>
        <v/>
      </c>
      <c r="W19" s="117" t="str">
        <f>IF(ISNA(VLOOKUP($B19,'D conf old'!$B:$AH,3,0)),"",VLOOKUP($B19,'D conf old'!$B:$AH,13,0))</f>
        <v/>
      </c>
      <c r="X19" s="225" t="str">
        <f>IF(ISNA(VLOOKUP($B19,'D conf old'!$B:$AH,3,0)),"",VLOOKUP($B19,'D conf old'!$B:$AH,14,0))</f>
        <v/>
      </c>
      <c r="Y19" s="225" t="str">
        <f>IF(ISNA(VLOOKUP($B19,'D conf old'!$B:$AH,3,0)),"",VLOOKUP($B19,'D conf old'!$B:$AH,15,0))</f>
        <v/>
      </c>
      <c r="Z19" s="117" t="str">
        <f>LOWER(IF(ISNA(VLOOKUP($B19,'D conf old'!$B:$AH,3,0)),"",VLOOKUP($B19,'D conf old'!$B:$AH,3,0)))</f>
        <v/>
      </c>
      <c r="AA19" s="128" t="str">
        <f>IF(ISNA(VLOOKUP($B19,'D conf old'!$B:$AH,3,0)),"",VLOOKUP($B19,'D conf old'!$B:$AH,16,0))</f>
        <v/>
      </c>
      <c r="AB19" s="128" t="str">
        <f>IF(ISNA(VLOOKUP($B19,'D conf old'!$B:$AH,3,0)),"",VLOOKUP($B19,'D conf old'!$B:$AH,17,0))</f>
        <v/>
      </c>
      <c r="AC19" s="128" t="str">
        <f>IF(ISNA(VLOOKUP($B19,'D conf old'!$B:$AH,3,0)),"",VLOOKUP($B19,'D conf old'!$B:$AH,18,0))</f>
        <v/>
      </c>
      <c r="AD19" s="58"/>
      <c r="AE19" s="223" t="str">
        <f>LOWER(IF(ISNA(VLOOKUP($B19,'D conf old'!$B:$AH,3,0)),"",VLOOKUP($B19,'D conf old'!$B:$AH,21,0)))</f>
        <v/>
      </c>
      <c r="AF19" s="117" t="str">
        <f>IF(ISNA(VLOOKUP($B19,'D conf old'!$B:$AH,3,0)),"",VLOOKUP($B19,'D conf old'!$B:$AH,22,0))</f>
        <v/>
      </c>
      <c r="AG19" s="225" t="str">
        <f>IF(ISNA(VLOOKUP($B19,'D conf old'!$B:$AH,3,0)),"",VLOOKUP($B19,'D conf old'!$B:$AH,23,0))</f>
        <v/>
      </c>
      <c r="AH19" s="225" t="str">
        <f>IF(ISNA(VLOOKUP($B19,'D conf old'!$B:$AH,3,0)),"",VLOOKUP($B19,'D conf old'!$B:$AH,24,0))</f>
        <v/>
      </c>
      <c r="AI19" s="117" t="str">
        <f>LOWER(IF(ISNA(VLOOKUP($B19,'D conf old'!$B:$AH,3,0)),"",VLOOKUP($B19,'D conf old'!$B:$AH,21,0)))</f>
        <v/>
      </c>
      <c r="AJ19" s="128" t="str">
        <f>IF(ISNA(VLOOKUP($B19,'D conf old'!$B:$AH,3,0)),"",VLOOKUP($B19,'D conf old'!$B:$AH,25,0))</f>
        <v/>
      </c>
      <c r="AK19" s="128" t="str">
        <f>IF(ISNA(VLOOKUP($B19,'D conf old'!$B:$AH,3,0)),"",VLOOKUP($B19,'D conf old'!$B:$AH,26,0))</f>
        <v/>
      </c>
      <c r="AL19" s="128" t="str">
        <f>IF(ISNA(VLOOKUP($B19,'D conf old'!$B:$AH,3,0)),"",VLOOKUP($B19,'D conf old'!$B:$AH,27,0))</f>
        <v/>
      </c>
    </row>
    <row r="20" spans="1:41" x14ac:dyDescent="0.15">
      <c r="B20" s="28" t="s">
        <v>840</v>
      </c>
      <c r="D20" s="82" t="str">
        <f>VLOOKUP($B20,'D (tt&gt;10)'!$B:$M,2,0)</f>
        <v>laz</v>
      </c>
      <c r="E20" s="29">
        <f>VLOOKUP($B20,'D (tt&gt;10)'!$B:$M,3,0)</f>
        <v>19</v>
      </c>
      <c r="F20" s="59">
        <f>VLOOKUP($B20,'D (tt&gt;10)'!$B:$M,4,0)</f>
        <v>6.1578947368421053</v>
      </c>
      <c r="G20" s="59">
        <f>VLOOKUP($B20,'D (tt&gt;10)'!$B:$M,5,0)</f>
        <v>6.0526315789473681</v>
      </c>
      <c r="H20" s="29">
        <f t="shared" si="1"/>
        <v>2</v>
      </c>
      <c r="I20" s="96">
        <f>VLOOKUP($B20,'D (tt&gt;10)'!$B:$M,7,0)</f>
        <v>1</v>
      </c>
      <c r="J20" s="96">
        <f>VLOOKUP($B20,'D (tt&gt;10)'!$B:$M,10,0)</f>
        <v>0</v>
      </c>
      <c r="K20" s="96">
        <f>VLOOKUP($B20,'D (tt&gt;10)'!$B:$M,11,0)</f>
        <v>2</v>
      </c>
      <c r="L20" s="58"/>
      <c r="M20" s="82" t="str">
        <f>LOWER(IF(ISNA(VLOOKUP($B20,'D conf old'!$B:$AH,3,0)),"",VLOOKUP($B20,'D conf old'!$B:$AH,3,0)))</f>
        <v>laz</v>
      </c>
      <c r="N20" s="29">
        <f>IF(ISNA(VLOOKUP($B20,'D conf old'!$B:$AH,3,0)),"",VLOOKUP($B20,'D conf old'!$B:$AH,4,0))</f>
        <v>31</v>
      </c>
      <c r="O20" s="59">
        <f>IF(ISNA(VLOOKUP($B20,'D conf old'!$B:$AH,3,0)),"",VLOOKUP($B20,'D conf old'!$B:$AH,5,0))</f>
        <v>5.85</v>
      </c>
      <c r="P20" s="59">
        <f>IF(ISNA(VLOOKUP($B20,'D conf old'!$B:$AH,3,0)),"",VLOOKUP($B20,'D conf old'!$B:$AH,6,0))</f>
        <v>5.87</v>
      </c>
      <c r="Q20" s="29" t="str">
        <f>LOWER(IF(ISNA(VLOOKUP($B20,'D conf old'!$B:$AH,3,0)),"",VLOOKUP($B20,'D conf old'!$B:$AH,3,0)))</f>
        <v>laz</v>
      </c>
      <c r="R20" s="96">
        <f>IF(ISNA(VLOOKUP($B20,'D conf old'!$B:$AH,3,0)),"",VLOOKUP($B20,'D conf old'!$B:$AH,7,0))</f>
        <v>1</v>
      </c>
      <c r="S20" s="96">
        <f>IF(ISNA(VLOOKUP($B20,'D conf old'!$B:$AH,3,0)),"",VLOOKUP($B20,'D conf old'!$B:$AH,8,0))</f>
        <v>1</v>
      </c>
      <c r="T20" s="96">
        <f>IF(ISNA(VLOOKUP($B20,'D conf old'!$B:$AH,3,0)),"",VLOOKUP($B20,'D conf old'!$B:$AH,9,0))</f>
        <v>5</v>
      </c>
      <c r="U20" s="58"/>
      <c r="V20" s="82" t="str">
        <f>LOWER(IF(ISNA(VLOOKUP($B20,'D conf old'!$B:$AH,3,0)),"",VLOOKUP($B20,'D conf old'!$B:$AH,12,0)))</f>
        <v>laz</v>
      </c>
      <c r="W20" s="29">
        <f>IF(ISNA(VLOOKUP($B20,'D conf old'!$B:$AH,3,0)),"",VLOOKUP($B20,'D conf old'!$B:$AH,13,0))</f>
        <v>26</v>
      </c>
      <c r="X20" s="59">
        <f>IF(ISNA(VLOOKUP($B20,'D conf old'!$B:$AH,3,0)),"",VLOOKUP($B20,'D conf old'!$B:$AH,14,0))</f>
        <v>5.63</v>
      </c>
      <c r="Y20" s="59">
        <f>IF(ISNA(VLOOKUP($B20,'D conf old'!$B:$AH,3,0)),"",VLOOKUP($B20,'D conf old'!$B:$AH,15,0))</f>
        <v>5.67</v>
      </c>
      <c r="Z20" s="29" t="str">
        <f>LOWER(IF(ISNA(VLOOKUP($B20,'D conf old'!$B:$AH,3,0)),"",VLOOKUP($B20,'D conf old'!$B:$AH,3,0)))</f>
        <v>laz</v>
      </c>
      <c r="AA20" s="96">
        <f>IF(ISNA(VLOOKUP($B20,'D conf old'!$B:$AH,3,0)),"",VLOOKUP($B20,'D conf old'!$B:$AH,16,0))</f>
        <v>1</v>
      </c>
      <c r="AB20" s="96">
        <f>IF(ISNA(VLOOKUP($B20,'D conf old'!$B:$AH,3,0)),"",VLOOKUP($B20,'D conf old'!$B:$AH,17,0))</f>
        <v>0</v>
      </c>
      <c r="AC20" s="96">
        <f>IF(ISNA(VLOOKUP($B20,'D conf old'!$B:$AH,3,0)),"",VLOOKUP($B20,'D conf old'!$B:$AH,18,0))</f>
        <v>8</v>
      </c>
      <c r="AD20" s="58"/>
      <c r="AE20" s="82" t="str">
        <f>LOWER(IF(ISNA(VLOOKUP($B20,'D conf old'!$B:$AH,3,0)),"",VLOOKUP($B20,'D conf old'!$B:$AH,21,0)))</f>
        <v>laz</v>
      </c>
      <c r="AF20" s="29">
        <f>IF(ISNA(VLOOKUP($B20,'D conf old'!$B:$AH,3,0)),"",VLOOKUP($B20,'D conf old'!$B:$AH,22,0))</f>
        <v>35</v>
      </c>
      <c r="AG20" s="59">
        <f>IF(ISNA(VLOOKUP($B20,'D conf old'!$B:$AH,3,0)),"",VLOOKUP($B20,'D conf old'!$B:$AH,23,0))</f>
        <v>6.11</v>
      </c>
      <c r="AH20" s="59">
        <f>IF(ISNA(VLOOKUP($B20,'D conf old'!$B:$AH,3,0)),"",VLOOKUP($B20,'D conf old'!$B:$AH,24,0))</f>
        <v>6</v>
      </c>
      <c r="AI20" s="29" t="str">
        <f>LOWER(IF(ISNA(VLOOKUP($B20,'D conf old'!$B:$AH,3,0)),"",VLOOKUP($B20,'D conf old'!$B:$AH,21,0)))</f>
        <v>laz</v>
      </c>
      <c r="AJ20" s="96">
        <f>IF(ISNA(VLOOKUP($B20,'D conf old'!$B:$AH,3,0)),"",VLOOKUP($B20,'D conf old'!$B:$AH,25,0))</f>
        <v>3</v>
      </c>
      <c r="AK20" s="96">
        <f>IF(ISNA(VLOOKUP($B20,'D conf old'!$B:$AH,3,0)),"",VLOOKUP($B20,'D conf old'!$B:$AH,26,0))</f>
        <v>0</v>
      </c>
      <c r="AL20" s="96">
        <f>IF(ISNA(VLOOKUP($B20,'D conf old'!$B:$AH,3,0)),"",VLOOKUP($B20,'D conf old'!$B:$AH,27,0))</f>
        <v>6</v>
      </c>
    </row>
    <row r="21" spans="1:41" x14ac:dyDescent="0.15">
      <c r="B21" s="28" t="s">
        <v>374</v>
      </c>
      <c r="D21" s="82" t="str">
        <f>VLOOKUP($B21,'D (tt&gt;10)'!$B:$M,2,0)</f>
        <v>int</v>
      </c>
      <c r="E21" s="29">
        <f>VLOOKUP($B21,'D (tt&gt;10)'!$B:$M,3,0)</f>
        <v>20</v>
      </c>
      <c r="F21" s="59">
        <f>VLOOKUP($B21,'D (tt&gt;10)'!$B:$M,4,0)</f>
        <v>6.0250000000000004</v>
      </c>
      <c r="G21" s="59">
        <f>VLOOKUP($B21,'D (tt&gt;10)'!$B:$M,5,0)</f>
        <v>6.0250000000000004</v>
      </c>
      <c r="H21" s="29">
        <f t="shared" si="0"/>
        <v>10</v>
      </c>
      <c r="I21" s="96">
        <f>VLOOKUP($B21,'D (tt&gt;10)'!$B:$M,7,0)</f>
        <v>0</v>
      </c>
      <c r="J21" s="96">
        <f>VLOOKUP($B21,'D (tt&gt;10)'!$B:$M,10,0)</f>
        <v>2</v>
      </c>
      <c r="K21" s="96">
        <f>VLOOKUP($B21,'D (tt&gt;10)'!$B:$M,11,0)</f>
        <v>4</v>
      </c>
      <c r="L21" s="58"/>
      <c r="M21" s="82" t="str">
        <f>LOWER(IF(ISNA(VLOOKUP($B21,'D conf old'!$B:$AH,3,0)),"",VLOOKUP($B21,'D conf old'!$B:$AH,3,0)))</f>
        <v>nap</v>
      </c>
      <c r="N21" s="29">
        <f>IF(ISNA(VLOOKUP($B21,'D conf old'!$B:$AH,3,0)),"",VLOOKUP($B21,'D conf old'!$B:$AH,4,0))</f>
        <v>28</v>
      </c>
      <c r="O21" s="59">
        <f>IF(ISNA(VLOOKUP($B21,'D conf old'!$B:$AH,3,0)),"",VLOOKUP($B21,'D conf old'!$B:$AH,5,0))</f>
        <v>6.27</v>
      </c>
      <c r="P21" s="59">
        <f>IF(ISNA(VLOOKUP($B21,'D conf old'!$B:$AH,3,0)),"",VLOOKUP($B21,'D conf old'!$B:$AH,6,0))</f>
        <v>6.27</v>
      </c>
      <c r="Q21" s="29" t="str">
        <f>LOWER(IF(ISNA(VLOOKUP($B21,'D conf old'!$B:$AH,3,0)),"",VLOOKUP($B21,'D conf old'!$B:$AH,3,0)))</f>
        <v>nap</v>
      </c>
      <c r="R21" s="96">
        <f>IF(ISNA(VLOOKUP($B21,'D conf old'!$B:$AH,3,0)),"",VLOOKUP($B21,'D conf old'!$B:$AH,7,0))</f>
        <v>1</v>
      </c>
      <c r="S21" s="96">
        <f>IF(ISNA(VLOOKUP($B21,'D conf old'!$B:$AH,3,0)),"",VLOOKUP($B21,'D conf old'!$B:$AH,8,0))</f>
        <v>1</v>
      </c>
      <c r="T21" s="96">
        <f>IF(ISNA(VLOOKUP($B21,'D conf old'!$B:$AH,3,0)),"",VLOOKUP($B21,'D conf old'!$B:$AH,9,0))</f>
        <v>8</v>
      </c>
      <c r="U21" s="58"/>
      <c r="V21" s="82" t="str">
        <f>LOWER(IF(ISNA(VLOOKUP($B21,'D conf old'!$B:$AH,3,0)),"",VLOOKUP($B21,'D conf old'!$B:$AH,12,0)))</f>
        <v>nap</v>
      </c>
      <c r="W21" s="29">
        <f>IF(ISNA(VLOOKUP($B21,'D conf old'!$B:$AH,3,0)),"",VLOOKUP($B21,'D conf old'!$B:$AH,13,0))</f>
        <v>30</v>
      </c>
      <c r="X21" s="59">
        <f>IF(ISNA(VLOOKUP($B21,'D conf old'!$B:$AH,3,0)),"",VLOOKUP($B21,'D conf old'!$B:$AH,14,0))</f>
        <v>5.88</v>
      </c>
      <c r="Y21" s="59">
        <f>IF(ISNA(VLOOKUP($B21,'D conf old'!$B:$AH,3,0)),"",VLOOKUP($B21,'D conf old'!$B:$AH,15,0))</f>
        <v>5.72</v>
      </c>
      <c r="Z21" s="29" t="str">
        <f>LOWER(IF(ISNA(VLOOKUP($B21,'D conf old'!$B:$AH,3,0)),"",VLOOKUP($B21,'D conf old'!$B:$AH,3,0)))</f>
        <v>nap</v>
      </c>
      <c r="AA21" s="96">
        <f>IF(ISNA(VLOOKUP($B21,'D conf old'!$B:$AH,3,0)),"",VLOOKUP($B21,'D conf old'!$B:$AH,16,0))</f>
        <v>2</v>
      </c>
      <c r="AB21" s="96">
        <f>IF(ISNA(VLOOKUP($B21,'D conf old'!$B:$AH,3,0)),"",VLOOKUP($B21,'D conf old'!$B:$AH,17,0))</f>
        <v>1</v>
      </c>
      <c r="AC21" s="96">
        <f>IF(ISNA(VLOOKUP($B21,'D conf old'!$B:$AH,3,0)),"",VLOOKUP($B21,'D conf old'!$B:$AH,18,0))</f>
        <v>4</v>
      </c>
      <c r="AD21" s="58"/>
      <c r="AE21" s="82" t="str">
        <f>LOWER(IF(ISNA(VLOOKUP($B21,'D conf old'!$B:$AH,3,0)),"",VLOOKUP($B21,'D conf old'!$B:$AH,21,0)))</f>
        <v>nap</v>
      </c>
      <c r="AF21" s="29">
        <f>IF(ISNA(VLOOKUP($B21,'D conf old'!$B:$AH,3,0)),"",VLOOKUP($B21,'D conf old'!$B:$AH,22,0))</f>
        <v>31</v>
      </c>
      <c r="AG21" s="59">
        <f>IF(ISNA(VLOOKUP($B21,'D conf old'!$B:$AH,3,0)),"",VLOOKUP($B21,'D conf old'!$B:$AH,23,0))</f>
        <v>5.74</v>
      </c>
      <c r="AH21" s="59">
        <f>IF(ISNA(VLOOKUP($B21,'D conf old'!$B:$AH,3,0)),"",VLOOKUP($B21,'D conf old'!$B:$AH,24,0))</f>
        <v>5.9</v>
      </c>
      <c r="AI21" s="29" t="str">
        <f>LOWER(IF(ISNA(VLOOKUP($B21,'D conf old'!$B:$AH,3,0)),"",VLOOKUP($B21,'D conf old'!$B:$AH,21,0)))</f>
        <v>nap</v>
      </c>
      <c r="AJ21" s="96">
        <f>IF(ISNA(VLOOKUP($B21,'D conf old'!$B:$AH,3,0)),"",VLOOKUP($B21,'D conf old'!$B:$AH,25,0))</f>
        <v>0</v>
      </c>
      <c r="AK21" s="96">
        <f>IF(ISNA(VLOOKUP($B21,'D conf old'!$B:$AH,3,0)),"",VLOOKUP($B21,'D conf old'!$B:$AH,26,0))</f>
        <v>0</v>
      </c>
      <c r="AL21" s="96">
        <f>IF(ISNA(VLOOKUP($B21,'D conf old'!$B:$AH,3,0)),"",VLOOKUP($B21,'D conf old'!$B:$AH,27,0))</f>
        <v>10</v>
      </c>
    </row>
    <row r="22" spans="1:41" x14ac:dyDescent="0.15">
      <c r="B22" s="28" t="s">
        <v>446</v>
      </c>
      <c r="D22" s="82" t="str">
        <f>VLOOKUP($B22,'D (tt&gt;10)'!$B:$M,2,0)</f>
        <v>sam</v>
      </c>
      <c r="E22" s="29">
        <f>VLOOKUP($B22,'D (tt&gt;10)'!$B:$M,3,0)</f>
        <v>32</v>
      </c>
      <c r="F22" s="59">
        <f>VLOOKUP($B22,'D (tt&gt;10)'!$B:$M,4,0)</f>
        <v>6.078125</v>
      </c>
      <c r="G22" s="59">
        <f>VLOOKUP($B22,'D (tt&gt;10)'!$B:$M,5,0)</f>
        <v>6.015625</v>
      </c>
      <c r="H22" s="29">
        <f t="shared" si="0"/>
        <v>7</v>
      </c>
      <c r="I22" s="96">
        <f>VLOOKUP($B22,'D (tt&gt;10)'!$B:$M,7,0)</f>
        <v>1</v>
      </c>
      <c r="J22" s="96">
        <f>VLOOKUP($B22,'D (tt&gt;10)'!$B:$M,10,0)</f>
        <v>1</v>
      </c>
      <c r="K22" s="96">
        <f>VLOOKUP($B22,'D (tt&gt;10)'!$B:$M,11,0)</f>
        <v>4</v>
      </c>
      <c r="L22" s="58"/>
      <c r="M22" s="223" t="str">
        <f>LOWER(IF(ISNA(VLOOKUP($B22,'D conf old'!$B:$AH,3,0)),"",VLOOKUP($B22,'D conf old'!$B:$AH,3,0)))</f>
        <v/>
      </c>
      <c r="N22" s="117" t="str">
        <f>IF(ISNA(VLOOKUP($B22,'D conf old'!$B:$AH,3,0)),"",VLOOKUP($B22,'D conf old'!$B:$AH,4,0))</f>
        <v/>
      </c>
      <c r="O22" s="225" t="str">
        <f>IF(ISNA(VLOOKUP($B22,'D conf old'!$B:$AH,3,0)),"",VLOOKUP($B22,'D conf old'!$B:$AH,5,0))</f>
        <v/>
      </c>
      <c r="P22" s="225" t="str">
        <f>IF(ISNA(VLOOKUP($B22,'D conf old'!$B:$AH,3,0)),"",VLOOKUP($B22,'D conf old'!$B:$AH,6,0))</f>
        <v/>
      </c>
      <c r="Q22" s="117" t="str">
        <f>LOWER(IF(ISNA(VLOOKUP($B22,'D conf old'!$B:$AH,3,0)),"",VLOOKUP($B22,'D conf old'!$B:$AH,3,0)))</f>
        <v/>
      </c>
      <c r="R22" s="128" t="str">
        <f>IF(ISNA(VLOOKUP($B22,'D conf old'!$B:$AH,3,0)),"",VLOOKUP($B22,'D conf old'!$B:$AH,7,0))</f>
        <v/>
      </c>
      <c r="S22" s="128" t="str">
        <f>IF(ISNA(VLOOKUP($B22,'D conf old'!$B:$AH,3,0)),"",VLOOKUP($B22,'D conf old'!$B:$AH,8,0))</f>
        <v/>
      </c>
      <c r="T22" s="128" t="str">
        <f>IF(ISNA(VLOOKUP($B22,'D conf old'!$B:$AH,3,0)),"",VLOOKUP($B22,'D conf old'!$B:$AH,9,0))</f>
        <v/>
      </c>
      <c r="U22" s="58"/>
      <c r="V22" s="223" t="str">
        <f>LOWER(IF(ISNA(VLOOKUP($B22,'D conf old'!$B:$AH,3,0)),"",VLOOKUP($B22,'D conf old'!$B:$AH,12,0)))</f>
        <v/>
      </c>
      <c r="W22" s="117" t="str">
        <f>IF(ISNA(VLOOKUP($B22,'D conf old'!$B:$AH,3,0)),"",VLOOKUP($B22,'D conf old'!$B:$AH,13,0))</f>
        <v/>
      </c>
      <c r="X22" s="225" t="str">
        <f>IF(ISNA(VLOOKUP($B22,'D conf old'!$B:$AH,3,0)),"",VLOOKUP($B22,'D conf old'!$B:$AH,14,0))</f>
        <v/>
      </c>
      <c r="Y22" s="225" t="str">
        <f>IF(ISNA(VLOOKUP($B22,'D conf old'!$B:$AH,3,0)),"",VLOOKUP($B22,'D conf old'!$B:$AH,15,0))</f>
        <v/>
      </c>
      <c r="Z22" s="117" t="str">
        <f>LOWER(IF(ISNA(VLOOKUP($B22,'D conf old'!$B:$AH,3,0)),"",VLOOKUP($B22,'D conf old'!$B:$AH,3,0)))</f>
        <v/>
      </c>
      <c r="AA22" s="128" t="str">
        <f>IF(ISNA(VLOOKUP($B22,'D conf old'!$B:$AH,3,0)),"",VLOOKUP($B22,'D conf old'!$B:$AH,16,0))</f>
        <v/>
      </c>
      <c r="AB22" s="128" t="str">
        <f>IF(ISNA(VLOOKUP($B22,'D conf old'!$B:$AH,3,0)),"",VLOOKUP($B22,'D conf old'!$B:$AH,17,0))</f>
        <v/>
      </c>
      <c r="AC22" s="128" t="str">
        <f>IF(ISNA(VLOOKUP($B22,'D conf old'!$B:$AH,3,0)),"",VLOOKUP($B22,'D conf old'!$B:$AH,18,0))</f>
        <v/>
      </c>
      <c r="AD22" s="58"/>
      <c r="AE22" s="223" t="str">
        <f>LOWER(IF(ISNA(VLOOKUP($B22,'D conf old'!$B:$AH,3,0)),"",VLOOKUP($B22,'D conf old'!$B:$AH,21,0)))</f>
        <v/>
      </c>
      <c r="AF22" s="117" t="str">
        <f>IF(ISNA(VLOOKUP($B22,'D conf old'!$B:$AH,3,0)),"",VLOOKUP($B22,'D conf old'!$B:$AH,22,0))</f>
        <v/>
      </c>
      <c r="AG22" s="225" t="str">
        <f>IF(ISNA(VLOOKUP($B22,'D conf old'!$B:$AH,3,0)),"",VLOOKUP($B22,'D conf old'!$B:$AH,23,0))</f>
        <v/>
      </c>
      <c r="AH22" s="225" t="str">
        <f>IF(ISNA(VLOOKUP($B22,'D conf old'!$B:$AH,3,0)),"",VLOOKUP($B22,'D conf old'!$B:$AH,24,0))</f>
        <v/>
      </c>
      <c r="AI22" s="117" t="str">
        <f>LOWER(IF(ISNA(VLOOKUP($B22,'D conf old'!$B:$AH,3,0)),"",VLOOKUP($B22,'D conf old'!$B:$AH,21,0)))</f>
        <v/>
      </c>
      <c r="AJ22" s="128" t="str">
        <f>IF(ISNA(VLOOKUP($B22,'D conf old'!$B:$AH,3,0)),"",VLOOKUP($B22,'D conf old'!$B:$AH,25,0))</f>
        <v/>
      </c>
      <c r="AK22" s="128" t="str">
        <f>IF(ISNA(VLOOKUP($B22,'D conf old'!$B:$AH,3,0)),"",VLOOKUP($B22,'D conf old'!$B:$AH,26,0))</f>
        <v/>
      </c>
      <c r="AL22" s="128" t="str">
        <f>IF(ISNA(VLOOKUP($B22,'D conf old'!$B:$AH,3,0)),"",VLOOKUP($B22,'D conf old'!$B:$AH,27,0))</f>
        <v/>
      </c>
    </row>
    <row r="23" spans="1:41" x14ac:dyDescent="0.15">
      <c r="B23" s="28" t="s">
        <v>399</v>
      </c>
      <c r="D23" s="82" t="str">
        <f>VLOOKUP($B23,'D (tt&gt;10)'!$B:$M,2,0)</f>
        <v>liv</v>
      </c>
      <c r="E23" s="29">
        <f>VLOOKUP($B23,'D (tt&gt;10)'!$B:$M,3,0)</f>
        <v>30</v>
      </c>
      <c r="F23" s="59">
        <f>VLOOKUP($B23,'D (tt&gt;10)'!$B:$M,4,0)</f>
        <v>6.05</v>
      </c>
      <c r="G23" s="59">
        <f>VLOOKUP($B23,'D (tt&gt;10)'!$B:$M,5,0)</f>
        <v>5.9833333333333334</v>
      </c>
      <c r="H23" s="29">
        <f t="shared" si="0"/>
        <v>8</v>
      </c>
      <c r="I23" s="96">
        <f>VLOOKUP($B23,'D (tt&gt;10)'!$B:$M,7,0)</f>
        <v>2</v>
      </c>
      <c r="J23" s="96">
        <f>VLOOKUP($B23,'D (tt&gt;10)'!$B:$M,10,0)</f>
        <v>0</v>
      </c>
      <c r="K23" s="96">
        <f>VLOOKUP($B23,'D (tt&gt;10)'!$B:$M,11,0)</f>
        <v>8</v>
      </c>
      <c r="L23" s="58"/>
      <c r="M23" s="223" t="str">
        <f>LOWER(IF(ISNA(VLOOKUP($B23,'D conf old'!$B:$AH,3,0)),"",VLOOKUP($B23,'D conf old'!$B:$AH,3,0)))</f>
        <v/>
      </c>
      <c r="N23" s="117" t="str">
        <f>IF(ISNA(VLOOKUP($B23,'D conf old'!$B:$AH,3,0)),"",VLOOKUP($B23,'D conf old'!$B:$AH,4,0))</f>
        <v/>
      </c>
      <c r="O23" s="225" t="str">
        <f>IF(ISNA(VLOOKUP($B23,'D conf old'!$B:$AH,3,0)),"",VLOOKUP($B23,'D conf old'!$B:$AH,5,0))</f>
        <v/>
      </c>
      <c r="P23" s="225" t="str">
        <f>IF(ISNA(VLOOKUP($B23,'D conf old'!$B:$AH,3,0)),"",VLOOKUP($B23,'D conf old'!$B:$AH,6,0))</f>
        <v/>
      </c>
      <c r="Q23" s="117" t="str">
        <f>LOWER(IF(ISNA(VLOOKUP($B23,'D conf old'!$B:$AH,3,0)),"",VLOOKUP($B23,'D conf old'!$B:$AH,3,0)))</f>
        <v/>
      </c>
      <c r="R23" s="128" t="str">
        <f>IF(ISNA(VLOOKUP($B23,'D conf old'!$B:$AH,3,0)),"",VLOOKUP($B23,'D conf old'!$B:$AH,7,0))</f>
        <v/>
      </c>
      <c r="S23" s="128" t="str">
        <f>IF(ISNA(VLOOKUP($B23,'D conf old'!$B:$AH,3,0)),"",VLOOKUP($B23,'D conf old'!$B:$AH,8,0))</f>
        <v/>
      </c>
      <c r="T23" s="128" t="str">
        <f>IF(ISNA(VLOOKUP($B23,'D conf old'!$B:$AH,3,0)),"",VLOOKUP($B23,'D conf old'!$B:$AH,9,0))</f>
        <v/>
      </c>
      <c r="U23" s="58"/>
      <c r="V23" s="223" t="str">
        <f>LOWER(IF(ISNA(VLOOKUP($B23,'D conf old'!$B:$AH,3,0)),"",VLOOKUP($B23,'D conf old'!$B:$AH,12,0)))</f>
        <v/>
      </c>
      <c r="W23" s="117" t="str">
        <f>IF(ISNA(VLOOKUP($B23,'D conf old'!$B:$AH,3,0)),"",VLOOKUP($B23,'D conf old'!$B:$AH,13,0))</f>
        <v/>
      </c>
      <c r="X23" s="225" t="str">
        <f>IF(ISNA(VLOOKUP($B23,'D conf old'!$B:$AH,3,0)),"",VLOOKUP($B23,'D conf old'!$B:$AH,14,0))</f>
        <v/>
      </c>
      <c r="Y23" s="225" t="str">
        <f>IF(ISNA(VLOOKUP($B23,'D conf old'!$B:$AH,3,0)),"",VLOOKUP($B23,'D conf old'!$B:$AH,15,0))</f>
        <v/>
      </c>
      <c r="Z23" s="117" t="str">
        <f>LOWER(IF(ISNA(VLOOKUP($B23,'D conf old'!$B:$AH,3,0)),"",VLOOKUP($B23,'D conf old'!$B:$AH,3,0)))</f>
        <v/>
      </c>
      <c r="AA23" s="128" t="str">
        <f>IF(ISNA(VLOOKUP($B23,'D conf old'!$B:$AH,3,0)),"",VLOOKUP($B23,'D conf old'!$B:$AH,16,0))</f>
        <v/>
      </c>
      <c r="AB23" s="128" t="str">
        <f>IF(ISNA(VLOOKUP($B23,'D conf old'!$B:$AH,3,0)),"",VLOOKUP($B23,'D conf old'!$B:$AH,17,0))</f>
        <v/>
      </c>
      <c r="AC23" s="128" t="str">
        <f>IF(ISNA(VLOOKUP($B23,'D conf old'!$B:$AH,3,0)),"",VLOOKUP($B23,'D conf old'!$B:$AH,18,0))</f>
        <v/>
      </c>
      <c r="AD23" s="58"/>
      <c r="AE23" s="223" t="str">
        <f>LOWER(IF(ISNA(VLOOKUP($B23,'D conf old'!$B:$AH,3,0)),"",VLOOKUP($B23,'D conf old'!$B:$AH,21,0)))</f>
        <v/>
      </c>
      <c r="AF23" s="117" t="str">
        <f>IF(ISNA(VLOOKUP($B23,'D conf old'!$B:$AH,3,0)),"",VLOOKUP($B23,'D conf old'!$B:$AH,22,0))</f>
        <v/>
      </c>
      <c r="AG23" s="225" t="str">
        <f>IF(ISNA(VLOOKUP($B23,'D conf old'!$B:$AH,3,0)),"",VLOOKUP($B23,'D conf old'!$B:$AH,23,0))</f>
        <v/>
      </c>
      <c r="AH23" s="225" t="str">
        <f>IF(ISNA(VLOOKUP($B23,'D conf old'!$B:$AH,3,0)),"",VLOOKUP($B23,'D conf old'!$B:$AH,24,0))</f>
        <v/>
      </c>
      <c r="AI23" s="117" t="str">
        <f>LOWER(IF(ISNA(VLOOKUP($B23,'D conf old'!$B:$AH,3,0)),"",VLOOKUP($B23,'D conf old'!$B:$AH,21,0)))</f>
        <v/>
      </c>
      <c r="AJ23" s="128" t="str">
        <f>IF(ISNA(VLOOKUP($B23,'D conf old'!$B:$AH,3,0)),"",VLOOKUP($B23,'D conf old'!$B:$AH,25,0))</f>
        <v/>
      </c>
      <c r="AK23" s="128" t="str">
        <f>IF(ISNA(VLOOKUP($B23,'D conf old'!$B:$AH,3,0)),"",VLOOKUP($B23,'D conf old'!$B:$AH,26,0))</f>
        <v/>
      </c>
      <c r="AL23" s="128" t="str">
        <f>IF(ISNA(VLOOKUP($B23,'D conf old'!$B:$AH,3,0)),"",VLOOKUP($B23,'D conf old'!$B:$AH,27,0))</f>
        <v/>
      </c>
    </row>
    <row r="24" spans="1:41" x14ac:dyDescent="0.15">
      <c r="B24" s="28" t="s">
        <v>474</v>
      </c>
      <c r="D24" s="82" t="str">
        <f>VLOOKUP($B24,'D (tt&gt;10)'!$B:$M,2,0)</f>
        <v>fio</v>
      </c>
      <c r="E24" s="29">
        <f>VLOOKUP($B24,'D (tt&gt;10)'!$B:$M,3,0)</f>
        <v>25</v>
      </c>
      <c r="F24" s="59">
        <f>VLOOKUP($B24,'D (tt&gt;10)'!$B:$M,4,0)</f>
        <v>5.92</v>
      </c>
      <c r="G24" s="59">
        <f>VLOOKUP($B24,'D (tt&gt;10)'!$B:$M,5,0)</f>
        <v>5.98</v>
      </c>
      <c r="H24" s="29">
        <f t="shared" si="0"/>
        <v>8</v>
      </c>
      <c r="I24" s="96">
        <f>VLOOKUP($B24,'D (tt&gt;10)'!$B:$M,7,0)</f>
        <v>0</v>
      </c>
      <c r="J24" s="96">
        <f>VLOOKUP($B24,'D (tt&gt;10)'!$B:$M,10,0)</f>
        <v>1</v>
      </c>
      <c r="K24" s="96">
        <f>VLOOKUP($B24,'D (tt&gt;10)'!$B:$M,11,0)</f>
        <v>5</v>
      </c>
      <c r="L24" s="58"/>
      <c r="M24" s="223" t="str">
        <f>LOWER(IF(ISNA(VLOOKUP($B24,'D conf old'!$B:$AH,3,0)),"",VLOOKUP($B24,'D conf old'!$B:$AH,3,0)))</f>
        <v/>
      </c>
      <c r="N24" s="117" t="str">
        <f>IF(ISNA(VLOOKUP($B24,'D conf old'!$B:$AH,3,0)),"",VLOOKUP($B24,'D conf old'!$B:$AH,4,0))</f>
        <v/>
      </c>
      <c r="O24" s="225" t="str">
        <f>IF(ISNA(VLOOKUP($B24,'D conf old'!$B:$AH,3,0)),"",VLOOKUP($B24,'D conf old'!$B:$AH,5,0))</f>
        <v/>
      </c>
      <c r="P24" s="225" t="str">
        <f>IF(ISNA(VLOOKUP($B24,'D conf old'!$B:$AH,3,0)),"",VLOOKUP($B24,'D conf old'!$B:$AH,6,0))</f>
        <v/>
      </c>
      <c r="Q24" s="117" t="str">
        <f>LOWER(IF(ISNA(VLOOKUP($B24,'D conf old'!$B:$AH,3,0)),"",VLOOKUP($B24,'D conf old'!$B:$AH,3,0)))</f>
        <v/>
      </c>
      <c r="R24" s="128" t="str">
        <f>IF(ISNA(VLOOKUP($B24,'D conf old'!$B:$AH,3,0)),"",VLOOKUP($B24,'D conf old'!$B:$AH,7,0))</f>
        <v/>
      </c>
      <c r="S24" s="128" t="str">
        <f>IF(ISNA(VLOOKUP($B24,'D conf old'!$B:$AH,3,0)),"",VLOOKUP($B24,'D conf old'!$B:$AH,8,0))</f>
        <v/>
      </c>
      <c r="T24" s="128" t="str">
        <f>IF(ISNA(VLOOKUP($B24,'D conf old'!$B:$AH,3,0)),"",VLOOKUP($B24,'D conf old'!$B:$AH,9,0))</f>
        <v/>
      </c>
      <c r="U24" s="58"/>
      <c r="V24" s="223" t="str">
        <f>LOWER(IF(ISNA(VLOOKUP($B24,'D conf old'!$B:$AH,3,0)),"",VLOOKUP($B24,'D conf old'!$B:$AH,12,0)))</f>
        <v/>
      </c>
      <c r="W24" s="117" t="str">
        <f>IF(ISNA(VLOOKUP($B24,'D conf old'!$B:$AH,3,0)),"",VLOOKUP($B24,'D conf old'!$B:$AH,13,0))</f>
        <v/>
      </c>
      <c r="X24" s="225" t="str">
        <f>IF(ISNA(VLOOKUP($B24,'D conf old'!$B:$AH,3,0)),"",VLOOKUP($B24,'D conf old'!$B:$AH,14,0))</f>
        <v/>
      </c>
      <c r="Y24" s="225" t="str">
        <f>IF(ISNA(VLOOKUP($B24,'D conf old'!$B:$AH,3,0)),"",VLOOKUP($B24,'D conf old'!$B:$AH,15,0))</f>
        <v/>
      </c>
      <c r="Z24" s="117" t="str">
        <f>LOWER(IF(ISNA(VLOOKUP($B24,'D conf old'!$B:$AH,3,0)),"",VLOOKUP($B24,'D conf old'!$B:$AH,3,0)))</f>
        <v/>
      </c>
      <c r="AA24" s="128" t="str">
        <f>IF(ISNA(VLOOKUP($B24,'D conf old'!$B:$AH,3,0)),"",VLOOKUP($B24,'D conf old'!$B:$AH,16,0))</f>
        <v/>
      </c>
      <c r="AB24" s="128" t="str">
        <f>IF(ISNA(VLOOKUP($B24,'D conf old'!$B:$AH,3,0)),"",VLOOKUP($B24,'D conf old'!$B:$AH,17,0))</f>
        <v/>
      </c>
      <c r="AC24" s="128" t="str">
        <f>IF(ISNA(VLOOKUP($B24,'D conf old'!$B:$AH,3,0)),"",VLOOKUP($B24,'D conf old'!$B:$AH,18,0))</f>
        <v/>
      </c>
      <c r="AD24" s="58"/>
      <c r="AE24" s="223" t="str">
        <f>LOWER(IF(ISNA(VLOOKUP($B24,'D conf old'!$B:$AH,3,0)),"",VLOOKUP($B24,'D conf old'!$B:$AH,21,0)))</f>
        <v/>
      </c>
      <c r="AF24" s="117" t="str">
        <f>IF(ISNA(VLOOKUP($B24,'D conf old'!$B:$AH,3,0)),"",VLOOKUP($B24,'D conf old'!$B:$AH,22,0))</f>
        <v/>
      </c>
      <c r="AG24" s="225" t="str">
        <f>IF(ISNA(VLOOKUP($B24,'D conf old'!$B:$AH,3,0)),"",VLOOKUP($B24,'D conf old'!$B:$AH,23,0))</f>
        <v/>
      </c>
      <c r="AH24" s="225" t="str">
        <f>IF(ISNA(VLOOKUP($B24,'D conf old'!$B:$AH,3,0)),"",VLOOKUP($B24,'D conf old'!$B:$AH,24,0))</f>
        <v/>
      </c>
      <c r="AI24" s="117" t="str">
        <f>LOWER(IF(ISNA(VLOOKUP($B24,'D conf old'!$B:$AH,3,0)),"",VLOOKUP($B24,'D conf old'!$B:$AH,21,0)))</f>
        <v/>
      </c>
      <c r="AJ24" s="128" t="str">
        <f>IF(ISNA(VLOOKUP($B24,'D conf old'!$B:$AH,3,0)),"",VLOOKUP($B24,'D conf old'!$B:$AH,25,0))</f>
        <v/>
      </c>
      <c r="AK24" s="128" t="str">
        <f>IF(ISNA(VLOOKUP($B24,'D conf old'!$B:$AH,3,0)),"",VLOOKUP($B24,'D conf old'!$B:$AH,26,0))</f>
        <v/>
      </c>
      <c r="AL24" s="128" t="str">
        <f>IF(ISNA(VLOOKUP($B24,'D conf old'!$B:$AH,3,0)),"",VLOOKUP($B24,'D conf old'!$B:$AH,27,0))</f>
        <v/>
      </c>
    </row>
    <row r="25" spans="1:41" x14ac:dyDescent="0.15">
      <c r="B25" s="28" t="s">
        <v>390</v>
      </c>
      <c r="D25" s="82" t="str">
        <f>VLOOKUP($B25,'D (tt&gt;10)'!$B:$M,2,0)</f>
        <v>tor</v>
      </c>
      <c r="E25" s="29">
        <f>VLOOKUP($B25,'D (tt&gt;10)'!$B:$M,3,0)</f>
        <v>37</v>
      </c>
      <c r="F25" s="59">
        <f>VLOOKUP($B25,'D (tt&gt;10)'!$B:$M,4,0)</f>
        <v>5.9729729729729728</v>
      </c>
      <c r="G25" s="59">
        <f>VLOOKUP($B25,'D (tt&gt;10)'!$B:$M,5,0)</f>
        <v>5.9729729729729728</v>
      </c>
      <c r="H25" s="29">
        <f t="shared" si="0"/>
        <v>15</v>
      </c>
      <c r="I25" s="96">
        <f>VLOOKUP($B25,'D (tt&gt;10)'!$B:$M,7,0)</f>
        <v>0</v>
      </c>
      <c r="J25" s="96">
        <f>VLOOKUP($B25,'D (tt&gt;10)'!$B:$M,10,0)</f>
        <v>3</v>
      </c>
      <c r="K25" s="96">
        <f>VLOOKUP($B25,'D (tt&gt;10)'!$B:$M,11,0)</f>
        <v>6</v>
      </c>
      <c r="L25" s="58"/>
      <c r="M25" s="223" t="str">
        <f>LOWER(IF(ISNA(VLOOKUP($B25,'D conf old'!$B:$AH,3,0)),"",VLOOKUP($B25,'D conf old'!$B:$AH,3,0)))</f>
        <v/>
      </c>
      <c r="N25" s="117" t="str">
        <f>IF(ISNA(VLOOKUP($B25,'D conf old'!$B:$AH,3,0)),"",VLOOKUP($B25,'D conf old'!$B:$AH,4,0))</f>
        <v/>
      </c>
      <c r="O25" s="225" t="str">
        <f>IF(ISNA(VLOOKUP($B25,'D conf old'!$B:$AH,3,0)),"",VLOOKUP($B25,'D conf old'!$B:$AH,5,0))</f>
        <v/>
      </c>
      <c r="P25" s="225" t="str">
        <f>IF(ISNA(VLOOKUP($B25,'D conf old'!$B:$AH,3,0)),"",VLOOKUP($B25,'D conf old'!$B:$AH,6,0))</f>
        <v/>
      </c>
      <c r="Q25" s="117" t="str">
        <f>LOWER(IF(ISNA(VLOOKUP($B25,'D conf old'!$B:$AH,3,0)),"",VLOOKUP($B25,'D conf old'!$B:$AH,3,0)))</f>
        <v/>
      </c>
      <c r="R25" s="128" t="str">
        <f>IF(ISNA(VLOOKUP($B25,'D conf old'!$B:$AH,3,0)),"",VLOOKUP($B25,'D conf old'!$B:$AH,7,0))</f>
        <v/>
      </c>
      <c r="S25" s="128" t="str">
        <f>IF(ISNA(VLOOKUP($B25,'D conf old'!$B:$AH,3,0)),"",VLOOKUP($B25,'D conf old'!$B:$AH,8,0))</f>
        <v/>
      </c>
      <c r="T25" s="128" t="str">
        <f>IF(ISNA(VLOOKUP($B25,'D conf old'!$B:$AH,3,0)),"",VLOOKUP($B25,'D conf old'!$B:$AH,9,0))</f>
        <v/>
      </c>
      <c r="U25" s="58"/>
      <c r="V25" s="223" t="str">
        <f>LOWER(IF(ISNA(VLOOKUP($B25,'D conf old'!$B:$AH,3,0)),"",VLOOKUP($B25,'D conf old'!$B:$AH,12,0)))</f>
        <v/>
      </c>
      <c r="W25" s="117" t="str">
        <f>IF(ISNA(VLOOKUP($B25,'D conf old'!$B:$AH,3,0)),"",VLOOKUP($B25,'D conf old'!$B:$AH,13,0))</f>
        <v/>
      </c>
      <c r="X25" s="225" t="str">
        <f>IF(ISNA(VLOOKUP($B25,'D conf old'!$B:$AH,3,0)),"",VLOOKUP($B25,'D conf old'!$B:$AH,14,0))</f>
        <v/>
      </c>
      <c r="Y25" s="225" t="str">
        <f>IF(ISNA(VLOOKUP($B25,'D conf old'!$B:$AH,3,0)),"",VLOOKUP($B25,'D conf old'!$B:$AH,15,0))</f>
        <v/>
      </c>
      <c r="Z25" s="117" t="str">
        <f>LOWER(IF(ISNA(VLOOKUP($B25,'D conf old'!$B:$AH,3,0)),"",VLOOKUP($B25,'D conf old'!$B:$AH,3,0)))</f>
        <v/>
      </c>
      <c r="AA25" s="128" t="str">
        <f>IF(ISNA(VLOOKUP($B25,'D conf old'!$B:$AH,3,0)),"",VLOOKUP($B25,'D conf old'!$B:$AH,16,0))</f>
        <v/>
      </c>
      <c r="AB25" s="128" t="str">
        <f>IF(ISNA(VLOOKUP($B25,'D conf old'!$B:$AH,3,0)),"",VLOOKUP($B25,'D conf old'!$B:$AH,17,0))</f>
        <v/>
      </c>
      <c r="AC25" s="128" t="str">
        <f>IF(ISNA(VLOOKUP($B25,'D conf old'!$B:$AH,3,0)),"",VLOOKUP($B25,'D conf old'!$B:$AH,18,0))</f>
        <v/>
      </c>
      <c r="AD25" s="58"/>
      <c r="AE25" s="223" t="str">
        <f>LOWER(IF(ISNA(VLOOKUP($B25,'D conf old'!$B:$AH,3,0)),"",VLOOKUP($B25,'D conf old'!$B:$AH,21,0)))</f>
        <v/>
      </c>
      <c r="AF25" s="117" t="str">
        <f>IF(ISNA(VLOOKUP($B25,'D conf old'!$B:$AH,3,0)),"",VLOOKUP($B25,'D conf old'!$B:$AH,22,0))</f>
        <v/>
      </c>
      <c r="AG25" s="225" t="str">
        <f>IF(ISNA(VLOOKUP($B25,'D conf old'!$B:$AH,3,0)),"",VLOOKUP($B25,'D conf old'!$B:$AH,23,0))</f>
        <v/>
      </c>
      <c r="AH25" s="225" t="str">
        <f>IF(ISNA(VLOOKUP($B25,'D conf old'!$B:$AH,3,0)),"",VLOOKUP($B25,'D conf old'!$B:$AH,24,0))</f>
        <v/>
      </c>
      <c r="AI25" s="117" t="str">
        <f>LOWER(IF(ISNA(VLOOKUP($B25,'D conf old'!$B:$AH,3,0)),"",VLOOKUP($B25,'D conf old'!$B:$AH,21,0)))</f>
        <v/>
      </c>
      <c r="AJ25" s="128" t="str">
        <f>IF(ISNA(VLOOKUP($B25,'D conf old'!$B:$AH,3,0)),"",VLOOKUP($B25,'D conf old'!$B:$AH,25,0))</f>
        <v/>
      </c>
      <c r="AK25" s="128" t="str">
        <f>IF(ISNA(VLOOKUP($B25,'D conf old'!$B:$AH,3,0)),"",VLOOKUP($B25,'D conf old'!$B:$AH,26,0))</f>
        <v/>
      </c>
      <c r="AL25" s="128" t="str">
        <f>IF(ISNA(VLOOKUP($B25,'D conf old'!$B:$AH,3,0)),"",VLOOKUP($B25,'D conf old'!$B:$AH,27,0))</f>
        <v/>
      </c>
    </row>
    <row r="26" spans="1:41" x14ac:dyDescent="0.15">
      <c r="B26" s="28" t="s">
        <v>865</v>
      </c>
      <c r="D26" s="82" t="str">
        <f>VLOOKUP($B26,'D (tt&gt;10)'!$B:$M,2,0)</f>
        <v>tor</v>
      </c>
      <c r="E26" s="29">
        <f>VLOOKUP($B26,'D (tt&gt;10)'!$B:$M,3,0)</f>
        <v>36</v>
      </c>
      <c r="F26" s="59">
        <f>VLOOKUP($B26,'D (tt&gt;10)'!$B:$M,4,0)</f>
        <v>6</v>
      </c>
      <c r="G26" s="59">
        <f>VLOOKUP($B26,'D (tt&gt;10)'!$B:$M,5,0)</f>
        <v>5.9722222222222223</v>
      </c>
      <c r="H26" s="29">
        <f t="shared" ref="H26" si="2">J26*3+K26</f>
        <v>4</v>
      </c>
      <c r="I26" s="96">
        <f>VLOOKUP($B26,'D (tt&gt;10)'!$B:$M,7,0)</f>
        <v>1</v>
      </c>
      <c r="J26" s="96">
        <f>VLOOKUP($B26,'D (tt&gt;10)'!$B:$M,10,0)</f>
        <v>0</v>
      </c>
      <c r="K26" s="96">
        <f>VLOOKUP($B26,'D (tt&gt;10)'!$B:$M,11,0)</f>
        <v>4</v>
      </c>
      <c r="L26" s="58"/>
      <c r="M26" s="223" t="str">
        <f>LOWER(IF(ISNA(VLOOKUP($B26,'D conf old'!$B:$AH,3,0)),"",VLOOKUP($B26,'D conf old'!$B:$AH,3,0)))</f>
        <v/>
      </c>
      <c r="N26" s="117" t="str">
        <f>IF(ISNA(VLOOKUP($B26,'D conf old'!$B:$AH,3,0)),"",VLOOKUP($B26,'D conf old'!$B:$AH,4,0))</f>
        <v/>
      </c>
      <c r="O26" s="225" t="str">
        <f>IF(ISNA(VLOOKUP($B26,'D conf old'!$B:$AH,3,0)),"",VLOOKUP($B26,'D conf old'!$B:$AH,5,0))</f>
        <v/>
      </c>
      <c r="P26" s="225" t="str">
        <f>IF(ISNA(VLOOKUP($B26,'D conf old'!$B:$AH,3,0)),"",VLOOKUP($B26,'D conf old'!$B:$AH,6,0))</f>
        <v/>
      </c>
      <c r="Q26" s="117" t="str">
        <f>LOWER(IF(ISNA(VLOOKUP($B26,'D conf old'!$B:$AH,3,0)),"",VLOOKUP($B26,'D conf old'!$B:$AH,3,0)))</f>
        <v/>
      </c>
      <c r="R26" s="128" t="str">
        <f>IF(ISNA(VLOOKUP($B26,'D conf old'!$B:$AH,3,0)),"",VLOOKUP($B26,'D conf old'!$B:$AH,7,0))</f>
        <v/>
      </c>
      <c r="S26" s="128" t="str">
        <f>IF(ISNA(VLOOKUP($B26,'D conf old'!$B:$AH,3,0)),"",VLOOKUP($B26,'D conf old'!$B:$AH,8,0))</f>
        <v/>
      </c>
      <c r="T26" s="128" t="str">
        <f>IF(ISNA(VLOOKUP($B26,'D conf old'!$B:$AH,3,0)),"",VLOOKUP($B26,'D conf old'!$B:$AH,9,0))</f>
        <v/>
      </c>
      <c r="U26" s="58"/>
      <c r="V26" s="223" t="str">
        <f>LOWER(IF(ISNA(VLOOKUP($B26,'D conf old'!$B:$AH,3,0)),"",VLOOKUP($B26,'D conf old'!$B:$AH,12,0)))</f>
        <v/>
      </c>
      <c r="W26" s="117" t="str">
        <f>IF(ISNA(VLOOKUP($B26,'D conf old'!$B:$AH,3,0)),"",VLOOKUP($B26,'D conf old'!$B:$AH,13,0))</f>
        <v/>
      </c>
      <c r="X26" s="225" t="str">
        <f>IF(ISNA(VLOOKUP($B26,'D conf old'!$B:$AH,3,0)),"",VLOOKUP($B26,'D conf old'!$B:$AH,14,0))</f>
        <v/>
      </c>
      <c r="Y26" s="225" t="str">
        <f>IF(ISNA(VLOOKUP($B26,'D conf old'!$B:$AH,3,0)),"",VLOOKUP($B26,'D conf old'!$B:$AH,15,0))</f>
        <v/>
      </c>
      <c r="Z26" s="117" t="str">
        <f>LOWER(IF(ISNA(VLOOKUP($B26,'D conf old'!$B:$AH,3,0)),"",VLOOKUP($B26,'D conf old'!$B:$AH,3,0)))</f>
        <v/>
      </c>
      <c r="AA26" s="128" t="str">
        <f>IF(ISNA(VLOOKUP($B26,'D conf old'!$B:$AH,3,0)),"",VLOOKUP($B26,'D conf old'!$B:$AH,16,0))</f>
        <v/>
      </c>
      <c r="AB26" s="128" t="str">
        <f>IF(ISNA(VLOOKUP($B26,'D conf old'!$B:$AH,3,0)),"",VLOOKUP($B26,'D conf old'!$B:$AH,17,0))</f>
        <v/>
      </c>
      <c r="AC26" s="128" t="str">
        <f>IF(ISNA(VLOOKUP($B26,'D conf old'!$B:$AH,3,0)),"",VLOOKUP($B26,'D conf old'!$B:$AH,18,0))</f>
        <v/>
      </c>
      <c r="AD26" s="58"/>
      <c r="AE26" s="223" t="str">
        <f>LOWER(IF(ISNA(VLOOKUP($B26,'D conf old'!$B:$AH,3,0)),"",VLOOKUP($B26,'D conf old'!$B:$AH,21,0)))</f>
        <v/>
      </c>
      <c r="AF26" s="117" t="str">
        <f>IF(ISNA(VLOOKUP($B26,'D conf old'!$B:$AH,3,0)),"",VLOOKUP($B26,'D conf old'!$B:$AH,22,0))</f>
        <v/>
      </c>
      <c r="AG26" s="225" t="str">
        <f>IF(ISNA(VLOOKUP($B26,'D conf old'!$B:$AH,3,0)),"",VLOOKUP($B26,'D conf old'!$B:$AH,23,0))</f>
        <v/>
      </c>
      <c r="AH26" s="225" t="str">
        <f>IF(ISNA(VLOOKUP($B26,'D conf old'!$B:$AH,3,0)),"",VLOOKUP($B26,'D conf old'!$B:$AH,24,0))</f>
        <v/>
      </c>
      <c r="AI26" s="117" t="str">
        <f>LOWER(IF(ISNA(VLOOKUP($B26,'D conf old'!$B:$AH,3,0)),"",VLOOKUP($B26,'D conf old'!$B:$AH,21,0)))</f>
        <v/>
      </c>
      <c r="AJ26" s="128" t="str">
        <f>IF(ISNA(VLOOKUP($B26,'D conf old'!$B:$AH,3,0)),"",VLOOKUP($B26,'D conf old'!$B:$AH,25,0))</f>
        <v/>
      </c>
      <c r="AK26" s="128" t="str">
        <f>IF(ISNA(VLOOKUP($B26,'D conf old'!$B:$AH,3,0)),"",VLOOKUP($B26,'D conf old'!$B:$AH,26,0))</f>
        <v/>
      </c>
      <c r="AL26" s="128" t="str">
        <f>IF(ISNA(VLOOKUP($B26,'D conf old'!$B:$AH,3,0)),"",VLOOKUP($B26,'D conf old'!$B:$AH,27,0))</f>
        <v/>
      </c>
    </row>
    <row r="27" spans="1:41" x14ac:dyDescent="0.15">
      <c r="B27" s="28" t="s">
        <v>462</v>
      </c>
      <c r="D27" s="82" t="str">
        <f>VLOOKUP($B27,'D (tt&gt;10)'!$B:$M,2,0)</f>
        <v>fio</v>
      </c>
      <c r="E27" s="29">
        <f>VLOOKUP($B27,'D (tt&gt;10)'!$B:$M,3,0)</f>
        <v>33</v>
      </c>
      <c r="F27" s="59">
        <f>VLOOKUP($B27,'D (tt&gt;10)'!$B:$M,4,0)</f>
        <v>6.166666666666667</v>
      </c>
      <c r="G27" s="59">
        <f>VLOOKUP($B27,'D (tt&gt;10)'!$B:$M,5,0)</f>
        <v>5.9696969696969697</v>
      </c>
      <c r="H27" s="29">
        <f t="shared" si="0"/>
        <v>16</v>
      </c>
      <c r="I27" s="96">
        <f>VLOOKUP($B27,'D (tt&gt;10)'!$B:$M,7,0)</f>
        <v>4</v>
      </c>
      <c r="J27" s="96">
        <f>VLOOKUP($B27,'D (tt&gt;10)'!$B:$M,10,0)</f>
        <v>1</v>
      </c>
      <c r="K27" s="96">
        <f>VLOOKUP($B27,'D (tt&gt;10)'!$B:$M,11,0)</f>
        <v>13</v>
      </c>
      <c r="L27" s="58"/>
      <c r="M27" s="223" t="str">
        <f>LOWER(IF(ISNA(VLOOKUP($B27,'D conf old'!$B:$AH,3,0)),"",VLOOKUP($B27,'D conf old'!$B:$AH,3,0)))</f>
        <v/>
      </c>
      <c r="N27" s="117" t="str">
        <f>IF(ISNA(VLOOKUP($B27,'D conf old'!$B:$AH,3,0)),"",VLOOKUP($B27,'D conf old'!$B:$AH,4,0))</f>
        <v/>
      </c>
      <c r="O27" s="225" t="str">
        <f>IF(ISNA(VLOOKUP($B27,'D conf old'!$B:$AH,3,0)),"",VLOOKUP($B27,'D conf old'!$B:$AH,5,0))</f>
        <v/>
      </c>
      <c r="P27" s="225" t="str">
        <f>IF(ISNA(VLOOKUP($B27,'D conf old'!$B:$AH,3,0)),"",VLOOKUP($B27,'D conf old'!$B:$AH,6,0))</f>
        <v/>
      </c>
      <c r="Q27" s="117" t="str">
        <f>LOWER(IF(ISNA(VLOOKUP($B27,'D conf old'!$B:$AH,3,0)),"",VLOOKUP($B27,'D conf old'!$B:$AH,3,0)))</f>
        <v/>
      </c>
      <c r="R27" s="128" t="str">
        <f>IF(ISNA(VLOOKUP($B27,'D conf old'!$B:$AH,3,0)),"",VLOOKUP($B27,'D conf old'!$B:$AH,7,0))</f>
        <v/>
      </c>
      <c r="S27" s="128" t="str">
        <f>IF(ISNA(VLOOKUP($B27,'D conf old'!$B:$AH,3,0)),"",VLOOKUP($B27,'D conf old'!$B:$AH,8,0))</f>
        <v/>
      </c>
      <c r="T27" s="128" t="str">
        <f>IF(ISNA(VLOOKUP($B27,'D conf old'!$B:$AH,3,0)),"",VLOOKUP($B27,'D conf old'!$B:$AH,9,0))</f>
        <v/>
      </c>
      <c r="U27" s="58"/>
      <c r="V27" s="223" t="str">
        <f>LOWER(IF(ISNA(VLOOKUP($B27,'D conf old'!$B:$AH,3,0)),"",VLOOKUP($B27,'D conf old'!$B:$AH,12,0)))</f>
        <v/>
      </c>
      <c r="W27" s="117" t="str">
        <f>IF(ISNA(VLOOKUP($B27,'D conf old'!$B:$AH,3,0)),"",VLOOKUP($B27,'D conf old'!$B:$AH,13,0))</f>
        <v/>
      </c>
      <c r="X27" s="225" t="str">
        <f>IF(ISNA(VLOOKUP($B27,'D conf old'!$B:$AH,3,0)),"",VLOOKUP($B27,'D conf old'!$B:$AH,14,0))</f>
        <v/>
      </c>
      <c r="Y27" s="225" t="str">
        <f>IF(ISNA(VLOOKUP($B27,'D conf old'!$B:$AH,3,0)),"",VLOOKUP($B27,'D conf old'!$B:$AH,15,0))</f>
        <v/>
      </c>
      <c r="Z27" s="117" t="str">
        <f>LOWER(IF(ISNA(VLOOKUP($B27,'D conf old'!$B:$AH,3,0)),"",VLOOKUP($B27,'D conf old'!$B:$AH,3,0)))</f>
        <v/>
      </c>
      <c r="AA27" s="128" t="str">
        <f>IF(ISNA(VLOOKUP($B27,'D conf old'!$B:$AH,3,0)),"",VLOOKUP($B27,'D conf old'!$B:$AH,16,0))</f>
        <v/>
      </c>
      <c r="AB27" s="128" t="str">
        <f>IF(ISNA(VLOOKUP($B27,'D conf old'!$B:$AH,3,0)),"",VLOOKUP($B27,'D conf old'!$B:$AH,17,0))</f>
        <v/>
      </c>
      <c r="AC27" s="128" t="str">
        <f>IF(ISNA(VLOOKUP($B27,'D conf old'!$B:$AH,3,0)),"",VLOOKUP($B27,'D conf old'!$B:$AH,18,0))</f>
        <v/>
      </c>
      <c r="AD27" s="58"/>
      <c r="AE27" s="223" t="str">
        <f>LOWER(IF(ISNA(VLOOKUP($B27,'D conf old'!$B:$AH,3,0)),"",VLOOKUP($B27,'D conf old'!$B:$AH,21,0)))</f>
        <v/>
      </c>
      <c r="AF27" s="117" t="str">
        <f>IF(ISNA(VLOOKUP($B27,'D conf old'!$B:$AH,3,0)),"",VLOOKUP($B27,'D conf old'!$B:$AH,22,0))</f>
        <v/>
      </c>
      <c r="AG27" s="225" t="str">
        <f>IF(ISNA(VLOOKUP($B27,'D conf old'!$B:$AH,3,0)),"",VLOOKUP($B27,'D conf old'!$B:$AH,23,0))</f>
        <v/>
      </c>
      <c r="AH27" s="225" t="str">
        <f>IF(ISNA(VLOOKUP($B27,'D conf old'!$B:$AH,3,0)),"",VLOOKUP($B27,'D conf old'!$B:$AH,24,0))</f>
        <v/>
      </c>
      <c r="AI27" s="117" t="str">
        <f>LOWER(IF(ISNA(VLOOKUP($B27,'D conf old'!$B:$AH,3,0)),"",VLOOKUP($B27,'D conf old'!$B:$AH,21,0)))</f>
        <v/>
      </c>
      <c r="AJ27" s="128" t="str">
        <f>IF(ISNA(VLOOKUP($B27,'D conf old'!$B:$AH,3,0)),"",VLOOKUP($B27,'D conf old'!$B:$AH,25,0))</f>
        <v/>
      </c>
      <c r="AK27" s="128" t="str">
        <f>IF(ISNA(VLOOKUP($B27,'D conf old'!$B:$AH,3,0)),"",VLOOKUP($B27,'D conf old'!$B:$AH,26,0))</f>
        <v/>
      </c>
      <c r="AL27" s="128" t="str">
        <f>IF(ISNA(VLOOKUP($B27,'D conf old'!$B:$AH,3,0)),"",VLOOKUP($B27,'D conf old'!$B:$AH,27,0))</f>
        <v/>
      </c>
    </row>
    <row r="28" spans="1:41" x14ac:dyDescent="0.15">
      <c r="B28" s="28" t="s">
        <v>388</v>
      </c>
      <c r="D28" s="82" t="str">
        <f>VLOOKUP($B28,'D (tt&gt;10)'!$B:$M,2,0)</f>
        <v>chi</v>
      </c>
      <c r="E28" s="29">
        <f>VLOOKUP($B28,'D (tt&gt;10)'!$B:$M,3,0)</f>
        <v>26</v>
      </c>
      <c r="F28" s="59">
        <f>VLOOKUP($B28,'D (tt&gt;10)'!$B:$M,4,0)</f>
        <v>6.0769230769230766</v>
      </c>
      <c r="G28" s="59">
        <f>VLOOKUP($B28,'D (tt&gt;10)'!$B:$M,5,0)</f>
        <v>5.9615384615384617</v>
      </c>
      <c r="H28" s="29">
        <f t="shared" si="0"/>
        <v>6</v>
      </c>
      <c r="I28" s="96">
        <f>VLOOKUP($B28,'D (tt&gt;10)'!$B:$M,7,0)</f>
        <v>2</v>
      </c>
      <c r="J28" s="96">
        <f>VLOOKUP($B28,'D (tt&gt;10)'!$B:$M,10,0)</f>
        <v>0</v>
      </c>
      <c r="K28" s="96">
        <f>VLOOKUP($B28,'D (tt&gt;10)'!$B:$M,11,0)</f>
        <v>6</v>
      </c>
      <c r="L28" s="58"/>
      <c r="M28" s="82" t="str">
        <f>LOWER(IF(ISNA(VLOOKUP($B28,'D conf old'!$B:$AH,3,0)),"",VLOOKUP($B28,'D conf old'!$B:$AH,3,0)))</f>
        <v>chi</v>
      </c>
      <c r="N28" s="29">
        <f>IF(ISNA(VLOOKUP($B28,'D conf old'!$B:$AH,3,0)),"",VLOOKUP($B28,'D conf old'!$B:$AH,4,0))</f>
        <v>34</v>
      </c>
      <c r="O28" s="59">
        <f>IF(ISNA(VLOOKUP($B28,'D conf old'!$B:$AH,3,0)),"",VLOOKUP($B28,'D conf old'!$B:$AH,5,0))</f>
        <v>5.79</v>
      </c>
      <c r="P28" s="59">
        <f>IF(ISNA(VLOOKUP($B28,'D conf old'!$B:$AH,3,0)),"",VLOOKUP($B28,'D conf old'!$B:$AH,6,0))</f>
        <v>5.91</v>
      </c>
      <c r="Q28" s="29" t="str">
        <f>LOWER(IF(ISNA(VLOOKUP($B28,'D conf old'!$B:$AH,3,0)),"",VLOOKUP($B28,'D conf old'!$B:$AH,3,0)))</f>
        <v>chi</v>
      </c>
      <c r="R28" s="96">
        <f>IF(ISNA(VLOOKUP($B28,'D conf old'!$B:$AH,3,0)),"",VLOOKUP($B28,'D conf old'!$B:$AH,7,0))</f>
        <v>0</v>
      </c>
      <c r="S28" s="96">
        <f>IF(ISNA(VLOOKUP($B28,'D conf old'!$B:$AH,3,0)),"",VLOOKUP($B28,'D conf old'!$B:$AH,8,0))</f>
        <v>0</v>
      </c>
      <c r="T28" s="96">
        <f>IF(ISNA(VLOOKUP($B28,'D conf old'!$B:$AH,3,0)),"",VLOOKUP($B28,'D conf old'!$B:$AH,9,0))</f>
        <v>6</v>
      </c>
      <c r="U28" s="58"/>
      <c r="V28" s="82" t="str">
        <f>LOWER(IF(ISNA(VLOOKUP($B28,'D conf old'!$B:$AH,3,0)),"",VLOOKUP($B28,'D conf old'!$B:$AH,12,0)))</f>
        <v>chi</v>
      </c>
      <c r="W28" s="29">
        <f>IF(ISNA(VLOOKUP($B28,'D conf old'!$B:$AH,3,0)),"",VLOOKUP($B28,'D conf old'!$B:$AH,13,0))</f>
        <v>18</v>
      </c>
      <c r="X28" s="59">
        <f>IF(ISNA(VLOOKUP($B28,'D conf old'!$B:$AH,3,0)),"",VLOOKUP($B28,'D conf old'!$B:$AH,14,0))</f>
        <v>5.5</v>
      </c>
      <c r="Y28" s="59">
        <f>IF(ISNA(VLOOKUP($B28,'D conf old'!$B:$AH,3,0)),"",VLOOKUP($B28,'D conf old'!$B:$AH,15,0))</f>
        <v>5.72</v>
      </c>
      <c r="Z28" s="29" t="str">
        <f>LOWER(IF(ISNA(VLOOKUP($B28,'D conf old'!$B:$AH,3,0)),"",VLOOKUP($B28,'D conf old'!$B:$AH,3,0)))</f>
        <v>chi</v>
      </c>
      <c r="AA28" s="96">
        <f>IF(ISNA(VLOOKUP($B28,'D conf old'!$B:$AH,3,0)),"",VLOOKUP($B28,'D conf old'!$B:$AH,16,0))</f>
        <v>0</v>
      </c>
      <c r="AB28" s="96">
        <f>IF(ISNA(VLOOKUP($B28,'D conf old'!$B:$AH,3,0)),"",VLOOKUP($B28,'D conf old'!$B:$AH,17,0))</f>
        <v>0</v>
      </c>
      <c r="AC28" s="96">
        <f>IF(ISNA(VLOOKUP($B28,'D conf old'!$B:$AH,3,0)),"",VLOOKUP($B28,'D conf old'!$B:$AH,18,0))</f>
        <v>6</v>
      </c>
      <c r="AD28" s="58"/>
      <c r="AE28" s="82" t="str">
        <f>LOWER(IF(ISNA(VLOOKUP($B28,'D conf old'!$B:$AH,3,0)),"",VLOOKUP($B28,'D conf old'!$B:$AH,21,0)))</f>
        <v>gen</v>
      </c>
      <c r="AF28" s="29">
        <f>IF(ISNA(VLOOKUP($B28,'D conf old'!$B:$AH,3,0)),"",VLOOKUP($B28,'D conf old'!$B:$AH,22,0))</f>
        <v>34</v>
      </c>
      <c r="AG28" s="59">
        <f>IF(ISNA(VLOOKUP($B28,'D conf old'!$B:$AH,3,0)),"",VLOOKUP($B28,'D conf old'!$B:$AH,23,0))</f>
        <v>6.03</v>
      </c>
      <c r="AH28" s="59">
        <f>IF(ISNA(VLOOKUP($B28,'D conf old'!$B:$AH,3,0)),"",VLOOKUP($B28,'D conf old'!$B:$AH,24,0))</f>
        <v>6.03</v>
      </c>
      <c r="AI28" s="29" t="str">
        <f>LOWER(IF(ISNA(VLOOKUP($B28,'D conf old'!$B:$AH,3,0)),"",VLOOKUP($B28,'D conf old'!$B:$AH,21,0)))</f>
        <v>gen</v>
      </c>
      <c r="AJ28" s="96">
        <f>IF(ISNA(VLOOKUP($B28,'D conf old'!$B:$AH,3,0)),"",VLOOKUP($B28,'D conf old'!$B:$AH,25,0))</f>
        <v>1</v>
      </c>
      <c r="AK28" s="96">
        <f>IF(ISNA(VLOOKUP($B28,'D conf old'!$B:$AH,3,0)),"",VLOOKUP($B28,'D conf old'!$B:$AH,26,0))</f>
        <v>1</v>
      </c>
      <c r="AL28" s="96">
        <f>IF(ISNA(VLOOKUP($B28,'D conf old'!$B:$AH,3,0)),"",VLOOKUP($B28,'D conf old'!$B:$AH,27,0))</f>
        <v>8</v>
      </c>
    </row>
    <row r="29" spans="1:41" ht="9.75" thickBot="1" x14ac:dyDescent="0.2">
      <c r="A29" s="5"/>
      <c r="B29" s="5"/>
      <c r="D29" s="5"/>
      <c r="E29" s="5"/>
      <c r="F29" s="5"/>
      <c r="G29" s="5"/>
      <c r="H29" s="5"/>
      <c r="I29" s="5"/>
      <c r="J29" s="5"/>
      <c r="K29" s="5"/>
      <c r="M29" s="5"/>
      <c r="N29" s="5"/>
      <c r="O29" s="5"/>
      <c r="P29" s="5"/>
      <c r="Q29" s="5"/>
      <c r="R29" s="5"/>
      <c r="S29" s="5"/>
      <c r="T29" s="5"/>
      <c r="V29" s="5"/>
      <c r="W29" s="5"/>
      <c r="X29" s="5"/>
      <c r="Y29" s="5"/>
      <c r="Z29" s="5"/>
      <c r="AA29" s="5"/>
      <c r="AB29" s="5"/>
      <c r="AC29" s="5"/>
      <c r="AE29" s="5"/>
      <c r="AF29" s="5"/>
      <c r="AG29" s="5"/>
      <c r="AH29" s="5"/>
      <c r="AI29" s="5"/>
      <c r="AJ29" s="5"/>
      <c r="AK29" s="5"/>
      <c r="AL29" s="5"/>
    </row>
    <row r="30" spans="1:41" x14ac:dyDescent="0.15">
      <c r="B30" s="3"/>
      <c r="D30" s="195"/>
      <c r="E30" s="196"/>
      <c r="F30" s="197" t="s">
        <v>248</v>
      </c>
      <c r="G30" s="196"/>
      <c r="H30" s="196"/>
      <c r="I30" s="196"/>
      <c r="J30" s="196"/>
      <c r="K30" s="198"/>
      <c r="M30" s="6"/>
      <c r="N30" s="7"/>
      <c r="O30" s="141" t="s">
        <v>215</v>
      </c>
      <c r="P30" s="7"/>
      <c r="Q30" s="7"/>
      <c r="R30" s="7"/>
      <c r="S30" s="7"/>
      <c r="T30" s="8"/>
      <c r="V30" s="9"/>
      <c r="W30" s="10"/>
      <c r="X30" s="142" t="s">
        <v>216</v>
      </c>
      <c r="Y30" s="10"/>
      <c r="Z30" s="10"/>
      <c r="AA30" s="10"/>
      <c r="AB30" s="10"/>
      <c r="AC30" s="11"/>
      <c r="AE30" s="12"/>
      <c r="AF30" s="13"/>
      <c r="AG30" s="143" t="s">
        <v>217</v>
      </c>
      <c r="AH30" s="13"/>
      <c r="AI30" s="13"/>
      <c r="AJ30" s="13"/>
      <c r="AK30" s="13"/>
      <c r="AL30" s="14"/>
      <c r="AO30" s="5"/>
    </row>
    <row r="31" spans="1:41" ht="24" customHeight="1" x14ac:dyDescent="0.15">
      <c r="B31" s="16" t="s">
        <v>0</v>
      </c>
      <c r="C31" s="18" t="s">
        <v>189</v>
      </c>
      <c r="D31" s="199" t="s">
        <v>187</v>
      </c>
      <c r="E31" s="200" t="s">
        <v>188</v>
      </c>
      <c r="F31" s="201" t="s">
        <v>180</v>
      </c>
      <c r="G31" s="201" t="s">
        <v>179</v>
      </c>
      <c r="H31" s="202" t="s">
        <v>210</v>
      </c>
      <c r="I31" s="202" t="s">
        <v>183</v>
      </c>
      <c r="J31" s="202" t="s">
        <v>209</v>
      </c>
      <c r="K31" s="224" t="s">
        <v>185</v>
      </c>
      <c r="L31" s="18" t="s">
        <v>189</v>
      </c>
      <c r="M31" s="81" t="s">
        <v>187</v>
      </c>
      <c r="N31" s="80" t="s">
        <v>188</v>
      </c>
      <c r="O31" s="19" t="s">
        <v>180</v>
      </c>
      <c r="P31" s="19" t="s">
        <v>179</v>
      </c>
      <c r="Q31" s="20" t="s">
        <v>210</v>
      </c>
      <c r="R31" s="20" t="s">
        <v>183</v>
      </c>
      <c r="S31" s="20" t="s">
        <v>209</v>
      </c>
      <c r="T31" s="21" t="s">
        <v>185</v>
      </c>
      <c r="U31" s="18" t="s">
        <v>189</v>
      </c>
      <c r="V31" s="22" t="s">
        <v>187</v>
      </c>
      <c r="W31" s="77" t="s">
        <v>188</v>
      </c>
      <c r="X31" s="86" t="s">
        <v>180</v>
      </c>
      <c r="Y31" s="23" t="s">
        <v>179</v>
      </c>
      <c r="Z31" s="84" t="s">
        <v>210</v>
      </c>
      <c r="AA31" s="84" t="s">
        <v>183</v>
      </c>
      <c r="AB31" s="84" t="s">
        <v>209</v>
      </c>
      <c r="AC31" s="24" t="s">
        <v>185</v>
      </c>
      <c r="AD31" s="18" t="s">
        <v>189</v>
      </c>
      <c r="AE31" s="25" t="s">
        <v>187</v>
      </c>
      <c r="AF31" s="78" t="s">
        <v>188</v>
      </c>
      <c r="AG31" s="87" t="s">
        <v>180</v>
      </c>
      <c r="AH31" s="26" t="s">
        <v>179</v>
      </c>
      <c r="AI31" s="85" t="s">
        <v>210</v>
      </c>
      <c r="AJ31" s="85" t="s">
        <v>183</v>
      </c>
      <c r="AK31" s="85" t="s">
        <v>209</v>
      </c>
      <c r="AL31" s="27" t="s">
        <v>185</v>
      </c>
      <c r="AM31" s="18" t="s">
        <v>189</v>
      </c>
    </row>
    <row r="32" spans="1:41" x14ac:dyDescent="0.15">
      <c r="B32" s="28" t="s">
        <v>361</v>
      </c>
      <c r="D32" s="82" t="str">
        <f>VLOOKUP($B32,'D (tt&gt;10)'!$B:$M,2,0)</f>
        <v>udi</v>
      </c>
      <c r="E32" s="29">
        <f>VLOOKUP($B32,'D (tt&gt;10)'!$B:$M,3,0)</f>
        <v>28</v>
      </c>
      <c r="F32" s="59">
        <f>VLOOKUP($B32,'D (tt&gt;10)'!$B:$M,4,0)</f>
        <v>6.2321428571428568</v>
      </c>
      <c r="G32" s="59">
        <f>VLOOKUP($B32,'D (tt&gt;10)'!$B:$M,5,0)</f>
        <v>5.9464285714285712</v>
      </c>
      <c r="H32" s="29">
        <f t="shared" si="0"/>
        <v>7</v>
      </c>
      <c r="I32" s="96">
        <f>VLOOKUP($B32,'D (tt&gt;10)'!$B:$M,7,0)</f>
        <v>3</v>
      </c>
      <c r="J32" s="96">
        <f>VLOOKUP($B32,'D (tt&gt;10)'!$B:$M,10,0)</f>
        <v>1</v>
      </c>
      <c r="K32" s="96">
        <f>VLOOKUP($B32,'D (tt&gt;10)'!$B:$M,11,0)</f>
        <v>4</v>
      </c>
      <c r="L32" s="58"/>
      <c r="M32" s="82" t="str">
        <f>LOWER(IF(ISNA(VLOOKUP($B32,'D conf old'!$B:$AH,3,0)),"",VLOOKUP($B32,'D conf old'!$B:$AH,3,0)))</f>
        <v>udi</v>
      </c>
      <c r="N32" s="29">
        <f>IF(ISNA(VLOOKUP($B32,'D conf old'!$B:$AH,3,0)),"",VLOOKUP($B32,'D conf old'!$B:$AH,4,0))</f>
        <v>28</v>
      </c>
      <c r="O32" s="59">
        <f>IF(ISNA(VLOOKUP($B32,'D conf old'!$B:$AH,3,0)),"",VLOOKUP($B32,'D conf old'!$B:$AH,5,0))</f>
        <v>6.43</v>
      </c>
      <c r="P32" s="59">
        <f>IF(ISNA(VLOOKUP($B32,'D conf old'!$B:$AH,3,0)),"",VLOOKUP($B32,'D conf old'!$B:$AH,6,0))</f>
        <v>6.25</v>
      </c>
      <c r="Q32" s="29" t="str">
        <f>LOWER(IF(ISNA(VLOOKUP($B32,'D conf old'!$B:$AH,3,0)),"",VLOOKUP($B32,'D conf old'!$B:$AH,3,0)))</f>
        <v>udi</v>
      </c>
      <c r="R32" s="96">
        <f>IF(ISNA(VLOOKUP($B32,'D conf old'!$B:$AH,3,0)),"",VLOOKUP($B32,'D conf old'!$B:$AH,7,0))</f>
        <v>1</v>
      </c>
      <c r="S32" s="96">
        <f>IF(ISNA(VLOOKUP($B32,'D conf old'!$B:$AH,3,0)),"",VLOOKUP($B32,'D conf old'!$B:$AH,8,0))</f>
        <v>3</v>
      </c>
      <c r="T32" s="96">
        <f>IF(ISNA(VLOOKUP($B32,'D conf old'!$B:$AH,3,0)),"",VLOOKUP($B32,'D conf old'!$B:$AH,9,0))</f>
        <v>2</v>
      </c>
      <c r="U32" s="58"/>
      <c r="V32" s="82" t="str">
        <f>LOWER(IF(ISNA(VLOOKUP($B32,'D conf old'!$B:$AH,3,0)),"",VLOOKUP($B32,'D conf old'!$B:$AH,12,0)))</f>
        <v>udi</v>
      </c>
      <c r="W32" s="29">
        <f>IF(ISNA(VLOOKUP($B32,'D conf old'!$B:$AH,3,0)),"",VLOOKUP($B32,'D conf old'!$B:$AH,13,0))</f>
        <v>31</v>
      </c>
      <c r="X32" s="59">
        <f>IF(ISNA(VLOOKUP($B32,'D conf old'!$B:$AH,3,0)),"",VLOOKUP($B32,'D conf old'!$B:$AH,14,0))</f>
        <v>6.79</v>
      </c>
      <c r="Y32" s="59">
        <f>IF(ISNA(VLOOKUP($B32,'D conf old'!$B:$AH,3,0)),"",VLOOKUP($B32,'D conf old'!$B:$AH,15,0))</f>
        <v>6.24</v>
      </c>
      <c r="Z32" s="29" t="str">
        <f>LOWER(IF(ISNA(VLOOKUP($B32,'D conf old'!$B:$AH,3,0)),"",VLOOKUP($B32,'D conf old'!$B:$AH,3,0)))</f>
        <v>udi</v>
      </c>
      <c r="AA32" s="96">
        <f>IF(ISNA(VLOOKUP($B32,'D conf old'!$B:$AH,3,0)),"",VLOOKUP($B32,'D conf old'!$B:$AH,16,0))</f>
        <v>5</v>
      </c>
      <c r="AB32" s="96">
        <f>IF(ISNA(VLOOKUP($B32,'D conf old'!$B:$AH,3,0)),"",VLOOKUP($B32,'D conf old'!$B:$AH,17,0))</f>
        <v>3</v>
      </c>
      <c r="AC32" s="96">
        <f>IF(ISNA(VLOOKUP($B32,'D conf old'!$B:$AH,3,0)),"",VLOOKUP($B32,'D conf old'!$B:$AH,18,0))</f>
        <v>2</v>
      </c>
      <c r="AD32" s="58"/>
      <c r="AE32" s="223"/>
      <c r="AF32" s="117"/>
      <c r="AG32" s="225"/>
      <c r="AH32" s="225"/>
      <c r="AI32" s="117"/>
      <c r="AJ32" s="128"/>
      <c r="AK32" s="128"/>
      <c r="AL32" s="128"/>
    </row>
    <row r="33" spans="1:38" x14ac:dyDescent="0.15">
      <c r="B33" s="28" t="s">
        <v>447</v>
      </c>
      <c r="D33" s="82" t="str">
        <f>VLOOKUP($B33,'D (tt&gt;10)'!$B:$M,2,0)</f>
        <v>fio</v>
      </c>
      <c r="E33" s="29">
        <f>VLOOKUP($B33,'D (tt&gt;10)'!$B:$M,3,0)</f>
        <v>26</v>
      </c>
      <c r="F33" s="59">
        <f>VLOOKUP($B33,'D (tt&gt;10)'!$B:$M,4,0)</f>
        <v>6</v>
      </c>
      <c r="G33" s="59">
        <f>VLOOKUP($B33,'D (tt&gt;10)'!$B:$M,5,0)</f>
        <v>5.9423076923076925</v>
      </c>
      <c r="H33" s="29">
        <f t="shared" si="0"/>
        <v>17</v>
      </c>
      <c r="I33" s="96">
        <f>VLOOKUP($B33,'D (tt&gt;10)'!$B:$M,7,0)</f>
        <v>0</v>
      </c>
      <c r="J33" s="96">
        <f>VLOOKUP($B33,'D (tt&gt;10)'!$B:$M,10,0)</f>
        <v>4</v>
      </c>
      <c r="K33" s="96">
        <f>VLOOKUP($B33,'D (tt&gt;10)'!$B:$M,11,0)</f>
        <v>5</v>
      </c>
      <c r="L33" s="58"/>
      <c r="M33" s="82" t="str">
        <f>LOWER(IF(ISNA(VLOOKUP($B33,'D conf old'!$B:$AH,3,0)),"",VLOOKUP($B33,'D conf old'!$B:$AH,3,0)))</f>
        <v>fio</v>
      </c>
      <c r="N33" s="29">
        <f>IF(ISNA(VLOOKUP($B33,'D conf old'!$B:$AH,3,0)),"",VLOOKUP($B33,'D conf old'!$B:$AH,4,0))</f>
        <v>35</v>
      </c>
      <c r="O33" s="59">
        <f>IF(ISNA(VLOOKUP($B33,'D conf old'!$B:$AH,3,0)),"",VLOOKUP($B33,'D conf old'!$B:$AH,5,0))</f>
        <v>6.5</v>
      </c>
      <c r="P33" s="59">
        <f>IF(ISNA(VLOOKUP($B33,'D conf old'!$B:$AH,3,0)),"",VLOOKUP($B33,'D conf old'!$B:$AH,6,0))</f>
        <v>6.21</v>
      </c>
      <c r="Q33" s="29" t="str">
        <f>LOWER(IF(ISNA(VLOOKUP($B33,'D conf old'!$B:$AH,3,0)),"",VLOOKUP($B33,'D conf old'!$B:$AH,3,0)))</f>
        <v>fio</v>
      </c>
      <c r="R33" s="96">
        <f>IF(ISNA(VLOOKUP($B33,'D conf old'!$B:$AH,3,0)),"",VLOOKUP($B33,'D conf old'!$B:$AH,7,0))</f>
        <v>2</v>
      </c>
      <c r="S33" s="96">
        <f>IF(ISNA(VLOOKUP($B33,'D conf old'!$B:$AH,3,0)),"",VLOOKUP($B33,'D conf old'!$B:$AH,8,0))</f>
        <v>6</v>
      </c>
      <c r="T33" s="96">
        <f>IF(ISNA(VLOOKUP($B33,'D conf old'!$B:$AH,3,0)),"",VLOOKUP($B33,'D conf old'!$B:$AH,9,0))</f>
        <v>4</v>
      </c>
      <c r="U33" s="58"/>
      <c r="V33" s="82" t="str">
        <f>LOWER(IF(ISNA(VLOOKUP($B33,'D conf old'!$B:$AH,3,0)),"",VLOOKUP($B33,'D conf old'!$B:$AH,12,0)))</f>
        <v>fio</v>
      </c>
      <c r="W33" s="29">
        <f>IF(ISNA(VLOOKUP($B33,'D conf old'!$B:$AH,3,0)),"",VLOOKUP($B33,'D conf old'!$B:$AH,13,0))</f>
        <v>32</v>
      </c>
      <c r="X33" s="59">
        <f>IF(ISNA(VLOOKUP($B33,'D conf old'!$B:$AH,3,0)),"",VLOOKUP($B33,'D conf old'!$B:$AH,14,0))</f>
        <v>5.81</v>
      </c>
      <c r="Y33" s="59">
        <f>IF(ISNA(VLOOKUP($B33,'D conf old'!$B:$AH,3,0)),"",VLOOKUP($B33,'D conf old'!$B:$AH,15,0))</f>
        <v>5.8</v>
      </c>
      <c r="Z33" s="29" t="str">
        <f>LOWER(IF(ISNA(VLOOKUP($B33,'D conf old'!$B:$AH,3,0)),"",VLOOKUP($B33,'D conf old'!$B:$AH,3,0)))</f>
        <v>fio</v>
      </c>
      <c r="AA33" s="96">
        <f>IF(ISNA(VLOOKUP($B33,'D conf old'!$B:$AH,3,0)),"",VLOOKUP($B33,'D conf old'!$B:$AH,16,0))</f>
        <v>0</v>
      </c>
      <c r="AB33" s="96">
        <f>IF(ISNA(VLOOKUP($B33,'D conf old'!$B:$AH,3,0)),"",VLOOKUP($B33,'D conf old'!$B:$AH,17,0))</f>
        <v>3</v>
      </c>
      <c r="AC33" s="96">
        <f>IF(ISNA(VLOOKUP($B33,'D conf old'!$B:$AH,3,0)),"",VLOOKUP($B33,'D conf old'!$B:$AH,18,0))</f>
        <v>5</v>
      </c>
      <c r="AD33" s="58"/>
      <c r="AE33" s="82" t="str">
        <f>LOWER(IF(ISNA(VLOOKUP($B33,'D conf old'!$B:$AH,3,0)),"",VLOOKUP($B33,'D conf old'!$B:$AH,21,0)))</f>
        <v>fio</v>
      </c>
      <c r="AF33" s="29">
        <f>IF(ISNA(VLOOKUP($B33,'D conf old'!$B:$AH,3,0)),"",VLOOKUP($B33,'D conf old'!$B:$AH,22,0))</f>
        <v>34</v>
      </c>
      <c r="AG33" s="59">
        <f>IF(ISNA(VLOOKUP($B33,'D conf old'!$B:$AH,3,0)),"",VLOOKUP($B33,'D conf old'!$B:$AH,23,0))</f>
        <v>5.79</v>
      </c>
      <c r="AH33" s="59">
        <f>IF(ISNA(VLOOKUP($B33,'D conf old'!$B:$AH,3,0)),"",VLOOKUP($B33,'D conf old'!$B:$AH,24,0))</f>
        <v>5.78</v>
      </c>
      <c r="AI33" s="29" t="str">
        <f>LOWER(IF(ISNA(VLOOKUP($B33,'D conf old'!$B:$AH,3,0)),"",VLOOKUP($B33,'D conf old'!$B:$AH,21,0)))</f>
        <v>fio</v>
      </c>
      <c r="AJ33" s="96">
        <f>IF(ISNA(VLOOKUP($B33,'D conf old'!$B:$AH,3,0)),"",VLOOKUP($B33,'D conf old'!$B:$AH,25,0))</f>
        <v>1</v>
      </c>
      <c r="AK33" s="96">
        <f>IF(ISNA(VLOOKUP($B33,'D conf old'!$B:$AH,3,0)),"",VLOOKUP($B33,'D conf old'!$B:$AH,26,0))</f>
        <v>1</v>
      </c>
      <c r="AL33" s="96">
        <f>IF(ISNA(VLOOKUP($B33,'D conf old'!$B:$AH,3,0)),"",VLOOKUP($B33,'D conf old'!$B:$AH,27,0))</f>
        <v>7</v>
      </c>
    </row>
    <row r="34" spans="1:38" x14ac:dyDescent="0.15">
      <c r="B34" s="28" t="s">
        <v>440</v>
      </c>
      <c r="D34" s="82" t="str">
        <f>VLOOKUP($B34,'D (tt&gt;10)'!$B:$M,2,0)</f>
        <v>int</v>
      </c>
      <c r="E34" s="29">
        <f>VLOOKUP($B34,'D (tt&gt;10)'!$B:$M,3,0)</f>
        <v>34</v>
      </c>
      <c r="F34" s="59">
        <f>VLOOKUP($B34,'D (tt&gt;10)'!$B:$M,4,0)</f>
        <v>6.4558823529411766</v>
      </c>
      <c r="G34" s="59">
        <f>VLOOKUP($B34,'D (tt&gt;10)'!$B:$M,5,0)</f>
        <v>5.9411764705882355</v>
      </c>
      <c r="H34" s="29">
        <f t="shared" si="0"/>
        <v>15</v>
      </c>
      <c r="I34" s="96">
        <f>VLOOKUP($B34,'D (tt&gt;10)'!$B:$M,7,0)</f>
        <v>5</v>
      </c>
      <c r="J34" s="96">
        <f>VLOOKUP($B34,'D (tt&gt;10)'!$B:$M,10,0)</f>
        <v>4</v>
      </c>
      <c r="K34" s="96">
        <f>VLOOKUP($B34,'D (tt&gt;10)'!$B:$M,11,0)</f>
        <v>3</v>
      </c>
      <c r="L34" s="58"/>
      <c r="M34" s="82" t="str">
        <f>LOWER(IF(ISNA(VLOOKUP($B34,'D conf old'!$B:$AH,3,0)),"",VLOOKUP($B34,'D conf old'!$B:$AH,3,0)))</f>
        <v>int</v>
      </c>
      <c r="N34" s="29">
        <f>IF(ISNA(VLOOKUP($B34,'D conf old'!$B:$AH,3,0)),"",VLOOKUP($B34,'D conf old'!$B:$AH,4,0))</f>
        <v>24</v>
      </c>
      <c r="O34" s="59">
        <f>IF(ISNA(VLOOKUP($B34,'D conf old'!$B:$AH,3,0)),"",VLOOKUP($B34,'D conf old'!$B:$AH,5,0))</f>
        <v>5.67</v>
      </c>
      <c r="P34" s="59">
        <f>IF(ISNA(VLOOKUP($B34,'D conf old'!$B:$AH,3,0)),"",VLOOKUP($B34,'D conf old'!$B:$AH,6,0))</f>
        <v>5.65</v>
      </c>
      <c r="Q34" s="29" t="str">
        <f>LOWER(IF(ISNA(VLOOKUP($B34,'D conf old'!$B:$AH,3,0)),"",VLOOKUP($B34,'D conf old'!$B:$AH,3,0)))</f>
        <v>int</v>
      </c>
      <c r="R34" s="96">
        <f>IF(ISNA(VLOOKUP($B34,'D conf old'!$B:$AH,3,0)),"",VLOOKUP($B34,'D conf old'!$B:$AH,7,0))</f>
        <v>0</v>
      </c>
      <c r="S34" s="96">
        <f>IF(ISNA(VLOOKUP($B34,'D conf old'!$B:$AH,3,0)),"",VLOOKUP($B34,'D conf old'!$B:$AH,8,0))</f>
        <v>2</v>
      </c>
      <c r="T34" s="96">
        <f>IF(ISNA(VLOOKUP($B34,'D conf old'!$B:$AH,3,0)),"",VLOOKUP($B34,'D conf old'!$B:$AH,9,0))</f>
        <v>1</v>
      </c>
      <c r="U34" s="58"/>
      <c r="V34" s="82" t="str">
        <f>LOWER(IF(ISNA(VLOOKUP($B34,'D conf old'!$B:$AH,3,0)),"",VLOOKUP($B34,'D conf old'!$B:$AH,12,0)))</f>
        <v>int</v>
      </c>
      <c r="W34" s="29">
        <f>IF(ISNA(VLOOKUP($B34,'D conf old'!$B:$AH,3,0)),"",VLOOKUP($B34,'D conf old'!$B:$AH,13,0))</f>
        <v>35</v>
      </c>
      <c r="X34" s="59">
        <f>IF(ISNA(VLOOKUP($B34,'D conf old'!$B:$AH,3,0)),"",VLOOKUP($B34,'D conf old'!$B:$AH,14,0))</f>
        <v>5.96</v>
      </c>
      <c r="Y34" s="59">
        <f>IF(ISNA(VLOOKUP($B34,'D conf old'!$B:$AH,3,0)),"",VLOOKUP($B34,'D conf old'!$B:$AH,15,0))</f>
        <v>5.76</v>
      </c>
      <c r="Z34" s="29" t="str">
        <f>LOWER(IF(ISNA(VLOOKUP($B34,'D conf old'!$B:$AH,3,0)),"",VLOOKUP($B34,'D conf old'!$B:$AH,3,0)))</f>
        <v>int</v>
      </c>
      <c r="AA34" s="96">
        <f>IF(ISNA(VLOOKUP($B34,'D conf old'!$B:$AH,3,0)),"",VLOOKUP($B34,'D conf old'!$B:$AH,16,0))</f>
        <v>2</v>
      </c>
      <c r="AB34" s="96">
        <f>IF(ISNA(VLOOKUP($B34,'D conf old'!$B:$AH,3,0)),"",VLOOKUP($B34,'D conf old'!$B:$AH,17,0))</f>
        <v>2</v>
      </c>
      <c r="AC34" s="96">
        <f>IF(ISNA(VLOOKUP($B34,'D conf old'!$B:$AH,3,0)),"",VLOOKUP($B34,'D conf old'!$B:$AH,18,0))</f>
        <v>2</v>
      </c>
      <c r="AD34" s="58"/>
      <c r="AE34" s="82" t="str">
        <f>LOWER(IF(ISNA(VLOOKUP($B34,'D conf old'!$B:$AH,3,0)),"",VLOOKUP($B34,'D conf old'!$B:$AH,21,0)))</f>
        <v>int</v>
      </c>
      <c r="AF34" s="29">
        <f>IF(ISNA(VLOOKUP($B34,'D conf old'!$B:$AH,3,0)),"",VLOOKUP($B34,'D conf old'!$B:$AH,22,0))</f>
        <v>29</v>
      </c>
      <c r="AG34" s="59">
        <f>IF(ISNA(VLOOKUP($B34,'D conf old'!$B:$AH,3,0)),"",VLOOKUP($B34,'D conf old'!$B:$AH,23,0))</f>
        <v>6.31</v>
      </c>
      <c r="AH34" s="59">
        <f>IF(ISNA(VLOOKUP($B34,'D conf old'!$B:$AH,3,0)),"",VLOOKUP($B34,'D conf old'!$B:$AH,24,0))</f>
        <v>6.1</v>
      </c>
      <c r="AI34" s="29" t="str">
        <f>LOWER(IF(ISNA(VLOOKUP($B34,'D conf old'!$B:$AH,3,0)),"",VLOOKUP($B34,'D conf old'!$B:$AH,21,0)))</f>
        <v>int</v>
      </c>
      <c r="AJ34" s="96">
        <f>IF(ISNA(VLOOKUP($B34,'D conf old'!$B:$AH,3,0)),"",VLOOKUP($B34,'D conf old'!$B:$AH,25,0))</f>
        <v>2</v>
      </c>
      <c r="AK34" s="96">
        <f>IF(ISNA(VLOOKUP($B34,'D conf old'!$B:$AH,3,0)),"",VLOOKUP($B34,'D conf old'!$B:$AH,26,0))</f>
        <v>1</v>
      </c>
      <c r="AL34" s="96">
        <f>IF(ISNA(VLOOKUP($B34,'D conf old'!$B:$AH,3,0)),"",VLOOKUP($B34,'D conf old'!$B:$AH,27,0))</f>
        <v>2</v>
      </c>
    </row>
    <row r="35" spans="1:38" x14ac:dyDescent="0.15">
      <c r="B35" s="28" t="s">
        <v>428</v>
      </c>
      <c r="D35" s="82" t="str">
        <f>VLOOKUP($B35,'D (tt&gt;10)'!$B:$M,2,0)</f>
        <v>gen</v>
      </c>
      <c r="E35" s="29">
        <f>VLOOKUP($B35,'D (tt&gt;10)'!$B:$M,3,0)</f>
        <v>27</v>
      </c>
      <c r="F35" s="59">
        <f>VLOOKUP($B35,'D (tt&gt;10)'!$B:$M,4,0)</f>
        <v>5.9259259259259256</v>
      </c>
      <c r="G35" s="59">
        <f>VLOOKUP($B35,'D (tt&gt;10)'!$B:$M,5,0)</f>
        <v>5.9074074074074074</v>
      </c>
      <c r="H35" s="29">
        <f t="shared" si="0"/>
        <v>9</v>
      </c>
      <c r="I35" s="96">
        <f>VLOOKUP($B35,'D (tt&gt;10)'!$B:$M,7,0)</f>
        <v>0</v>
      </c>
      <c r="J35" s="96">
        <f>VLOOKUP($B35,'D (tt&gt;10)'!$B:$M,10,0)</f>
        <v>2</v>
      </c>
      <c r="K35" s="96">
        <f>VLOOKUP($B35,'D (tt&gt;10)'!$B:$M,11,0)</f>
        <v>3</v>
      </c>
      <c r="L35" s="58"/>
      <c r="M35" s="82" t="str">
        <f>LOWER(IF(ISNA(VLOOKUP($B35,'D conf old'!$B:$AH,3,0)),"",VLOOKUP($B35,'D conf old'!$B:$AH,3,0)))</f>
        <v>cat</v>
      </c>
      <c r="N35" s="29">
        <f>IF(ISNA(VLOOKUP($B35,'D conf old'!$B:$AH,3,0)),"",VLOOKUP($B35,'D conf old'!$B:$AH,4,0))</f>
        <v>30</v>
      </c>
      <c r="O35" s="59">
        <f>IF(ISNA(VLOOKUP($B35,'D conf old'!$B:$AH,3,0)),"",VLOOKUP($B35,'D conf old'!$B:$AH,5,0))</f>
        <v>6.25</v>
      </c>
      <c r="P35" s="59">
        <f>IF(ISNA(VLOOKUP($B35,'D conf old'!$B:$AH,3,0)),"",VLOOKUP($B35,'D conf old'!$B:$AH,6,0))</f>
        <v>6.1</v>
      </c>
      <c r="Q35" s="29" t="str">
        <f>LOWER(IF(ISNA(VLOOKUP($B35,'D conf old'!$B:$AH,3,0)),"",VLOOKUP($B35,'D conf old'!$B:$AH,3,0)))</f>
        <v>cat</v>
      </c>
      <c r="R35" s="96">
        <f>IF(ISNA(VLOOKUP($B35,'D conf old'!$B:$AH,3,0)),"",VLOOKUP($B35,'D conf old'!$B:$AH,7,0))</f>
        <v>2</v>
      </c>
      <c r="S35" s="96">
        <f>IF(ISNA(VLOOKUP($B35,'D conf old'!$B:$AH,3,0)),"",VLOOKUP($B35,'D conf old'!$B:$AH,8,0))</f>
        <v>2</v>
      </c>
      <c r="T35" s="96">
        <f>IF(ISNA(VLOOKUP($B35,'D conf old'!$B:$AH,3,0)),"",VLOOKUP($B35,'D conf old'!$B:$AH,9,0))</f>
        <v>5</v>
      </c>
      <c r="U35" s="58"/>
      <c r="V35" s="82" t="str">
        <f>LOWER(IF(ISNA(VLOOKUP($B35,'D conf old'!$B:$AH,3,0)),"",VLOOKUP($B35,'D conf old'!$B:$AH,12,0)))</f>
        <v>cat</v>
      </c>
      <c r="W35" s="29">
        <f>IF(ISNA(VLOOKUP($B35,'D conf old'!$B:$AH,3,0)),"",VLOOKUP($B35,'D conf old'!$B:$AH,13,0))</f>
        <v>33</v>
      </c>
      <c r="X35" s="59">
        <f>IF(ISNA(VLOOKUP($B35,'D conf old'!$B:$AH,3,0)),"",VLOOKUP($B35,'D conf old'!$B:$AH,14,0))</f>
        <v>6.2</v>
      </c>
      <c r="Y35" s="59">
        <f>IF(ISNA(VLOOKUP($B35,'D conf old'!$B:$AH,3,0)),"",VLOOKUP($B35,'D conf old'!$B:$AH,15,0))</f>
        <v>5.95</v>
      </c>
      <c r="Z35" s="29" t="str">
        <f>LOWER(IF(ISNA(VLOOKUP($B35,'D conf old'!$B:$AH,3,0)),"",VLOOKUP($B35,'D conf old'!$B:$AH,3,0)))</f>
        <v>cat</v>
      </c>
      <c r="AA35" s="96">
        <f>IF(ISNA(VLOOKUP($B35,'D conf old'!$B:$AH,3,0)),"",VLOOKUP($B35,'D conf old'!$B:$AH,16,0))</f>
        <v>3</v>
      </c>
      <c r="AB35" s="96">
        <f>IF(ISNA(VLOOKUP($B35,'D conf old'!$B:$AH,3,0)),"",VLOOKUP($B35,'D conf old'!$B:$AH,17,0))</f>
        <v>2</v>
      </c>
      <c r="AC35" s="96">
        <f>IF(ISNA(VLOOKUP($B35,'D conf old'!$B:$AH,3,0)),"",VLOOKUP($B35,'D conf old'!$B:$AH,18,0))</f>
        <v>6</v>
      </c>
      <c r="AD35" s="58"/>
      <c r="AE35" s="82" t="str">
        <f>LOWER(IF(ISNA(VLOOKUP($B35,'D conf old'!$B:$AH,3,0)),"",VLOOKUP($B35,'D conf old'!$B:$AH,21,0)))</f>
        <v>cat</v>
      </c>
      <c r="AF35" s="29">
        <f>IF(ISNA(VLOOKUP($B35,'D conf old'!$B:$AH,3,0)),"",VLOOKUP($B35,'D conf old'!$B:$AH,22,0))</f>
        <v>11</v>
      </c>
      <c r="AG35" s="59">
        <f>IF(ISNA(VLOOKUP($B35,'D conf old'!$B:$AH,3,0)),"",VLOOKUP($B35,'D conf old'!$B:$AH,23,0))</f>
        <v>5.68</v>
      </c>
      <c r="AH35" s="59">
        <f>IF(ISNA(VLOOKUP($B35,'D conf old'!$B:$AH,3,0)),"",VLOOKUP($B35,'D conf old'!$B:$AH,24,0))</f>
        <v>5.68</v>
      </c>
      <c r="AI35" s="29" t="str">
        <f>LOWER(IF(ISNA(VLOOKUP($B35,'D conf old'!$B:$AH,3,0)),"",VLOOKUP($B35,'D conf old'!$B:$AH,21,0)))</f>
        <v>cat</v>
      </c>
      <c r="AJ35" s="96">
        <f>IF(ISNA(VLOOKUP($B35,'D conf old'!$B:$AH,3,0)),"",VLOOKUP($B35,'D conf old'!$B:$AH,25,0))</f>
        <v>0</v>
      </c>
      <c r="AK35" s="96">
        <f>IF(ISNA(VLOOKUP($B35,'D conf old'!$B:$AH,3,0)),"",VLOOKUP($B35,'D conf old'!$B:$AH,26,0))</f>
        <v>1</v>
      </c>
      <c r="AL35" s="96">
        <f>IF(ISNA(VLOOKUP($B35,'D conf old'!$B:$AH,3,0)),"",VLOOKUP($B35,'D conf old'!$B:$AH,27,0))</f>
        <v>2</v>
      </c>
    </row>
    <row r="36" spans="1:38" x14ac:dyDescent="0.15">
      <c r="B36" s="28" t="s">
        <v>363</v>
      </c>
      <c r="D36" s="82" t="str">
        <f>VLOOKUP($B36,'D (tt&gt;10)'!$B:$M,2,0)</f>
        <v>ata</v>
      </c>
      <c r="E36" s="29">
        <f>VLOOKUP($B36,'D (tt&gt;10)'!$B:$M,3,0)</f>
        <v>21</v>
      </c>
      <c r="F36" s="59">
        <f>VLOOKUP($B36,'D (tt&gt;10)'!$B:$M,4,0)</f>
        <v>5.6904761904761907</v>
      </c>
      <c r="G36" s="59">
        <f>VLOOKUP($B36,'D (tt&gt;10)'!$B:$M,5,0)</f>
        <v>5.9047619047619051</v>
      </c>
      <c r="H36" s="29">
        <f t="shared" si="0"/>
        <v>10</v>
      </c>
      <c r="I36" s="96">
        <f>VLOOKUP($B36,'D (tt&gt;10)'!$B:$M,7,0)</f>
        <v>0</v>
      </c>
      <c r="J36" s="96">
        <f>VLOOKUP($B36,'D (tt&gt;10)'!$B:$M,10,0)</f>
        <v>1</v>
      </c>
      <c r="K36" s="96">
        <f>VLOOKUP($B36,'D (tt&gt;10)'!$B:$M,11,0)</f>
        <v>7</v>
      </c>
      <c r="L36" s="58"/>
      <c r="M36" s="223" t="str">
        <f>LOWER(IF(ISNA(VLOOKUP($B36,'D conf old'!$B:$AH,3,0)),"",VLOOKUP($B36,'D conf old'!$B:$AH,3,0)))</f>
        <v/>
      </c>
      <c r="N36" s="117" t="str">
        <f>IF(ISNA(VLOOKUP($B36,'D conf old'!$B:$AH,3,0)),"",VLOOKUP($B36,'D conf old'!$B:$AH,4,0))</f>
        <v/>
      </c>
      <c r="O36" s="225" t="str">
        <f>IF(ISNA(VLOOKUP($B36,'D conf old'!$B:$AH,3,0)),"",VLOOKUP($B36,'D conf old'!$B:$AH,5,0))</f>
        <v/>
      </c>
      <c r="P36" s="225" t="str">
        <f>IF(ISNA(VLOOKUP($B36,'D conf old'!$B:$AH,3,0)),"",VLOOKUP($B36,'D conf old'!$B:$AH,6,0))</f>
        <v/>
      </c>
      <c r="Q36" s="117" t="str">
        <f>LOWER(IF(ISNA(VLOOKUP($B36,'D conf old'!$B:$AH,3,0)),"",VLOOKUP($B36,'D conf old'!$B:$AH,3,0)))</f>
        <v/>
      </c>
      <c r="R36" s="128" t="str">
        <f>IF(ISNA(VLOOKUP($B36,'D conf old'!$B:$AH,3,0)),"",VLOOKUP($B36,'D conf old'!$B:$AH,7,0))</f>
        <v/>
      </c>
      <c r="S36" s="128" t="str">
        <f>IF(ISNA(VLOOKUP($B36,'D conf old'!$B:$AH,3,0)),"",VLOOKUP($B36,'D conf old'!$B:$AH,8,0))</f>
        <v/>
      </c>
      <c r="T36" s="128" t="str">
        <f>IF(ISNA(VLOOKUP($B36,'D conf old'!$B:$AH,3,0)),"",VLOOKUP($B36,'D conf old'!$B:$AH,9,0))</f>
        <v/>
      </c>
      <c r="U36" s="58"/>
      <c r="V36" s="223" t="str">
        <f>LOWER(IF(ISNA(VLOOKUP($B36,'D conf old'!$B:$AH,3,0)),"",VLOOKUP($B36,'D conf old'!$B:$AH,12,0)))</f>
        <v/>
      </c>
      <c r="W36" s="117" t="str">
        <f>IF(ISNA(VLOOKUP($B36,'D conf old'!$B:$AH,3,0)),"",VLOOKUP($B36,'D conf old'!$B:$AH,13,0))</f>
        <v/>
      </c>
      <c r="X36" s="225" t="str">
        <f>IF(ISNA(VLOOKUP($B36,'D conf old'!$B:$AH,3,0)),"",VLOOKUP($B36,'D conf old'!$B:$AH,14,0))</f>
        <v/>
      </c>
      <c r="Y36" s="225" t="str">
        <f>IF(ISNA(VLOOKUP($B36,'D conf old'!$B:$AH,3,0)),"",VLOOKUP($B36,'D conf old'!$B:$AH,15,0))</f>
        <v/>
      </c>
      <c r="Z36" s="117" t="str">
        <f>LOWER(IF(ISNA(VLOOKUP($B36,'D conf old'!$B:$AH,3,0)),"",VLOOKUP($B36,'D conf old'!$B:$AH,3,0)))</f>
        <v/>
      </c>
      <c r="AA36" s="128" t="str">
        <f>IF(ISNA(VLOOKUP($B36,'D conf old'!$B:$AH,3,0)),"",VLOOKUP($B36,'D conf old'!$B:$AH,16,0))</f>
        <v/>
      </c>
      <c r="AB36" s="128" t="str">
        <f>IF(ISNA(VLOOKUP($B36,'D conf old'!$B:$AH,3,0)),"",VLOOKUP($B36,'D conf old'!$B:$AH,17,0))</f>
        <v/>
      </c>
      <c r="AC36" s="128" t="str">
        <f>IF(ISNA(VLOOKUP($B36,'D conf old'!$B:$AH,3,0)),"",VLOOKUP($B36,'D conf old'!$B:$AH,18,0))</f>
        <v/>
      </c>
      <c r="AD36" s="58"/>
      <c r="AE36" s="223" t="str">
        <f>LOWER(IF(ISNA(VLOOKUP($B36,'D conf old'!$B:$AH,3,0)),"",VLOOKUP($B36,'D conf old'!$B:$AH,21,0)))</f>
        <v/>
      </c>
      <c r="AF36" s="117" t="str">
        <f>IF(ISNA(VLOOKUP($B36,'D conf old'!$B:$AH,3,0)),"",VLOOKUP($B36,'D conf old'!$B:$AH,22,0))</f>
        <v/>
      </c>
      <c r="AG36" s="225" t="str">
        <f>IF(ISNA(VLOOKUP($B36,'D conf old'!$B:$AH,3,0)),"",VLOOKUP($B36,'D conf old'!$B:$AH,23,0))</f>
        <v/>
      </c>
      <c r="AH36" s="225" t="str">
        <f>IF(ISNA(VLOOKUP($B36,'D conf old'!$B:$AH,3,0)),"",VLOOKUP($B36,'D conf old'!$B:$AH,24,0))</f>
        <v/>
      </c>
      <c r="AI36" s="117" t="str">
        <f>LOWER(IF(ISNA(VLOOKUP($B36,'D conf old'!$B:$AH,3,0)),"",VLOOKUP($B36,'D conf old'!$B:$AH,21,0)))</f>
        <v/>
      </c>
      <c r="AJ36" s="128" t="str">
        <f>IF(ISNA(VLOOKUP($B36,'D conf old'!$B:$AH,3,0)),"",VLOOKUP($B36,'D conf old'!$B:$AH,25,0))</f>
        <v/>
      </c>
      <c r="AK36" s="128" t="str">
        <f>IF(ISNA(VLOOKUP($B36,'D conf old'!$B:$AH,3,0)),"",VLOOKUP($B36,'D conf old'!$B:$AH,26,0))</f>
        <v/>
      </c>
      <c r="AL36" s="128" t="str">
        <f>IF(ISNA(VLOOKUP($B36,'D conf old'!$B:$AH,3,0)),"",VLOOKUP($B36,'D conf old'!$B:$AH,27,0))</f>
        <v/>
      </c>
    </row>
    <row r="37" spans="1:38" x14ac:dyDescent="0.15">
      <c r="B37" s="28" t="s">
        <v>413</v>
      </c>
      <c r="D37" s="82" t="str">
        <f>VLOOKUP($B37,'D (tt&gt;10)'!$B:$M,2,0)</f>
        <v>udi</v>
      </c>
      <c r="E37" s="29">
        <f>VLOOKUP($B37,'D (tt&gt;10)'!$B:$M,3,0)</f>
        <v>31</v>
      </c>
      <c r="F37" s="59">
        <f>VLOOKUP($B37,'D (tt&gt;10)'!$B:$M,4,0)</f>
        <v>6.064516129032258</v>
      </c>
      <c r="G37" s="59">
        <f>VLOOKUP($B37,'D (tt&gt;10)'!$B:$M,5,0)</f>
        <v>5.903225806451613</v>
      </c>
      <c r="H37" s="29">
        <f t="shared" si="0"/>
        <v>8</v>
      </c>
      <c r="I37" s="96">
        <f>VLOOKUP($B37,'D (tt&gt;10)'!$B:$M,7,0)</f>
        <v>3</v>
      </c>
      <c r="J37" s="96">
        <f>VLOOKUP($B37,'D (tt&gt;10)'!$B:$M,10,0)</f>
        <v>0</v>
      </c>
      <c r="K37" s="96">
        <f>VLOOKUP($B37,'D (tt&gt;10)'!$B:$M,11,0)</f>
        <v>8</v>
      </c>
      <c r="L37" s="58"/>
      <c r="M37" s="223" t="str">
        <f>LOWER(IF(ISNA(VLOOKUP($B37,'D conf old'!$B:$AH,3,0)),"",VLOOKUP($B37,'D conf old'!$B:$AH,3,0)))</f>
        <v/>
      </c>
      <c r="N37" s="117" t="str">
        <f>IF(ISNA(VLOOKUP($B37,'D conf old'!$B:$AH,3,0)),"",VLOOKUP($B37,'D conf old'!$B:$AH,4,0))</f>
        <v/>
      </c>
      <c r="O37" s="225" t="str">
        <f>IF(ISNA(VLOOKUP($B37,'D conf old'!$B:$AH,3,0)),"",VLOOKUP($B37,'D conf old'!$B:$AH,5,0))</f>
        <v/>
      </c>
      <c r="P37" s="225" t="str">
        <f>IF(ISNA(VLOOKUP($B37,'D conf old'!$B:$AH,3,0)),"",VLOOKUP($B37,'D conf old'!$B:$AH,6,0))</f>
        <v/>
      </c>
      <c r="Q37" s="117" t="str">
        <f>LOWER(IF(ISNA(VLOOKUP($B37,'D conf old'!$B:$AH,3,0)),"",VLOOKUP($B37,'D conf old'!$B:$AH,3,0)))</f>
        <v/>
      </c>
      <c r="R37" s="128" t="str">
        <f>IF(ISNA(VLOOKUP($B37,'D conf old'!$B:$AH,3,0)),"",VLOOKUP($B37,'D conf old'!$B:$AH,7,0))</f>
        <v/>
      </c>
      <c r="S37" s="128" t="str">
        <f>IF(ISNA(VLOOKUP($B37,'D conf old'!$B:$AH,3,0)),"",VLOOKUP($B37,'D conf old'!$B:$AH,8,0))</f>
        <v/>
      </c>
      <c r="T37" s="128" t="str">
        <f>IF(ISNA(VLOOKUP($B37,'D conf old'!$B:$AH,3,0)),"",VLOOKUP($B37,'D conf old'!$B:$AH,9,0))</f>
        <v/>
      </c>
      <c r="U37" s="58"/>
      <c r="V37" s="223" t="str">
        <f>LOWER(IF(ISNA(VLOOKUP($B37,'D conf old'!$B:$AH,3,0)),"",VLOOKUP($B37,'D conf old'!$B:$AH,12,0)))</f>
        <v/>
      </c>
      <c r="W37" s="117" t="str">
        <f>IF(ISNA(VLOOKUP($B37,'D conf old'!$B:$AH,3,0)),"",VLOOKUP($B37,'D conf old'!$B:$AH,13,0))</f>
        <v/>
      </c>
      <c r="X37" s="225" t="str">
        <f>IF(ISNA(VLOOKUP($B37,'D conf old'!$B:$AH,3,0)),"",VLOOKUP($B37,'D conf old'!$B:$AH,14,0))</f>
        <v/>
      </c>
      <c r="Y37" s="225" t="str">
        <f>IF(ISNA(VLOOKUP($B37,'D conf old'!$B:$AH,3,0)),"",VLOOKUP($B37,'D conf old'!$B:$AH,15,0))</f>
        <v/>
      </c>
      <c r="Z37" s="117" t="str">
        <f>LOWER(IF(ISNA(VLOOKUP($B37,'D conf old'!$B:$AH,3,0)),"",VLOOKUP($B37,'D conf old'!$B:$AH,3,0)))</f>
        <v/>
      </c>
      <c r="AA37" s="128" t="str">
        <f>IF(ISNA(VLOOKUP($B37,'D conf old'!$B:$AH,3,0)),"",VLOOKUP($B37,'D conf old'!$B:$AH,16,0))</f>
        <v/>
      </c>
      <c r="AB37" s="128" t="str">
        <f>IF(ISNA(VLOOKUP($B37,'D conf old'!$B:$AH,3,0)),"",VLOOKUP($B37,'D conf old'!$B:$AH,17,0))</f>
        <v/>
      </c>
      <c r="AC37" s="128" t="str">
        <f>IF(ISNA(VLOOKUP($B37,'D conf old'!$B:$AH,3,0)),"",VLOOKUP($B37,'D conf old'!$B:$AH,18,0))</f>
        <v/>
      </c>
      <c r="AD37" s="58"/>
      <c r="AE37" s="223" t="str">
        <f>LOWER(IF(ISNA(VLOOKUP($B37,'D conf old'!$B:$AH,3,0)),"",VLOOKUP($B37,'D conf old'!$B:$AH,21,0)))</f>
        <v/>
      </c>
      <c r="AF37" s="117" t="str">
        <f>IF(ISNA(VLOOKUP($B37,'D conf old'!$B:$AH,3,0)),"",VLOOKUP($B37,'D conf old'!$B:$AH,22,0))</f>
        <v/>
      </c>
      <c r="AG37" s="225" t="str">
        <f>IF(ISNA(VLOOKUP($B37,'D conf old'!$B:$AH,3,0)),"",VLOOKUP($B37,'D conf old'!$B:$AH,23,0))</f>
        <v/>
      </c>
      <c r="AH37" s="225" t="str">
        <f>IF(ISNA(VLOOKUP($B37,'D conf old'!$B:$AH,3,0)),"",VLOOKUP($B37,'D conf old'!$B:$AH,24,0))</f>
        <v/>
      </c>
      <c r="AI37" s="117" t="str">
        <f>LOWER(IF(ISNA(VLOOKUP($B37,'D conf old'!$B:$AH,3,0)),"",VLOOKUP($B37,'D conf old'!$B:$AH,21,0)))</f>
        <v/>
      </c>
      <c r="AJ37" s="128" t="str">
        <f>IF(ISNA(VLOOKUP($B37,'D conf old'!$B:$AH,3,0)),"",VLOOKUP($B37,'D conf old'!$B:$AH,25,0))</f>
        <v/>
      </c>
      <c r="AK37" s="128" t="str">
        <f>IF(ISNA(VLOOKUP($B37,'D conf old'!$B:$AH,3,0)),"",VLOOKUP($B37,'D conf old'!$B:$AH,26,0))</f>
        <v/>
      </c>
      <c r="AL37" s="128" t="str">
        <f>IF(ISNA(VLOOKUP($B37,'D conf old'!$B:$AH,3,0)),"",VLOOKUP($B37,'D conf old'!$B:$AH,27,0))</f>
        <v/>
      </c>
    </row>
    <row r="38" spans="1:38" x14ac:dyDescent="0.15">
      <c r="B38" s="28" t="s">
        <v>357</v>
      </c>
      <c r="D38" s="82" t="str">
        <f>VLOOKUP($B38,'D (tt&gt;10)'!$B:$M,2,0)</f>
        <v>cag</v>
      </c>
      <c r="E38" s="29">
        <f>VLOOKUP($B38,'D (tt&gt;10)'!$B:$M,3,0)</f>
        <v>34</v>
      </c>
      <c r="F38" s="59">
        <f>VLOOKUP($B38,'D (tt&gt;10)'!$B:$M,4,0)</f>
        <v>5.867647058823529</v>
      </c>
      <c r="G38" s="59">
        <f>VLOOKUP($B38,'D (tt&gt;10)'!$B:$M,5,0)</f>
        <v>5.8970588235294121</v>
      </c>
      <c r="H38" s="29">
        <f t="shared" si="0"/>
        <v>12</v>
      </c>
      <c r="I38" s="96">
        <f>VLOOKUP($B38,'D (tt&gt;10)'!$B:$M,7,0)</f>
        <v>0</v>
      </c>
      <c r="J38" s="96">
        <f>VLOOKUP($B38,'D (tt&gt;10)'!$B:$M,10,0)</f>
        <v>2</v>
      </c>
      <c r="K38" s="96">
        <f>VLOOKUP($B38,'D (tt&gt;10)'!$B:$M,11,0)</f>
        <v>6</v>
      </c>
      <c r="L38" s="58"/>
      <c r="M38" s="82" t="str">
        <f>LOWER(IF(ISNA(VLOOKUP($B38,'D conf old'!$B:$AH,3,0)),"",VLOOKUP($B38,'D conf old'!$B:$AH,3,0)))</f>
        <v>cag</v>
      </c>
      <c r="N38" s="29">
        <f>IF(ISNA(VLOOKUP($B38,'D conf old'!$B:$AH,3,0)),"",VLOOKUP($B38,'D conf old'!$B:$AH,4,0))</f>
        <v>32</v>
      </c>
      <c r="O38" s="59">
        <f>IF(ISNA(VLOOKUP($B38,'D conf old'!$B:$AH,3,0)),"",VLOOKUP($B38,'D conf old'!$B:$AH,5,0))</f>
        <v>5.64</v>
      </c>
      <c r="P38" s="59">
        <f>IF(ISNA(VLOOKUP($B38,'D conf old'!$B:$AH,3,0)),"",VLOOKUP($B38,'D conf old'!$B:$AH,6,0))</f>
        <v>5.84</v>
      </c>
      <c r="Q38" s="29" t="str">
        <f>LOWER(IF(ISNA(VLOOKUP($B38,'D conf old'!$B:$AH,3,0)),"",VLOOKUP($B38,'D conf old'!$B:$AH,3,0)))</f>
        <v>cag</v>
      </c>
      <c r="R38" s="96">
        <f>IF(ISNA(VLOOKUP($B38,'D conf old'!$B:$AH,3,0)),"",VLOOKUP($B38,'D conf old'!$B:$AH,7,0))</f>
        <v>0</v>
      </c>
      <c r="S38" s="96">
        <f>IF(ISNA(VLOOKUP($B38,'D conf old'!$B:$AH,3,0)),"",VLOOKUP($B38,'D conf old'!$B:$AH,8,0))</f>
        <v>0</v>
      </c>
      <c r="T38" s="96">
        <f>IF(ISNA(VLOOKUP($B38,'D conf old'!$B:$AH,3,0)),"",VLOOKUP($B38,'D conf old'!$B:$AH,9,0))</f>
        <v>5</v>
      </c>
      <c r="U38" s="58"/>
      <c r="V38" s="82" t="str">
        <f>LOWER(IF(ISNA(VLOOKUP($B38,'D conf old'!$B:$AH,3,0)),"",VLOOKUP($B38,'D conf old'!$B:$AH,12,0)))</f>
        <v>cag</v>
      </c>
      <c r="W38" s="29">
        <f>IF(ISNA(VLOOKUP($B38,'D conf old'!$B:$AH,3,0)),"",VLOOKUP($B38,'D conf old'!$B:$AH,13,0))</f>
        <v>28</v>
      </c>
      <c r="X38" s="59">
        <f>IF(ISNA(VLOOKUP($B38,'D conf old'!$B:$AH,3,0)),"",VLOOKUP($B38,'D conf old'!$B:$AH,14,0))</f>
        <v>5.93</v>
      </c>
      <c r="Y38" s="59">
        <f>IF(ISNA(VLOOKUP($B38,'D conf old'!$B:$AH,3,0)),"",VLOOKUP($B38,'D conf old'!$B:$AH,15,0))</f>
        <v>5.98</v>
      </c>
      <c r="Z38" s="29" t="str">
        <f>LOWER(IF(ISNA(VLOOKUP($B38,'D conf old'!$B:$AH,3,0)),"",VLOOKUP($B38,'D conf old'!$B:$AH,3,0)))</f>
        <v>cag</v>
      </c>
      <c r="AA38" s="96">
        <f>IF(ISNA(VLOOKUP($B38,'D conf old'!$B:$AH,3,0)),"",VLOOKUP($B38,'D conf old'!$B:$AH,16,0))</f>
        <v>1</v>
      </c>
      <c r="AB38" s="96">
        <f>IF(ISNA(VLOOKUP($B38,'D conf old'!$B:$AH,3,0)),"",VLOOKUP($B38,'D conf old'!$B:$AH,17,0))</f>
        <v>0</v>
      </c>
      <c r="AC38" s="96">
        <f>IF(ISNA(VLOOKUP($B38,'D conf old'!$B:$AH,3,0)),"",VLOOKUP($B38,'D conf old'!$B:$AH,18,0))</f>
        <v>5</v>
      </c>
      <c r="AD38" s="58"/>
      <c r="AE38" s="82" t="str">
        <f>LOWER(IF(ISNA(VLOOKUP($B38,'D conf old'!$B:$AH,3,0)),"",VLOOKUP($B38,'D conf old'!$B:$AH,21,0)))</f>
        <v>cag</v>
      </c>
      <c r="AF38" s="29">
        <f>IF(ISNA(VLOOKUP($B38,'D conf old'!$B:$AH,3,0)),"",VLOOKUP($B38,'D conf old'!$B:$AH,22,0))</f>
        <v>36</v>
      </c>
      <c r="AG38" s="59">
        <f>IF(ISNA(VLOOKUP($B38,'D conf old'!$B:$AH,3,0)),"",VLOOKUP($B38,'D conf old'!$B:$AH,23,0))</f>
        <v>5.86</v>
      </c>
      <c r="AH38" s="59">
        <f>IF(ISNA(VLOOKUP($B38,'D conf old'!$B:$AH,3,0)),"",VLOOKUP($B38,'D conf old'!$B:$AH,24,0))</f>
        <v>5.97</v>
      </c>
      <c r="AI38" s="29" t="str">
        <f>LOWER(IF(ISNA(VLOOKUP($B38,'D conf old'!$B:$AH,3,0)),"",VLOOKUP($B38,'D conf old'!$B:$AH,21,0)))</f>
        <v>cag</v>
      </c>
      <c r="AJ38" s="96">
        <f>IF(ISNA(VLOOKUP($B38,'D conf old'!$B:$AH,3,0)),"",VLOOKUP($B38,'D conf old'!$B:$AH,25,0))</f>
        <v>0</v>
      </c>
      <c r="AK38" s="96">
        <f>IF(ISNA(VLOOKUP($B38,'D conf old'!$B:$AH,3,0)),"",VLOOKUP($B38,'D conf old'!$B:$AH,26,0))</f>
        <v>1</v>
      </c>
      <c r="AL38" s="96">
        <f>IF(ISNA(VLOOKUP($B38,'D conf old'!$B:$AH,3,0)),"",VLOOKUP($B38,'D conf old'!$B:$AH,27,0))</f>
        <v>10</v>
      </c>
    </row>
    <row r="39" spans="1:38" x14ac:dyDescent="0.15">
      <c r="B39" s="28" t="s">
        <v>478</v>
      </c>
      <c r="D39" s="82" t="str">
        <f>VLOOKUP($B39,'D (tt&gt;10)'!$B:$M,2,0)</f>
        <v>udi</v>
      </c>
      <c r="E39" s="29">
        <f>VLOOKUP($B39,'D (tt&gt;10)'!$B:$M,3,0)</f>
        <v>14</v>
      </c>
      <c r="F39" s="59">
        <f>VLOOKUP($B39,'D (tt&gt;10)'!$B:$M,4,0)</f>
        <v>5.8214285714285712</v>
      </c>
      <c r="G39" s="59">
        <f>VLOOKUP($B39,'D (tt&gt;10)'!$B:$M,5,0)</f>
        <v>5.8928571428571432</v>
      </c>
      <c r="H39" s="29">
        <f t="shared" si="0"/>
        <v>2</v>
      </c>
      <c r="I39" s="96">
        <f>VLOOKUP($B39,'D (tt&gt;10)'!$B:$M,7,0)</f>
        <v>0</v>
      </c>
      <c r="J39" s="96">
        <f>VLOOKUP($B39,'D (tt&gt;10)'!$B:$M,10,0)</f>
        <v>0</v>
      </c>
      <c r="K39" s="96">
        <f>VLOOKUP($B39,'D (tt&gt;10)'!$B:$M,11,0)</f>
        <v>2</v>
      </c>
      <c r="L39" s="58"/>
      <c r="M39" s="223" t="str">
        <f>LOWER(IF(ISNA(VLOOKUP($B39,'D conf old'!$B:$AH,3,0)),"",VLOOKUP($B39,'D conf old'!$B:$AH,3,0)))</f>
        <v/>
      </c>
      <c r="N39" s="117" t="str">
        <f>IF(ISNA(VLOOKUP($B39,'D conf old'!$B:$AH,3,0)),"",VLOOKUP($B39,'D conf old'!$B:$AH,4,0))</f>
        <v/>
      </c>
      <c r="O39" s="225" t="str">
        <f>IF(ISNA(VLOOKUP($B39,'D conf old'!$B:$AH,3,0)),"",VLOOKUP($B39,'D conf old'!$B:$AH,5,0))</f>
        <v/>
      </c>
      <c r="P39" s="225" t="str">
        <f>IF(ISNA(VLOOKUP($B39,'D conf old'!$B:$AH,3,0)),"",VLOOKUP($B39,'D conf old'!$B:$AH,6,0))</f>
        <v/>
      </c>
      <c r="Q39" s="117" t="str">
        <f>LOWER(IF(ISNA(VLOOKUP($B39,'D conf old'!$B:$AH,3,0)),"",VLOOKUP($B39,'D conf old'!$B:$AH,3,0)))</f>
        <v/>
      </c>
      <c r="R39" s="128" t="str">
        <f>IF(ISNA(VLOOKUP($B39,'D conf old'!$B:$AH,3,0)),"",VLOOKUP($B39,'D conf old'!$B:$AH,7,0))</f>
        <v/>
      </c>
      <c r="S39" s="128" t="str">
        <f>IF(ISNA(VLOOKUP($B39,'D conf old'!$B:$AH,3,0)),"",VLOOKUP($B39,'D conf old'!$B:$AH,8,0))</f>
        <v/>
      </c>
      <c r="T39" s="128" t="str">
        <f>IF(ISNA(VLOOKUP($B39,'D conf old'!$B:$AH,3,0)),"",VLOOKUP($B39,'D conf old'!$B:$AH,9,0))</f>
        <v/>
      </c>
      <c r="U39" s="58"/>
      <c r="V39" s="223" t="str">
        <f>LOWER(IF(ISNA(VLOOKUP($B39,'D conf old'!$B:$AH,3,0)),"",VLOOKUP($B39,'D conf old'!$B:$AH,12,0)))</f>
        <v/>
      </c>
      <c r="W39" s="117" t="str">
        <f>IF(ISNA(VLOOKUP($B39,'D conf old'!$B:$AH,3,0)),"",VLOOKUP($B39,'D conf old'!$B:$AH,13,0))</f>
        <v/>
      </c>
      <c r="X39" s="225" t="str">
        <f>IF(ISNA(VLOOKUP($B39,'D conf old'!$B:$AH,3,0)),"",VLOOKUP($B39,'D conf old'!$B:$AH,14,0))</f>
        <v/>
      </c>
      <c r="Y39" s="225" t="str">
        <f>IF(ISNA(VLOOKUP($B39,'D conf old'!$B:$AH,3,0)),"",VLOOKUP($B39,'D conf old'!$B:$AH,15,0))</f>
        <v/>
      </c>
      <c r="Z39" s="117" t="str">
        <f>LOWER(IF(ISNA(VLOOKUP($B39,'D conf old'!$B:$AH,3,0)),"",VLOOKUP($B39,'D conf old'!$B:$AH,3,0)))</f>
        <v/>
      </c>
      <c r="AA39" s="128" t="str">
        <f>IF(ISNA(VLOOKUP($B39,'D conf old'!$B:$AH,3,0)),"",VLOOKUP($B39,'D conf old'!$B:$AH,16,0))</f>
        <v/>
      </c>
      <c r="AB39" s="128" t="str">
        <f>IF(ISNA(VLOOKUP($B39,'D conf old'!$B:$AH,3,0)),"",VLOOKUP($B39,'D conf old'!$B:$AH,17,0))</f>
        <v/>
      </c>
      <c r="AC39" s="128" t="str">
        <f>IF(ISNA(VLOOKUP($B39,'D conf old'!$B:$AH,3,0)),"",VLOOKUP($B39,'D conf old'!$B:$AH,18,0))</f>
        <v/>
      </c>
      <c r="AD39" s="58"/>
      <c r="AE39" s="223" t="str">
        <f>LOWER(IF(ISNA(VLOOKUP($B39,'D conf old'!$B:$AH,3,0)),"",VLOOKUP($B39,'D conf old'!$B:$AH,21,0)))</f>
        <v/>
      </c>
      <c r="AF39" s="117" t="str">
        <f>IF(ISNA(VLOOKUP($B39,'D conf old'!$B:$AH,3,0)),"",VLOOKUP($B39,'D conf old'!$B:$AH,22,0))</f>
        <v/>
      </c>
      <c r="AG39" s="225" t="str">
        <f>IF(ISNA(VLOOKUP($B39,'D conf old'!$B:$AH,3,0)),"",VLOOKUP($B39,'D conf old'!$B:$AH,23,0))</f>
        <v/>
      </c>
      <c r="AH39" s="225" t="str">
        <f>IF(ISNA(VLOOKUP($B39,'D conf old'!$B:$AH,3,0)),"",VLOOKUP($B39,'D conf old'!$B:$AH,24,0))</f>
        <v/>
      </c>
      <c r="AI39" s="117" t="str">
        <f>LOWER(IF(ISNA(VLOOKUP($B39,'D conf old'!$B:$AH,3,0)),"",VLOOKUP($B39,'D conf old'!$B:$AH,21,0)))</f>
        <v/>
      </c>
      <c r="AJ39" s="128" t="str">
        <f>IF(ISNA(VLOOKUP($B39,'D conf old'!$B:$AH,3,0)),"",VLOOKUP($B39,'D conf old'!$B:$AH,25,0))</f>
        <v/>
      </c>
      <c r="AK39" s="128" t="str">
        <f>IF(ISNA(VLOOKUP($B39,'D conf old'!$B:$AH,3,0)),"",VLOOKUP($B39,'D conf old'!$B:$AH,26,0))</f>
        <v/>
      </c>
      <c r="AL39" s="128" t="str">
        <f>IF(ISNA(VLOOKUP($B39,'D conf old'!$B:$AH,3,0)),"",VLOOKUP($B39,'D conf old'!$B:$AH,27,0))</f>
        <v/>
      </c>
    </row>
    <row r="40" spans="1:38" s="5" customFormat="1" x14ac:dyDescent="0.15">
      <c r="A40" s="2"/>
      <c r="B40" s="28" t="s">
        <v>349</v>
      </c>
      <c r="D40" s="82" t="str">
        <f>VLOOKUP($B40,'D (tt&gt;10)'!$B:$M,2,0)</f>
        <v>nap</v>
      </c>
      <c r="E40" s="29">
        <f>VLOOKUP($B40,'D (tt&gt;10)'!$B:$M,3,0)</f>
        <v>31</v>
      </c>
      <c r="F40" s="59">
        <f>VLOOKUP($B40,'D (tt&gt;10)'!$B:$M,4,0)</f>
        <v>5.935483870967742</v>
      </c>
      <c r="G40" s="59">
        <f>VLOOKUP($B40,'D (tt&gt;10)'!$B:$M,5,0)</f>
        <v>5.887096774193548</v>
      </c>
      <c r="H40" s="29">
        <f t="shared" si="0"/>
        <v>8</v>
      </c>
      <c r="I40" s="96">
        <f>VLOOKUP($B40,'D (tt&gt;10)'!$B:$M,7,0)</f>
        <v>1</v>
      </c>
      <c r="J40" s="96">
        <f>VLOOKUP($B40,'D (tt&gt;10)'!$B:$M,10,0)</f>
        <v>1</v>
      </c>
      <c r="K40" s="96">
        <f>VLOOKUP($B40,'D (tt&gt;10)'!$B:$M,11,0)</f>
        <v>5</v>
      </c>
      <c r="L40" s="58"/>
      <c r="M40" s="223" t="str">
        <f>LOWER(IF(ISNA(VLOOKUP($B40,'D conf old'!$B:$AH,3,0)),"",VLOOKUP($B40,'D conf old'!$B:$AH,3,0)))</f>
        <v/>
      </c>
      <c r="N40" s="117" t="str">
        <f>IF(ISNA(VLOOKUP($B40,'D conf old'!$B:$AH,3,0)),"",VLOOKUP($B40,'D conf old'!$B:$AH,4,0))</f>
        <v/>
      </c>
      <c r="O40" s="225" t="str">
        <f>IF(ISNA(VLOOKUP($B40,'D conf old'!$B:$AH,3,0)),"",VLOOKUP($B40,'D conf old'!$B:$AH,5,0))</f>
        <v/>
      </c>
      <c r="P40" s="225" t="str">
        <f>IF(ISNA(VLOOKUP($B40,'D conf old'!$B:$AH,3,0)),"",VLOOKUP($B40,'D conf old'!$B:$AH,6,0))</f>
        <v/>
      </c>
      <c r="Q40" s="117" t="str">
        <f>LOWER(IF(ISNA(VLOOKUP($B40,'D conf old'!$B:$AH,3,0)),"",VLOOKUP($B40,'D conf old'!$B:$AH,3,0)))</f>
        <v/>
      </c>
      <c r="R40" s="128" t="str">
        <f>IF(ISNA(VLOOKUP($B40,'D conf old'!$B:$AH,3,0)),"",VLOOKUP($B40,'D conf old'!$B:$AH,7,0))</f>
        <v/>
      </c>
      <c r="S40" s="128" t="str">
        <f>IF(ISNA(VLOOKUP($B40,'D conf old'!$B:$AH,3,0)),"",VLOOKUP($B40,'D conf old'!$B:$AH,8,0))</f>
        <v/>
      </c>
      <c r="T40" s="128" t="str">
        <f>IF(ISNA(VLOOKUP($B40,'D conf old'!$B:$AH,3,0)),"",VLOOKUP($B40,'D conf old'!$B:$AH,9,0))</f>
        <v/>
      </c>
      <c r="U40" s="58"/>
      <c r="V40" s="223" t="str">
        <f>LOWER(IF(ISNA(VLOOKUP($B40,'D conf old'!$B:$AH,3,0)),"",VLOOKUP($B40,'D conf old'!$B:$AH,12,0)))</f>
        <v/>
      </c>
      <c r="W40" s="117" t="str">
        <f>IF(ISNA(VLOOKUP($B40,'D conf old'!$B:$AH,3,0)),"",VLOOKUP($B40,'D conf old'!$B:$AH,13,0))</f>
        <v/>
      </c>
      <c r="X40" s="225" t="str">
        <f>IF(ISNA(VLOOKUP($B40,'D conf old'!$B:$AH,3,0)),"",VLOOKUP($B40,'D conf old'!$B:$AH,14,0))</f>
        <v/>
      </c>
      <c r="Y40" s="225" t="str">
        <f>IF(ISNA(VLOOKUP($B40,'D conf old'!$B:$AH,3,0)),"",VLOOKUP($B40,'D conf old'!$B:$AH,15,0))</f>
        <v/>
      </c>
      <c r="Z40" s="117" t="str">
        <f>LOWER(IF(ISNA(VLOOKUP($B40,'D conf old'!$B:$AH,3,0)),"",VLOOKUP($B40,'D conf old'!$B:$AH,3,0)))</f>
        <v/>
      </c>
      <c r="AA40" s="128" t="str">
        <f>IF(ISNA(VLOOKUP($B40,'D conf old'!$B:$AH,3,0)),"",VLOOKUP($B40,'D conf old'!$B:$AH,16,0))</f>
        <v/>
      </c>
      <c r="AB40" s="128" t="str">
        <f>IF(ISNA(VLOOKUP($B40,'D conf old'!$B:$AH,3,0)),"",VLOOKUP($B40,'D conf old'!$B:$AH,17,0))</f>
        <v/>
      </c>
      <c r="AC40" s="128" t="str">
        <f>IF(ISNA(VLOOKUP($B40,'D conf old'!$B:$AH,3,0)),"",VLOOKUP($B40,'D conf old'!$B:$AH,18,0))</f>
        <v/>
      </c>
      <c r="AD40" s="58"/>
      <c r="AE40" s="223" t="str">
        <f>LOWER(IF(ISNA(VLOOKUP($B40,'D conf old'!$B:$AH,3,0)),"",VLOOKUP($B40,'D conf old'!$B:$AH,21,0)))</f>
        <v/>
      </c>
      <c r="AF40" s="117"/>
      <c r="AG40" s="225"/>
      <c r="AH40" s="225"/>
      <c r="AI40" s="117"/>
      <c r="AJ40" s="128"/>
      <c r="AK40" s="128"/>
      <c r="AL40" s="128"/>
    </row>
    <row r="41" spans="1:38" s="5" customFormat="1" x14ac:dyDescent="0.15">
      <c r="A41" s="2"/>
      <c r="B41" s="28" t="s">
        <v>398</v>
      </c>
      <c r="D41" s="82" t="str">
        <f>VLOOKUP($B41,'D (tt&gt;10)'!$B:$M,2,0)</f>
        <v>chi</v>
      </c>
      <c r="E41" s="29">
        <f>VLOOKUP($B41,'D (tt&gt;10)'!$B:$M,3,0)</f>
        <v>26</v>
      </c>
      <c r="F41" s="59">
        <f>VLOOKUP($B41,'D (tt&gt;10)'!$B:$M,4,0)</f>
        <v>5.8269230769230766</v>
      </c>
      <c r="G41" s="59">
        <f>VLOOKUP($B41,'D (tt&gt;10)'!$B:$M,5,0)</f>
        <v>5.884615384615385</v>
      </c>
      <c r="H41" s="29">
        <f t="shared" si="0"/>
        <v>8</v>
      </c>
      <c r="I41" s="96">
        <f>VLOOKUP($B41,'D (tt&gt;10)'!$B:$M,7,0)</f>
        <v>0</v>
      </c>
      <c r="J41" s="96">
        <f>VLOOKUP($B41,'D (tt&gt;10)'!$B:$M,10,0)</f>
        <v>1</v>
      </c>
      <c r="K41" s="96">
        <f>VLOOKUP($B41,'D (tt&gt;10)'!$B:$M,11,0)</f>
        <v>5</v>
      </c>
      <c r="L41" s="58"/>
      <c r="M41" s="82" t="str">
        <f>LOWER(IF(ISNA(VLOOKUP($B41,'D conf old'!$B:$AH,3,0)),"",VLOOKUP($B41,'D conf old'!$B:$AH,3,0)))</f>
        <v>chi</v>
      </c>
      <c r="N41" s="29">
        <f>IF(ISNA(VLOOKUP($B41,'D conf old'!$B:$AH,3,0)),"",VLOOKUP($B41,'D conf old'!$B:$AH,4,0))</f>
        <v>22</v>
      </c>
      <c r="O41" s="59">
        <f>IF(ISNA(VLOOKUP($B41,'D conf old'!$B:$AH,3,0)),"",VLOOKUP($B41,'D conf old'!$B:$AH,5,0))</f>
        <v>6.11</v>
      </c>
      <c r="P41" s="59">
        <f>IF(ISNA(VLOOKUP($B41,'D conf old'!$B:$AH,3,0)),"",VLOOKUP($B41,'D conf old'!$B:$AH,6,0))</f>
        <v>6.02</v>
      </c>
      <c r="Q41" s="29" t="str">
        <f>LOWER(IF(ISNA(VLOOKUP($B41,'D conf old'!$B:$AH,3,0)),"",VLOOKUP($B41,'D conf old'!$B:$AH,3,0)))</f>
        <v>chi</v>
      </c>
      <c r="R41" s="96">
        <f>IF(ISNA(VLOOKUP($B41,'D conf old'!$B:$AH,3,0)),"",VLOOKUP($B41,'D conf old'!$B:$AH,7,0))</f>
        <v>1</v>
      </c>
      <c r="S41" s="96">
        <f>IF(ISNA(VLOOKUP($B41,'D conf old'!$B:$AH,3,0)),"",VLOOKUP($B41,'D conf old'!$B:$AH,8,0))</f>
        <v>1</v>
      </c>
      <c r="T41" s="96">
        <f>IF(ISNA(VLOOKUP($B41,'D conf old'!$B:$AH,3,0)),"",VLOOKUP($B41,'D conf old'!$B:$AH,9,0))</f>
        <v>4</v>
      </c>
      <c r="U41" s="58"/>
      <c r="V41" s="82" t="str">
        <f>LOWER(IF(ISNA(VLOOKUP($B41,'D conf old'!$B:$AH,3,0)),"",VLOOKUP($B41,'D conf old'!$B:$AH,12,0)))</f>
        <v>chi</v>
      </c>
      <c r="W41" s="29">
        <f>IF(ISNA(VLOOKUP($B41,'D conf old'!$B:$AH,3,0)),"",VLOOKUP($B41,'D conf old'!$B:$AH,13,0))</f>
        <v>18</v>
      </c>
      <c r="X41" s="59">
        <f>IF(ISNA(VLOOKUP($B41,'D conf old'!$B:$AH,3,0)),"",VLOOKUP($B41,'D conf old'!$B:$AH,14,0))</f>
        <v>5.89</v>
      </c>
      <c r="Y41" s="59">
        <f>IF(ISNA(VLOOKUP($B41,'D conf old'!$B:$AH,3,0)),"",VLOOKUP($B41,'D conf old'!$B:$AH,15,0))</f>
        <v>5.83</v>
      </c>
      <c r="Z41" s="29" t="str">
        <f>LOWER(IF(ISNA(VLOOKUP($B41,'D conf old'!$B:$AH,3,0)),"",VLOOKUP($B41,'D conf old'!$B:$AH,3,0)))</f>
        <v>chi</v>
      </c>
      <c r="AA41" s="96">
        <f>IF(ISNA(VLOOKUP($B41,'D conf old'!$B:$AH,3,0)),"",VLOOKUP($B41,'D conf old'!$B:$AH,16,0))</f>
        <v>1</v>
      </c>
      <c r="AB41" s="96">
        <f>IF(ISNA(VLOOKUP($B41,'D conf old'!$B:$AH,3,0)),"",VLOOKUP($B41,'D conf old'!$B:$AH,17,0))</f>
        <v>1</v>
      </c>
      <c r="AC41" s="96">
        <f>IF(ISNA(VLOOKUP($B41,'D conf old'!$B:$AH,3,0)),"",VLOOKUP($B41,'D conf old'!$B:$AH,18,0))</f>
        <v>6</v>
      </c>
      <c r="AD41" s="58"/>
      <c r="AE41" s="223" t="str">
        <f>LOWER(IF(ISNA(VLOOKUP($B41,'D conf old'!$B:$AH,3,0)),"",VLOOKUP($B41,'D conf old'!$B:$AH,21,0)))</f>
        <v/>
      </c>
      <c r="AF41" s="117"/>
      <c r="AG41" s="225"/>
      <c r="AH41" s="225"/>
      <c r="AI41" s="117"/>
      <c r="AJ41" s="128"/>
      <c r="AK41" s="128"/>
      <c r="AL41" s="128"/>
    </row>
    <row r="42" spans="1:38" s="5" customFormat="1" x14ac:dyDescent="0.15">
      <c r="A42" s="2"/>
      <c r="B42" s="28" t="s">
        <v>409</v>
      </c>
      <c r="D42" s="82" t="str">
        <f>VLOOKUP($B42,'D (tt&gt;10)'!$B:$M,2,0)</f>
        <v>par</v>
      </c>
      <c r="E42" s="29">
        <f>VLOOKUP($B42,'D (tt&gt;10)'!$B:$M,3,0)</f>
        <v>26</v>
      </c>
      <c r="F42" s="59">
        <f>VLOOKUP($B42,'D (tt&gt;10)'!$B:$M,4,0)</f>
        <v>5.884615384615385</v>
      </c>
      <c r="G42" s="59">
        <f>VLOOKUP($B42,'D (tt&gt;10)'!$B:$M,5,0)</f>
        <v>5.884615384615385</v>
      </c>
      <c r="H42" s="29">
        <f t="shared" si="0"/>
        <v>6</v>
      </c>
      <c r="I42" s="96">
        <f>VLOOKUP($B42,'D (tt&gt;10)'!$B:$M,7,0)</f>
        <v>1</v>
      </c>
      <c r="J42" s="96">
        <f>VLOOKUP($B42,'D (tt&gt;10)'!$B:$M,10,0)</f>
        <v>0</v>
      </c>
      <c r="K42" s="96">
        <f>VLOOKUP($B42,'D (tt&gt;10)'!$B:$M,11,0)</f>
        <v>6</v>
      </c>
      <c r="L42" s="58"/>
      <c r="M42" s="223" t="str">
        <f>LOWER(IF(ISNA(VLOOKUP($B42,'D conf old'!$B:$AH,3,0)),"",VLOOKUP($B42,'D conf old'!$B:$AH,3,0)))</f>
        <v/>
      </c>
      <c r="N42" s="117" t="str">
        <f>IF(ISNA(VLOOKUP($B42,'D conf old'!$B:$AH,3,0)),"",VLOOKUP($B42,'D conf old'!$B:$AH,4,0))</f>
        <v/>
      </c>
      <c r="O42" s="225" t="str">
        <f>IF(ISNA(VLOOKUP($B42,'D conf old'!$B:$AH,3,0)),"",VLOOKUP($B42,'D conf old'!$B:$AH,5,0))</f>
        <v/>
      </c>
      <c r="P42" s="225" t="str">
        <f>IF(ISNA(VLOOKUP($B42,'D conf old'!$B:$AH,3,0)),"",VLOOKUP($B42,'D conf old'!$B:$AH,6,0))</f>
        <v/>
      </c>
      <c r="Q42" s="117" t="str">
        <f>LOWER(IF(ISNA(VLOOKUP($B42,'D conf old'!$B:$AH,3,0)),"",VLOOKUP($B42,'D conf old'!$B:$AH,3,0)))</f>
        <v/>
      </c>
      <c r="R42" s="128" t="str">
        <f>IF(ISNA(VLOOKUP($B42,'D conf old'!$B:$AH,3,0)),"",VLOOKUP($B42,'D conf old'!$B:$AH,7,0))</f>
        <v/>
      </c>
      <c r="S42" s="128" t="str">
        <f>IF(ISNA(VLOOKUP($B42,'D conf old'!$B:$AH,3,0)),"",VLOOKUP($B42,'D conf old'!$B:$AH,8,0))</f>
        <v/>
      </c>
      <c r="T42" s="128" t="str">
        <f>IF(ISNA(VLOOKUP($B42,'D conf old'!$B:$AH,3,0)),"",VLOOKUP($B42,'D conf old'!$B:$AH,9,0))</f>
        <v/>
      </c>
      <c r="U42" s="58"/>
      <c r="V42" s="223" t="str">
        <f>LOWER(IF(ISNA(VLOOKUP($B42,'D conf old'!$B:$AH,3,0)),"",VLOOKUP($B42,'D conf old'!$B:$AH,12,0)))</f>
        <v/>
      </c>
      <c r="W42" s="117" t="str">
        <f>IF(ISNA(VLOOKUP($B42,'D conf old'!$B:$AH,3,0)),"",VLOOKUP($B42,'D conf old'!$B:$AH,13,0))</f>
        <v/>
      </c>
      <c r="X42" s="225" t="str">
        <f>IF(ISNA(VLOOKUP($B42,'D conf old'!$B:$AH,3,0)),"",VLOOKUP($B42,'D conf old'!$B:$AH,14,0))</f>
        <v/>
      </c>
      <c r="Y42" s="225" t="str">
        <f>IF(ISNA(VLOOKUP($B42,'D conf old'!$B:$AH,3,0)),"",VLOOKUP($B42,'D conf old'!$B:$AH,15,0))</f>
        <v/>
      </c>
      <c r="Z42" s="117" t="str">
        <f>LOWER(IF(ISNA(VLOOKUP($B42,'D conf old'!$B:$AH,3,0)),"",VLOOKUP($B42,'D conf old'!$B:$AH,3,0)))</f>
        <v/>
      </c>
      <c r="AA42" s="128" t="str">
        <f>IF(ISNA(VLOOKUP($B42,'D conf old'!$B:$AH,3,0)),"",VLOOKUP($B42,'D conf old'!$B:$AH,16,0))</f>
        <v/>
      </c>
      <c r="AB42" s="128" t="str">
        <f>IF(ISNA(VLOOKUP($B42,'D conf old'!$B:$AH,3,0)),"",VLOOKUP($B42,'D conf old'!$B:$AH,17,0))</f>
        <v/>
      </c>
      <c r="AC42" s="128" t="str">
        <f>IF(ISNA(VLOOKUP($B42,'D conf old'!$B:$AH,3,0)),"",VLOOKUP($B42,'D conf old'!$B:$AH,18,0))</f>
        <v/>
      </c>
      <c r="AD42" s="58"/>
      <c r="AE42" s="223" t="str">
        <f>LOWER(IF(ISNA(VLOOKUP($B42,'D conf old'!$B:$AH,3,0)),"",VLOOKUP($B42,'D conf old'!$B:$AH,21,0)))</f>
        <v/>
      </c>
      <c r="AF42" s="117"/>
      <c r="AG42" s="225"/>
      <c r="AH42" s="225"/>
      <c r="AI42" s="117"/>
      <c r="AJ42" s="128"/>
      <c r="AK42" s="128"/>
      <c r="AL42" s="128"/>
    </row>
    <row r="43" spans="1:38" s="5" customFormat="1" x14ac:dyDescent="0.15">
      <c r="A43" s="2"/>
      <c r="B43" s="28" t="s">
        <v>457</v>
      </c>
      <c r="D43" s="82" t="str">
        <f>VLOOKUP($B43,'D (tt&gt;10)'!$B:$M,2,0)</f>
        <v>mil</v>
      </c>
      <c r="E43" s="29">
        <f>VLOOKUP($B43,'D (tt&gt;10)'!$B:$M,3,0)</f>
        <v>17</v>
      </c>
      <c r="F43" s="59">
        <f>VLOOKUP($B43,'D (tt&gt;10)'!$B:$M,4,0)</f>
        <v>6.382352941176471</v>
      </c>
      <c r="G43" s="59">
        <f>VLOOKUP($B43,'D (tt&gt;10)'!$B:$M,5,0)</f>
        <v>5.882352941176471</v>
      </c>
      <c r="H43" s="29">
        <f t="shared" si="0"/>
        <v>6</v>
      </c>
      <c r="I43" s="96">
        <f>VLOOKUP($B43,'D (tt&gt;10)'!$B:$M,7,0)</f>
        <v>3</v>
      </c>
      <c r="J43" s="96">
        <f>VLOOKUP($B43,'D (tt&gt;10)'!$B:$M,10,0)</f>
        <v>1</v>
      </c>
      <c r="K43" s="96">
        <f>VLOOKUP($B43,'D (tt&gt;10)'!$B:$M,11,0)</f>
        <v>3</v>
      </c>
      <c r="L43" s="58"/>
      <c r="M43" s="223" t="str">
        <f>LOWER(IF(ISNA(VLOOKUP($B43,'D conf old'!$B:$AH,3,0)),"",VLOOKUP($B43,'D conf old'!$B:$AH,3,0)))</f>
        <v/>
      </c>
      <c r="N43" s="117" t="str">
        <f>IF(ISNA(VLOOKUP($B43,'D conf old'!$B:$AH,3,0)),"",VLOOKUP($B43,'D conf old'!$B:$AH,4,0))</f>
        <v/>
      </c>
      <c r="O43" s="225" t="str">
        <f>IF(ISNA(VLOOKUP($B43,'D conf old'!$B:$AH,3,0)),"",VLOOKUP($B43,'D conf old'!$B:$AH,5,0))</f>
        <v/>
      </c>
      <c r="P43" s="225" t="str">
        <f>IF(ISNA(VLOOKUP($B43,'D conf old'!$B:$AH,3,0)),"",VLOOKUP($B43,'D conf old'!$B:$AH,6,0))</f>
        <v/>
      </c>
      <c r="Q43" s="117" t="str">
        <f>LOWER(IF(ISNA(VLOOKUP($B43,'D conf old'!$B:$AH,3,0)),"",VLOOKUP($B43,'D conf old'!$B:$AH,3,0)))</f>
        <v/>
      </c>
      <c r="R43" s="128" t="str">
        <f>IF(ISNA(VLOOKUP($B43,'D conf old'!$B:$AH,3,0)),"",VLOOKUP($B43,'D conf old'!$B:$AH,7,0))</f>
        <v/>
      </c>
      <c r="S43" s="128" t="str">
        <f>IF(ISNA(VLOOKUP($B43,'D conf old'!$B:$AH,3,0)),"",VLOOKUP($B43,'D conf old'!$B:$AH,8,0))</f>
        <v/>
      </c>
      <c r="T43" s="128" t="str">
        <f>IF(ISNA(VLOOKUP($B43,'D conf old'!$B:$AH,3,0)),"",VLOOKUP($B43,'D conf old'!$B:$AH,9,0))</f>
        <v/>
      </c>
      <c r="U43" s="58"/>
      <c r="V43" s="223" t="str">
        <f>LOWER(IF(ISNA(VLOOKUP($B43,'D conf old'!$B:$AH,3,0)),"",VLOOKUP($B43,'D conf old'!$B:$AH,12,0)))</f>
        <v/>
      </c>
      <c r="W43" s="117" t="str">
        <f>IF(ISNA(VLOOKUP($B43,'D conf old'!$B:$AH,3,0)),"",VLOOKUP($B43,'D conf old'!$B:$AH,13,0))</f>
        <v/>
      </c>
      <c r="X43" s="225" t="str">
        <f>IF(ISNA(VLOOKUP($B43,'D conf old'!$B:$AH,3,0)),"",VLOOKUP($B43,'D conf old'!$B:$AH,14,0))</f>
        <v/>
      </c>
      <c r="Y43" s="225" t="str">
        <f>IF(ISNA(VLOOKUP($B43,'D conf old'!$B:$AH,3,0)),"",VLOOKUP($B43,'D conf old'!$B:$AH,15,0))</f>
        <v/>
      </c>
      <c r="Z43" s="117" t="str">
        <f>LOWER(IF(ISNA(VLOOKUP($B43,'D conf old'!$B:$AH,3,0)),"",VLOOKUP($B43,'D conf old'!$B:$AH,3,0)))</f>
        <v/>
      </c>
      <c r="AA43" s="128" t="str">
        <f>IF(ISNA(VLOOKUP($B43,'D conf old'!$B:$AH,3,0)),"",VLOOKUP($B43,'D conf old'!$B:$AH,16,0))</f>
        <v/>
      </c>
      <c r="AB43" s="128" t="str">
        <f>IF(ISNA(VLOOKUP($B43,'D conf old'!$B:$AH,3,0)),"",VLOOKUP($B43,'D conf old'!$B:$AH,17,0))</f>
        <v/>
      </c>
      <c r="AC43" s="128" t="str">
        <f>IF(ISNA(VLOOKUP($B43,'D conf old'!$B:$AH,3,0)),"",VLOOKUP($B43,'D conf old'!$B:$AH,18,0))</f>
        <v/>
      </c>
      <c r="AD43" s="58"/>
      <c r="AE43" s="223" t="str">
        <f>LOWER(IF(ISNA(VLOOKUP($B43,'D conf old'!$B:$AH,3,0)),"",VLOOKUP($B43,'D conf old'!$B:$AH,21,0)))</f>
        <v/>
      </c>
      <c r="AF43" s="117" t="str">
        <f>IF(ISNA(VLOOKUP($B43,'D conf old'!$B:$AH,3,0)),"",VLOOKUP($B43,'D conf old'!$B:$AH,22,0))</f>
        <v/>
      </c>
      <c r="AG43" s="225" t="str">
        <f>IF(ISNA(VLOOKUP($B43,'D conf old'!$B:$AH,3,0)),"",VLOOKUP($B43,'D conf old'!$B:$AH,23,0))</f>
        <v/>
      </c>
      <c r="AH43" s="225" t="str">
        <f>IF(ISNA(VLOOKUP($B43,'D conf old'!$B:$AH,3,0)),"",VLOOKUP($B43,'D conf old'!$B:$AH,24,0))</f>
        <v/>
      </c>
      <c r="AI43" s="117" t="str">
        <f>LOWER(IF(ISNA(VLOOKUP($B43,'D conf old'!$B:$AH,3,0)),"",VLOOKUP($B43,'D conf old'!$B:$AH,21,0)))</f>
        <v/>
      </c>
      <c r="AJ43" s="128" t="str">
        <f>IF(ISNA(VLOOKUP($B43,'D conf old'!$B:$AH,3,0)),"",VLOOKUP($B43,'D conf old'!$B:$AH,25,0))</f>
        <v/>
      </c>
      <c r="AK43" s="128" t="str">
        <f>IF(ISNA(VLOOKUP($B43,'D conf old'!$B:$AH,3,0)),"",VLOOKUP($B43,'D conf old'!$B:$AH,26,0))</f>
        <v/>
      </c>
      <c r="AL43" s="128" t="str">
        <f>IF(ISNA(VLOOKUP($B43,'D conf old'!$B:$AH,3,0)),"",VLOOKUP($B43,'D conf old'!$B:$AH,27,0))</f>
        <v/>
      </c>
    </row>
    <row r="44" spans="1:38" s="5" customFormat="1" x14ac:dyDescent="0.15">
      <c r="A44" s="2"/>
      <c r="B44" s="28" t="s">
        <v>477</v>
      </c>
      <c r="D44" s="82" t="str">
        <f>VLOOKUP($B44,'D (tt&gt;10)'!$B:$M,2,0)</f>
        <v>gen</v>
      </c>
      <c r="E44" s="29">
        <f>VLOOKUP($B44,'D (tt&gt;10)'!$B:$M,3,0)</f>
        <v>22</v>
      </c>
      <c r="F44" s="59">
        <f>VLOOKUP($B44,'D (tt&gt;10)'!$B:$M,4,0)</f>
        <v>5.7727272727272725</v>
      </c>
      <c r="G44" s="59">
        <f>VLOOKUP($B44,'D (tt&gt;10)'!$B:$M,5,0)</f>
        <v>5.8636363636363633</v>
      </c>
      <c r="H44" s="29">
        <f t="shared" si="0"/>
        <v>5</v>
      </c>
      <c r="I44" s="96">
        <f>VLOOKUP($B44,'D (tt&gt;10)'!$B:$M,7,0)</f>
        <v>0</v>
      </c>
      <c r="J44" s="96">
        <f>VLOOKUP($B44,'D (tt&gt;10)'!$B:$M,10,0)</f>
        <v>1</v>
      </c>
      <c r="K44" s="96">
        <f>VLOOKUP($B44,'D (tt&gt;10)'!$B:$M,11,0)</f>
        <v>2</v>
      </c>
      <c r="L44" s="58"/>
      <c r="M44" s="223" t="str">
        <f>LOWER(IF(ISNA(VLOOKUP($B44,'D conf old'!$B:$AH,3,0)),"",VLOOKUP($B44,'D conf old'!$B:$AH,3,0)))</f>
        <v/>
      </c>
      <c r="N44" s="117" t="str">
        <f>IF(ISNA(VLOOKUP($B44,'D conf old'!$B:$AH,3,0)),"",VLOOKUP($B44,'D conf old'!$B:$AH,4,0))</f>
        <v/>
      </c>
      <c r="O44" s="225" t="str">
        <f>IF(ISNA(VLOOKUP($B44,'D conf old'!$B:$AH,3,0)),"",VLOOKUP($B44,'D conf old'!$B:$AH,5,0))</f>
        <v/>
      </c>
      <c r="P44" s="225" t="str">
        <f>IF(ISNA(VLOOKUP($B44,'D conf old'!$B:$AH,3,0)),"",VLOOKUP($B44,'D conf old'!$B:$AH,6,0))</f>
        <v/>
      </c>
      <c r="Q44" s="117" t="str">
        <f>LOWER(IF(ISNA(VLOOKUP($B44,'D conf old'!$B:$AH,3,0)),"",VLOOKUP($B44,'D conf old'!$B:$AH,3,0)))</f>
        <v/>
      </c>
      <c r="R44" s="128" t="str">
        <f>IF(ISNA(VLOOKUP($B44,'D conf old'!$B:$AH,3,0)),"",VLOOKUP($B44,'D conf old'!$B:$AH,7,0))</f>
        <v/>
      </c>
      <c r="S44" s="128" t="str">
        <f>IF(ISNA(VLOOKUP($B44,'D conf old'!$B:$AH,3,0)),"",VLOOKUP($B44,'D conf old'!$B:$AH,8,0))</f>
        <v/>
      </c>
      <c r="T44" s="128" t="str">
        <f>IF(ISNA(VLOOKUP($B44,'D conf old'!$B:$AH,3,0)),"",VLOOKUP($B44,'D conf old'!$B:$AH,9,0))</f>
        <v/>
      </c>
      <c r="U44" s="58"/>
      <c r="V44" s="223" t="str">
        <f>LOWER(IF(ISNA(VLOOKUP($B44,'D conf old'!$B:$AH,3,0)),"",VLOOKUP($B44,'D conf old'!$B:$AH,12,0)))</f>
        <v/>
      </c>
      <c r="W44" s="117" t="str">
        <f>IF(ISNA(VLOOKUP($B44,'D conf old'!$B:$AH,3,0)),"",VLOOKUP($B44,'D conf old'!$B:$AH,13,0))</f>
        <v/>
      </c>
      <c r="X44" s="225" t="str">
        <f>IF(ISNA(VLOOKUP($B44,'D conf old'!$B:$AH,3,0)),"",VLOOKUP($B44,'D conf old'!$B:$AH,14,0))</f>
        <v/>
      </c>
      <c r="Y44" s="225" t="str">
        <f>IF(ISNA(VLOOKUP($B44,'D conf old'!$B:$AH,3,0)),"",VLOOKUP($B44,'D conf old'!$B:$AH,15,0))</f>
        <v/>
      </c>
      <c r="Z44" s="117" t="str">
        <f>LOWER(IF(ISNA(VLOOKUP($B44,'D conf old'!$B:$AH,3,0)),"",VLOOKUP($B44,'D conf old'!$B:$AH,3,0)))</f>
        <v/>
      </c>
      <c r="AA44" s="128" t="str">
        <f>IF(ISNA(VLOOKUP($B44,'D conf old'!$B:$AH,3,0)),"",VLOOKUP($B44,'D conf old'!$B:$AH,16,0))</f>
        <v/>
      </c>
      <c r="AB44" s="128" t="str">
        <f>IF(ISNA(VLOOKUP($B44,'D conf old'!$B:$AH,3,0)),"",VLOOKUP($B44,'D conf old'!$B:$AH,17,0))</f>
        <v/>
      </c>
      <c r="AC44" s="128" t="str">
        <f>IF(ISNA(VLOOKUP($B44,'D conf old'!$B:$AH,3,0)),"",VLOOKUP($B44,'D conf old'!$B:$AH,18,0))</f>
        <v/>
      </c>
      <c r="AD44" s="58"/>
      <c r="AE44" s="223" t="str">
        <f>LOWER(IF(ISNA(VLOOKUP($B44,'D conf old'!$B:$AH,3,0)),"",VLOOKUP($B44,'D conf old'!$B:$AH,21,0)))</f>
        <v/>
      </c>
      <c r="AF44" s="117" t="str">
        <f>IF(ISNA(VLOOKUP($B44,'D conf old'!$B:$AH,3,0)),"",VLOOKUP($B44,'D conf old'!$B:$AH,22,0))</f>
        <v/>
      </c>
      <c r="AG44" s="225" t="str">
        <f>IF(ISNA(VLOOKUP($B44,'D conf old'!$B:$AH,3,0)),"",VLOOKUP($B44,'D conf old'!$B:$AH,23,0))</f>
        <v/>
      </c>
      <c r="AH44" s="225" t="str">
        <f>IF(ISNA(VLOOKUP($B44,'D conf old'!$B:$AH,3,0)),"",VLOOKUP($B44,'D conf old'!$B:$AH,24,0))</f>
        <v/>
      </c>
      <c r="AI44" s="117" t="str">
        <f>LOWER(IF(ISNA(VLOOKUP($B44,'D conf old'!$B:$AH,3,0)),"",VLOOKUP($B44,'D conf old'!$B:$AH,21,0)))</f>
        <v/>
      </c>
      <c r="AJ44" s="128" t="str">
        <f>IF(ISNA(VLOOKUP($B44,'D conf old'!$B:$AH,3,0)),"",VLOOKUP($B44,'D conf old'!$B:$AH,25,0))</f>
        <v/>
      </c>
      <c r="AK44" s="128" t="str">
        <f>IF(ISNA(VLOOKUP($B44,'D conf old'!$B:$AH,3,0)),"",VLOOKUP($B44,'D conf old'!$B:$AH,26,0))</f>
        <v/>
      </c>
      <c r="AL44" s="128" t="str">
        <f>IF(ISNA(VLOOKUP($B44,'D conf old'!$B:$AH,3,0)),"",VLOOKUP($B44,'D conf old'!$B:$AH,27,0))</f>
        <v/>
      </c>
    </row>
    <row r="45" spans="1:38" s="5" customFormat="1" x14ac:dyDescent="0.15">
      <c r="A45" s="2"/>
      <c r="B45" s="28" t="s">
        <v>394</v>
      </c>
      <c r="D45" s="82" t="str">
        <f>VLOOKUP($B45,'D (tt&gt;10)'!$B:$M,2,0)</f>
        <v>sam</v>
      </c>
      <c r="E45" s="29">
        <f>VLOOKUP($B45,'D (tt&gt;10)'!$B:$M,3,0)</f>
        <v>35</v>
      </c>
      <c r="F45" s="59">
        <f>VLOOKUP($B45,'D (tt&gt;10)'!$B:$M,4,0)</f>
        <v>5.8571428571428568</v>
      </c>
      <c r="G45" s="59">
        <f>VLOOKUP($B45,'D (tt&gt;10)'!$B:$M,5,0)</f>
        <v>5.8428571428571425</v>
      </c>
      <c r="H45" s="29">
        <f t="shared" si="0"/>
        <v>10</v>
      </c>
      <c r="I45" s="96">
        <f>VLOOKUP($B45,'D (tt&gt;10)'!$B:$M,7,0)</f>
        <v>1</v>
      </c>
      <c r="J45" s="96">
        <f>VLOOKUP($B45,'D (tt&gt;10)'!$B:$M,10,0)</f>
        <v>1</v>
      </c>
      <c r="K45" s="96">
        <f>VLOOKUP($B45,'D (tt&gt;10)'!$B:$M,11,0)</f>
        <v>7</v>
      </c>
      <c r="L45" s="58"/>
      <c r="M45" s="82" t="str">
        <f>LOWER(IF(ISNA(VLOOKUP($B45,'D conf old'!$B:$AH,3,0)),"",VLOOKUP($B45,'D conf old'!$B:$AH,3,0)))</f>
        <v>sam</v>
      </c>
      <c r="N45" s="29">
        <f>IF(ISNA(VLOOKUP($B45,'D conf old'!$B:$AH,3,0)),"",VLOOKUP($B45,'D conf old'!$B:$AH,4,0))</f>
        <v>24</v>
      </c>
      <c r="O45" s="59">
        <f>IF(ISNA(VLOOKUP($B45,'D conf old'!$B:$AH,3,0)),"",VLOOKUP($B45,'D conf old'!$B:$AH,5,0))</f>
        <v>6.02</v>
      </c>
      <c r="P45" s="59">
        <f>IF(ISNA(VLOOKUP($B45,'D conf old'!$B:$AH,3,0)),"",VLOOKUP($B45,'D conf old'!$B:$AH,6,0))</f>
        <v>5.88</v>
      </c>
      <c r="Q45" s="29" t="str">
        <f>LOWER(IF(ISNA(VLOOKUP($B45,'D conf old'!$B:$AH,3,0)),"",VLOOKUP($B45,'D conf old'!$B:$AH,3,0)))</f>
        <v>sam</v>
      </c>
      <c r="R45" s="96">
        <f>IF(ISNA(VLOOKUP($B45,'D conf old'!$B:$AH,3,0)),"",VLOOKUP($B45,'D conf old'!$B:$AH,7,0))</f>
        <v>2</v>
      </c>
      <c r="S45" s="96">
        <f>IF(ISNA(VLOOKUP($B45,'D conf old'!$B:$AH,3,0)),"",VLOOKUP($B45,'D conf old'!$B:$AH,8,0))</f>
        <v>0</v>
      </c>
      <c r="T45" s="96">
        <f>IF(ISNA(VLOOKUP($B45,'D conf old'!$B:$AH,3,0)),"",VLOOKUP($B45,'D conf old'!$B:$AH,9,0))</f>
        <v>5</v>
      </c>
      <c r="U45" s="58"/>
      <c r="V45" s="82" t="str">
        <f>LOWER(IF(ISNA(VLOOKUP($B45,'D conf old'!$B:$AH,3,0)),"",VLOOKUP($B45,'D conf old'!$B:$AH,12,0)))</f>
        <v>fio</v>
      </c>
      <c r="W45" s="29">
        <f>IF(ISNA(VLOOKUP($B45,'D conf old'!$B:$AH,3,0)),"",VLOOKUP($B45,'D conf old'!$B:$AH,13,0))</f>
        <v>20</v>
      </c>
      <c r="X45" s="59">
        <f>IF(ISNA(VLOOKUP($B45,'D conf old'!$B:$AH,3,0)),"",VLOOKUP($B45,'D conf old'!$B:$AH,14,0))</f>
        <v>5.4</v>
      </c>
      <c r="Y45" s="59">
        <f>IF(ISNA(VLOOKUP($B45,'D conf old'!$B:$AH,3,0)),"",VLOOKUP($B45,'D conf old'!$B:$AH,15,0))</f>
        <v>5.42</v>
      </c>
      <c r="Z45" s="29" t="str">
        <f>LOWER(IF(ISNA(VLOOKUP($B45,'D conf old'!$B:$AH,3,0)),"",VLOOKUP($B45,'D conf old'!$B:$AH,3,0)))</f>
        <v>sam</v>
      </c>
      <c r="AA45" s="96">
        <f>IF(ISNA(VLOOKUP($B45,'D conf old'!$B:$AH,3,0)),"",VLOOKUP($B45,'D conf old'!$B:$AH,16,0))</f>
        <v>0</v>
      </c>
      <c r="AB45" s="96">
        <f>IF(ISNA(VLOOKUP($B45,'D conf old'!$B:$AH,3,0)),"",VLOOKUP($B45,'D conf old'!$B:$AH,17,0))</f>
        <v>1</v>
      </c>
      <c r="AC45" s="96">
        <f>IF(ISNA(VLOOKUP($B45,'D conf old'!$B:$AH,3,0)),"",VLOOKUP($B45,'D conf old'!$B:$AH,18,0))</f>
        <v>3</v>
      </c>
      <c r="AD45" s="58"/>
      <c r="AE45" s="82" t="str">
        <f>LOWER(IF(ISNA(VLOOKUP($B45,'D conf old'!$B:$AH,3,0)),"",VLOOKUP($B45,'D conf old'!$B:$AH,21,0)))</f>
        <v>fio</v>
      </c>
      <c r="AF45" s="29">
        <f>IF(ISNA(VLOOKUP($B45,'D conf old'!$B:$AH,3,0)),"",VLOOKUP($B45,'D conf old'!$B:$AH,22,0))</f>
        <v>24</v>
      </c>
      <c r="AG45" s="59">
        <f>IF(ISNA(VLOOKUP($B45,'D conf old'!$B:$AH,3,0)),"",VLOOKUP($B45,'D conf old'!$B:$AH,23,0))</f>
        <v>5.65</v>
      </c>
      <c r="AH45" s="59">
        <f>IF(ISNA(VLOOKUP($B45,'D conf old'!$B:$AH,3,0)),"",VLOOKUP($B45,'D conf old'!$B:$AH,24,0))</f>
        <v>5.58</v>
      </c>
      <c r="AI45" s="29" t="str">
        <f>LOWER(IF(ISNA(VLOOKUP($B45,'D conf old'!$B:$AH,3,0)),"",VLOOKUP($B45,'D conf old'!$B:$AH,21,0)))</f>
        <v>fio</v>
      </c>
      <c r="AJ45" s="96">
        <f>IF(ISNA(VLOOKUP($B45,'D conf old'!$B:$AH,3,0)),"",VLOOKUP($B45,'D conf old'!$B:$AH,25,0))</f>
        <v>1</v>
      </c>
      <c r="AK45" s="96">
        <f>IF(ISNA(VLOOKUP($B45,'D conf old'!$B:$AH,3,0)),"",VLOOKUP($B45,'D conf old'!$B:$AH,26,0))</f>
        <v>0</v>
      </c>
      <c r="AL45" s="96">
        <f>IF(ISNA(VLOOKUP($B45,'D conf old'!$B:$AH,3,0)),"",VLOOKUP($B45,'D conf old'!$B:$AH,27,0))</f>
        <v>3</v>
      </c>
    </row>
    <row r="46" spans="1:38" s="5" customFormat="1" x14ac:dyDescent="0.15">
      <c r="A46" s="2"/>
      <c r="B46" s="28" t="s">
        <v>455</v>
      </c>
      <c r="D46" s="82" t="str">
        <f>VLOOKUP($B46,'D (tt&gt;10)'!$B:$M,2,0)</f>
        <v>laz</v>
      </c>
      <c r="E46" s="29">
        <f>VLOOKUP($B46,'D (tt&gt;10)'!$B:$M,3,0)</f>
        <v>25</v>
      </c>
      <c r="F46" s="59">
        <f>VLOOKUP($B46,'D (tt&gt;10)'!$B:$M,4,0)</f>
        <v>5.78</v>
      </c>
      <c r="G46" s="59">
        <f>VLOOKUP($B46,'D (tt&gt;10)'!$B:$M,5,0)</f>
        <v>5.84</v>
      </c>
      <c r="H46" s="29">
        <f t="shared" si="0"/>
        <v>9</v>
      </c>
      <c r="I46" s="96">
        <f>VLOOKUP($B46,'D (tt&gt;10)'!$B:$M,7,0)</f>
        <v>1</v>
      </c>
      <c r="J46" s="96">
        <f>VLOOKUP($B46,'D (tt&gt;10)'!$B:$M,10,0)</f>
        <v>0</v>
      </c>
      <c r="K46" s="96">
        <f>VLOOKUP($B46,'D (tt&gt;10)'!$B:$M,11,0)</f>
        <v>9</v>
      </c>
      <c r="L46" s="58"/>
      <c r="M46" s="82" t="str">
        <f>LOWER(IF(ISNA(VLOOKUP($B46,'D conf old'!$B:$AH,3,0)),"",VLOOKUP($B46,'D conf old'!$B:$AH,3,0)))</f>
        <v>laz</v>
      </c>
      <c r="N46" s="29">
        <f>IF(ISNA(VLOOKUP($B46,'D conf old'!$B:$AH,3,0)),"",VLOOKUP($B46,'D conf old'!$B:$AH,4,0))</f>
        <v>23</v>
      </c>
      <c r="O46" s="59">
        <f>IF(ISNA(VLOOKUP($B46,'D conf old'!$B:$AH,3,0)),"",VLOOKUP($B46,'D conf old'!$B:$AH,5,0))</f>
        <v>6.11</v>
      </c>
      <c r="P46" s="59">
        <f>IF(ISNA(VLOOKUP($B46,'D conf old'!$B:$AH,3,0)),"",VLOOKUP($B46,'D conf old'!$B:$AH,6,0))</f>
        <v>6.07</v>
      </c>
      <c r="Q46" s="29" t="str">
        <f>LOWER(IF(ISNA(VLOOKUP($B46,'D conf old'!$B:$AH,3,0)),"",VLOOKUP($B46,'D conf old'!$B:$AH,3,0)))</f>
        <v>laz</v>
      </c>
      <c r="R46" s="96">
        <f>IF(ISNA(VLOOKUP($B46,'D conf old'!$B:$AH,3,0)),"",VLOOKUP($B46,'D conf old'!$B:$AH,7,0))</f>
        <v>1</v>
      </c>
      <c r="S46" s="96">
        <f>IF(ISNA(VLOOKUP($B46,'D conf old'!$B:$AH,3,0)),"",VLOOKUP($B46,'D conf old'!$B:$AH,8,0))</f>
        <v>0</v>
      </c>
      <c r="T46" s="96">
        <f>IF(ISNA(VLOOKUP($B46,'D conf old'!$B:$AH,3,0)),"",VLOOKUP($B46,'D conf old'!$B:$AH,9,0))</f>
        <v>4</v>
      </c>
      <c r="U46" s="58"/>
      <c r="V46" s="82" t="str">
        <f>LOWER(IF(ISNA(VLOOKUP($B46,'D conf old'!$B:$AH,3,0)),"",VLOOKUP($B46,'D conf old'!$B:$AH,12,0)))</f>
        <v>laz</v>
      </c>
      <c r="W46" s="29">
        <f>IF(ISNA(VLOOKUP($B46,'D conf old'!$B:$AH,3,0)),"",VLOOKUP($B46,'D conf old'!$B:$AH,13,0))</f>
        <v>21</v>
      </c>
      <c r="X46" s="59">
        <f>IF(ISNA(VLOOKUP($B46,'D conf old'!$B:$AH,3,0)),"",VLOOKUP($B46,'D conf old'!$B:$AH,14,0))</f>
        <v>5.86</v>
      </c>
      <c r="Y46" s="59">
        <f>IF(ISNA(VLOOKUP($B46,'D conf old'!$B:$AH,3,0)),"",VLOOKUP($B46,'D conf old'!$B:$AH,15,0))</f>
        <v>5.88</v>
      </c>
      <c r="Z46" s="29" t="str">
        <f>LOWER(IF(ISNA(VLOOKUP($B46,'D conf old'!$B:$AH,3,0)),"",VLOOKUP($B46,'D conf old'!$B:$AH,3,0)))</f>
        <v>laz</v>
      </c>
      <c r="AA46" s="96">
        <f>IF(ISNA(VLOOKUP($B46,'D conf old'!$B:$AH,3,0)),"",VLOOKUP($B46,'D conf old'!$B:$AH,16,0))</f>
        <v>0</v>
      </c>
      <c r="AB46" s="96">
        <f>IF(ISNA(VLOOKUP($B46,'D conf old'!$B:$AH,3,0)),"",VLOOKUP($B46,'D conf old'!$B:$AH,17,0))</f>
        <v>1</v>
      </c>
      <c r="AC46" s="96">
        <f>IF(ISNA(VLOOKUP($B46,'D conf old'!$B:$AH,3,0)),"",VLOOKUP($B46,'D conf old'!$B:$AH,18,0))</f>
        <v>3</v>
      </c>
      <c r="AD46" s="58"/>
      <c r="AE46" s="82" t="str">
        <f>LOWER(IF(ISNA(VLOOKUP($B46,'D conf old'!$B:$AH,3,0)),"",VLOOKUP($B46,'D conf old'!$B:$AH,21,0)))</f>
        <v>laz</v>
      </c>
      <c r="AF46" s="29">
        <f>IF(ISNA(VLOOKUP($B46,'D conf old'!$B:$AH,3,0)),"",VLOOKUP($B46,'D conf old'!$B:$AH,22,0))</f>
        <v>25</v>
      </c>
      <c r="AG46" s="59">
        <f>IF(ISNA(VLOOKUP($B46,'D conf old'!$B:$AH,3,0)),"",VLOOKUP($B46,'D conf old'!$B:$AH,23,0))</f>
        <v>5.6</v>
      </c>
      <c r="AH46" s="59">
        <f>IF(ISNA(VLOOKUP($B46,'D conf old'!$B:$AH,3,0)),"",VLOOKUP($B46,'D conf old'!$B:$AH,24,0))</f>
        <v>5.74</v>
      </c>
      <c r="AI46" s="29" t="str">
        <f>LOWER(IF(ISNA(VLOOKUP($B46,'D conf old'!$B:$AH,3,0)),"",VLOOKUP($B46,'D conf old'!$B:$AH,21,0)))</f>
        <v>laz</v>
      </c>
      <c r="AJ46" s="96">
        <f>IF(ISNA(VLOOKUP($B46,'D conf old'!$B:$AH,3,0)),"",VLOOKUP($B46,'D conf old'!$B:$AH,25,0))</f>
        <v>0</v>
      </c>
      <c r="AK46" s="96">
        <f>IF(ISNA(VLOOKUP($B46,'D conf old'!$B:$AH,3,0)),"",VLOOKUP($B46,'D conf old'!$B:$AH,26,0))</f>
        <v>0</v>
      </c>
      <c r="AL46" s="96">
        <f>IF(ISNA(VLOOKUP($B46,'D conf old'!$B:$AH,3,0)),"",VLOOKUP($B46,'D conf old'!$B:$AH,27,0))</f>
        <v>5</v>
      </c>
    </row>
    <row r="47" spans="1:38" s="5" customFormat="1" x14ac:dyDescent="0.15">
      <c r="A47" s="2"/>
      <c r="B47" s="28" t="s">
        <v>473</v>
      </c>
      <c r="D47" s="82" t="str">
        <f>VLOOKUP($B47,'D (tt&gt;10)'!$B:$M,2,0)</f>
        <v>ata</v>
      </c>
      <c r="E47" s="29">
        <f>VLOOKUP($B47,'D (tt&gt;10)'!$B:$M,3,0)</f>
        <v>28</v>
      </c>
      <c r="F47" s="59">
        <f>VLOOKUP($B47,'D (tt&gt;10)'!$B:$M,4,0)</f>
        <v>5.8928571428571432</v>
      </c>
      <c r="G47" s="59">
        <f>VLOOKUP($B47,'D (tt&gt;10)'!$B:$M,5,0)</f>
        <v>5.8392857142857144</v>
      </c>
      <c r="H47" s="29">
        <f t="shared" si="0"/>
        <v>9</v>
      </c>
      <c r="I47" s="96">
        <f>VLOOKUP($B47,'D (tt&gt;10)'!$B:$M,7,0)</f>
        <v>2</v>
      </c>
      <c r="J47" s="96">
        <f>VLOOKUP($B47,'D (tt&gt;10)'!$B:$M,10,0)</f>
        <v>0</v>
      </c>
      <c r="K47" s="96">
        <f>VLOOKUP($B47,'D (tt&gt;10)'!$B:$M,11,0)</f>
        <v>9</v>
      </c>
      <c r="L47" s="58"/>
      <c r="M47" s="82" t="str">
        <f>LOWER(IF(ISNA(VLOOKUP($B47,'D conf old'!$B:$AH,3,0)),"",VLOOKUP($B47,'D conf old'!$B:$AH,3,0)))</f>
        <v>ata</v>
      </c>
      <c r="N47" s="29">
        <f>IF(ISNA(VLOOKUP($B47,'D conf old'!$B:$AH,3,0)),"",VLOOKUP($B47,'D conf old'!$B:$AH,4,0))</f>
        <v>32</v>
      </c>
      <c r="O47" s="59">
        <f>IF(ISNA(VLOOKUP($B47,'D conf old'!$B:$AH,3,0)),"",VLOOKUP($B47,'D conf old'!$B:$AH,5,0))</f>
        <v>6.03</v>
      </c>
      <c r="P47" s="59">
        <f>IF(ISNA(VLOOKUP($B47,'D conf old'!$B:$AH,3,0)),"",VLOOKUP($B47,'D conf old'!$B:$AH,6,0))</f>
        <v>5.95</v>
      </c>
      <c r="Q47" s="29" t="str">
        <f>LOWER(IF(ISNA(VLOOKUP($B47,'D conf old'!$B:$AH,3,0)),"",VLOOKUP($B47,'D conf old'!$B:$AH,3,0)))</f>
        <v>ata</v>
      </c>
      <c r="R47" s="96">
        <f>IF(ISNA(VLOOKUP($B47,'D conf old'!$B:$AH,3,0)),"",VLOOKUP($B47,'D conf old'!$B:$AH,7,0))</f>
        <v>2</v>
      </c>
      <c r="S47" s="96">
        <f>IF(ISNA(VLOOKUP($B47,'D conf old'!$B:$AH,3,0)),"",VLOOKUP($B47,'D conf old'!$B:$AH,8,0))</f>
        <v>1</v>
      </c>
      <c r="T47" s="96">
        <f>IF(ISNA(VLOOKUP($B47,'D conf old'!$B:$AH,3,0)),"",VLOOKUP($B47,'D conf old'!$B:$AH,9,0))</f>
        <v>9</v>
      </c>
      <c r="U47" s="58"/>
      <c r="V47" s="82" t="str">
        <f>LOWER(IF(ISNA(VLOOKUP($B47,'D conf old'!$B:$AH,3,0)),"",VLOOKUP($B47,'D conf old'!$B:$AH,12,0)))</f>
        <v>ata</v>
      </c>
      <c r="W47" s="29">
        <f>IF(ISNA(VLOOKUP($B47,'D conf old'!$B:$AH,3,0)),"",VLOOKUP($B47,'D conf old'!$B:$AH,13,0))</f>
        <v>15</v>
      </c>
      <c r="X47" s="59">
        <f>IF(ISNA(VLOOKUP($B47,'D conf old'!$B:$AH,3,0)),"",VLOOKUP($B47,'D conf old'!$B:$AH,14,0))</f>
        <v>5.77</v>
      </c>
      <c r="Y47" s="59">
        <f>IF(ISNA(VLOOKUP($B47,'D conf old'!$B:$AH,3,0)),"",VLOOKUP($B47,'D conf old'!$B:$AH,15,0))</f>
        <v>6</v>
      </c>
      <c r="Z47" s="29" t="str">
        <f>LOWER(IF(ISNA(VLOOKUP($B47,'D conf old'!$B:$AH,3,0)),"",VLOOKUP($B47,'D conf old'!$B:$AH,3,0)))</f>
        <v>ata</v>
      </c>
      <c r="AA47" s="96">
        <f>IF(ISNA(VLOOKUP($B47,'D conf old'!$B:$AH,3,0)),"",VLOOKUP($B47,'D conf old'!$B:$AH,16,0))</f>
        <v>0</v>
      </c>
      <c r="AB47" s="96">
        <f>IF(ISNA(VLOOKUP($B47,'D conf old'!$B:$AH,3,0)),"",VLOOKUP($B47,'D conf old'!$B:$AH,17,0))</f>
        <v>0</v>
      </c>
      <c r="AC47" s="96">
        <f>IF(ISNA(VLOOKUP($B47,'D conf old'!$B:$AH,3,0)),"",VLOOKUP($B47,'D conf old'!$B:$AH,18,0))</f>
        <v>5</v>
      </c>
      <c r="AD47" s="58"/>
      <c r="AE47" s="82" t="str">
        <f>LOWER(IF(ISNA(VLOOKUP($B47,'D conf old'!$B:$AH,3,0)),"",VLOOKUP($B47,'D conf old'!$B:$AH,21,0)))</f>
        <v>laz</v>
      </c>
      <c r="AF47" s="29">
        <f>IF(ISNA(VLOOKUP($B47,'D conf old'!$B:$AH,3,0)),"",VLOOKUP($B47,'D conf old'!$B:$AH,22,0))</f>
        <v>9</v>
      </c>
      <c r="AG47" s="59">
        <f>IF(ISNA(VLOOKUP($B47,'D conf old'!$B:$AH,3,0)),"",VLOOKUP($B47,'D conf old'!$B:$AH,23,0))</f>
        <v>5.61</v>
      </c>
      <c r="AH47" s="59">
        <f>IF(ISNA(VLOOKUP($B47,'D conf old'!$B:$AH,3,0)),"",VLOOKUP($B47,'D conf old'!$B:$AH,24,0))</f>
        <v>5.78</v>
      </c>
      <c r="AI47" s="29" t="str">
        <f>LOWER(IF(ISNA(VLOOKUP($B47,'D conf old'!$B:$AH,3,0)),"",VLOOKUP($B47,'D conf old'!$B:$AH,21,0)))</f>
        <v>laz</v>
      </c>
      <c r="AJ47" s="96">
        <f>IF(ISNA(VLOOKUP($B47,'D conf old'!$B:$AH,3,0)),"",VLOOKUP($B47,'D conf old'!$B:$AH,25,0))</f>
        <v>0</v>
      </c>
      <c r="AK47" s="96">
        <f>IF(ISNA(VLOOKUP($B47,'D conf old'!$B:$AH,3,0)),"",VLOOKUP($B47,'D conf old'!$B:$AH,26,0))</f>
        <v>0</v>
      </c>
      <c r="AL47" s="96">
        <f>IF(ISNA(VLOOKUP($B47,'D conf old'!$B:$AH,3,0)),"",VLOOKUP($B47,'D conf old'!$B:$AH,27,0))</f>
        <v>3</v>
      </c>
    </row>
    <row r="48" spans="1:38" s="5" customFormat="1" x14ac:dyDescent="0.15">
      <c r="A48" s="2"/>
      <c r="B48" s="28" t="s">
        <v>470</v>
      </c>
      <c r="D48" s="82" t="str">
        <f>VLOOKUP($B48,'D (tt&gt;10)'!$B:$M,2,0)</f>
        <v>fio</v>
      </c>
      <c r="E48" s="29">
        <f>VLOOKUP($B48,'D (tt&gt;10)'!$B:$M,3,0)</f>
        <v>31</v>
      </c>
      <c r="F48" s="59">
        <f>VLOOKUP($B48,'D (tt&gt;10)'!$B:$M,4,0)</f>
        <v>5.758064516129032</v>
      </c>
      <c r="G48" s="59">
        <f>VLOOKUP($B48,'D (tt&gt;10)'!$B:$M,5,0)</f>
        <v>5.838709677419355</v>
      </c>
      <c r="H48" s="29">
        <f t="shared" si="0"/>
        <v>5</v>
      </c>
      <c r="I48" s="96">
        <f>VLOOKUP($B48,'D (tt&gt;10)'!$B:$M,7,0)</f>
        <v>0</v>
      </c>
      <c r="J48" s="96">
        <f>VLOOKUP($B48,'D (tt&gt;10)'!$B:$M,10,0)</f>
        <v>0</v>
      </c>
      <c r="K48" s="96">
        <f>VLOOKUP($B48,'D (tt&gt;10)'!$B:$M,11,0)</f>
        <v>5</v>
      </c>
      <c r="L48" s="58"/>
      <c r="M48" s="82" t="str">
        <f>LOWER(IF(ISNA(VLOOKUP($B48,'D conf old'!$B:$AH,3,0)),"",VLOOKUP($B48,'D conf old'!$B:$AH,3,0)))</f>
        <v>fio</v>
      </c>
      <c r="N48" s="29">
        <f>IF(ISNA(VLOOKUP($B48,'D conf old'!$B:$AH,3,0)),"",VLOOKUP($B48,'D conf old'!$B:$AH,4,0))</f>
        <v>26</v>
      </c>
      <c r="O48" s="59">
        <f>IF(ISNA(VLOOKUP($B48,'D conf old'!$B:$AH,3,0)),"",VLOOKUP($B48,'D conf old'!$B:$AH,5,0))</f>
        <v>6.08</v>
      </c>
      <c r="P48" s="59">
        <f>IF(ISNA(VLOOKUP($B48,'D conf old'!$B:$AH,3,0)),"",VLOOKUP($B48,'D conf old'!$B:$AH,6,0))</f>
        <v>5.94</v>
      </c>
      <c r="Q48" s="29" t="str">
        <f>LOWER(IF(ISNA(VLOOKUP($B48,'D conf old'!$B:$AH,3,0)),"",VLOOKUP($B48,'D conf old'!$B:$AH,3,0)))</f>
        <v>fio</v>
      </c>
      <c r="R48" s="96">
        <f>IF(ISNA(VLOOKUP($B48,'D conf old'!$B:$AH,3,0)),"",VLOOKUP($B48,'D conf old'!$B:$AH,7,0))</f>
        <v>2</v>
      </c>
      <c r="S48" s="96">
        <f>IF(ISNA(VLOOKUP($B48,'D conf old'!$B:$AH,3,0)),"",VLOOKUP($B48,'D conf old'!$B:$AH,8,0))</f>
        <v>0</v>
      </c>
      <c r="T48" s="96">
        <f>IF(ISNA(VLOOKUP($B48,'D conf old'!$B:$AH,3,0)),"",VLOOKUP($B48,'D conf old'!$B:$AH,9,0))</f>
        <v>5</v>
      </c>
      <c r="U48" s="58"/>
      <c r="V48" s="223"/>
      <c r="W48" s="117"/>
      <c r="X48" s="225"/>
      <c r="Y48" s="225"/>
      <c r="Z48" s="117"/>
      <c r="AA48" s="128"/>
      <c r="AB48" s="128"/>
      <c r="AC48" s="128"/>
      <c r="AD48" s="58"/>
      <c r="AE48" s="223"/>
      <c r="AF48" s="117"/>
      <c r="AG48" s="225"/>
      <c r="AH48" s="225"/>
      <c r="AI48" s="117"/>
      <c r="AJ48" s="128"/>
      <c r="AK48" s="128"/>
      <c r="AL48" s="128"/>
    </row>
    <row r="49" spans="1:38" s="5" customFormat="1" x14ac:dyDescent="0.15">
      <c r="A49" s="2"/>
      <c r="B49" s="28" t="s">
        <v>407</v>
      </c>
      <c r="D49" s="82" t="str">
        <f>VLOOKUP($B49,'D (tt&gt;10)'!$B:$M,2,0)</f>
        <v>nap</v>
      </c>
      <c r="E49" s="29">
        <f>VLOOKUP($B49,'D (tt&gt;10)'!$B:$M,3,0)</f>
        <v>15</v>
      </c>
      <c r="F49" s="59">
        <f>VLOOKUP($B49,'D (tt&gt;10)'!$B:$M,4,0)</f>
        <v>5.8</v>
      </c>
      <c r="G49" s="59">
        <f>VLOOKUP($B49,'D (tt&gt;10)'!$B:$M,5,0)</f>
        <v>5.833333333333333</v>
      </c>
      <c r="H49" s="29">
        <f t="shared" si="0"/>
        <v>4</v>
      </c>
      <c r="I49" s="96">
        <f>VLOOKUP($B49,'D (tt&gt;10)'!$B:$M,7,0)</f>
        <v>0</v>
      </c>
      <c r="J49" s="96">
        <f>VLOOKUP($B49,'D (tt&gt;10)'!$B:$M,10,0)</f>
        <v>1</v>
      </c>
      <c r="K49" s="96">
        <f>VLOOKUP($B49,'D (tt&gt;10)'!$B:$M,11,0)</f>
        <v>1</v>
      </c>
      <c r="L49" s="58"/>
      <c r="M49" s="223" t="str">
        <f>LOWER(IF(ISNA(VLOOKUP($B49,'D conf old'!$B:$AH,3,0)),"",VLOOKUP($B49,'D conf old'!$B:$AH,3,0)))</f>
        <v/>
      </c>
      <c r="N49" s="117" t="str">
        <f>IF(ISNA(VLOOKUP($B49,'D conf old'!$B:$AH,3,0)),"",VLOOKUP($B49,'D conf old'!$B:$AH,4,0))</f>
        <v/>
      </c>
      <c r="O49" s="225" t="str">
        <f>IF(ISNA(VLOOKUP($B49,'D conf old'!$B:$AH,3,0)),"",VLOOKUP($B49,'D conf old'!$B:$AH,5,0))</f>
        <v/>
      </c>
      <c r="P49" s="225" t="str">
        <f>IF(ISNA(VLOOKUP($B49,'D conf old'!$B:$AH,3,0)),"",VLOOKUP($B49,'D conf old'!$B:$AH,6,0))</f>
        <v/>
      </c>
      <c r="Q49" s="117" t="str">
        <f>LOWER(IF(ISNA(VLOOKUP($B49,'D conf old'!$B:$AH,3,0)),"",VLOOKUP($B49,'D conf old'!$B:$AH,3,0)))</f>
        <v/>
      </c>
      <c r="R49" s="128" t="str">
        <f>IF(ISNA(VLOOKUP($B49,'D conf old'!$B:$AH,3,0)),"",VLOOKUP($B49,'D conf old'!$B:$AH,7,0))</f>
        <v/>
      </c>
      <c r="S49" s="128" t="str">
        <f>IF(ISNA(VLOOKUP($B49,'D conf old'!$B:$AH,3,0)),"",VLOOKUP($B49,'D conf old'!$B:$AH,8,0))</f>
        <v/>
      </c>
      <c r="T49" s="128" t="str">
        <f>IF(ISNA(VLOOKUP($B49,'D conf old'!$B:$AH,3,0)),"",VLOOKUP($B49,'D conf old'!$B:$AH,9,0))</f>
        <v/>
      </c>
      <c r="U49" s="58"/>
      <c r="V49" s="223" t="str">
        <f>LOWER(IF(ISNA(VLOOKUP($B49,'D conf old'!$B:$AH,3,0)),"",VLOOKUP($B49,'D conf old'!$B:$AH,12,0)))</f>
        <v/>
      </c>
      <c r="W49" s="117" t="str">
        <f>IF(ISNA(VLOOKUP($B49,'D conf old'!$B:$AH,3,0)),"",VLOOKUP($B49,'D conf old'!$B:$AH,13,0))</f>
        <v/>
      </c>
      <c r="X49" s="225" t="str">
        <f>IF(ISNA(VLOOKUP($B49,'D conf old'!$B:$AH,3,0)),"",VLOOKUP($B49,'D conf old'!$B:$AH,14,0))</f>
        <v/>
      </c>
      <c r="Y49" s="225" t="str">
        <f>IF(ISNA(VLOOKUP($B49,'D conf old'!$B:$AH,3,0)),"",VLOOKUP($B49,'D conf old'!$B:$AH,15,0))</f>
        <v/>
      </c>
      <c r="Z49" s="117" t="str">
        <f>LOWER(IF(ISNA(VLOOKUP($B49,'D conf old'!$B:$AH,3,0)),"",VLOOKUP($B49,'D conf old'!$B:$AH,3,0)))</f>
        <v/>
      </c>
      <c r="AA49" s="128" t="str">
        <f>IF(ISNA(VLOOKUP($B49,'D conf old'!$B:$AH,3,0)),"",VLOOKUP($B49,'D conf old'!$B:$AH,16,0))</f>
        <v/>
      </c>
      <c r="AB49" s="128" t="str">
        <f>IF(ISNA(VLOOKUP($B49,'D conf old'!$B:$AH,3,0)),"",VLOOKUP($B49,'D conf old'!$B:$AH,17,0))</f>
        <v/>
      </c>
      <c r="AC49" s="128" t="str">
        <f>IF(ISNA(VLOOKUP($B49,'D conf old'!$B:$AH,3,0)),"",VLOOKUP($B49,'D conf old'!$B:$AH,18,0))</f>
        <v/>
      </c>
      <c r="AD49" s="58"/>
      <c r="AE49" s="223" t="str">
        <f>LOWER(IF(ISNA(VLOOKUP($B49,'D conf old'!$B:$AH,3,0)),"",VLOOKUP($B49,'D conf old'!$B:$AH,21,0)))</f>
        <v/>
      </c>
      <c r="AF49" s="117" t="str">
        <f>IF(ISNA(VLOOKUP($B49,'D conf old'!$B:$AH,3,0)),"",VLOOKUP($B49,'D conf old'!$B:$AH,22,0))</f>
        <v/>
      </c>
      <c r="AG49" s="225" t="str">
        <f>IF(ISNA(VLOOKUP($B49,'D conf old'!$B:$AH,3,0)),"",VLOOKUP($B49,'D conf old'!$B:$AH,23,0))</f>
        <v/>
      </c>
      <c r="AH49" s="225" t="str">
        <f>IF(ISNA(VLOOKUP($B49,'D conf old'!$B:$AH,3,0)),"",VLOOKUP($B49,'D conf old'!$B:$AH,24,0))</f>
        <v/>
      </c>
      <c r="AI49" s="117" t="str">
        <f>LOWER(IF(ISNA(VLOOKUP($B49,'D conf old'!$B:$AH,3,0)),"",VLOOKUP($B49,'D conf old'!$B:$AH,21,0)))</f>
        <v/>
      </c>
      <c r="AJ49" s="128" t="str">
        <f>IF(ISNA(VLOOKUP($B49,'D conf old'!$B:$AH,3,0)),"",VLOOKUP($B49,'D conf old'!$B:$AH,25,0))</f>
        <v/>
      </c>
      <c r="AK49" s="128" t="str">
        <f>IF(ISNA(VLOOKUP($B49,'D conf old'!$B:$AH,3,0)),"",VLOOKUP($B49,'D conf old'!$B:$AH,26,0))</f>
        <v/>
      </c>
      <c r="AL49" s="128" t="str">
        <f>IF(ISNA(VLOOKUP($B49,'D conf old'!$B:$AH,3,0)),"",VLOOKUP($B49,'D conf old'!$B:$AH,27,0))</f>
        <v/>
      </c>
    </row>
    <row r="50" spans="1:38" s="5" customFormat="1" x14ac:dyDescent="0.15">
      <c r="A50" s="2"/>
      <c r="B50" s="28" t="s">
        <v>353</v>
      </c>
      <c r="D50" s="82" t="str">
        <f>VLOOKUP($B50,'D (tt&gt;10)'!$B:$M,2,0)</f>
        <v>gen</v>
      </c>
      <c r="E50" s="29">
        <f>VLOOKUP($B50,'D (tt&gt;10)'!$B:$M,3,0)</f>
        <v>26</v>
      </c>
      <c r="F50" s="59">
        <f>VLOOKUP($B50,'D (tt&gt;10)'!$B:$M,4,0)</f>
        <v>6.0384615384615383</v>
      </c>
      <c r="G50" s="59">
        <f>VLOOKUP($B50,'D (tt&gt;10)'!$B:$M,5,0)</f>
        <v>5.8269230769230766</v>
      </c>
      <c r="H50" s="29">
        <f t="shared" si="0"/>
        <v>6</v>
      </c>
      <c r="I50" s="96">
        <f>VLOOKUP($B50,'D (tt&gt;10)'!$B:$M,7,0)</f>
        <v>2</v>
      </c>
      <c r="J50" s="96">
        <f>VLOOKUP($B50,'D (tt&gt;10)'!$B:$M,10,0)</f>
        <v>1</v>
      </c>
      <c r="K50" s="96">
        <f>VLOOKUP($B50,'D (tt&gt;10)'!$B:$M,11,0)</f>
        <v>3</v>
      </c>
      <c r="L50" s="58"/>
      <c r="M50" s="223" t="str">
        <f>LOWER(IF(ISNA(VLOOKUP($B50,'D conf old'!$B:$AH,3,0)),"",VLOOKUP($B50,'D conf old'!$B:$AH,3,0)))</f>
        <v/>
      </c>
      <c r="N50" s="117" t="str">
        <f>IF(ISNA(VLOOKUP($B50,'D conf old'!$B:$AH,3,0)),"",VLOOKUP($B50,'D conf old'!$B:$AH,4,0))</f>
        <v/>
      </c>
      <c r="O50" s="225" t="str">
        <f>IF(ISNA(VLOOKUP($B50,'D conf old'!$B:$AH,3,0)),"",VLOOKUP($B50,'D conf old'!$B:$AH,5,0))</f>
        <v/>
      </c>
      <c r="P50" s="225" t="str">
        <f>IF(ISNA(VLOOKUP($B50,'D conf old'!$B:$AH,3,0)),"",VLOOKUP($B50,'D conf old'!$B:$AH,6,0))</f>
        <v/>
      </c>
      <c r="Q50" s="117" t="str">
        <f>LOWER(IF(ISNA(VLOOKUP($B50,'D conf old'!$B:$AH,3,0)),"",VLOOKUP($B50,'D conf old'!$B:$AH,3,0)))</f>
        <v/>
      </c>
      <c r="R50" s="128" t="str">
        <f>IF(ISNA(VLOOKUP($B50,'D conf old'!$B:$AH,3,0)),"",VLOOKUP($B50,'D conf old'!$B:$AH,7,0))</f>
        <v/>
      </c>
      <c r="S50" s="128" t="str">
        <f>IF(ISNA(VLOOKUP($B50,'D conf old'!$B:$AH,3,0)),"",VLOOKUP($B50,'D conf old'!$B:$AH,8,0))</f>
        <v/>
      </c>
      <c r="T50" s="128" t="str">
        <f>IF(ISNA(VLOOKUP($B50,'D conf old'!$B:$AH,3,0)),"",VLOOKUP($B50,'D conf old'!$B:$AH,9,0))</f>
        <v/>
      </c>
      <c r="U50" s="58"/>
      <c r="V50" s="223" t="str">
        <f>LOWER(IF(ISNA(VLOOKUP($B50,'D conf old'!$B:$AH,3,0)),"",VLOOKUP($B50,'D conf old'!$B:$AH,12,0)))</f>
        <v/>
      </c>
      <c r="W50" s="117" t="str">
        <f>IF(ISNA(VLOOKUP($B50,'D conf old'!$B:$AH,3,0)),"",VLOOKUP($B50,'D conf old'!$B:$AH,13,0))</f>
        <v/>
      </c>
      <c r="X50" s="225" t="str">
        <f>IF(ISNA(VLOOKUP($B50,'D conf old'!$B:$AH,3,0)),"",VLOOKUP($B50,'D conf old'!$B:$AH,14,0))</f>
        <v/>
      </c>
      <c r="Y50" s="225" t="str">
        <f>IF(ISNA(VLOOKUP($B50,'D conf old'!$B:$AH,3,0)),"",VLOOKUP($B50,'D conf old'!$B:$AH,15,0))</f>
        <v/>
      </c>
      <c r="Z50" s="117" t="str">
        <f>LOWER(IF(ISNA(VLOOKUP($B50,'D conf old'!$B:$AH,3,0)),"",VLOOKUP($B50,'D conf old'!$B:$AH,3,0)))</f>
        <v/>
      </c>
      <c r="AA50" s="128" t="str">
        <f>IF(ISNA(VLOOKUP($B50,'D conf old'!$B:$AH,3,0)),"",VLOOKUP($B50,'D conf old'!$B:$AH,16,0))</f>
        <v/>
      </c>
      <c r="AB50" s="128" t="str">
        <f>IF(ISNA(VLOOKUP($B50,'D conf old'!$B:$AH,3,0)),"",VLOOKUP($B50,'D conf old'!$B:$AH,17,0))</f>
        <v/>
      </c>
      <c r="AC50" s="128" t="str">
        <f>IF(ISNA(VLOOKUP($B50,'D conf old'!$B:$AH,3,0)),"",VLOOKUP($B50,'D conf old'!$B:$AH,18,0))</f>
        <v/>
      </c>
      <c r="AD50" s="58"/>
      <c r="AE50" s="223" t="str">
        <f>LOWER(IF(ISNA(VLOOKUP($B50,'D conf old'!$B:$AH,3,0)),"",VLOOKUP($B50,'D conf old'!$B:$AH,21,0)))</f>
        <v/>
      </c>
      <c r="AF50" s="117" t="str">
        <f>IF(ISNA(VLOOKUP($B50,'D conf old'!$B:$AH,3,0)),"",VLOOKUP($B50,'D conf old'!$B:$AH,22,0))</f>
        <v/>
      </c>
      <c r="AG50" s="225" t="str">
        <f>IF(ISNA(VLOOKUP($B50,'D conf old'!$B:$AH,3,0)),"",VLOOKUP($B50,'D conf old'!$B:$AH,23,0))</f>
        <v/>
      </c>
      <c r="AH50" s="225" t="str">
        <f>IF(ISNA(VLOOKUP($B50,'D conf old'!$B:$AH,3,0)),"",VLOOKUP($B50,'D conf old'!$B:$AH,24,0))</f>
        <v/>
      </c>
      <c r="AI50" s="117" t="str">
        <f>LOWER(IF(ISNA(VLOOKUP($B50,'D conf old'!$B:$AH,3,0)),"",VLOOKUP($B50,'D conf old'!$B:$AH,21,0)))</f>
        <v/>
      </c>
      <c r="AJ50" s="128" t="str">
        <f>IF(ISNA(VLOOKUP($B50,'D conf old'!$B:$AH,3,0)),"",VLOOKUP($B50,'D conf old'!$B:$AH,25,0))</f>
        <v/>
      </c>
      <c r="AK50" s="128" t="str">
        <f>IF(ISNA(VLOOKUP($B50,'D conf old'!$B:$AH,3,0)),"",VLOOKUP($B50,'D conf old'!$B:$AH,26,0))</f>
        <v/>
      </c>
      <c r="AL50" s="128" t="str">
        <f>IF(ISNA(VLOOKUP($B50,'D conf old'!$B:$AH,3,0)),"",VLOOKUP($B50,'D conf old'!$B:$AH,27,0))</f>
        <v/>
      </c>
    </row>
    <row r="51" spans="1:38" s="5" customFormat="1" x14ac:dyDescent="0.15">
      <c r="A51" s="2"/>
      <c r="B51" s="28" t="s">
        <v>371</v>
      </c>
      <c r="D51" s="82" t="str">
        <f>VLOOKUP($B51,'D (tt&gt;10)'!$B:$M,2,0)</f>
        <v>ata</v>
      </c>
      <c r="E51" s="29">
        <f>VLOOKUP($B51,'D (tt&gt;10)'!$B:$M,3,0)</f>
        <v>23</v>
      </c>
      <c r="F51" s="59">
        <f>VLOOKUP($B51,'D (tt&gt;10)'!$B:$M,4,0)</f>
        <v>6.1739130434782608</v>
      </c>
      <c r="G51" s="59">
        <f>VLOOKUP($B51,'D (tt&gt;10)'!$B:$M,5,0)</f>
        <v>5.8260869565217392</v>
      </c>
      <c r="H51" s="29">
        <f t="shared" si="0"/>
        <v>0</v>
      </c>
      <c r="I51" s="96">
        <f>VLOOKUP($B51,'D (tt&gt;10)'!$B:$M,7,0)</f>
        <v>3</v>
      </c>
      <c r="J51" s="96">
        <f>VLOOKUP($B51,'D (tt&gt;10)'!$B:$M,10,0)</f>
        <v>0</v>
      </c>
      <c r="K51" s="96">
        <f>VLOOKUP($B51,'D (tt&gt;10)'!$B:$M,11,0)</f>
        <v>0</v>
      </c>
      <c r="L51" s="58"/>
      <c r="M51" s="82" t="str">
        <f>LOWER(IF(ISNA(VLOOKUP($B51,'D conf old'!$B:$AH,3,0)),"",VLOOKUP($B51,'D conf old'!$B:$AH,3,0)))</f>
        <v>ata</v>
      </c>
      <c r="N51" s="29">
        <f>IF(ISNA(VLOOKUP($B51,'D conf old'!$B:$AH,3,0)),"",VLOOKUP($B51,'D conf old'!$B:$AH,4,0))</f>
        <v>19</v>
      </c>
      <c r="O51" s="59">
        <f>IF(ISNA(VLOOKUP($B51,'D conf old'!$B:$AH,3,0)),"",VLOOKUP($B51,'D conf old'!$B:$AH,5,0))</f>
        <v>5.34</v>
      </c>
      <c r="P51" s="59">
        <f>IF(ISNA(VLOOKUP($B51,'D conf old'!$B:$AH,3,0)),"",VLOOKUP($B51,'D conf old'!$B:$AH,6,0))</f>
        <v>5.55</v>
      </c>
      <c r="Q51" s="29" t="str">
        <f>LOWER(IF(ISNA(VLOOKUP($B51,'D conf old'!$B:$AH,3,0)),"",VLOOKUP($B51,'D conf old'!$B:$AH,3,0)))</f>
        <v>ata</v>
      </c>
      <c r="R51" s="96">
        <f>IF(ISNA(VLOOKUP($B51,'D conf old'!$B:$AH,3,0)),"",VLOOKUP($B51,'D conf old'!$B:$AH,7,0))</f>
        <v>0</v>
      </c>
      <c r="S51" s="96">
        <f>IF(ISNA(VLOOKUP($B51,'D conf old'!$B:$AH,3,0)),"",VLOOKUP($B51,'D conf old'!$B:$AH,8,0))</f>
        <v>0</v>
      </c>
      <c r="T51" s="96">
        <f>IF(ISNA(VLOOKUP($B51,'D conf old'!$B:$AH,3,0)),"",VLOOKUP($B51,'D conf old'!$B:$AH,9,0))</f>
        <v>2</v>
      </c>
      <c r="U51" s="58"/>
      <c r="V51" s="82" t="str">
        <f>LOWER(IF(ISNA(VLOOKUP($B51,'D conf old'!$B:$AH,3,0)),"",VLOOKUP($B51,'D conf old'!$B:$AH,12,0)))</f>
        <v>lec</v>
      </c>
      <c r="W51" s="29">
        <f>IF(ISNA(VLOOKUP($B51,'D conf old'!$B:$AH,3,0)),"",VLOOKUP($B51,'D conf old'!$B:$AH,13,0))</f>
        <v>25</v>
      </c>
      <c r="X51" s="59">
        <f>IF(ISNA(VLOOKUP($B51,'D conf old'!$B:$AH,3,0)),"",VLOOKUP($B51,'D conf old'!$B:$AH,14,0))</f>
        <v>5.96</v>
      </c>
      <c r="Y51" s="59">
        <f>IF(ISNA(VLOOKUP($B51,'D conf old'!$B:$AH,3,0)),"",VLOOKUP($B51,'D conf old'!$B:$AH,15,0))</f>
        <v>5.82</v>
      </c>
      <c r="Z51" s="29" t="str">
        <f>LOWER(IF(ISNA(VLOOKUP($B51,'D conf old'!$B:$AH,3,0)),"",VLOOKUP($B51,'D conf old'!$B:$AH,3,0)))</f>
        <v>ata</v>
      </c>
      <c r="AA51" s="96">
        <f>IF(ISNA(VLOOKUP($B51,'D conf old'!$B:$AH,3,0)),"",VLOOKUP($B51,'D conf old'!$B:$AH,16,0))</f>
        <v>2</v>
      </c>
      <c r="AB51" s="96">
        <f>IF(ISNA(VLOOKUP($B51,'D conf old'!$B:$AH,3,0)),"",VLOOKUP($B51,'D conf old'!$B:$AH,17,0))</f>
        <v>1</v>
      </c>
      <c r="AC51" s="96">
        <f>IF(ISNA(VLOOKUP($B51,'D conf old'!$B:$AH,3,0)),"",VLOOKUP($B51,'D conf old'!$B:$AH,18,0))</f>
        <v>3</v>
      </c>
      <c r="AD51" s="58"/>
      <c r="AE51" s="82" t="str">
        <f>LOWER(IF(ISNA(VLOOKUP($B51,'D conf old'!$B:$AH,3,0)),"",VLOOKUP($B51,'D conf old'!$B:$AH,21,0)))</f>
        <v>lec</v>
      </c>
      <c r="AF51" s="29">
        <f>IF(ISNA(VLOOKUP($B51,'D conf old'!$B:$AH,3,0)),"",VLOOKUP($B51,'D conf old'!$B:$AH,22,0))</f>
        <v>21</v>
      </c>
      <c r="AG51" s="59">
        <f>IF(ISNA(VLOOKUP($B51,'D conf old'!$B:$AH,3,0)),"",VLOOKUP($B51,'D conf old'!$B:$AH,23,0))</f>
        <v>5.57</v>
      </c>
      <c r="AH51" s="59">
        <f>IF(ISNA(VLOOKUP($B51,'D conf old'!$B:$AH,3,0)),"",VLOOKUP($B51,'D conf old'!$B:$AH,24,0))</f>
        <v>5.64</v>
      </c>
      <c r="AI51" s="29" t="str">
        <f>LOWER(IF(ISNA(VLOOKUP($B51,'D conf old'!$B:$AH,3,0)),"",VLOOKUP($B51,'D conf old'!$B:$AH,21,0)))</f>
        <v>lec</v>
      </c>
      <c r="AJ51" s="96">
        <f>IF(ISNA(VLOOKUP($B51,'D conf old'!$B:$AH,3,0)),"",VLOOKUP($B51,'D conf old'!$B:$AH,25,0))</f>
        <v>0</v>
      </c>
      <c r="AK51" s="96">
        <f>IF(ISNA(VLOOKUP($B51,'D conf old'!$B:$AH,3,0)),"",VLOOKUP($B51,'D conf old'!$B:$AH,26,0))</f>
        <v>0</v>
      </c>
      <c r="AL51" s="96">
        <f>IF(ISNA(VLOOKUP($B51,'D conf old'!$B:$AH,3,0)),"",VLOOKUP($B51,'D conf old'!$B:$AH,27,0))</f>
        <v>3</v>
      </c>
    </row>
    <row r="52" spans="1:38" s="5" customFormat="1" x14ac:dyDescent="0.15">
      <c r="A52" s="2"/>
      <c r="B52" s="28" t="s">
        <v>405</v>
      </c>
      <c r="D52" s="82" t="str">
        <f>VLOOKUP($B52,'D (tt&gt;10)'!$B:$M,2,0)</f>
        <v>sam</v>
      </c>
      <c r="E52" s="29">
        <f>VLOOKUP($B52,'D (tt&gt;10)'!$B:$M,3,0)</f>
        <v>31</v>
      </c>
      <c r="F52" s="59">
        <f>VLOOKUP($B52,'D (tt&gt;10)'!$B:$M,4,0)</f>
        <v>5.854838709677419</v>
      </c>
      <c r="G52" s="59">
        <f>VLOOKUP($B52,'D (tt&gt;10)'!$B:$M,5,0)</f>
        <v>5.82258064516129</v>
      </c>
      <c r="H52" s="29">
        <f t="shared" si="0"/>
        <v>8</v>
      </c>
      <c r="I52" s="96">
        <f>VLOOKUP($B52,'D (tt&gt;10)'!$B:$M,7,0)</f>
        <v>2</v>
      </c>
      <c r="J52" s="96">
        <f>VLOOKUP($B52,'D (tt&gt;10)'!$B:$M,10,0)</f>
        <v>0</v>
      </c>
      <c r="K52" s="96">
        <f>VLOOKUP($B52,'D (tt&gt;10)'!$B:$M,11,0)</f>
        <v>8</v>
      </c>
      <c r="L52" s="58"/>
      <c r="M52" s="82" t="str">
        <f>LOWER(IF(ISNA(VLOOKUP($B52,'D conf old'!$B:$AH,3,0)),"",VLOOKUP($B52,'D conf old'!$B:$AH,3,0)))</f>
        <v>sam</v>
      </c>
      <c r="N52" s="29">
        <f>IF(ISNA(VLOOKUP($B52,'D conf old'!$B:$AH,3,0)),"",VLOOKUP($B52,'D conf old'!$B:$AH,4,0))</f>
        <v>33</v>
      </c>
      <c r="O52" s="59">
        <f>IF(ISNA(VLOOKUP($B52,'D conf old'!$B:$AH,3,0)),"",VLOOKUP($B52,'D conf old'!$B:$AH,5,0))</f>
        <v>5.74</v>
      </c>
      <c r="P52" s="59">
        <f>IF(ISNA(VLOOKUP($B52,'D conf old'!$B:$AH,3,0)),"",VLOOKUP($B52,'D conf old'!$B:$AH,6,0))</f>
        <v>5.89</v>
      </c>
      <c r="Q52" s="29" t="str">
        <f>LOWER(IF(ISNA(VLOOKUP($B52,'D conf old'!$B:$AH,3,0)),"",VLOOKUP($B52,'D conf old'!$B:$AH,3,0)))</f>
        <v>sam</v>
      </c>
      <c r="R52" s="96">
        <f>IF(ISNA(VLOOKUP($B52,'D conf old'!$B:$AH,3,0)),"",VLOOKUP($B52,'D conf old'!$B:$AH,7,0))</f>
        <v>1</v>
      </c>
      <c r="S52" s="96">
        <f>IF(ISNA(VLOOKUP($B52,'D conf old'!$B:$AH,3,0)),"",VLOOKUP($B52,'D conf old'!$B:$AH,8,0))</f>
        <v>0</v>
      </c>
      <c r="T52" s="96">
        <f>IF(ISNA(VLOOKUP($B52,'D conf old'!$B:$AH,3,0)),"",VLOOKUP($B52,'D conf old'!$B:$AH,9,0))</f>
        <v>12</v>
      </c>
      <c r="U52" s="58"/>
      <c r="V52" s="223"/>
      <c r="W52" s="117"/>
      <c r="X52" s="225"/>
      <c r="Y52" s="225"/>
      <c r="Z52" s="117"/>
      <c r="AA52" s="128"/>
      <c r="AB52" s="128"/>
      <c r="AC52" s="128"/>
      <c r="AD52" s="58"/>
      <c r="AE52" s="82" t="str">
        <f>LOWER(IF(ISNA(VLOOKUP($B52,'D conf old'!$B:$AH,3,0)),"",VLOOKUP($B52,'D conf old'!$B:$AH,21,0)))</f>
        <v>sam</v>
      </c>
      <c r="AF52" s="29">
        <f>IF(ISNA(VLOOKUP($B52,'D conf old'!$B:$AH,3,0)),"",VLOOKUP($B52,'D conf old'!$B:$AH,22,0))</f>
        <v>29</v>
      </c>
      <c r="AG52" s="59">
        <f>IF(ISNA(VLOOKUP($B52,'D conf old'!$B:$AH,3,0)),"",VLOOKUP($B52,'D conf old'!$B:$AH,23,0))</f>
        <v>5.9</v>
      </c>
      <c r="AH52" s="59">
        <f>IF(ISNA(VLOOKUP($B52,'D conf old'!$B:$AH,3,0)),"",VLOOKUP($B52,'D conf old'!$B:$AH,24,0))</f>
        <v>5.88</v>
      </c>
      <c r="AI52" s="29" t="str">
        <f>LOWER(IF(ISNA(VLOOKUP($B52,'D conf old'!$B:$AH,3,0)),"",VLOOKUP($B52,'D conf old'!$B:$AH,21,0)))</f>
        <v>sam</v>
      </c>
      <c r="AJ52" s="96">
        <f>IF(ISNA(VLOOKUP($B52,'D conf old'!$B:$AH,3,0)),"",VLOOKUP($B52,'D conf old'!$B:$AH,25,0))</f>
        <v>1</v>
      </c>
      <c r="AK52" s="96">
        <f>IF(ISNA(VLOOKUP($B52,'D conf old'!$B:$AH,3,0)),"",VLOOKUP($B52,'D conf old'!$B:$AH,26,0))</f>
        <v>2</v>
      </c>
      <c r="AL52" s="96">
        <f>IF(ISNA(VLOOKUP($B52,'D conf old'!$B:$AH,3,0)),"",VLOOKUP($B52,'D conf old'!$B:$AH,27,0))</f>
        <v>7</v>
      </c>
    </row>
    <row r="53" spans="1:38" s="5" customFormat="1" x14ac:dyDescent="0.15">
      <c r="A53" s="2"/>
      <c r="B53" s="28" t="s">
        <v>392</v>
      </c>
      <c r="D53" s="82" t="str">
        <f>VLOOKUP($B53,'D (tt&gt;10)'!$B:$M,2,0)</f>
        <v>gen</v>
      </c>
      <c r="E53" s="29">
        <f>VLOOKUP($B53,'D (tt&gt;10)'!$B:$M,3,0)</f>
        <v>22</v>
      </c>
      <c r="F53" s="59">
        <f>VLOOKUP($B53,'D (tt&gt;10)'!$B:$M,4,0)</f>
        <v>5.9545454545454541</v>
      </c>
      <c r="G53" s="59">
        <f>VLOOKUP($B53,'D (tt&gt;10)'!$B:$M,5,0)</f>
        <v>5.8181818181818183</v>
      </c>
      <c r="H53" s="29">
        <f t="shared" si="0"/>
        <v>6</v>
      </c>
      <c r="I53" s="96">
        <f>VLOOKUP($B53,'D (tt&gt;10)'!$B:$M,7,0)</f>
        <v>2</v>
      </c>
      <c r="J53" s="96">
        <f>VLOOKUP($B53,'D (tt&gt;10)'!$B:$M,10,0)</f>
        <v>0</v>
      </c>
      <c r="K53" s="96">
        <f>VLOOKUP($B53,'D (tt&gt;10)'!$B:$M,11,0)</f>
        <v>6</v>
      </c>
      <c r="L53" s="58"/>
      <c r="M53" s="223" t="str">
        <f>LOWER(IF(ISNA(VLOOKUP($B53,'D conf old'!$B:$AH,3,0)),"",VLOOKUP($B53,'D conf old'!$B:$AH,3,0)))</f>
        <v/>
      </c>
      <c r="N53" s="117" t="str">
        <f>IF(ISNA(VLOOKUP($B53,'D conf old'!$B:$AH,3,0)),"",VLOOKUP($B53,'D conf old'!$B:$AH,4,0))</f>
        <v/>
      </c>
      <c r="O53" s="225" t="str">
        <f>IF(ISNA(VLOOKUP($B53,'D conf old'!$B:$AH,3,0)),"",VLOOKUP($B53,'D conf old'!$B:$AH,5,0))</f>
        <v/>
      </c>
      <c r="P53" s="225" t="str">
        <f>IF(ISNA(VLOOKUP($B53,'D conf old'!$B:$AH,3,0)),"",VLOOKUP($B53,'D conf old'!$B:$AH,6,0))</f>
        <v/>
      </c>
      <c r="Q53" s="117" t="str">
        <f>LOWER(IF(ISNA(VLOOKUP($B53,'D conf old'!$B:$AH,3,0)),"",VLOOKUP($B53,'D conf old'!$B:$AH,3,0)))</f>
        <v/>
      </c>
      <c r="R53" s="128" t="str">
        <f>IF(ISNA(VLOOKUP($B53,'D conf old'!$B:$AH,3,0)),"",VLOOKUP($B53,'D conf old'!$B:$AH,7,0))</f>
        <v/>
      </c>
      <c r="S53" s="128" t="str">
        <f>IF(ISNA(VLOOKUP($B53,'D conf old'!$B:$AH,3,0)),"",VLOOKUP($B53,'D conf old'!$B:$AH,8,0))</f>
        <v/>
      </c>
      <c r="T53" s="128" t="str">
        <f>IF(ISNA(VLOOKUP($B53,'D conf old'!$B:$AH,3,0)),"",VLOOKUP($B53,'D conf old'!$B:$AH,9,0))</f>
        <v/>
      </c>
      <c r="U53" s="58"/>
      <c r="V53" s="223" t="str">
        <f>LOWER(IF(ISNA(VLOOKUP($B53,'D conf old'!$B:$AH,3,0)),"",VLOOKUP($B53,'D conf old'!$B:$AH,12,0)))</f>
        <v/>
      </c>
      <c r="W53" s="117" t="str">
        <f>IF(ISNA(VLOOKUP($B53,'D conf old'!$B:$AH,3,0)),"",VLOOKUP($B53,'D conf old'!$B:$AH,13,0))</f>
        <v/>
      </c>
      <c r="X53" s="225" t="str">
        <f>IF(ISNA(VLOOKUP($B53,'D conf old'!$B:$AH,3,0)),"",VLOOKUP($B53,'D conf old'!$B:$AH,14,0))</f>
        <v/>
      </c>
      <c r="Y53" s="225" t="str">
        <f>IF(ISNA(VLOOKUP($B53,'D conf old'!$B:$AH,3,0)),"",VLOOKUP($B53,'D conf old'!$B:$AH,15,0))</f>
        <v/>
      </c>
      <c r="Z53" s="117" t="str">
        <f>LOWER(IF(ISNA(VLOOKUP($B53,'D conf old'!$B:$AH,3,0)),"",VLOOKUP($B53,'D conf old'!$B:$AH,3,0)))</f>
        <v/>
      </c>
      <c r="AA53" s="128" t="str">
        <f>IF(ISNA(VLOOKUP($B53,'D conf old'!$B:$AH,3,0)),"",VLOOKUP($B53,'D conf old'!$B:$AH,16,0))</f>
        <v/>
      </c>
      <c r="AB53" s="128" t="str">
        <f>IF(ISNA(VLOOKUP($B53,'D conf old'!$B:$AH,3,0)),"",VLOOKUP($B53,'D conf old'!$B:$AH,17,0))</f>
        <v/>
      </c>
      <c r="AC53" s="128" t="str">
        <f>IF(ISNA(VLOOKUP($B53,'D conf old'!$B:$AH,3,0)),"",VLOOKUP($B53,'D conf old'!$B:$AH,18,0))</f>
        <v/>
      </c>
      <c r="AD53" s="58"/>
      <c r="AE53" s="223"/>
      <c r="AF53" s="117"/>
      <c r="AG53" s="225"/>
      <c r="AH53" s="225"/>
      <c r="AI53" s="117"/>
      <c r="AJ53" s="128"/>
      <c r="AK53" s="128"/>
      <c r="AL53" s="128"/>
    </row>
    <row r="54" spans="1:38" s="5" customFormat="1" x14ac:dyDescent="0.15">
      <c r="A54" s="2"/>
      <c r="B54" s="28" t="s">
        <v>352</v>
      </c>
      <c r="D54" s="82" t="str">
        <f>VLOOKUP($B54,'D (tt&gt;10)'!$B:$M,2,0)</f>
        <v>gen</v>
      </c>
      <c r="E54" s="29">
        <f>VLOOKUP($B54,'D (tt&gt;10)'!$B:$M,3,0)</f>
        <v>30</v>
      </c>
      <c r="F54" s="59">
        <f>VLOOKUP($B54,'D (tt&gt;10)'!$B:$M,4,0)</f>
        <v>6.083333333333333</v>
      </c>
      <c r="G54" s="59">
        <f>VLOOKUP($B54,'D (tt&gt;10)'!$B:$M,5,0)</f>
        <v>5.8166666666666664</v>
      </c>
      <c r="H54" s="29">
        <f t="shared" si="0"/>
        <v>7</v>
      </c>
      <c r="I54" s="96">
        <f>VLOOKUP($B54,'D (tt&gt;10)'!$B:$M,7,0)</f>
        <v>3</v>
      </c>
      <c r="J54" s="96">
        <f>VLOOKUP($B54,'D (tt&gt;10)'!$B:$M,10,0)</f>
        <v>1</v>
      </c>
      <c r="K54" s="96">
        <f>VLOOKUP($B54,'D (tt&gt;10)'!$B:$M,11,0)</f>
        <v>4</v>
      </c>
      <c r="L54" s="58"/>
      <c r="M54" s="82" t="str">
        <f>LOWER(IF(ISNA(VLOOKUP($B54,'D conf old'!$B:$AH,3,0)),"",VLOOKUP($B54,'D conf old'!$B:$AH,3,0)))</f>
        <v>gen</v>
      </c>
      <c r="N54" s="29">
        <f>IF(ISNA(VLOOKUP($B54,'D conf old'!$B:$AH,3,0)),"",VLOOKUP($B54,'D conf old'!$B:$AH,4,0))</f>
        <v>33</v>
      </c>
      <c r="O54" s="59">
        <f>IF(ISNA(VLOOKUP($B54,'D conf old'!$B:$AH,3,0)),"",VLOOKUP($B54,'D conf old'!$B:$AH,5,0))</f>
        <v>5.95</v>
      </c>
      <c r="P54" s="59">
        <f>IF(ISNA(VLOOKUP($B54,'D conf old'!$B:$AH,3,0)),"",VLOOKUP($B54,'D conf old'!$B:$AH,6,0))</f>
        <v>5.88</v>
      </c>
      <c r="Q54" s="29" t="str">
        <f>LOWER(IF(ISNA(VLOOKUP($B54,'D conf old'!$B:$AH,3,0)),"",VLOOKUP($B54,'D conf old'!$B:$AH,3,0)))</f>
        <v>gen</v>
      </c>
      <c r="R54" s="96">
        <f>IF(ISNA(VLOOKUP($B54,'D conf old'!$B:$AH,3,0)),"",VLOOKUP($B54,'D conf old'!$B:$AH,7,0))</f>
        <v>1</v>
      </c>
      <c r="S54" s="96">
        <f>IF(ISNA(VLOOKUP($B54,'D conf old'!$B:$AH,3,0)),"",VLOOKUP($B54,'D conf old'!$B:$AH,8,0))</f>
        <v>3</v>
      </c>
      <c r="T54" s="96">
        <f>IF(ISNA(VLOOKUP($B54,'D conf old'!$B:$AH,3,0)),"",VLOOKUP($B54,'D conf old'!$B:$AH,9,0))</f>
        <v>7</v>
      </c>
      <c r="U54" s="58"/>
      <c r="V54" s="82" t="str">
        <f>LOWER(IF(ISNA(VLOOKUP($B54,'D conf old'!$B:$AH,3,0)),"",VLOOKUP($B54,'D conf old'!$B:$AH,12,0)))</f>
        <v>gen</v>
      </c>
      <c r="W54" s="29">
        <f>IF(ISNA(VLOOKUP($B54,'D conf old'!$B:$AH,3,0)),"",VLOOKUP($B54,'D conf old'!$B:$AH,13,0))</f>
        <v>10</v>
      </c>
      <c r="X54" s="59">
        <f>IF(ISNA(VLOOKUP($B54,'D conf old'!$B:$AH,3,0)),"",VLOOKUP($B54,'D conf old'!$B:$AH,14,0))</f>
        <v>5.55</v>
      </c>
      <c r="Y54" s="59">
        <f>IF(ISNA(VLOOKUP($B54,'D conf old'!$B:$AH,3,0)),"",VLOOKUP($B54,'D conf old'!$B:$AH,15,0))</f>
        <v>5.65</v>
      </c>
      <c r="Z54" s="29" t="str">
        <f>LOWER(IF(ISNA(VLOOKUP($B54,'D conf old'!$B:$AH,3,0)),"",VLOOKUP($B54,'D conf old'!$B:$AH,3,0)))</f>
        <v>gen</v>
      </c>
      <c r="AA54" s="96">
        <f>IF(ISNA(VLOOKUP($B54,'D conf old'!$B:$AH,3,0)),"",VLOOKUP($B54,'D conf old'!$B:$AH,16,0))</f>
        <v>0</v>
      </c>
      <c r="AB54" s="96">
        <f>IF(ISNA(VLOOKUP($B54,'D conf old'!$B:$AH,3,0)),"",VLOOKUP($B54,'D conf old'!$B:$AH,17,0))</f>
        <v>0</v>
      </c>
      <c r="AC54" s="96">
        <f>IF(ISNA(VLOOKUP($B54,'D conf old'!$B:$AH,3,0)),"",VLOOKUP($B54,'D conf old'!$B:$AH,18,0))</f>
        <v>0</v>
      </c>
      <c r="AD54" s="58"/>
      <c r="AE54" s="223"/>
      <c r="AF54" s="117"/>
      <c r="AG54" s="225"/>
      <c r="AH54" s="225"/>
      <c r="AI54" s="117"/>
      <c r="AJ54" s="128"/>
      <c r="AK54" s="128"/>
      <c r="AL54" s="128"/>
    </row>
    <row r="55" spans="1:38" s="5" customFormat="1" x14ac:dyDescent="0.15">
      <c r="A55" s="2"/>
      <c r="B55" s="28" t="s">
        <v>456</v>
      </c>
      <c r="D55" s="82" t="str">
        <f>VLOOKUP($B55,'D (tt&gt;10)'!$B:$M,2,0)</f>
        <v>ata</v>
      </c>
      <c r="E55" s="29">
        <f>VLOOKUP($B55,'D (tt&gt;10)'!$B:$M,3,0)</f>
        <v>27</v>
      </c>
      <c r="F55" s="59">
        <f>VLOOKUP($B55,'D (tt&gt;10)'!$B:$M,4,0)</f>
        <v>5.7592592592592595</v>
      </c>
      <c r="G55" s="59">
        <f>VLOOKUP($B55,'D (tt&gt;10)'!$B:$M,5,0)</f>
        <v>5.8148148148148149</v>
      </c>
      <c r="H55" s="29">
        <f t="shared" si="0"/>
        <v>13</v>
      </c>
      <c r="I55" s="96">
        <f>VLOOKUP($B55,'D (tt&gt;10)'!$B:$M,7,0)</f>
        <v>0</v>
      </c>
      <c r="J55" s="96">
        <f>VLOOKUP($B55,'D (tt&gt;10)'!$B:$M,10,0)</f>
        <v>2</v>
      </c>
      <c r="K55" s="96">
        <f>VLOOKUP($B55,'D (tt&gt;10)'!$B:$M,11,0)</f>
        <v>7</v>
      </c>
      <c r="L55" s="58"/>
      <c r="M55" s="223" t="str">
        <f>LOWER(IF(ISNA(VLOOKUP($B55,'D conf old'!$B:$AH,3,0)),"",VLOOKUP($B55,'D conf old'!$B:$AH,3,0)))</f>
        <v/>
      </c>
      <c r="N55" s="117" t="str">
        <f>IF(ISNA(VLOOKUP($B55,'D conf old'!$B:$AH,3,0)),"",VLOOKUP($B55,'D conf old'!$B:$AH,4,0))</f>
        <v/>
      </c>
      <c r="O55" s="225" t="str">
        <f>IF(ISNA(VLOOKUP($B55,'D conf old'!$B:$AH,3,0)),"",VLOOKUP($B55,'D conf old'!$B:$AH,5,0))</f>
        <v/>
      </c>
      <c r="P55" s="225" t="str">
        <f>IF(ISNA(VLOOKUP($B55,'D conf old'!$B:$AH,3,0)),"",VLOOKUP($B55,'D conf old'!$B:$AH,6,0))</f>
        <v/>
      </c>
      <c r="Q55" s="117" t="str">
        <f>LOWER(IF(ISNA(VLOOKUP($B55,'D conf old'!$B:$AH,3,0)),"",VLOOKUP($B55,'D conf old'!$B:$AH,3,0)))</f>
        <v/>
      </c>
      <c r="R55" s="128" t="str">
        <f>IF(ISNA(VLOOKUP($B55,'D conf old'!$B:$AH,3,0)),"",VLOOKUP($B55,'D conf old'!$B:$AH,7,0))</f>
        <v/>
      </c>
      <c r="S55" s="128" t="str">
        <f>IF(ISNA(VLOOKUP($B55,'D conf old'!$B:$AH,3,0)),"",VLOOKUP($B55,'D conf old'!$B:$AH,8,0))</f>
        <v/>
      </c>
      <c r="T55" s="128" t="str">
        <f>IF(ISNA(VLOOKUP($B55,'D conf old'!$B:$AH,3,0)),"",VLOOKUP($B55,'D conf old'!$B:$AH,9,0))</f>
        <v/>
      </c>
      <c r="U55" s="58"/>
      <c r="V55" s="223" t="str">
        <f>LOWER(IF(ISNA(VLOOKUP($B55,'D conf old'!$B:$AH,3,0)),"",VLOOKUP($B55,'D conf old'!$B:$AH,12,0)))</f>
        <v/>
      </c>
      <c r="W55" s="117" t="str">
        <f>IF(ISNA(VLOOKUP($B55,'D conf old'!$B:$AH,3,0)),"",VLOOKUP($B55,'D conf old'!$B:$AH,13,0))</f>
        <v/>
      </c>
      <c r="X55" s="225" t="str">
        <f>IF(ISNA(VLOOKUP($B55,'D conf old'!$B:$AH,3,0)),"",VLOOKUP($B55,'D conf old'!$B:$AH,14,0))</f>
        <v/>
      </c>
      <c r="Y55" s="225" t="str">
        <f>IF(ISNA(VLOOKUP($B55,'D conf old'!$B:$AH,3,0)),"",VLOOKUP($B55,'D conf old'!$B:$AH,15,0))</f>
        <v/>
      </c>
      <c r="Z55" s="117" t="str">
        <f>LOWER(IF(ISNA(VLOOKUP($B55,'D conf old'!$B:$AH,3,0)),"",VLOOKUP($B55,'D conf old'!$B:$AH,3,0)))</f>
        <v/>
      </c>
      <c r="AA55" s="128" t="str">
        <f>IF(ISNA(VLOOKUP($B55,'D conf old'!$B:$AH,3,0)),"",VLOOKUP($B55,'D conf old'!$B:$AH,16,0))</f>
        <v/>
      </c>
      <c r="AB55" s="128" t="str">
        <f>IF(ISNA(VLOOKUP($B55,'D conf old'!$B:$AH,3,0)),"",VLOOKUP($B55,'D conf old'!$B:$AH,17,0))</f>
        <v/>
      </c>
      <c r="AC55" s="128" t="str">
        <f>IF(ISNA(VLOOKUP($B55,'D conf old'!$B:$AH,3,0)),"",VLOOKUP($B55,'D conf old'!$B:$AH,18,0))</f>
        <v/>
      </c>
      <c r="AD55" s="58"/>
      <c r="AE55" s="223"/>
      <c r="AF55" s="117"/>
      <c r="AG55" s="225"/>
      <c r="AH55" s="225"/>
      <c r="AI55" s="117"/>
      <c r="AJ55" s="128"/>
      <c r="AK55" s="128"/>
      <c r="AL55" s="128"/>
    </row>
    <row r="56" spans="1:38" s="5" customFormat="1" x14ac:dyDescent="0.15">
      <c r="A56" s="2"/>
      <c r="B56" s="28" t="s">
        <v>425</v>
      </c>
      <c r="D56" s="82" t="str">
        <f>VLOOKUP($B56,'D (tt&gt;10)'!$B:$M,2,0)</f>
        <v>tor</v>
      </c>
      <c r="E56" s="29">
        <f>VLOOKUP($B56,'D (tt&gt;10)'!$B:$M,3,0)</f>
        <v>21</v>
      </c>
      <c r="F56" s="59">
        <f>VLOOKUP($B56,'D (tt&gt;10)'!$B:$M,4,0)</f>
        <v>5.7142857142857144</v>
      </c>
      <c r="G56" s="59">
        <f>VLOOKUP($B56,'D (tt&gt;10)'!$B:$M,5,0)</f>
        <v>5.8095238095238093</v>
      </c>
      <c r="H56" s="29">
        <f t="shared" si="0"/>
        <v>9</v>
      </c>
      <c r="I56" s="96">
        <f>VLOOKUP($B56,'D (tt&gt;10)'!$B:$M,7,0)</f>
        <v>0</v>
      </c>
      <c r="J56" s="96">
        <f>VLOOKUP($B56,'D (tt&gt;10)'!$B:$M,10,0)</f>
        <v>1</v>
      </c>
      <c r="K56" s="96">
        <f>VLOOKUP($B56,'D (tt&gt;10)'!$B:$M,11,0)</f>
        <v>6</v>
      </c>
      <c r="L56" s="58"/>
      <c r="M56" s="223" t="str">
        <f>LOWER(IF(ISNA(VLOOKUP($B56,'D conf old'!$B:$AH,3,0)),"",VLOOKUP($B56,'D conf old'!$B:$AH,3,0)))</f>
        <v/>
      </c>
      <c r="N56" s="117" t="str">
        <f>IF(ISNA(VLOOKUP($B56,'D conf old'!$B:$AH,3,0)),"",VLOOKUP($B56,'D conf old'!$B:$AH,4,0))</f>
        <v/>
      </c>
      <c r="O56" s="225" t="str">
        <f>IF(ISNA(VLOOKUP($B56,'D conf old'!$B:$AH,3,0)),"",VLOOKUP($B56,'D conf old'!$B:$AH,5,0))</f>
        <v/>
      </c>
      <c r="P56" s="225" t="str">
        <f>IF(ISNA(VLOOKUP($B56,'D conf old'!$B:$AH,3,0)),"",VLOOKUP($B56,'D conf old'!$B:$AH,6,0))</f>
        <v/>
      </c>
      <c r="Q56" s="117" t="str">
        <f>LOWER(IF(ISNA(VLOOKUP($B56,'D conf old'!$B:$AH,3,0)),"",VLOOKUP($B56,'D conf old'!$B:$AH,3,0)))</f>
        <v/>
      </c>
      <c r="R56" s="128" t="str">
        <f>IF(ISNA(VLOOKUP($B56,'D conf old'!$B:$AH,3,0)),"",VLOOKUP($B56,'D conf old'!$B:$AH,7,0))</f>
        <v/>
      </c>
      <c r="S56" s="128" t="str">
        <f>IF(ISNA(VLOOKUP($B56,'D conf old'!$B:$AH,3,0)),"",VLOOKUP($B56,'D conf old'!$B:$AH,8,0))</f>
        <v/>
      </c>
      <c r="T56" s="128" t="str">
        <f>IF(ISNA(VLOOKUP($B56,'D conf old'!$B:$AH,3,0)),"",VLOOKUP($B56,'D conf old'!$B:$AH,9,0))</f>
        <v/>
      </c>
      <c r="U56" s="58"/>
      <c r="V56" s="223" t="str">
        <f>LOWER(IF(ISNA(VLOOKUP($B56,'D conf old'!$B:$AH,3,0)),"",VLOOKUP($B56,'D conf old'!$B:$AH,12,0)))</f>
        <v/>
      </c>
      <c r="W56" s="117" t="str">
        <f>IF(ISNA(VLOOKUP($B56,'D conf old'!$B:$AH,3,0)),"",VLOOKUP($B56,'D conf old'!$B:$AH,13,0))</f>
        <v/>
      </c>
      <c r="X56" s="225" t="str">
        <f>IF(ISNA(VLOOKUP($B56,'D conf old'!$B:$AH,3,0)),"",VLOOKUP($B56,'D conf old'!$B:$AH,14,0))</f>
        <v/>
      </c>
      <c r="Y56" s="225" t="str">
        <f>IF(ISNA(VLOOKUP($B56,'D conf old'!$B:$AH,3,0)),"",VLOOKUP($B56,'D conf old'!$B:$AH,15,0))</f>
        <v/>
      </c>
      <c r="Z56" s="117" t="str">
        <f>LOWER(IF(ISNA(VLOOKUP($B56,'D conf old'!$B:$AH,3,0)),"",VLOOKUP($B56,'D conf old'!$B:$AH,3,0)))</f>
        <v/>
      </c>
      <c r="AA56" s="128" t="str">
        <f>IF(ISNA(VLOOKUP($B56,'D conf old'!$B:$AH,3,0)),"",VLOOKUP($B56,'D conf old'!$B:$AH,16,0))</f>
        <v/>
      </c>
      <c r="AB56" s="128" t="str">
        <f>IF(ISNA(VLOOKUP($B56,'D conf old'!$B:$AH,3,0)),"",VLOOKUP($B56,'D conf old'!$B:$AH,17,0))</f>
        <v/>
      </c>
      <c r="AC56" s="128" t="str">
        <f>IF(ISNA(VLOOKUP($B56,'D conf old'!$B:$AH,3,0)),"",VLOOKUP($B56,'D conf old'!$B:$AH,18,0))</f>
        <v/>
      </c>
      <c r="AD56" s="58"/>
      <c r="AE56" s="223" t="str">
        <f>LOWER(IF(ISNA(VLOOKUP($B56,'D conf old'!$B:$AH,3,0)),"",VLOOKUP($B56,'D conf old'!$B:$AH,21,0)))</f>
        <v/>
      </c>
      <c r="AF56" s="117" t="str">
        <f>IF(ISNA(VLOOKUP($B56,'D conf old'!$B:$AH,3,0)),"",VLOOKUP($B56,'D conf old'!$B:$AH,22,0))</f>
        <v/>
      </c>
      <c r="AG56" s="225" t="str">
        <f>IF(ISNA(VLOOKUP($B56,'D conf old'!$B:$AH,3,0)),"",VLOOKUP($B56,'D conf old'!$B:$AH,23,0))</f>
        <v/>
      </c>
      <c r="AH56" s="225" t="str">
        <f>IF(ISNA(VLOOKUP($B56,'D conf old'!$B:$AH,3,0)),"",VLOOKUP($B56,'D conf old'!$B:$AH,24,0))</f>
        <v/>
      </c>
      <c r="AI56" s="117" t="str">
        <f>LOWER(IF(ISNA(VLOOKUP($B56,'D conf old'!$B:$AH,3,0)),"",VLOOKUP($B56,'D conf old'!$B:$AH,21,0)))</f>
        <v/>
      </c>
      <c r="AJ56" s="128" t="str">
        <f>IF(ISNA(VLOOKUP($B56,'D conf old'!$B:$AH,3,0)),"",VLOOKUP($B56,'D conf old'!$B:$AH,25,0))</f>
        <v/>
      </c>
      <c r="AK56" s="128" t="str">
        <f>IF(ISNA(VLOOKUP($B56,'D conf old'!$B:$AH,3,0)),"",VLOOKUP($B56,'D conf old'!$B:$AH,26,0))</f>
        <v/>
      </c>
      <c r="AL56" s="128" t="str">
        <f>IF(ISNA(VLOOKUP($B56,'D conf old'!$B:$AH,3,0)),"",VLOOKUP($B56,'D conf old'!$B:$AH,27,0))</f>
        <v/>
      </c>
    </row>
    <row r="57" spans="1:38" s="5" customFormat="1" x14ac:dyDescent="0.15">
      <c r="A57" s="2"/>
      <c r="B57" s="28" t="s">
        <v>397</v>
      </c>
      <c r="D57" s="82" t="str">
        <f>VLOOKUP($B57,'D (tt&gt;10)'!$B:$M,2,0)</f>
        <v>udi</v>
      </c>
      <c r="E57" s="29">
        <f>VLOOKUP($B57,'D (tt&gt;10)'!$B:$M,3,0)</f>
        <v>26</v>
      </c>
      <c r="F57" s="59">
        <f>VLOOKUP($B57,'D (tt&gt;10)'!$B:$M,4,0)</f>
        <v>5.5961538461538458</v>
      </c>
      <c r="G57" s="59">
        <f>VLOOKUP($B57,'D (tt&gt;10)'!$B:$M,5,0)</f>
        <v>5.7884615384615383</v>
      </c>
      <c r="H57" s="29">
        <f t="shared" si="0"/>
        <v>10</v>
      </c>
      <c r="I57" s="96">
        <f>VLOOKUP($B57,'D (tt&gt;10)'!$B:$M,7,0)</f>
        <v>0</v>
      </c>
      <c r="J57" s="96">
        <f>VLOOKUP($B57,'D (tt&gt;10)'!$B:$M,10,0)</f>
        <v>0</v>
      </c>
      <c r="K57" s="96">
        <f>VLOOKUP($B57,'D (tt&gt;10)'!$B:$M,11,0)</f>
        <v>10</v>
      </c>
      <c r="L57" s="58"/>
      <c r="M57" s="82" t="str">
        <f>LOWER(IF(ISNA(VLOOKUP($B57,'D conf old'!$B:$AH,3,0)),"",VLOOKUP($B57,'D conf old'!$B:$AH,3,0)))</f>
        <v>udi</v>
      </c>
      <c r="N57" s="29">
        <f>IF(ISNA(VLOOKUP($B57,'D conf old'!$B:$AH,3,0)),"",VLOOKUP($B57,'D conf old'!$B:$AH,4,0))</f>
        <v>29</v>
      </c>
      <c r="O57" s="59">
        <f>IF(ISNA(VLOOKUP($B57,'D conf old'!$B:$AH,3,0)),"",VLOOKUP($B57,'D conf old'!$B:$AH,5,0))</f>
        <v>6.16</v>
      </c>
      <c r="P57" s="59">
        <f>IF(ISNA(VLOOKUP($B57,'D conf old'!$B:$AH,3,0)),"",VLOOKUP($B57,'D conf old'!$B:$AH,6,0))</f>
        <v>6.05</v>
      </c>
      <c r="Q57" s="29" t="str">
        <f>LOWER(IF(ISNA(VLOOKUP($B57,'D conf old'!$B:$AH,3,0)),"",VLOOKUP($B57,'D conf old'!$B:$AH,3,0)))</f>
        <v>udi</v>
      </c>
      <c r="R57" s="96">
        <f>IF(ISNA(VLOOKUP($B57,'D conf old'!$B:$AH,3,0)),"",VLOOKUP($B57,'D conf old'!$B:$AH,7,0))</f>
        <v>2</v>
      </c>
      <c r="S57" s="96">
        <f>IF(ISNA(VLOOKUP($B57,'D conf old'!$B:$AH,3,0)),"",VLOOKUP($B57,'D conf old'!$B:$AH,8,0))</f>
        <v>3</v>
      </c>
      <c r="T57" s="96">
        <f>IF(ISNA(VLOOKUP($B57,'D conf old'!$B:$AH,3,0)),"",VLOOKUP($B57,'D conf old'!$B:$AH,9,0))</f>
        <v>12</v>
      </c>
      <c r="U57" s="58"/>
      <c r="V57" s="82" t="str">
        <f>LOWER(IF(ISNA(VLOOKUP($B57,'D conf old'!$B:$AH,3,0)),"",VLOOKUP($B57,'D conf old'!$B:$AH,12,0)))</f>
        <v>udi</v>
      </c>
      <c r="W57" s="29">
        <f>IF(ISNA(VLOOKUP($B57,'D conf old'!$B:$AH,3,0)),"",VLOOKUP($B57,'D conf old'!$B:$AH,13,0))</f>
        <v>30</v>
      </c>
      <c r="X57" s="59">
        <f>IF(ISNA(VLOOKUP($B57,'D conf old'!$B:$AH,3,0)),"",VLOOKUP($B57,'D conf old'!$B:$AH,14,0))</f>
        <v>6.25</v>
      </c>
      <c r="Y57" s="59">
        <f>IF(ISNA(VLOOKUP($B57,'D conf old'!$B:$AH,3,0)),"",VLOOKUP($B57,'D conf old'!$B:$AH,15,0))</f>
        <v>6.2</v>
      </c>
      <c r="Z57" s="29" t="str">
        <f>LOWER(IF(ISNA(VLOOKUP($B57,'D conf old'!$B:$AH,3,0)),"",VLOOKUP($B57,'D conf old'!$B:$AH,3,0)))</f>
        <v>udi</v>
      </c>
      <c r="AA57" s="96">
        <f>IF(ISNA(VLOOKUP($B57,'D conf old'!$B:$AH,3,0)),"",VLOOKUP($B57,'D conf old'!$B:$AH,16,0))</f>
        <v>1</v>
      </c>
      <c r="AB57" s="96">
        <f>IF(ISNA(VLOOKUP($B57,'D conf old'!$B:$AH,3,0)),"",VLOOKUP($B57,'D conf old'!$B:$AH,17,0))</f>
        <v>2</v>
      </c>
      <c r="AC57" s="96">
        <f>IF(ISNA(VLOOKUP($B57,'D conf old'!$B:$AH,3,0)),"",VLOOKUP($B57,'D conf old'!$B:$AH,18,0))</f>
        <v>7</v>
      </c>
      <c r="AD57" s="58"/>
      <c r="AE57" s="82" t="str">
        <f>LOWER(IF(ISNA(VLOOKUP($B57,'D conf old'!$B:$AH,3,0)),"",VLOOKUP($B57,'D conf old'!$B:$AH,21,0)))</f>
        <v>udi</v>
      </c>
      <c r="AF57" s="29">
        <f>IF(ISNA(VLOOKUP($B57,'D conf old'!$B:$AH,3,0)),"",VLOOKUP($B57,'D conf old'!$B:$AH,22,0))</f>
        <v>28</v>
      </c>
      <c r="AG57" s="59">
        <f>IF(ISNA(VLOOKUP($B57,'D conf old'!$B:$AH,3,0)),"",VLOOKUP($B57,'D conf old'!$B:$AH,23,0))</f>
        <v>6</v>
      </c>
      <c r="AH57" s="59">
        <f>IF(ISNA(VLOOKUP($B57,'D conf old'!$B:$AH,3,0)),"",VLOOKUP($B57,'D conf old'!$B:$AH,24,0))</f>
        <v>5.95</v>
      </c>
      <c r="AI57" s="29" t="str">
        <f>LOWER(IF(ISNA(VLOOKUP($B57,'D conf old'!$B:$AH,3,0)),"",VLOOKUP($B57,'D conf old'!$B:$AH,21,0)))</f>
        <v>udi</v>
      </c>
      <c r="AJ57" s="96">
        <f>IF(ISNA(VLOOKUP($B57,'D conf old'!$B:$AH,3,0)),"",VLOOKUP($B57,'D conf old'!$B:$AH,25,0))</f>
        <v>2</v>
      </c>
      <c r="AK57" s="96">
        <f>IF(ISNA(VLOOKUP($B57,'D conf old'!$B:$AH,3,0)),"",VLOOKUP($B57,'D conf old'!$B:$AH,26,0))</f>
        <v>0</v>
      </c>
      <c r="AL57" s="96">
        <f>IF(ISNA(VLOOKUP($B57,'D conf old'!$B:$AH,3,0)),"",VLOOKUP($B57,'D conf old'!$B:$AH,27,0))</f>
        <v>7</v>
      </c>
    </row>
    <row r="58" spans="1:38" s="5" customFormat="1" x14ac:dyDescent="0.15">
      <c r="A58" s="2"/>
      <c r="B58" s="28" t="s">
        <v>472</v>
      </c>
      <c r="D58" s="82" t="str">
        <f>VLOOKUP($B58,'D (tt&gt;10)'!$B:$M,2,0)</f>
        <v>cat</v>
      </c>
      <c r="E58" s="29">
        <f>VLOOKUP($B58,'D (tt&gt;10)'!$B:$M,3,0)</f>
        <v>21</v>
      </c>
      <c r="F58" s="59">
        <f>VLOOKUP($B58,'D (tt&gt;10)'!$B:$M,4,0)</f>
        <v>5.7857142857142856</v>
      </c>
      <c r="G58" s="59">
        <f>VLOOKUP($B58,'D (tt&gt;10)'!$B:$M,5,0)</f>
        <v>5.7857142857142856</v>
      </c>
      <c r="H58" s="29">
        <f t="shared" si="0"/>
        <v>6</v>
      </c>
      <c r="I58" s="96">
        <f>VLOOKUP($B58,'D (tt&gt;10)'!$B:$M,7,0)</f>
        <v>1</v>
      </c>
      <c r="J58" s="96">
        <f>VLOOKUP($B58,'D (tt&gt;10)'!$B:$M,10,0)</f>
        <v>0</v>
      </c>
      <c r="K58" s="96">
        <f>VLOOKUP($B58,'D (tt&gt;10)'!$B:$M,11,0)</f>
        <v>6</v>
      </c>
      <c r="L58" s="58"/>
      <c r="M58" s="82" t="str">
        <f>LOWER(IF(ISNA(VLOOKUP($B58,'D conf old'!$B:$AH,3,0)),"",VLOOKUP($B58,'D conf old'!$B:$AH,3,0)))</f>
        <v>cat</v>
      </c>
      <c r="N58" s="29">
        <f>IF(ISNA(VLOOKUP($B58,'D conf old'!$B:$AH,3,0)),"",VLOOKUP($B58,'D conf old'!$B:$AH,4,0))</f>
        <v>29</v>
      </c>
      <c r="O58" s="59">
        <f>IF(ISNA(VLOOKUP($B58,'D conf old'!$B:$AH,3,0)),"",VLOOKUP($B58,'D conf old'!$B:$AH,5,0))</f>
        <v>6.21</v>
      </c>
      <c r="P58" s="59">
        <f>IF(ISNA(VLOOKUP($B58,'D conf old'!$B:$AH,3,0)),"",VLOOKUP($B58,'D conf old'!$B:$AH,6,0))</f>
        <v>6.16</v>
      </c>
      <c r="Q58" s="29" t="str">
        <f>LOWER(IF(ISNA(VLOOKUP($B58,'D conf old'!$B:$AH,3,0)),"",VLOOKUP($B58,'D conf old'!$B:$AH,3,0)))</f>
        <v>cat</v>
      </c>
      <c r="R58" s="96">
        <f>IF(ISNA(VLOOKUP($B58,'D conf old'!$B:$AH,3,0)),"",VLOOKUP($B58,'D conf old'!$B:$AH,7,0))</f>
        <v>2</v>
      </c>
      <c r="S58" s="96">
        <f>IF(ISNA(VLOOKUP($B58,'D conf old'!$B:$AH,3,0)),"",VLOOKUP($B58,'D conf old'!$B:$AH,8,0))</f>
        <v>0</v>
      </c>
      <c r="T58" s="96">
        <f>IF(ISNA(VLOOKUP($B58,'D conf old'!$B:$AH,3,0)),"",VLOOKUP($B58,'D conf old'!$B:$AH,9,0))</f>
        <v>9</v>
      </c>
      <c r="U58" s="58"/>
      <c r="V58" s="82" t="str">
        <f>LOWER(IF(ISNA(VLOOKUP($B58,'D conf old'!$B:$AH,3,0)),"",VLOOKUP($B58,'D conf old'!$B:$AH,12,0)))</f>
        <v>cat</v>
      </c>
      <c r="W58" s="29">
        <f>IF(ISNA(VLOOKUP($B58,'D conf old'!$B:$AH,3,0)),"",VLOOKUP($B58,'D conf old'!$B:$AH,13,0))</f>
        <v>31</v>
      </c>
      <c r="X58" s="59">
        <f>IF(ISNA(VLOOKUP($B58,'D conf old'!$B:$AH,3,0)),"",VLOOKUP($B58,'D conf old'!$B:$AH,14,0))</f>
        <v>5.95</v>
      </c>
      <c r="Y58" s="59">
        <f>IF(ISNA(VLOOKUP($B58,'D conf old'!$B:$AH,3,0)),"",VLOOKUP($B58,'D conf old'!$B:$AH,15,0))</f>
        <v>5.95</v>
      </c>
      <c r="Z58" s="29" t="str">
        <f>LOWER(IF(ISNA(VLOOKUP($B58,'D conf old'!$B:$AH,3,0)),"",VLOOKUP($B58,'D conf old'!$B:$AH,3,0)))</f>
        <v>cat</v>
      </c>
      <c r="AA58" s="96">
        <f>IF(ISNA(VLOOKUP($B58,'D conf old'!$B:$AH,3,0)),"",VLOOKUP($B58,'D conf old'!$B:$AH,16,0))</f>
        <v>2</v>
      </c>
      <c r="AB58" s="96">
        <f>IF(ISNA(VLOOKUP($B58,'D conf old'!$B:$AH,3,0)),"",VLOOKUP($B58,'D conf old'!$B:$AH,17,0))</f>
        <v>0</v>
      </c>
      <c r="AC58" s="96">
        <f>IF(ISNA(VLOOKUP($B58,'D conf old'!$B:$AH,3,0)),"",VLOOKUP($B58,'D conf old'!$B:$AH,18,0))</f>
        <v>8</v>
      </c>
      <c r="AD58" s="58"/>
      <c r="AE58" s="82" t="str">
        <f>LOWER(IF(ISNA(VLOOKUP($B58,'D conf old'!$B:$AH,3,0)),"",VLOOKUP($B58,'D conf old'!$B:$AH,21,0)))</f>
        <v>cat</v>
      </c>
      <c r="AF58" s="29">
        <f>IF(ISNA(VLOOKUP($B58,'D conf old'!$B:$AH,3,0)),"",VLOOKUP($B58,'D conf old'!$B:$AH,22,0))</f>
        <v>24</v>
      </c>
      <c r="AG58" s="59">
        <f>IF(ISNA(VLOOKUP($B58,'D conf old'!$B:$AH,3,0)),"",VLOOKUP($B58,'D conf old'!$B:$AH,23,0))</f>
        <v>5.73</v>
      </c>
      <c r="AH58" s="59">
        <f>IF(ISNA(VLOOKUP($B58,'D conf old'!$B:$AH,3,0)),"",VLOOKUP($B58,'D conf old'!$B:$AH,24,0))</f>
        <v>5.85</v>
      </c>
      <c r="AI58" s="29" t="str">
        <f>LOWER(IF(ISNA(VLOOKUP($B58,'D conf old'!$B:$AH,3,0)),"",VLOOKUP($B58,'D conf old'!$B:$AH,21,0)))</f>
        <v>cat</v>
      </c>
      <c r="AJ58" s="96">
        <f>IF(ISNA(VLOOKUP($B58,'D conf old'!$B:$AH,3,0)),"",VLOOKUP($B58,'D conf old'!$B:$AH,25,0))</f>
        <v>0</v>
      </c>
      <c r="AK58" s="96">
        <f>IF(ISNA(VLOOKUP($B58,'D conf old'!$B:$AH,3,0)),"",VLOOKUP($B58,'D conf old'!$B:$AH,26,0))</f>
        <v>0</v>
      </c>
      <c r="AL58" s="96">
        <f>IF(ISNA(VLOOKUP($B58,'D conf old'!$B:$AH,3,0)),"",VLOOKUP($B58,'D conf old'!$B:$AH,27,0))</f>
        <v>6</v>
      </c>
    </row>
    <row r="59" spans="1:38" s="5" customFormat="1" x14ac:dyDescent="0.15">
      <c r="A59" s="2"/>
      <c r="B59" s="28" t="s">
        <v>372</v>
      </c>
      <c r="D59" s="82" t="str">
        <f>VLOOKUP($B59,'D (tt&gt;10)'!$B:$M,2,0)</f>
        <v>ver</v>
      </c>
      <c r="E59" s="29">
        <f>VLOOKUP($B59,'D (tt&gt;10)'!$B:$M,3,0)</f>
        <v>32</v>
      </c>
      <c r="F59" s="59">
        <f>VLOOKUP($B59,'D (tt&gt;10)'!$B:$M,4,0)</f>
        <v>5.90625</v>
      </c>
      <c r="G59" s="59">
        <f>VLOOKUP($B59,'D (tt&gt;10)'!$B:$M,5,0)</f>
        <v>5.78125</v>
      </c>
      <c r="H59" s="29">
        <f t="shared" si="0"/>
        <v>6</v>
      </c>
      <c r="I59" s="96">
        <f>VLOOKUP($B59,'D (tt&gt;10)'!$B:$M,7,0)</f>
        <v>3</v>
      </c>
      <c r="J59" s="96">
        <f>VLOOKUP($B59,'D (tt&gt;10)'!$B:$M,10,0)</f>
        <v>0</v>
      </c>
      <c r="K59" s="96">
        <f>VLOOKUP($B59,'D (tt&gt;10)'!$B:$M,11,0)</f>
        <v>6</v>
      </c>
      <c r="L59" s="58"/>
      <c r="M59" s="223" t="str">
        <f>LOWER(IF(ISNA(VLOOKUP($B59,'D conf old'!$B:$AH,3,0)),"",VLOOKUP($B59,'D conf old'!$B:$AH,3,0)))</f>
        <v/>
      </c>
      <c r="N59" s="117" t="str">
        <f>IF(ISNA(VLOOKUP($B59,'D conf old'!$B:$AH,3,0)),"",VLOOKUP($B59,'D conf old'!$B:$AH,4,0))</f>
        <v/>
      </c>
      <c r="O59" s="225" t="str">
        <f>IF(ISNA(VLOOKUP($B59,'D conf old'!$B:$AH,3,0)),"",VLOOKUP($B59,'D conf old'!$B:$AH,5,0))</f>
        <v/>
      </c>
      <c r="P59" s="225" t="str">
        <f>IF(ISNA(VLOOKUP($B59,'D conf old'!$B:$AH,3,0)),"",VLOOKUP($B59,'D conf old'!$B:$AH,6,0))</f>
        <v/>
      </c>
      <c r="Q59" s="117" t="str">
        <f>LOWER(IF(ISNA(VLOOKUP($B59,'D conf old'!$B:$AH,3,0)),"",VLOOKUP($B59,'D conf old'!$B:$AH,3,0)))</f>
        <v/>
      </c>
      <c r="R59" s="128" t="str">
        <f>IF(ISNA(VLOOKUP($B59,'D conf old'!$B:$AH,3,0)),"",VLOOKUP($B59,'D conf old'!$B:$AH,7,0))</f>
        <v/>
      </c>
      <c r="S59" s="128" t="str">
        <f>IF(ISNA(VLOOKUP($B59,'D conf old'!$B:$AH,3,0)),"",VLOOKUP($B59,'D conf old'!$B:$AH,8,0))</f>
        <v/>
      </c>
      <c r="T59" s="128" t="str">
        <f>IF(ISNA(VLOOKUP($B59,'D conf old'!$B:$AH,3,0)),"",VLOOKUP($B59,'D conf old'!$B:$AH,9,0))</f>
        <v/>
      </c>
      <c r="U59" s="58"/>
      <c r="V59" s="223" t="str">
        <f>LOWER(IF(ISNA(VLOOKUP($B59,'D conf old'!$B:$AH,3,0)),"",VLOOKUP($B59,'D conf old'!$B:$AH,12,0)))</f>
        <v/>
      </c>
      <c r="W59" s="117" t="str">
        <f>IF(ISNA(VLOOKUP($B59,'D conf old'!$B:$AH,3,0)),"",VLOOKUP($B59,'D conf old'!$B:$AH,13,0))</f>
        <v/>
      </c>
      <c r="X59" s="225" t="str">
        <f>IF(ISNA(VLOOKUP($B59,'D conf old'!$B:$AH,3,0)),"",VLOOKUP($B59,'D conf old'!$B:$AH,14,0))</f>
        <v/>
      </c>
      <c r="Y59" s="225" t="str">
        <f>IF(ISNA(VLOOKUP($B59,'D conf old'!$B:$AH,3,0)),"",VLOOKUP($B59,'D conf old'!$B:$AH,15,0))</f>
        <v/>
      </c>
      <c r="Z59" s="117" t="str">
        <f>LOWER(IF(ISNA(VLOOKUP($B59,'D conf old'!$B:$AH,3,0)),"",VLOOKUP($B59,'D conf old'!$B:$AH,3,0)))</f>
        <v/>
      </c>
      <c r="AA59" s="128" t="str">
        <f>IF(ISNA(VLOOKUP($B59,'D conf old'!$B:$AH,3,0)),"",VLOOKUP($B59,'D conf old'!$B:$AH,16,0))</f>
        <v/>
      </c>
      <c r="AB59" s="128" t="str">
        <f>IF(ISNA(VLOOKUP($B59,'D conf old'!$B:$AH,3,0)),"",VLOOKUP($B59,'D conf old'!$B:$AH,17,0))</f>
        <v/>
      </c>
      <c r="AC59" s="128" t="str">
        <f>IF(ISNA(VLOOKUP($B59,'D conf old'!$B:$AH,3,0)),"",VLOOKUP($B59,'D conf old'!$B:$AH,18,0))</f>
        <v/>
      </c>
      <c r="AD59" s="58"/>
      <c r="AE59" s="223" t="str">
        <f>LOWER(IF(ISNA(VLOOKUP($B59,'D conf old'!$B:$AH,3,0)),"",VLOOKUP($B59,'D conf old'!$B:$AH,21,0)))</f>
        <v/>
      </c>
      <c r="AF59" s="117" t="str">
        <f>IF(ISNA(VLOOKUP($B59,'D conf old'!$B:$AH,3,0)),"",VLOOKUP($B59,'D conf old'!$B:$AH,22,0))</f>
        <v/>
      </c>
      <c r="AG59" s="225" t="str">
        <f>IF(ISNA(VLOOKUP($B59,'D conf old'!$B:$AH,3,0)),"",VLOOKUP($B59,'D conf old'!$B:$AH,23,0))</f>
        <v/>
      </c>
      <c r="AH59" s="225" t="str">
        <f>IF(ISNA(VLOOKUP($B59,'D conf old'!$B:$AH,3,0)),"",VLOOKUP($B59,'D conf old'!$B:$AH,24,0))</f>
        <v/>
      </c>
      <c r="AI59" s="117" t="str">
        <f>LOWER(IF(ISNA(VLOOKUP($B59,'D conf old'!$B:$AH,3,0)),"",VLOOKUP($B59,'D conf old'!$B:$AH,21,0)))</f>
        <v/>
      </c>
      <c r="AJ59" s="128" t="str">
        <f>IF(ISNA(VLOOKUP($B59,'D conf old'!$B:$AH,3,0)),"",VLOOKUP($B59,'D conf old'!$B:$AH,25,0))</f>
        <v/>
      </c>
      <c r="AK59" s="128" t="str">
        <f>IF(ISNA(VLOOKUP($B59,'D conf old'!$B:$AH,3,0)),"",VLOOKUP($B59,'D conf old'!$B:$AH,26,0))</f>
        <v/>
      </c>
      <c r="AL59" s="128" t="str">
        <f>IF(ISNA(VLOOKUP($B59,'D conf old'!$B:$AH,3,0)),"",VLOOKUP($B59,'D conf old'!$B:$AH,27,0))</f>
        <v/>
      </c>
    </row>
    <row r="60" spans="1:38" s="5" customFormat="1" x14ac:dyDescent="0.15">
      <c r="A60" s="2"/>
      <c r="B60" s="28" t="s">
        <v>415</v>
      </c>
      <c r="D60" s="82" t="str">
        <f>VLOOKUP($B60,'D (tt&gt;10)'!$B:$M,2,0)</f>
        <v>int</v>
      </c>
      <c r="E60" s="29">
        <f>VLOOKUP($B60,'D (tt&gt;10)'!$B:$M,3,0)</f>
        <v>27</v>
      </c>
      <c r="F60" s="59">
        <f>VLOOKUP($B60,'D (tt&gt;10)'!$B:$M,4,0)</f>
        <v>5.6481481481481479</v>
      </c>
      <c r="G60" s="59">
        <f>VLOOKUP($B60,'D (tt&gt;10)'!$B:$M,5,0)</f>
        <v>5.7777777777777777</v>
      </c>
      <c r="H60" s="29">
        <f t="shared" si="0"/>
        <v>7</v>
      </c>
      <c r="I60" s="96">
        <f>VLOOKUP($B60,'D (tt&gt;10)'!$B:$M,7,0)</f>
        <v>0</v>
      </c>
      <c r="J60" s="96">
        <f>VLOOKUP($B60,'D (tt&gt;10)'!$B:$M,10,0)</f>
        <v>0</v>
      </c>
      <c r="K60" s="96">
        <f>VLOOKUP($B60,'D (tt&gt;10)'!$B:$M,11,0)</f>
        <v>7</v>
      </c>
      <c r="L60" s="58"/>
      <c r="M60" s="223" t="str">
        <f>LOWER(IF(ISNA(VLOOKUP($B60,'D conf old'!$B:$AH,3,0)),"",VLOOKUP($B60,'D conf old'!$B:$AH,3,0)))</f>
        <v/>
      </c>
      <c r="N60" s="117" t="str">
        <f>IF(ISNA(VLOOKUP($B60,'D conf old'!$B:$AH,3,0)),"",VLOOKUP($B60,'D conf old'!$B:$AH,4,0))</f>
        <v/>
      </c>
      <c r="O60" s="225" t="str">
        <f>IF(ISNA(VLOOKUP($B60,'D conf old'!$B:$AH,3,0)),"",VLOOKUP($B60,'D conf old'!$B:$AH,5,0))</f>
        <v/>
      </c>
      <c r="P60" s="225" t="str">
        <f>IF(ISNA(VLOOKUP($B60,'D conf old'!$B:$AH,3,0)),"",VLOOKUP($B60,'D conf old'!$B:$AH,6,0))</f>
        <v/>
      </c>
      <c r="Q60" s="117" t="str">
        <f>LOWER(IF(ISNA(VLOOKUP($B60,'D conf old'!$B:$AH,3,0)),"",VLOOKUP($B60,'D conf old'!$B:$AH,3,0)))</f>
        <v/>
      </c>
      <c r="R60" s="128" t="str">
        <f>IF(ISNA(VLOOKUP($B60,'D conf old'!$B:$AH,3,0)),"",VLOOKUP($B60,'D conf old'!$B:$AH,7,0))</f>
        <v/>
      </c>
      <c r="S60" s="128" t="str">
        <f>IF(ISNA(VLOOKUP($B60,'D conf old'!$B:$AH,3,0)),"",VLOOKUP($B60,'D conf old'!$B:$AH,8,0))</f>
        <v/>
      </c>
      <c r="T60" s="128" t="str">
        <f>IF(ISNA(VLOOKUP($B60,'D conf old'!$B:$AH,3,0)),"",VLOOKUP($B60,'D conf old'!$B:$AH,9,0))</f>
        <v/>
      </c>
      <c r="U60" s="58"/>
      <c r="V60" s="223" t="str">
        <f>LOWER(IF(ISNA(VLOOKUP($B60,'D conf old'!$B:$AH,3,0)),"",VLOOKUP($B60,'D conf old'!$B:$AH,12,0)))</f>
        <v/>
      </c>
      <c r="W60" s="117" t="str">
        <f>IF(ISNA(VLOOKUP($B60,'D conf old'!$B:$AH,3,0)),"",VLOOKUP($B60,'D conf old'!$B:$AH,13,0))</f>
        <v/>
      </c>
      <c r="X60" s="225" t="str">
        <f>IF(ISNA(VLOOKUP($B60,'D conf old'!$B:$AH,3,0)),"",VLOOKUP($B60,'D conf old'!$B:$AH,14,0))</f>
        <v/>
      </c>
      <c r="Y60" s="225" t="str">
        <f>IF(ISNA(VLOOKUP($B60,'D conf old'!$B:$AH,3,0)),"",VLOOKUP($B60,'D conf old'!$B:$AH,15,0))</f>
        <v/>
      </c>
      <c r="Z60" s="117" t="str">
        <f>LOWER(IF(ISNA(VLOOKUP($B60,'D conf old'!$B:$AH,3,0)),"",VLOOKUP($B60,'D conf old'!$B:$AH,3,0)))</f>
        <v/>
      </c>
      <c r="AA60" s="128" t="str">
        <f>IF(ISNA(VLOOKUP($B60,'D conf old'!$B:$AH,3,0)),"",VLOOKUP($B60,'D conf old'!$B:$AH,16,0))</f>
        <v/>
      </c>
      <c r="AB60" s="128" t="str">
        <f>IF(ISNA(VLOOKUP($B60,'D conf old'!$B:$AH,3,0)),"",VLOOKUP($B60,'D conf old'!$B:$AH,17,0))</f>
        <v/>
      </c>
      <c r="AC60" s="128" t="str">
        <f>IF(ISNA(VLOOKUP($B60,'D conf old'!$B:$AH,3,0)),"",VLOOKUP($B60,'D conf old'!$B:$AH,18,0))</f>
        <v/>
      </c>
      <c r="AD60" s="58"/>
      <c r="AE60" s="223" t="str">
        <f>LOWER(IF(ISNA(VLOOKUP($B60,'D conf old'!$B:$AH,3,0)),"",VLOOKUP($B60,'D conf old'!$B:$AH,21,0)))</f>
        <v/>
      </c>
      <c r="AF60" s="117"/>
      <c r="AG60" s="225"/>
      <c r="AH60" s="225"/>
      <c r="AI60" s="117"/>
      <c r="AJ60" s="128"/>
      <c r="AK60" s="128"/>
      <c r="AL60" s="128"/>
    </row>
    <row r="61" spans="1:38" s="5" customFormat="1" x14ac:dyDescent="0.15">
      <c r="A61" s="2"/>
      <c r="B61" s="28" t="s">
        <v>377</v>
      </c>
      <c r="D61" s="82" t="str">
        <f>VLOOKUP($B61,'D (tt&gt;10)'!$B:$M,2,0)</f>
        <v>sas</v>
      </c>
      <c r="E61" s="29">
        <f>VLOOKUP($B61,'D (tt&gt;10)'!$B:$M,3,0)</f>
        <v>20</v>
      </c>
      <c r="F61" s="59">
        <f>VLOOKUP($B61,'D (tt&gt;10)'!$B:$M,4,0)</f>
        <v>5.4749999999999996</v>
      </c>
      <c r="G61" s="59">
        <f>VLOOKUP($B61,'D (tt&gt;10)'!$B:$M,5,0)</f>
        <v>5.7750000000000004</v>
      </c>
      <c r="H61" s="29">
        <f t="shared" ref="H61:H72" si="3">J61*3+K61</f>
        <v>4</v>
      </c>
      <c r="I61" s="96">
        <f>VLOOKUP($B61,'D (tt&gt;10)'!$B:$M,7,0)</f>
        <v>0</v>
      </c>
      <c r="J61" s="96">
        <f>VLOOKUP($B61,'D (tt&gt;10)'!$B:$M,10,0)</f>
        <v>0</v>
      </c>
      <c r="K61" s="96">
        <f>VLOOKUP($B61,'D (tt&gt;10)'!$B:$M,11,0)</f>
        <v>4</v>
      </c>
      <c r="L61" s="58"/>
      <c r="M61" s="82" t="str">
        <f>LOWER(IF(ISNA(VLOOKUP($B61,'D conf old'!$B:$AH,3,0)),"",VLOOKUP($B61,'D conf old'!$B:$AH,3,0)))</f>
        <v>nap</v>
      </c>
      <c r="N61" s="29">
        <f>IF(ISNA(VLOOKUP($B61,'D conf old'!$B:$AH,3,0)),"",VLOOKUP($B61,'D conf old'!$B:$AH,4,0))</f>
        <v>32</v>
      </c>
      <c r="O61" s="59">
        <f>IF(ISNA(VLOOKUP($B61,'D conf old'!$B:$AH,3,0)),"",VLOOKUP($B61,'D conf old'!$B:$AH,5,0))</f>
        <v>6.08</v>
      </c>
      <c r="P61" s="59">
        <f>IF(ISNA(VLOOKUP($B61,'D conf old'!$B:$AH,3,0)),"",VLOOKUP($B61,'D conf old'!$B:$AH,6,0))</f>
        <v>6.2</v>
      </c>
      <c r="Q61" s="29" t="str">
        <f>LOWER(IF(ISNA(VLOOKUP($B61,'D conf old'!$B:$AH,3,0)),"",VLOOKUP($B61,'D conf old'!$B:$AH,3,0)))</f>
        <v>nap</v>
      </c>
      <c r="R61" s="96">
        <f>IF(ISNA(VLOOKUP($B61,'D conf old'!$B:$AH,3,0)),"",VLOOKUP($B61,'D conf old'!$B:$AH,7,0))</f>
        <v>1</v>
      </c>
      <c r="S61" s="96">
        <f>IF(ISNA(VLOOKUP($B61,'D conf old'!$B:$AH,3,0)),"",VLOOKUP($B61,'D conf old'!$B:$AH,8,0))</f>
        <v>1</v>
      </c>
      <c r="T61" s="96">
        <f>IF(ISNA(VLOOKUP($B61,'D conf old'!$B:$AH,3,0)),"",VLOOKUP($B61,'D conf old'!$B:$AH,9,0))</f>
        <v>8</v>
      </c>
      <c r="U61" s="58"/>
      <c r="V61" s="82" t="str">
        <f>LOWER(IF(ISNA(VLOOKUP($B61,'D conf old'!$B:$AH,3,0)),"",VLOOKUP($B61,'D conf old'!$B:$AH,12,0)))</f>
        <v>nap</v>
      </c>
      <c r="W61" s="29">
        <f>IF(ISNA(VLOOKUP($B61,'D conf old'!$B:$AH,3,0)),"",VLOOKUP($B61,'D conf old'!$B:$AH,13,0))</f>
        <v>32</v>
      </c>
      <c r="X61" s="59">
        <f>IF(ISNA(VLOOKUP($B61,'D conf old'!$B:$AH,3,0)),"",VLOOKUP($B61,'D conf old'!$B:$AH,14,0))</f>
        <v>5.97</v>
      </c>
      <c r="Y61" s="59">
        <f>IF(ISNA(VLOOKUP($B61,'D conf old'!$B:$AH,3,0)),"",VLOOKUP($B61,'D conf old'!$B:$AH,15,0))</f>
        <v>5.91</v>
      </c>
      <c r="Z61" s="29" t="str">
        <f>LOWER(IF(ISNA(VLOOKUP($B61,'D conf old'!$B:$AH,3,0)),"",VLOOKUP($B61,'D conf old'!$B:$AH,3,0)))</f>
        <v>nap</v>
      </c>
      <c r="AA61" s="96">
        <f>IF(ISNA(VLOOKUP($B61,'D conf old'!$B:$AH,3,0)),"",VLOOKUP($B61,'D conf old'!$B:$AH,16,0))</f>
        <v>2</v>
      </c>
      <c r="AB61" s="96">
        <f>IF(ISNA(VLOOKUP($B61,'D conf old'!$B:$AH,3,0)),"",VLOOKUP($B61,'D conf old'!$B:$AH,17,0))</f>
        <v>1</v>
      </c>
      <c r="AC61" s="96">
        <f>IF(ISNA(VLOOKUP($B61,'D conf old'!$B:$AH,3,0)),"",VLOOKUP($B61,'D conf old'!$B:$AH,18,0))</f>
        <v>1</v>
      </c>
      <c r="AD61" s="58"/>
      <c r="AE61" s="223" t="str">
        <f>LOWER(IF(ISNA(VLOOKUP($B61,'D conf old'!$B:$AH,3,0)),"",VLOOKUP($B61,'D conf old'!$B:$AH,21,0)))</f>
        <v/>
      </c>
      <c r="AF61" s="117"/>
      <c r="AG61" s="225"/>
      <c r="AH61" s="225"/>
      <c r="AI61" s="117"/>
      <c r="AJ61" s="128"/>
      <c r="AK61" s="128"/>
      <c r="AL61" s="128"/>
    </row>
    <row r="62" spans="1:38" s="5" customFormat="1" x14ac:dyDescent="0.15">
      <c r="A62" s="2"/>
      <c r="B62" s="28" t="s">
        <v>389</v>
      </c>
      <c r="D62" s="82" t="str">
        <f>VLOOKUP($B62,'D (tt&gt;10)'!$B:$M,2,0)</f>
        <v>int</v>
      </c>
      <c r="E62" s="29">
        <f>VLOOKUP($B62,'D (tt&gt;10)'!$B:$M,3,0)</f>
        <v>24</v>
      </c>
      <c r="F62" s="59">
        <f>VLOOKUP($B62,'D (tt&gt;10)'!$B:$M,4,0)</f>
        <v>5.9375</v>
      </c>
      <c r="G62" s="59">
        <f>VLOOKUP($B62,'D (tt&gt;10)'!$B:$M,5,0)</f>
        <v>5.770833333333333</v>
      </c>
      <c r="H62" s="29">
        <f t="shared" si="3"/>
        <v>4</v>
      </c>
      <c r="I62" s="96">
        <f>VLOOKUP($B62,'D (tt&gt;10)'!$B:$M,7,0)</f>
        <v>2</v>
      </c>
      <c r="J62" s="96">
        <f>VLOOKUP($B62,'D (tt&gt;10)'!$B:$M,10,0)</f>
        <v>0</v>
      </c>
      <c r="K62" s="96">
        <f>VLOOKUP($B62,'D (tt&gt;10)'!$B:$M,11,0)</f>
        <v>4</v>
      </c>
      <c r="L62" s="58"/>
      <c r="M62" s="82" t="str">
        <f>LOWER(IF(ISNA(VLOOKUP($B62,'D conf old'!$B:$AH,3,0)),"",VLOOKUP($B62,'D conf old'!$B:$AH,3,0)))</f>
        <v>tor</v>
      </c>
      <c r="N62" s="29">
        <f>IF(ISNA(VLOOKUP($B62,'D conf old'!$B:$AH,3,0)),"",VLOOKUP($B62,'D conf old'!$B:$AH,4,0))</f>
        <v>24</v>
      </c>
      <c r="O62" s="59">
        <f>IF(ISNA(VLOOKUP($B62,'D conf old'!$B:$AH,3,0)),"",VLOOKUP($B62,'D conf old'!$B:$AH,5,0))</f>
        <v>6.15</v>
      </c>
      <c r="P62" s="59">
        <f>IF(ISNA(VLOOKUP($B62,'D conf old'!$B:$AH,3,0)),"",VLOOKUP($B62,'D conf old'!$B:$AH,6,0))</f>
        <v>5.94</v>
      </c>
      <c r="Q62" s="29" t="str">
        <f>LOWER(IF(ISNA(VLOOKUP($B62,'D conf old'!$B:$AH,3,0)),"",VLOOKUP($B62,'D conf old'!$B:$AH,3,0)))</f>
        <v>tor</v>
      </c>
      <c r="R62" s="96">
        <f>IF(ISNA(VLOOKUP($B62,'D conf old'!$B:$AH,3,0)),"",VLOOKUP($B62,'D conf old'!$B:$AH,7,0))</f>
        <v>2</v>
      </c>
      <c r="S62" s="96">
        <f>IF(ISNA(VLOOKUP($B62,'D conf old'!$B:$AH,3,0)),"",VLOOKUP($B62,'D conf old'!$B:$AH,8,0))</f>
        <v>1</v>
      </c>
      <c r="T62" s="96">
        <f>IF(ISNA(VLOOKUP($B62,'D conf old'!$B:$AH,3,0)),"",VLOOKUP($B62,'D conf old'!$B:$AH,9,0))</f>
        <v>4</v>
      </c>
      <c r="U62" s="58"/>
      <c r="V62" s="223"/>
      <c r="W62" s="117"/>
      <c r="X62" s="225"/>
      <c r="Y62" s="225"/>
      <c r="Z62" s="117"/>
      <c r="AA62" s="128"/>
      <c r="AB62" s="128"/>
      <c r="AC62" s="128"/>
      <c r="AD62" s="58"/>
      <c r="AE62" s="223"/>
      <c r="AF62" s="117"/>
      <c r="AG62" s="225"/>
      <c r="AH62" s="225"/>
      <c r="AI62" s="117"/>
      <c r="AJ62" s="128"/>
      <c r="AK62" s="128"/>
      <c r="AL62" s="128"/>
    </row>
    <row r="63" spans="1:38" s="5" customFormat="1" x14ac:dyDescent="0.15">
      <c r="A63" s="2"/>
      <c r="B63" s="28" t="s">
        <v>875</v>
      </c>
      <c r="D63" s="82" t="str">
        <f>VLOOKUP($B63,'D (tt&gt;10)'!$B:$M,2,0)</f>
        <v>cag</v>
      </c>
      <c r="E63" s="29">
        <f>VLOOKUP($B63,'D (tt&gt;10)'!$B:$M,3,0)</f>
        <v>36</v>
      </c>
      <c r="F63" s="59">
        <f>VLOOKUP($B63,'D (tt&gt;10)'!$B:$M,4,0)</f>
        <v>5.6111111111111107</v>
      </c>
      <c r="G63" s="59">
        <f>VLOOKUP($B63,'D (tt&gt;10)'!$B:$M,5,0)</f>
        <v>5.7638888888888893</v>
      </c>
      <c r="H63" s="29">
        <f t="shared" si="3"/>
        <v>11</v>
      </c>
      <c r="I63" s="96">
        <f>VLOOKUP($B63,'D (tt&gt;10)'!$B:$M,7,0)</f>
        <v>0</v>
      </c>
      <c r="J63" s="96">
        <f>VLOOKUP($B63,'D (tt&gt;10)'!$B:$M,10,0)</f>
        <v>0</v>
      </c>
      <c r="K63" s="96">
        <f>VLOOKUP($B63,'D (tt&gt;10)'!$B:$M,11,0)</f>
        <v>11</v>
      </c>
      <c r="L63" s="58"/>
      <c r="M63" s="82" t="str">
        <f>LOWER(IF(ISNA(VLOOKUP($B63,'D conf old'!$B:$AH,3,0)),"",VLOOKUP($B63,'D conf old'!$B:$AH,3,0)))</f>
        <v>cag</v>
      </c>
      <c r="N63" s="29">
        <f>IF(ISNA(VLOOKUP($B63,'D conf old'!$B:$AH,3,0)),"",VLOOKUP($B63,'D conf old'!$B:$AH,4,0))</f>
        <v>28</v>
      </c>
      <c r="O63" s="59">
        <f>IF(ISNA(VLOOKUP($B63,'D conf old'!$B:$AH,3,0)),"",VLOOKUP($B63,'D conf old'!$B:$AH,5,0))</f>
        <v>5.82</v>
      </c>
      <c r="P63" s="59">
        <f>IF(ISNA(VLOOKUP($B63,'D conf old'!$B:$AH,3,0)),"",VLOOKUP($B63,'D conf old'!$B:$AH,6,0))</f>
        <v>5.91</v>
      </c>
      <c r="Q63" s="29" t="str">
        <f>LOWER(IF(ISNA(VLOOKUP($B63,'D conf old'!$B:$AH,3,0)),"",VLOOKUP($B63,'D conf old'!$B:$AH,3,0)))</f>
        <v>cag</v>
      </c>
      <c r="R63" s="96">
        <f>IF(ISNA(VLOOKUP($B63,'D conf old'!$B:$AH,3,0)),"",VLOOKUP($B63,'D conf old'!$B:$AH,7,0))</f>
        <v>0</v>
      </c>
      <c r="S63" s="96">
        <f>IF(ISNA(VLOOKUP($B63,'D conf old'!$B:$AH,3,0)),"",VLOOKUP($B63,'D conf old'!$B:$AH,8,0))</f>
        <v>0</v>
      </c>
      <c r="T63" s="96">
        <f>IF(ISNA(VLOOKUP($B63,'D conf old'!$B:$AH,3,0)),"",VLOOKUP($B63,'D conf old'!$B:$AH,9,0))</f>
        <v>1</v>
      </c>
      <c r="U63" s="58"/>
      <c r="V63" s="82" t="str">
        <f>LOWER(IF(ISNA(VLOOKUP($B63,'D conf old'!$B:$AH,3,0)),"",VLOOKUP($B63,'D conf old'!$B:$AH,12,0)))</f>
        <v>sie</v>
      </c>
      <c r="W63" s="29">
        <f>IF(ISNA(VLOOKUP($B63,'D conf old'!$B:$AH,3,0)),"",VLOOKUP($B63,'D conf old'!$B:$AH,13,0))</f>
        <v>31</v>
      </c>
      <c r="X63" s="59">
        <f>IF(ISNA(VLOOKUP($B63,'D conf old'!$B:$AH,3,0)),"",VLOOKUP($B63,'D conf old'!$B:$AH,14,0))</f>
        <v>5.84</v>
      </c>
      <c r="Y63" s="59">
        <f>IF(ISNA(VLOOKUP($B63,'D conf old'!$B:$AH,3,0)),"",VLOOKUP($B63,'D conf old'!$B:$AH,15,0))</f>
        <v>5.92</v>
      </c>
      <c r="Z63" s="29" t="str">
        <f>LOWER(IF(ISNA(VLOOKUP($B63,'D conf old'!$B:$AH,3,0)),"",VLOOKUP($B63,'D conf old'!$B:$AH,3,0)))</f>
        <v>cag</v>
      </c>
      <c r="AA63" s="96">
        <f>IF(ISNA(VLOOKUP($B63,'D conf old'!$B:$AH,3,0)),"",VLOOKUP($B63,'D conf old'!$B:$AH,16,0))</f>
        <v>1</v>
      </c>
      <c r="AB63" s="96">
        <f>IF(ISNA(VLOOKUP($B63,'D conf old'!$B:$AH,3,0)),"",VLOOKUP($B63,'D conf old'!$B:$AH,17,0))</f>
        <v>0</v>
      </c>
      <c r="AC63" s="96">
        <f>IF(ISNA(VLOOKUP($B63,'D conf old'!$B:$AH,3,0)),"",VLOOKUP($B63,'D conf old'!$B:$AH,18,0))</f>
        <v>11</v>
      </c>
      <c r="AD63" s="58"/>
      <c r="AE63" s="223"/>
      <c r="AF63" s="117"/>
      <c r="AG63" s="225"/>
      <c r="AH63" s="225"/>
      <c r="AI63" s="117"/>
      <c r="AJ63" s="128"/>
      <c r="AK63" s="128"/>
      <c r="AL63" s="128"/>
    </row>
    <row r="64" spans="1:38" s="5" customFormat="1" x14ac:dyDescent="0.15">
      <c r="A64" s="2"/>
      <c r="B64" s="28" t="s">
        <v>430</v>
      </c>
      <c r="D64" s="82" t="str">
        <f>VLOOKUP($B64,'D (tt&gt;10)'!$B:$M,2,0)</f>
        <v>liv</v>
      </c>
      <c r="E64" s="29">
        <f>VLOOKUP($B64,'D (tt&gt;10)'!$B:$M,3,0)</f>
        <v>25</v>
      </c>
      <c r="F64" s="59">
        <f>VLOOKUP($B64,'D (tt&gt;10)'!$B:$M,4,0)</f>
        <v>5.84</v>
      </c>
      <c r="G64" s="59">
        <f>VLOOKUP($B64,'D (tt&gt;10)'!$B:$M,5,0)</f>
        <v>5.76</v>
      </c>
      <c r="H64" s="29">
        <f t="shared" si="3"/>
        <v>6</v>
      </c>
      <c r="I64" s="96">
        <f>VLOOKUP($B64,'D (tt&gt;10)'!$B:$M,7,0)</f>
        <v>2</v>
      </c>
      <c r="J64" s="96">
        <f>VLOOKUP($B64,'D (tt&gt;10)'!$B:$M,10,0)</f>
        <v>0</v>
      </c>
      <c r="K64" s="96">
        <f>VLOOKUP($B64,'D (tt&gt;10)'!$B:$M,11,0)</f>
        <v>6</v>
      </c>
      <c r="L64" s="58"/>
      <c r="M64" s="223" t="str">
        <f>LOWER(IF(ISNA(VLOOKUP($B64,'D conf old'!$B:$AH,3,0)),"",VLOOKUP($B64,'D conf old'!$B:$AH,3,0)))</f>
        <v/>
      </c>
      <c r="N64" s="117" t="str">
        <f>IF(ISNA(VLOOKUP($B64,'D conf old'!$B:$AH,3,0)),"",VLOOKUP($B64,'D conf old'!$B:$AH,4,0))</f>
        <v/>
      </c>
      <c r="O64" s="225" t="str">
        <f>IF(ISNA(VLOOKUP($B64,'D conf old'!$B:$AH,3,0)),"",VLOOKUP($B64,'D conf old'!$B:$AH,5,0))</f>
        <v/>
      </c>
      <c r="P64" s="225" t="str">
        <f>IF(ISNA(VLOOKUP($B64,'D conf old'!$B:$AH,3,0)),"",VLOOKUP($B64,'D conf old'!$B:$AH,6,0))</f>
        <v/>
      </c>
      <c r="Q64" s="117" t="str">
        <f>LOWER(IF(ISNA(VLOOKUP($B64,'D conf old'!$B:$AH,3,0)),"",VLOOKUP($B64,'D conf old'!$B:$AH,3,0)))</f>
        <v/>
      </c>
      <c r="R64" s="128" t="str">
        <f>IF(ISNA(VLOOKUP($B64,'D conf old'!$B:$AH,3,0)),"",VLOOKUP($B64,'D conf old'!$B:$AH,7,0))</f>
        <v/>
      </c>
      <c r="S64" s="128" t="str">
        <f>IF(ISNA(VLOOKUP($B64,'D conf old'!$B:$AH,3,0)),"",VLOOKUP($B64,'D conf old'!$B:$AH,8,0))</f>
        <v/>
      </c>
      <c r="T64" s="128" t="str">
        <f>IF(ISNA(VLOOKUP($B64,'D conf old'!$B:$AH,3,0)),"",VLOOKUP($B64,'D conf old'!$B:$AH,9,0))</f>
        <v/>
      </c>
      <c r="U64" s="58"/>
      <c r="V64" s="223"/>
      <c r="W64" s="117"/>
      <c r="X64" s="225"/>
      <c r="Y64" s="225"/>
      <c r="Z64" s="117"/>
      <c r="AA64" s="128"/>
      <c r="AB64" s="128"/>
      <c r="AC64" s="128"/>
      <c r="AD64" s="58"/>
      <c r="AE64" s="223"/>
      <c r="AF64" s="117"/>
      <c r="AG64" s="225"/>
      <c r="AH64" s="225"/>
      <c r="AI64" s="117"/>
      <c r="AJ64" s="128"/>
      <c r="AK64" s="128"/>
      <c r="AL64" s="128"/>
    </row>
    <row r="65" spans="1:38" s="5" customFormat="1" x14ac:dyDescent="0.15">
      <c r="A65" s="2"/>
      <c r="B65" s="28" t="s">
        <v>402</v>
      </c>
      <c r="D65" s="82" t="str">
        <f>VLOOKUP($B65,'D (tt&gt;10)'!$B:$M,2,0)</f>
        <v>chi</v>
      </c>
      <c r="E65" s="29">
        <f>VLOOKUP($B65,'D (tt&gt;10)'!$B:$M,3,0)</f>
        <v>31</v>
      </c>
      <c r="F65" s="59">
        <f>VLOOKUP($B65,'D (tt&gt;10)'!$B:$M,4,0)</f>
        <v>5.645161290322581</v>
      </c>
      <c r="G65" s="59">
        <f>VLOOKUP($B65,'D (tt&gt;10)'!$B:$M,5,0)</f>
        <v>5.758064516129032</v>
      </c>
      <c r="H65" s="29">
        <f t="shared" si="3"/>
        <v>12</v>
      </c>
      <c r="I65" s="96">
        <f>VLOOKUP($B65,'D (tt&gt;10)'!$B:$M,7,0)</f>
        <v>0</v>
      </c>
      <c r="J65" s="96">
        <f>VLOOKUP($B65,'D (tt&gt;10)'!$B:$M,10,0)</f>
        <v>1</v>
      </c>
      <c r="K65" s="96">
        <f>VLOOKUP($B65,'D (tt&gt;10)'!$B:$M,11,0)</f>
        <v>9</v>
      </c>
      <c r="L65" s="58"/>
      <c r="M65" s="223" t="str">
        <f>LOWER(IF(ISNA(VLOOKUP($B65,'D conf old'!$B:$AH,3,0)),"",VLOOKUP($B65,'D conf old'!$B:$AH,3,0)))</f>
        <v/>
      </c>
      <c r="N65" s="117" t="str">
        <f>IF(ISNA(VLOOKUP($B65,'D conf old'!$B:$AH,3,0)),"",VLOOKUP($B65,'D conf old'!$B:$AH,4,0))</f>
        <v/>
      </c>
      <c r="O65" s="225" t="str">
        <f>IF(ISNA(VLOOKUP($B65,'D conf old'!$B:$AH,3,0)),"",VLOOKUP($B65,'D conf old'!$B:$AH,5,0))</f>
        <v/>
      </c>
      <c r="P65" s="225" t="str">
        <f>IF(ISNA(VLOOKUP($B65,'D conf old'!$B:$AH,3,0)),"",VLOOKUP($B65,'D conf old'!$B:$AH,6,0))</f>
        <v/>
      </c>
      <c r="Q65" s="117" t="str">
        <f>LOWER(IF(ISNA(VLOOKUP($B65,'D conf old'!$B:$AH,3,0)),"",VLOOKUP($B65,'D conf old'!$B:$AH,3,0)))</f>
        <v/>
      </c>
      <c r="R65" s="128" t="str">
        <f>IF(ISNA(VLOOKUP($B65,'D conf old'!$B:$AH,3,0)),"",VLOOKUP($B65,'D conf old'!$B:$AH,7,0))</f>
        <v/>
      </c>
      <c r="S65" s="128" t="str">
        <f>IF(ISNA(VLOOKUP($B65,'D conf old'!$B:$AH,3,0)),"",VLOOKUP($B65,'D conf old'!$B:$AH,8,0))</f>
        <v/>
      </c>
      <c r="T65" s="128" t="str">
        <f>IF(ISNA(VLOOKUP($B65,'D conf old'!$B:$AH,3,0)),"",VLOOKUP($B65,'D conf old'!$B:$AH,9,0))</f>
        <v/>
      </c>
      <c r="U65" s="58"/>
      <c r="V65" s="223"/>
      <c r="W65" s="117"/>
      <c r="X65" s="225"/>
      <c r="Y65" s="225"/>
      <c r="Z65" s="117"/>
      <c r="AA65" s="128"/>
      <c r="AB65" s="128"/>
      <c r="AC65" s="128"/>
      <c r="AD65" s="58"/>
      <c r="AE65" s="223"/>
      <c r="AF65" s="117"/>
      <c r="AG65" s="225"/>
      <c r="AH65" s="225"/>
      <c r="AI65" s="117"/>
      <c r="AJ65" s="128"/>
      <c r="AK65" s="128"/>
      <c r="AL65" s="128"/>
    </row>
    <row r="66" spans="1:38" s="5" customFormat="1" x14ac:dyDescent="0.15">
      <c r="A66" s="2"/>
      <c r="B66" s="28" t="s">
        <v>424</v>
      </c>
      <c r="D66" s="82" t="str">
        <f>VLOOKUP($B66,'D (tt&gt;10)'!$B:$M,2,0)</f>
        <v>ver</v>
      </c>
      <c r="E66" s="29">
        <f>VLOOKUP($B66,'D (tt&gt;10)'!$B:$M,3,0)</f>
        <v>23</v>
      </c>
      <c r="F66" s="59">
        <f>VLOOKUP($B66,'D (tt&gt;10)'!$B:$M,4,0)</f>
        <v>5.6521739130434785</v>
      </c>
      <c r="G66" s="59">
        <f>VLOOKUP($B66,'D (tt&gt;10)'!$B:$M,5,0)</f>
        <v>5.7391304347826084</v>
      </c>
      <c r="H66" s="29">
        <f t="shared" si="3"/>
        <v>4</v>
      </c>
      <c r="I66" s="96">
        <f>VLOOKUP($B66,'D (tt&gt;10)'!$B:$M,7,0)</f>
        <v>0</v>
      </c>
      <c r="J66" s="96">
        <f>VLOOKUP($B66,'D (tt&gt;10)'!$B:$M,10,0)</f>
        <v>0</v>
      </c>
      <c r="K66" s="96">
        <f>VLOOKUP($B66,'D (tt&gt;10)'!$B:$M,11,0)</f>
        <v>4</v>
      </c>
      <c r="L66" s="58"/>
      <c r="M66" s="223" t="str">
        <f>LOWER(IF(ISNA(VLOOKUP($B66,'D conf old'!$B:$AH,3,0)),"",VLOOKUP($B66,'D conf old'!$B:$AH,3,0)))</f>
        <v/>
      </c>
      <c r="N66" s="117" t="str">
        <f>IF(ISNA(VLOOKUP($B66,'D conf old'!$B:$AH,3,0)),"",VLOOKUP($B66,'D conf old'!$B:$AH,4,0))</f>
        <v/>
      </c>
      <c r="O66" s="225" t="str">
        <f>IF(ISNA(VLOOKUP($B66,'D conf old'!$B:$AH,3,0)),"",VLOOKUP($B66,'D conf old'!$B:$AH,5,0))</f>
        <v/>
      </c>
      <c r="P66" s="225" t="str">
        <f>IF(ISNA(VLOOKUP($B66,'D conf old'!$B:$AH,3,0)),"",VLOOKUP($B66,'D conf old'!$B:$AH,6,0))</f>
        <v/>
      </c>
      <c r="Q66" s="117" t="str">
        <f>LOWER(IF(ISNA(VLOOKUP($B66,'D conf old'!$B:$AH,3,0)),"",VLOOKUP($B66,'D conf old'!$B:$AH,3,0)))</f>
        <v/>
      </c>
      <c r="R66" s="128" t="str">
        <f>IF(ISNA(VLOOKUP($B66,'D conf old'!$B:$AH,3,0)),"",VLOOKUP($B66,'D conf old'!$B:$AH,7,0))</f>
        <v/>
      </c>
      <c r="S66" s="128" t="str">
        <f>IF(ISNA(VLOOKUP($B66,'D conf old'!$B:$AH,3,0)),"",VLOOKUP($B66,'D conf old'!$B:$AH,8,0))</f>
        <v/>
      </c>
      <c r="T66" s="128" t="str">
        <f>IF(ISNA(VLOOKUP($B66,'D conf old'!$B:$AH,3,0)),"",VLOOKUP($B66,'D conf old'!$B:$AH,9,0))</f>
        <v/>
      </c>
      <c r="U66" s="58"/>
      <c r="V66" s="223"/>
      <c r="W66" s="117"/>
      <c r="X66" s="225"/>
      <c r="Y66" s="225"/>
      <c r="Z66" s="117"/>
      <c r="AA66" s="128"/>
      <c r="AB66" s="128"/>
      <c r="AC66" s="128"/>
      <c r="AD66" s="58"/>
      <c r="AE66" s="223"/>
      <c r="AF66" s="117"/>
      <c r="AG66" s="225"/>
      <c r="AH66" s="225"/>
      <c r="AI66" s="117"/>
      <c r="AJ66" s="128"/>
      <c r="AK66" s="128"/>
      <c r="AL66" s="128"/>
    </row>
    <row r="67" spans="1:38" s="5" customFormat="1" x14ac:dyDescent="0.15">
      <c r="A67" s="2"/>
      <c r="B67" s="28" t="s">
        <v>401</v>
      </c>
      <c r="D67" s="82" t="str">
        <f>VLOOKUP($B67,'D (tt&gt;10)'!$B:$M,2,0)</f>
        <v>nap</v>
      </c>
      <c r="E67" s="29">
        <f>VLOOKUP($B67,'D (tt&gt;10)'!$B:$M,3,0)</f>
        <v>26</v>
      </c>
      <c r="F67" s="59">
        <f>VLOOKUP($B67,'D (tt&gt;10)'!$B:$M,4,0)</f>
        <v>5.5576923076923075</v>
      </c>
      <c r="G67" s="59">
        <f>VLOOKUP($B67,'D (tt&gt;10)'!$B:$M,5,0)</f>
        <v>5.7307692307692308</v>
      </c>
      <c r="H67" s="29">
        <f t="shared" si="3"/>
        <v>8</v>
      </c>
      <c r="I67" s="96">
        <f>VLOOKUP($B67,'D (tt&gt;10)'!$B:$M,7,0)</f>
        <v>0</v>
      </c>
      <c r="J67" s="96">
        <f>VLOOKUP($B67,'D (tt&gt;10)'!$B:$M,10,0)</f>
        <v>1</v>
      </c>
      <c r="K67" s="96">
        <f>VLOOKUP($B67,'D (tt&gt;10)'!$B:$M,11,0)</f>
        <v>5</v>
      </c>
      <c r="L67" s="58"/>
      <c r="M67" s="223" t="str">
        <f>LOWER(IF(ISNA(VLOOKUP($B67,'D conf old'!$B:$AH,3,0)),"",VLOOKUP($B67,'D conf old'!$B:$AH,3,0)))</f>
        <v/>
      </c>
      <c r="N67" s="117" t="str">
        <f>IF(ISNA(VLOOKUP($B67,'D conf old'!$B:$AH,3,0)),"",VLOOKUP($B67,'D conf old'!$B:$AH,4,0))</f>
        <v/>
      </c>
      <c r="O67" s="225" t="str">
        <f>IF(ISNA(VLOOKUP($B67,'D conf old'!$B:$AH,3,0)),"",VLOOKUP($B67,'D conf old'!$B:$AH,5,0))</f>
        <v/>
      </c>
      <c r="P67" s="225" t="str">
        <f>IF(ISNA(VLOOKUP($B67,'D conf old'!$B:$AH,3,0)),"",VLOOKUP($B67,'D conf old'!$B:$AH,6,0))</f>
        <v/>
      </c>
      <c r="Q67" s="117" t="str">
        <f>LOWER(IF(ISNA(VLOOKUP($B67,'D conf old'!$B:$AH,3,0)),"",VLOOKUP($B67,'D conf old'!$B:$AH,3,0)))</f>
        <v/>
      </c>
      <c r="R67" s="128" t="str">
        <f>IF(ISNA(VLOOKUP($B67,'D conf old'!$B:$AH,3,0)),"",VLOOKUP($B67,'D conf old'!$B:$AH,7,0))</f>
        <v/>
      </c>
      <c r="S67" s="128" t="str">
        <f>IF(ISNA(VLOOKUP($B67,'D conf old'!$B:$AH,3,0)),"",VLOOKUP($B67,'D conf old'!$B:$AH,8,0))</f>
        <v/>
      </c>
      <c r="T67" s="128" t="str">
        <f>IF(ISNA(VLOOKUP($B67,'D conf old'!$B:$AH,3,0)),"",VLOOKUP($B67,'D conf old'!$B:$AH,9,0))</f>
        <v/>
      </c>
      <c r="U67" s="58"/>
      <c r="V67" s="223"/>
      <c r="W67" s="117"/>
      <c r="X67" s="225"/>
      <c r="Y67" s="225"/>
      <c r="Z67" s="117"/>
      <c r="AA67" s="128"/>
      <c r="AB67" s="128"/>
      <c r="AC67" s="128"/>
      <c r="AD67" s="58"/>
      <c r="AE67" s="223"/>
      <c r="AF67" s="117"/>
      <c r="AG67" s="225"/>
      <c r="AH67" s="225"/>
      <c r="AI67" s="117"/>
      <c r="AJ67" s="128"/>
      <c r="AK67" s="128"/>
      <c r="AL67" s="128"/>
    </row>
    <row r="68" spans="1:38" s="5" customFormat="1" x14ac:dyDescent="0.15">
      <c r="A68" s="2"/>
      <c r="B68" s="28" t="s">
        <v>439</v>
      </c>
      <c r="D68" s="82" t="str">
        <f>VLOOKUP($B68,'D (tt&gt;10)'!$B:$M,2,0)</f>
        <v>sam</v>
      </c>
      <c r="E68" s="29">
        <f>VLOOKUP($B68,'D (tt&gt;10)'!$B:$M,3,0)</f>
        <v>33</v>
      </c>
      <c r="F68" s="59">
        <f>VLOOKUP($B68,'D (tt&gt;10)'!$B:$M,4,0)</f>
        <v>5.6363636363636367</v>
      </c>
      <c r="G68" s="59">
        <f>VLOOKUP($B68,'D (tt&gt;10)'!$B:$M,5,0)</f>
        <v>5.7272727272727275</v>
      </c>
      <c r="H68" s="29">
        <f t="shared" si="3"/>
        <v>11</v>
      </c>
      <c r="I68" s="96">
        <f>VLOOKUP($B68,'D (tt&gt;10)'!$B:$M,7,0)</f>
        <v>1</v>
      </c>
      <c r="J68" s="96">
        <f>VLOOKUP($B68,'D (tt&gt;10)'!$B:$M,10,0)</f>
        <v>1</v>
      </c>
      <c r="K68" s="96">
        <f>VLOOKUP($B68,'D (tt&gt;10)'!$B:$M,11,0)</f>
        <v>8</v>
      </c>
      <c r="L68" s="58"/>
      <c r="M68" s="223" t="str">
        <f>LOWER(IF(ISNA(VLOOKUP($B68,'D conf old'!$B:$AH,3,0)),"",VLOOKUP($B68,'D conf old'!$B:$AH,3,0)))</f>
        <v/>
      </c>
      <c r="N68" s="117" t="str">
        <f>IF(ISNA(VLOOKUP($B68,'D conf old'!$B:$AH,3,0)),"",VLOOKUP($B68,'D conf old'!$B:$AH,4,0))</f>
        <v/>
      </c>
      <c r="O68" s="225" t="str">
        <f>IF(ISNA(VLOOKUP($B68,'D conf old'!$B:$AH,3,0)),"",VLOOKUP($B68,'D conf old'!$B:$AH,5,0))</f>
        <v/>
      </c>
      <c r="P68" s="225" t="str">
        <f>IF(ISNA(VLOOKUP($B68,'D conf old'!$B:$AH,3,0)),"",VLOOKUP($B68,'D conf old'!$B:$AH,6,0))</f>
        <v/>
      </c>
      <c r="Q68" s="117" t="str">
        <f>LOWER(IF(ISNA(VLOOKUP($B68,'D conf old'!$B:$AH,3,0)),"",VLOOKUP($B68,'D conf old'!$B:$AH,3,0)))</f>
        <v/>
      </c>
      <c r="R68" s="128" t="str">
        <f>IF(ISNA(VLOOKUP($B68,'D conf old'!$B:$AH,3,0)),"",VLOOKUP($B68,'D conf old'!$B:$AH,7,0))</f>
        <v/>
      </c>
      <c r="S68" s="128" t="str">
        <f>IF(ISNA(VLOOKUP($B68,'D conf old'!$B:$AH,3,0)),"",VLOOKUP($B68,'D conf old'!$B:$AH,8,0))</f>
        <v/>
      </c>
      <c r="T68" s="128" t="str">
        <f>IF(ISNA(VLOOKUP($B68,'D conf old'!$B:$AH,3,0)),"",VLOOKUP($B68,'D conf old'!$B:$AH,9,0))</f>
        <v/>
      </c>
      <c r="U68" s="58"/>
      <c r="V68" s="223"/>
      <c r="W68" s="117"/>
      <c r="X68" s="225"/>
      <c r="Y68" s="225"/>
      <c r="Z68" s="117"/>
      <c r="AA68" s="128"/>
      <c r="AB68" s="128"/>
      <c r="AC68" s="128"/>
      <c r="AD68" s="58"/>
      <c r="AE68" s="223"/>
      <c r="AF68" s="117"/>
      <c r="AG68" s="225"/>
      <c r="AH68" s="225"/>
      <c r="AI68" s="117"/>
      <c r="AJ68" s="128"/>
      <c r="AK68" s="128"/>
      <c r="AL68" s="128"/>
    </row>
    <row r="69" spans="1:38" s="5" customFormat="1" x14ac:dyDescent="0.15">
      <c r="A69" s="2"/>
      <c r="B69" s="28" t="s">
        <v>435</v>
      </c>
      <c r="D69" s="82" t="str">
        <f>VLOOKUP($B69,'D (tt&gt;10)'!$B:$M,2,0)</f>
        <v>ver</v>
      </c>
      <c r="E69" s="29">
        <f>VLOOKUP($B69,'D (tt&gt;10)'!$B:$M,3,0)</f>
        <v>29</v>
      </c>
      <c r="F69" s="59">
        <f>VLOOKUP($B69,'D (tt&gt;10)'!$B:$M,4,0)</f>
        <v>5.6206896551724137</v>
      </c>
      <c r="G69" s="59">
        <f>VLOOKUP($B69,'D (tt&gt;10)'!$B:$M,5,0)</f>
        <v>5.7241379310344831</v>
      </c>
      <c r="H69" s="29">
        <f t="shared" si="3"/>
        <v>5</v>
      </c>
      <c r="I69" s="96">
        <f>VLOOKUP($B69,'D (tt&gt;10)'!$B:$M,7,0)</f>
        <v>0</v>
      </c>
      <c r="J69" s="96">
        <f>VLOOKUP($B69,'D (tt&gt;10)'!$B:$M,10,0)</f>
        <v>1</v>
      </c>
      <c r="K69" s="96">
        <f>VLOOKUP($B69,'D (tt&gt;10)'!$B:$M,11,0)</f>
        <v>2</v>
      </c>
      <c r="L69" s="58"/>
      <c r="M69" s="223" t="str">
        <f>LOWER(IF(ISNA(VLOOKUP($B69,'D conf old'!$B:$AH,3,0)),"",VLOOKUP($B69,'D conf old'!$B:$AH,3,0)))</f>
        <v/>
      </c>
      <c r="N69" s="117" t="str">
        <f>IF(ISNA(VLOOKUP($B69,'D conf old'!$B:$AH,3,0)),"",VLOOKUP($B69,'D conf old'!$B:$AH,4,0))</f>
        <v/>
      </c>
      <c r="O69" s="225" t="str">
        <f>IF(ISNA(VLOOKUP($B69,'D conf old'!$B:$AH,3,0)),"",VLOOKUP($B69,'D conf old'!$B:$AH,5,0))</f>
        <v/>
      </c>
      <c r="P69" s="225" t="str">
        <f>IF(ISNA(VLOOKUP($B69,'D conf old'!$B:$AH,3,0)),"",VLOOKUP($B69,'D conf old'!$B:$AH,6,0))</f>
        <v/>
      </c>
      <c r="Q69" s="117" t="str">
        <f>LOWER(IF(ISNA(VLOOKUP($B69,'D conf old'!$B:$AH,3,0)),"",VLOOKUP($B69,'D conf old'!$B:$AH,3,0)))</f>
        <v/>
      </c>
      <c r="R69" s="128" t="str">
        <f>IF(ISNA(VLOOKUP($B69,'D conf old'!$B:$AH,3,0)),"",VLOOKUP($B69,'D conf old'!$B:$AH,7,0))</f>
        <v/>
      </c>
      <c r="S69" s="128" t="str">
        <f>IF(ISNA(VLOOKUP($B69,'D conf old'!$B:$AH,3,0)),"",VLOOKUP($B69,'D conf old'!$B:$AH,8,0))</f>
        <v/>
      </c>
      <c r="T69" s="128" t="str">
        <f>IF(ISNA(VLOOKUP($B69,'D conf old'!$B:$AH,3,0)),"",VLOOKUP($B69,'D conf old'!$B:$AH,9,0))</f>
        <v/>
      </c>
      <c r="U69" s="58"/>
      <c r="V69" s="223" t="str">
        <f>LOWER(IF(ISNA(VLOOKUP($B69,'D conf old'!$B:$AH,3,0)),"",VLOOKUP($B69,'D conf old'!$B:$AH,12,0)))</f>
        <v/>
      </c>
      <c r="W69" s="117" t="str">
        <f>IF(ISNA(VLOOKUP($B69,'D conf old'!$B:$AH,3,0)),"",VLOOKUP($B69,'D conf old'!$B:$AH,13,0))</f>
        <v/>
      </c>
      <c r="X69" s="225" t="str">
        <f>IF(ISNA(VLOOKUP($B69,'D conf old'!$B:$AH,3,0)),"",VLOOKUP($B69,'D conf old'!$B:$AH,14,0))</f>
        <v/>
      </c>
      <c r="Y69" s="225" t="str">
        <f>IF(ISNA(VLOOKUP($B69,'D conf old'!$B:$AH,3,0)),"",VLOOKUP($B69,'D conf old'!$B:$AH,15,0))</f>
        <v/>
      </c>
      <c r="Z69" s="117" t="str">
        <f>LOWER(IF(ISNA(VLOOKUP($B69,'D conf old'!$B:$AH,3,0)),"",VLOOKUP($B69,'D conf old'!$B:$AH,3,0)))</f>
        <v/>
      </c>
      <c r="AA69" s="128" t="str">
        <f>IF(ISNA(VLOOKUP($B69,'D conf old'!$B:$AH,3,0)),"",VLOOKUP($B69,'D conf old'!$B:$AH,16,0))</f>
        <v/>
      </c>
      <c r="AB69" s="128" t="str">
        <f>IF(ISNA(VLOOKUP($B69,'D conf old'!$B:$AH,3,0)),"",VLOOKUP($B69,'D conf old'!$B:$AH,17,0))</f>
        <v/>
      </c>
      <c r="AC69" s="128" t="str">
        <f>IF(ISNA(VLOOKUP($B69,'D conf old'!$B:$AH,3,0)),"",VLOOKUP($B69,'D conf old'!$B:$AH,18,0))</f>
        <v/>
      </c>
      <c r="AD69" s="58"/>
      <c r="AE69" s="223"/>
      <c r="AF69" s="117"/>
      <c r="AG69" s="225"/>
      <c r="AH69" s="225"/>
      <c r="AI69" s="117"/>
      <c r="AJ69" s="128"/>
      <c r="AK69" s="128"/>
      <c r="AL69" s="128"/>
    </row>
    <row r="70" spans="1:38" s="5" customFormat="1" x14ac:dyDescent="0.15">
      <c r="A70" s="2"/>
      <c r="B70" s="28" t="s">
        <v>469</v>
      </c>
      <c r="D70" s="82" t="str">
        <f>VLOOKUP($B70,'D (tt&gt;10)'!$B:$M,2,0)</f>
        <v>chi</v>
      </c>
      <c r="E70" s="29">
        <f>VLOOKUP($B70,'D (tt&gt;10)'!$B:$M,3,0)</f>
        <v>29</v>
      </c>
      <c r="F70" s="59">
        <f>VLOOKUP($B70,'D (tt&gt;10)'!$B:$M,4,0)</f>
        <v>5.7241379310344831</v>
      </c>
      <c r="G70" s="59">
        <f>VLOOKUP($B70,'D (tt&gt;10)'!$B:$M,5,0)</f>
        <v>5.7241379310344831</v>
      </c>
      <c r="H70" s="29">
        <f t="shared" si="3"/>
        <v>12</v>
      </c>
      <c r="I70" s="96">
        <f>VLOOKUP($B70,'D (tt&gt;10)'!$B:$M,7,0)</f>
        <v>1</v>
      </c>
      <c r="J70" s="96">
        <f>VLOOKUP($B70,'D (tt&gt;10)'!$B:$M,10,0)</f>
        <v>2</v>
      </c>
      <c r="K70" s="96">
        <f>VLOOKUP($B70,'D (tt&gt;10)'!$B:$M,11,0)</f>
        <v>6</v>
      </c>
      <c r="L70" s="58"/>
      <c r="M70" s="223" t="str">
        <f>LOWER(IF(ISNA(VLOOKUP($B70,'D conf old'!$B:$AH,3,0)),"",VLOOKUP($B70,'D conf old'!$B:$AH,3,0)))</f>
        <v/>
      </c>
      <c r="N70" s="117" t="str">
        <f>IF(ISNA(VLOOKUP($B70,'D conf old'!$B:$AH,3,0)),"",VLOOKUP($B70,'D conf old'!$B:$AH,4,0))</f>
        <v/>
      </c>
      <c r="O70" s="225" t="str">
        <f>IF(ISNA(VLOOKUP($B70,'D conf old'!$B:$AH,3,0)),"",VLOOKUP($B70,'D conf old'!$B:$AH,5,0))</f>
        <v/>
      </c>
      <c r="P70" s="225" t="str">
        <f>IF(ISNA(VLOOKUP($B70,'D conf old'!$B:$AH,3,0)),"",VLOOKUP($B70,'D conf old'!$B:$AH,6,0))</f>
        <v/>
      </c>
      <c r="Q70" s="117" t="str">
        <f>LOWER(IF(ISNA(VLOOKUP($B70,'D conf old'!$B:$AH,3,0)),"",VLOOKUP($B70,'D conf old'!$B:$AH,3,0)))</f>
        <v/>
      </c>
      <c r="R70" s="128" t="str">
        <f>IF(ISNA(VLOOKUP($B70,'D conf old'!$B:$AH,3,0)),"",VLOOKUP($B70,'D conf old'!$B:$AH,7,0))</f>
        <v/>
      </c>
      <c r="S70" s="128" t="str">
        <f>IF(ISNA(VLOOKUP($B70,'D conf old'!$B:$AH,3,0)),"",VLOOKUP($B70,'D conf old'!$B:$AH,8,0))</f>
        <v/>
      </c>
      <c r="T70" s="128" t="str">
        <f>IF(ISNA(VLOOKUP($B70,'D conf old'!$B:$AH,3,0)),"",VLOOKUP($B70,'D conf old'!$B:$AH,9,0))</f>
        <v/>
      </c>
      <c r="U70" s="58"/>
      <c r="V70" s="223" t="str">
        <f>LOWER(IF(ISNA(VLOOKUP($B70,'D conf old'!$B:$AH,3,0)),"",VLOOKUP($B70,'D conf old'!$B:$AH,12,0)))</f>
        <v/>
      </c>
      <c r="W70" s="117" t="str">
        <f>IF(ISNA(VLOOKUP($B70,'D conf old'!$B:$AH,3,0)),"",VLOOKUP($B70,'D conf old'!$B:$AH,13,0))</f>
        <v/>
      </c>
      <c r="X70" s="225" t="str">
        <f>IF(ISNA(VLOOKUP($B70,'D conf old'!$B:$AH,3,0)),"",VLOOKUP($B70,'D conf old'!$B:$AH,14,0))</f>
        <v/>
      </c>
      <c r="Y70" s="225" t="str">
        <f>IF(ISNA(VLOOKUP($B70,'D conf old'!$B:$AH,3,0)),"",VLOOKUP($B70,'D conf old'!$B:$AH,15,0))</f>
        <v/>
      </c>
      <c r="Z70" s="117" t="str">
        <f>LOWER(IF(ISNA(VLOOKUP($B70,'D conf old'!$B:$AH,3,0)),"",VLOOKUP($B70,'D conf old'!$B:$AH,3,0)))</f>
        <v/>
      </c>
      <c r="AA70" s="128" t="str">
        <f>IF(ISNA(VLOOKUP($B70,'D conf old'!$B:$AH,3,0)),"",VLOOKUP($B70,'D conf old'!$B:$AH,16,0))</f>
        <v/>
      </c>
      <c r="AB70" s="128" t="str">
        <f>IF(ISNA(VLOOKUP($B70,'D conf old'!$B:$AH,3,0)),"",VLOOKUP($B70,'D conf old'!$B:$AH,17,0))</f>
        <v/>
      </c>
      <c r="AC70" s="128" t="str">
        <f>IF(ISNA(VLOOKUP($B70,'D conf old'!$B:$AH,3,0)),"",VLOOKUP($B70,'D conf old'!$B:$AH,18,0))</f>
        <v/>
      </c>
      <c r="AD70" s="58"/>
      <c r="AE70" s="223"/>
      <c r="AF70" s="117"/>
      <c r="AG70" s="225"/>
      <c r="AH70" s="225"/>
      <c r="AI70" s="117"/>
      <c r="AJ70" s="128"/>
      <c r="AK70" s="128"/>
      <c r="AL70" s="128"/>
    </row>
    <row r="71" spans="1:38" s="5" customFormat="1" x14ac:dyDescent="0.15">
      <c r="A71" s="2"/>
      <c r="B71" s="28" t="s">
        <v>843</v>
      </c>
      <c r="D71" s="82" t="str">
        <f>VLOOKUP($B71,'D (tt&gt;10)'!$B:$M,2,0)</f>
        <v>gen</v>
      </c>
      <c r="E71" s="29">
        <f>VLOOKUP($B71,'D (tt&gt;10)'!$B:$M,3,0)</f>
        <v>19</v>
      </c>
      <c r="F71" s="59">
        <f>VLOOKUP($B71,'D (tt&gt;10)'!$B:$M,4,0)</f>
        <v>5.5263157894736841</v>
      </c>
      <c r="G71" s="59">
        <f>VLOOKUP($B71,'D (tt&gt;10)'!$B:$M,5,0)</f>
        <v>5.7105263157894735</v>
      </c>
      <c r="H71" s="29">
        <f t="shared" si="3"/>
        <v>7</v>
      </c>
      <c r="I71" s="96">
        <f>VLOOKUP($B71,'D (tt&gt;10)'!$B:$M,7,0)</f>
        <v>0</v>
      </c>
      <c r="J71" s="96">
        <f>VLOOKUP($B71,'D (tt&gt;10)'!$B:$M,10,0)</f>
        <v>0</v>
      </c>
      <c r="K71" s="96">
        <f>VLOOKUP($B71,'D (tt&gt;10)'!$B:$M,11,0)</f>
        <v>7</v>
      </c>
      <c r="L71" s="58"/>
      <c r="M71" s="82" t="str">
        <f>LOWER(IF(ISNA(VLOOKUP($B71,'D conf old'!$B:$AH,3,0)),"",VLOOKUP($B71,'D conf old'!$B:$AH,3,0)))</f>
        <v>rom</v>
      </c>
      <c r="N71" s="29">
        <f>IF(ISNA(VLOOKUP($B71,'D conf old'!$B:$AH,3,0)),"",VLOOKUP($B71,'D conf old'!$B:$AH,4,0))</f>
        <v>25</v>
      </c>
      <c r="O71" s="59">
        <f>IF(ISNA(VLOOKUP($B71,'D conf old'!$B:$AH,3,0)),"",VLOOKUP($B71,'D conf old'!$B:$AH,5,0))</f>
        <v>5.82</v>
      </c>
      <c r="P71" s="59">
        <f>IF(ISNA(VLOOKUP($B71,'D conf old'!$B:$AH,3,0)),"",VLOOKUP($B71,'D conf old'!$B:$AH,6,0))</f>
        <v>5.88</v>
      </c>
      <c r="Q71" s="29" t="str">
        <f>LOWER(IF(ISNA(VLOOKUP($B71,'D conf old'!$B:$AH,3,0)),"",VLOOKUP($B71,'D conf old'!$B:$AH,3,0)))</f>
        <v>rom</v>
      </c>
      <c r="R71" s="96">
        <f>IF(ISNA(VLOOKUP($B71,'D conf old'!$B:$AH,3,0)),"",VLOOKUP($B71,'D conf old'!$B:$AH,7,0))</f>
        <v>1</v>
      </c>
      <c r="S71" s="96">
        <f>IF(ISNA(VLOOKUP($B71,'D conf old'!$B:$AH,3,0)),"",VLOOKUP($B71,'D conf old'!$B:$AH,8,0))</f>
        <v>0</v>
      </c>
      <c r="T71" s="96">
        <f>IF(ISNA(VLOOKUP($B71,'D conf old'!$B:$AH,3,0)),"",VLOOKUP($B71,'D conf old'!$B:$AH,9,0))</f>
        <v>9</v>
      </c>
      <c r="U71" s="58"/>
      <c r="V71" s="82" t="str">
        <f>LOWER(IF(ISNA(VLOOKUP($B71,'D conf old'!$B:$AH,3,0)),"",VLOOKUP($B71,'D conf old'!$B:$AH,12,0)))</f>
        <v>rom</v>
      </c>
      <c r="W71" s="29">
        <f>IF(ISNA(VLOOKUP($B71,'D conf old'!$B:$AH,3,0)),"",VLOOKUP($B71,'D conf old'!$B:$AH,13,0))</f>
        <v>10</v>
      </c>
      <c r="X71" s="59">
        <f>IF(ISNA(VLOOKUP($B71,'D conf old'!$B:$AH,3,0)),"",VLOOKUP($B71,'D conf old'!$B:$AH,14,0))</f>
        <v>6.15</v>
      </c>
      <c r="Y71" s="59">
        <f>IF(ISNA(VLOOKUP($B71,'D conf old'!$B:$AH,3,0)),"",VLOOKUP($B71,'D conf old'!$B:$AH,15,0))</f>
        <v>5.95</v>
      </c>
      <c r="Z71" s="29" t="str">
        <f>LOWER(IF(ISNA(VLOOKUP($B71,'D conf old'!$B:$AH,3,0)),"",VLOOKUP($B71,'D conf old'!$B:$AH,3,0)))</f>
        <v>rom</v>
      </c>
      <c r="AA71" s="96">
        <f>IF(ISNA(VLOOKUP($B71,'D conf old'!$B:$AH,3,0)),"",VLOOKUP($B71,'D conf old'!$B:$AH,16,0))</f>
        <v>1</v>
      </c>
      <c r="AB71" s="96">
        <f>IF(ISNA(VLOOKUP($B71,'D conf old'!$B:$AH,3,0)),"",VLOOKUP($B71,'D conf old'!$B:$AH,17,0))</f>
        <v>0</v>
      </c>
      <c r="AC71" s="96">
        <f>IF(ISNA(VLOOKUP($B71,'D conf old'!$B:$AH,3,0)),"",VLOOKUP($B71,'D conf old'!$B:$AH,18,0))</f>
        <v>2</v>
      </c>
      <c r="AD71" s="58"/>
      <c r="AE71" s="223"/>
      <c r="AF71" s="117"/>
      <c r="AG71" s="225"/>
      <c r="AH71" s="225"/>
      <c r="AI71" s="117"/>
      <c r="AJ71" s="128"/>
      <c r="AK71" s="128"/>
      <c r="AL71" s="128"/>
    </row>
    <row r="72" spans="1:38" s="5" customFormat="1" x14ac:dyDescent="0.15">
      <c r="A72" s="2"/>
      <c r="B72" s="28" t="s">
        <v>419</v>
      </c>
      <c r="D72" s="82" t="str">
        <f>VLOOKUP($B72,'D (tt&gt;10)'!$B:$M,2,0)</f>
        <v>sas</v>
      </c>
      <c r="E72" s="29">
        <f>VLOOKUP($B72,'D (tt&gt;10)'!$B:$M,3,0)</f>
        <v>28</v>
      </c>
      <c r="F72" s="59">
        <f>VLOOKUP($B72,'D (tt&gt;10)'!$B:$M,4,0)</f>
        <v>5.7142857142857144</v>
      </c>
      <c r="G72" s="59">
        <f>VLOOKUP($B72,'D (tt&gt;10)'!$B:$M,5,0)</f>
        <v>5.6785714285714288</v>
      </c>
      <c r="H72" s="29">
        <f t="shared" si="3"/>
        <v>10</v>
      </c>
      <c r="I72" s="96">
        <f>VLOOKUP($B72,'D (tt&gt;10)'!$B:$M,7,0)</f>
        <v>1</v>
      </c>
      <c r="J72" s="96">
        <f>VLOOKUP($B72,'D (tt&gt;10)'!$B:$M,10,0)</f>
        <v>2</v>
      </c>
      <c r="K72" s="96">
        <f>VLOOKUP($B72,'D (tt&gt;10)'!$B:$M,11,0)</f>
        <v>4</v>
      </c>
      <c r="L72" s="58"/>
      <c r="M72" s="223" t="str">
        <f>LOWER(IF(ISNA(VLOOKUP($B72,'D conf old'!$B:$AH,3,0)),"",VLOOKUP($B72,'D conf old'!$B:$AH,3,0)))</f>
        <v/>
      </c>
      <c r="N72" s="117" t="str">
        <f>IF(ISNA(VLOOKUP($B72,'D conf old'!$B:$AH,3,0)),"",VLOOKUP($B72,'D conf old'!$B:$AH,4,0))</f>
        <v/>
      </c>
      <c r="O72" s="225" t="str">
        <f>IF(ISNA(VLOOKUP($B72,'D conf old'!$B:$AH,3,0)),"",VLOOKUP($B72,'D conf old'!$B:$AH,5,0))</f>
        <v/>
      </c>
      <c r="P72" s="225" t="str">
        <f>IF(ISNA(VLOOKUP($B72,'D conf old'!$B:$AH,3,0)),"",VLOOKUP($B72,'D conf old'!$B:$AH,6,0))</f>
        <v/>
      </c>
      <c r="Q72" s="117" t="str">
        <f>LOWER(IF(ISNA(VLOOKUP($B72,'D conf old'!$B:$AH,3,0)),"",VLOOKUP($B72,'D conf old'!$B:$AH,3,0)))</f>
        <v/>
      </c>
      <c r="R72" s="128" t="str">
        <f>IF(ISNA(VLOOKUP($B72,'D conf old'!$B:$AH,3,0)),"",VLOOKUP($B72,'D conf old'!$B:$AH,7,0))</f>
        <v/>
      </c>
      <c r="S72" s="128" t="str">
        <f>IF(ISNA(VLOOKUP($B72,'D conf old'!$B:$AH,3,0)),"",VLOOKUP($B72,'D conf old'!$B:$AH,8,0))</f>
        <v/>
      </c>
      <c r="T72" s="128" t="str">
        <f>IF(ISNA(VLOOKUP($B72,'D conf old'!$B:$AH,3,0)),"",VLOOKUP($B72,'D conf old'!$B:$AH,9,0))</f>
        <v/>
      </c>
      <c r="U72" s="58"/>
      <c r="V72" s="223" t="str">
        <f>LOWER(IF(ISNA(VLOOKUP($B72,'D conf old'!$B:$AH,3,0)),"",VLOOKUP($B72,'D conf old'!$B:$AH,12,0)))</f>
        <v/>
      </c>
      <c r="W72" s="117" t="str">
        <f>IF(ISNA(VLOOKUP($B72,'D conf old'!$B:$AH,3,0)),"",VLOOKUP($B72,'D conf old'!$B:$AH,13,0))</f>
        <v/>
      </c>
      <c r="X72" s="225" t="str">
        <f>IF(ISNA(VLOOKUP($B72,'D conf old'!$B:$AH,3,0)),"",VLOOKUP($B72,'D conf old'!$B:$AH,14,0))</f>
        <v/>
      </c>
      <c r="Y72" s="225" t="str">
        <f>IF(ISNA(VLOOKUP($B72,'D conf old'!$B:$AH,3,0)),"",VLOOKUP($B72,'D conf old'!$B:$AH,15,0))</f>
        <v/>
      </c>
      <c r="Z72" s="117" t="str">
        <f>LOWER(IF(ISNA(VLOOKUP($B72,'D conf old'!$B:$AH,3,0)),"",VLOOKUP($B72,'D conf old'!$B:$AH,3,0)))</f>
        <v/>
      </c>
      <c r="AA72" s="128" t="str">
        <f>IF(ISNA(VLOOKUP($B72,'D conf old'!$B:$AH,3,0)),"",VLOOKUP($B72,'D conf old'!$B:$AH,16,0))</f>
        <v/>
      </c>
      <c r="AB72" s="128" t="str">
        <f>IF(ISNA(VLOOKUP($B72,'D conf old'!$B:$AH,3,0)),"",VLOOKUP($B72,'D conf old'!$B:$AH,17,0))</f>
        <v/>
      </c>
      <c r="AC72" s="128" t="str">
        <f>IF(ISNA(VLOOKUP($B72,'D conf old'!$B:$AH,3,0)),"",VLOOKUP($B72,'D conf old'!$B:$AH,18,0))</f>
        <v/>
      </c>
      <c r="AD72" s="58"/>
      <c r="AE72" s="223"/>
      <c r="AF72" s="117"/>
      <c r="AG72" s="225"/>
      <c r="AH72" s="225"/>
      <c r="AI72" s="117"/>
      <c r="AJ72" s="128"/>
      <c r="AK72" s="128"/>
      <c r="AL72" s="128"/>
    </row>
    <row r="73" spans="1:38" s="5" customFormat="1" x14ac:dyDescent="0.15">
      <c r="A73" s="2"/>
      <c r="B73" s="28" t="s">
        <v>436</v>
      </c>
      <c r="D73" s="82" t="str">
        <f>VLOOKUP($B73,'D (tt&gt;10)'!$B:$M,2,0)</f>
        <v>bol</v>
      </c>
      <c r="E73" s="29">
        <f>VLOOKUP($B73,'D (tt&gt;10)'!$B:$M,3,0)</f>
        <v>31</v>
      </c>
      <c r="F73" s="59">
        <f>VLOOKUP($B73,'D (tt&gt;10)'!$B:$M,4,0)</f>
        <v>5.661290322580645</v>
      </c>
      <c r="G73" s="59">
        <f>VLOOKUP($B73,'D (tt&gt;10)'!$B:$M,5,0)</f>
        <v>5.67741935483871</v>
      </c>
      <c r="H73" s="29">
        <f t="shared" si="0"/>
        <v>7</v>
      </c>
      <c r="I73" s="96">
        <f>VLOOKUP($B73,'D (tt&gt;10)'!$B:$M,7,0)</f>
        <v>1</v>
      </c>
      <c r="J73" s="96">
        <f>VLOOKUP($B73,'D (tt&gt;10)'!$B:$M,10,0)</f>
        <v>0</v>
      </c>
      <c r="K73" s="96">
        <f>VLOOKUP($B73,'D (tt&gt;10)'!$B:$M,11,0)</f>
        <v>7</v>
      </c>
      <c r="L73" s="58"/>
      <c r="M73" s="223" t="str">
        <f>LOWER(IF(ISNA(VLOOKUP($B73,'D conf old'!$B:$AH,3,0)),"",VLOOKUP($B73,'D conf old'!$B:$AH,3,0)))</f>
        <v/>
      </c>
      <c r="N73" s="117" t="str">
        <f>IF(ISNA(VLOOKUP($B73,'D conf old'!$B:$AH,3,0)),"",VLOOKUP($B73,'D conf old'!$B:$AH,4,0))</f>
        <v/>
      </c>
      <c r="O73" s="225" t="str">
        <f>IF(ISNA(VLOOKUP($B73,'D conf old'!$B:$AH,3,0)),"",VLOOKUP($B73,'D conf old'!$B:$AH,5,0))</f>
        <v/>
      </c>
      <c r="P73" s="225" t="str">
        <f>IF(ISNA(VLOOKUP($B73,'D conf old'!$B:$AH,3,0)),"",VLOOKUP($B73,'D conf old'!$B:$AH,6,0))</f>
        <v/>
      </c>
      <c r="Q73" s="117" t="str">
        <f>LOWER(IF(ISNA(VLOOKUP($B73,'D conf old'!$B:$AH,3,0)),"",VLOOKUP($B73,'D conf old'!$B:$AH,3,0)))</f>
        <v/>
      </c>
      <c r="R73" s="128" t="str">
        <f>IF(ISNA(VLOOKUP($B73,'D conf old'!$B:$AH,3,0)),"",VLOOKUP($B73,'D conf old'!$B:$AH,7,0))</f>
        <v/>
      </c>
      <c r="S73" s="128" t="str">
        <f>IF(ISNA(VLOOKUP($B73,'D conf old'!$B:$AH,3,0)),"",VLOOKUP($B73,'D conf old'!$B:$AH,8,0))</f>
        <v/>
      </c>
      <c r="T73" s="128" t="str">
        <f>IF(ISNA(VLOOKUP($B73,'D conf old'!$B:$AH,3,0)),"",VLOOKUP($B73,'D conf old'!$B:$AH,9,0))</f>
        <v/>
      </c>
      <c r="U73" s="58"/>
      <c r="V73" s="223" t="str">
        <f>LOWER(IF(ISNA(VLOOKUP($B73,'D conf old'!$B:$AH,3,0)),"",VLOOKUP($B73,'D conf old'!$B:$AH,12,0)))</f>
        <v/>
      </c>
      <c r="W73" s="117" t="str">
        <f>IF(ISNA(VLOOKUP($B73,'D conf old'!$B:$AH,3,0)),"",VLOOKUP($B73,'D conf old'!$B:$AH,13,0))</f>
        <v/>
      </c>
      <c r="X73" s="225" t="str">
        <f>IF(ISNA(VLOOKUP($B73,'D conf old'!$B:$AH,3,0)),"",VLOOKUP($B73,'D conf old'!$B:$AH,14,0))</f>
        <v/>
      </c>
      <c r="Y73" s="225" t="str">
        <f>IF(ISNA(VLOOKUP($B73,'D conf old'!$B:$AH,3,0)),"",VLOOKUP($B73,'D conf old'!$B:$AH,15,0))</f>
        <v/>
      </c>
      <c r="Z73" s="117" t="str">
        <f>LOWER(IF(ISNA(VLOOKUP($B73,'D conf old'!$B:$AH,3,0)),"",VLOOKUP($B73,'D conf old'!$B:$AH,3,0)))</f>
        <v/>
      </c>
      <c r="AA73" s="128" t="str">
        <f>IF(ISNA(VLOOKUP($B73,'D conf old'!$B:$AH,3,0)),"",VLOOKUP($B73,'D conf old'!$B:$AH,16,0))</f>
        <v/>
      </c>
      <c r="AB73" s="128" t="str">
        <f>IF(ISNA(VLOOKUP($B73,'D conf old'!$B:$AH,3,0)),"",VLOOKUP($B73,'D conf old'!$B:$AH,17,0))</f>
        <v/>
      </c>
      <c r="AC73" s="128" t="str">
        <f>IF(ISNA(VLOOKUP($B73,'D conf old'!$B:$AH,3,0)),"",VLOOKUP($B73,'D conf old'!$B:$AH,18,0))</f>
        <v/>
      </c>
      <c r="AD73" s="58"/>
      <c r="AE73" s="223"/>
      <c r="AF73" s="117"/>
      <c r="AG73" s="225"/>
      <c r="AH73" s="225"/>
      <c r="AI73" s="117"/>
      <c r="AJ73" s="128"/>
      <c r="AK73" s="128"/>
      <c r="AL73" s="128"/>
    </row>
    <row r="74" spans="1:38" s="5" customFormat="1" x14ac:dyDescent="0.15">
      <c r="A74" s="2"/>
      <c r="B74" s="28" t="s">
        <v>442</v>
      </c>
      <c r="D74" s="82" t="str">
        <f>VLOOKUP($B74,'D (tt&gt;10)'!$B:$M,2,0)</f>
        <v>bol</v>
      </c>
      <c r="E74" s="29">
        <f>VLOOKUP($B74,'D (tt&gt;10)'!$B:$M,3,0)</f>
        <v>31</v>
      </c>
      <c r="F74" s="59">
        <f>VLOOKUP($B74,'D (tt&gt;10)'!$B:$M,4,0)</f>
        <v>5.709677419354839</v>
      </c>
      <c r="G74" s="59">
        <f>VLOOKUP($B74,'D (tt&gt;10)'!$B:$M,5,0)</f>
        <v>5.67741935483871</v>
      </c>
      <c r="H74" s="29">
        <f t="shared" si="0"/>
        <v>2</v>
      </c>
      <c r="I74" s="96">
        <f>VLOOKUP($B74,'D (tt&gt;10)'!$B:$M,7,0)</f>
        <v>1</v>
      </c>
      <c r="J74" s="96">
        <f>VLOOKUP($B74,'D (tt&gt;10)'!$B:$M,10,0)</f>
        <v>0</v>
      </c>
      <c r="K74" s="96">
        <f>VLOOKUP($B74,'D (tt&gt;10)'!$B:$M,11,0)</f>
        <v>2</v>
      </c>
      <c r="L74" s="58"/>
      <c r="M74" s="223" t="str">
        <f>LOWER(IF(ISNA(VLOOKUP($B74,'D conf old'!$B:$AH,3,0)),"",VLOOKUP($B74,'D conf old'!$B:$AH,3,0)))</f>
        <v/>
      </c>
      <c r="N74" s="117" t="str">
        <f>IF(ISNA(VLOOKUP($B74,'D conf old'!$B:$AH,3,0)),"",VLOOKUP($B74,'D conf old'!$B:$AH,4,0))</f>
        <v/>
      </c>
      <c r="O74" s="225" t="str">
        <f>IF(ISNA(VLOOKUP($B74,'D conf old'!$B:$AH,3,0)),"",VLOOKUP($B74,'D conf old'!$B:$AH,5,0))</f>
        <v/>
      </c>
      <c r="P74" s="225" t="str">
        <f>IF(ISNA(VLOOKUP($B74,'D conf old'!$B:$AH,3,0)),"",VLOOKUP($B74,'D conf old'!$B:$AH,6,0))</f>
        <v/>
      </c>
      <c r="Q74" s="117" t="str">
        <f>LOWER(IF(ISNA(VLOOKUP($B74,'D conf old'!$B:$AH,3,0)),"",VLOOKUP($B74,'D conf old'!$B:$AH,3,0)))</f>
        <v/>
      </c>
      <c r="R74" s="128" t="str">
        <f>IF(ISNA(VLOOKUP($B74,'D conf old'!$B:$AH,3,0)),"",VLOOKUP($B74,'D conf old'!$B:$AH,7,0))</f>
        <v/>
      </c>
      <c r="S74" s="128" t="str">
        <f>IF(ISNA(VLOOKUP($B74,'D conf old'!$B:$AH,3,0)),"",VLOOKUP($B74,'D conf old'!$B:$AH,8,0))</f>
        <v/>
      </c>
      <c r="T74" s="128" t="str">
        <f>IF(ISNA(VLOOKUP($B74,'D conf old'!$B:$AH,3,0)),"",VLOOKUP($B74,'D conf old'!$B:$AH,9,0))</f>
        <v/>
      </c>
      <c r="U74" s="58"/>
      <c r="V74" s="223" t="str">
        <f>LOWER(IF(ISNA(VLOOKUP($B74,'D conf old'!$B:$AH,3,0)),"",VLOOKUP($B74,'D conf old'!$B:$AH,12,0)))</f>
        <v/>
      </c>
      <c r="W74" s="117" t="str">
        <f>IF(ISNA(VLOOKUP($B74,'D conf old'!$B:$AH,3,0)),"",VLOOKUP($B74,'D conf old'!$B:$AH,13,0))</f>
        <v/>
      </c>
      <c r="X74" s="225" t="str">
        <f>IF(ISNA(VLOOKUP($B74,'D conf old'!$B:$AH,3,0)),"",VLOOKUP($B74,'D conf old'!$B:$AH,14,0))</f>
        <v/>
      </c>
      <c r="Y74" s="225" t="str">
        <f>IF(ISNA(VLOOKUP($B74,'D conf old'!$B:$AH,3,0)),"",VLOOKUP($B74,'D conf old'!$B:$AH,15,0))</f>
        <v/>
      </c>
      <c r="Z74" s="117" t="str">
        <f>LOWER(IF(ISNA(VLOOKUP($B74,'D conf old'!$B:$AH,3,0)),"",VLOOKUP($B74,'D conf old'!$B:$AH,3,0)))</f>
        <v/>
      </c>
      <c r="AA74" s="128" t="str">
        <f>IF(ISNA(VLOOKUP($B74,'D conf old'!$B:$AH,3,0)),"",VLOOKUP($B74,'D conf old'!$B:$AH,16,0))</f>
        <v/>
      </c>
      <c r="AB74" s="128" t="str">
        <f>IF(ISNA(VLOOKUP($B74,'D conf old'!$B:$AH,3,0)),"",VLOOKUP($B74,'D conf old'!$B:$AH,17,0))</f>
        <v/>
      </c>
      <c r="AC74" s="128" t="str">
        <f>IF(ISNA(VLOOKUP($B74,'D conf old'!$B:$AH,3,0)),"",VLOOKUP($B74,'D conf old'!$B:$AH,18,0))</f>
        <v/>
      </c>
      <c r="AD74" s="58"/>
      <c r="AE74" s="223" t="str">
        <f>LOWER(IF(ISNA(VLOOKUP($B74,'D conf old'!$B:$AH,3,0)),"",VLOOKUP($B74,'D conf old'!$B:$AH,21,0)))</f>
        <v/>
      </c>
      <c r="AF74" s="117"/>
      <c r="AG74" s="225"/>
      <c r="AH74" s="225"/>
      <c r="AI74" s="117"/>
      <c r="AJ74" s="128"/>
      <c r="AK74" s="128"/>
      <c r="AL74" s="128"/>
    </row>
    <row r="75" spans="1:38" s="5" customFormat="1" x14ac:dyDescent="0.15">
      <c r="A75" s="2"/>
      <c r="B75" s="28" t="s">
        <v>354</v>
      </c>
      <c r="D75" s="82" t="str">
        <f>VLOOKUP($B75,'D (tt&gt;10)'!$B:$M,2,0)</f>
        <v>bol</v>
      </c>
      <c r="E75" s="29">
        <f>VLOOKUP($B75,'D (tt&gt;10)'!$B:$M,3,0)</f>
        <v>34</v>
      </c>
      <c r="F75" s="59">
        <f>VLOOKUP($B75,'D (tt&gt;10)'!$B:$M,4,0)</f>
        <v>5.632352941176471</v>
      </c>
      <c r="G75" s="59">
        <f>VLOOKUP($B75,'D (tt&gt;10)'!$B:$M,5,0)</f>
        <v>5.6764705882352944</v>
      </c>
      <c r="H75" s="29">
        <f t="shared" si="0"/>
        <v>3</v>
      </c>
      <c r="I75" s="96">
        <f>VLOOKUP($B75,'D (tt&gt;10)'!$B:$M,7,0)</f>
        <v>0</v>
      </c>
      <c r="J75" s="96">
        <f>VLOOKUP($B75,'D (tt&gt;10)'!$B:$M,10,0)</f>
        <v>0</v>
      </c>
      <c r="K75" s="96">
        <f>VLOOKUP($B75,'D (tt&gt;10)'!$B:$M,11,0)</f>
        <v>3</v>
      </c>
      <c r="L75" s="58"/>
      <c r="M75" s="82" t="str">
        <f>LOWER(IF(ISNA(VLOOKUP($B75,'D conf old'!$B:$AH,3,0)),"",VLOOKUP($B75,'D conf old'!$B:$AH,3,0)))</f>
        <v>bol</v>
      </c>
      <c r="N75" s="29">
        <f>IF(ISNA(VLOOKUP($B75,'D conf old'!$B:$AH,3,0)),"",VLOOKUP($B75,'D conf old'!$B:$AH,4,0))</f>
        <v>31</v>
      </c>
      <c r="O75" s="59">
        <f>IF(ISNA(VLOOKUP($B75,'D conf old'!$B:$AH,3,0)),"",VLOOKUP($B75,'D conf old'!$B:$AH,5,0))</f>
        <v>5.6</v>
      </c>
      <c r="P75" s="59">
        <f>IF(ISNA(VLOOKUP($B75,'D conf old'!$B:$AH,3,0)),"",VLOOKUP($B75,'D conf old'!$B:$AH,6,0))</f>
        <v>5.71</v>
      </c>
      <c r="Q75" s="29" t="str">
        <f>LOWER(IF(ISNA(VLOOKUP($B75,'D conf old'!$B:$AH,3,0)),"",VLOOKUP($B75,'D conf old'!$B:$AH,3,0)))</f>
        <v>bol</v>
      </c>
      <c r="R75" s="96">
        <f>IF(ISNA(VLOOKUP($B75,'D conf old'!$B:$AH,3,0)),"",VLOOKUP($B75,'D conf old'!$B:$AH,7,0))</f>
        <v>0</v>
      </c>
      <c r="S75" s="96">
        <f>IF(ISNA(VLOOKUP($B75,'D conf old'!$B:$AH,3,0)),"",VLOOKUP($B75,'D conf old'!$B:$AH,8,0))</f>
        <v>0</v>
      </c>
      <c r="T75" s="96">
        <f>IF(ISNA(VLOOKUP($B75,'D conf old'!$B:$AH,3,0)),"",VLOOKUP($B75,'D conf old'!$B:$AH,9,0))</f>
        <v>7</v>
      </c>
      <c r="U75" s="58"/>
      <c r="V75" s="82" t="str">
        <f>LOWER(IF(ISNA(VLOOKUP($B75,'D conf old'!$B:$AH,3,0)),"",VLOOKUP($B75,'D conf old'!$B:$AH,12,0)))</f>
        <v>bol</v>
      </c>
      <c r="W75" s="29">
        <f>IF(ISNA(VLOOKUP($B75,'D conf old'!$B:$AH,3,0)),"",VLOOKUP($B75,'D conf old'!$B:$AH,13,0))</f>
        <v>21</v>
      </c>
      <c r="X75" s="59">
        <f>IF(ISNA(VLOOKUP($B75,'D conf old'!$B:$AH,3,0)),"",VLOOKUP($B75,'D conf old'!$B:$AH,14,0))</f>
        <v>5.79</v>
      </c>
      <c r="Y75" s="59">
        <f>IF(ISNA(VLOOKUP($B75,'D conf old'!$B:$AH,3,0)),"",VLOOKUP($B75,'D conf old'!$B:$AH,15,0))</f>
        <v>5.81</v>
      </c>
      <c r="Z75" s="29" t="str">
        <f>LOWER(IF(ISNA(VLOOKUP($B75,'D conf old'!$B:$AH,3,0)),"",VLOOKUP($B75,'D conf old'!$B:$AH,3,0)))</f>
        <v>bol</v>
      </c>
      <c r="AA75" s="96">
        <f>IF(ISNA(VLOOKUP($B75,'D conf old'!$B:$AH,3,0)),"",VLOOKUP($B75,'D conf old'!$B:$AH,16,0))</f>
        <v>0</v>
      </c>
      <c r="AB75" s="96">
        <f>IF(ISNA(VLOOKUP($B75,'D conf old'!$B:$AH,3,0)),"",VLOOKUP($B75,'D conf old'!$B:$AH,17,0))</f>
        <v>0</v>
      </c>
      <c r="AC75" s="96">
        <f>IF(ISNA(VLOOKUP($B75,'D conf old'!$B:$AH,3,0)),"",VLOOKUP($B75,'D conf old'!$B:$AH,18,0))</f>
        <v>1</v>
      </c>
      <c r="AD75" s="58"/>
      <c r="AE75" s="223" t="str">
        <f>LOWER(IF(ISNA(VLOOKUP($B75,'D conf old'!$B:$AH,3,0)),"",VLOOKUP($B75,'D conf old'!$B:$AH,21,0)))</f>
        <v/>
      </c>
      <c r="AF75" s="117"/>
      <c r="AG75" s="225"/>
      <c r="AH75" s="225"/>
      <c r="AI75" s="117"/>
      <c r="AJ75" s="128"/>
      <c r="AK75" s="128"/>
      <c r="AL75" s="128"/>
    </row>
    <row r="76" spans="1:38" s="5" customFormat="1" x14ac:dyDescent="0.15">
      <c r="A76" s="2"/>
      <c r="B76" s="28" t="s">
        <v>403</v>
      </c>
      <c r="D76" s="82" t="str">
        <f>VLOOKUP($B76,'D (tt&gt;10)'!$B:$M,2,0)</f>
        <v>udi</v>
      </c>
      <c r="E76" s="29">
        <f>VLOOKUP($B76,'D (tt&gt;10)'!$B:$M,3,0)</f>
        <v>30</v>
      </c>
      <c r="F76" s="59">
        <f>VLOOKUP($B76,'D (tt&gt;10)'!$B:$M,4,0)</f>
        <v>5.7166666666666668</v>
      </c>
      <c r="G76" s="59">
        <f>VLOOKUP($B76,'D (tt&gt;10)'!$B:$M,5,0)</f>
        <v>5.666666666666667</v>
      </c>
      <c r="H76" s="29">
        <f t="shared" si="0"/>
        <v>6</v>
      </c>
      <c r="I76" s="96">
        <f>VLOOKUP($B76,'D (tt&gt;10)'!$B:$M,7,0)</f>
        <v>1</v>
      </c>
      <c r="J76" s="96">
        <f>VLOOKUP($B76,'D (tt&gt;10)'!$B:$M,10,0)</f>
        <v>1</v>
      </c>
      <c r="K76" s="96">
        <f>VLOOKUP($B76,'D (tt&gt;10)'!$B:$M,11,0)</f>
        <v>3</v>
      </c>
      <c r="L76" s="58"/>
      <c r="M76" s="223" t="str">
        <f>LOWER(IF(ISNA(VLOOKUP($B76,'D conf old'!$B:$AH,3,0)),"",VLOOKUP($B76,'D conf old'!$B:$AH,3,0)))</f>
        <v/>
      </c>
      <c r="N76" s="117" t="str">
        <f>IF(ISNA(VLOOKUP($B76,'D conf old'!$B:$AH,3,0)),"",VLOOKUP($B76,'D conf old'!$B:$AH,4,0))</f>
        <v/>
      </c>
      <c r="O76" s="225" t="str">
        <f>IF(ISNA(VLOOKUP($B76,'D conf old'!$B:$AH,3,0)),"",VLOOKUP($B76,'D conf old'!$B:$AH,5,0))</f>
        <v/>
      </c>
      <c r="P76" s="225" t="str">
        <f>IF(ISNA(VLOOKUP($B76,'D conf old'!$B:$AH,3,0)),"",VLOOKUP($B76,'D conf old'!$B:$AH,6,0))</f>
        <v/>
      </c>
      <c r="Q76" s="117" t="str">
        <f>LOWER(IF(ISNA(VLOOKUP($B76,'D conf old'!$B:$AH,3,0)),"",VLOOKUP($B76,'D conf old'!$B:$AH,3,0)))</f>
        <v/>
      </c>
      <c r="R76" s="128" t="str">
        <f>IF(ISNA(VLOOKUP($B76,'D conf old'!$B:$AH,3,0)),"",VLOOKUP($B76,'D conf old'!$B:$AH,7,0))</f>
        <v/>
      </c>
      <c r="S76" s="128" t="str">
        <f>IF(ISNA(VLOOKUP($B76,'D conf old'!$B:$AH,3,0)),"",VLOOKUP($B76,'D conf old'!$B:$AH,8,0))</f>
        <v/>
      </c>
      <c r="T76" s="128" t="str">
        <f>IF(ISNA(VLOOKUP($B76,'D conf old'!$B:$AH,3,0)),"",VLOOKUP($B76,'D conf old'!$B:$AH,9,0))</f>
        <v/>
      </c>
      <c r="U76" s="58"/>
      <c r="V76" s="223" t="str">
        <f>LOWER(IF(ISNA(VLOOKUP($B76,'D conf old'!$B:$AH,3,0)),"",VLOOKUP($B76,'D conf old'!$B:$AH,12,0)))</f>
        <v/>
      </c>
      <c r="W76" s="117" t="str">
        <f>IF(ISNA(VLOOKUP($B76,'D conf old'!$B:$AH,3,0)),"",VLOOKUP($B76,'D conf old'!$B:$AH,13,0))</f>
        <v/>
      </c>
      <c r="X76" s="225" t="str">
        <f>IF(ISNA(VLOOKUP($B76,'D conf old'!$B:$AH,3,0)),"",VLOOKUP($B76,'D conf old'!$B:$AH,14,0))</f>
        <v/>
      </c>
      <c r="Y76" s="225" t="str">
        <f>IF(ISNA(VLOOKUP($B76,'D conf old'!$B:$AH,3,0)),"",VLOOKUP($B76,'D conf old'!$B:$AH,15,0))</f>
        <v/>
      </c>
      <c r="Z76" s="117" t="str">
        <f>LOWER(IF(ISNA(VLOOKUP($B76,'D conf old'!$B:$AH,3,0)),"",VLOOKUP($B76,'D conf old'!$B:$AH,3,0)))</f>
        <v/>
      </c>
      <c r="AA76" s="128" t="str">
        <f>IF(ISNA(VLOOKUP($B76,'D conf old'!$B:$AH,3,0)),"",VLOOKUP($B76,'D conf old'!$B:$AH,16,0))</f>
        <v/>
      </c>
      <c r="AB76" s="128" t="str">
        <f>IF(ISNA(VLOOKUP($B76,'D conf old'!$B:$AH,3,0)),"",VLOOKUP($B76,'D conf old'!$B:$AH,17,0))</f>
        <v/>
      </c>
      <c r="AC76" s="128" t="str">
        <f>IF(ISNA(VLOOKUP($B76,'D conf old'!$B:$AH,3,0)),"",VLOOKUP($B76,'D conf old'!$B:$AH,18,0))</f>
        <v/>
      </c>
      <c r="AD76" s="58"/>
      <c r="AE76" s="223" t="str">
        <f>LOWER(IF(ISNA(VLOOKUP($B76,'D conf old'!$B:$AH,3,0)),"",VLOOKUP($B76,'D conf old'!$B:$AH,21,0)))</f>
        <v/>
      </c>
      <c r="AF76" s="117" t="str">
        <f>IF(ISNA(VLOOKUP($B76,'D conf old'!$B:$AH,3,0)),"",VLOOKUP($B76,'D conf old'!$B:$AH,22,0))</f>
        <v/>
      </c>
      <c r="AG76" s="225" t="str">
        <f>IF(ISNA(VLOOKUP($B76,'D conf old'!$B:$AH,3,0)),"",VLOOKUP($B76,'D conf old'!$B:$AH,23,0))</f>
        <v/>
      </c>
      <c r="AH76" s="225" t="str">
        <f>IF(ISNA(VLOOKUP($B76,'D conf old'!$B:$AH,3,0)),"",VLOOKUP($B76,'D conf old'!$B:$AH,24,0))</f>
        <v/>
      </c>
      <c r="AI76" s="117" t="str">
        <f>LOWER(IF(ISNA(VLOOKUP($B76,'D conf old'!$B:$AH,3,0)),"",VLOOKUP($B76,'D conf old'!$B:$AH,21,0)))</f>
        <v/>
      </c>
      <c r="AJ76" s="128" t="str">
        <f>IF(ISNA(VLOOKUP($B76,'D conf old'!$B:$AH,3,0)),"",VLOOKUP($B76,'D conf old'!$B:$AH,25,0))</f>
        <v/>
      </c>
      <c r="AK76" s="128" t="str">
        <f>IF(ISNA(VLOOKUP($B76,'D conf old'!$B:$AH,3,0)),"",VLOOKUP($B76,'D conf old'!$B:$AH,26,0))</f>
        <v/>
      </c>
      <c r="AL76" s="128" t="str">
        <f>IF(ISNA(VLOOKUP($B76,'D conf old'!$B:$AH,3,0)),"",VLOOKUP($B76,'D conf old'!$B:$AH,27,0))</f>
        <v/>
      </c>
    </row>
    <row r="77" spans="1:38" s="5" customFormat="1" x14ac:dyDescent="0.15">
      <c r="A77" s="2"/>
      <c r="B77" s="28" t="s">
        <v>459</v>
      </c>
      <c r="D77" s="82" t="str">
        <f>VLOOKUP($B77,'D (tt&gt;10)'!$B:$M,2,0)</f>
        <v>sam</v>
      </c>
      <c r="E77" s="29">
        <f>VLOOKUP($B77,'D (tt&gt;10)'!$B:$M,3,0)</f>
        <v>27</v>
      </c>
      <c r="F77" s="59">
        <f>VLOOKUP($B77,'D (tt&gt;10)'!$B:$M,4,0)</f>
        <v>5.5555555555555554</v>
      </c>
      <c r="G77" s="59">
        <f>VLOOKUP($B77,'D (tt&gt;10)'!$B:$M,5,0)</f>
        <v>5.666666666666667</v>
      </c>
      <c r="H77" s="29">
        <f t="shared" si="0"/>
        <v>9</v>
      </c>
      <c r="I77" s="96">
        <f>VLOOKUP($B77,'D (tt&gt;10)'!$B:$M,7,0)</f>
        <v>0</v>
      </c>
      <c r="J77" s="96">
        <f>VLOOKUP($B77,'D (tt&gt;10)'!$B:$M,10,0)</f>
        <v>1</v>
      </c>
      <c r="K77" s="96">
        <f>VLOOKUP($B77,'D (tt&gt;10)'!$B:$M,11,0)</f>
        <v>6</v>
      </c>
      <c r="L77" s="58"/>
      <c r="M77" s="223" t="str">
        <f>LOWER(IF(ISNA(VLOOKUP($B77,'D conf old'!$B:$AH,3,0)),"",VLOOKUP($B77,'D conf old'!$B:$AH,3,0)))</f>
        <v/>
      </c>
      <c r="N77" s="117" t="str">
        <f>IF(ISNA(VLOOKUP($B77,'D conf old'!$B:$AH,3,0)),"",VLOOKUP($B77,'D conf old'!$B:$AH,4,0))</f>
        <v/>
      </c>
      <c r="O77" s="225" t="str">
        <f>IF(ISNA(VLOOKUP($B77,'D conf old'!$B:$AH,3,0)),"",VLOOKUP($B77,'D conf old'!$B:$AH,5,0))</f>
        <v/>
      </c>
      <c r="P77" s="225" t="str">
        <f>IF(ISNA(VLOOKUP($B77,'D conf old'!$B:$AH,3,0)),"",VLOOKUP($B77,'D conf old'!$B:$AH,6,0))</f>
        <v/>
      </c>
      <c r="Q77" s="117" t="str">
        <f>LOWER(IF(ISNA(VLOOKUP($B77,'D conf old'!$B:$AH,3,0)),"",VLOOKUP($B77,'D conf old'!$B:$AH,3,0)))</f>
        <v/>
      </c>
      <c r="R77" s="128" t="str">
        <f>IF(ISNA(VLOOKUP($B77,'D conf old'!$B:$AH,3,0)),"",VLOOKUP($B77,'D conf old'!$B:$AH,7,0))</f>
        <v/>
      </c>
      <c r="S77" s="128" t="str">
        <f>IF(ISNA(VLOOKUP($B77,'D conf old'!$B:$AH,3,0)),"",VLOOKUP($B77,'D conf old'!$B:$AH,8,0))</f>
        <v/>
      </c>
      <c r="T77" s="128" t="str">
        <f>IF(ISNA(VLOOKUP($B77,'D conf old'!$B:$AH,3,0)),"",VLOOKUP($B77,'D conf old'!$B:$AH,9,0))</f>
        <v/>
      </c>
      <c r="U77" s="58"/>
      <c r="V77" s="223" t="str">
        <f>LOWER(IF(ISNA(VLOOKUP($B77,'D conf old'!$B:$AH,3,0)),"",VLOOKUP($B77,'D conf old'!$B:$AH,12,0)))</f>
        <v/>
      </c>
      <c r="W77" s="117" t="str">
        <f>IF(ISNA(VLOOKUP($B77,'D conf old'!$B:$AH,3,0)),"",VLOOKUP($B77,'D conf old'!$B:$AH,13,0))</f>
        <v/>
      </c>
      <c r="X77" s="225" t="str">
        <f>IF(ISNA(VLOOKUP($B77,'D conf old'!$B:$AH,3,0)),"",VLOOKUP($B77,'D conf old'!$B:$AH,14,0))</f>
        <v/>
      </c>
      <c r="Y77" s="225" t="str">
        <f>IF(ISNA(VLOOKUP($B77,'D conf old'!$B:$AH,3,0)),"",VLOOKUP($B77,'D conf old'!$B:$AH,15,0))</f>
        <v/>
      </c>
      <c r="Z77" s="117" t="str">
        <f>LOWER(IF(ISNA(VLOOKUP($B77,'D conf old'!$B:$AH,3,0)),"",VLOOKUP($B77,'D conf old'!$B:$AH,3,0)))</f>
        <v/>
      </c>
      <c r="AA77" s="128" t="str">
        <f>IF(ISNA(VLOOKUP($B77,'D conf old'!$B:$AH,3,0)),"",VLOOKUP($B77,'D conf old'!$B:$AH,16,0))</f>
        <v/>
      </c>
      <c r="AB77" s="128" t="str">
        <f>IF(ISNA(VLOOKUP($B77,'D conf old'!$B:$AH,3,0)),"",VLOOKUP($B77,'D conf old'!$B:$AH,17,0))</f>
        <v/>
      </c>
      <c r="AC77" s="128" t="str">
        <f>IF(ISNA(VLOOKUP($B77,'D conf old'!$B:$AH,3,0)),"",VLOOKUP($B77,'D conf old'!$B:$AH,18,0))</f>
        <v/>
      </c>
      <c r="AD77" s="58"/>
      <c r="AE77" s="223" t="str">
        <f>LOWER(IF(ISNA(VLOOKUP($B77,'D conf old'!$B:$AH,3,0)),"",VLOOKUP($B77,'D conf old'!$B:$AH,21,0)))</f>
        <v/>
      </c>
      <c r="AF77" s="117" t="str">
        <f>IF(ISNA(VLOOKUP($B77,'D conf old'!$B:$AH,3,0)),"",VLOOKUP($B77,'D conf old'!$B:$AH,22,0))</f>
        <v/>
      </c>
      <c r="AG77" s="225" t="str">
        <f>IF(ISNA(VLOOKUP($B77,'D conf old'!$B:$AH,3,0)),"",VLOOKUP($B77,'D conf old'!$B:$AH,23,0))</f>
        <v/>
      </c>
      <c r="AH77" s="225" t="str">
        <f>IF(ISNA(VLOOKUP($B77,'D conf old'!$B:$AH,3,0)),"",VLOOKUP($B77,'D conf old'!$B:$AH,24,0))</f>
        <v/>
      </c>
      <c r="AI77" s="117" t="str">
        <f>LOWER(IF(ISNA(VLOOKUP($B77,'D conf old'!$B:$AH,3,0)),"",VLOOKUP($B77,'D conf old'!$B:$AH,21,0)))</f>
        <v/>
      </c>
      <c r="AJ77" s="128" t="str">
        <f>IF(ISNA(VLOOKUP($B77,'D conf old'!$B:$AH,3,0)),"",VLOOKUP($B77,'D conf old'!$B:$AH,25,0))</f>
        <v/>
      </c>
      <c r="AK77" s="128" t="str">
        <f>IF(ISNA(VLOOKUP($B77,'D conf old'!$B:$AH,3,0)),"",VLOOKUP($B77,'D conf old'!$B:$AH,26,0))</f>
        <v/>
      </c>
      <c r="AL77" s="128" t="str">
        <f>IF(ISNA(VLOOKUP($B77,'D conf old'!$B:$AH,3,0)),"",VLOOKUP($B77,'D conf old'!$B:$AH,27,0))</f>
        <v/>
      </c>
    </row>
    <row r="78" spans="1:38" s="5" customFormat="1" x14ac:dyDescent="0.15">
      <c r="A78" s="2"/>
      <c r="B78" s="28" t="s">
        <v>345</v>
      </c>
      <c r="D78" s="82" t="str">
        <f>VLOOKUP($B78,'D (tt&gt;10)'!$B:$M,2,0)</f>
        <v>mil</v>
      </c>
      <c r="E78" s="29">
        <f>VLOOKUP($B78,'D (tt&gt;10)'!$B:$M,3,0)</f>
        <v>18</v>
      </c>
      <c r="F78" s="59">
        <f>VLOOKUP($B78,'D (tt&gt;10)'!$B:$M,4,0)</f>
        <v>5.7777777777777777</v>
      </c>
      <c r="G78" s="59">
        <f>VLOOKUP($B78,'D (tt&gt;10)'!$B:$M,5,0)</f>
        <v>5.6388888888888893</v>
      </c>
      <c r="H78" s="29">
        <f t="shared" ref="H78:H83" si="4">J78*3+K78</f>
        <v>1</v>
      </c>
      <c r="I78" s="96">
        <f>VLOOKUP($B78,'D (tt&gt;10)'!$B:$M,7,0)</f>
        <v>1</v>
      </c>
      <c r="J78" s="96">
        <f>VLOOKUP($B78,'D (tt&gt;10)'!$B:$M,10,0)</f>
        <v>0</v>
      </c>
      <c r="K78" s="96">
        <f>VLOOKUP($B78,'D (tt&gt;10)'!$B:$M,11,0)</f>
        <v>1</v>
      </c>
      <c r="L78" s="58"/>
      <c r="M78" s="82" t="str">
        <f>LOWER(IF(ISNA(VLOOKUP($B78,'D conf old'!$B:$AH,3,0)),"",VLOOKUP($B78,'D conf old'!$B:$AH,3,0)))</f>
        <v>mil</v>
      </c>
      <c r="N78" s="29">
        <f>IF(ISNA(VLOOKUP($B78,'D conf old'!$B:$AH,3,0)),"",VLOOKUP($B78,'D conf old'!$B:$AH,4,0))</f>
        <v>27</v>
      </c>
      <c r="O78" s="59">
        <f>IF(ISNA(VLOOKUP($B78,'D conf old'!$B:$AH,3,0)),"",VLOOKUP($B78,'D conf old'!$B:$AH,5,0))</f>
        <v>6</v>
      </c>
      <c r="P78" s="59">
        <f>IF(ISNA(VLOOKUP($B78,'D conf old'!$B:$AH,3,0)),"",VLOOKUP($B78,'D conf old'!$B:$AH,6,0))</f>
        <v>5.96</v>
      </c>
      <c r="Q78" s="29" t="str">
        <f>LOWER(IF(ISNA(VLOOKUP($B78,'D conf old'!$B:$AH,3,0)),"",VLOOKUP($B78,'D conf old'!$B:$AH,3,0)))</f>
        <v>mil</v>
      </c>
      <c r="R78" s="96">
        <f>IF(ISNA(VLOOKUP($B78,'D conf old'!$B:$AH,3,0)),"",VLOOKUP($B78,'D conf old'!$B:$AH,7,0))</f>
        <v>0</v>
      </c>
      <c r="S78" s="96">
        <f>IF(ISNA(VLOOKUP($B78,'D conf old'!$B:$AH,3,0)),"",VLOOKUP($B78,'D conf old'!$B:$AH,8,0))</f>
        <v>2</v>
      </c>
      <c r="T78" s="96">
        <f>IF(ISNA(VLOOKUP($B78,'D conf old'!$B:$AH,3,0)),"",VLOOKUP($B78,'D conf old'!$B:$AH,9,0))</f>
        <v>2</v>
      </c>
      <c r="U78" s="58"/>
      <c r="V78" s="82" t="str">
        <f>LOWER(IF(ISNA(VLOOKUP($B78,'D conf old'!$B:$AH,3,0)),"",VLOOKUP($B78,'D conf old'!$B:$AH,12,0)))</f>
        <v>mil</v>
      </c>
      <c r="W78" s="29">
        <f>IF(ISNA(VLOOKUP($B78,'D conf old'!$B:$AH,3,0)),"",VLOOKUP($B78,'D conf old'!$B:$AH,13,0))</f>
        <v>29</v>
      </c>
      <c r="X78" s="59">
        <f>IF(ISNA(VLOOKUP($B78,'D conf old'!$B:$AH,3,0)),"",VLOOKUP($B78,'D conf old'!$B:$AH,14,0))</f>
        <v>6.03</v>
      </c>
      <c r="Y78" s="59">
        <f>IF(ISNA(VLOOKUP($B78,'D conf old'!$B:$AH,3,0)),"",VLOOKUP($B78,'D conf old'!$B:$AH,15,0))</f>
        <v>6.03</v>
      </c>
      <c r="Z78" s="29" t="str">
        <f>LOWER(IF(ISNA(VLOOKUP($B78,'D conf old'!$B:$AH,3,0)),"",VLOOKUP($B78,'D conf old'!$B:$AH,3,0)))</f>
        <v>mil</v>
      </c>
      <c r="AA78" s="96">
        <f>IF(ISNA(VLOOKUP($B78,'D conf old'!$B:$AH,3,0)),"",VLOOKUP($B78,'D conf old'!$B:$AH,16,0))</f>
        <v>0</v>
      </c>
      <c r="AB78" s="96">
        <f>IF(ISNA(VLOOKUP($B78,'D conf old'!$B:$AH,3,0)),"",VLOOKUP($B78,'D conf old'!$B:$AH,17,0))</f>
        <v>2</v>
      </c>
      <c r="AC78" s="96">
        <f>IF(ISNA(VLOOKUP($B78,'D conf old'!$B:$AH,3,0)),"",VLOOKUP($B78,'D conf old'!$B:$AH,18,0))</f>
        <v>4</v>
      </c>
      <c r="AD78" s="58"/>
      <c r="AE78" s="82" t="str">
        <f>LOWER(IF(ISNA(VLOOKUP($B78,'D conf old'!$B:$AH,3,0)),"",VLOOKUP($B78,'D conf old'!$B:$AH,21,0)))</f>
        <v>mil</v>
      </c>
      <c r="AF78" s="29">
        <f>IF(ISNA(VLOOKUP($B78,'D conf old'!$B:$AH,3,0)),"",VLOOKUP($B78,'D conf old'!$B:$AH,22,0))</f>
        <v>29</v>
      </c>
      <c r="AG78" s="59">
        <f>IF(ISNA(VLOOKUP($B78,'D conf old'!$B:$AH,3,0)),"",VLOOKUP($B78,'D conf old'!$B:$AH,23,0))</f>
        <v>6.09</v>
      </c>
      <c r="AH78" s="59">
        <f>IF(ISNA(VLOOKUP($B78,'D conf old'!$B:$AH,3,0)),"",VLOOKUP($B78,'D conf old'!$B:$AH,24,0))</f>
        <v>6.1</v>
      </c>
      <c r="AI78" s="29" t="str">
        <f>LOWER(IF(ISNA(VLOOKUP($B78,'D conf old'!$B:$AH,3,0)),"",VLOOKUP($B78,'D conf old'!$B:$AH,21,0)))</f>
        <v>mil</v>
      </c>
      <c r="AJ78" s="96">
        <f>IF(ISNA(VLOOKUP($B78,'D conf old'!$B:$AH,3,0)),"",VLOOKUP($B78,'D conf old'!$B:$AH,25,0))</f>
        <v>0</v>
      </c>
      <c r="AK78" s="96">
        <f>IF(ISNA(VLOOKUP($B78,'D conf old'!$B:$AH,3,0)),"",VLOOKUP($B78,'D conf old'!$B:$AH,26,0))</f>
        <v>1</v>
      </c>
      <c r="AL78" s="96">
        <f>IF(ISNA(VLOOKUP($B78,'D conf old'!$B:$AH,3,0)),"",VLOOKUP($B78,'D conf old'!$B:$AH,27,0))</f>
        <v>1</v>
      </c>
    </row>
    <row r="79" spans="1:38" s="5" customFormat="1" x14ac:dyDescent="0.15">
      <c r="A79" s="2"/>
      <c r="B79" s="28" t="s">
        <v>393</v>
      </c>
      <c r="D79" s="82" t="str">
        <f>VLOOKUP($B79,'D (tt&gt;10)'!$B:$M,2,0)</f>
        <v>mil</v>
      </c>
      <c r="E79" s="29">
        <f>VLOOKUP($B79,'D (tt&gt;10)'!$B:$M,3,0)</f>
        <v>16</v>
      </c>
      <c r="F79" s="59">
        <f>VLOOKUP($B79,'D (tt&gt;10)'!$B:$M,4,0)</f>
        <v>5.4375</v>
      </c>
      <c r="G79" s="59">
        <f>VLOOKUP($B79,'D (tt&gt;10)'!$B:$M,5,0)</f>
        <v>5.625</v>
      </c>
      <c r="H79" s="29">
        <f t="shared" si="4"/>
        <v>4</v>
      </c>
      <c r="I79" s="96">
        <f>VLOOKUP($B79,'D (tt&gt;10)'!$B:$M,7,0)</f>
        <v>0</v>
      </c>
      <c r="J79" s="96">
        <f>VLOOKUP($B79,'D (tt&gt;10)'!$B:$M,10,0)</f>
        <v>0</v>
      </c>
      <c r="K79" s="96">
        <f>VLOOKUP($B79,'D (tt&gt;10)'!$B:$M,11,0)</f>
        <v>4</v>
      </c>
      <c r="L79" s="58"/>
      <c r="M79" s="82" t="str">
        <f>LOWER(IF(ISNA(VLOOKUP($B79,'D conf old'!$B:$AH,3,0)),"",VLOOKUP($B79,'D conf old'!$B:$AH,3,0)))</f>
        <v>mil</v>
      </c>
      <c r="N79" s="29">
        <f>IF(ISNA(VLOOKUP($B79,'D conf old'!$B:$AH,3,0)),"",VLOOKUP($B79,'D conf old'!$B:$AH,4,0))</f>
        <v>25</v>
      </c>
      <c r="O79" s="59">
        <f>IF(ISNA(VLOOKUP($B79,'D conf old'!$B:$AH,3,0)),"",VLOOKUP($B79,'D conf old'!$B:$AH,5,0))</f>
        <v>6.12</v>
      </c>
      <c r="P79" s="59">
        <f>IF(ISNA(VLOOKUP($B79,'D conf old'!$B:$AH,3,0)),"",VLOOKUP($B79,'D conf old'!$B:$AH,6,0))</f>
        <v>6.12</v>
      </c>
      <c r="Q79" s="29" t="str">
        <f>LOWER(IF(ISNA(VLOOKUP($B79,'D conf old'!$B:$AH,3,0)),"",VLOOKUP($B79,'D conf old'!$B:$AH,3,0)))</f>
        <v>mil</v>
      </c>
      <c r="R79" s="96">
        <f>IF(ISNA(VLOOKUP($B79,'D conf old'!$B:$AH,3,0)),"",VLOOKUP($B79,'D conf old'!$B:$AH,7,0))</f>
        <v>0</v>
      </c>
      <c r="S79" s="96">
        <f>IF(ISNA(VLOOKUP($B79,'D conf old'!$B:$AH,3,0)),"",VLOOKUP($B79,'D conf old'!$B:$AH,8,0))</f>
        <v>1</v>
      </c>
      <c r="T79" s="96">
        <f>IF(ISNA(VLOOKUP($B79,'D conf old'!$B:$AH,3,0)),"",VLOOKUP($B79,'D conf old'!$B:$AH,9,0))</f>
        <v>2</v>
      </c>
      <c r="U79" s="58"/>
      <c r="V79" s="82" t="str">
        <f>LOWER(IF(ISNA(VLOOKUP($B79,'D conf old'!$B:$AH,3,0)),"",VLOOKUP($B79,'D conf old'!$B:$AH,12,0)))</f>
        <v>mil</v>
      </c>
      <c r="W79" s="29">
        <f>IF(ISNA(VLOOKUP($B79,'D conf old'!$B:$AH,3,0)),"",VLOOKUP($B79,'D conf old'!$B:$AH,13,0))</f>
        <v>3</v>
      </c>
      <c r="X79" s="59">
        <f>IF(ISNA(VLOOKUP($B79,'D conf old'!$B:$AH,3,0)),"",VLOOKUP($B79,'D conf old'!$B:$AH,14,0))</f>
        <v>6.33</v>
      </c>
      <c r="Y79" s="59">
        <f>IF(ISNA(VLOOKUP($B79,'D conf old'!$B:$AH,3,0)),"",VLOOKUP($B79,'D conf old'!$B:$AH,15,0))</f>
        <v>6.33</v>
      </c>
      <c r="Z79" s="29" t="str">
        <f>LOWER(IF(ISNA(VLOOKUP($B79,'D conf old'!$B:$AH,3,0)),"",VLOOKUP($B79,'D conf old'!$B:$AH,3,0)))</f>
        <v>mil</v>
      </c>
      <c r="AA79" s="96">
        <f>IF(ISNA(VLOOKUP($B79,'D conf old'!$B:$AH,3,0)),"",VLOOKUP($B79,'D conf old'!$B:$AH,16,0))</f>
        <v>0</v>
      </c>
      <c r="AB79" s="96">
        <f>IF(ISNA(VLOOKUP($B79,'D conf old'!$B:$AH,3,0)),"",VLOOKUP($B79,'D conf old'!$B:$AH,17,0))</f>
        <v>0</v>
      </c>
      <c r="AC79" s="96">
        <f>IF(ISNA(VLOOKUP($B79,'D conf old'!$B:$AH,3,0)),"",VLOOKUP($B79,'D conf old'!$B:$AH,18,0))</f>
        <v>0</v>
      </c>
      <c r="AD79" s="58"/>
      <c r="AE79" s="223" t="str">
        <f>LOWER(IF(ISNA(VLOOKUP($B79,'D conf old'!$B:$AH,3,0)),"",VLOOKUP($B79,'D conf old'!$B:$AH,21,0)))</f>
        <v/>
      </c>
      <c r="AF79" s="117"/>
      <c r="AG79" s="225"/>
      <c r="AH79" s="225"/>
      <c r="AI79" s="117"/>
      <c r="AJ79" s="128"/>
      <c r="AK79" s="128"/>
      <c r="AL79" s="128"/>
    </row>
    <row r="80" spans="1:38" s="5" customFormat="1" x14ac:dyDescent="0.15">
      <c r="A80" s="2"/>
      <c r="B80" s="28" t="s">
        <v>404</v>
      </c>
      <c r="D80" s="82" t="str">
        <f>VLOOKUP($B80,'D (tt&gt;10)'!$B:$M,2,0)</f>
        <v>bol</v>
      </c>
      <c r="E80" s="29">
        <f>VLOOKUP($B80,'D (tt&gt;10)'!$B:$M,3,0)</f>
        <v>34</v>
      </c>
      <c r="F80" s="59">
        <f>VLOOKUP($B80,'D (tt&gt;10)'!$B:$M,4,0)</f>
        <v>5.632352941176471</v>
      </c>
      <c r="G80" s="59">
        <f>VLOOKUP($B80,'D (tt&gt;10)'!$B:$M,5,0)</f>
        <v>5.5882352941176467</v>
      </c>
      <c r="H80" s="29">
        <f t="shared" si="4"/>
        <v>13</v>
      </c>
      <c r="I80" s="96">
        <f>VLOOKUP($B80,'D (tt&gt;10)'!$B:$M,7,0)</f>
        <v>1</v>
      </c>
      <c r="J80" s="96">
        <f>VLOOKUP($B80,'D (tt&gt;10)'!$B:$M,10,0)</f>
        <v>2</v>
      </c>
      <c r="K80" s="96">
        <f>VLOOKUP($B80,'D (tt&gt;10)'!$B:$M,11,0)</f>
        <v>7</v>
      </c>
      <c r="L80" s="58"/>
      <c r="M80" s="223" t="str">
        <f>LOWER(IF(ISNA(VLOOKUP($B80,'D conf old'!$B:$AH,3,0)),"",VLOOKUP($B80,'D conf old'!$B:$AH,3,0)))</f>
        <v/>
      </c>
      <c r="N80" s="117" t="str">
        <f>IF(ISNA(VLOOKUP($B80,'D conf old'!$B:$AH,3,0)),"",VLOOKUP($B80,'D conf old'!$B:$AH,4,0))</f>
        <v/>
      </c>
      <c r="O80" s="225" t="str">
        <f>IF(ISNA(VLOOKUP($B80,'D conf old'!$B:$AH,3,0)),"",VLOOKUP($B80,'D conf old'!$B:$AH,5,0))</f>
        <v/>
      </c>
      <c r="P80" s="225" t="str">
        <f>IF(ISNA(VLOOKUP($B80,'D conf old'!$B:$AH,3,0)),"",VLOOKUP($B80,'D conf old'!$B:$AH,6,0))</f>
        <v/>
      </c>
      <c r="Q80" s="117" t="str">
        <f>LOWER(IF(ISNA(VLOOKUP($B80,'D conf old'!$B:$AH,3,0)),"",VLOOKUP($B80,'D conf old'!$B:$AH,3,0)))</f>
        <v/>
      </c>
      <c r="R80" s="128" t="str">
        <f>IF(ISNA(VLOOKUP($B80,'D conf old'!$B:$AH,3,0)),"",VLOOKUP($B80,'D conf old'!$B:$AH,7,0))</f>
        <v/>
      </c>
      <c r="S80" s="128" t="str">
        <f>IF(ISNA(VLOOKUP($B80,'D conf old'!$B:$AH,3,0)),"",VLOOKUP($B80,'D conf old'!$B:$AH,8,0))</f>
        <v/>
      </c>
      <c r="T80" s="128" t="str">
        <f>IF(ISNA(VLOOKUP($B80,'D conf old'!$B:$AH,3,0)),"",VLOOKUP($B80,'D conf old'!$B:$AH,9,0))</f>
        <v/>
      </c>
      <c r="U80" s="58"/>
      <c r="V80" s="223" t="str">
        <f>LOWER(IF(ISNA(VLOOKUP($B80,'D conf old'!$B:$AH,3,0)),"",VLOOKUP($B80,'D conf old'!$B:$AH,12,0)))</f>
        <v/>
      </c>
      <c r="W80" s="117" t="str">
        <f>IF(ISNA(VLOOKUP($B80,'D conf old'!$B:$AH,3,0)),"",VLOOKUP($B80,'D conf old'!$B:$AH,13,0))</f>
        <v/>
      </c>
      <c r="X80" s="225" t="str">
        <f>IF(ISNA(VLOOKUP($B80,'D conf old'!$B:$AH,3,0)),"",VLOOKUP($B80,'D conf old'!$B:$AH,14,0))</f>
        <v/>
      </c>
      <c r="Y80" s="225" t="str">
        <f>IF(ISNA(VLOOKUP($B80,'D conf old'!$B:$AH,3,0)),"",VLOOKUP($B80,'D conf old'!$B:$AH,15,0))</f>
        <v/>
      </c>
      <c r="Z80" s="117" t="str">
        <f>LOWER(IF(ISNA(VLOOKUP($B80,'D conf old'!$B:$AH,3,0)),"",VLOOKUP($B80,'D conf old'!$B:$AH,3,0)))</f>
        <v/>
      </c>
      <c r="AA80" s="128" t="str">
        <f>IF(ISNA(VLOOKUP($B80,'D conf old'!$B:$AH,3,0)),"",VLOOKUP($B80,'D conf old'!$B:$AH,16,0))</f>
        <v/>
      </c>
      <c r="AB80" s="128" t="str">
        <f>IF(ISNA(VLOOKUP($B80,'D conf old'!$B:$AH,3,0)),"",VLOOKUP($B80,'D conf old'!$B:$AH,17,0))</f>
        <v/>
      </c>
      <c r="AC80" s="128" t="str">
        <f>IF(ISNA(VLOOKUP($B80,'D conf old'!$B:$AH,3,0)),"",VLOOKUP($B80,'D conf old'!$B:$AH,18,0))</f>
        <v/>
      </c>
      <c r="AD80" s="58"/>
      <c r="AE80" s="223"/>
      <c r="AF80" s="117"/>
      <c r="AG80" s="225"/>
      <c r="AH80" s="225"/>
      <c r="AI80" s="117"/>
      <c r="AJ80" s="128"/>
      <c r="AK80" s="128"/>
      <c r="AL80" s="128"/>
    </row>
    <row r="81" spans="1:39" s="5" customFormat="1" x14ac:dyDescent="0.15">
      <c r="A81" s="2"/>
      <c r="B81" s="28" t="s">
        <v>851</v>
      </c>
      <c r="D81" s="82" t="str">
        <f>VLOOKUP($B81,'D (tt&gt;10)'!$B:$M,2,0)</f>
        <v>udi</v>
      </c>
      <c r="E81" s="29">
        <f>VLOOKUP($B81,'D (tt&gt;10)'!$B:$M,3,0)</f>
        <v>36</v>
      </c>
      <c r="F81" s="59">
        <f>VLOOKUP($B81,'D (tt&gt;10)'!$B:$M,4,0)</f>
        <v>5.5555555555555554</v>
      </c>
      <c r="G81" s="59">
        <f>VLOOKUP($B81,'D (tt&gt;10)'!$B:$M,5,0)</f>
        <v>5.583333333333333</v>
      </c>
      <c r="H81" s="29">
        <f t="shared" ref="H81:H82" si="5">J81*3+K81</f>
        <v>8</v>
      </c>
      <c r="I81" s="96">
        <f>VLOOKUP($B81,'D (tt&gt;10)'!$B:$M,7,0)</f>
        <v>1</v>
      </c>
      <c r="J81" s="96">
        <f>VLOOKUP($B81,'D (tt&gt;10)'!$B:$M,10,0)</f>
        <v>0</v>
      </c>
      <c r="K81" s="96">
        <f>VLOOKUP($B81,'D (tt&gt;10)'!$B:$M,11,0)</f>
        <v>8</v>
      </c>
      <c r="L81" s="58"/>
      <c r="M81" s="82" t="str">
        <f>LOWER(IF(ISNA(VLOOKUP($B81,'D conf old'!$B:$AH,3,0)),"",VLOOKUP($B81,'D conf old'!$B:$AH,3,0)))</f>
        <v>udi</v>
      </c>
      <c r="N81" s="29">
        <f>IF(ISNA(VLOOKUP($B81,'D conf old'!$B:$AH,3,0)),"",VLOOKUP($B81,'D conf old'!$B:$AH,4,0))</f>
        <v>32</v>
      </c>
      <c r="O81" s="59">
        <f>IF(ISNA(VLOOKUP($B81,'D conf old'!$B:$AH,3,0)),"",VLOOKUP($B81,'D conf old'!$B:$AH,5,0))</f>
        <v>6.02</v>
      </c>
      <c r="P81" s="59">
        <f>IF(ISNA(VLOOKUP($B81,'D conf old'!$B:$AH,3,0)),"",VLOOKUP($B81,'D conf old'!$B:$AH,6,0))</f>
        <v>5.98</v>
      </c>
      <c r="Q81" s="29" t="str">
        <f>LOWER(IF(ISNA(VLOOKUP($B81,'D conf old'!$B:$AH,3,0)),"",VLOOKUP($B81,'D conf old'!$B:$AH,3,0)))</f>
        <v>udi</v>
      </c>
      <c r="R81" s="96">
        <f>IF(ISNA(VLOOKUP($B81,'D conf old'!$B:$AH,3,0)),"",VLOOKUP($B81,'D conf old'!$B:$AH,7,0))</f>
        <v>2</v>
      </c>
      <c r="S81" s="96">
        <f>IF(ISNA(VLOOKUP($B81,'D conf old'!$B:$AH,3,0)),"",VLOOKUP($B81,'D conf old'!$B:$AH,8,0))</f>
        <v>1</v>
      </c>
      <c r="T81" s="96">
        <f>IF(ISNA(VLOOKUP($B81,'D conf old'!$B:$AH,3,0)),"",VLOOKUP($B81,'D conf old'!$B:$AH,9,0))</f>
        <v>8</v>
      </c>
      <c r="U81" s="58"/>
      <c r="V81" s="82" t="str">
        <f>LOWER(IF(ISNA(VLOOKUP($B81,'D conf old'!$B:$AH,3,0)),"",VLOOKUP($B81,'D conf old'!$B:$AH,12,0)))</f>
        <v>udi</v>
      </c>
      <c r="W81" s="29">
        <f>IF(ISNA(VLOOKUP($B81,'D conf old'!$B:$AH,3,0)),"",VLOOKUP($B81,'D conf old'!$B:$AH,13,0))</f>
        <v>37</v>
      </c>
      <c r="X81" s="59">
        <f>IF(ISNA(VLOOKUP($B81,'D conf old'!$B:$AH,3,0)),"",VLOOKUP($B81,'D conf old'!$B:$AH,14,0))</f>
        <v>6.12</v>
      </c>
      <c r="Y81" s="59">
        <f>IF(ISNA(VLOOKUP($B81,'D conf old'!$B:$AH,3,0)),"",VLOOKUP($B81,'D conf old'!$B:$AH,15,0))</f>
        <v>6.12</v>
      </c>
      <c r="Z81" s="29" t="str">
        <f>LOWER(IF(ISNA(VLOOKUP($B81,'D conf old'!$B:$AH,3,0)),"",VLOOKUP($B81,'D conf old'!$B:$AH,3,0)))</f>
        <v>udi</v>
      </c>
      <c r="AA81" s="96">
        <f>IF(ISNA(VLOOKUP($B81,'D conf old'!$B:$AH,3,0)),"",VLOOKUP($B81,'D conf old'!$B:$AH,16,0))</f>
        <v>1</v>
      </c>
      <c r="AB81" s="96">
        <f>IF(ISNA(VLOOKUP($B81,'D conf old'!$B:$AH,3,0)),"",VLOOKUP($B81,'D conf old'!$B:$AH,17,0))</f>
        <v>0</v>
      </c>
      <c r="AC81" s="96">
        <f>IF(ISNA(VLOOKUP($B81,'D conf old'!$B:$AH,3,0)),"",VLOOKUP($B81,'D conf old'!$B:$AH,18,0))</f>
        <v>6</v>
      </c>
      <c r="AD81" s="58"/>
      <c r="AE81" s="223"/>
      <c r="AF81" s="117"/>
      <c r="AG81" s="225"/>
      <c r="AH81" s="225"/>
      <c r="AI81" s="117"/>
      <c r="AJ81" s="128"/>
      <c r="AK81" s="128"/>
      <c r="AL81" s="128"/>
    </row>
    <row r="82" spans="1:39" s="5" customFormat="1" x14ac:dyDescent="0.15">
      <c r="A82" s="2"/>
      <c r="B82" s="28" t="s">
        <v>422</v>
      </c>
      <c r="D82" s="82" t="str">
        <f>VLOOKUP($B82,'D (tt&gt;10)'!$B:$M,2,0)</f>
        <v>nap</v>
      </c>
      <c r="E82" s="29">
        <f>VLOOKUP($B82,'D (tt&gt;10)'!$B:$M,3,0)</f>
        <v>22</v>
      </c>
      <c r="F82" s="59">
        <f>VLOOKUP($B82,'D (tt&gt;10)'!$B:$M,4,0)</f>
        <v>5.4318181818181817</v>
      </c>
      <c r="G82" s="59">
        <f>VLOOKUP($B82,'D (tt&gt;10)'!$B:$M,5,0)</f>
        <v>5.5</v>
      </c>
      <c r="H82" s="29">
        <f t="shared" si="5"/>
        <v>6</v>
      </c>
      <c r="I82" s="96">
        <f>VLOOKUP($B82,'D (tt&gt;10)'!$B:$M,7,0)</f>
        <v>0</v>
      </c>
      <c r="J82" s="96">
        <f>VLOOKUP($B82,'D (tt&gt;10)'!$B:$M,10,0)</f>
        <v>1</v>
      </c>
      <c r="K82" s="96">
        <f>VLOOKUP($B82,'D (tt&gt;10)'!$B:$M,11,0)</f>
        <v>3</v>
      </c>
      <c r="L82" s="58"/>
      <c r="M82" s="223" t="str">
        <f>LOWER(IF(ISNA(VLOOKUP($B82,'D conf old'!$B:$AH,3,0)),"",VLOOKUP($B82,'D conf old'!$B:$AH,3,0)))</f>
        <v/>
      </c>
      <c r="N82" s="117" t="str">
        <f>IF(ISNA(VLOOKUP($B82,'D conf old'!$B:$AH,3,0)),"",VLOOKUP($B82,'D conf old'!$B:$AH,4,0))</f>
        <v/>
      </c>
      <c r="O82" s="225" t="str">
        <f>IF(ISNA(VLOOKUP($B82,'D conf old'!$B:$AH,3,0)),"",VLOOKUP($B82,'D conf old'!$B:$AH,5,0))</f>
        <v/>
      </c>
      <c r="P82" s="225" t="str">
        <f>IF(ISNA(VLOOKUP($B82,'D conf old'!$B:$AH,3,0)),"",VLOOKUP($B82,'D conf old'!$B:$AH,6,0))</f>
        <v/>
      </c>
      <c r="Q82" s="117" t="str">
        <f>LOWER(IF(ISNA(VLOOKUP($B82,'D conf old'!$B:$AH,3,0)),"",VLOOKUP($B82,'D conf old'!$B:$AH,3,0)))</f>
        <v/>
      </c>
      <c r="R82" s="128" t="str">
        <f>IF(ISNA(VLOOKUP($B82,'D conf old'!$B:$AH,3,0)),"",VLOOKUP($B82,'D conf old'!$B:$AH,7,0))</f>
        <v/>
      </c>
      <c r="S82" s="128" t="str">
        <f>IF(ISNA(VLOOKUP($B82,'D conf old'!$B:$AH,3,0)),"",VLOOKUP($B82,'D conf old'!$B:$AH,8,0))</f>
        <v/>
      </c>
      <c r="T82" s="128" t="str">
        <f>IF(ISNA(VLOOKUP($B82,'D conf old'!$B:$AH,3,0)),"",VLOOKUP($B82,'D conf old'!$B:$AH,9,0))</f>
        <v/>
      </c>
      <c r="U82" s="58"/>
      <c r="V82" s="223"/>
      <c r="W82" s="117"/>
      <c r="X82" s="225"/>
      <c r="Y82" s="225"/>
      <c r="Z82" s="117"/>
      <c r="AA82" s="128"/>
      <c r="AB82" s="128"/>
      <c r="AC82" s="128"/>
      <c r="AD82" s="58"/>
      <c r="AE82" s="223" t="str">
        <f>LOWER(IF(ISNA(VLOOKUP($B82,'D conf old'!$B:$AH,3,0)),"",VLOOKUP($B82,'D conf old'!$B:$AH,21,0)))</f>
        <v/>
      </c>
      <c r="AF82" s="117" t="str">
        <f>IF(ISNA(VLOOKUP($B82,'D conf old'!$B:$AH,3,0)),"",VLOOKUP($B82,'D conf old'!$B:$AH,22,0))</f>
        <v/>
      </c>
      <c r="AG82" s="225" t="str">
        <f>IF(ISNA(VLOOKUP($B82,'D conf old'!$B:$AH,3,0)),"",VLOOKUP($B82,'D conf old'!$B:$AH,23,0))</f>
        <v/>
      </c>
      <c r="AH82" s="225" t="str">
        <f>IF(ISNA(VLOOKUP($B82,'D conf old'!$B:$AH,3,0)),"",VLOOKUP($B82,'D conf old'!$B:$AH,24,0))</f>
        <v/>
      </c>
      <c r="AI82" s="117" t="str">
        <f>LOWER(IF(ISNA(VLOOKUP($B82,'D conf old'!$B:$AH,3,0)),"",VLOOKUP($B82,'D conf old'!$B:$AH,21,0)))</f>
        <v/>
      </c>
      <c r="AJ82" s="128" t="str">
        <f>IF(ISNA(VLOOKUP($B82,'D conf old'!$B:$AH,3,0)),"",VLOOKUP($B82,'D conf old'!$B:$AH,25,0))</f>
        <v/>
      </c>
      <c r="AK82" s="128" t="str">
        <f>IF(ISNA(VLOOKUP($B82,'D conf old'!$B:$AH,3,0)),"",VLOOKUP($B82,'D conf old'!$B:$AH,26,0))</f>
        <v/>
      </c>
      <c r="AL82" s="128" t="str">
        <f>IF(ISNA(VLOOKUP($B82,'D conf old'!$B:$AH,3,0)),"",VLOOKUP($B82,'D conf old'!$B:$AH,27,0))</f>
        <v/>
      </c>
    </row>
    <row r="83" spans="1:39" s="5" customFormat="1" x14ac:dyDescent="0.15">
      <c r="A83" s="2"/>
      <c r="B83" s="28" t="s">
        <v>480</v>
      </c>
      <c r="D83" s="82" t="str">
        <f>VLOOKUP($B83,'D (tt&gt;10)'!$B:$M,2,0)</f>
        <v>mil</v>
      </c>
      <c r="E83" s="29">
        <f>VLOOKUP($B83,'D (tt&gt;10)'!$B:$M,3,0)</f>
        <v>20</v>
      </c>
      <c r="F83" s="59">
        <f>VLOOKUP($B83,'D (tt&gt;10)'!$B:$M,4,0)</f>
        <v>5.5250000000000004</v>
      </c>
      <c r="G83" s="59">
        <f>VLOOKUP($B83,'D (tt&gt;10)'!$B:$M,5,0)</f>
        <v>5.4749999999999996</v>
      </c>
      <c r="H83" s="29">
        <f t="shared" si="4"/>
        <v>4</v>
      </c>
      <c r="I83" s="96">
        <f>VLOOKUP($B83,'D (tt&gt;10)'!$B:$M,7,0)</f>
        <v>1</v>
      </c>
      <c r="J83" s="96">
        <f>VLOOKUP($B83,'D (tt&gt;10)'!$B:$M,10,0)</f>
        <v>0</v>
      </c>
      <c r="K83" s="96">
        <f>VLOOKUP($B83,'D (tt&gt;10)'!$B:$M,11,0)</f>
        <v>4</v>
      </c>
      <c r="L83" s="58"/>
      <c r="M83" s="82" t="str">
        <f>LOWER(IF(ISNA(VLOOKUP($B83,'D conf old'!$B:$AH,3,0)),"",VLOOKUP($B83,'D conf old'!$B:$AH,3,0)))</f>
        <v>mil</v>
      </c>
      <c r="N83" s="29">
        <f>IF(ISNA(VLOOKUP($B83,'D conf old'!$B:$AH,3,0)),"",VLOOKUP($B83,'D conf old'!$B:$AH,4,0))</f>
        <v>23</v>
      </c>
      <c r="O83" s="59">
        <f>IF(ISNA(VLOOKUP($B83,'D conf old'!$B:$AH,3,0)),"",VLOOKUP($B83,'D conf old'!$B:$AH,5,0))</f>
        <v>5.85</v>
      </c>
      <c r="P83" s="59">
        <f>IF(ISNA(VLOOKUP($B83,'D conf old'!$B:$AH,3,0)),"",VLOOKUP($B83,'D conf old'!$B:$AH,6,0))</f>
        <v>5.93</v>
      </c>
      <c r="Q83" s="29" t="str">
        <f>LOWER(IF(ISNA(VLOOKUP($B83,'D conf old'!$B:$AH,3,0)),"",VLOOKUP($B83,'D conf old'!$B:$AH,3,0)))</f>
        <v>mil</v>
      </c>
      <c r="R83" s="96">
        <f>IF(ISNA(VLOOKUP($B83,'D conf old'!$B:$AH,3,0)),"",VLOOKUP($B83,'D conf old'!$B:$AH,7,0))</f>
        <v>0</v>
      </c>
      <c r="S83" s="96">
        <f>IF(ISNA(VLOOKUP($B83,'D conf old'!$B:$AH,3,0)),"",VLOOKUP($B83,'D conf old'!$B:$AH,8,0))</f>
        <v>1</v>
      </c>
      <c r="T83" s="96">
        <f>IF(ISNA(VLOOKUP($B83,'D conf old'!$B:$AH,3,0)),"",VLOOKUP($B83,'D conf old'!$B:$AH,9,0))</f>
        <v>4</v>
      </c>
      <c r="U83" s="58"/>
      <c r="V83" s="223"/>
      <c r="W83" s="117"/>
      <c r="X83" s="225"/>
      <c r="Y83" s="225"/>
      <c r="Z83" s="117"/>
      <c r="AA83" s="128"/>
      <c r="AB83" s="128"/>
      <c r="AC83" s="128"/>
      <c r="AD83" s="58"/>
      <c r="AE83" s="82" t="str">
        <f>LOWER(IF(ISNA(VLOOKUP($B83,'D conf old'!$B:$AH,3,0)),"",VLOOKUP($B83,'D conf old'!$B:$AH,21,0)))</f>
        <v>udi</v>
      </c>
      <c r="AF83" s="29">
        <f>IF(ISNA(VLOOKUP($B83,'D conf old'!$B:$AH,3,0)),"",VLOOKUP($B83,'D conf old'!$B:$AH,22,0))</f>
        <v>35</v>
      </c>
      <c r="AG83" s="59">
        <f>IF(ISNA(VLOOKUP($B83,'D conf old'!$B:$AH,3,0)),"",VLOOKUP($B83,'D conf old'!$B:$AH,23,0))</f>
        <v>5.99</v>
      </c>
      <c r="AH83" s="59">
        <f>IF(ISNA(VLOOKUP($B83,'D conf old'!$B:$AH,3,0)),"",VLOOKUP($B83,'D conf old'!$B:$AH,24,0))</f>
        <v>5.96</v>
      </c>
      <c r="AI83" s="29" t="str">
        <f>LOWER(IF(ISNA(VLOOKUP($B83,'D conf old'!$B:$AH,3,0)),"",VLOOKUP($B83,'D conf old'!$B:$AH,21,0)))</f>
        <v>udi</v>
      </c>
      <c r="AJ83" s="96">
        <f>IF(ISNA(VLOOKUP($B83,'D conf old'!$B:$AH,3,0)),"",VLOOKUP($B83,'D conf old'!$B:$AH,25,0))</f>
        <v>2</v>
      </c>
      <c r="AK83" s="96">
        <f>IF(ISNA(VLOOKUP($B83,'D conf old'!$B:$AH,3,0)),"",VLOOKUP($B83,'D conf old'!$B:$AH,26,0))</f>
        <v>0</v>
      </c>
      <c r="AL83" s="96">
        <f>IF(ISNA(VLOOKUP($B83,'D conf old'!$B:$AH,3,0)),"",VLOOKUP($B83,'D conf old'!$B:$AH,27,0))</f>
        <v>6</v>
      </c>
    </row>
    <row r="84" spans="1:39" x14ac:dyDescent="0.15">
      <c r="B84" s="3"/>
      <c r="C84" s="2"/>
      <c r="D84" s="3"/>
      <c r="E84" s="3"/>
      <c r="F84" s="3"/>
      <c r="G84" s="3"/>
      <c r="H84" s="3"/>
      <c r="I84" s="3"/>
      <c r="J84" s="3"/>
      <c r="K84" s="3"/>
      <c r="L84" s="2"/>
      <c r="M84" s="3"/>
      <c r="N84" s="3"/>
      <c r="O84" s="3"/>
      <c r="P84" s="3"/>
      <c r="Q84" s="3"/>
      <c r="R84" s="3"/>
      <c r="S84" s="3"/>
      <c r="T84" s="3"/>
      <c r="U84" s="2"/>
      <c r="V84" s="3"/>
      <c r="W84" s="3"/>
      <c r="X84" s="3"/>
      <c r="Y84" s="3"/>
      <c r="Z84" s="3"/>
      <c r="AA84" s="3"/>
      <c r="AB84" s="3"/>
      <c r="AC84" s="3"/>
      <c r="AD84" s="2"/>
      <c r="AE84" s="3"/>
      <c r="AF84" s="3"/>
      <c r="AG84" s="3"/>
      <c r="AH84" s="3"/>
      <c r="AI84" s="3"/>
      <c r="AJ84" s="3"/>
      <c r="AK84" s="3"/>
      <c r="AL84" s="3"/>
      <c r="AM84" s="2"/>
    </row>
    <row r="85" spans="1:39" x14ac:dyDescent="0.15">
      <c r="B85" s="3"/>
      <c r="C85" s="2"/>
      <c r="D85" s="3"/>
      <c r="E85" s="3"/>
      <c r="F85" s="3"/>
      <c r="G85" s="3"/>
      <c r="H85" s="3"/>
      <c r="I85" s="3"/>
      <c r="J85" s="3"/>
      <c r="K85" s="3"/>
      <c r="L85" s="2"/>
      <c r="M85" s="3"/>
      <c r="N85" s="3"/>
      <c r="O85" s="3"/>
      <c r="P85" s="3"/>
      <c r="Q85" s="3"/>
      <c r="R85" s="3"/>
      <c r="S85" s="3"/>
      <c r="T85" s="3"/>
      <c r="U85" s="2"/>
      <c r="V85" s="3"/>
      <c r="W85" s="3"/>
      <c r="X85" s="3"/>
      <c r="Y85" s="3"/>
      <c r="Z85" s="3"/>
      <c r="AA85" s="3"/>
      <c r="AB85" s="3"/>
      <c r="AC85" s="3"/>
      <c r="AD85" s="2"/>
      <c r="AE85" s="3"/>
      <c r="AF85" s="3"/>
      <c r="AG85" s="3"/>
      <c r="AH85" s="3"/>
      <c r="AI85" s="3"/>
      <c r="AJ85" s="3"/>
      <c r="AK85" s="3"/>
      <c r="AL85" s="3"/>
      <c r="AM85" s="2"/>
    </row>
    <row r="86" spans="1:39" x14ac:dyDescent="0.15">
      <c r="B86" s="3"/>
      <c r="D86" s="4"/>
      <c r="E86" s="4"/>
      <c r="F86" s="4"/>
      <c r="G86" s="4"/>
      <c r="H86" s="4"/>
      <c r="I86" s="4"/>
      <c r="J86" s="4"/>
      <c r="K86" s="4"/>
      <c r="M86" s="4"/>
      <c r="N86" s="4"/>
      <c r="O86" s="4"/>
      <c r="P86" s="4"/>
      <c r="Q86" s="4"/>
      <c r="R86" s="4"/>
      <c r="S86" s="4"/>
      <c r="T86" s="4"/>
      <c r="V86" s="4"/>
      <c r="W86" s="4"/>
      <c r="X86" s="4"/>
      <c r="Y86" s="4"/>
      <c r="Z86" s="4"/>
      <c r="AA86" s="4"/>
      <c r="AB86" s="4"/>
      <c r="AC86" s="4"/>
      <c r="AE86" s="4"/>
      <c r="AF86" s="4"/>
      <c r="AG86" s="4"/>
      <c r="AH86" s="4"/>
      <c r="AI86" s="4"/>
      <c r="AJ86" s="4"/>
      <c r="AK86" s="4"/>
      <c r="AL86" s="4"/>
    </row>
    <row r="87" spans="1:39" x14ac:dyDescent="0.15">
      <c r="B87" s="3"/>
      <c r="D87" s="4"/>
      <c r="E87" s="4"/>
      <c r="F87" s="4"/>
      <c r="G87" s="4"/>
      <c r="H87" s="4"/>
      <c r="I87" s="4"/>
      <c r="J87" s="4"/>
      <c r="K87" s="4"/>
      <c r="M87" s="4"/>
      <c r="N87" s="4"/>
      <c r="O87" s="4"/>
      <c r="P87" s="4"/>
      <c r="Q87" s="4"/>
      <c r="R87" s="4"/>
      <c r="S87" s="4"/>
      <c r="T87" s="4"/>
      <c r="V87" s="4"/>
      <c r="W87" s="4"/>
      <c r="X87" s="4"/>
      <c r="Y87" s="4"/>
      <c r="Z87" s="4"/>
      <c r="AA87" s="4"/>
      <c r="AB87" s="4"/>
      <c r="AC87" s="4"/>
      <c r="AE87" s="4"/>
      <c r="AF87" s="4"/>
      <c r="AG87" s="4"/>
      <c r="AH87" s="4"/>
      <c r="AI87" s="4"/>
      <c r="AJ87" s="4"/>
      <c r="AK87" s="4"/>
      <c r="AL87" s="4"/>
    </row>
    <row r="88" spans="1:39" x14ac:dyDescent="0.15">
      <c r="B88" s="3"/>
      <c r="D88" s="4"/>
      <c r="E88" s="4"/>
      <c r="F88" s="4"/>
      <c r="G88" s="4"/>
      <c r="H88" s="4"/>
      <c r="I88" s="4"/>
      <c r="J88" s="4"/>
      <c r="K88" s="4"/>
      <c r="M88" s="4"/>
      <c r="N88" s="4"/>
      <c r="O88" s="4"/>
      <c r="P88" s="4"/>
      <c r="Q88" s="4"/>
      <c r="R88" s="4"/>
      <c r="S88" s="4"/>
      <c r="T88" s="4"/>
      <c r="V88" s="4"/>
      <c r="W88" s="4"/>
      <c r="X88" s="4"/>
      <c r="Y88" s="4"/>
      <c r="Z88" s="4"/>
      <c r="AA88" s="4"/>
      <c r="AB88" s="4"/>
      <c r="AC88" s="4"/>
      <c r="AE88" s="4"/>
      <c r="AF88" s="4"/>
      <c r="AG88" s="4"/>
      <c r="AH88" s="4"/>
      <c r="AI88" s="4"/>
      <c r="AJ88" s="4"/>
      <c r="AK88" s="4"/>
      <c r="AL88" s="4"/>
    </row>
    <row r="89" spans="1:39" x14ac:dyDescent="0.15">
      <c r="B89" s="3"/>
      <c r="D89" s="4"/>
      <c r="E89" s="4"/>
      <c r="F89" s="4"/>
      <c r="G89" s="4"/>
      <c r="H89" s="4"/>
      <c r="I89" s="4"/>
      <c r="J89" s="4"/>
      <c r="K89" s="4"/>
      <c r="M89" s="4"/>
      <c r="N89" s="4"/>
      <c r="O89" s="4"/>
      <c r="P89" s="4"/>
      <c r="Q89" s="4"/>
      <c r="R89" s="4"/>
      <c r="S89" s="4"/>
      <c r="T89" s="4"/>
      <c r="V89" s="4"/>
      <c r="W89" s="4"/>
      <c r="X89" s="4"/>
      <c r="Y89" s="4"/>
      <c r="Z89" s="4"/>
      <c r="AA89" s="4"/>
      <c r="AB89" s="4"/>
      <c r="AC89" s="4"/>
      <c r="AE89" s="4"/>
      <c r="AF89" s="4"/>
      <c r="AG89" s="4"/>
      <c r="AH89" s="4"/>
      <c r="AI89" s="4"/>
      <c r="AJ89" s="4"/>
      <c r="AK89" s="4"/>
      <c r="AL89" s="4"/>
    </row>
    <row r="90" spans="1:39" x14ac:dyDescent="0.15">
      <c r="B90" s="3"/>
      <c r="D90" s="4"/>
      <c r="E90" s="4"/>
      <c r="F90" s="4"/>
      <c r="G90" s="4"/>
      <c r="H90" s="4"/>
      <c r="I90" s="4"/>
      <c r="J90" s="4"/>
      <c r="K90" s="4"/>
      <c r="M90" s="4"/>
      <c r="N90" s="4"/>
      <c r="O90" s="4"/>
      <c r="P90" s="4"/>
      <c r="Q90" s="4"/>
      <c r="R90" s="4"/>
      <c r="S90" s="4"/>
      <c r="T90" s="4"/>
      <c r="V90" s="4"/>
      <c r="W90" s="4"/>
      <c r="X90" s="4"/>
      <c r="Y90" s="4"/>
      <c r="Z90" s="4"/>
      <c r="AA90" s="4"/>
      <c r="AB90" s="4"/>
      <c r="AC90" s="4"/>
      <c r="AE90" s="4"/>
      <c r="AF90" s="4"/>
      <c r="AG90" s="4"/>
      <c r="AH90" s="4"/>
      <c r="AI90" s="4"/>
      <c r="AJ90" s="4"/>
      <c r="AK90" s="4"/>
      <c r="AL90" s="4"/>
    </row>
    <row r="91" spans="1:39" x14ac:dyDescent="0.15">
      <c r="B91" s="3"/>
      <c r="D91" s="4"/>
      <c r="E91" s="4"/>
      <c r="F91" s="4"/>
      <c r="G91" s="4"/>
      <c r="H91" s="4"/>
      <c r="I91" s="4"/>
      <c r="J91" s="4"/>
      <c r="K91" s="4"/>
      <c r="M91" s="4"/>
      <c r="N91" s="4"/>
      <c r="O91" s="4"/>
      <c r="P91" s="4"/>
      <c r="Q91" s="4"/>
      <c r="R91" s="4"/>
      <c r="S91" s="4"/>
      <c r="T91" s="4"/>
      <c r="V91" s="4"/>
      <c r="W91" s="4"/>
      <c r="X91" s="4"/>
      <c r="Y91" s="4"/>
      <c r="Z91" s="4"/>
      <c r="AA91" s="4"/>
      <c r="AB91" s="4"/>
      <c r="AC91" s="4"/>
      <c r="AE91" s="4"/>
      <c r="AF91" s="4"/>
      <c r="AG91" s="4"/>
      <c r="AH91" s="4"/>
      <c r="AI91" s="4"/>
      <c r="AJ91" s="4"/>
      <c r="AK91" s="4"/>
      <c r="AL91" s="4"/>
    </row>
    <row r="92" spans="1:39" x14ac:dyDescent="0.15">
      <c r="B92" s="3"/>
      <c r="D92" s="4"/>
      <c r="E92" s="4"/>
      <c r="F92" s="4"/>
      <c r="G92" s="4"/>
      <c r="H92" s="4"/>
      <c r="I92" s="4"/>
      <c r="J92" s="4"/>
      <c r="K92" s="4"/>
      <c r="M92" s="4"/>
      <c r="N92" s="4"/>
      <c r="O92" s="4"/>
      <c r="P92" s="4"/>
      <c r="Q92" s="4"/>
      <c r="R92" s="4"/>
      <c r="S92" s="4"/>
      <c r="T92" s="4"/>
      <c r="V92" s="4"/>
      <c r="W92" s="4"/>
      <c r="X92" s="4"/>
      <c r="Y92" s="4"/>
      <c r="Z92" s="4"/>
      <c r="AA92" s="4"/>
      <c r="AB92" s="4"/>
      <c r="AC92" s="4"/>
      <c r="AE92" s="4"/>
      <c r="AF92" s="4"/>
      <c r="AG92" s="4"/>
      <c r="AH92" s="4"/>
      <c r="AI92" s="4"/>
      <c r="AJ92" s="4"/>
      <c r="AK92" s="4"/>
      <c r="AL92" s="4"/>
    </row>
    <row r="93" spans="1:39" x14ac:dyDescent="0.15">
      <c r="B93" s="3"/>
      <c r="D93" s="4"/>
      <c r="E93" s="4"/>
      <c r="F93" s="4"/>
      <c r="G93" s="4"/>
      <c r="H93" s="4"/>
      <c r="I93" s="4"/>
      <c r="J93" s="4"/>
      <c r="K93" s="4"/>
      <c r="M93" s="4"/>
      <c r="N93" s="4"/>
      <c r="O93" s="4"/>
      <c r="P93" s="4"/>
      <c r="Q93" s="4"/>
      <c r="R93" s="4"/>
      <c r="S93" s="4"/>
      <c r="T93" s="4"/>
      <c r="V93" s="4"/>
      <c r="W93" s="4"/>
      <c r="X93" s="4"/>
      <c r="Y93" s="4"/>
      <c r="Z93" s="4"/>
      <c r="AA93" s="4"/>
      <c r="AB93" s="4"/>
      <c r="AC93" s="4"/>
      <c r="AE93" s="4"/>
      <c r="AF93" s="4"/>
      <c r="AG93" s="4"/>
      <c r="AH93" s="4"/>
      <c r="AI93" s="4"/>
      <c r="AJ93" s="4"/>
      <c r="AK93" s="4"/>
      <c r="AL93" s="4"/>
    </row>
    <row r="94" spans="1:39" x14ac:dyDescent="0.15">
      <c r="B94" s="3"/>
      <c r="D94" s="4"/>
      <c r="E94" s="4"/>
      <c r="F94" s="4"/>
      <c r="G94" s="4"/>
      <c r="H94" s="4"/>
      <c r="I94" s="4"/>
      <c r="J94" s="4"/>
      <c r="K94" s="4"/>
      <c r="M94" s="4"/>
      <c r="N94" s="4"/>
      <c r="O94" s="4"/>
      <c r="P94" s="4"/>
      <c r="Q94" s="4"/>
      <c r="R94" s="4"/>
      <c r="S94" s="4"/>
      <c r="T94" s="4"/>
      <c r="V94" s="4"/>
      <c r="W94" s="4"/>
      <c r="X94" s="4"/>
      <c r="Y94" s="4"/>
      <c r="Z94" s="4"/>
      <c r="AA94" s="4"/>
      <c r="AB94" s="4"/>
      <c r="AC94" s="4"/>
      <c r="AE94" s="4"/>
      <c r="AF94" s="4"/>
      <c r="AG94" s="4"/>
      <c r="AH94" s="4"/>
      <c r="AI94" s="4"/>
      <c r="AJ94" s="4"/>
      <c r="AK94" s="4"/>
      <c r="AL94" s="4"/>
    </row>
    <row r="95" spans="1:39" x14ac:dyDescent="0.15">
      <c r="B95" s="3"/>
      <c r="D95" s="4"/>
      <c r="E95" s="4"/>
      <c r="F95" s="4"/>
      <c r="G95" s="4"/>
      <c r="H95" s="4"/>
      <c r="I95" s="4"/>
      <c r="J95" s="4"/>
      <c r="K95" s="4"/>
      <c r="M95" s="4"/>
      <c r="N95" s="4"/>
      <c r="O95" s="4"/>
      <c r="P95" s="4"/>
      <c r="Q95" s="4"/>
      <c r="R95" s="4"/>
      <c r="S95" s="4"/>
      <c r="T95" s="4"/>
      <c r="V95" s="4"/>
      <c r="W95" s="4"/>
      <c r="X95" s="4"/>
      <c r="Y95" s="4"/>
      <c r="Z95" s="4"/>
      <c r="AA95" s="4"/>
      <c r="AB95" s="4"/>
      <c r="AC95" s="4"/>
      <c r="AE95" s="4"/>
      <c r="AF95" s="4"/>
      <c r="AG95" s="4"/>
      <c r="AH95" s="4"/>
      <c r="AI95" s="4"/>
      <c r="AJ95" s="4"/>
      <c r="AK95" s="4"/>
      <c r="AL95" s="4"/>
    </row>
    <row r="96" spans="1:39" x14ac:dyDescent="0.15">
      <c r="B96" s="3"/>
      <c r="D96" s="4"/>
      <c r="E96" s="4"/>
      <c r="F96" s="4"/>
      <c r="G96" s="4"/>
      <c r="H96" s="4"/>
      <c r="I96" s="4"/>
      <c r="J96" s="4"/>
      <c r="K96" s="4"/>
      <c r="M96" s="4"/>
      <c r="N96" s="4"/>
      <c r="O96" s="4"/>
      <c r="P96" s="4"/>
      <c r="Q96" s="4"/>
      <c r="R96" s="4"/>
      <c r="S96" s="4"/>
      <c r="T96" s="4"/>
      <c r="V96" s="4"/>
      <c r="W96" s="4"/>
      <c r="X96" s="4"/>
      <c r="Y96" s="4"/>
      <c r="Z96" s="4"/>
      <c r="AA96" s="4"/>
      <c r="AB96" s="4"/>
      <c r="AC96" s="4"/>
      <c r="AE96" s="4"/>
      <c r="AF96" s="4"/>
      <c r="AG96" s="4"/>
      <c r="AH96" s="4"/>
      <c r="AI96" s="4"/>
      <c r="AJ96" s="4"/>
      <c r="AK96" s="4"/>
      <c r="AL96" s="4"/>
    </row>
    <row r="97" spans="1:38" x14ac:dyDescent="0.15">
      <c r="B97" s="3"/>
      <c r="D97" s="4"/>
      <c r="E97" s="4"/>
      <c r="F97" s="4"/>
      <c r="G97" s="4"/>
      <c r="H97" s="4"/>
      <c r="I97" s="4"/>
      <c r="J97" s="4"/>
      <c r="K97" s="4"/>
      <c r="M97" s="4"/>
      <c r="N97" s="4"/>
      <c r="O97" s="4"/>
      <c r="P97" s="4"/>
      <c r="Q97" s="4"/>
      <c r="R97" s="4"/>
      <c r="S97" s="4"/>
      <c r="T97" s="4"/>
      <c r="V97" s="4"/>
      <c r="W97" s="4"/>
      <c r="X97" s="4"/>
      <c r="Y97" s="4"/>
      <c r="Z97" s="4"/>
      <c r="AA97" s="4"/>
      <c r="AB97" s="4"/>
      <c r="AC97" s="4"/>
      <c r="AE97" s="4"/>
      <c r="AF97" s="4"/>
      <c r="AG97" s="4"/>
      <c r="AH97" s="4"/>
      <c r="AI97" s="4"/>
      <c r="AJ97" s="4"/>
      <c r="AK97" s="4"/>
      <c r="AL97" s="4"/>
    </row>
    <row r="98" spans="1:38" x14ac:dyDescent="0.15">
      <c r="B98" s="3"/>
      <c r="D98" s="4"/>
      <c r="E98" s="4"/>
      <c r="F98" s="4"/>
      <c r="G98" s="4"/>
      <c r="H98" s="4"/>
      <c r="I98" s="4"/>
      <c r="J98" s="4"/>
      <c r="K98" s="4"/>
      <c r="M98" s="4"/>
      <c r="N98" s="4"/>
      <c r="O98" s="4"/>
      <c r="P98" s="4"/>
      <c r="Q98" s="4"/>
      <c r="R98" s="4"/>
      <c r="S98" s="4"/>
      <c r="T98" s="4"/>
      <c r="V98" s="4"/>
      <c r="W98" s="4"/>
      <c r="X98" s="4"/>
      <c r="Y98" s="4"/>
      <c r="Z98" s="4"/>
      <c r="AA98" s="4"/>
      <c r="AB98" s="4"/>
      <c r="AC98" s="4"/>
      <c r="AE98" s="4"/>
      <c r="AF98" s="4"/>
      <c r="AG98" s="4"/>
      <c r="AH98" s="4"/>
      <c r="AI98" s="4"/>
      <c r="AJ98" s="4"/>
      <c r="AK98" s="4"/>
      <c r="AL98" s="4"/>
    </row>
    <row r="99" spans="1:38" s="5" customFormat="1" x14ac:dyDescent="0.15">
      <c r="A99" s="2"/>
      <c r="B99" s="3"/>
      <c r="D99" s="4"/>
      <c r="E99" s="4"/>
      <c r="F99" s="4"/>
      <c r="G99" s="4"/>
      <c r="H99" s="4"/>
      <c r="I99" s="4"/>
      <c r="J99" s="4"/>
      <c r="K99" s="4"/>
      <c r="M99" s="4"/>
      <c r="N99" s="4"/>
      <c r="O99" s="4"/>
      <c r="P99" s="4"/>
      <c r="Q99" s="4"/>
      <c r="R99" s="4"/>
      <c r="S99" s="4"/>
      <c r="T99" s="4"/>
      <c r="V99" s="4"/>
      <c r="W99" s="4"/>
      <c r="X99" s="4"/>
      <c r="Y99" s="4"/>
      <c r="Z99" s="4"/>
      <c r="AA99" s="4"/>
      <c r="AB99" s="4"/>
      <c r="AC99" s="4"/>
      <c r="AE99" s="4"/>
      <c r="AF99" s="4"/>
      <c r="AG99" s="4"/>
      <c r="AH99" s="4"/>
      <c r="AI99" s="4"/>
      <c r="AJ99" s="4"/>
      <c r="AK99" s="4"/>
      <c r="AL99" s="4"/>
    </row>
  </sheetData>
  <conditionalFormatting sqref="F3:G3">
    <cfRule type="cellIs" dxfId="900" priority="797" operator="greaterThanOrEqual">
      <formula>6.2</formula>
    </cfRule>
    <cfRule type="cellIs" dxfId="899" priority="798" operator="greaterThanOrEqual">
      <formula>6.1</formula>
    </cfRule>
    <cfRule type="cellIs" dxfId="898" priority="799" operator="greaterThanOrEqual">
      <formula>5.95</formula>
    </cfRule>
    <cfRule type="cellIs" dxfId="897" priority="800" operator="greaterThanOrEqual">
      <formula>5.8</formula>
    </cfRule>
    <cfRule type="cellIs" dxfId="896" priority="801" operator="lessThanOrEqual">
      <formula>5.8</formula>
    </cfRule>
  </conditionalFormatting>
  <conditionalFormatting sqref="I3">
    <cfRule type="cellIs" dxfId="895" priority="795" operator="greaterThanOrEqual">
      <formula>5</formula>
    </cfRule>
    <cfRule type="cellIs" dxfId="894" priority="796" operator="greaterThanOrEqual">
      <formula>3</formula>
    </cfRule>
  </conditionalFormatting>
  <conditionalFormatting sqref="J3">
    <cfRule type="cellIs" dxfId="893" priority="793" operator="greaterThanOrEqual">
      <formula>7</formula>
    </cfRule>
    <cfRule type="cellIs" dxfId="892" priority="794" operator="greaterThanOrEqual">
      <formula>4</formula>
    </cfRule>
  </conditionalFormatting>
  <conditionalFormatting sqref="K3">
    <cfRule type="cellIs" dxfId="891" priority="791" operator="greaterThanOrEqual">
      <formula>10</formula>
    </cfRule>
    <cfRule type="cellIs" dxfId="890" priority="792" operator="greaterThanOrEqual">
      <formula>7</formula>
    </cfRule>
  </conditionalFormatting>
  <conditionalFormatting sqref="F4:G28 F32:G83">
    <cfRule type="cellIs" dxfId="889" priority="786" operator="greaterThanOrEqual">
      <formula>6.2</formula>
    </cfRule>
    <cfRule type="cellIs" dxfId="888" priority="787" operator="greaterThanOrEqual">
      <formula>6.1</formula>
    </cfRule>
    <cfRule type="cellIs" dxfId="887" priority="788" operator="greaterThanOrEqual">
      <formula>5.95</formula>
    </cfRule>
    <cfRule type="cellIs" dxfId="886" priority="789" operator="greaterThanOrEqual">
      <formula>5.8</formula>
    </cfRule>
    <cfRule type="cellIs" dxfId="885" priority="790" operator="lessThanOrEqual">
      <formula>5.8</formula>
    </cfRule>
  </conditionalFormatting>
  <conditionalFormatting sqref="I4:I28 I32:I83">
    <cfRule type="cellIs" dxfId="884" priority="784" operator="greaterThanOrEqual">
      <formula>5</formula>
    </cfRule>
    <cfRule type="cellIs" dxfId="883" priority="785" operator="greaterThanOrEqual">
      <formula>3</formula>
    </cfRule>
  </conditionalFormatting>
  <conditionalFormatting sqref="J4:J28 J32:J83">
    <cfRule type="cellIs" dxfId="882" priority="782" operator="greaterThanOrEqual">
      <formula>7</formula>
    </cfRule>
    <cfRule type="cellIs" dxfId="881" priority="783" operator="greaterThanOrEqual">
      <formula>4</formula>
    </cfRule>
  </conditionalFormatting>
  <conditionalFormatting sqref="K4:K28 K32:K83">
    <cfRule type="cellIs" dxfId="880" priority="780" operator="greaterThanOrEqual">
      <formula>10</formula>
    </cfRule>
    <cfRule type="cellIs" dxfId="879" priority="781" operator="greaterThanOrEqual">
      <formula>7</formula>
    </cfRule>
  </conditionalFormatting>
  <conditionalFormatting sqref="O3:P5">
    <cfRule type="cellIs" dxfId="878" priority="775" operator="greaterThanOrEqual">
      <formula>6.2</formula>
    </cfRule>
    <cfRule type="cellIs" dxfId="877" priority="776" operator="greaterThanOrEqual">
      <formula>6.1</formula>
    </cfRule>
    <cfRule type="cellIs" dxfId="876" priority="777" operator="greaterThanOrEqual">
      <formula>5.95</formula>
    </cfRule>
    <cfRule type="cellIs" dxfId="875" priority="778" operator="greaterThanOrEqual">
      <formula>5.8</formula>
    </cfRule>
    <cfRule type="cellIs" dxfId="874" priority="779" operator="lessThanOrEqual">
      <formula>5.8</formula>
    </cfRule>
  </conditionalFormatting>
  <conditionalFormatting sqref="R3:R5">
    <cfRule type="cellIs" dxfId="873" priority="773" operator="greaterThanOrEqual">
      <formula>5</formula>
    </cfRule>
    <cfRule type="cellIs" dxfId="872" priority="774" operator="greaterThanOrEqual">
      <formula>3</formula>
    </cfRule>
  </conditionalFormatting>
  <conditionalFormatting sqref="S3:S5">
    <cfRule type="cellIs" dxfId="871" priority="771" operator="greaterThanOrEqual">
      <formula>7</formula>
    </cfRule>
    <cfRule type="cellIs" dxfId="870" priority="772" operator="greaterThanOrEqual">
      <formula>4</formula>
    </cfRule>
  </conditionalFormatting>
  <conditionalFormatting sqref="T3:T5">
    <cfRule type="cellIs" dxfId="869" priority="769" operator="greaterThanOrEqual">
      <formula>10</formula>
    </cfRule>
    <cfRule type="cellIs" dxfId="868" priority="770" operator="greaterThanOrEqual">
      <formula>7</formula>
    </cfRule>
  </conditionalFormatting>
  <conditionalFormatting sqref="O8:P10">
    <cfRule type="cellIs" dxfId="867" priority="764" operator="greaterThanOrEqual">
      <formula>6.2</formula>
    </cfRule>
    <cfRule type="cellIs" dxfId="866" priority="765" operator="greaterThanOrEqual">
      <formula>6.1</formula>
    </cfRule>
    <cfRule type="cellIs" dxfId="865" priority="766" operator="greaterThanOrEqual">
      <formula>5.95</formula>
    </cfRule>
    <cfRule type="cellIs" dxfId="864" priority="767" operator="greaterThanOrEqual">
      <formula>5.8</formula>
    </cfRule>
    <cfRule type="cellIs" dxfId="863" priority="768" operator="lessThanOrEqual">
      <formula>5.8</formula>
    </cfRule>
  </conditionalFormatting>
  <conditionalFormatting sqref="R8:R10">
    <cfRule type="cellIs" dxfId="862" priority="762" operator="greaterThanOrEqual">
      <formula>5</formula>
    </cfRule>
    <cfRule type="cellIs" dxfId="861" priority="763" operator="greaterThanOrEqual">
      <formula>3</formula>
    </cfRule>
  </conditionalFormatting>
  <conditionalFormatting sqref="S8:S10">
    <cfRule type="cellIs" dxfId="860" priority="760" operator="greaterThanOrEqual">
      <formula>7</formula>
    </cfRule>
    <cfRule type="cellIs" dxfId="859" priority="761" operator="greaterThanOrEqual">
      <formula>4</formula>
    </cfRule>
  </conditionalFormatting>
  <conditionalFormatting sqref="T8:T10">
    <cfRule type="cellIs" dxfId="858" priority="758" operator="greaterThanOrEqual">
      <formula>10</formula>
    </cfRule>
    <cfRule type="cellIs" dxfId="857" priority="759" operator="greaterThanOrEqual">
      <formula>7</formula>
    </cfRule>
  </conditionalFormatting>
  <conditionalFormatting sqref="O13:P14">
    <cfRule type="cellIs" dxfId="856" priority="744" operator="greaterThanOrEqual">
      <formula>6.2</formula>
    </cfRule>
    <cfRule type="cellIs" dxfId="855" priority="745" operator="greaterThanOrEqual">
      <formula>6.1</formula>
    </cfRule>
    <cfRule type="cellIs" dxfId="854" priority="746" operator="greaterThanOrEqual">
      <formula>5.95</formula>
    </cfRule>
    <cfRule type="cellIs" dxfId="853" priority="747" operator="greaterThanOrEqual">
      <formula>5.8</formula>
    </cfRule>
    <cfRule type="cellIs" dxfId="852" priority="748" operator="lessThanOrEqual">
      <formula>5.8</formula>
    </cfRule>
  </conditionalFormatting>
  <conditionalFormatting sqref="R13:R14">
    <cfRule type="cellIs" dxfId="851" priority="742" operator="greaterThanOrEqual">
      <formula>5</formula>
    </cfRule>
    <cfRule type="cellIs" dxfId="850" priority="743" operator="greaterThanOrEqual">
      <formula>3</formula>
    </cfRule>
  </conditionalFormatting>
  <conditionalFormatting sqref="S13:S14">
    <cfRule type="cellIs" dxfId="849" priority="740" operator="greaterThanOrEqual">
      <formula>7</formula>
    </cfRule>
    <cfRule type="cellIs" dxfId="848" priority="741" operator="greaterThanOrEqual">
      <formula>4</formula>
    </cfRule>
  </conditionalFormatting>
  <conditionalFormatting sqref="T13:T14">
    <cfRule type="cellIs" dxfId="847" priority="738" operator="greaterThanOrEqual">
      <formula>10</formula>
    </cfRule>
    <cfRule type="cellIs" dxfId="846" priority="739" operator="greaterThanOrEqual">
      <formula>7</formula>
    </cfRule>
  </conditionalFormatting>
  <conditionalFormatting sqref="O16:P16">
    <cfRule type="cellIs" dxfId="845" priority="733" operator="greaterThanOrEqual">
      <formula>6.2</formula>
    </cfRule>
    <cfRule type="cellIs" dxfId="844" priority="734" operator="greaterThanOrEqual">
      <formula>6.1</formula>
    </cfRule>
    <cfRule type="cellIs" dxfId="843" priority="735" operator="greaterThanOrEqual">
      <formula>5.95</formula>
    </cfRule>
    <cfRule type="cellIs" dxfId="842" priority="736" operator="greaterThanOrEqual">
      <formula>5.8</formula>
    </cfRule>
    <cfRule type="cellIs" dxfId="841" priority="737" operator="lessThanOrEqual">
      <formula>5.8</formula>
    </cfRule>
  </conditionalFormatting>
  <conditionalFormatting sqref="R16">
    <cfRule type="cellIs" dxfId="840" priority="731" operator="greaterThanOrEqual">
      <formula>5</formula>
    </cfRule>
    <cfRule type="cellIs" dxfId="839" priority="732" operator="greaterThanOrEqual">
      <formula>3</formula>
    </cfRule>
  </conditionalFormatting>
  <conditionalFormatting sqref="S16">
    <cfRule type="cellIs" dxfId="838" priority="729" operator="greaterThanOrEqual">
      <formula>7</formula>
    </cfRule>
    <cfRule type="cellIs" dxfId="837" priority="730" operator="greaterThanOrEqual">
      <formula>4</formula>
    </cfRule>
  </conditionalFormatting>
  <conditionalFormatting sqref="T16">
    <cfRule type="cellIs" dxfId="836" priority="727" operator="greaterThanOrEqual">
      <formula>10</formula>
    </cfRule>
    <cfRule type="cellIs" dxfId="835" priority="728" operator="greaterThanOrEqual">
      <formula>7</formula>
    </cfRule>
  </conditionalFormatting>
  <conditionalFormatting sqref="O20:P21">
    <cfRule type="cellIs" dxfId="834" priority="722" operator="greaterThanOrEqual">
      <formula>6.2</formula>
    </cfRule>
    <cfRule type="cellIs" dxfId="833" priority="723" operator="greaterThanOrEqual">
      <formula>6.1</formula>
    </cfRule>
    <cfRule type="cellIs" dxfId="832" priority="724" operator="greaterThanOrEqual">
      <formula>5.95</formula>
    </cfRule>
    <cfRule type="cellIs" dxfId="831" priority="725" operator="greaterThanOrEqual">
      <formula>5.8</formula>
    </cfRule>
    <cfRule type="cellIs" dxfId="830" priority="726" operator="lessThanOrEqual">
      <formula>5.8</formula>
    </cfRule>
  </conditionalFormatting>
  <conditionalFormatting sqref="R20:R21">
    <cfRule type="cellIs" dxfId="829" priority="720" operator="greaterThanOrEqual">
      <formula>5</formula>
    </cfRule>
    <cfRule type="cellIs" dxfId="828" priority="721" operator="greaterThanOrEqual">
      <formula>3</formula>
    </cfRule>
  </conditionalFormatting>
  <conditionalFormatting sqref="S20:S21">
    <cfRule type="cellIs" dxfId="827" priority="718" operator="greaterThanOrEqual">
      <formula>7</formula>
    </cfRule>
    <cfRule type="cellIs" dxfId="826" priority="719" operator="greaterThanOrEqual">
      <formula>4</formula>
    </cfRule>
  </conditionalFormatting>
  <conditionalFormatting sqref="T20:T21">
    <cfRule type="cellIs" dxfId="825" priority="716" operator="greaterThanOrEqual">
      <formula>10</formula>
    </cfRule>
    <cfRule type="cellIs" dxfId="824" priority="717" operator="greaterThanOrEqual">
      <formula>7</formula>
    </cfRule>
  </conditionalFormatting>
  <conditionalFormatting sqref="X20:Y21">
    <cfRule type="cellIs" dxfId="823" priority="711" operator="greaterThanOrEqual">
      <formula>6.2</formula>
    </cfRule>
    <cfRule type="cellIs" dxfId="822" priority="712" operator="greaterThanOrEqual">
      <formula>6.1</formula>
    </cfRule>
    <cfRule type="cellIs" dxfId="821" priority="713" operator="greaterThanOrEqual">
      <formula>5.95</formula>
    </cfRule>
    <cfRule type="cellIs" dxfId="820" priority="714" operator="greaterThanOrEqual">
      <formula>5.8</formula>
    </cfRule>
    <cfRule type="cellIs" dxfId="819" priority="715" operator="lessThanOrEqual">
      <formula>5.8</formula>
    </cfRule>
  </conditionalFormatting>
  <conditionalFormatting sqref="AA20:AA21">
    <cfRule type="cellIs" dxfId="818" priority="709" operator="greaterThanOrEqual">
      <formula>5</formula>
    </cfRule>
    <cfRule type="cellIs" dxfId="817" priority="710" operator="greaterThanOrEqual">
      <formula>3</formula>
    </cfRule>
  </conditionalFormatting>
  <conditionalFormatting sqref="AB20:AB21">
    <cfRule type="cellIs" dxfId="816" priority="707" operator="greaterThanOrEqual">
      <formula>7</formula>
    </cfRule>
    <cfRule type="cellIs" dxfId="815" priority="708" operator="greaterThanOrEqual">
      <formula>4</formula>
    </cfRule>
  </conditionalFormatting>
  <conditionalFormatting sqref="AC20:AC21">
    <cfRule type="cellIs" dxfId="814" priority="705" operator="greaterThanOrEqual">
      <formula>10</formula>
    </cfRule>
    <cfRule type="cellIs" dxfId="813" priority="706" operator="greaterThanOrEqual">
      <formula>7</formula>
    </cfRule>
  </conditionalFormatting>
  <conditionalFormatting sqref="X14:Y14">
    <cfRule type="cellIs" dxfId="812" priority="700" operator="greaterThanOrEqual">
      <formula>6.2</formula>
    </cfRule>
    <cfRule type="cellIs" dxfId="811" priority="701" operator="greaterThanOrEqual">
      <formula>6.1</formula>
    </cfRule>
    <cfRule type="cellIs" dxfId="810" priority="702" operator="greaterThanOrEqual">
      <formula>5.95</formula>
    </cfRule>
    <cfRule type="cellIs" dxfId="809" priority="703" operator="greaterThanOrEqual">
      <formula>5.8</formula>
    </cfRule>
    <cfRule type="cellIs" dxfId="808" priority="704" operator="lessThanOrEqual">
      <formula>5.8</formula>
    </cfRule>
  </conditionalFormatting>
  <conditionalFormatting sqref="AA14">
    <cfRule type="cellIs" dxfId="807" priority="698" operator="greaterThanOrEqual">
      <formula>5</formula>
    </cfRule>
    <cfRule type="cellIs" dxfId="806" priority="699" operator="greaterThanOrEqual">
      <formula>3</formula>
    </cfRule>
  </conditionalFormatting>
  <conditionalFormatting sqref="AB14">
    <cfRule type="cellIs" dxfId="805" priority="696" operator="greaterThanOrEqual">
      <formula>7</formula>
    </cfRule>
    <cfRule type="cellIs" dxfId="804" priority="697" operator="greaterThanOrEqual">
      <formula>4</formula>
    </cfRule>
  </conditionalFormatting>
  <conditionalFormatting sqref="AC14">
    <cfRule type="cellIs" dxfId="803" priority="694" operator="greaterThanOrEqual">
      <formula>10</formula>
    </cfRule>
    <cfRule type="cellIs" dxfId="802" priority="695" operator="greaterThanOrEqual">
      <formula>7</formula>
    </cfRule>
  </conditionalFormatting>
  <conditionalFormatting sqref="X8:Y10">
    <cfRule type="cellIs" dxfId="801" priority="689" operator="greaterThanOrEqual">
      <formula>6.2</formula>
    </cfRule>
    <cfRule type="cellIs" dxfId="800" priority="690" operator="greaterThanOrEqual">
      <formula>6.1</formula>
    </cfRule>
    <cfRule type="cellIs" dxfId="799" priority="691" operator="greaterThanOrEqual">
      <formula>5.95</formula>
    </cfRule>
    <cfRule type="cellIs" dxfId="798" priority="692" operator="greaterThanOrEqual">
      <formula>5.8</formula>
    </cfRule>
    <cfRule type="cellIs" dxfId="797" priority="693" operator="lessThanOrEqual">
      <formula>5.8</formula>
    </cfRule>
  </conditionalFormatting>
  <conditionalFormatting sqref="AA8:AA10">
    <cfRule type="cellIs" dxfId="796" priority="687" operator="greaterThanOrEqual">
      <formula>5</formula>
    </cfRule>
    <cfRule type="cellIs" dxfId="795" priority="688" operator="greaterThanOrEqual">
      <formula>3</formula>
    </cfRule>
  </conditionalFormatting>
  <conditionalFormatting sqref="AB8:AB10">
    <cfRule type="cellIs" dxfId="794" priority="685" operator="greaterThanOrEqual">
      <formula>7</formula>
    </cfRule>
    <cfRule type="cellIs" dxfId="793" priority="686" operator="greaterThanOrEqual">
      <formula>4</formula>
    </cfRule>
  </conditionalFormatting>
  <conditionalFormatting sqref="AC8:AC10">
    <cfRule type="cellIs" dxfId="792" priority="683" operator="greaterThanOrEqual">
      <formula>10</formula>
    </cfRule>
    <cfRule type="cellIs" dxfId="791" priority="684" operator="greaterThanOrEqual">
      <formula>7</formula>
    </cfRule>
  </conditionalFormatting>
  <conditionalFormatting sqref="X3:Y5">
    <cfRule type="cellIs" dxfId="790" priority="678" operator="greaterThanOrEqual">
      <formula>6.2</formula>
    </cfRule>
    <cfRule type="cellIs" dxfId="789" priority="679" operator="greaterThanOrEqual">
      <formula>6.1</formula>
    </cfRule>
    <cfRule type="cellIs" dxfId="788" priority="680" operator="greaterThanOrEqual">
      <formula>5.95</formula>
    </cfRule>
    <cfRule type="cellIs" dxfId="787" priority="681" operator="greaterThanOrEqual">
      <formula>5.8</formula>
    </cfRule>
    <cfRule type="cellIs" dxfId="786" priority="682" operator="lessThanOrEqual">
      <formula>5.8</formula>
    </cfRule>
  </conditionalFormatting>
  <conditionalFormatting sqref="AA3:AA5">
    <cfRule type="cellIs" dxfId="785" priority="676" operator="greaterThanOrEqual">
      <formula>5</formula>
    </cfRule>
    <cfRule type="cellIs" dxfId="784" priority="677" operator="greaterThanOrEqual">
      <formula>3</formula>
    </cfRule>
  </conditionalFormatting>
  <conditionalFormatting sqref="AB3:AB5">
    <cfRule type="cellIs" dxfId="783" priority="674" operator="greaterThanOrEqual">
      <formula>7</formula>
    </cfRule>
    <cfRule type="cellIs" dxfId="782" priority="675" operator="greaterThanOrEqual">
      <formula>4</formula>
    </cfRule>
  </conditionalFormatting>
  <conditionalFormatting sqref="AC3:AC5">
    <cfRule type="cellIs" dxfId="781" priority="672" operator="greaterThanOrEqual">
      <formula>10</formula>
    </cfRule>
    <cfRule type="cellIs" dxfId="780" priority="673" operator="greaterThanOrEqual">
      <formula>7</formula>
    </cfRule>
  </conditionalFormatting>
  <conditionalFormatting sqref="AG58:AH58">
    <cfRule type="cellIs" dxfId="779" priority="216" operator="greaterThanOrEqual">
      <formula>6.2</formula>
    </cfRule>
    <cfRule type="cellIs" dxfId="778" priority="217" operator="greaterThanOrEqual">
      <formula>6.1</formula>
    </cfRule>
    <cfRule type="cellIs" dxfId="777" priority="218" operator="greaterThanOrEqual">
      <formula>5.95</formula>
    </cfRule>
    <cfRule type="cellIs" dxfId="776" priority="219" operator="greaterThanOrEqual">
      <formula>5.8</formula>
    </cfRule>
    <cfRule type="cellIs" dxfId="775" priority="220" operator="lessThanOrEqual">
      <formula>5.8</formula>
    </cfRule>
  </conditionalFormatting>
  <conditionalFormatting sqref="AJ58">
    <cfRule type="cellIs" dxfId="774" priority="214" operator="greaterThanOrEqual">
      <formula>5</formula>
    </cfRule>
    <cfRule type="cellIs" dxfId="773" priority="215" operator="greaterThanOrEqual">
      <formula>3</formula>
    </cfRule>
  </conditionalFormatting>
  <conditionalFormatting sqref="AK58">
    <cfRule type="cellIs" dxfId="772" priority="212" operator="greaterThanOrEqual">
      <formula>7</formula>
    </cfRule>
    <cfRule type="cellIs" dxfId="771" priority="213" operator="greaterThanOrEqual">
      <formula>4</formula>
    </cfRule>
  </conditionalFormatting>
  <conditionalFormatting sqref="AL58">
    <cfRule type="cellIs" dxfId="770" priority="210" operator="greaterThanOrEqual">
      <formula>10</formula>
    </cfRule>
    <cfRule type="cellIs" dxfId="769" priority="211" operator="greaterThanOrEqual">
      <formula>7</formula>
    </cfRule>
  </conditionalFormatting>
  <conditionalFormatting sqref="AG3:AH5">
    <cfRule type="cellIs" dxfId="768" priority="656" operator="greaterThanOrEqual">
      <formula>6.2</formula>
    </cfRule>
    <cfRule type="cellIs" dxfId="767" priority="657" operator="greaterThanOrEqual">
      <formula>6.1</formula>
    </cfRule>
    <cfRule type="cellIs" dxfId="766" priority="658" operator="greaterThanOrEqual">
      <formula>5.95</formula>
    </cfRule>
    <cfRule type="cellIs" dxfId="765" priority="659" operator="greaterThanOrEqual">
      <formula>5.8</formula>
    </cfRule>
    <cfRule type="cellIs" dxfId="764" priority="660" operator="lessThanOrEqual">
      <formula>5.8</formula>
    </cfRule>
  </conditionalFormatting>
  <conditionalFormatting sqref="AJ3:AJ5">
    <cfRule type="cellIs" dxfId="763" priority="654" operator="greaterThanOrEqual">
      <formula>5</formula>
    </cfRule>
    <cfRule type="cellIs" dxfId="762" priority="655" operator="greaterThanOrEqual">
      <formula>3</formula>
    </cfRule>
  </conditionalFormatting>
  <conditionalFormatting sqref="AK3:AK5">
    <cfRule type="cellIs" dxfId="761" priority="652" operator="greaterThanOrEqual">
      <formula>7</formula>
    </cfRule>
    <cfRule type="cellIs" dxfId="760" priority="653" operator="greaterThanOrEqual">
      <formula>4</formula>
    </cfRule>
  </conditionalFormatting>
  <conditionalFormatting sqref="AL3:AL5">
    <cfRule type="cellIs" dxfId="759" priority="650" operator="greaterThanOrEqual">
      <formula>10</formula>
    </cfRule>
    <cfRule type="cellIs" dxfId="758" priority="651" operator="greaterThanOrEqual">
      <formula>7</formula>
    </cfRule>
  </conditionalFormatting>
  <conditionalFormatting sqref="AG8:AH10">
    <cfRule type="cellIs" dxfId="757" priority="645" operator="greaterThanOrEqual">
      <formula>6.2</formula>
    </cfRule>
    <cfRule type="cellIs" dxfId="756" priority="646" operator="greaterThanOrEqual">
      <formula>6.1</formula>
    </cfRule>
    <cfRule type="cellIs" dxfId="755" priority="647" operator="greaterThanOrEqual">
      <formula>5.95</formula>
    </cfRule>
    <cfRule type="cellIs" dxfId="754" priority="648" operator="greaterThanOrEqual">
      <formula>5.8</formula>
    </cfRule>
    <cfRule type="cellIs" dxfId="753" priority="649" operator="lessThanOrEqual">
      <formula>5.8</formula>
    </cfRule>
  </conditionalFormatting>
  <conditionalFormatting sqref="AJ8:AJ10">
    <cfRule type="cellIs" dxfId="752" priority="643" operator="greaterThanOrEqual">
      <formula>5</formula>
    </cfRule>
    <cfRule type="cellIs" dxfId="751" priority="644" operator="greaterThanOrEqual">
      <formula>3</formula>
    </cfRule>
  </conditionalFormatting>
  <conditionalFormatting sqref="AK8:AK10">
    <cfRule type="cellIs" dxfId="750" priority="641" operator="greaterThanOrEqual">
      <formula>7</formula>
    </cfRule>
    <cfRule type="cellIs" dxfId="749" priority="642" operator="greaterThanOrEqual">
      <formula>4</formula>
    </cfRule>
  </conditionalFormatting>
  <conditionalFormatting sqref="AL8:AL10">
    <cfRule type="cellIs" dxfId="748" priority="639" operator="greaterThanOrEqual">
      <formula>10</formula>
    </cfRule>
    <cfRule type="cellIs" dxfId="747" priority="640" operator="greaterThanOrEqual">
      <formula>7</formula>
    </cfRule>
  </conditionalFormatting>
  <conditionalFormatting sqref="AG14:AH14">
    <cfRule type="cellIs" dxfId="746" priority="634" operator="greaterThanOrEqual">
      <formula>6.2</formula>
    </cfRule>
    <cfRule type="cellIs" dxfId="745" priority="635" operator="greaterThanOrEqual">
      <formula>6.1</formula>
    </cfRule>
    <cfRule type="cellIs" dxfId="744" priority="636" operator="greaterThanOrEqual">
      <formula>5.95</formula>
    </cfRule>
    <cfRule type="cellIs" dxfId="743" priority="637" operator="greaterThanOrEqual">
      <formula>5.8</formula>
    </cfRule>
    <cfRule type="cellIs" dxfId="742" priority="638" operator="lessThanOrEqual">
      <formula>5.8</formula>
    </cfRule>
  </conditionalFormatting>
  <conditionalFormatting sqref="AJ14">
    <cfRule type="cellIs" dxfId="741" priority="632" operator="greaterThanOrEqual">
      <formula>5</formula>
    </cfRule>
    <cfRule type="cellIs" dxfId="740" priority="633" operator="greaterThanOrEqual">
      <formula>3</formula>
    </cfRule>
  </conditionalFormatting>
  <conditionalFormatting sqref="AK14">
    <cfRule type="cellIs" dxfId="739" priority="630" operator="greaterThanOrEqual">
      <formula>7</formula>
    </cfRule>
    <cfRule type="cellIs" dxfId="738" priority="631" operator="greaterThanOrEqual">
      <formula>4</formula>
    </cfRule>
  </conditionalFormatting>
  <conditionalFormatting sqref="AL14">
    <cfRule type="cellIs" dxfId="737" priority="628" operator="greaterThanOrEqual">
      <formula>10</formula>
    </cfRule>
    <cfRule type="cellIs" dxfId="736" priority="629" operator="greaterThanOrEqual">
      <formula>7</formula>
    </cfRule>
  </conditionalFormatting>
  <conditionalFormatting sqref="AG16:AH16">
    <cfRule type="cellIs" dxfId="735" priority="623" operator="greaterThanOrEqual">
      <formula>6.2</formula>
    </cfRule>
    <cfRule type="cellIs" dxfId="734" priority="624" operator="greaterThanOrEqual">
      <formula>6.1</formula>
    </cfRule>
    <cfRule type="cellIs" dxfId="733" priority="625" operator="greaterThanOrEqual">
      <formula>5.95</formula>
    </cfRule>
    <cfRule type="cellIs" dxfId="732" priority="626" operator="greaterThanOrEqual">
      <formula>5.8</formula>
    </cfRule>
    <cfRule type="cellIs" dxfId="731" priority="627" operator="lessThanOrEqual">
      <formula>5.8</formula>
    </cfRule>
  </conditionalFormatting>
  <conditionalFormatting sqref="AJ16">
    <cfRule type="cellIs" dxfId="730" priority="621" operator="greaterThanOrEqual">
      <formula>5</formula>
    </cfRule>
    <cfRule type="cellIs" dxfId="729" priority="622" operator="greaterThanOrEqual">
      <formula>3</formula>
    </cfRule>
  </conditionalFormatting>
  <conditionalFormatting sqref="AK16">
    <cfRule type="cellIs" dxfId="728" priority="619" operator="greaterThanOrEqual">
      <formula>7</formula>
    </cfRule>
    <cfRule type="cellIs" dxfId="727" priority="620" operator="greaterThanOrEqual">
      <formula>4</formula>
    </cfRule>
  </conditionalFormatting>
  <conditionalFormatting sqref="AL16">
    <cfRule type="cellIs" dxfId="726" priority="617" operator="greaterThanOrEqual">
      <formula>10</formula>
    </cfRule>
    <cfRule type="cellIs" dxfId="725" priority="618" operator="greaterThanOrEqual">
      <formula>7</formula>
    </cfRule>
  </conditionalFormatting>
  <conditionalFormatting sqref="AG20:AH21">
    <cfRule type="cellIs" dxfId="724" priority="612" operator="greaterThanOrEqual">
      <formula>6.2</formula>
    </cfRule>
    <cfRule type="cellIs" dxfId="723" priority="613" operator="greaterThanOrEqual">
      <formula>6.1</formula>
    </cfRule>
    <cfRule type="cellIs" dxfId="722" priority="614" operator="greaterThanOrEqual">
      <formula>5.95</formula>
    </cfRule>
    <cfRule type="cellIs" dxfId="721" priority="615" operator="greaterThanOrEqual">
      <formula>5.8</formula>
    </cfRule>
    <cfRule type="cellIs" dxfId="720" priority="616" operator="lessThanOrEqual">
      <formula>5.8</formula>
    </cfRule>
  </conditionalFormatting>
  <conditionalFormatting sqref="AJ20:AJ21">
    <cfRule type="cellIs" dxfId="719" priority="610" operator="greaterThanOrEqual">
      <formula>5</formula>
    </cfRule>
    <cfRule type="cellIs" dxfId="718" priority="611" operator="greaterThanOrEqual">
      <formula>3</formula>
    </cfRule>
  </conditionalFormatting>
  <conditionalFormatting sqref="AK20:AK21">
    <cfRule type="cellIs" dxfId="717" priority="608" operator="greaterThanOrEqual">
      <formula>7</formula>
    </cfRule>
    <cfRule type="cellIs" dxfId="716" priority="609" operator="greaterThanOrEqual">
      <formula>4</formula>
    </cfRule>
  </conditionalFormatting>
  <conditionalFormatting sqref="AL20:AL21">
    <cfRule type="cellIs" dxfId="715" priority="606" operator="greaterThanOrEqual">
      <formula>10</formula>
    </cfRule>
    <cfRule type="cellIs" dxfId="714" priority="607" operator="greaterThanOrEqual">
      <formula>7</formula>
    </cfRule>
  </conditionalFormatting>
  <conditionalFormatting sqref="AG28:AH28">
    <cfRule type="cellIs" dxfId="713" priority="601" operator="greaterThanOrEqual">
      <formula>6.2</formula>
    </cfRule>
    <cfRule type="cellIs" dxfId="712" priority="602" operator="greaterThanOrEqual">
      <formula>6.1</formula>
    </cfRule>
    <cfRule type="cellIs" dxfId="711" priority="603" operator="greaterThanOrEqual">
      <formula>5.95</formula>
    </cfRule>
    <cfRule type="cellIs" dxfId="710" priority="604" operator="greaterThanOrEqual">
      <formula>5.8</formula>
    </cfRule>
    <cfRule type="cellIs" dxfId="709" priority="605" operator="lessThanOrEqual">
      <formula>5.8</formula>
    </cfRule>
  </conditionalFormatting>
  <conditionalFormatting sqref="AJ28">
    <cfRule type="cellIs" dxfId="708" priority="599" operator="greaterThanOrEqual">
      <formula>5</formula>
    </cfRule>
    <cfRule type="cellIs" dxfId="707" priority="600" operator="greaterThanOrEqual">
      <formula>3</formula>
    </cfRule>
  </conditionalFormatting>
  <conditionalFormatting sqref="AK28">
    <cfRule type="cellIs" dxfId="706" priority="597" operator="greaterThanOrEqual">
      <formula>7</formula>
    </cfRule>
    <cfRule type="cellIs" dxfId="705" priority="598" operator="greaterThanOrEqual">
      <formula>4</formula>
    </cfRule>
  </conditionalFormatting>
  <conditionalFormatting sqref="AL28">
    <cfRule type="cellIs" dxfId="704" priority="595" operator="greaterThanOrEqual">
      <formula>10</formula>
    </cfRule>
    <cfRule type="cellIs" dxfId="703" priority="596" operator="greaterThanOrEqual">
      <formula>7</formula>
    </cfRule>
  </conditionalFormatting>
  <conditionalFormatting sqref="AG33:AH35">
    <cfRule type="cellIs" dxfId="702" priority="590" operator="greaterThanOrEqual">
      <formula>6.2</formula>
    </cfRule>
    <cfRule type="cellIs" dxfId="701" priority="591" operator="greaterThanOrEqual">
      <formula>6.1</formula>
    </cfRule>
    <cfRule type="cellIs" dxfId="700" priority="592" operator="greaterThanOrEqual">
      <formula>5.95</formula>
    </cfRule>
    <cfRule type="cellIs" dxfId="699" priority="593" operator="greaterThanOrEqual">
      <formula>5.8</formula>
    </cfRule>
    <cfRule type="cellIs" dxfId="698" priority="594" operator="lessThanOrEqual">
      <formula>5.8</formula>
    </cfRule>
  </conditionalFormatting>
  <conditionalFormatting sqref="AJ33:AJ35">
    <cfRule type="cellIs" dxfId="697" priority="588" operator="greaterThanOrEqual">
      <formula>5</formula>
    </cfRule>
    <cfRule type="cellIs" dxfId="696" priority="589" operator="greaterThanOrEqual">
      <formula>3</formula>
    </cfRule>
  </conditionalFormatting>
  <conditionalFormatting sqref="AK33:AK35">
    <cfRule type="cellIs" dxfId="695" priority="586" operator="greaterThanOrEqual">
      <formula>7</formula>
    </cfRule>
    <cfRule type="cellIs" dxfId="694" priority="587" operator="greaterThanOrEqual">
      <formula>4</formula>
    </cfRule>
  </conditionalFormatting>
  <conditionalFormatting sqref="AL33:AL35">
    <cfRule type="cellIs" dxfId="693" priority="584" operator="greaterThanOrEqual">
      <formula>10</formula>
    </cfRule>
    <cfRule type="cellIs" dxfId="692" priority="585" operator="greaterThanOrEqual">
      <formula>7</formula>
    </cfRule>
  </conditionalFormatting>
  <conditionalFormatting sqref="X28:Y28 X32:Y35">
    <cfRule type="cellIs" dxfId="691" priority="579" operator="greaterThanOrEqual">
      <formula>6.2</formula>
    </cfRule>
    <cfRule type="cellIs" dxfId="690" priority="580" operator="greaterThanOrEqual">
      <formula>6.1</formula>
    </cfRule>
    <cfRule type="cellIs" dxfId="689" priority="581" operator="greaterThanOrEqual">
      <formula>5.95</formula>
    </cfRule>
    <cfRule type="cellIs" dxfId="688" priority="582" operator="greaterThanOrEqual">
      <formula>5.8</formula>
    </cfRule>
    <cfRule type="cellIs" dxfId="687" priority="583" operator="lessThanOrEqual">
      <formula>5.8</formula>
    </cfRule>
  </conditionalFormatting>
  <conditionalFormatting sqref="AA28 AA32:AA35">
    <cfRule type="cellIs" dxfId="686" priority="577" operator="greaterThanOrEqual">
      <formula>5</formula>
    </cfRule>
    <cfRule type="cellIs" dxfId="685" priority="578" operator="greaterThanOrEqual">
      <formula>3</formula>
    </cfRule>
  </conditionalFormatting>
  <conditionalFormatting sqref="AB28 AB32:AB35">
    <cfRule type="cellIs" dxfId="684" priority="575" operator="greaterThanOrEqual">
      <formula>7</formula>
    </cfRule>
    <cfRule type="cellIs" dxfId="683" priority="576" operator="greaterThanOrEqual">
      <formula>4</formula>
    </cfRule>
  </conditionalFormatting>
  <conditionalFormatting sqref="AC28 AC32:AC35">
    <cfRule type="cellIs" dxfId="682" priority="573" operator="greaterThanOrEqual">
      <formula>10</formula>
    </cfRule>
    <cfRule type="cellIs" dxfId="681" priority="574" operator="greaterThanOrEqual">
      <formula>7</formula>
    </cfRule>
  </conditionalFormatting>
  <conditionalFormatting sqref="O28:P28 O32:P35">
    <cfRule type="cellIs" dxfId="680" priority="568" operator="greaterThanOrEqual">
      <formula>6.2</formula>
    </cfRule>
    <cfRule type="cellIs" dxfId="679" priority="569" operator="greaterThanOrEqual">
      <formula>6.1</formula>
    </cfRule>
    <cfRule type="cellIs" dxfId="678" priority="570" operator="greaterThanOrEqual">
      <formula>5.95</formula>
    </cfRule>
    <cfRule type="cellIs" dxfId="677" priority="571" operator="greaterThanOrEqual">
      <formula>5.8</formula>
    </cfRule>
    <cfRule type="cellIs" dxfId="676" priority="572" operator="lessThanOrEqual">
      <formula>5.8</formula>
    </cfRule>
  </conditionalFormatting>
  <conditionalFormatting sqref="R28 R32:R35">
    <cfRule type="cellIs" dxfId="675" priority="566" operator="greaterThanOrEqual">
      <formula>5</formula>
    </cfRule>
    <cfRule type="cellIs" dxfId="674" priority="567" operator="greaterThanOrEqual">
      <formula>3</formula>
    </cfRule>
  </conditionalFormatting>
  <conditionalFormatting sqref="S28 S32:S35">
    <cfRule type="cellIs" dxfId="673" priority="564" operator="greaterThanOrEqual">
      <formula>7</formula>
    </cfRule>
    <cfRule type="cellIs" dxfId="672" priority="565" operator="greaterThanOrEqual">
      <formula>4</formula>
    </cfRule>
  </conditionalFormatting>
  <conditionalFormatting sqref="T28 T32:T35">
    <cfRule type="cellIs" dxfId="671" priority="562" operator="greaterThanOrEqual">
      <formula>10</formula>
    </cfRule>
    <cfRule type="cellIs" dxfId="670" priority="563" operator="greaterThanOrEqual">
      <formula>7</formula>
    </cfRule>
  </conditionalFormatting>
  <conditionalFormatting sqref="O38:P38">
    <cfRule type="cellIs" dxfId="669" priority="557" operator="greaterThanOrEqual">
      <formula>6.2</formula>
    </cfRule>
    <cfRule type="cellIs" dxfId="668" priority="558" operator="greaterThanOrEqual">
      <formula>6.1</formula>
    </cfRule>
    <cfRule type="cellIs" dxfId="667" priority="559" operator="greaterThanOrEqual">
      <formula>5.95</formula>
    </cfRule>
    <cfRule type="cellIs" dxfId="666" priority="560" operator="greaterThanOrEqual">
      <formula>5.8</formula>
    </cfRule>
    <cfRule type="cellIs" dxfId="665" priority="561" operator="lessThanOrEqual">
      <formula>5.8</formula>
    </cfRule>
  </conditionalFormatting>
  <conditionalFormatting sqref="R38">
    <cfRule type="cellIs" dxfId="664" priority="555" operator="greaterThanOrEqual">
      <formula>5</formula>
    </cfRule>
    <cfRule type="cellIs" dxfId="663" priority="556" operator="greaterThanOrEqual">
      <formula>3</formula>
    </cfRule>
  </conditionalFormatting>
  <conditionalFormatting sqref="S38">
    <cfRule type="cellIs" dxfId="662" priority="553" operator="greaterThanOrEqual">
      <formula>7</formula>
    </cfRule>
    <cfRule type="cellIs" dxfId="661" priority="554" operator="greaterThanOrEqual">
      <formula>4</formula>
    </cfRule>
  </conditionalFormatting>
  <conditionalFormatting sqref="T38">
    <cfRule type="cellIs" dxfId="660" priority="551" operator="greaterThanOrEqual">
      <formula>10</formula>
    </cfRule>
    <cfRule type="cellIs" dxfId="659" priority="552" operator="greaterThanOrEqual">
      <formula>7</formula>
    </cfRule>
  </conditionalFormatting>
  <conditionalFormatting sqref="O41:P41">
    <cfRule type="cellIs" dxfId="658" priority="546" operator="greaterThanOrEqual">
      <formula>6.2</formula>
    </cfRule>
    <cfRule type="cellIs" dxfId="657" priority="547" operator="greaterThanOrEqual">
      <formula>6.1</formula>
    </cfRule>
    <cfRule type="cellIs" dxfId="656" priority="548" operator="greaterThanOrEqual">
      <formula>5.95</formula>
    </cfRule>
    <cfRule type="cellIs" dxfId="655" priority="549" operator="greaterThanOrEqual">
      <formula>5.8</formula>
    </cfRule>
    <cfRule type="cellIs" dxfId="654" priority="550" operator="lessThanOrEqual">
      <formula>5.8</formula>
    </cfRule>
  </conditionalFormatting>
  <conditionalFormatting sqref="R41">
    <cfRule type="cellIs" dxfId="653" priority="544" operator="greaterThanOrEqual">
      <formula>5</formula>
    </cfRule>
    <cfRule type="cellIs" dxfId="652" priority="545" operator="greaterThanOrEqual">
      <formula>3</formula>
    </cfRule>
  </conditionalFormatting>
  <conditionalFormatting sqref="S41">
    <cfRule type="cellIs" dxfId="651" priority="542" operator="greaterThanOrEqual">
      <formula>7</formula>
    </cfRule>
    <cfRule type="cellIs" dxfId="650" priority="543" operator="greaterThanOrEqual">
      <formula>4</formula>
    </cfRule>
  </conditionalFormatting>
  <conditionalFormatting sqref="T41">
    <cfRule type="cellIs" dxfId="649" priority="540" operator="greaterThanOrEqual">
      <formula>10</formula>
    </cfRule>
    <cfRule type="cellIs" dxfId="648" priority="541" operator="greaterThanOrEqual">
      <formula>7</formula>
    </cfRule>
  </conditionalFormatting>
  <conditionalFormatting sqref="X38:Y38">
    <cfRule type="cellIs" dxfId="647" priority="535" operator="greaterThanOrEqual">
      <formula>6.2</formula>
    </cfRule>
    <cfRule type="cellIs" dxfId="646" priority="536" operator="greaterThanOrEqual">
      <formula>6.1</formula>
    </cfRule>
    <cfRule type="cellIs" dxfId="645" priority="537" operator="greaterThanOrEqual">
      <formula>5.95</formula>
    </cfRule>
    <cfRule type="cellIs" dxfId="644" priority="538" operator="greaterThanOrEqual">
      <formula>5.8</formula>
    </cfRule>
    <cfRule type="cellIs" dxfId="643" priority="539" operator="lessThanOrEqual">
      <formula>5.8</formula>
    </cfRule>
  </conditionalFormatting>
  <conditionalFormatting sqref="AA38">
    <cfRule type="cellIs" dxfId="642" priority="533" operator="greaterThanOrEqual">
      <formula>5</formula>
    </cfRule>
    <cfRule type="cellIs" dxfId="641" priority="534" operator="greaterThanOrEqual">
      <formula>3</formula>
    </cfRule>
  </conditionalFormatting>
  <conditionalFormatting sqref="AB38">
    <cfRule type="cellIs" dxfId="640" priority="531" operator="greaterThanOrEqual">
      <formula>7</formula>
    </cfRule>
    <cfRule type="cellIs" dxfId="639" priority="532" operator="greaterThanOrEqual">
      <formula>4</formula>
    </cfRule>
  </conditionalFormatting>
  <conditionalFormatting sqref="AC38">
    <cfRule type="cellIs" dxfId="638" priority="529" operator="greaterThanOrEqual">
      <formula>10</formula>
    </cfRule>
    <cfRule type="cellIs" dxfId="637" priority="530" operator="greaterThanOrEqual">
      <formula>7</formula>
    </cfRule>
  </conditionalFormatting>
  <conditionalFormatting sqref="X41:Y41">
    <cfRule type="cellIs" dxfId="636" priority="524" operator="greaterThanOrEqual">
      <formula>6.2</formula>
    </cfRule>
    <cfRule type="cellIs" dxfId="635" priority="525" operator="greaterThanOrEqual">
      <formula>6.1</formula>
    </cfRule>
    <cfRule type="cellIs" dxfId="634" priority="526" operator="greaterThanOrEqual">
      <formula>5.95</formula>
    </cfRule>
    <cfRule type="cellIs" dxfId="633" priority="527" operator="greaterThanOrEqual">
      <formula>5.8</formula>
    </cfRule>
    <cfRule type="cellIs" dxfId="632" priority="528" operator="lessThanOrEqual">
      <formula>5.8</formula>
    </cfRule>
  </conditionalFormatting>
  <conditionalFormatting sqref="AA41">
    <cfRule type="cellIs" dxfId="631" priority="522" operator="greaterThanOrEqual">
      <formula>5</formula>
    </cfRule>
    <cfRule type="cellIs" dxfId="630" priority="523" operator="greaterThanOrEqual">
      <formula>3</formula>
    </cfRule>
  </conditionalFormatting>
  <conditionalFormatting sqref="AB41">
    <cfRule type="cellIs" dxfId="629" priority="520" operator="greaterThanOrEqual">
      <formula>7</formula>
    </cfRule>
    <cfRule type="cellIs" dxfId="628" priority="521" operator="greaterThanOrEqual">
      <formula>4</formula>
    </cfRule>
  </conditionalFormatting>
  <conditionalFormatting sqref="AC41">
    <cfRule type="cellIs" dxfId="627" priority="518" operator="greaterThanOrEqual">
      <formula>10</formula>
    </cfRule>
    <cfRule type="cellIs" dxfId="626" priority="519" operator="greaterThanOrEqual">
      <formula>7</formula>
    </cfRule>
  </conditionalFormatting>
  <conditionalFormatting sqref="AG38:AH38">
    <cfRule type="cellIs" dxfId="625" priority="513" operator="greaterThanOrEqual">
      <formula>6.2</formula>
    </cfRule>
    <cfRule type="cellIs" dxfId="624" priority="514" operator="greaterThanOrEqual">
      <formula>6.1</formula>
    </cfRule>
    <cfRule type="cellIs" dxfId="623" priority="515" operator="greaterThanOrEqual">
      <formula>5.95</formula>
    </cfRule>
    <cfRule type="cellIs" dxfId="622" priority="516" operator="greaterThanOrEqual">
      <formula>5.8</formula>
    </cfRule>
    <cfRule type="cellIs" dxfId="621" priority="517" operator="lessThanOrEqual">
      <formula>5.8</formula>
    </cfRule>
  </conditionalFormatting>
  <conditionalFormatting sqref="AJ38">
    <cfRule type="cellIs" dxfId="620" priority="511" operator="greaterThanOrEqual">
      <formula>5</formula>
    </cfRule>
    <cfRule type="cellIs" dxfId="619" priority="512" operator="greaterThanOrEqual">
      <formula>3</formula>
    </cfRule>
  </conditionalFormatting>
  <conditionalFormatting sqref="AK38">
    <cfRule type="cellIs" dxfId="618" priority="509" operator="greaterThanOrEqual">
      <formula>7</formula>
    </cfRule>
    <cfRule type="cellIs" dxfId="617" priority="510" operator="greaterThanOrEqual">
      <formula>4</formula>
    </cfRule>
  </conditionalFormatting>
  <conditionalFormatting sqref="AL38">
    <cfRule type="cellIs" dxfId="616" priority="507" operator="greaterThanOrEqual">
      <formula>10</formula>
    </cfRule>
    <cfRule type="cellIs" dxfId="615" priority="508" operator="greaterThanOrEqual">
      <formula>7</formula>
    </cfRule>
  </conditionalFormatting>
  <conditionalFormatting sqref="AG45:AH47">
    <cfRule type="cellIs" dxfId="614" priority="502" operator="greaterThanOrEqual">
      <formula>6.2</formula>
    </cfRule>
    <cfRule type="cellIs" dxfId="613" priority="503" operator="greaterThanOrEqual">
      <formula>6.1</formula>
    </cfRule>
    <cfRule type="cellIs" dxfId="612" priority="504" operator="greaterThanOrEqual">
      <formula>5.95</formula>
    </cfRule>
    <cfRule type="cellIs" dxfId="611" priority="505" operator="greaterThanOrEqual">
      <formula>5.8</formula>
    </cfRule>
    <cfRule type="cellIs" dxfId="610" priority="506" operator="lessThanOrEqual">
      <formula>5.8</formula>
    </cfRule>
  </conditionalFormatting>
  <conditionalFormatting sqref="AJ45:AJ47">
    <cfRule type="cellIs" dxfId="609" priority="500" operator="greaterThanOrEqual">
      <formula>5</formula>
    </cfRule>
    <cfRule type="cellIs" dxfId="608" priority="501" operator="greaterThanOrEqual">
      <formula>3</formula>
    </cfRule>
  </conditionalFormatting>
  <conditionalFormatting sqref="AK45:AK47">
    <cfRule type="cellIs" dxfId="607" priority="498" operator="greaterThanOrEqual">
      <formula>7</formula>
    </cfRule>
    <cfRule type="cellIs" dxfId="606" priority="499" operator="greaterThanOrEqual">
      <formula>4</formula>
    </cfRule>
  </conditionalFormatting>
  <conditionalFormatting sqref="AL45:AL47">
    <cfRule type="cellIs" dxfId="605" priority="496" operator="greaterThanOrEqual">
      <formula>10</formula>
    </cfRule>
    <cfRule type="cellIs" dxfId="604" priority="497" operator="greaterThanOrEqual">
      <formula>7</formula>
    </cfRule>
  </conditionalFormatting>
  <conditionalFormatting sqref="X45:Y47">
    <cfRule type="cellIs" dxfId="603" priority="491" operator="greaterThanOrEqual">
      <formula>6.2</formula>
    </cfRule>
    <cfRule type="cellIs" dxfId="602" priority="492" operator="greaterThanOrEqual">
      <formula>6.1</formula>
    </cfRule>
    <cfRule type="cellIs" dxfId="601" priority="493" operator="greaterThanOrEqual">
      <formula>5.95</formula>
    </cfRule>
    <cfRule type="cellIs" dxfId="600" priority="494" operator="greaterThanOrEqual">
      <formula>5.8</formula>
    </cfRule>
    <cfRule type="cellIs" dxfId="599" priority="495" operator="lessThanOrEqual">
      <formula>5.8</formula>
    </cfRule>
  </conditionalFormatting>
  <conditionalFormatting sqref="AA45:AA47">
    <cfRule type="cellIs" dxfId="598" priority="489" operator="greaterThanOrEqual">
      <formula>5</formula>
    </cfRule>
    <cfRule type="cellIs" dxfId="597" priority="490" operator="greaterThanOrEqual">
      <formula>3</formula>
    </cfRule>
  </conditionalFormatting>
  <conditionalFormatting sqref="AB45:AB47">
    <cfRule type="cellIs" dxfId="596" priority="487" operator="greaterThanOrEqual">
      <formula>7</formula>
    </cfRule>
    <cfRule type="cellIs" dxfId="595" priority="488" operator="greaterThanOrEqual">
      <formula>4</formula>
    </cfRule>
  </conditionalFormatting>
  <conditionalFormatting sqref="AC45:AC47">
    <cfRule type="cellIs" dxfId="594" priority="485" operator="greaterThanOrEqual">
      <formula>10</formula>
    </cfRule>
    <cfRule type="cellIs" dxfId="593" priority="486" operator="greaterThanOrEqual">
      <formula>7</formula>
    </cfRule>
  </conditionalFormatting>
  <conditionalFormatting sqref="O45:P48">
    <cfRule type="cellIs" dxfId="592" priority="480" operator="greaterThanOrEqual">
      <formula>6.2</formula>
    </cfRule>
    <cfRule type="cellIs" dxfId="591" priority="481" operator="greaterThanOrEqual">
      <formula>6.1</formula>
    </cfRule>
    <cfRule type="cellIs" dxfId="590" priority="482" operator="greaterThanOrEqual">
      <formula>5.95</formula>
    </cfRule>
    <cfRule type="cellIs" dxfId="589" priority="483" operator="greaterThanOrEqual">
      <formula>5.8</formula>
    </cfRule>
    <cfRule type="cellIs" dxfId="588" priority="484" operator="lessThanOrEqual">
      <formula>5.8</formula>
    </cfRule>
  </conditionalFormatting>
  <conditionalFormatting sqref="R45:R48">
    <cfRule type="cellIs" dxfId="587" priority="478" operator="greaterThanOrEqual">
      <formula>5</formula>
    </cfRule>
    <cfRule type="cellIs" dxfId="586" priority="479" operator="greaterThanOrEqual">
      <formula>3</formula>
    </cfRule>
  </conditionalFormatting>
  <conditionalFormatting sqref="S45:S48">
    <cfRule type="cellIs" dxfId="585" priority="476" operator="greaterThanOrEqual">
      <formula>7</formula>
    </cfRule>
    <cfRule type="cellIs" dxfId="584" priority="477" operator="greaterThanOrEqual">
      <formula>4</formula>
    </cfRule>
  </conditionalFormatting>
  <conditionalFormatting sqref="T45:T48">
    <cfRule type="cellIs" dxfId="583" priority="474" operator="greaterThanOrEqual">
      <formula>10</formula>
    </cfRule>
    <cfRule type="cellIs" dxfId="582" priority="475" operator="greaterThanOrEqual">
      <formula>7</formula>
    </cfRule>
  </conditionalFormatting>
  <conditionalFormatting sqref="O51:P52">
    <cfRule type="cellIs" dxfId="581" priority="469" operator="greaterThanOrEqual">
      <formula>6.2</formula>
    </cfRule>
    <cfRule type="cellIs" dxfId="580" priority="470" operator="greaterThanOrEqual">
      <formula>6.1</formula>
    </cfRule>
    <cfRule type="cellIs" dxfId="579" priority="471" operator="greaterThanOrEqual">
      <formula>5.95</formula>
    </cfRule>
    <cfRule type="cellIs" dxfId="578" priority="472" operator="greaterThanOrEqual">
      <formula>5.8</formula>
    </cfRule>
    <cfRule type="cellIs" dxfId="577" priority="473" operator="lessThanOrEqual">
      <formula>5.8</formula>
    </cfRule>
  </conditionalFormatting>
  <conditionalFormatting sqref="R51:R52">
    <cfRule type="cellIs" dxfId="576" priority="467" operator="greaterThanOrEqual">
      <formula>5</formula>
    </cfRule>
    <cfRule type="cellIs" dxfId="575" priority="468" operator="greaterThanOrEqual">
      <formula>3</formula>
    </cfRule>
  </conditionalFormatting>
  <conditionalFormatting sqref="S51:S52">
    <cfRule type="cellIs" dxfId="574" priority="465" operator="greaterThanOrEqual">
      <formula>7</formula>
    </cfRule>
    <cfRule type="cellIs" dxfId="573" priority="466" operator="greaterThanOrEqual">
      <formula>4</formula>
    </cfRule>
  </conditionalFormatting>
  <conditionalFormatting sqref="T51:T52">
    <cfRule type="cellIs" dxfId="572" priority="463" operator="greaterThanOrEqual">
      <formula>10</formula>
    </cfRule>
    <cfRule type="cellIs" dxfId="571" priority="464" operator="greaterThanOrEqual">
      <formula>7</formula>
    </cfRule>
  </conditionalFormatting>
  <conditionalFormatting sqref="O54:P54">
    <cfRule type="cellIs" dxfId="570" priority="458" operator="greaterThanOrEqual">
      <formula>6.2</formula>
    </cfRule>
    <cfRule type="cellIs" dxfId="569" priority="459" operator="greaterThanOrEqual">
      <formula>6.1</formula>
    </cfRule>
    <cfRule type="cellIs" dxfId="568" priority="460" operator="greaterThanOrEqual">
      <formula>5.95</formula>
    </cfRule>
    <cfRule type="cellIs" dxfId="567" priority="461" operator="greaterThanOrEqual">
      <formula>5.8</formula>
    </cfRule>
    <cfRule type="cellIs" dxfId="566" priority="462" operator="lessThanOrEqual">
      <formula>5.8</formula>
    </cfRule>
  </conditionalFormatting>
  <conditionalFormatting sqref="R54">
    <cfRule type="cellIs" dxfId="565" priority="456" operator="greaterThanOrEqual">
      <formula>5</formula>
    </cfRule>
    <cfRule type="cellIs" dxfId="564" priority="457" operator="greaterThanOrEqual">
      <formula>3</formula>
    </cfRule>
  </conditionalFormatting>
  <conditionalFormatting sqref="S54">
    <cfRule type="cellIs" dxfId="563" priority="454" operator="greaterThanOrEqual">
      <formula>7</formula>
    </cfRule>
    <cfRule type="cellIs" dxfId="562" priority="455" operator="greaterThanOrEqual">
      <formula>4</formula>
    </cfRule>
  </conditionalFormatting>
  <conditionalFormatting sqref="T54">
    <cfRule type="cellIs" dxfId="561" priority="452" operator="greaterThanOrEqual">
      <formula>10</formula>
    </cfRule>
    <cfRule type="cellIs" dxfId="560" priority="453" operator="greaterThanOrEqual">
      <formula>7</formula>
    </cfRule>
  </conditionalFormatting>
  <conditionalFormatting sqref="O57:P57">
    <cfRule type="cellIs" dxfId="559" priority="447" operator="greaterThanOrEqual">
      <formula>6.2</formula>
    </cfRule>
    <cfRule type="cellIs" dxfId="558" priority="448" operator="greaterThanOrEqual">
      <formula>6.1</formula>
    </cfRule>
    <cfRule type="cellIs" dxfId="557" priority="449" operator="greaterThanOrEqual">
      <formula>5.95</formula>
    </cfRule>
    <cfRule type="cellIs" dxfId="556" priority="450" operator="greaterThanOrEqual">
      <formula>5.8</formula>
    </cfRule>
    <cfRule type="cellIs" dxfId="555" priority="451" operator="lessThanOrEqual">
      <formula>5.8</formula>
    </cfRule>
  </conditionalFormatting>
  <conditionalFormatting sqref="R57">
    <cfRule type="cellIs" dxfId="554" priority="445" operator="greaterThanOrEqual">
      <formula>5</formula>
    </cfRule>
    <cfRule type="cellIs" dxfId="553" priority="446" operator="greaterThanOrEqual">
      <formula>3</formula>
    </cfRule>
  </conditionalFormatting>
  <conditionalFormatting sqref="S57">
    <cfRule type="cellIs" dxfId="552" priority="443" operator="greaterThanOrEqual">
      <formula>7</formula>
    </cfRule>
    <cfRule type="cellIs" dxfId="551" priority="444" operator="greaterThanOrEqual">
      <formula>4</formula>
    </cfRule>
  </conditionalFormatting>
  <conditionalFormatting sqref="T57">
    <cfRule type="cellIs" dxfId="550" priority="441" operator="greaterThanOrEqual">
      <formula>10</formula>
    </cfRule>
    <cfRule type="cellIs" dxfId="549" priority="442" operator="greaterThanOrEqual">
      <formula>7</formula>
    </cfRule>
  </conditionalFormatting>
  <conditionalFormatting sqref="O58:P58">
    <cfRule type="cellIs" dxfId="548" priority="436" operator="greaterThanOrEqual">
      <formula>6.2</formula>
    </cfRule>
    <cfRule type="cellIs" dxfId="547" priority="437" operator="greaterThanOrEqual">
      <formula>6.1</formula>
    </cfRule>
    <cfRule type="cellIs" dxfId="546" priority="438" operator="greaterThanOrEqual">
      <formula>5.95</formula>
    </cfRule>
    <cfRule type="cellIs" dxfId="545" priority="439" operator="greaterThanOrEqual">
      <formula>5.8</formula>
    </cfRule>
    <cfRule type="cellIs" dxfId="544" priority="440" operator="lessThanOrEqual">
      <formula>5.8</formula>
    </cfRule>
  </conditionalFormatting>
  <conditionalFormatting sqref="R58">
    <cfRule type="cellIs" dxfId="543" priority="434" operator="greaterThanOrEqual">
      <formula>5</formula>
    </cfRule>
    <cfRule type="cellIs" dxfId="542" priority="435" operator="greaterThanOrEqual">
      <formula>3</formula>
    </cfRule>
  </conditionalFormatting>
  <conditionalFormatting sqref="S58">
    <cfRule type="cellIs" dxfId="541" priority="432" operator="greaterThanOrEqual">
      <formula>7</formula>
    </cfRule>
    <cfRule type="cellIs" dxfId="540" priority="433" operator="greaterThanOrEqual">
      <formula>4</formula>
    </cfRule>
  </conditionalFormatting>
  <conditionalFormatting sqref="T58">
    <cfRule type="cellIs" dxfId="539" priority="430" operator="greaterThanOrEqual">
      <formula>10</formula>
    </cfRule>
    <cfRule type="cellIs" dxfId="538" priority="431" operator="greaterThanOrEqual">
      <formula>7</formula>
    </cfRule>
  </conditionalFormatting>
  <conditionalFormatting sqref="O61:P61">
    <cfRule type="cellIs" dxfId="537" priority="425" operator="greaterThanOrEqual">
      <formula>6.2</formula>
    </cfRule>
    <cfRule type="cellIs" dxfId="536" priority="426" operator="greaterThanOrEqual">
      <formula>6.1</formula>
    </cfRule>
    <cfRule type="cellIs" dxfId="535" priority="427" operator="greaterThanOrEqual">
      <formula>5.95</formula>
    </cfRule>
    <cfRule type="cellIs" dxfId="534" priority="428" operator="greaterThanOrEqual">
      <formula>5.8</formula>
    </cfRule>
    <cfRule type="cellIs" dxfId="533" priority="429" operator="lessThanOrEqual">
      <formula>5.8</formula>
    </cfRule>
  </conditionalFormatting>
  <conditionalFormatting sqref="R61">
    <cfRule type="cellIs" dxfId="532" priority="423" operator="greaterThanOrEqual">
      <formula>5</formula>
    </cfRule>
    <cfRule type="cellIs" dxfId="531" priority="424" operator="greaterThanOrEqual">
      <formula>3</formula>
    </cfRule>
  </conditionalFormatting>
  <conditionalFormatting sqref="S61">
    <cfRule type="cellIs" dxfId="530" priority="421" operator="greaterThanOrEqual">
      <formula>7</formula>
    </cfRule>
    <cfRule type="cellIs" dxfId="529" priority="422" operator="greaterThanOrEqual">
      <formula>4</formula>
    </cfRule>
  </conditionalFormatting>
  <conditionalFormatting sqref="T61">
    <cfRule type="cellIs" dxfId="528" priority="419" operator="greaterThanOrEqual">
      <formula>10</formula>
    </cfRule>
    <cfRule type="cellIs" dxfId="527" priority="420" operator="greaterThanOrEqual">
      <formula>7</formula>
    </cfRule>
  </conditionalFormatting>
  <conditionalFormatting sqref="O62:P62">
    <cfRule type="cellIs" dxfId="526" priority="414" operator="greaterThanOrEqual">
      <formula>6.2</formula>
    </cfRule>
    <cfRule type="cellIs" dxfId="525" priority="415" operator="greaterThanOrEqual">
      <formula>6.1</formula>
    </cfRule>
    <cfRule type="cellIs" dxfId="524" priority="416" operator="greaterThanOrEqual">
      <formula>5.95</formula>
    </cfRule>
    <cfRule type="cellIs" dxfId="523" priority="417" operator="greaterThanOrEqual">
      <formula>5.8</formula>
    </cfRule>
    <cfRule type="cellIs" dxfId="522" priority="418" operator="lessThanOrEqual">
      <formula>5.8</formula>
    </cfRule>
  </conditionalFormatting>
  <conditionalFormatting sqref="R62">
    <cfRule type="cellIs" dxfId="521" priority="412" operator="greaterThanOrEqual">
      <formula>5</formula>
    </cfRule>
    <cfRule type="cellIs" dxfId="520" priority="413" operator="greaterThanOrEqual">
      <formula>3</formula>
    </cfRule>
  </conditionalFormatting>
  <conditionalFormatting sqref="S62">
    <cfRule type="cellIs" dxfId="519" priority="410" operator="greaterThanOrEqual">
      <formula>7</formula>
    </cfRule>
    <cfRule type="cellIs" dxfId="518" priority="411" operator="greaterThanOrEqual">
      <formula>4</formula>
    </cfRule>
  </conditionalFormatting>
  <conditionalFormatting sqref="T62">
    <cfRule type="cellIs" dxfId="517" priority="408" operator="greaterThanOrEqual">
      <formula>10</formula>
    </cfRule>
    <cfRule type="cellIs" dxfId="516" priority="409" operator="greaterThanOrEqual">
      <formula>7</formula>
    </cfRule>
  </conditionalFormatting>
  <conditionalFormatting sqref="O75:P75">
    <cfRule type="cellIs" dxfId="515" priority="403" operator="greaterThanOrEqual">
      <formula>6.2</formula>
    </cfRule>
    <cfRule type="cellIs" dxfId="514" priority="404" operator="greaterThanOrEqual">
      <formula>6.1</formula>
    </cfRule>
    <cfRule type="cellIs" dxfId="513" priority="405" operator="greaterThanOrEqual">
      <formula>5.95</formula>
    </cfRule>
    <cfRule type="cellIs" dxfId="512" priority="406" operator="greaterThanOrEqual">
      <formula>5.8</formula>
    </cfRule>
    <cfRule type="cellIs" dxfId="511" priority="407" operator="lessThanOrEqual">
      <formula>5.8</formula>
    </cfRule>
  </conditionalFormatting>
  <conditionalFormatting sqref="R75">
    <cfRule type="cellIs" dxfId="510" priority="401" operator="greaterThanOrEqual">
      <formula>5</formula>
    </cfRule>
    <cfRule type="cellIs" dxfId="509" priority="402" operator="greaterThanOrEqual">
      <formula>3</formula>
    </cfRule>
  </conditionalFormatting>
  <conditionalFormatting sqref="S75">
    <cfRule type="cellIs" dxfId="508" priority="399" operator="greaterThanOrEqual">
      <formula>7</formula>
    </cfRule>
    <cfRule type="cellIs" dxfId="507" priority="400" operator="greaterThanOrEqual">
      <formula>4</formula>
    </cfRule>
  </conditionalFormatting>
  <conditionalFormatting sqref="T75">
    <cfRule type="cellIs" dxfId="506" priority="397" operator="greaterThanOrEqual">
      <formula>10</formula>
    </cfRule>
    <cfRule type="cellIs" dxfId="505" priority="398" operator="greaterThanOrEqual">
      <formula>7</formula>
    </cfRule>
  </conditionalFormatting>
  <conditionalFormatting sqref="O78:P78">
    <cfRule type="cellIs" dxfId="504" priority="392" operator="greaterThanOrEqual">
      <formula>6.2</formula>
    </cfRule>
    <cfRule type="cellIs" dxfId="503" priority="393" operator="greaterThanOrEqual">
      <formula>6.1</formula>
    </cfRule>
    <cfRule type="cellIs" dxfId="502" priority="394" operator="greaterThanOrEqual">
      <formula>5.95</formula>
    </cfRule>
    <cfRule type="cellIs" dxfId="501" priority="395" operator="greaterThanOrEqual">
      <formula>5.8</formula>
    </cfRule>
    <cfRule type="cellIs" dxfId="500" priority="396" operator="lessThanOrEqual">
      <formula>5.8</formula>
    </cfRule>
  </conditionalFormatting>
  <conditionalFormatting sqref="R78">
    <cfRule type="cellIs" dxfId="499" priority="390" operator="greaterThanOrEqual">
      <formula>5</formula>
    </cfRule>
    <cfRule type="cellIs" dxfId="498" priority="391" operator="greaterThanOrEqual">
      <formula>3</formula>
    </cfRule>
  </conditionalFormatting>
  <conditionalFormatting sqref="S78">
    <cfRule type="cellIs" dxfId="497" priority="388" operator="greaterThanOrEqual">
      <formula>7</formula>
    </cfRule>
    <cfRule type="cellIs" dxfId="496" priority="389" operator="greaterThanOrEqual">
      <formula>4</formula>
    </cfRule>
  </conditionalFormatting>
  <conditionalFormatting sqref="T78">
    <cfRule type="cellIs" dxfId="495" priority="386" operator="greaterThanOrEqual">
      <formula>10</formula>
    </cfRule>
    <cfRule type="cellIs" dxfId="494" priority="387" operator="greaterThanOrEqual">
      <formula>7</formula>
    </cfRule>
  </conditionalFormatting>
  <conditionalFormatting sqref="O79:P79">
    <cfRule type="cellIs" dxfId="493" priority="381" operator="greaterThanOrEqual">
      <formula>6.2</formula>
    </cfRule>
    <cfRule type="cellIs" dxfId="492" priority="382" operator="greaterThanOrEqual">
      <formula>6.1</formula>
    </cfRule>
    <cfRule type="cellIs" dxfId="491" priority="383" operator="greaterThanOrEqual">
      <formula>5.95</formula>
    </cfRule>
    <cfRule type="cellIs" dxfId="490" priority="384" operator="greaterThanOrEqual">
      <formula>5.8</formula>
    </cfRule>
    <cfRule type="cellIs" dxfId="489" priority="385" operator="lessThanOrEqual">
      <formula>5.8</formula>
    </cfRule>
  </conditionalFormatting>
  <conditionalFormatting sqref="R79">
    <cfRule type="cellIs" dxfId="488" priority="379" operator="greaterThanOrEqual">
      <formula>5</formula>
    </cfRule>
    <cfRule type="cellIs" dxfId="487" priority="380" operator="greaterThanOrEqual">
      <formula>3</formula>
    </cfRule>
  </conditionalFormatting>
  <conditionalFormatting sqref="S79">
    <cfRule type="cellIs" dxfId="486" priority="377" operator="greaterThanOrEqual">
      <formula>7</formula>
    </cfRule>
    <cfRule type="cellIs" dxfId="485" priority="378" operator="greaterThanOrEqual">
      <formula>4</formula>
    </cfRule>
  </conditionalFormatting>
  <conditionalFormatting sqref="T79">
    <cfRule type="cellIs" dxfId="484" priority="375" operator="greaterThanOrEqual">
      <formula>10</formula>
    </cfRule>
    <cfRule type="cellIs" dxfId="483" priority="376" operator="greaterThanOrEqual">
      <formula>7</formula>
    </cfRule>
  </conditionalFormatting>
  <conditionalFormatting sqref="O83:P83">
    <cfRule type="cellIs" dxfId="482" priority="370" operator="greaterThanOrEqual">
      <formula>6.2</formula>
    </cfRule>
    <cfRule type="cellIs" dxfId="481" priority="371" operator="greaterThanOrEqual">
      <formula>6.1</formula>
    </cfRule>
    <cfRule type="cellIs" dxfId="480" priority="372" operator="greaterThanOrEqual">
      <formula>5.95</formula>
    </cfRule>
    <cfRule type="cellIs" dxfId="479" priority="373" operator="greaterThanOrEqual">
      <formula>5.8</formula>
    </cfRule>
    <cfRule type="cellIs" dxfId="478" priority="374" operator="lessThanOrEqual">
      <formula>5.8</formula>
    </cfRule>
  </conditionalFormatting>
  <conditionalFormatting sqref="R83">
    <cfRule type="cellIs" dxfId="477" priority="368" operator="greaterThanOrEqual">
      <formula>5</formula>
    </cfRule>
    <cfRule type="cellIs" dxfId="476" priority="369" operator="greaterThanOrEqual">
      <formula>3</formula>
    </cfRule>
  </conditionalFormatting>
  <conditionalFormatting sqref="S83">
    <cfRule type="cellIs" dxfId="475" priority="366" operator="greaterThanOrEqual">
      <formula>7</formula>
    </cfRule>
    <cfRule type="cellIs" dxfId="474" priority="367" operator="greaterThanOrEqual">
      <formula>4</formula>
    </cfRule>
  </conditionalFormatting>
  <conditionalFormatting sqref="T83">
    <cfRule type="cellIs" dxfId="473" priority="364" operator="greaterThanOrEqual">
      <formula>10</formula>
    </cfRule>
    <cfRule type="cellIs" dxfId="472" priority="365" operator="greaterThanOrEqual">
      <formula>7</formula>
    </cfRule>
  </conditionalFormatting>
  <conditionalFormatting sqref="X79:Y79">
    <cfRule type="cellIs" dxfId="471" priority="359" operator="greaterThanOrEqual">
      <formula>6.2</formula>
    </cfRule>
    <cfRule type="cellIs" dxfId="470" priority="360" operator="greaterThanOrEqual">
      <formula>6.1</formula>
    </cfRule>
    <cfRule type="cellIs" dxfId="469" priority="361" operator="greaterThanOrEqual">
      <formula>5.95</formula>
    </cfRule>
    <cfRule type="cellIs" dxfId="468" priority="362" operator="greaterThanOrEqual">
      <formula>5.8</formula>
    </cfRule>
    <cfRule type="cellIs" dxfId="467" priority="363" operator="lessThanOrEqual">
      <formula>5.8</formula>
    </cfRule>
  </conditionalFormatting>
  <conditionalFormatting sqref="AA79">
    <cfRule type="cellIs" dxfId="466" priority="357" operator="greaterThanOrEqual">
      <formula>5</formula>
    </cfRule>
    <cfRule type="cellIs" dxfId="465" priority="358" operator="greaterThanOrEqual">
      <formula>3</formula>
    </cfRule>
  </conditionalFormatting>
  <conditionalFormatting sqref="AB79">
    <cfRule type="cellIs" dxfId="464" priority="355" operator="greaterThanOrEqual">
      <formula>7</formula>
    </cfRule>
    <cfRule type="cellIs" dxfId="463" priority="356" operator="greaterThanOrEqual">
      <formula>4</formula>
    </cfRule>
  </conditionalFormatting>
  <conditionalFormatting sqref="AC79">
    <cfRule type="cellIs" dxfId="462" priority="353" operator="greaterThanOrEqual">
      <formula>10</formula>
    </cfRule>
    <cfRule type="cellIs" dxfId="461" priority="354" operator="greaterThanOrEqual">
      <formula>7</formula>
    </cfRule>
  </conditionalFormatting>
  <conditionalFormatting sqref="X78:Y78">
    <cfRule type="cellIs" dxfId="460" priority="348" operator="greaterThanOrEqual">
      <formula>6.2</formula>
    </cfRule>
    <cfRule type="cellIs" dxfId="459" priority="349" operator="greaterThanOrEqual">
      <formula>6.1</formula>
    </cfRule>
    <cfRule type="cellIs" dxfId="458" priority="350" operator="greaterThanOrEqual">
      <formula>5.95</formula>
    </cfRule>
    <cfRule type="cellIs" dxfId="457" priority="351" operator="greaterThanOrEqual">
      <formula>5.8</formula>
    </cfRule>
    <cfRule type="cellIs" dxfId="456" priority="352" operator="lessThanOrEqual">
      <formula>5.8</formula>
    </cfRule>
  </conditionalFormatting>
  <conditionalFormatting sqref="AA78">
    <cfRule type="cellIs" dxfId="455" priority="346" operator="greaterThanOrEqual">
      <formula>5</formula>
    </cfRule>
    <cfRule type="cellIs" dxfId="454" priority="347" operator="greaterThanOrEqual">
      <formula>3</formula>
    </cfRule>
  </conditionalFormatting>
  <conditionalFormatting sqref="AB78">
    <cfRule type="cellIs" dxfId="453" priority="344" operator="greaterThanOrEqual">
      <formula>7</formula>
    </cfRule>
    <cfRule type="cellIs" dxfId="452" priority="345" operator="greaterThanOrEqual">
      <formula>4</formula>
    </cfRule>
  </conditionalFormatting>
  <conditionalFormatting sqref="AC78">
    <cfRule type="cellIs" dxfId="451" priority="342" operator="greaterThanOrEqual">
      <formula>10</formula>
    </cfRule>
    <cfRule type="cellIs" dxfId="450" priority="343" operator="greaterThanOrEqual">
      <formula>7</formula>
    </cfRule>
  </conditionalFormatting>
  <conditionalFormatting sqref="X75:Y75">
    <cfRule type="cellIs" dxfId="449" priority="337" operator="greaterThanOrEqual">
      <formula>6.2</formula>
    </cfRule>
    <cfRule type="cellIs" dxfId="448" priority="338" operator="greaterThanOrEqual">
      <formula>6.1</formula>
    </cfRule>
    <cfRule type="cellIs" dxfId="447" priority="339" operator="greaterThanOrEqual">
      <formula>5.95</formula>
    </cfRule>
    <cfRule type="cellIs" dxfId="446" priority="340" operator="greaterThanOrEqual">
      <formula>5.8</formula>
    </cfRule>
    <cfRule type="cellIs" dxfId="445" priority="341" operator="lessThanOrEqual">
      <formula>5.8</formula>
    </cfRule>
  </conditionalFormatting>
  <conditionalFormatting sqref="AA75">
    <cfRule type="cellIs" dxfId="444" priority="335" operator="greaterThanOrEqual">
      <formula>5</formula>
    </cfRule>
    <cfRule type="cellIs" dxfId="443" priority="336" operator="greaterThanOrEqual">
      <formula>3</formula>
    </cfRule>
  </conditionalFormatting>
  <conditionalFormatting sqref="AB75">
    <cfRule type="cellIs" dxfId="442" priority="333" operator="greaterThanOrEqual">
      <formula>7</formula>
    </cfRule>
    <cfRule type="cellIs" dxfId="441" priority="334" operator="greaterThanOrEqual">
      <formula>4</formula>
    </cfRule>
  </conditionalFormatting>
  <conditionalFormatting sqref="AC75">
    <cfRule type="cellIs" dxfId="440" priority="331" operator="greaterThanOrEqual">
      <formula>10</formula>
    </cfRule>
    <cfRule type="cellIs" dxfId="439" priority="332" operator="greaterThanOrEqual">
      <formula>7</formula>
    </cfRule>
  </conditionalFormatting>
  <conditionalFormatting sqref="AG78:AH78">
    <cfRule type="cellIs" dxfId="438" priority="326" operator="greaterThanOrEqual">
      <formula>6.2</formula>
    </cfRule>
    <cfRule type="cellIs" dxfId="437" priority="327" operator="greaterThanOrEqual">
      <formula>6.1</formula>
    </cfRule>
    <cfRule type="cellIs" dxfId="436" priority="328" operator="greaterThanOrEqual">
      <formula>5.95</formula>
    </cfRule>
    <cfRule type="cellIs" dxfId="435" priority="329" operator="greaterThanOrEqual">
      <formula>5.8</formula>
    </cfRule>
    <cfRule type="cellIs" dxfId="434" priority="330" operator="lessThanOrEqual">
      <formula>5.8</formula>
    </cfRule>
  </conditionalFormatting>
  <conditionalFormatting sqref="AJ78">
    <cfRule type="cellIs" dxfId="433" priority="324" operator="greaterThanOrEqual">
      <formula>5</formula>
    </cfRule>
    <cfRule type="cellIs" dxfId="432" priority="325" operator="greaterThanOrEqual">
      <formula>3</formula>
    </cfRule>
  </conditionalFormatting>
  <conditionalFormatting sqref="AK78">
    <cfRule type="cellIs" dxfId="431" priority="322" operator="greaterThanOrEqual">
      <formula>7</formula>
    </cfRule>
    <cfRule type="cellIs" dxfId="430" priority="323" operator="greaterThanOrEqual">
      <formula>4</formula>
    </cfRule>
  </conditionalFormatting>
  <conditionalFormatting sqref="AL78">
    <cfRule type="cellIs" dxfId="429" priority="320" operator="greaterThanOrEqual">
      <formula>10</formula>
    </cfRule>
    <cfRule type="cellIs" dxfId="428" priority="321" operator="greaterThanOrEqual">
      <formula>7</formula>
    </cfRule>
  </conditionalFormatting>
  <conditionalFormatting sqref="AG83:AH83">
    <cfRule type="cellIs" dxfId="427" priority="315" operator="greaterThanOrEqual">
      <formula>6.2</formula>
    </cfRule>
    <cfRule type="cellIs" dxfId="426" priority="316" operator="greaterThanOrEqual">
      <formula>6.1</formula>
    </cfRule>
    <cfRule type="cellIs" dxfId="425" priority="317" operator="greaterThanOrEqual">
      <formula>5.95</formula>
    </cfRule>
    <cfRule type="cellIs" dxfId="424" priority="318" operator="greaterThanOrEqual">
      <formula>5.8</formula>
    </cfRule>
    <cfRule type="cellIs" dxfId="423" priority="319" operator="lessThanOrEqual">
      <formula>5.8</formula>
    </cfRule>
  </conditionalFormatting>
  <conditionalFormatting sqref="AJ83">
    <cfRule type="cellIs" dxfId="422" priority="313" operator="greaterThanOrEqual">
      <formula>5</formula>
    </cfRule>
    <cfRule type="cellIs" dxfId="421" priority="314" operator="greaterThanOrEqual">
      <formula>3</formula>
    </cfRule>
  </conditionalFormatting>
  <conditionalFormatting sqref="AK83">
    <cfRule type="cellIs" dxfId="420" priority="311" operator="greaterThanOrEqual">
      <formula>7</formula>
    </cfRule>
    <cfRule type="cellIs" dxfId="419" priority="312" operator="greaterThanOrEqual">
      <formula>4</formula>
    </cfRule>
  </conditionalFormatting>
  <conditionalFormatting sqref="AL83">
    <cfRule type="cellIs" dxfId="418" priority="309" operator="greaterThanOrEqual">
      <formula>10</formula>
    </cfRule>
    <cfRule type="cellIs" dxfId="417" priority="310" operator="greaterThanOrEqual">
      <formula>7</formula>
    </cfRule>
  </conditionalFormatting>
  <conditionalFormatting sqref="X61:Y61">
    <cfRule type="cellIs" dxfId="416" priority="304" operator="greaterThanOrEqual">
      <formula>6.2</formula>
    </cfRule>
    <cfRule type="cellIs" dxfId="415" priority="305" operator="greaterThanOrEqual">
      <formula>6.1</formula>
    </cfRule>
    <cfRule type="cellIs" dxfId="414" priority="306" operator="greaterThanOrEqual">
      <formula>5.95</formula>
    </cfRule>
    <cfRule type="cellIs" dxfId="413" priority="307" operator="greaterThanOrEqual">
      <formula>5.8</formula>
    </cfRule>
    <cfRule type="cellIs" dxfId="412" priority="308" operator="lessThanOrEqual">
      <formula>5.8</formula>
    </cfRule>
  </conditionalFormatting>
  <conditionalFormatting sqref="AA61">
    <cfRule type="cellIs" dxfId="411" priority="302" operator="greaterThanOrEqual">
      <formula>5</formula>
    </cfRule>
    <cfRule type="cellIs" dxfId="410" priority="303" operator="greaterThanOrEqual">
      <formula>3</formula>
    </cfRule>
  </conditionalFormatting>
  <conditionalFormatting sqref="AB61">
    <cfRule type="cellIs" dxfId="409" priority="300" operator="greaterThanOrEqual">
      <formula>7</formula>
    </cfRule>
    <cfRule type="cellIs" dxfId="408" priority="301" operator="greaterThanOrEqual">
      <formula>4</formula>
    </cfRule>
  </conditionalFormatting>
  <conditionalFormatting sqref="AC61">
    <cfRule type="cellIs" dxfId="407" priority="298" operator="greaterThanOrEqual">
      <formula>10</formula>
    </cfRule>
    <cfRule type="cellIs" dxfId="406" priority="299" operator="greaterThanOrEqual">
      <formula>7</formula>
    </cfRule>
  </conditionalFormatting>
  <conditionalFormatting sqref="X58:Y58">
    <cfRule type="cellIs" dxfId="405" priority="293" operator="greaterThanOrEqual">
      <formula>6.2</formula>
    </cfRule>
    <cfRule type="cellIs" dxfId="404" priority="294" operator="greaterThanOrEqual">
      <formula>6.1</formula>
    </cfRule>
    <cfRule type="cellIs" dxfId="403" priority="295" operator="greaterThanOrEqual">
      <formula>5.95</formula>
    </cfRule>
    <cfRule type="cellIs" dxfId="402" priority="296" operator="greaterThanOrEqual">
      <formula>5.8</formula>
    </cfRule>
    <cfRule type="cellIs" dxfId="401" priority="297" operator="lessThanOrEqual">
      <formula>5.8</formula>
    </cfRule>
  </conditionalFormatting>
  <conditionalFormatting sqref="AA58">
    <cfRule type="cellIs" dxfId="400" priority="291" operator="greaterThanOrEqual">
      <formula>5</formula>
    </cfRule>
    <cfRule type="cellIs" dxfId="399" priority="292" operator="greaterThanOrEqual">
      <formula>3</formula>
    </cfRule>
  </conditionalFormatting>
  <conditionalFormatting sqref="AB58">
    <cfRule type="cellIs" dxfId="398" priority="289" operator="greaterThanOrEqual">
      <formula>7</formula>
    </cfRule>
    <cfRule type="cellIs" dxfId="397" priority="290" operator="greaterThanOrEqual">
      <formula>4</formula>
    </cfRule>
  </conditionalFormatting>
  <conditionalFormatting sqref="AC58">
    <cfRule type="cellIs" dxfId="396" priority="287" operator="greaterThanOrEqual">
      <formula>10</formula>
    </cfRule>
    <cfRule type="cellIs" dxfId="395" priority="288" operator="greaterThanOrEqual">
      <formula>7</formula>
    </cfRule>
  </conditionalFormatting>
  <conditionalFormatting sqref="X57:Y57">
    <cfRule type="cellIs" dxfId="394" priority="282" operator="greaterThanOrEqual">
      <formula>6.2</formula>
    </cfRule>
    <cfRule type="cellIs" dxfId="393" priority="283" operator="greaterThanOrEqual">
      <formula>6.1</formula>
    </cfRule>
    <cfRule type="cellIs" dxfId="392" priority="284" operator="greaterThanOrEqual">
      <formula>5.95</formula>
    </cfRule>
    <cfRule type="cellIs" dxfId="391" priority="285" operator="greaterThanOrEqual">
      <formula>5.8</formula>
    </cfRule>
    <cfRule type="cellIs" dxfId="390" priority="286" operator="lessThanOrEqual">
      <formula>5.8</formula>
    </cfRule>
  </conditionalFormatting>
  <conditionalFormatting sqref="AA57">
    <cfRule type="cellIs" dxfId="389" priority="280" operator="greaterThanOrEqual">
      <formula>5</formula>
    </cfRule>
    <cfRule type="cellIs" dxfId="388" priority="281" operator="greaterThanOrEqual">
      <formula>3</formula>
    </cfRule>
  </conditionalFormatting>
  <conditionalFormatting sqref="AB57">
    <cfRule type="cellIs" dxfId="387" priority="278" operator="greaterThanOrEqual">
      <formula>7</formula>
    </cfRule>
    <cfRule type="cellIs" dxfId="386" priority="279" operator="greaterThanOrEqual">
      <formula>4</formula>
    </cfRule>
  </conditionalFormatting>
  <conditionalFormatting sqref="AC57">
    <cfRule type="cellIs" dxfId="385" priority="276" operator="greaterThanOrEqual">
      <formula>10</formula>
    </cfRule>
    <cfRule type="cellIs" dxfId="384" priority="277" operator="greaterThanOrEqual">
      <formula>7</formula>
    </cfRule>
  </conditionalFormatting>
  <conditionalFormatting sqref="X54:Y54">
    <cfRule type="cellIs" dxfId="383" priority="271" operator="greaterThanOrEqual">
      <formula>6.2</formula>
    </cfRule>
    <cfRule type="cellIs" dxfId="382" priority="272" operator="greaterThanOrEqual">
      <formula>6.1</formula>
    </cfRule>
    <cfRule type="cellIs" dxfId="381" priority="273" operator="greaterThanOrEqual">
      <formula>5.95</formula>
    </cfRule>
    <cfRule type="cellIs" dxfId="380" priority="274" operator="greaterThanOrEqual">
      <formula>5.8</formula>
    </cfRule>
    <cfRule type="cellIs" dxfId="379" priority="275" operator="lessThanOrEqual">
      <formula>5.8</formula>
    </cfRule>
  </conditionalFormatting>
  <conditionalFormatting sqref="AA54">
    <cfRule type="cellIs" dxfId="378" priority="269" operator="greaterThanOrEqual">
      <formula>5</formula>
    </cfRule>
    <cfRule type="cellIs" dxfId="377" priority="270" operator="greaterThanOrEqual">
      <formula>3</formula>
    </cfRule>
  </conditionalFormatting>
  <conditionalFormatting sqref="AB54">
    <cfRule type="cellIs" dxfId="376" priority="267" operator="greaterThanOrEqual">
      <formula>7</formula>
    </cfRule>
    <cfRule type="cellIs" dxfId="375" priority="268" operator="greaterThanOrEqual">
      <formula>4</formula>
    </cfRule>
  </conditionalFormatting>
  <conditionalFormatting sqref="AC54">
    <cfRule type="cellIs" dxfId="374" priority="265" operator="greaterThanOrEqual">
      <formula>10</formula>
    </cfRule>
    <cfRule type="cellIs" dxfId="373" priority="266" operator="greaterThanOrEqual">
      <formula>7</formula>
    </cfRule>
  </conditionalFormatting>
  <conditionalFormatting sqref="X51:Y51">
    <cfRule type="cellIs" dxfId="372" priority="260" operator="greaterThanOrEqual">
      <formula>6.2</formula>
    </cfRule>
    <cfRule type="cellIs" dxfId="371" priority="261" operator="greaterThanOrEqual">
      <formula>6.1</formula>
    </cfRule>
    <cfRule type="cellIs" dxfId="370" priority="262" operator="greaterThanOrEqual">
      <formula>5.95</formula>
    </cfRule>
    <cfRule type="cellIs" dxfId="369" priority="263" operator="greaterThanOrEqual">
      <formula>5.8</formula>
    </cfRule>
    <cfRule type="cellIs" dxfId="368" priority="264" operator="lessThanOrEqual">
      <formula>5.8</formula>
    </cfRule>
  </conditionalFormatting>
  <conditionalFormatting sqref="AA51">
    <cfRule type="cellIs" dxfId="367" priority="258" operator="greaterThanOrEqual">
      <formula>5</formula>
    </cfRule>
    <cfRule type="cellIs" dxfId="366" priority="259" operator="greaterThanOrEqual">
      <formula>3</formula>
    </cfRule>
  </conditionalFormatting>
  <conditionalFormatting sqref="AB51">
    <cfRule type="cellIs" dxfId="365" priority="256" operator="greaterThanOrEqual">
      <formula>7</formula>
    </cfRule>
    <cfRule type="cellIs" dxfId="364" priority="257" operator="greaterThanOrEqual">
      <formula>4</formula>
    </cfRule>
  </conditionalFormatting>
  <conditionalFormatting sqref="AC51">
    <cfRule type="cellIs" dxfId="363" priority="254" operator="greaterThanOrEqual">
      <formula>10</formula>
    </cfRule>
    <cfRule type="cellIs" dxfId="362" priority="255" operator="greaterThanOrEqual">
      <formula>7</formula>
    </cfRule>
  </conditionalFormatting>
  <conditionalFormatting sqref="AG51:AH51">
    <cfRule type="cellIs" dxfId="361" priority="249" operator="greaterThanOrEqual">
      <formula>6.2</formula>
    </cfRule>
    <cfRule type="cellIs" dxfId="360" priority="250" operator="greaterThanOrEqual">
      <formula>6.1</formula>
    </cfRule>
    <cfRule type="cellIs" dxfId="359" priority="251" operator="greaterThanOrEqual">
      <formula>5.95</formula>
    </cfRule>
    <cfRule type="cellIs" dxfId="358" priority="252" operator="greaterThanOrEqual">
      <formula>5.8</formula>
    </cfRule>
    <cfRule type="cellIs" dxfId="357" priority="253" operator="lessThanOrEqual">
      <formula>5.8</formula>
    </cfRule>
  </conditionalFormatting>
  <conditionalFormatting sqref="AJ51">
    <cfRule type="cellIs" dxfId="356" priority="247" operator="greaterThanOrEqual">
      <formula>5</formula>
    </cfRule>
    <cfRule type="cellIs" dxfId="355" priority="248" operator="greaterThanOrEqual">
      <formula>3</formula>
    </cfRule>
  </conditionalFormatting>
  <conditionalFormatting sqref="AK51">
    <cfRule type="cellIs" dxfId="354" priority="245" operator="greaterThanOrEqual">
      <formula>7</formula>
    </cfRule>
    <cfRule type="cellIs" dxfId="353" priority="246" operator="greaterThanOrEqual">
      <formula>4</formula>
    </cfRule>
  </conditionalFormatting>
  <conditionalFormatting sqref="AL51">
    <cfRule type="cellIs" dxfId="352" priority="243" operator="greaterThanOrEqual">
      <formula>10</formula>
    </cfRule>
    <cfRule type="cellIs" dxfId="351" priority="244" operator="greaterThanOrEqual">
      <formula>7</formula>
    </cfRule>
  </conditionalFormatting>
  <conditionalFormatting sqref="AG52:AH52">
    <cfRule type="cellIs" dxfId="350" priority="238" operator="greaterThanOrEqual">
      <formula>6.2</formula>
    </cfRule>
    <cfRule type="cellIs" dxfId="349" priority="239" operator="greaterThanOrEqual">
      <formula>6.1</formula>
    </cfRule>
    <cfRule type="cellIs" dxfId="348" priority="240" operator="greaterThanOrEqual">
      <formula>5.95</formula>
    </cfRule>
    <cfRule type="cellIs" dxfId="347" priority="241" operator="greaterThanOrEqual">
      <formula>5.8</formula>
    </cfRule>
    <cfRule type="cellIs" dxfId="346" priority="242" operator="lessThanOrEqual">
      <formula>5.8</formula>
    </cfRule>
  </conditionalFormatting>
  <conditionalFormatting sqref="AJ52">
    <cfRule type="cellIs" dxfId="345" priority="236" operator="greaterThanOrEqual">
      <formula>5</formula>
    </cfRule>
    <cfRule type="cellIs" dxfId="344" priority="237" operator="greaterThanOrEqual">
      <formula>3</formula>
    </cfRule>
  </conditionalFormatting>
  <conditionalFormatting sqref="AK52">
    <cfRule type="cellIs" dxfId="343" priority="234" operator="greaterThanOrEqual">
      <formula>7</formula>
    </cfRule>
    <cfRule type="cellIs" dxfId="342" priority="235" operator="greaterThanOrEqual">
      <formula>4</formula>
    </cfRule>
  </conditionalFormatting>
  <conditionalFormatting sqref="AL52">
    <cfRule type="cellIs" dxfId="341" priority="232" operator="greaterThanOrEqual">
      <formula>10</formula>
    </cfRule>
    <cfRule type="cellIs" dxfId="340" priority="233" operator="greaterThanOrEqual">
      <formula>7</formula>
    </cfRule>
  </conditionalFormatting>
  <conditionalFormatting sqref="AG57:AH57">
    <cfRule type="cellIs" dxfId="339" priority="227" operator="greaterThanOrEqual">
      <formula>6.2</formula>
    </cfRule>
    <cfRule type="cellIs" dxfId="338" priority="228" operator="greaterThanOrEqual">
      <formula>6.1</formula>
    </cfRule>
    <cfRule type="cellIs" dxfId="337" priority="229" operator="greaterThanOrEqual">
      <formula>5.95</formula>
    </cfRule>
    <cfRule type="cellIs" dxfId="336" priority="230" operator="greaterThanOrEqual">
      <formula>5.8</formula>
    </cfRule>
    <cfRule type="cellIs" dxfId="335" priority="231" operator="lessThanOrEqual">
      <formula>5.8</formula>
    </cfRule>
  </conditionalFormatting>
  <conditionalFormatting sqref="AJ57">
    <cfRule type="cellIs" dxfId="334" priority="225" operator="greaterThanOrEqual">
      <formula>5</formula>
    </cfRule>
    <cfRule type="cellIs" dxfId="333" priority="226" operator="greaterThanOrEqual">
      <formula>3</formula>
    </cfRule>
  </conditionalFormatting>
  <conditionalFormatting sqref="AK57">
    <cfRule type="cellIs" dxfId="332" priority="223" operator="greaterThanOrEqual">
      <formula>7</formula>
    </cfRule>
    <cfRule type="cellIs" dxfId="331" priority="224" operator="greaterThanOrEqual">
      <formula>4</formula>
    </cfRule>
  </conditionalFormatting>
  <conditionalFormatting sqref="AL57">
    <cfRule type="cellIs" dxfId="330" priority="221" operator="greaterThanOrEqual">
      <formula>10</formula>
    </cfRule>
    <cfRule type="cellIs" dxfId="329" priority="222" operator="greaterThanOrEqual">
      <formula>7</formula>
    </cfRule>
  </conditionalFormatting>
  <conditionalFormatting sqref="O81:P81">
    <cfRule type="cellIs" dxfId="328" priority="95" operator="greaterThanOrEqual">
      <formula>6.2</formula>
    </cfRule>
    <cfRule type="cellIs" dxfId="327" priority="96" operator="greaterThanOrEqual">
      <formula>6.1</formula>
    </cfRule>
    <cfRule type="cellIs" dxfId="326" priority="97" operator="greaterThanOrEqual">
      <formula>5.95</formula>
    </cfRule>
    <cfRule type="cellIs" dxfId="325" priority="98" operator="greaterThanOrEqual">
      <formula>5.8</formula>
    </cfRule>
    <cfRule type="cellIs" dxfId="324" priority="99" operator="lessThanOrEqual">
      <formula>5.8</formula>
    </cfRule>
  </conditionalFormatting>
  <conditionalFormatting sqref="R81">
    <cfRule type="cellIs" dxfId="323" priority="93" operator="greaterThanOrEqual">
      <formula>5</formula>
    </cfRule>
    <cfRule type="cellIs" dxfId="322" priority="94" operator="greaterThanOrEqual">
      <formula>3</formula>
    </cfRule>
  </conditionalFormatting>
  <conditionalFormatting sqref="S81">
    <cfRule type="cellIs" dxfId="321" priority="91" operator="greaterThanOrEqual">
      <formula>7</formula>
    </cfRule>
    <cfRule type="cellIs" dxfId="320" priority="92" operator="greaterThanOrEqual">
      <formula>4</formula>
    </cfRule>
  </conditionalFormatting>
  <conditionalFormatting sqref="T81">
    <cfRule type="cellIs" dxfId="319" priority="89" operator="greaterThanOrEqual">
      <formula>10</formula>
    </cfRule>
    <cfRule type="cellIs" dxfId="318" priority="90" operator="greaterThanOrEqual">
      <formula>7</formula>
    </cfRule>
  </conditionalFormatting>
  <conditionalFormatting sqref="X81:Y81">
    <cfRule type="cellIs" dxfId="317" priority="84" operator="greaterThanOrEqual">
      <formula>6.2</formula>
    </cfRule>
    <cfRule type="cellIs" dxfId="316" priority="85" operator="greaterThanOrEqual">
      <formula>6.1</formula>
    </cfRule>
    <cfRule type="cellIs" dxfId="315" priority="86" operator="greaterThanOrEqual">
      <formula>5.95</formula>
    </cfRule>
    <cfRule type="cellIs" dxfId="314" priority="87" operator="greaterThanOrEqual">
      <formula>5.8</formula>
    </cfRule>
    <cfRule type="cellIs" dxfId="313" priority="88" operator="lessThanOrEqual">
      <formula>5.8</formula>
    </cfRule>
  </conditionalFormatting>
  <conditionalFormatting sqref="AA81">
    <cfRule type="cellIs" dxfId="312" priority="82" operator="greaterThanOrEqual">
      <formula>5</formula>
    </cfRule>
    <cfRule type="cellIs" dxfId="311" priority="83" operator="greaterThanOrEqual">
      <formula>3</formula>
    </cfRule>
  </conditionalFormatting>
  <conditionalFormatting sqref="AB81">
    <cfRule type="cellIs" dxfId="310" priority="80" operator="greaterThanOrEqual">
      <formula>7</formula>
    </cfRule>
    <cfRule type="cellIs" dxfId="309" priority="81" operator="greaterThanOrEqual">
      <formula>4</formula>
    </cfRule>
  </conditionalFormatting>
  <conditionalFormatting sqref="AC81">
    <cfRule type="cellIs" dxfId="308" priority="78" operator="greaterThanOrEqual">
      <formula>10</formula>
    </cfRule>
    <cfRule type="cellIs" dxfId="307" priority="79" operator="greaterThanOrEqual">
      <formula>7</formula>
    </cfRule>
  </conditionalFormatting>
  <conditionalFormatting sqref="O63:P63">
    <cfRule type="cellIs" dxfId="306" priority="62" operator="greaterThanOrEqual">
      <formula>6.2</formula>
    </cfRule>
    <cfRule type="cellIs" dxfId="305" priority="63" operator="greaterThanOrEqual">
      <formula>6.1</formula>
    </cfRule>
    <cfRule type="cellIs" dxfId="304" priority="64" operator="greaterThanOrEqual">
      <formula>5.95</formula>
    </cfRule>
    <cfRule type="cellIs" dxfId="303" priority="65" operator="greaterThanOrEqual">
      <formula>5.8</formula>
    </cfRule>
    <cfRule type="cellIs" dxfId="302" priority="66" operator="lessThanOrEqual">
      <formula>5.8</formula>
    </cfRule>
  </conditionalFormatting>
  <conditionalFormatting sqref="R63">
    <cfRule type="cellIs" dxfId="301" priority="60" operator="greaterThanOrEqual">
      <formula>5</formula>
    </cfRule>
    <cfRule type="cellIs" dxfId="300" priority="61" operator="greaterThanOrEqual">
      <formula>3</formula>
    </cfRule>
  </conditionalFormatting>
  <conditionalFormatting sqref="S63">
    <cfRule type="cellIs" dxfId="299" priority="58" operator="greaterThanOrEqual">
      <formula>7</formula>
    </cfRule>
    <cfRule type="cellIs" dxfId="298" priority="59" operator="greaterThanOrEqual">
      <formula>4</formula>
    </cfRule>
  </conditionalFormatting>
  <conditionalFormatting sqref="T63">
    <cfRule type="cellIs" dxfId="297" priority="56" operator="greaterThanOrEqual">
      <formula>10</formula>
    </cfRule>
    <cfRule type="cellIs" dxfId="296" priority="57" operator="greaterThanOrEqual">
      <formula>7</formula>
    </cfRule>
  </conditionalFormatting>
  <conditionalFormatting sqref="X63:Y63">
    <cfRule type="cellIs" dxfId="295" priority="51" operator="greaterThanOrEqual">
      <formula>6.2</formula>
    </cfRule>
    <cfRule type="cellIs" dxfId="294" priority="52" operator="greaterThanOrEqual">
      <formula>6.1</formula>
    </cfRule>
    <cfRule type="cellIs" dxfId="293" priority="53" operator="greaterThanOrEqual">
      <formula>5.95</formula>
    </cfRule>
    <cfRule type="cellIs" dxfId="292" priority="54" operator="greaterThanOrEqual">
      <formula>5.8</formula>
    </cfRule>
    <cfRule type="cellIs" dxfId="291" priority="55" operator="lessThanOrEqual">
      <formula>5.8</formula>
    </cfRule>
  </conditionalFormatting>
  <conditionalFormatting sqref="AA63">
    <cfRule type="cellIs" dxfId="290" priority="49" operator="greaterThanOrEqual">
      <formula>5</formula>
    </cfRule>
    <cfRule type="cellIs" dxfId="289" priority="50" operator="greaterThanOrEqual">
      <formula>3</formula>
    </cfRule>
  </conditionalFormatting>
  <conditionalFormatting sqref="AB63">
    <cfRule type="cellIs" dxfId="288" priority="47" operator="greaterThanOrEqual">
      <formula>7</formula>
    </cfRule>
    <cfRule type="cellIs" dxfId="287" priority="48" operator="greaterThanOrEqual">
      <formula>4</formula>
    </cfRule>
  </conditionalFormatting>
  <conditionalFormatting sqref="AC63">
    <cfRule type="cellIs" dxfId="286" priority="45" operator="greaterThanOrEqual">
      <formula>10</formula>
    </cfRule>
    <cfRule type="cellIs" dxfId="285" priority="46" operator="greaterThanOrEqual">
      <formula>7</formula>
    </cfRule>
  </conditionalFormatting>
  <conditionalFormatting sqref="O7:P7">
    <cfRule type="cellIs" dxfId="284" priority="128" operator="greaterThanOrEqual">
      <formula>6.2</formula>
    </cfRule>
    <cfRule type="cellIs" dxfId="283" priority="129" operator="greaterThanOrEqual">
      <formula>6.1</formula>
    </cfRule>
    <cfRule type="cellIs" dxfId="282" priority="130" operator="greaterThanOrEqual">
      <formula>5.95</formula>
    </cfRule>
    <cfRule type="cellIs" dxfId="281" priority="131" operator="greaterThanOrEqual">
      <formula>5.8</formula>
    </cfRule>
    <cfRule type="cellIs" dxfId="280" priority="132" operator="lessThanOrEqual">
      <formula>5.8</formula>
    </cfRule>
  </conditionalFormatting>
  <conditionalFormatting sqref="R7">
    <cfRule type="cellIs" dxfId="279" priority="126" operator="greaterThanOrEqual">
      <formula>5</formula>
    </cfRule>
    <cfRule type="cellIs" dxfId="278" priority="127" operator="greaterThanOrEqual">
      <formula>3</formula>
    </cfRule>
  </conditionalFormatting>
  <conditionalFormatting sqref="S7">
    <cfRule type="cellIs" dxfId="277" priority="124" operator="greaterThanOrEqual">
      <formula>7</formula>
    </cfRule>
    <cfRule type="cellIs" dxfId="276" priority="125" operator="greaterThanOrEqual">
      <formula>4</formula>
    </cfRule>
  </conditionalFormatting>
  <conditionalFormatting sqref="T7">
    <cfRule type="cellIs" dxfId="275" priority="122" operator="greaterThanOrEqual">
      <formula>10</formula>
    </cfRule>
    <cfRule type="cellIs" dxfId="274" priority="123" operator="greaterThanOrEqual">
      <formula>7</formula>
    </cfRule>
  </conditionalFormatting>
  <conditionalFormatting sqref="X71:Y71">
    <cfRule type="cellIs" dxfId="273" priority="18" operator="greaterThanOrEqual">
      <formula>6.2</formula>
    </cfRule>
    <cfRule type="cellIs" dxfId="272" priority="19" operator="greaterThanOrEqual">
      <formula>6.1</formula>
    </cfRule>
    <cfRule type="cellIs" dxfId="271" priority="20" operator="greaterThanOrEqual">
      <formula>5.95</formula>
    </cfRule>
    <cfRule type="cellIs" dxfId="270" priority="21" operator="greaterThanOrEqual">
      <formula>5.8</formula>
    </cfRule>
    <cfRule type="cellIs" dxfId="269" priority="22" operator="lessThanOrEqual">
      <formula>5.8</formula>
    </cfRule>
  </conditionalFormatting>
  <conditionalFormatting sqref="AA71">
    <cfRule type="cellIs" dxfId="268" priority="16" operator="greaterThanOrEqual">
      <formula>5</formula>
    </cfRule>
    <cfRule type="cellIs" dxfId="267" priority="17" operator="greaterThanOrEqual">
      <formula>3</formula>
    </cfRule>
  </conditionalFormatting>
  <conditionalFormatting sqref="AB71">
    <cfRule type="cellIs" dxfId="266" priority="14" operator="greaterThanOrEqual">
      <formula>7</formula>
    </cfRule>
    <cfRule type="cellIs" dxfId="265" priority="15" operator="greaterThanOrEqual">
      <formula>4</formula>
    </cfRule>
  </conditionalFormatting>
  <conditionalFormatting sqref="AC71">
    <cfRule type="cellIs" dxfId="264" priority="12" operator="greaterThanOrEqual">
      <formula>10</formula>
    </cfRule>
    <cfRule type="cellIs" dxfId="263" priority="13" operator="greaterThanOrEqual">
      <formula>7</formula>
    </cfRule>
  </conditionalFormatting>
  <conditionalFormatting sqref="O71:P71">
    <cfRule type="cellIs" dxfId="262" priority="29" operator="greaterThanOrEqual">
      <formula>6.2</formula>
    </cfRule>
    <cfRule type="cellIs" dxfId="261" priority="30" operator="greaterThanOrEqual">
      <formula>6.1</formula>
    </cfRule>
    <cfRule type="cellIs" dxfId="260" priority="31" operator="greaterThanOrEqual">
      <formula>5.95</formula>
    </cfRule>
    <cfRule type="cellIs" dxfId="259" priority="32" operator="greaterThanOrEqual">
      <formula>5.8</formula>
    </cfRule>
    <cfRule type="cellIs" dxfId="258" priority="33" operator="lessThanOrEqual">
      <formula>5.8</formula>
    </cfRule>
  </conditionalFormatting>
  <conditionalFormatting sqref="R71">
    <cfRule type="cellIs" dxfId="257" priority="27" operator="greaterThanOrEqual">
      <formula>5</formula>
    </cfRule>
    <cfRule type="cellIs" dxfId="256" priority="28" operator="greaterThanOrEqual">
      <formula>3</formula>
    </cfRule>
  </conditionalFormatting>
  <conditionalFormatting sqref="S71">
    <cfRule type="cellIs" dxfId="255" priority="25" operator="greaterThanOrEqual">
      <formula>7</formula>
    </cfRule>
    <cfRule type="cellIs" dxfId="254" priority="26" operator="greaterThanOrEqual">
      <formula>4</formula>
    </cfRule>
  </conditionalFormatting>
  <conditionalFormatting sqref="T71">
    <cfRule type="cellIs" dxfId="253" priority="23" operator="greaterThanOrEqual">
      <formula>10</formula>
    </cfRule>
    <cfRule type="cellIs" dxfId="252" priority="24" operator="greaterThanOrEqual">
      <formula>7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A1:AD90"/>
  <sheetViews>
    <sheetView workbookViewId="0">
      <selection activeCell="H2" sqref="H2:J2"/>
    </sheetView>
  </sheetViews>
  <sheetFormatPr defaultColWidth="8.85546875" defaultRowHeight="9" x14ac:dyDescent="0.15"/>
  <cols>
    <col min="1" max="1" width="0.5703125" style="5" customWidth="1"/>
    <col min="2" max="2" width="6.7109375" style="15" customWidth="1"/>
    <col min="3" max="3" width="0.5703125" style="5" customWidth="1"/>
    <col min="4" max="4" width="2.7109375" style="135" customWidth="1"/>
    <col min="5" max="5" width="2.7109375" style="41" customWidth="1"/>
    <col min="6" max="7" width="3.140625" style="41" customWidth="1"/>
    <col min="8" max="11" width="2" style="41" customWidth="1"/>
    <col min="12" max="12" width="0.5703125" style="5" customWidth="1"/>
    <col min="13" max="13" width="2.7109375" style="135" customWidth="1"/>
    <col min="14" max="14" width="2.7109375" style="41" customWidth="1"/>
    <col min="15" max="16" width="3.140625" style="41" customWidth="1"/>
    <col min="17" max="20" width="2" style="41" customWidth="1"/>
    <col min="21" max="21" width="0.5703125" style="5" customWidth="1"/>
    <col min="22" max="22" width="2.7109375" style="135" customWidth="1"/>
    <col min="23" max="23" width="2.7109375" style="41" customWidth="1"/>
    <col min="24" max="25" width="3.140625" style="41" customWidth="1"/>
    <col min="26" max="29" width="2" style="41" customWidth="1"/>
    <col min="30" max="30" width="0.5703125" style="5" customWidth="1"/>
    <col min="31" max="16384" width="8.85546875" style="15"/>
  </cols>
  <sheetData>
    <row r="1" spans="1:30" ht="8.4499999999999993" x14ac:dyDescent="0.15">
      <c r="B1" s="5"/>
      <c r="D1" s="132"/>
      <c r="E1" s="63"/>
      <c r="F1" s="63"/>
      <c r="G1" s="141" t="s">
        <v>215</v>
      </c>
      <c r="H1" s="63"/>
      <c r="I1" s="63"/>
      <c r="J1" s="63"/>
      <c r="K1" s="64"/>
      <c r="M1" s="136"/>
      <c r="N1" s="68"/>
      <c r="O1" s="68"/>
      <c r="P1" s="144" t="s">
        <v>216</v>
      </c>
      <c r="Q1" s="68"/>
      <c r="R1" s="68"/>
      <c r="S1" s="68"/>
      <c r="T1" s="69"/>
      <c r="V1" s="140"/>
      <c r="W1" s="70"/>
      <c r="X1" s="70"/>
      <c r="Y1" s="145" t="s">
        <v>217</v>
      </c>
      <c r="Z1" s="70"/>
      <c r="AA1" s="70"/>
      <c r="AB1" s="70"/>
      <c r="AC1" s="71"/>
    </row>
    <row r="2" spans="1:30" ht="24" customHeight="1" x14ac:dyDescent="0.15">
      <c r="A2" s="18" t="s">
        <v>189</v>
      </c>
      <c r="B2" s="51" t="s">
        <v>0</v>
      </c>
      <c r="C2" s="18" t="s">
        <v>189</v>
      </c>
      <c r="D2" s="88" t="s">
        <v>177</v>
      </c>
      <c r="E2" s="80" t="s">
        <v>188</v>
      </c>
      <c r="F2" s="20" t="s">
        <v>180</v>
      </c>
      <c r="G2" s="20" t="s">
        <v>179</v>
      </c>
      <c r="H2" s="20" t="s">
        <v>183</v>
      </c>
      <c r="I2" s="20" t="s">
        <v>209</v>
      </c>
      <c r="J2" s="20" t="s">
        <v>213</v>
      </c>
      <c r="K2" s="21" t="s">
        <v>214</v>
      </c>
      <c r="L2" s="18" t="s">
        <v>189</v>
      </c>
      <c r="M2" s="22" t="s">
        <v>177</v>
      </c>
      <c r="N2" s="86" t="s">
        <v>188</v>
      </c>
      <c r="O2" s="23" t="s">
        <v>180</v>
      </c>
      <c r="P2" s="23" t="s">
        <v>179</v>
      </c>
      <c r="Q2" s="23" t="s">
        <v>183</v>
      </c>
      <c r="R2" s="23" t="s">
        <v>209</v>
      </c>
      <c r="S2" s="23" t="s">
        <v>213</v>
      </c>
      <c r="T2" s="24" t="s">
        <v>214</v>
      </c>
      <c r="U2" s="18" t="s">
        <v>189</v>
      </c>
      <c r="V2" s="91" t="s">
        <v>177</v>
      </c>
      <c r="W2" s="162" t="s">
        <v>188</v>
      </c>
      <c r="X2" s="61" t="s">
        <v>180</v>
      </c>
      <c r="Y2" s="61" t="s">
        <v>179</v>
      </c>
      <c r="Z2" s="61" t="s">
        <v>183</v>
      </c>
      <c r="AA2" s="61" t="s">
        <v>209</v>
      </c>
      <c r="AB2" s="61" t="s">
        <v>213</v>
      </c>
      <c r="AC2" s="93" t="s">
        <v>214</v>
      </c>
      <c r="AD2" s="18" t="s">
        <v>189</v>
      </c>
    </row>
    <row r="3" spans="1:30" ht="8.4499999999999993" x14ac:dyDescent="0.15">
      <c r="B3" s="1" t="s">
        <v>1</v>
      </c>
      <c r="D3" s="163" t="s">
        <v>191</v>
      </c>
      <c r="E3" s="52">
        <v>28</v>
      </c>
      <c r="F3" s="53">
        <v>6.27</v>
      </c>
      <c r="G3" s="53">
        <v>6.27</v>
      </c>
      <c r="H3" s="52">
        <v>1</v>
      </c>
      <c r="I3" s="52">
        <v>1</v>
      </c>
      <c r="J3" s="103">
        <v>8</v>
      </c>
      <c r="K3" s="154"/>
      <c r="M3" s="137" t="s">
        <v>191</v>
      </c>
      <c r="N3" s="62">
        <v>30</v>
      </c>
      <c r="O3" s="56">
        <v>5.88</v>
      </c>
      <c r="P3" s="57">
        <v>5.72</v>
      </c>
      <c r="Q3" s="29">
        <v>2</v>
      </c>
      <c r="R3" s="29">
        <v>1</v>
      </c>
      <c r="S3" s="29">
        <v>4</v>
      </c>
      <c r="T3" s="32"/>
      <c r="U3" s="58"/>
      <c r="V3" s="137" t="s">
        <v>191</v>
      </c>
      <c r="W3" s="62">
        <v>31</v>
      </c>
      <c r="X3" s="57">
        <v>5.74</v>
      </c>
      <c r="Y3" s="56">
        <v>5.9</v>
      </c>
      <c r="Z3" s="29">
        <v>0</v>
      </c>
      <c r="AA3" s="29"/>
      <c r="AB3" s="147">
        <v>10</v>
      </c>
      <c r="AC3" s="32"/>
    </row>
    <row r="4" spans="1:30" ht="8.4499999999999993" x14ac:dyDescent="0.15">
      <c r="B4" s="1" t="s">
        <v>2</v>
      </c>
      <c r="D4" s="163" t="s">
        <v>199</v>
      </c>
      <c r="E4" s="52">
        <v>33</v>
      </c>
      <c r="F4" s="53">
        <v>6.21</v>
      </c>
      <c r="G4" s="53">
        <v>6.26</v>
      </c>
      <c r="H4" s="52"/>
      <c r="I4" s="52">
        <v>1</v>
      </c>
      <c r="J4" s="52">
        <v>5</v>
      </c>
      <c r="K4" s="154"/>
      <c r="M4" s="137" t="s">
        <v>199</v>
      </c>
      <c r="N4" s="62">
        <v>35</v>
      </c>
      <c r="O4" s="53">
        <v>6.53</v>
      </c>
      <c r="P4" s="53">
        <v>6.49</v>
      </c>
      <c r="Q4" s="29">
        <v>1</v>
      </c>
      <c r="R4" s="29"/>
      <c r="S4" s="29">
        <v>3</v>
      </c>
      <c r="T4" s="32"/>
      <c r="U4" s="58"/>
      <c r="V4" s="137" t="s">
        <v>199</v>
      </c>
      <c r="W4" s="62">
        <v>15</v>
      </c>
      <c r="X4" s="53">
        <v>6.17</v>
      </c>
      <c r="Y4" s="53">
        <v>6.13</v>
      </c>
      <c r="Z4" s="29">
        <v>0</v>
      </c>
      <c r="AA4" s="29">
        <v>1</v>
      </c>
      <c r="AB4" s="29">
        <v>1</v>
      </c>
      <c r="AC4" s="32"/>
    </row>
    <row r="5" spans="1:30" ht="8.4499999999999993" x14ac:dyDescent="0.15">
      <c r="B5" s="1" t="s">
        <v>3</v>
      </c>
      <c r="D5" s="163" t="s">
        <v>192</v>
      </c>
      <c r="E5" s="52">
        <v>28</v>
      </c>
      <c r="F5" s="53">
        <v>6.43</v>
      </c>
      <c r="G5" s="53">
        <v>6.25</v>
      </c>
      <c r="H5" s="52">
        <v>1</v>
      </c>
      <c r="I5" s="33">
        <v>3</v>
      </c>
      <c r="J5" s="52">
        <v>2</v>
      </c>
      <c r="K5" s="154"/>
      <c r="M5" s="137" t="s">
        <v>192</v>
      </c>
      <c r="N5" s="62">
        <v>31</v>
      </c>
      <c r="O5" s="53">
        <v>6.79</v>
      </c>
      <c r="P5" s="53">
        <v>6.24</v>
      </c>
      <c r="Q5" s="33">
        <v>5</v>
      </c>
      <c r="R5" s="33">
        <v>3</v>
      </c>
      <c r="S5" s="29">
        <v>2</v>
      </c>
      <c r="T5" s="32"/>
      <c r="U5" s="58"/>
      <c r="V5" s="138"/>
      <c r="W5" s="114"/>
      <c r="X5" s="116"/>
      <c r="Y5" s="116"/>
      <c r="Z5" s="117"/>
      <c r="AA5" s="117"/>
      <c r="AB5" s="117"/>
      <c r="AC5" s="120"/>
    </row>
    <row r="6" spans="1:30" ht="8.4499999999999993" x14ac:dyDescent="0.15">
      <c r="B6" s="1" t="s">
        <v>4</v>
      </c>
      <c r="D6" s="163" t="s">
        <v>199</v>
      </c>
      <c r="E6" s="52">
        <v>33</v>
      </c>
      <c r="F6" s="55">
        <v>6.09</v>
      </c>
      <c r="G6" s="53">
        <v>6.24</v>
      </c>
      <c r="H6" s="52"/>
      <c r="I6" s="52"/>
      <c r="J6" s="147">
        <v>10</v>
      </c>
      <c r="K6" s="154"/>
      <c r="M6" s="137" t="s">
        <v>199</v>
      </c>
      <c r="N6" s="62">
        <v>31</v>
      </c>
      <c r="O6" s="53">
        <v>6.21</v>
      </c>
      <c r="P6" s="54">
        <v>6</v>
      </c>
      <c r="Q6" s="33">
        <v>3</v>
      </c>
      <c r="R6" s="29">
        <v>1</v>
      </c>
      <c r="S6" s="29">
        <v>5</v>
      </c>
      <c r="T6" s="32">
        <v>1</v>
      </c>
      <c r="U6" s="58"/>
      <c r="V6" s="137" t="s">
        <v>199</v>
      </c>
      <c r="W6" s="62">
        <v>32</v>
      </c>
      <c r="X6" s="57">
        <v>5.55</v>
      </c>
      <c r="Y6" s="57">
        <v>5.66</v>
      </c>
      <c r="Z6" s="29">
        <v>1</v>
      </c>
      <c r="AA6" s="29"/>
      <c r="AB6" s="103">
        <v>7</v>
      </c>
      <c r="AC6" s="32">
        <v>1</v>
      </c>
    </row>
    <row r="7" spans="1:30" ht="8.4499999999999993" x14ac:dyDescent="0.15">
      <c r="B7" s="1" t="s">
        <v>5</v>
      </c>
      <c r="D7" s="163" t="s">
        <v>197</v>
      </c>
      <c r="E7" s="52">
        <v>35</v>
      </c>
      <c r="F7" s="53">
        <v>6.5</v>
      </c>
      <c r="G7" s="53">
        <v>6.21</v>
      </c>
      <c r="H7" s="52">
        <v>2</v>
      </c>
      <c r="I7" s="33">
        <v>6</v>
      </c>
      <c r="J7" s="52">
        <v>4</v>
      </c>
      <c r="K7" s="154"/>
      <c r="M7" s="137" t="s">
        <v>197</v>
      </c>
      <c r="N7" s="62">
        <v>32</v>
      </c>
      <c r="O7" s="56">
        <v>5.81</v>
      </c>
      <c r="P7" s="56">
        <v>5.8</v>
      </c>
      <c r="Q7" s="29"/>
      <c r="R7" s="33">
        <v>3</v>
      </c>
      <c r="S7" s="29">
        <v>5</v>
      </c>
      <c r="T7" s="32"/>
      <c r="U7" s="58"/>
      <c r="V7" s="137" t="s">
        <v>197</v>
      </c>
      <c r="W7" s="62">
        <v>34</v>
      </c>
      <c r="X7" s="57">
        <v>5.79</v>
      </c>
      <c r="Y7" s="57">
        <v>5.78</v>
      </c>
      <c r="Z7" s="29">
        <v>1</v>
      </c>
      <c r="AA7" s="29">
        <v>1</v>
      </c>
      <c r="AB7" s="103">
        <v>7</v>
      </c>
      <c r="AC7" s="32"/>
    </row>
    <row r="8" spans="1:30" ht="8.4499999999999993" x14ac:dyDescent="0.15">
      <c r="B8" s="1" t="s">
        <v>6</v>
      </c>
      <c r="D8" s="163" t="s">
        <v>199</v>
      </c>
      <c r="E8" s="52">
        <v>28</v>
      </c>
      <c r="F8" s="53">
        <v>6.61</v>
      </c>
      <c r="G8" s="53">
        <v>6.2</v>
      </c>
      <c r="H8" s="33">
        <v>4</v>
      </c>
      <c r="I8" s="52">
        <v>2</v>
      </c>
      <c r="J8" s="52">
        <v>5</v>
      </c>
      <c r="K8" s="154"/>
      <c r="M8" s="137" t="s">
        <v>199</v>
      </c>
      <c r="N8" s="62">
        <v>33</v>
      </c>
      <c r="O8" s="53">
        <v>6.33</v>
      </c>
      <c r="P8" s="53">
        <v>6.24</v>
      </c>
      <c r="Q8" s="29">
        <v>2</v>
      </c>
      <c r="R8" s="29">
        <v>2</v>
      </c>
      <c r="S8" s="29">
        <v>6</v>
      </c>
      <c r="T8" s="32"/>
      <c r="U8" s="58"/>
      <c r="V8" s="137" t="s">
        <v>194</v>
      </c>
      <c r="W8" s="62">
        <v>33</v>
      </c>
      <c r="X8" s="55">
        <v>6.08</v>
      </c>
      <c r="Y8" s="53">
        <v>6.12</v>
      </c>
      <c r="Z8" s="29">
        <v>0</v>
      </c>
      <c r="AA8" s="29">
        <v>2</v>
      </c>
      <c r="AB8" s="103">
        <v>7</v>
      </c>
      <c r="AC8" s="32"/>
    </row>
    <row r="9" spans="1:30" ht="8.4499999999999993" x14ac:dyDescent="0.15">
      <c r="B9" s="1" t="s">
        <v>7</v>
      </c>
      <c r="D9" s="163" t="s">
        <v>191</v>
      </c>
      <c r="E9" s="52">
        <v>32</v>
      </c>
      <c r="F9" s="55">
        <v>6.08</v>
      </c>
      <c r="G9" s="53">
        <v>6.2</v>
      </c>
      <c r="H9" s="52">
        <v>1</v>
      </c>
      <c r="I9" s="52">
        <v>1</v>
      </c>
      <c r="J9" s="103">
        <v>8</v>
      </c>
      <c r="K9" s="154"/>
      <c r="M9" s="137" t="s">
        <v>191</v>
      </c>
      <c r="N9" s="62">
        <v>32</v>
      </c>
      <c r="O9" s="54">
        <v>5.97</v>
      </c>
      <c r="P9" s="56">
        <v>5.91</v>
      </c>
      <c r="Q9" s="29">
        <v>2</v>
      </c>
      <c r="R9" s="29">
        <v>1</v>
      </c>
      <c r="S9" s="29">
        <v>1</v>
      </c>
      <c r="T9" s="32"/>
      <c r="U9" s="58"/>
      <c r="V9" s="138"/>
      <c r="W9" s="114"/>
      <c r="X9" s="116"/>
      <c r="Y9" s="116"/>
      <c r="Z9" s="117"/>
      <c r="AA9" s="117"/>
      <c r="AB9" s="117"/>
      <c r="AC9" s="120"/>
    </row>
    <row r="10" spans="1:30" ht="8.4499999999999993" x14ac:dyDescent="0.15">
      <c r="B10" s="1" t="s">
        <v>8</v>
      </c>
      <c r="D10" s="163" t="s">
        <v>199</v>
      </c>
      <c r="E10" s="52">
        <v>24</v>
      </c>
      <c r="F10" s="53">
        <v>6.19</v>
      </c>
      <c r="G10" s="53">
        <v>6.17</v>
      </c>
      <c r="H10" s="52">
        <v>1</v>
      </c>
      <c r="I10" s="52"/>
      <c r="J10" s="52">
        <v>5</v>
      </c>
      <c r="K10" s="154"/>
      <c r="M10" s="137" t="s">
        <v>199</v>
      </c>
      <c r="N10" s="62">
        <v>34</v>
      </c>
      <c r="O10" s="53">
        <v>6.34</v>
      </c>
      <c r="P10" s="53">
        <v>6.24</v>
      </c>
      <c r="Q10" s="29">
        <v>2</v>
      </c>
      <c r="R10" s="29">
        <v>1</v>
      </c>
      <c r="S10" s="103">
        <v>7</v>
      </c>
      <c r="T10" s="32"/>
      <c r="U10" s="58"/>
      <c r="V10" s="137" t="s">
        <v>199</v>
      </c>
      <c r="W10" s="62">
        <v>32</v>
      </c>
      <c r="X10" s="53">
        <v>6.13</v>
      </c>
      <c r="Y10" s="54">
        <v>5.95</v>
      </c>
      <c r="Z10" s="29">
        <v>2</v>
      </c>
      <c r="AA10" s="29">
        <v>1</v>
      </c>
      <c r="AB10" s="29">
        <v>3</v>
      </c>
      <c r="AC10" s="32"/>
    </row>
    <row r="11" spans="1:30" ht="8.4499999999999993" x14ac:dyDescent="0.15">
      <c r="B11" s="1" t="s">
        <v>10</v>
      </c>
      <c r="D11" s="163" t="s">
        <v>195</v>
      </c>
      <c r="E11" s="52">
        <v>16</v>
      </c>
      <c r="F11" s="53">
        <v>6.16</v>
      </c>
      <c r="G11" s="53">
        <v>6.16</v>
      </c>
      <c r="H11" s="52">
        <v>1</v>
      </c>
      <c r="I11" s="52"/>
      <c r="J11" s="52">
        <v>6</v>
      </c>
      <c r="K11" s="154"/>
      <c r="M11" s="137" t="s">
        <v>195</v>
      </c>
      <c r="N11" s="62">
        <v>27</v>
      </c>
      <c r="O11" s="55">
        <v>6.09</v>
      </c>
      <c r="P11" s="56">
        <v>5.91</v>
      </c>
      <c r="Q11" s="29">
        <v>2</v>
      </c>
      <c r="R11" s="29">
        <v>1</v>
      </c>
      <c r="S11" s="29">
        <v>4</v>
      </c>
      <c r="T11" s="32"/>
      <c r="U11" s="58"/>
      <c r="V11" s="137" t="s">
        <v>195</v>
      </c>
      <c r="W11" s="62">
        <v>9</v>
      </c>
      <c r="X11" s="53">
        <v>6.17</v>
      </c>
      <c r="Y11" s="53">
        <v>6.17</v>
      </c>
      <c r="Z11" s="29">
        <v>0</v>
      </c>
      <c r="AA11" s="29"/>
      <c r="AB11" s="29"/>
      <c r="AC11" s="32"/>
    </row>
    <row r="12" spans="1:30" ht="8.4499999999999993" x14ac:dyDescent="0.15">
      <c r="B12" s="1" t="s">
        <v>9</v>
      </c>
      <c r="D12" s="163" t="s">
        <v>192</v>
      </c>
      <c r="E12" s="52">
        <v>19</v>
      </c>
      <c r="F12" s="53">
        <v>6.39</v>
      </c>
      <c r="G12" s="53">
        <v>6.16</v>
      </c>
      <c r="H12" s="52">
        <v>2</v>
      </c>
      <c r="I12" s="52">
        <v>1</v>
      </c>
      <c r="J12" s="52">
        <v>5</v>
      </c>
      <c r="K12" s="154"/>
      <c r="M12" s="137" t="s">
        <v>192</v>
      </c>
      <c r="N12" s="62">
        <v>27</v>
      </c>
      <c r="O12" s="56">
        <v>5.93</v>
      </c>
      <c r="P12" s="54">
        <v>6</v>
      </c>
      <c r="Q12" s="29">
        <v>1</v>
      </c>
      <c r="R12" s="29"/>
      <c r="S12" s="29">
        <v>1</v>
      </c>
      <c r="T12" s="32"/>
      <c r="U12" s="58"/>
      <c r="V12" s="137" t="s">
        <v>192</v>
      </c>
      <c r="W12" s="62">
        <v>34</v>
      </c>
      <c r="X12" s="53">
        <v>6.15</v>
      </c>
      <c r="Y12" s="55">
        <v>6.06</v>
      </c>
      <c r="Z12" s="33">
        <v>3</v>
      </c>
      <c r="AA12" s="29"/>
      <c r="AB12" s="103">
        <v>8</v>
      </c>
      <c r="AC12" s="32"/>
    </row>
    <row r="13" spans="1:30" ht="8.4499999999999993" x14ac:dyDescent="0.15">
      <c r="B13" s="1" t="s">
        <v>11</v>
      </c>
      <c r="D13" s="163" t="s">
        <v>198</v>
      </c>
      <c r="E13" s="52">
        <v>29</v>
      </c>
      <c r="F13" s="53">
        <v>6.21</v>
      </c>
      <c r="G13" s="53">
        <v>6.16</v>
      </c>
      <c r="H13" s="52">
        <v>2</v>
      </c>
      <c r="I13" s="52"/>
      <c r="J13" s="103">
        <v>9</v>
      </c>
      <c r="K13" s="154"/>
      <c r="M13" s="137" t="s">
        <v>198</v>
      </c>
      <c r="N13" s="62">
        <v>31</v>
      </c>
      <c r="O13" s="54">
        <v>5.95</v>
      </c>
      <c r="P13" s="54">
        <v>5.95</v>
      </c>
      <c r="Q13" s="29">
        <v>2</v>
      </c>
      <c r="R13" s="29"/>
      <c r="S13" s="103">
        <v>8</v>
      </c>
      <c r="T13" s="32">
        <v>2</v>
      </c>
      <c r="U13" s="58"/>
      <c r="V13" s="137" t="s">
        <v>198</v>
      </c>
      <c r="W13" s="62">
        <v>24</v>
      </c>
      <c r="X13" s="57">
        <v>5.73</v>
      </c>
      <c r="Y13" s="56">
        <v>5.85</v>
      </c>
      <c r="Z13" s="29">
        <v>0</v>
      </c>
      <c r="AA13" s="29"/>
      <c r="AB13" s="29">
        <v>6</v>
      </c>
      <c r="AC13" s="32"/>
    </row>
    <row r="14" spans="1:30" ht="8.4499999999999993" x14ac:dyDescent="0.15">
      <c r="B14" s="1" t="s">
        <v>12</v>
      </c>
      <c r="D14" s="163" t="s">
        <v>190</v>
      </c>
      <c r="E14" s="52">
        <v>25</v>
      </c>
      <c r="F14" s="53">
        <v>6.12</v>
      </c>
      <c r="G14" s="53">
        <v>6.12</v>
      </c>
      <c r="H14" s="52"/>
      <c r="I14" s="52">
        <v>1</v>
      </c>
      <c r="J14" s="52">
        <v>2</v>
      </c>
      <c r="K14" s="154"/>
      <c r="M14" s="137" t="s">
        <v>190</v>
      </c>
      <c r="N14" s="62">
        <v>3</v>
      </c>
      <c r="O14" s="53">
        <v>6.33</v>
      </c>
      <c r="P14" s="53">
        <v>6.33</v>
      </c>
      <c r="Q14" s="29"/>
      <c r="R14" s="29"/>
      <c r="S14" s="29"/>
      <c r="T14" s="32"/>
      <c r="U14" s="58"/>
      <c r="V14" s="138"/>
      <c r="W14" s="114"/>
      <c r="X14" s="116"/>
      <c r="Y14" s="116"/>
      <c r="Z14" s="117"/>
      <c r="AA14" s="117"/>
      <c r="AB14" s="117"/>
      <c r="AC14" s="120"/>
    </row>
    <row r="15" spans="1:30" ht="8.4499999999999993" x14ac:dyDescent="0.15">
      <c r="B15" s="1" t="s">
        <v>13</v>
      </c>
      <c r="D15" s="163" t="s">
        <v>198</v>
      </c>
      <c r="E15" s="52">
        <v>30</v>
      </c>
      <c r="F15" s="53">
        <v>6.25</v>
      </c>
      <c r="G15" s="53">
        <v>6.1</v>
      </c>
      <c r="H15" s="52">
        <v>2</v>
      </c>
      <c r="I15" s="52">
        <v>2</v>
      </c>
      <c r="J15" s="52">
        <v>5</v>
      </c>
      <c r="K15" s="154">
        <v>1</v>
      </c>
      <c r="M15" s="137" t="s">
        <v>198</v>
      </c>
      <c r="N15" s="62">
        <v>33</v>
      </c>
      <c r="O15" s="53">
        <v>6.2</v>
      </c>
      <c r="P15" s="54">
        <v>5.95</v>
      </c>
      <c r="Q15" s="33">
        <v>3</v>
      </c>
      <c r="R15" s="29">
        <v>2</v>
      </c>
      <c r="S15" s="29">
        <v>6</v>
      </c>
      <c r="T15" s="32"/>
      <c r="U15" s="58"/>
      <c r="V15" s="137" t="s">
        <v>198</v>
      </c>
      <c r="W15" s="62">
        <v>11</v>
      </c>
      <c r="X15" s="57">
        <v>5.68</v>
      </c>
      <c r="Y15" s="57">
        <v>5.68</v>
      </c>
      <c r="Z15" s="29">
        <v>0</v>
      </c>
      <c r="AA15" s="29">
        <v>1</v>
      </c>
      <c r="AB15" s="29">
        <v>2</v>
      </c>
      <c r="AC15" s="32"/>
    </row>
    <row r="16" spans="1:30" ht="8.4499999999999993" x14ac:dyDescent="0.15">
      <c r="B16" s="1" t="s">
        <v>14</v>
      </c>
      <c r="D16" s="163" t="s">
        <v>202</v>
      </c>
      <c r="E16" s="52">
        <v>29</v>
      </c>
      <c r="F16" s="54">
        <v>5.97</v>
      </c>
      <c r="G16" s="55">
        <v>6.09</v>
      </c>
      <c r="H16" s="52"/>
      <c r="I16" s="52">
        <v>1</v>
      </c>
      <c r="J16" s="103">
        <v>7</v>
      </c>
      <c r="K16" s="154">
        <v>1</v>
      </c>
      <c r="M16" s="137" t="s">
        <v>201</v>
      </c>
      <c r="N16" s="62">
        <v>26</v>
      </c>
      <c r="O16" s="54">
        <v>5.94</v>
      </c>
      <c r="P16" s="54">
        <v>5.96</v>
      </c>
      <c r="Q16" s="29">
        <v>1</v>
      </c>
      <c r="R16" s="29">
        <v>1</v>
      </c>
      <c r="S16" s="103">
        <v>9</v>
      </c>
      <c r="T16" s="32"/>
      <c r="U16" s="58"/>
      <c r="V16" s="138"/>
      <c r="W16" s="114"/>
      <c r="X16" s="116"/>
      <c r="Y16" s="116"/>
      <c r="Z16" s="117"/>
      <c r="AA16" s="117"/>
      <c r="AB16" s="117"/>
      <c r="AC16" s="120"/>
    </row>
    <row r="17" spans="2:29" ht="8.4499999999999993" x14ac:dyDescent="0.15">
      <c r="B17" s="1" t="s">
        <v>15</v>
      </c>
      <c r="D17" s="163" t="s">
        <v>198</v>
      </c>
      <c r="E17" s="52">
        <v>26</v>
      </c>
      <c r="F17" s="53">
        <v>6.13</v>
      </c>
      <c r="G17" s="55">
        <v>6.08</v>
      </c>
      <c r="H17" s="33">
        <v>3</v>
      </c>
      <c r="I17" s="52"/>
      <c r="J17" s="103">
        <v>9</v>
      </c>
      <c r="K17" s="154">
        <v>1</v>
      </c>
      <c r="M17" s="137" t="s">
        <v>198</v>
      </c>
      <c r="N17" s="62">
        <v>31</v>
      </c>
      <c r="O17" s="53">
        <v>6.45</v>
      </c>
      <c r="P17" s="55">
        <v>6.08</v>
      </c>
      <c r="Q17" s="33">
        <v>5</v>
      </c>
      <c r="R17" s="29">
        <v>1</v>
      </c>
      <c r="S17" s="103">
        <v>9</v>
      </c>
      <c r="T17" s="32"/>
      <c r="U17" s="58"/>
      <c r="V17" s="137" t="s">
        <v>190</v>
      </c>
      <c r="W17" s="62">
        <v>4</v>
      </c>
      <c r="X17" s="53">
        <v>6.88</v>
      </c>
      <c r="Y17" s="53">
        <v>6.13</v>
      </c>
      <c r="Z17" s="29">
        <v>1</v>
      </c>
      <c r="AA17" s="29"/>
      <c r="AB17" s="29"/>
      <c r="AC17" s="32"/>
    </row>
    <row r="18" spans="2:29" ht="8.4499999999999993" x14ac:dyDescent="0.15">
      <c r="B18" s="1" t="s">
        <v>17</v>
      </c>
      <c r="D18" s="163" t="s">
        <v>190</v>
      </c>
      <c r="E18" s="52">
        <v>14</v>
      </c>
      <c r="F18" s="56">
        <v>5.82</v>
      </c>
      <c r="G18" s="55">
        <v>6.07</v>
      </c>
      <c r="H18" s="52"/>
      <c r="I18" s="52"/>
      <c r="J18" s="103">
        <v>7</v>
      </c>
      <c r="K18" s="154"/>
      <c r="M18" s="137" t="s">
        <v>190</v>
      </c>
      <c r="N18" s="62">
        <v>11</v>
      </c>
      <c r="O18" s="53">
        <v>6.23</v>
      </c>
      <c r="P18" s="55">
        <v>6.09</v>
      </c>
      <c r="Q18" s="29">
        <v>1</v>
      </c>
      <c r="R18" s="29"/>
      <c r="S18" s="29">
        <v>3</v>
      </c>
      <c r="T18" s="32"/>
      <c r="U18" s="58"/>
      <c r="V18" s="137" t="s">
        <v>190</v>
      </c>
      <c r="W18" s="62">
        <v>12</v>
      </c>
      <c r="X18" s="53">
        <v>6.13</v>
      </c>
      <c r="Y18" s="53">
        <v>6.17</v>
      </c>
      <c r="Z18" s="29">
        <v>0</v>
      </c>
      <c r="AA18" s="29"/>
      <c r="AB18" s="29">
        <v>1</v>
      </c>
      <c r="AC18" s="32"/>
    </row>
    <row r="19" spans="2:29" ht="8.4499999999999993" x14ac:dyDescent="0.15">
      <c r="B19" s="1" t="s">
        <v>16</v>
      </c>
      <c r="D19" s="163" t="s">
        <v>194</v>
      </c>
      <c r="E19" s="52">
        <v>23</v>
      </c>
      <c r="F19" s="55">
        <v>6.11</v>
      </c>
      <c r="G19" s="55">
        <v>6.07</v>
      </c>
      <c r="H19" s="52">
        <v>1</v>
      </c>
      <c r="I19" s="52"/>
      <c r="J19" s="52">
        <v>4</v>
      </c>
      <c r="K19" s="154"/>
      <c r="M19" s="137" t="s">
        <v>194</v>
      </c>
      <c r="N19" s="62">
        <v>21</v>
      </c>
      <c r="O19" s="56">
        <v>5.86</v>
      </c>
      <c r="P19" s="56">
        <v>5.88</v>
      </c>
      <c r="Q19" s="29"/>
      <c r="R19" s="29">
        <v>1</v>
      </c>
      <c r="S19" s="29">
        <v>3</v>
      </c>
      <c r="T19" s="32"/>
      <c r="U19" s="58"/>
      <c r="V19" s="137" t="s">
        <v>194</v>
      </c>
      <c r="W19" s="62">
        <v>25</v>
      </c>
      <c r="X19" s="57">
        <v>5.6</v>
      </c>
      <c r="Y19" s="57">
        <v>5.74</v>
      </c>
      <c r="Z19" s="29">
        <v>0</v>
      </c>
      <c r="AA19" s="29"/>
      <c r="AB19" s="29">
        <v>5</v>
      </c>
      <c r="AC19" s="32">
        <v>1</v>
      </c>
    </row>
    <row r="20" spans="2:29" ht="8.4499999999999993" x14ac:dyDescent="0.15">
      <c r="B20" s="1" t="s">
        <v>18</v>
      </c>
      <c r="D20" s="163" t="s">
        <v>192</v>
      </c>
      <c r="E20" s="52">
        <v>29</v>
      </c>
      <c r="F20" s="53">
        <v>6.16</v>
      </c>
      <c r="G20" s="55">
        <v>6.05</v>
      </c>
      <c r="H20" s="52">
        <v>2</v>
      </c>
      <c r="I20" s="33">
        <v>3</v>
      </c>
      <c r="J20" s="147">
        <v>12</v>
      </c>
      <c r="K20" s="154"/>
      <c r="M20" s="137" t="s">
        <v>192</v>
      </c>
      <c r="N20" s="62">
        <v>30</v>
      </c>
      <c r="O20" s="53">
        <v>6.25</v>
      </c>
      <c r="P20" s="53">
        <v>6.2</v>
      </c>
      <c r="Q20" s="29">
        <v>1</v>
      </c>
      <c r="R20" s="29">
        <v>2</v>
      </c>
      <c r="S20" s="103">
        <v>7</v>
      </c>
      <c r="T20" s="32"/>
      <c r="U20" s="58"/>
      <c r="V20" s="137" t="s">
        <v>192</v>
      </c>
      <c r="W20" s="62">
        <v>28</v>
      </c>
      <c r="X20" s="54">
        <v>6</v>
      </c>
      <c r="Y20" s="54">
        <v>5.95</v>
      </c>
      <c r="Z20" s="29">
        <v>2</v>
      </c>
      <c r="AA20" s="29"/>
      <c r="AB20" s="103">
        <v>7</v>
      </c>
      <c r="AC20" s="32">
        <v>1</v>
      </c>
    </row>
    <row r="21" spans="2:29" ht="8.4499999999999993" x14ac:dyDescent="0.15">
      <c r="B21" s="1" t="s">
        <v>19</v>
      </c>
      <c r="D21" s="163" t="s">
        <v>192</v>
      </c>
      <c r="E21" s="52">
        <v>14</v>
      </c>
      <c r="F21" s="53">
        <v>6.75</v>
      </c>
      <c r="G21" s="55">
        <v>6.04</v>
      </c>
      <c r="H21" s="33">
        <v>4</v>
      </c>
      <c r="I21" s="52"/>
      <c r="J21" s="52">
        <v>4</v>
      </c>
      <c r="K21" s="154"/>
      <c r="M21" s="138"/>
      <c r="N21" s="114"/>
      <c r="O21" s="116"/>
      <c r="P21" s="116"/>
      <c r="Q21" s="117"/>
      <c r="R21" s="117"/>
      <c r="S21" s="117"/>
      <c r="T21" s="120"/>
      <c r="U21" s="58"/>
      <c r="V21" s="137" t="s">
        <v>192</v>
      </c>
      <c r="W21" s="62">
        <v>5</v>
      </c>
      <c r="X21" s="57">
        <v>5.2</v>
      </c>
      <c r="Y21" s="57">
        <v>5.4</v>
      </c>
      <c r="Z21" s="29">
        <v>0</v>
      </c>
      <c r="AA21" s="29"/>
      <c r="AB21" s="29"/>
      <c r="AC21" s="32">
        <v>1</v>
      </c>
    </row>
    <row r="22" spans="2:29" ht="8.4499999999999993" x14ac:dyDescent="0.15">
      <c r="B22" s="1" t="s">
        <v>20</v>
      </c>
      <c r="D22" s="163" t="s">
        <v>204</v>
      </c>
      <c r="E22" s="52">
        <v>35</v>
      </c>
      <c r="F22" s="54">
        <v>5.97</v>
      </c>
      <c r="G22" s="55">
        <v>6.03</v>
      </c>
      <c r="H22" s="52">
        <v>1</v>
      </c>
      <c r="I22" s="52">
        <v>1</v>
      </c>
      <c r="J22" s="103">
        <v>8</v>
      </c>
      <c r="K22" s="154"/>
      <c r="M22" s="137" t="s">
        <v>204</v>
      </c>
      <c r="N22" s="62">
        <v>33</v>
      </c>
      <c r="O22" s="53">
        <v>6.18</v>
      </c>
      <c r="P22" s="54">
        <v>5.94</v>
      </c>
      <c r="Q22" s="33">
        <v>4</v>
      </c>
      <c r="R22" s="29"/>
      <c r="S22" s="103">
        <v>8</v>
      </c>
      <c r="T22" s="32"/>
      <c r="U22" s="58"/>
      <c r="V22" s="137" t="s">
        <v>204</v>
      </c>
      <c r="W22" s="62">
        <v>27</v>
      </c>
      <c r="X22" s="57">
        <v>5.59</v>
      </c>
      <c r="Y22" s="56">
        <v>5.83</v>
      </c>
      <c r="Z22" s="29">
        <v>0</v>
      </c>
      <c r="AA22" s="29"/>
      <c r="AB22" s="103">
        <v>7</v>
      </c>
      <c r="AC22" s="32">
        <v>1</v>
      </c>
    </row>
    <row r="23" spans="2:29" ht="8.4499999999999993" x14ac:dyDescent="0.15">
      <c r="B23" s="1" t="s">
        <v>21</v>
      </c>
      <c r="D23" s="163" t="s">
        <v>202</v>
      </c>
      <c r="E23" s="52">
        <v>35</v>
      </c>
      <c r="F23" s="55">
        <v>6.04</v>
      </c>
      <c r="G23" s="55">
        <v>6.03</v>
      </c>
      <c r="H23" s="52">
        <v>1</v>
      </c>
      <c r="I23" s="52">
        <v>1</v>
      </c>
      <c r="J23" s="103">
        <v>7</v>
      </c>
      <c r="K23" s="154"/>
      <c r="M23" s="137" t="s">
        <v>202</v>
      </c>
      <c r="N23" s="62">
        <v>28</v>
      </c>
      <c r="O23" s="56">
        <v>5.82</v>
      </c>
      <c r="P23" s="56">
        <v>5.84</v>
      </c>
      <c r="Q23" s="29">
        <v>1</v>
      </c>
      <c r="R23" s="29"/>
      <c r="S23" s="29">
        <v>3</v>
      </c>
      <c r="T23" s="32"/>
      <c r="U23" s="58"/>
      <c r="V23" s="138"/>
      <c r="W23" s="114"/>
      <c r="X23" s="116"/>
      <c r="Y23" s="116"/>
      <c r="Z23" s="117"/>
      <c r="AA23" s="117"/>
      <c r="AB23" s="117"/>
      <c r="AC23" s="120"/>
    </row>
    <row r="24" spans="2:29" ht="8.4499999999999993" x14ac:dyDescent="0.15">
      <c r="B24" s="1" t="s">
        <v>22</v>
      </c>
      <c r="D24" s="163" t="s">
        <v>205</v>
      </c>
      <c r="E24" s="52">
        <v>22</v>
      </c>
      <c r="F24" s="55">
        <v>6.11</v>
      </c>
      <c r="G24" s="55">
        <v>6.02</v>
      </c>
      <c r="H24" s="52">
        <v>1</v>
      </c>
      <c r="I24" s="52">
        <v>1</v>
      </c>
      <c r="J24" s="52">
        <v>4</v>
      </c>
      <c r="K24" s="154"/>
      <c r="M24" s="137" t="s">
        <v>205</v>
      </c>
      <c r="N24" s="62">
        <v>18</v>
      </c>
      <c r="O24" s="56">
        <v>5.89</v>
      </c>
      <c r="P24" s="56">
        <v>5.83</v>
      </c>
      <c r="Q24" s="29">
        <v>1</v>
      </c>
      <c r="R24" s="29">
        <v>1</v>
      </c>
      <c r="S24" s="29">
        <v>6</v>
      </c>
      <c r="T24" s="32"/>
      <c r="U24" s="58"/>
      <c r="V24" s="138"/>
      <c r="W24" s="114"/>
      <c r="X24" s="116"/>
      <c r="Y24" s="116"/>
      <c r="Z24" s="117"/>
      <c r="AA24" s="117"/>
      <c r="AB24" s="117"/>
      <c r="AC24" s="120"/>
    </row>
    <row r="25" spans="2:29" ht="8.4499999999999993" x14ac:dyDescent="0.15">
      <c r="B25" s="1" t="s">
        <v>23</v>
      </c>
      <c r="D25" s="163" t="s">
        <v>193</v>
      </c>
      <c r="E25" s="52">
        <v>26</v>
      </c>
      <c r="F25" s="54">
        <v>5.98</v>
      </c>
      <c r="G25" s="55">
        <v>6.02</v>
      </c>
      <c r="H25" s="52"/>
      <c r="I25" s="52"/>
      <c r="J25" s="52"/>
      <c r="K25" s="154">
        <v>1</v>
      </c>
      <c r="M25" s="138"/>
      <c r="N25" s="114"/>
      <c r="O25" s="116"/>
      <c r="P25" s="116"/>
      <c r="Q25" s="117"/>
      <c r="R25" s="117"/>
      <c r="S25" s="117"/>
      <c r="T25" s="120"/>
      <c r="U25" s="58"/>
      <c r="V25" s="138"/>
      <c r="W25" s="114"/>
      <c r="X25" s="116"/>
      <c r="Y25" s="116"/>
      <c r="Z25" s="117"/>
      <c r="AA25" s="117"/>
      <c r="AB25" s="117"/>
      <c r="AC25" s="120"/>
    </row>
    <row r="26" spans="2:29" ht="8.4499999999999993" x14ac:dyDescent="0.15">
      <c r="B26" s="1" t="s">
        <v>26</v>
      </c>
      <c r="D26" s="163" t="s">
        <v>195</v>
      </c>
      <c r="E26" s="52">
        <v>32</v>
      </c>
      <c r="F26" s="55">
        <v>6.05</v>
      </c>
      <c r="G26" s="54">
        <v>6</v>
      </c>
      <c r="H26" s="52">
        <v>2</v>
      </c>
      <c r="I26" s="52">
        <v>1</v>
      </c>
      <c r="J26" s="147">
        <v>11</v>
      </c>
      <c r="K26" s="154"/>
      <c r="M26" s="137" t="s">
        <v>195</v>
      </c>
      <c r="N26" s="62">
        <v>11</v>
      </c>
      <c r="O26" s="57">
        <v>5.5</v>
      </c>
      <c r="P26" s="57">
        <v>5.41</v>
      </c>
      <c r="Q26" s="29">
        <v>1</v>
      </c>
      <c r="R26" s="29"/>
      <c r="S26" s="29">
        <v>2</v>
      </c>
      <c r="T26" s="32">
        <v>1</v>
      </c>
      <c r="U26" s="58"/>
      <c r="V26" s="137" t="s">
        <v>195</v>
      </c>
      <c r="W26" s="62">
        <v>33</v>
      </c>
      <c r="X26" s="53">
        <v>6.44</v>
      </c>
      <c r="Y26" s="53">
        <v>6.18</v>
      </c>
      <c r="Z26" s="33">
        <v>3</v>
      </c>
      <c r="AA26" s="29">
        <v>1</v>
      </c>
      <c r="AB26" s="29">
        <v>3</v>
      </c>
      <c r="AC26" s="32"/>
    </row>
    <row r="27" spans="2:29" x14ac:dyDescent="0.15">
      <c r="B27" s="1" t="s">
        <v>24</v>
      </c>
      <c r="D27" s="163" t="s">
        <v>194</v>
      </c>
      <c r="E27" s="52">
        <v>24</v>
      </c>
      <c r="F27" s="53">
        <v>6.15</v>
      </c>
      <c r="G27" s="54">
        <v>6</v>
      </c>
      <c r="H27" s="52">
        <v>1</v>
      </c>
      <c r="I27" s="52">
        <v>2</v>
      </c>
      <c r="J27" s="52">
        <v>3</v>
      </c>
      <c r="K27" s="154"/>
      <c r="M27" s="137" t="s">
        <v>194</v>
      </c>
      <c r="N27" s="62">
        <v>26</v>
      </c>
      <c r="O27" s="57">
        <v>5.79</v>
      </c>
      <c r="P27" s="56">
        <v>5.88</v>
      </c>
      <c r="Q27" s="29"/>
      <c r="R27" s="29"/>
      <c r="S27" s="29">
        <v>3</v>
      </c>
      <c r="T27" s="32">
        <v>1</v>
      </c>
      <c r="U27" s="58"/>
      <c r="V27" s="137" t="s">
        <v>202</v>
      </c>
      <c r="W27" s="62">
        <v>11</v>
      </c>
      <c r="X27" s="56">
        <v>5.82</v>
      </c>
      <c r="Y27" s="57">
        <v>5.77</v>
      </c>
      <c r="Z27" s="29">
        <v>0</v>
      </c>
      <c r="AA27" s="29">
        <v>1</v>
      </c>
      <c r="AB27" s="29">
        <v>1</v>
      </c>
      <c r="AC27" s="32"/>
    </row>
    <row r="28" spans="2:29" x14ac:dyDescent="0.15">
      <c r="B28" s="1" t="s">
        <v>25</v>
      </c>
      <c r="D28" s="163" t="s">
        <v>202</v>
      </c>
      <c r="E28" s="52">
        <v>20</v>
      </c>
      <c r="F28" s="53">
        <v>6.2</v>
      </c>
      <c r="G28" s="54">
        <v>6</v>
      </c>
      <c r="H28" s="52">
        <v>2</v>
      </c>
      <c r="I28" s="52"/>
      <c r="J28" s="52">
        <v>4</v>
      </c>
      <c r="K28" s="154"/>
      <c r="M28" s="137" t="s">
        <v>206</v>
      </c>
      <c r="N28" s="62">
        <v>34</v>
      </c>
      <c r="O28" s="54">
        <v>5.96</v>
      </c>
      <c r="P28" s="56">
        <v>5.84</v>
      </c>
      <c r="Q28" s="33">
        <v>3</v>
      </c>
      <c r="R28" s="29"/>
      <c r="S28" s="103">
        <v>8</v>
      </c>
      <c r="T28" s="32">
        <v>1</v>
      </c>
      <c r="U28" s="58"/>
      <c r="V28" s="137" t="s">
        <v>206</v>
      </c>
      <c r="W28" s="62">
        <v>33</v>
      </c>
      <c r="X28" s="57">
        <v>5.64</v>
      </c>
      <c r="Y28" s="57">
        <v>5.68</v>
      </c>
      <c r="Z28" s="29">
        <v>1</v>
      </c>
      <c r="AA28" s="29"/>
      <c r="AB28" s="29">
        <v>5</v>
      </c>
      <c r="AC28" s="32"/>
    </row>
    <row r="29" spans="2:29" x14ac:dyDescent="0.15">
      <c r="B29" s="1" t="s">
        <v>27</v>
      </c>
      <c r="D29" s="163" t="s">
        <v>192</v>
      </c>
      <c r="E29" s="52">
        <v>32</v>
      </c>
      <c r="F29" s="55">
        <v>6.02</v>
      </c>
      <c r="G29" s="54">
        <v>5.98</v>
      </c>
      <c r="H29" s="52">
        <v>2</v>
      </c>
      <c r="I29" s="52">
        <v>1</v>
      </c>
      <c r="J29" s="103">
        <v>8</v>
      </c>
      <c r="K29" s="154">
        <v>2</v>
      </c>
      <c r="M29" s="137" t="s">
        <v>192</v>
      </c>
      <c r="N29" s="62">
        <v>37</v>
      </c>
      <c r="O29" s="53">
        <v>6.12</v>
      </c>
      <c r="P29" s="53">
        <v>6.12</v>
      </c>
      <c r="Q29" s="29">
        <v>1</v>
      </c>
      <c r="R29" s="29"/>
      <c r="S29" s="29">
        <v>6</v>
      </c>
      <c r="T29" s="32"/>
      <c r="U29" s="58"/>
      <c r="V29" s="138"/>
      <c r="W29" s="114"/>
      <c r="X29" s="116"/>
      <c r="Y29" s="116"/>
      <c r="Z29" s="117"/>
      <c r="AA29" s="117"/>
      <c r="AB29" s="117"/>
      <c r="AC29" s="120"/>
    </row>
    <row r="30" spans="2:29" x14ac:dyDescent="0.15">
      <c r="B30" s="1" t="s">
        <v>29</v>
      </c>
      <c r="D30" s="163" t="s">
        <v>197</v>
      </c>
      <c r="E30" s="52">
        <v>16</v>
      </c>
      <c r="F30" s="53">
        <v>6.41</v>
      </c>
      <c r="G30" s="54">
        <v>5.97</v>
      </c>
      <c r="H30" s="52">
        <v>2</v>
      </c>
      <c r="I30" s="52">
        <v>1</v>
      </c>
      <c r="J30" s="52"/>
      <c r="K30" s="154"/>
      <c r="M30" s="137" t="s">
        <v>197</v>
      </c>
      <c r="N30" s="62">
        <v>10</v>
      </c>
      <c r="O30" s="57">
        <v>5.5</v>
      </c>
      <c r="P30" s="57">
        <v>5.55</v>
      </c>
      <c r="Q30" s="29"/>
      <c r="R30" s="29"/>
      <c r="S30" s="29">
        <v>1</v>
      </c>
      <c r="T30" s="32"/>
      <c r="U30" s="58"/>
      <c r="V30" s="138"/>
      <c r="W30" s="114"/>
      <c r="X30" s="116"/>
      <c r="Y30" s="116"/>
      <c r="Z30" s="117"/>
      <c r="AA30" s="117"/>
      <c r="AB30" s="117"/>
      <c r="AC30" s="120"/>
    </row>
    <row r="31" spans="2:29" x14ac:dyDescent="0.15">
      <c r="B31" s="1" t="s">
        <v>28</v>
      </c>
      <c r="D31" s="163" t="s">
        <v>197</v>
      </c>
      <c r="E31" s="52">
        <v>35</v>
      </c>
      <c r="F31" s="53">
        <v>6.34</v>
      </c>
      <c r="G31" s="54">
        <v>5.97</v>
      </c>
      <c r="H31" s="33">
        <v>6</v>
      </c>
      <c r="I31" s="52">
        <v>2</v>
      </c>
      <c r="J31" s="103">
        <v>8</v>
      </c>
      <c r="K31" s="154">
        <v>1</v>
      </c>
      <c r="M31" s="138"/>
      <c r="N31" s="114"/>
      <c r="O31" s="116"/>
      <c r="P31" s="116"/>
      <c r="Q31" s="117"/>
      <c r="R31" s="117"/>
      <c r="S31" s="117"/>
      <c r="T31" s="120"/>
      <c r="U31" s="58"/>
      <c r="V31" s="138"/>
      <c r="W31" s="114"/>
      <c r="X31" s="116"/>
      <c r="Y31" s="116"/>
      <c r="Z31" s="117"/>
      <c r="AA31" s="117"/>
      <c r="AB31" s="117"/>
      <c r="AC31" s="120"/>
    </row>
    <row r="32" spans="2:29" x14ac:dyDescent="0.15">
      <c r="B32" s="1" t="s">
        <v>30</v>
      </c>
      <c r="D32" s="163" t="s">
        <v>190</v>
      </c>
      <c r="E32" s="52">
        <v>27</v>
      </c>
      <c r="F32" s="54">
        <v>6</v>
      </c>
      <c r="G32" s="54">
        <v>5.96</v>
      </c>
      <c r="H32" s="52"/>
      <c r="I32" s="52">
        <v>2</v>
      </c>
      <c r="J32" s="52">
        <v>2</v>
      </c>
      <c r="K32" s="154"/>
      <c r="M32" s="137" t="s">
        <v>190</v>
      </c>
      <c r="N32" s="62">
        <v>29</v>
      </c>
      <c r="O32" s="55">
        <v>6.03</v>
      </c>
      <c r="P32" s="55">
        <v>6.03</v>
      </c>
      <c r="Q32" s="29"/>
      <c r="R32" s="29">
        <v>2</v>
      </c>
      <c r="S32" s="29">
        <v>4</v>
      </c>
      <c r="T32" s="32"/>
      <c r="U32" s="58"/>
      <c r="V32" s="137" t="s">
        <v>190</v>
      </c>
      <c r="W32" s="62">
        <v>29</v>
      </c>
      <c r="X32" s="55">
        <v>6.09</v>
      </c>
      <c r="Y32" s="53">
        <v>6.1</v>
      </c>
      <c r="Z32" s="29">
        <v>0</v>
      </c>
      <c r="AA32" s="29">
        <v>1</v>
      </c>
      <c r="AB32" s="29">
        <v>1</v>
      </c>
      <c r="AC32" s="32">
        <v>1</v>
      </c>
    </row>
    <row r="33" spans="1:30" x14ac:dyDescent="0.15">
      <c r="B33" s="1" t="s">
        <v>31</v>
      </c>
      <c r="D33" s="163" t="s">
        <v>201</v>
      </c>
      <c r="E33" s="52">
        <v>32</v>
      </c>
      <c r="F33" s="55">
        <v>6.03</v>
      </c>
      <c r="G33" s="54">
        <v>5.95</v>
      </c>
      <c r="H33" s="52">
        <v>2</v>
      </c>
      <c r="I33" s="52">
        <v>1</v>
      </c>
      <c r="J33" s="103">
        <v>9</v>
      </c>
      <c r="K33" s="154"/>
      <c r="M33" s="137" t="s">
        <v>201</v>
      </c>
      <c r="N33" s="62">
        <v>15</v>
      </c>
      <c r="O33" s="57">
        <v>5.77</v>
      </c>
      <c r="P33" s="54">
        <v>6</v>
      </c>
      <c r="Q33" s="29"/>
      <c r="R33" s="29"/>
      <c r="S33" s="29">
        <v>5</v>
      </c>
      <c r="T33" s="32">
        <v>1</v>
      </c>
      <c r="U33" s="58"/>
      <c r="V33" s="137" t="s">
        <v>194</v>
      </c>
      <c r="W33" s="62">
        <v>9</v>
      </c>
      <c r="X33" s="57">
        <v>5.61</v>
      </c>
      <c r="Y33" s="57">
        <v>5.78</v>
      </c>
      <c r="Z33" s="29">
        <v>0</v>
      </c>
      <c r="AA33" s="29"/>
      <c r="AB33" s="29">
        <v>3</v>
      </c>
      <c r="AC33" s="32"/>
    </row>
    <row r="34" spans="1:30" x14ac:dyDescent="0.15">
      <c r="B34" s="1" t="s">
        <v>32</v>
      </c>
      <c r="D34" s="163" t="s">
        <v>190</v>
      </c>
      <c r="E34" s="52">
        <v>25</v>
      </c>
      <c r="F34" s="56">
        <v>5.8</v>
      </c>
      <c r="G34" s="54">
        <v>5.94</v>
      </c>
      <c r="H34" s="52">
        <v>1</v>
      </c>
      <c r="I34" s="52">
        <v>1</v>
      </c>
      <c r="J34" s="147">
        <v>11</v>
      </c>
      <c r="K34" s="154"/>
      <c r="M34" s="137" t="s">
        <v>190</v>
      </c>
      <c r="N34" s="62">
        <v>13</v>
      </c>
      <c r="O34" s="57">
        <v>5.77</v>
      </c>
      <c r="P34" s="56">
        <v>5.88</v>
      </c>
      <c r="Q34" s="29"/>
      <c r="R34" s="29"/>
      <c r="S34" s="29">
        <v>3</v>
      </c>
      <c r="T34" s="32"/>
      <c r="U34" s="58"/>
      <c r="V34" s="137" t="s">
        <v>193</v>
      </c>
      <c r="W34" s="62">
        <v>21</v>
      </c>
      <c r="X34" s="55">
        <v>6.02</v>
      </c>
      <c r="Y34" s="54">
        <v>5.98</v>
      </c>
      <c r="Z34" s="29">
        <v>1</v>
      </c>
      <c r="AA34" s="29">
        <v>1</v>
      </c>
      <c r="AB34" s="29">
        <v>4</v>
      </c>
      <c r="AC34" s="32">
        <v>1</v>
      </c>
    </row>
    <row r="35" spans="1:30" x14ac:dyDescent="0.15">
      <c r="B35" s="1" t="s">
        <v>33</v>
      </c>
      <c r="D35" s="163" t="s">
        <v>208</v>
      </c>
      <c r="E35" s="52">
        <v>24</v>
      </c>
      <c r="F35" s="53">
        <v>6.15</v>
      </c>
      <c r="G35" s="54">
        <v>5.94</v>
      </c>
      <c r="H35" s="52">
        <v>2</v>
      </c>
      <c r="I35" s="52">
        <v>1</v>
      </c>
      <c r="J35" s="52">
        <v>4</v>
      </c>
      <c r="K35" s="154"/>
      <c r="M35" s="138"/>
      <c r="N35" s="114"/>
      <c r="O35" s="116"/>
      <c r="P35" s="116"/>
      <c r="Q35" s="117"/>
      <c r="R35" s="117"/>
      <c r="S35" s="117"/>
      <c r="T35" s="120"/>
      <c r="U35" s="58"/>
      <c r="V35" s="138"/>
      <c r="W35" s="114"/>
      <c r="X35" s="116"/>
      <c r="Y35" s="116"/>
      <c r="Z35" s="117"/>
      <c r="AA35" s="117"/>
      <c r="AB35" s="117"/>
      <c r="AC35" s="120"/>
    </row>
    <row r="36" spans="1:30" x14ac:dyDescent="0.15">
      <c r="B36" s="1" t="s">
        <v>34</v>
      </c>
      <c r="D36" s="163" t="s">
        <v>197</v>
      </c>
      <c r="E36" s="52">
        <v>26</v>
      </c>
      <c r="F36" s="55">
        <v>6.08</v>
      </c>
      <c r="G36" s="54">
        <v>5.94</v>
      </c>
      <c r="H36" s="52">
        <v>2</v>
      </c>
      <c r="I36" s="52"/>
      <c r="J36" s="52">
        <v>5</v>
      </c>
      <c r="K36" s="154"/>
      <c r="M36" s="138"/>
      <c r="N36" s="114"/>
      <c r="O36" s="116"/>
      <c r="P36" s="116"/>
      <c r="Q36" s="117"/>
      <c r="R36" s="117"/>
      <c r="S36" s="117"/>
      <c r="T36" s="120"/>
      <c r="U36" s="58"/>
      <c r="V36" s="138"/>
      <c r="W36" s="114"/>
      <c r="X36" s="116"/>
      <c r="Y36" s="116"/>
      <c r="Z36" s="117"/>
      <c r="AA36" s="117"/>
      <c r="AB36" s="117"/>
      <c r="AC36" s="120"/>
    </row>
    <row r="37" spans="1:30" x14ac:dyDescent="0.15">
      <c r="B37" s="1" t="s">
        <v>35</v>
      </c>
      <c r="D37" s="163" t="s">
        <v>190</v>
      </c>
      <c r="E37" s="52">
        <v>23</v>
      </c>
      <c r="F37" s="56">
        <v>5.85</v>
      </c>
      <c r="G37" s="56">
        <v>5.93</v>
      </c>
      <c r="H37" s="52"/>
      <c r="I37" s="52">
        <v>1</v>
      </c>
      <c r="J37" s="52">
        <v>4</v>
      </c>
      <c r="K37" s="154">
        <v>1</v>
      </c>
      <c r="M37" s="138"/>
      <c r="N37" s="114"/>
      <c r="O37" s="116"/>
      <c r="P37" s="116"/>
      <c r="Q37" s="117"/>
      <c r="R37" s="117"/>
      <c r="S37" s="117"/>
      <c r="T37" s="120"/>
      <c r="U37" s="58"/>
      <c r="V37" s="137" t="s">
        <v>192</v>
      </c>
      <c r="W37" s="62">
        <v>35</v>
      </c>
      <c r="X37" s="54">
        <v>5.99</v>
      </c>
      <c r="Y37" s="54">
        <v>5.96</v>
      </c>
      <c r="Z37" s="29">
        <v>2</v>
      </c>
      <c r="AA37" s="29"/>
      <c r="AB37" s="29">
        <v>6</v>
      </c>
      <c r="AC37" s="32"/>
    </row>
    <row r="38" spans="1:30" x14ac:dyDescent="0.15">
      <c r="B38" s="1" t="s">
        <v>36</v>
      </c>
      <c r="D38" s="163" t="s">
        <v>205</v>
      </c>
      <c r="E38" s="52">
        <v>34</v>
      </c>
      <c r="F38" s="57">
        <v>5.79</v>
      </c>
      <c r="G38" s="56">
        <v>5.91</v>
      </c>
      <c r="H38" s="52"/>
      <c r="I38" s="52"/>
      <c r="J38" s="52">
        <v>6</v>
      </c>
      <c r="K38" s="154">
        <v>1</v>
      </c>
      <c r="M38" s="137" t="s">
        <v>205</v>
      </c>
      <c r="N38" s="62">
        <v>18</v>
      </c>
      <c r="O38" s="57">
        <v>5.5</v>
      </c>
      <c r="P38" s="57">
        <v>5.72</v>
      </c>
      <c r="Q38" s="29"/>
      <c r="R38" s="29"/>
      <c r="S38" s="29">
        <v>6</v>
      </c>
      <c r="T38" s="32">
        <v>1</v>
      </c>
      <c r="U38" s="58"/>
      <c r="V38" s="137" t="s">
        <v>202</v>
      </c>
      <c r="W38" s="62">
        <v>34</v>
      </c>
      <c r="X38" s="55">
        <v>6.03</v>
      </c>
      <c r="Y38" s="55">
        <v>6.03</v>
      </c>
      <c r="Z38" s="29">
        <v>1</v>
      </c>
      <c r="AA38" s="29">
        <v>1</v>
      </c>
      <c r="AB38" s="103">
        <v>8</v>
      </c>
      <c r="AC38" s="32"/>
    </row>
    <row r="39" spans="1:30" x14ac:dyDescent="0.15">
      <c r="B39" s="1" t="s">
        <v>37</v>
      </c>
      <c r="D39" s="163" t="s">
        <v>196</v>
      </c>
      <c r="E39" s="52">
        <v>28</v>
      </c>
      <c r="F39" s="56">
        <v>5.82</v>
      </c>
      <c r="G39" s="56">
        <v>5.91</v>
      </c>
      <c r="H39" s="52"/>
      <c r="I39" s="52"/>
      <c r="J39" s="52">
        <v>1</v>
      </c>
      <c r="K39" s="154">
        <v>2</v>
      </c>
      <c r="M39" s="137" t="s">
        <v>200</v>
      </c>
      <c r="N39" s="62">
        <v>31</v>
      </c>
      <c r="O39" s="56">
        <v>5.84</v>
      </c>
      <c r="P39" s="56">
        <v>5.92</v>
      </c>
      <c r="Q39" s="29">
        <v>1</v>
      </c>
      <c r="R39" s="29"/>
      <c r="S39" s="147">
        <v>11</v>
      </c>
      <c r="T39" s="32"/>
      <c r="U39" s="58"/>
      <c r="V39" s="138"/>
      <c r="W39" s="114"/>
      <c r="X39" s="116"/>
      <c r="Y39" s="116"/>
      <c r="Z39" s="117"/>
      <c r="AA39" s="117"/>
      <c r="AB39" s="117"/>
      <c r="AC39" s="120"/>
    </row>
    <row r="40" spans="1:30" x14ac:dyDescent="0.15">
      <c r="B40" s="1" t="s">
        <v>39</v>
      </c>
      <c r="D40" s="163" t="s">
        <v>207</v>
      </c>
      <c r="E40" s="52">
        <v>33</v>
      </c>
      <c r="F40" s="57">
        <v>5.74</v>
      </c>
      <c r="G40" s="56">
        <v>5.89</v>
      </c>
      <c r="H40" s="52">
        <v>1</v>
      </c>
      <c r="I40" s="52"/>
      <c r="J40" s="147">
        <v>12</v>
      </c>
      <c r="K40" s="154">
        <v>2</v>
      </c>
      <c r="M40" s="138"/>
      <c r="N40" s="114"/>
      <c r="O40" s="116"/>
      <c r="P40" s="116"/>
      <c r="Q40" s="117"/>
      <c r="R40" s="117"/>
      <c r="S40" s="117"/>
      <c r="T40" s="120"/>
      <c r="U40" s="58"/>
      <c r="V40" s="137" t="s">
        <v>207</v>
      </c>
      <c r="W40" s="62">
        <v>29</v>
      </c>
      <c r="X40" s="56">
        <v>5.9</v>
      </c>
      <c r="Y40" s="56">
        <v>5.88</v>
      </c>
      <c r="Z40" s="29">
        <v>1</v>
      </c>
      <c r="AA40" s="29">
        <v>2</v>
      </c>
      <c r="AB40" s="103">
        <v>7</v>
      </c>
      <c r="AC40" s="32">
        <v>1</v>
      </c>
    </row>
    <row r="41" spans="1:30" x14ac:dyDescent="0.15">
      <c r="B41" s="1" t="s">
        <v>38</v>
      </c>
      <c r="D41" s="163" t="s">
        <v>205</v>
      </c>
      <c r="E41" s="52">
        <v>28</v>
      </c>
      <c r="F41" s="54">
        <v>6</v>
      </c>
      <c r="G41" s="56">
        <v>5.89</v>
      </c>
      <c r="H41" s="52">
        <v>2</v>
      </c>
      <c r="I41" s="52"/>
      <c r="J41" s="52">
        <v>4</v>
      </c>
      <c r="K41" s="154">
        <v>1</v>
      </c>
      <c r="M41" s="137" t="s">
        <v>205</v>
      </c>
      <c r="N41" s="62">
        <v>22</v>
      </c>
      <c r="O41" s="55">
        <v>6.07</v>
      </c>
      <c r="P41" s="55">
        <v>6.09</v>
      </c>
      <c r="Q41" s="29">
        <v>1</v>
      </c>
      <c r="R41" s="29"/>
      <c r="S41" s="29">
        <v>3</v>
      </c>
      <c r="T41" s="32"/>
      <c r="U41" s="58"/>
      <c r="V41" s="137" t="s">
        <v>205</v>
      </c>
      <c r="W41" s="62">
        <v>28</v>
      </c>
      <c r="X41" s="56">
        <v>5.84</v>
      </c>
      <c r="Y41" s="54">
        <v>5.95</v>
      </c>
      <c r="Z41" s="29">
        <v>0</v>
      </c>
      <c r="AA41" s="29"/>
      <c r="AB41" s="29">
        <v>6</v>
      </c>
      <c r="AC41" s="32"/>
    </row>
    <row r="42" spans="1:30" x14ac:dyDescent="0.15">
      <c r="B42" s="1" t="s">
        <v>42</v>
      </c>
      <c r="D42" s="163" t="s">
        <v>207</v>
      </c>
      <c r="E42" s="52">
        <v>24</v>
      </c>
      <c r="F42" s="55">
        <v>6.02</v>
      </c>
      <c r="G42" s="56">
        <v>5.88</v>
      </c>
      <c r="H42" s="52">
        <v>2</v>
      </c>
      <c r="I42" s="52"/>
      <c r="J42" s="52">
        <v>5</v>
      </c>
      <c r="K42" s="154"/>
      <c r="M42" s="137" t="s">
        <v>197</v>
      </c>
      <c r="N42" s="62">
        <v>20</v>
      </c>
      <c r="O42" s="57">
        <v>5.4</v>
      </c>
      <c r="P42" s="57">
        <v>5.42</v>
      </c>
      <c r="Q42" s="29"/>
      <c r="R42" s="29">
        <v>1</v>
      </c>
      <c r="S42" s="29">
        <v>3</v>
      </c>
      <c r="T42" s="32"/>
      <c r="U42" s="58"/>
      <c r="V42" s="137" t="s">
        <v>197</v>
      </c>
      <c r="W42" s="62">
        <v>24</v>
      </c>
      <c r="X42" s="57">
        <v>5.65</v>
      </c>
      <c r="Y42" s="57">
        <v>5.58</v>
      </c>
      <c r="Z42" s="29">
        <v>1</v>
      </c>
      <c r="AA42" s="29"/>
      <c r="AB42" s="29">
        <v>3</v>
      </c>
      <c r="AC42" s="32"/>
    </row>
    <row r="43" spans="1:30" x14ac:dyDescent="0.15">
      <c r="A43" s="2"/>
      <c r="B43" s="1" t="s">
        <v>40</v>
      </c>
      <c r="C43" s="2"/>
      <c r="D43" s="163" t="s">
        <v>193</v>
      </c>
      <c r="E43" s="52">
        <v>25</v>
      </c>
      <c r="F43" s="56">
        <v>5.82</v>
      </c>
      <c r="G43" s="56">
        <v>5.88</v>
      </c>
      <c r="H43" s="52">
        <v>1</v>
      </c>
      <c r="I43" s="52"/>
      <c r="J43" s="103">
        <v>9</v>
      </c>
      <c r="K43" s="154"/>
      <c r="L43" s="2"/>
      <c r="M43" s="137" t="s">
        <v>193</v>
      </c>
      <c r="N43" s="62">
        <v>10</v>
      </c>
      <c r="O43" s="53">
        <v>6.15</v>
      </c>
      <c r="P43" s="54">
        <v>5.95</v>
      </c>
      <c r="Q43" s="29">
        <v>1</v>
      </c>
      <c r="R43" s="29"/>
      <c r="S43" s="29">
        <v>2</v>
      </c>
      <c r="T43" s="32"/>
      <c r="U43" s="60"/>
      <c r="V43" s="138"/>
      <c r="W43" s="114"/>
      <c r="X43" s="116"/>
      <c r="Y43" s="116"/>
      <c r="Z43" s="117"/>
      <c r="AA43" s="117"/>
      <c r="AB43" s="117"/>
      <c r="AC43" s="120"/>
      <c r="AD43" s="2"/>
    </row>
    <row r="44" spans="1:30" x14ac:dyDescent="0.15">
      <c r="A44" s="2"/>
      <c r="B44" s="1" t="s">
        <v>41</v>
      </c>
      <c r="C44" s="2"/>
      <c r="D44" s="163" t="s">
        <v>202</v>
      </c>
      <c r="E44" s="52">
        <v>33</v>
      </c>
      <c r="F44" s="54">
        <v>5.95</v>
      </c>
      <c r="G44" s="56">
        <v>5.88</v>
      </c>
      <c r="H44" s="52">
        <v>1</v>
      </c>
      <c r="I44" s="33">
        <v>3</v>
      </c>
      <c r="J44" s="103">
        <v>7</v>
      </c>
      <c r="K44" s="154"/>
      <c r="L44" s="2"/>
      <c r="M44" s="137" t="s">
        <v>202</v>
      </c>
      <c r="N44" s="62">
        <v>10</v>
      </c>
      <c r="O44" s="57">
        <v>5.55</v>
      </c>
      <c r="P44" s="57">
        <v>5.65</v>
      </c>
      <c r="Q44" s="29"/>
      <c r="R44" s="29"/>
      <c r="S44" s="29"/>
      <c r="T44" s="32">
        <v>1</v>
      </c>
      <c r="U44" s="60"/>
      <c r="V44" s="138"/>
      <c r="W44" s="114"/>
      <c r="X44" s="116"/>
      <c r="Y44" s="116"/>
      <c r="Z44" s="117"/>
      <c r="AA44" s="117"/>
      <c r="AB44" s="117"/>
      <c r="AC44" s="120"/>
      <c r="AD44" s="2"/>
    </row>
    <row r="45" spans="1:30" x14ac:dyDescent="0.15">
      <c r="B45" s="1" t="s">
        <v>43</v>
      </c>
      <c r="D45" s="163" t="s">
        <v>194</v>
      </c>
      <c r="E45" s="52">
        <v>31</v>
      </c>
      <c r="F45" s="56">
        <v>5.85</v>
      </c>
      <c r="G45" s="56">
        <v>5.87</v>
      </c>
      <c r="H45" s="52">
        <v>1</v>
      </c>
      <c r="I45" s="52">
        <v>1</v>
      </c>
      <c r="J45" s="52">
        <v>5</v>
      </c>
      <c r="K45" s="154">
        <v>2</v>
      </c>
      <c r="M45" s="137" t="s">
        <v>194</v>
      </c>
      <c r="N45" s="62">
        <v>26</v>
      </c>
      <c r="O45" s="57">
        <v>5.63</v>
      </c>
      <c r="P45" s="57">
        <v>5.67</v>
      </c>
      <c r="Q45" s="29">
        <v>1</v>
      </c>
      <c r="R45" s="29"/>
      <c r="S45" s="103">
        <v>8</v>
      </c>
      <c r="T45" s="32"/>
      <c r="U45" s="58"/>
      <c r="V45" s="137" t="s">
        <v>194</v>
      </c>
      <c r="W45" s="62">
        <v>35</v>
      </c>
      <c r="X45" s="55">
        <v>6.11</v>
      </c>
      <c r="Y45" s="54">
        <v>6</v>
      </c>
      <c r="Z45" s="33">
        <v>3</v>
      </c>
      <c r="AA45" s="29"/>
      <c r="AB45" s="29">
        <v>6</v>
      </c>
      <c r="AC45" s="32">
        <v>2</v>
      </c>
    </row>
    <row r="46" spans="1:30" x14ac:dyDescent="0.15">
      <c r="B46" s="1" t="s">
        <v>44</v>
      </c>
      <c r="D46" s="163" t="s">
        <v>204</v>
      </c>
      <c r="E46" s="52">
        <v>32</v>
      </c>
      <c r="F46" s="57">
        <v>5.78</v>
      </c>
      <c r="G46" s="56">
        <v>5.86</v>
      </c>
      <c r="H46" s="52">
        <v>1</v>
      </c>
      <c r="I46" s="52"/>
      <c r="J46" s="147">
        <v>11</v>
      </c>
      <c r="K46" s="154"/>
      <c r="M46" s="138"/>
      <c r="N46" s="114"/>
      <c r="O46" s="116"/>
      <c r="P46" s="116"/>
      <c r="Q46" s="117"/>
      <c r="R46" s="117"/>
      <c r="S46" s="117"/>
      <c r="T46" s="120"/>
      <c r="U46" s="58"/>
      <c r="V46" s="138"/>
      <c r="W46" s="114"/>
      <c r="X46" s="116"/>
      <c r="Y46" s="116"/>
      <c r="Z46" s="117"/>
      <c r="AA46" s="117"/>
      <c r="AB46" s="117"/>
      <c r="AC46" s="120"/>
    </row>
    <row r="47" spans="1:30" x14ac:dyDescent="0.15">
      <c r="B47" s="1" t="s">
        <v>45</v>
      </c>
      <c r="D47" s="163" t="s">
        <v>197</v>
      </c>
      <c r="E47" s="52">
        <v>24</v>
      </c>
      <c r="F47" s="55">
        <v>6.04</v>
      </c>
      <c r="G47" s="56">
        <v>5.85</v>
      </c>
      <c r="H47" s="33">
        <v>3</v>
      </c>
      <c r="I47" s="52"/>
      <c r="J47" s="103">
        <v>9</v>
      </c>
      <c r="K47" s="154"/>
      <c r="M47" s="138"/>
      <c r="N47" s="114"/>
      <c r="O47" s="116"/>
      <c r="P47" s="116"/>
      <c r="Q47" s="117"/>
      <c r="R47" s="117"/>
      <c r="S47" s="117"/>
      <c r="T47" s="120"/>
      <c r="U47" s="58"/>
      <c r="V47" s="138"/>
      <c r="W47" s="114"/>
      <c r="X47" s="116"/>
      <c r="Y47" s="116"/>
      <c r="Z47" s="117"/>
      <c r="AA47" s="117"/>
      <c r="AB47" s="117"/>
      <c r="AC47" s="120"/>
    </row>
    <row r="48" spans="1:30" x14ac:dyDescent="0.15">
      <c r="B48" s="1" t="s">
        <v>46</v>
      </c>
      <c r="D48" s="163" t="s">
        <v>196</v>
      </c>
      <c r="E48" s="52">
        <v>32</v>
      </c>
      <c r="F48" s="57">
        <v>5.64</v>
      </c>
      <c r="G48" s="56">
        <v>5.84</v>
      </c>
      <c r="H48" s="52"/>
      <c r="I48" s="52"/>
      <c r="J48" s="52">
        <v>5</v>
      </c>
      <c r="K48" s="154">
        <v>2</v>
      </c>
      <c r="M48" s="137" t="s">
        <v>196</v>
      </c>
      <c r="N48" s="62">
        <v>28</v>
      </c>
      <c r="O48" s="56">
        <v>5.93</v>
      </c>
      <c r="P48" s="54">
        <v>5.98</v>
      </c>
      <c r="Q48" s="29">
        <v>1</v>
      </c>
      <c r="R48" s="29"/>
      <c r="S48" s="29">
        <v>5</v>
      </c>
      <c r="T48" s="32"/>
      <c r="U48" s="58"/>
      <c r="V48" s="137" t="s">
        <v>196</v>
      </c>
      <c r="W48" s="62">
        <v>36</v>
      </c>
      <c r="X48" s="56">
        <v>5.86</v>
      </c>
      <c r="Y48" s="54">
        <v>5.97</v>
      </c>
      <c r="Z48" s="29">
        <v>0</v>
      </c>
      <c r="AA48" s="29">
        <v>1</v>
      </c>
      <c r="AB48" s="147">
        <v>10</v>
      </c>
      <c r="AC48" s="32"/>
    </row>
    <row r="49" spans="2:29" x14ac:dyDescent="0.15">
      <c r="B49" s="1" t="s">
        <v>47</v>
      </c>
      <c r="D49" s="163" t="s">
        <v>192</v>
      </c>
      <c r="E49" s="52">
        <v>16</v>
      </c>
      <c r="F49" s="57">
        <v>5.66</v>
      </c>
      <c r="G49" s="56">
        <v>5.84</v>
      </c>
      <c r="H49" s="52"/>
      <c r="I49" s="52"/>
      <c r="J49" s="52">
        <v>2</v>
      </c>
      <c r="K49" s="154">
        <v>2</v>
      </c>
      <c r="M49" s="138"/>
      <c r="N49" s="114"/>
      <c r="O49" s="116"/>
      <c r="P49" s="116"/>
      <c r="Q49" s="117"/>
      <c r="R49" s="117"/>
      <c r="S49" s="117"/>
      <c r="T49" s="120"/>
      <c r="U49" s="58"/>
      <c r="V49" s="138"/>
      <c r="W49" s="114"/>
      <c r="X49" s="116"/>
      <c r="Y49" s="116"/>
      <c r="Z49" s="117"/>
      <c r="AA49" s="117"/>
      <c r="AB49" s="117"/>
      <c r="AC49" s="120"/>
    </row>
    <row r="50" spans="2:29" x14ac:dyDescent="0.15">
      <c r="B50" s="1" t="s">
        <v>49</v>
      </c>
      <c r="D50" s="163" t="s">
        <v>204</v>
      </c>
      <c r="E50" s="52">
        <v>24</v>
      </c>
      <c r="F50" s="55">
        <v>6.06</v>
      </c>
      <c r="G50" s="56">
        <v>5.83</v>
      </c>
      <c r="H50" s="33">
        <v>3</v>
      </c>
      <c r="I50" s="52"/>
      <c r="J50" s="52">
        <v>5</v>
      </c>
      <c r="K50" s="154">
        <v>1</v>
      </c>
      <c r="M50" s="137" t="s">
        <v>193</v>
      </c>
      <c r="N50" s="62">
        <v>21</v>
      </c>
      <c r="O50" s="57">
        <v>5.67</v>
      </c>
      <c r="P50" s="57">
        <v>5.62</v>
      </c>
      <c r="Q50" s="29"/>
      <c r="R50" s="29">
        <v>2</v>
      </c>
      <c r="S50" s="29">
        <v>2</v>
      </c>
      <c r="T50" s="32"/>
      <c r="U50" s="58"/>
      <c r="V50" s="137" t="s">
        <v>193</v>
      </c>
      <c r="W50" s="62">
        <v>14</v>
      </c>
      <c r="X50" s="57">
        <v>5.57</v>
      </c>
      <c r="Y50" s="57">
        <v>5.57</v>
      </c>
      <c r="Z50" s="29">
        <v>1</v>
      </c>
      <c r="AA50" s="29"/>
      <c r="AB50" s="29">
        <v>6</v>
      </c>
      <c r="AC50" s="32"/>
    </row>
    <row r="51" spans="2:29" x14ac:dyDescent="0.15">
      <c r="B51" s="1" t="s">
        <v>48</v>
      </c>
      <c r="D51" s="163" t="s">
        <v>208</v>
      </c>
      <c r="E51" s="52">
        <v>32</v>
      </c>
      <c r="F51" s="57">
        <v>5.77</v>
      </c>
      <c r="G51" s="56">
        <v>5.83</v>
      </c>
      <c r="H51" s="52">
        <v>1</v>
      </c>
      <c r="I51" s="52"/>
      <c r="J51" s="52">
        <v>6</v>
      </c>
      <c r="K51" s="154">
        <v>2</v>
      </c>
      <c r="M51" s="138"/>
      <c r="N51" s="114"/>
      <c r="O51" s="116"/>
      <c r="P51" s="116"/>
      <c r="Q51" s="117"/>
      <c r="R51" s="117"/>
      <c r="S51" s="117"/>
      <c r="T51" s="120"/>
      <c r="U51" s="58"/>
      <c r="V51" s="137" t="s">
        <v>220</v>
      </c>
      <c r="W51" s="62">
        <v>16</v>
      </c>
      <c r="X51" s="57">
        <v>5.41</v>
      </c>
      <c r="Y51" s="57">
        <v>5.56</v>
      </c>
      <c r="Z51" s="29">
        <v>0</v>
      </c>
      <c r="AA51" s="29"/>
      <c r="AB51" s="29">
        <v>3</v>
      </c>
      <c r="AC51" s="32">
        <v>1</v>
      </c>
    </row>
    <row r="52" spans="2:29" x14ac:dyDescent="0.15">
      <c r="B52" s="1" t="s">
        <v>50</v>
      </c>
      <c r="D52" s="163" t="s">
        <v>193</v>
      </c>
      <c r="E52" s="52">
        <v>30</v>
      </c>
      <c r="F52" s="56">
        <v>5.82</v>
      </c>
      <c r="G52" s="56">
        <v>5.82</v>
      </c>
      <c r="H52" s="52">
        <v>1</v>
      </c>
      <c r="I52" s="52"/>
      <c r="J52" s="52">
        <v>6</v>
      </c>
      <c r="K52" s="154"/>
      <c r="M52" s="138"/>
      <c r="N52" s="114"/>
      <c r="O52" s="116"/>
      <c r="P52" s="116"/>
      <c r="Q52" s="117"/>
      <c r="R52" s="117"/>
      <c r="S52" s="117"/>
      <c r="T52" s="120"/>
      <c r="U52" s="58"/>
      <c r="V52" s="138"/>
      <c r="W52" s="114"/>
      <c r="X52" s="116"/>
      <c r="Y52" s="116"/>
      <c r="Z52" s="117"/>
      <c r="AA52" s="117"/>
      <c r="AB52" s="117"/>
      <c r="AC52" s="120"/>
    </row>
    <row r="53" spans="2:29" x14ac:dyDescent="0.15">
      <c r="B53" s="1" t="s">
        <v>51</v>
      </c>
      <c r="D53" s="163" t="s">
        <v>193</v>
      </c>
      <c r="E53" s="52">
        <v>11</v>
      </c>
      <c r="F53" s="56">
        <v>5.91</v>
      </c>
      <c r="G53" s="57">
        <v>5.77</v>
      </c>
      <c r="H53" s="52">
        <v>1</v>
      </c>
      <c r="I53" s="52"/>
      <c r="J53" s="52">
        <v>3</v>
      </c>
      <c r="K53" s="154"/>
      <c r="M53" s="138"/>
      <c r="N53" s="114"/>
      <c r="O53" s="116"/>
      <c r="P53" s="116"/>
      <c r="Q53" s="117"/>
      <c r="R53" s="117"/>
      <c r="S53" s="117"/>
      <c r="T53" s="120"/>
      <c r="U53" s="58"/>
      <c r="V53" s="138"/>
      <c r="W53" s="114"/>
      <c r="X53" s="116"/>
      <c r="Y53" s="116"/>
      <c r="Z53" s="117"/>
      <c r="AA53" s="117"/>
      <c r="AB53" s="117"/>
      <c r="AC53" s="120"/>
    </row>
    <row r="54" spans="2:29" x14ac:dyDescent="0.15">
      <c r="B54" s="1" t="s">
        <v>52</v>
      </c>
      <c r="D54" s="163" t="s">
        <v>208</v>
      </c>
      <c r="E54" s="52">
        <v>22</v>
      </c>
      <c r="F54" s="57">
        <v>5.66</v>
      </c>
      <c r="G54" s="57">
        <v>5.75</v>
      </c>
      <c r="H54" s="52"/>
      <c r="I54" s="52"/>
      <c r="J54" s="52">
        <v>2</v>
      </c>
      <c r="K54" s="154">
        <v>1</v>
      </c>
      <c r="M54" s="138"/>
      <c r="N54" s="114"/>
      <c r="O54" s="116"/>
      <c r="P54" s="116"/>
      <c r="Q54" s="117"/>
      <c r="R54" s="117"/>
      <c r="S54" s="117"/>
      <c r="T54" s="120"/>
      <c r="U54" s="58"/>
      <c r="V54" s="138"/>
      <c r="W54" s="114"/>
      <c r="X54" s="116"/>
      <c r="Y54" s="116"/>
      <c r="Z54" s="117"/>
      <c r="AA54" s="117"/>
      <c r="AB54" s="117"/>
      <c r="AC54" s="120"/>
    </row>
    <row r="55" spans="2:29" x14ac:dyDescent="0.15">
      <c r="B55" s="1" t="s">
        <v>53</v>
      </c>
      <c r="D55" s="163" t="s">
        <v>194</v>
      </c>
      <c r="E55" s="52">
        <v>26</v>
      </c>
      <c r="F55" s="57">
        <v>5.6</v>
      </c>
      <c r="G55" s="57">
        <v>5.71</v>
      </c>
      <c r="H55" s="52"/>
      <c r="I55" s="52"/>
      <c r="J55" s="52">
        <v>6</v>
      </c>
      <c r="K55" s="154"/>
      <c r="M55" s="137" t="s">
        <v>194</v>
      </c>
      <c r="N55" s="62">
        <v>22</v>
      </c>
      <c r="O55" s="57">
        <v>5.43</v>
      </c>
      <c r="P55" s="57">
        <v>5.7</v>
      </c>
      <c r="Q55" s="29"/>
      <c r="R55" s="29"/>
      <c r="S55" s="103">
        <v>8</v>
      </c>
      <c r="T55" s="32">
        <v>2</v>
      </c>
      <c r="U55" s="58"/>
      <c r="V55" s="137" t="s">
        <v>194</v>
      </c>
      <c r="W55" s="62">
        <v>33</v>
      </c>
      <c r="X55" s="54">
        <v>5.98</v>
      </c>
      <c r="Y55" s="54">
        <v>5.97</v>
      </c>
      <c r="Z55" s="29">
        <v>2</v>
      </c>
      <c r="AA55" s="29">
        <v>1</v>
      </c>
      <c r="AB55" s="103">
        <v>7</v>
      </c>
      <c r="AC55" s="32">
        <v>1</v>
      </c>
    </row>
    <row r="56" spans="2:29" x14ac:dyDescent="0.15">
      <c r="B56" s="1" t="s">
        <v>54</v>
      </c>
      <c r="D56" s="163" t="s">
        <v>206</v>
      </c>
      <c r="E56" s="52">
        <v>31</v>
      </c>
      <c r="F56" s="57">
        <v>5.6</v>
      </c>
      <c r="G56" s="57">
        <v>5.71</v>
      </c>
      <c r="H56" s="52"/>
      <c r="I56" s="52"/>
      <c r="J56" s="103">
        <v>7</v>
      </c>
      <c r="K56" s="154"/>
      <c r="M56" s="137" t="s">
        <v>206</v>
      </c>
      <c r="N56" s="62">
        <v>21</v>
      </c>
      <c r="O56" s="57">
        <v>5.79</v>
      </c>
      <c r="P56" s="56">
        <v>5.81</v>
      </c>
      <c r="Q56" s="29"/>
      <c r="R56" s="29"/>
      <c r="S56" s="29">
        <v>1</v>
      </c>
      <c r="T56" s="32"/>
      <c r="U56" s="58"/>
      <c r="V56" s="138"/>
      <c r="W56" s="114"/>
      <c r="X56" s="116"/>
      <c r="Y56" s="116"/>
      <c r="Z56" s="117"/>
      <c r="AA56" s="117"/>
      <c r="AB56" s="117"/>
      <c r="AC56" s="120"/>
    </row>
    <row r="57" spans="2:29" x14ac:dyDescent="0.15">
      <c r="B57" s="1" t="s">
        <v>55</v>
      </c>
      <c r="D57" s="163" t="s">
        <v>195</v>
      </c>
      <c r="E57" s="52">
        <v>31</v>
      </c>
      <c r="F57" s="57">
        <v>5.56</v>
      </c>
      <c r="G57" s="57">
        <v>5.69</v>
      </c>
      <c r="H57" s="52">
        <v>1</v>
      </c>
      <c r="I57" s="52"/>
      <c r="J57" s="147">
        <v>12</v>
      </c>
      <c r="K57" s="154">
        <v>1</v>
      </c>
      <c r="M57" s="138"/>
      <c r="N57" s="114"/>
      <c r="O57" s="116"/>
      <c r="P57" s="116"/>
      <c r="Q57" s="117"/>
      <c r="R57" s="117"/>
      <c r="S57" s="117"/>
      <c r="T57" s="120"/>
      <c r="U57" s="58"/>
      <c r="V57" s="138"/>
      <c r="W57" s="114"/>
      <c r="X57" s="116"/>
      <c r="Y57" s="116"/>
      <c r="Z57" s="117"/>
      <c r="AA57" s="117"/>
      <c r="AB57" s="117"/>
      <c r="AC57" s="120"/>
    </row>
    <row r="58" spans="2:29" x14ac:dyDescent="0.15">
      <c r="B58" s="1" t="s">
        <v>56</v>
      </c>
      <c r="D58" s="163" t="s">
        <v>194</v>
      </c>
      <c r="E58" s="52">
        <v>17</v>
      </c>
      <c r="F58" s="57">
        <v>5.47</v>
      </c>
      <c r="G58" s="57">
        <v>5.68</v>
      </c>
      <c r="H58" s="52"/>
      <c r="I58" s="52"/>
      <c r="J58" s="52">
        <v>5</v>
      </c>
      <c r="K58" s="154">
        <v>1</v>
      </c>
      <c r="M58" s="138"/>
      <c r="N58" s="114"/>
      <c r="O58" s="116"/>
      <c r="P58" s="116"/>
      <c r="Q58" s="117"/>
      <c r="R58" s="117"/>
      <c r="S58" s="117"/>
      <c r="T58" s="120"/>
      <c r="U58" s="58"/>
      <c r="V58" s="138"/>
      <c r="W58" s="114"/>
      <c r="X58" s="116"/>
      <c r="Y58" s="116"/>
      <c r="Z58" s="117"/>
      <c r="AA58" s="117"/>
      <c r="AB58" s="117"/>
      <c r="AC58" s="120"/>
    </row>
    <row r="59" spans="2:29" x14ac:dyDescent="0.15">
      <c r="B59" s="1" t="s">
        <v>58</v>
      </c>
      <c r="D59" s="163" t="s">
        <v>193</v>
      </c>
      <c r="E59" s="52">
        <v>24</v>
      </c>
      <c r="F59" s="57">
        <v>5.6</v>
      </c>
      <c r="G59" s="57">
        <v>5.65</v>
      </c>
      <c r="H59" s="52"/>
      <c r="I59" s="52">
        <v>2</v>
      </c>
      <c r="J59" s="52">
        <v>4</v>
      </c>
      <c r="K59" s="154">
        <v>1</v>
      </c>
      <c r="M59" s="137" t="s">
        <v>203</v>
      </c>
      <c r="N59" s="62">
        <v>27</v>
      </c>
      <c r="O59" s="57">
        <v>5.61</v>
      </c>
      <c r="P59" s="57">
        <v>5.72</v>
      </c>
      <c r="Q59" s="29"/>
      <c r="R59" s="29">
        <v>2</v>
      </c>
      <c r="S59" s="29">
        <v>6</v>
      </c>
      <c r="T59" s="32">
        <v>2</v>
      </c>
      <c r="U59" s="58"/>
      <c r="V59" s="137" t="s">
        <v>203</v>
      </c>
      <c r="W59" s="62">
        <v>32</v>
      </c>
      <c r="X59" s="53">
        <v>6.45</v>
      </c>
      <c r="Y59" s="53">
        <v>6.19</v>
      </c>
      <c r="Z59" s="29">
        <v>2</v>
      </c>
      <c r="AA59" s="33">
        <v>6</v>
      </c>
      <c r="AB59" s="29">
        <v>3</v>
      </c>
      <c r="AC59" s="32"/>
    </row>
    <row r="60" spans="2:29" x14ac:dyDescent="0.15">
      <c r="B60" s="1" t="s">
        <v>57</v>
      </c>
      <c r="D60" s="163" t="s">
        <v>195</v>
      </c>
      <c r="E60" s="52">
        <v>24</v>
      </c>
      <c r="F60" s="57">
        <v>5.67</v>
      </c>
      <c r="G60" s="57">
        <v>5.65</v>
      </c>
      <c r="H60" s="52"/>
      <c r="I60" s="52">
        <v>2</v>
      </c>
      <c r="J60" s="52">
        <v>1</v>
      </c>
      <c r="K60" s="154">
        <v>1</v>
      </c>
      <c r="M60" s="137" t="s">
        <v>195</v>
      </c>
      <c r="N60" s="62">
        <v>35</v>
      </c>
      <c r="O60" s="54">
        <v>5.96</v>
      </c>
      <c r="P60" s="57">
        <v>5.76</v>
      </c>
      <c r="Q60" s="29">
        <v>2</v>
      </c>
      <c r="R60" s="29">
        <v>2</v>
      </c>
      <c r="S60" s="29">
        <v>2</v>
      </c>
      <c r="T60" s="32"/>
      <c r="U60" s="58"/>
      <c r="V60" s="137" t="s">
        <v>195</v>
      </c>
      <c r="W60" s="62">
        <v>29</v>
      </c>
      <c r="X60" s="53">
        <v>6.31</v>
      </c>
      <c r="Y60" s="53">
        <v>6.1</v>
      </c>
      <c r="Z60" s="29">
        <v>2</v>
      </c>
      <c r="AA60" s="29">
        <v>1</v>
      </c>
      <c r="AB60" s="29">
        <v>2</v>
      </c>
      <c r="AC60" s="32"/>
    </row>
    <row r="61" spans="2:29" x14ac:dyDescent="0.15">
      <c r="B61" s="1" t="s">
        <v>59</v>
      </c>
      <c r="D61" s="163" t="s">
        <v>201</v>
      </c>
      <c r="E61" s="52">
        <v>19</v>
      </c>
      <c r="F61" s="57">
        <v>5.34</v>
      </c>
      <c r="G61" s="57">
        <v>5.55</v>
      </c>
      <c r="H61" s="52"/>
      <c r="I61" s="52"/>
      <c r="J61" s="52">
        <v>2</v>
      </c>
      <c r="K61" s="154">
        <v>1</v>
      </c>
      <c r="M61" s="137" t="s">
        <v>218</v>
      </c>
      <c r="N61" s="62">
        <v>25</v>
      </c>
      <c r="O61" s="54">
        <v>5.96</v>
      </c>
      <c r="P61" s="56">
        <v>5.82</v>
      </c>
      <c r="Q61" s="29">
        <v>2</v>
      </c>
      <c r="R61" s="29">
        <v>1</v>
      </c>
      <c r="S61" s="29">
        <v>3</v>
      </c>
      <c r="T61" s="32"/>
      <c r="U61" s="58"/>
      <c r="V61" s="137" t="s">
        <v>218</v>
      </c>
      <c r="W61" s="62">
        <v>21</v>
      </c>
      <c r="X61" s="57">
        <v>5.57</v>
      </c>
      <c r="Y61" s="57">
        <v>5.64</v>
      </c>
      <c r="Z61" s="29">
        <v>0</v>
      </c>
      <c r="AA61" s="29"/>
      <c r="AB61" s="29">
        <v>3</v>
      </c>
      <c r="AC61" s="32"/>
    </row>
    <row r="62" spans="2:29" ht="9.75" thickBot="1" x14ac:dyDescent="0.2">
      <c r="B62" s="1" t="s">
        <v>60</v>
      </c>
      <c r="D62" s="164" t="s">
        <v>195</v>
      </c>
      <c r="E62" s="155">
        <v>27</v>
      </c>
      <c r="F62" s="67">
        <v>5.63</v>
      </c>
      <c r="G62" s="67">
        <v>5.54</v>
      </c>
      <c r="H62" s="155">
        <v>1</v>
      </c>
      <c r="I62" s="156">
        <v>4</v>
      </c>
      <c r="J62" s="157">
        <v>9</v>
      </c>
      <c r="K62" s="158"/>
      <c r="M62" s="150"/>
      <c r="N62" s="122"/>
      <c r="O62" s="124"/>
      <c r="P62" s="124"/>
      <c r="Q62" s="151"/>
      <c r="R62" s="151"/>
      <c r="S62" s="151"/>
      <c r="T62" s="127"/>
      <c r="U62" s="58"/>
      <c r="V62" s="150"/>
      <c r="W62" s="122"/>
      <c r="X62" s="124"/>
      <c r="Y62" s="124"/>
      <c r="Z62" s="151"/>
      <c r="AA62" s="151"/>
      <c r="AB62" s="151"/>
      <c r="AC62" s="127"/>
    </row>
    <row r="63" spans="2:29" x14ac:dyDescent="0.15">
      <c r="E63" s="15"/>
      <c r="F63" s="15"/>
      <c r="G63" s="15"/>
      <c r="H63" s="15"/>
      <c r="I63" s="15"/>
      <c r="J63" s="15"/>
      <c r="K63" s="15"/>
      <c r="N63" s="15"/>
      <c r="O63" s="15"/>
      <c r="P63" s="15"/>
      <c r="Q63" s="15"/>
      <c r="R63" s="15"/>
      <c r="S63" s="15"/>
      <c r="T63" s="15"/>
      <c r="W63" s="15"/>
      <c r="X63" s="15"/>
      <c r="Y63" s="15"/>
      <c r="Z63" s="15"/>
      <c r="AA63" s="15"/>
      <c r="AB63" s="15"/>
      <c r="AC63" s="15"/>
    </row>
    <row r="64" spans="2:29" x14ac:dyDescent="0.15">
      <c r="E64" s="15"/>
      <c r="F64" s="15"/>
      <c r="G64" s="15"/>
      <c r="H64" s="15"/>
      <c r="I64" s="15"/>
      <c r="J64" s="15"/>
      <c r="K64" s="15"/>
      <c r="N64" s="15"/>
      <c r="O64" s="15"/>
      <c r="P64" s="15"/>
      <c r="Q64" s="15"/>
      <c r="R64" s="15"/>
      <c r="S64" s="15"/>
      <c r="T64" s="15"/>
      <c r="W64" s="15"/>
      <c r="X64" s="15"/>
      <c r="Y64" s="15"/>
      <c r="Z64" s="15"/>
      <c r="AA64" s="15"/>
      <c r="AB64" s="15"/>
      <c r="AC64" s="15"/>
    </row>
    <row r="65" spans="5:29" x14ac:dyDescent="0.15">
      <c r="E65" s="15"/>
      <c r="F65" s="15"/>
      <c r="G65" s="15"/>
      <c r="H65" s="15"/>
      <c r="I65" s="15"/>
      <c r="J65" s="15"/>
      <c r="K65" s="15"/>
      <c r="N65" s="15"/>
      <c r="O65" s="15"/>
      <c r="P65" s="15"/>
      <c r="Q65" s="15"/>
      <c r="R65" s="15"/>
      <c r="S65" s="15"/>
      <c r="T65" s="15"/>
      <c r="W65" s="15"/>
      <c r="X65" s="15"/>
      <c r="Y65" s="15"/>
      <c r="Z65" s="15"/>
      <c r="AA65" s="15"/>
      <c r="AB65" s="15"/>
      <c r="AC65" s="15"/>
    </row>
    <row r="66" spans="5:29" x14ac:dyDescent="0.15">
      <c r="E66" s="15"/>
      <c r="F66" s="15"/>
      <c r="G66" s="15"/>
      <c r="H66" s="15"/>
      <c r="I66" s="15"/>
      <c r="J66" s="15"/>
      <c r="K66" s="15"/>
      <c r="N66" s="15"/>
      <c r="O66" s="15"/>
      <c r="P66" s="15"/>
      <c r="Q66" s="15"/>
      <c r="R66" s="15"/>
      <c r="S66" s="15"/>
      <c r="T66" s="15"/>
      <c r="W66" s="15"/>
      <c r="X66" s="15"/>
      <c r="Y66" s="15"/>
      <c r="Z66" s="15"/>
      <c r="AA66" s="15"/>
      <c r="AB66" s="15"/>
      <c r="AC66" s="15"/>
    </row>
    <row r="67" spans="5:29" x14ac:dyDescent="0.15">
      <c r="E67" s="15"/>
      <c r="F67" s="15"/>
      <c r="G67" s="15"/>
      <c r="H67" s="15"/>
      <c r="I67" s="15"/>
      <c r="J67" s="15"/>
      <c r="K67" s="15"/>
      <c r="N67" s="15"/>
      <c r="O67" s="15"/>
      <c r="P67" s="15"/>
      <c r="Q67" s="15"/>
      <c r="R67" s="15"/>
      <c r="S67" s="15"/>
      <c r="T67" s="15"/>
      <c r="W67" s="15"/>
      <c r="X67" s="15"/>
      <c r="Y67" s="15"/>
      <c r="Z67" s="15"/>
      <c r="AA67" s="15"/>
      <c r="AB67" s="15"/>
      <c r="AC67" s="15"/>
    </row>
    <row r="68" spans="5:29" x14ac:dyDescent="0.15">
      <c r="E68" s="15"/>
      <c r="F68" s="15"/>
      <c r="G68" s="15"/>
      <c r="H68" s="15"/>
      <c r="I68" s="15"/>
      <c r="J68" s="15"/>
      <c r="K68" s="15"/>
      <c r="N68" s="15"/>
      <c r="O68" s="15"/>
      <c r="P68" s="15"/>
      <c r="Q68" s="15"/>
      <c r="R68" s="15"/>
      <c r="S68" s="15"/>
      <c r="T68" s="15"/>
      <c r="W68" s="15"/>
      <c r="X68" s="15"/>
      <c r="Y68" s="15"/>
      <c r="Z68" s="15"/>
      <c r="AA68" s="15"/>
      <c r="AB68" s="15"/>
      <c r="AC68" s="15"/>
    </row>
    <row r="69" spans="5:29" x14ac:dyDescent="0.15">
      <c r="E69" s="15"/>
      <c r="F69" s="15"/>
      <c r="G69" s="15"/>
      <c r="H69" s="15"/>
      <c r="I69" s="15"/>
      <c r="J69" s="15"/>
      <c r="K69" s="15"/>
      <c r="N69" s="15"/>
      <c r="O69" s="15"/>
      <c r="P69" s="15"/>
      <c r="Q69" s="15"/>
      <c r="R69" s="15"/>
      <c r="S69" s="15"/>
      <c r="T69" s="15"/>
      <c r="W69" s="15"/>
      <c r="X69" s="15"/>
      <c r="Y69" s="15"/>
      <c r="Z69" s="15"/>
      <c r="AA69" s="15"/>
      <c r="AB69" s="15"/>
      <c r="AC69" s="15"/>
    </row>
    <row r="70" spans="5:29" x14ac:dyDescent="0.15">
      <c r="E70" s="15"/>
      <c r="F70" s="15"/>
      <c r="G70" s="15"/>
      <c r="H70" s="15"/>
      <c r="I70" s="15"/>
      <c r="J70" s="15"/>
      <c r="K70" s="15"/>
      <c r="N70" s="15"/>
      <c r="O70" s="15"/>
      <c r="P70" s="15"/>
      <c r="Q70" s="15"/>
      <c r="R70" s="15"/>
      <c r="S70" s="15"/>
      <c r="T70" s="15"/>
      <c r="W70" s="15"/>
      <c r="X70" s="15"/>
      <c r="Y70" s="15"/>
      <c r="Z70" s="15"/>
      <c r="AA70" s="15"/>
      <c r="AB70" s="15"/>
      <c r="AC70" s="15"/>
    </row>
    <row r="71" spans="5:29" x14ac:dyDescent="0.15">
      <c r="E71" s="15"/>
      <c r="F71" s="15"/>
      <c r="G71" s="15"/>
      <c r="H71" s="15"/>
      <c r="I71" s="15"/>
      <c r="J71" s="15"/>
      <c r="K71" s="15"/>
      <c r="N71" s="15"/>
      <c r="O71" s="15"/>
      <c r="P71" s="15"/>
      <c r="Q71" s="15"/>
      <c r="R71" s="15"/>
      <c r="S71" s="15"/>
      <c r="T71" s="15"/>
      <c r="W71" s="15"/>
      <c r="X71" s="15"/>
      <c r="Y71" s="15"/>
      <c r="Z71" s="15"/>
      <c r="AA71" s="15"/>
      <c r="AB71" s="15"/>
      <c r="AC71" s="15"/>
    </row>
    <row r="72" spans="5:29" x14ac:dyDescent="0.15">
      <c r="E72" s="15"/>
      <c r="F72" s="15"/>
      <c r="G72" s="15"/>
      <c r="H72" s="15"/>
      <c r="I72" s="15"/>
      <c r="J72" s="15"/>
      <c r="K72" s="15"/>
      <c r="N72" s="15"/>
      <c r="O72" s="15"/>
      <c r="P72" s="15"/>
      <c r="Q72" s="15"/>
      <c r="R72" s="15"/>
      <c r="S72" s="15"/>
      <c r="T72" s="15"/>
      <c r="W72" s="15"/>
      <c r="X72" s="15"/>
      <c r="Y72" s="15"/>
      <c r="Z72" s="15"/>
      <c r="AA72" s="15"/>
      <c r="AB72" s="15"/>
      <c r="AC72" s="15"/>
    </row>
    <row r="73" spans="5:29" x14ac:dyDescent="0.15">
      <c r="E73" s="15"/>
      <c r="F73" s="15"/>
      <c r="G73" s="15"/>
      <c r="H73" s="15"/>
      <c r="I73" s="15"/>
      <c r="J73" s="15"/>
      <c r="K73" s="15"/>
      <c r="N73" s="15"/>
      <c r="O73" s="15"/>
      <c r="P73" s="15"/>
      <c r="Q73" s="15"/>
      <c r="R73" s="15"/>
      <c r="S73" s="15"/>
      <c r="T73" s="15"/>
      <c r="W73" s="15"/>
      <c r="X73" s="15"/>
      <c r="Y73" s="15"/>
      <c r="Z73" s="15"/>
      <c r="AA73" s="15"/>
      <c r="AB73" s="15"/>
      <c r="AC73" s="15"/>
    </row>
    <row r="74" spans="5:29" x14ac:dyDescent="0.15">
      <c r="E74" s="15"/>
      <c r="F74" s="15"/>
      <c r="G74" s="15"/>
      <c r="H74" s="15"/>
      <c r="I74" s="15"/>
      <c r="J74" s="15"/>
      <c r="K74" s="15"/>
      <c r="N74" s="15"/>
      <c r="O74" s="15"/>
      <c r="P74" s="15"/>
      <c r="Q74" s="15"/>
      <c r="R74" s="15"/>
      <c r="S74" s="15"/>
      <c r="T74" s="15"/>
      <c r="W74" s="15"/>
      <c r="X74" s="15"/>
      <c r="Y74" s="15"/>
      <c r="Z74" s="15"/>
      <c r="AA74" s="15"/>
      <c r="AB74" s="15"/>
      <c r="AC74" s="15"/>
    </row>
    <row r="75" spans="5:29" x14ac:dyDescent="0.15">
      <c r="E75" s="15"/>
      <c r="F75" s="15"/>
      <c r="G75" s="15"/>
      <c r="H75" s="15"/>
      <c r="I75" s="15"/>
      <c r="J75" s="15"/>
      <c r="K75" s="15"/>
      <c r="N75" s="15"/>
      <c r="O75" s="15"/>
      <c r="P75" s="15"/>
      <c r="Q75" s="15"/>
      <c r="R75" s="15"/>
      <c r="S75" s="15"/>
      <c r="T75" s="15"/>
      <c r="W75" s="15"/>
      <c r="X75" s="15"/>
      <c r="Y75" s="15"/>
      <c r="Z75" s="15"/>
      <c r="AA75" s="15"/>
      <c r="AB75" s="15"/>
      <c r="AC75" s="15"/>
    </row>
    <row r="76" spans="5:29" x14ac:dyDescent="0.15">
      <c r="E76" s="15"/>
      <c r="F76" s="15"/>
      <c r="G76" s="15"/>
      <c r="H76" s="15"/>
      <c r="I76" s="15"/>
      <c r="J76" s="15"/>
      <c r="K76" s="15"/>
      <c r="N76" s="15"/>
      <c r="O76" s="15"/>
      <c r="P76" s="15"/>
      <c r="Q76" s="15"/>
      <c r="R76" s="15"/>
      <c r="S76" s="15"/>
      <c r="T76" s="15"/>
      <c r="W76" s="15"/>
      <c r="X76" s="15"/>
      <c r="Y76" s="15"/>
      <c r="Z76" s="15"/>
      <c r="AA76" s="15"/>
      <c r="AB76" s="15"/>
      <c r="AC76" s="15"/>
    </row>
    <row r="77" spans="5:29" x14ac:dyDescent="0.15">
      <c r="E77" s="15"/>
      <c r="F77" s="15"/>
      <c r="G77" s="15"/>
      <c r="H77" s="15"/>
      <c r="I77" s="15"/>
      <c r="J77" s="15"/>
      <c r="K77" s="15"/>
      <c r="N77" s="15"/>
      <c r="O77" s="15"/>
      <c r="P77" s="15"/>
      <c r="Q77" s="15"/>
      <c r="R77" s="15"/>
      <c r="S77" s="15"/>
      <c r="T77" s="15"/>
      <c r="W77" s="15"/>
      <c r="X77" s="15"/>
      <c r="Y77" s="15"/>
      <c r="Z77" s="15"/>
      <c r="AA77" s="15"/>
      <c r="AB77" s="15"/>
      <c r="AC77" s="15"/>
    </row>
    <row r="78" spans="5:29" x14ac:dyDescent="0.15">
      <c r="E78" s="15"/>
      <c r="F78" s="15"/>
      <c r="G78" s="15"/>
      <c r="H78" s="15"/>
      <c r="I78" s="15"/>
      <c r="J78" s="15"/>
      <c r="K78" s="15"/>
      <c r="N78" s="15"/>
      <c r="O78" s="15"/>
      <c r="P78" s="15"/>
      <c r="Q78" s="15"/>
      <c r="R78" s="15"/>
      <c r="S78" s="15"/>
      <c r="T78" s="15"/>
      <c r="W78" s="15"/>
      <c r="X78" s="15"/>
      <c r="Y78" s="15"/>
      <c r="Z78" s="15"/>
      <c r="AA78" s="15"/>
      <c r="AB78" s="15"/>
      <c r="AC78" s="15"/>
    </row>
    <row r="79" spans="5:29" x14ac:dyDescent="0.15">
      <c r="E79" s="15"/>
      <c r="F79" s="15"/>
      <c r="G79" s="15"/>
      <c r="H79" s="15"/>
      <c r="I79" s="15"/>
      <c r="J79" s="15"/>
      <c r="K79" s="15"/>
      <c r="N79" s="15"/>
      <c r="O79" s="15"/>
      <c r="P79" s="15"/>
      <c r="Q79" s="15"/>
      <c r="R79" s="15"/>
      <c r="S79" s="15"/>
      <c r="T79" s="15"/>
      <c r="W79" s="15"/>
      <c r="X79" s="15"/>
      <c r="Y79" s="15"/>
      <c r="Z79" s="15"/>
      <c r="AA79" s="15"/>
      <c r="AB79" s="15"/>
      <c r="AC79" s="15"/>
    </row>
    <row r="80" spans="5:29" x14ac:dyDescent="0.15">
      <c r="E80" s="15"/>
      <c r="F80" s="15"/>
      <c r="G80" s="15"/>
      <c r="H80" s="15"/>
      <c r="I80" s="15"/>
      <c r="J80" s="15"/>
      <c r="K80" s="15"/>
      <c r="N80" s="15"/>
      <c r="O80" s="15"/>
      <c r="P80" s="15"/>
      <c r="Q80" s="15"/>
      <c r="R80" s="15"/>
      <c r="S80" s="15"/>
      <c r="T80" s="15"/>
      <c r="W80" s="15"/>
      <c r="X80" s="15"/>
      <c r="Y80" s="15"/>
      <c r="Z80" s="15"/>
      <c r="AA80" s="15"/>
      <c r="AB80" s="15"/>
      <c r="AC80" s="15"/>
    </row>
    <row r="81" spans="5:29" x14ac:dyDescent="0.15">
      <c r="E81" s="15"/>
      <c r="F81" s="15"/>
      <c r="G81" s="15"/>
      <c r="H81" s="15"/>
      <c r="I81" s="15"/>
      <c r="J81" s="15"/>
      <c r="K81" s="15"/>
      <c r="N81" s="15"/>
      <c r="O81" s="15"/>
      <c r="P81" s="15"/>
      <c r="Q81" s="15"/>
      <c r="R81" s="15"/>
      <c r="S81" s="15"/>
      <c r="T81" s="15"/>
      <c r="W81" s="15"/>
      <c r="X81" s="15"/>
      <c r="Y81" s="15"/>
      <c r="Z81" s="15"/>
      <c r="AA81" s="15"/>
      <c r="AB81" s="15"/>
      <c r="AC81" s="15"/>
    </row>
    <row r="82" spans="5:29" x14ac:dyDescent="0.15">
      <c r="E82" s="15"/>
      <c r="F82" s="15"/>
      <c r="G82" s="15"/>
      <c r="H82" s="15"/>
      <c r="I82" s="15"/>
      <c r="J82" s="15"/>
      <c r="K82" s="15"/>
      <c r="N82" s="15"/>
      <c r="O82" s="15"/>
      <c r="P82" s="15"/>
      <c r="Q82" s="15"/>
      <c r="R82" s="15"/>
      <c r="S82" s="15"/>
      <c r="T82" s="15"/>
      <c r="W82" s="15"/>
      <c r="X82" s="15"/>
      <c r="Y82" s="15"/>
      <c r="Z82" s="15"/>
      <c r="AA82" s="15"/>
      <c r="AB82" s="15"/>
      <c r="AC82" s="15"/>
    </row>
    <row r="83" spans="5:29" x14ac:dyDescent="0.15">
      <c r="E83" s="15"/>
      <c r="F83" s="15"/>
      <c r="G83" s="15"/>
      <c r="H83" s="15"/>
      <c r="I83" s="15"/>
      <c r="J83" s="15"/>
      <c r="K83" s="15"/>
      <c r="N83" s="15"/>
      <c r="O83" s="15"/>
      <c r="P83" s="15"/>
      <c r="Q83" s="15"/>
      <c r="R83" s="15"/>
      <c r="S83" s="15"/>
      <c r="T83" s="15"/>
      <c r="W83" s="15"/>
      <c r="X83" s="15"/>
      <c r="Y83" s="15"/>
      <c r="Z83" s="15"/>
      <c r="AA83" s="15"/>
      <c r="AB83" s="15"/>
      <c r="AC83" s="15"/>
    </row>
    <row r="84" spans="5:29" x14ac:dyDescent="0.15">
      <c r="E84" s="15"/>
      <c r="F84" s="15"/>
      <c r="G84" s="15"/>
      <c r="H84" s="15"/>
      <c r="I84" s="15"/>
      <c r="J84" s="15"/>
      <c r="K84" s="15"/>
      <c r="N84" s="15"/>
      <c r="O84" s="15"/>
      <c r="P84" s="15"/>
      <c r="Q84" s="15"/>
      <c r="R84" s="15"/>
      <c r="S84" s="15"/>
      <c r="T84" s="15"/>
      <c r="W84" s="15"/>
      <c r="X84" s="15"/>
      <c r="Y84" s="15"/>
      <c r="Z84" s="15"/>
      <c r="AA84" s="15"/>
      <c r="AB84" s="15"/>
      <c r="AC84" s="15"/>
    </row>
    <row r="85" spans="5:29" x14ac:dyDescent="0.15">
      <c r="E85" s="15"/>
      <c r="F85" s="15"/>
      <c r="G85" s="15"/>
      <c r="H85" s="15"/>
      <c r="I85" s="15"/>
      <c r="J85" s="15"/>
      <c r="K85" s="15"/>
      <c r="N85" s="15"/>
      <c r="O85" s="15"/>
      <c r="P85" s="15"/>
      <c r="Q85" s="15"/>
      <c r="R85" s="15"/>
      <c r="S85" s="15"/>
      <c r="T85" s="15"/>
      <c r="W85" s="15"/>
      <c r="X85" s="15"/>
      <c r="Y85" s="15"/>
      <c r="Z85" s="15"/>
      <c r="AA85" s="15"/>
      <c r="AB85" s="15"/>
      <c r="AC85" s="15"/>
    </row>
    <row r="86" spans="5:29" x14ac:dyDescent="0.15">
      <c r="E86" s="15"/>
      <c r="F86" s="15"/>
      <c r="G86" s="15"/>
      <c r="H86" s="15"/>
      <c r="I86" s="15"/>
      <c r="J86" s="15"/>
      <c r="K86" s="15"/>
      <c r="N86" s="15"/>
      <c r="O86" s="15"/>
      <c r="P86" s="15"/>
      <c r="Q86" s="15"/>
      <c r="R86" s="15"/>
      <c r="S86" s="15"/>
      <c r="T86" s="15"/>
      <c r="W86" s="15"/>
      <c r="X86" s="15"/>
      <c r="Y86" s="15"/>
      <c r="Z86" s="15"/>
      <c r="AA86" s="15"/>
      <c r="AB86" s="15"/>
      <c r="AC86" s="15"/>
    </row>
    <row r="87" spans="5:29" x14ac:dyDescent="0.15">
      <c r="E87" s="15"/>
      <c r="F87" s="15"/>
      <c r="G87" s="15"/>
      <c r="H87" s="15"/>
      <c r="I87" s="15"/>
      <c r="J87" s="15"/>
      <c r="K87" s="15"/>
      <c r="N87" s="15"/>
      <c r="O87" s="15"/>
      <c r="P87" s="15"/>
      <c r="Q87" s="15"/>
      <c r="R87" s="15"/>
      <c r="S87" s="15"/>
      <c r="T87" s="15"/>
      <c r="W87" s="15"/>
      <c r="X87" s="15"/>
      <c r="Y87" s="15"/>
      <c r="Z87" s="15"/>
      <c r="AA87" s="15"/>
      <c r="AB87" s="15"/>
      <c r="AC87" s="15"/>
    </row>
    <row r="88" spans="5:29" x14ac:dyDescent="0.15">
      <c r="E88" s="15"/>
      <c r="F88" s="15"/>
      <c r="G88" s="15"/>
      <c r="H88" s="15"/>
      <c r="I88" s="15"/>
      <c r="J88" s="15"/>
      <c r="K88" s="15"/>
      <c r="N88" s="15"/>
      <c r="O88" s="15"/>
      <c r="P88" s="15"/>
      <c r="Q88" s="15"/>
      <c r="R88" s="15"/>
      <c r="S88" s="15"/>
      <c r="T88" s="15"/>
      <c r="W88" s="15"/>
      <c r="X88" s="15"/>
      <c r="Y88" s="15"/>
      <c r="Z88" s="15"/>
      <c r="AA88" s="15"/>
      <c r="AB88" s="15"/>
      <c r="AC88" s="15"/>
    </row>
    <row r="89" spans="5:29" x14ac:dyDescent="0.15">
      <c r="E89" s="15"/>
      <c r="F89" s="15"/>
      <c r="G89" s="15"/>
      <c r="H89" s="15"/>
      <c r="I89" s="15"/>
      <c r="J89" s="15"/>
      <c r="K89" s="15"/>
      <c r="N89" s="15"/>
      <c r="O89" s="15"/>
      <c r="P89" s="15"/>
      <c r="Q89" s="15"/>
      <c r="R89" s="15"/>
      <c r="S89" s="15"/>
      <c r="T89" s="15"/>
      <c r="W89" s="15"/>
      <c r="X89" s="15"/>
      <c r="Y89" s="15"/>
      <c r="Z89" s="15"/>
      <c r="AA89" s="15"/>
      <c r="AB89" s="15"/>
      <c r="AC89" s="15"/>
    </row>
    <row r="90" spans="5:29" x14ac:dyDescent="0.15">
      <c r="E90" s="15"/>
      <c r="F90" s="15"/>
      <c r="G90" s="15"/>
      <c r="H90" s="15"/>
      <c r="I90" s="15"/>
      <c r="J90" s="15"/>
      <c r="K90" s="15"/>
      <c r="N90" s="15"/>
      <c r="O90" s="15"/>
      <c r="P90" s="15"/>
      <c r="Q90" s="15"/>
      <c r="R90" s="15"/>
      <c r="S90" s="15"/>
      <c r="T90" s="15"/>
      <c r="W90" s="15"/>
      <c r="X90" s="15"/>
      <c r="Y90" s="15"/>
      <c r="Z90" s="15"/>
      <c r="AA90" s="15"/>
      <c r="AB90" s="15"/>
      <c r="AC90" s="1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3"/>
  <dimension ref="A1:AH56"/>
  <sheetViews>
    <sheetView workbookViewId="0">
      <selection activeCell="Q17" sqref="Q17"/>
    </sheetView>
  </sheetViews>
  <sheetFormatPr defaultColWidth="10" defaultRowHeight="11.25" x14ac:dyDescent="0.2"/>
  <cols>
    <col min="1" max="1" width="1.28515625" style="210" customWidth="1"/>
    <col min="2" max="2" width="11.140625" style="210" customWidth="1"/>
    <col min="3" max="10" width="4.42578125" style="218" customWidth="1"/>
    <col min="11" max="11" width="2.140625" style="218" customWidth="1"/>
    <col min="12" max="12" width="4.42578125" style="218" customWidth="1"/>
    <col min="13" max="13" width="10" style="210"/>
    <col min="14" max="15" width="6.28515625" style="243" customWidth="1"/>
    <col min="16" max="16" width="6.28515625" style="210" customWidth="1"/>
    <col min="17" max="17" width="10" style="210"/>
    <col min="18" max="18" width="6" style="210" customWidth="1"/>
    <col min="19" max="19" width="5.85546875" style="210" customWidth="1"/>
    <col min="20" max="21" width="4.140625" style="210" customWidth="1"/>
    <col min="22" max="35" width="5.28515625" style="210" customWidth="1"/>
    <col min="36" max="16384" width="10" style="210"/>
  </cols>
  <sheetData>
    <row r="1" spans="1:34" x14ac:dyDescent="0.2">
      <c r="B1" s="211" t="s">
        <v>248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</row>
    <row r="2" spans="1:34" ht="18" customHeight="1" x14ac:dyDescent="0.2">
      <c r="A2" s="212"/>
      <c r="B2" s="213" t="s">
        <v>0</v>
      </c>
      <c r="C2" s="214" t="s">
        <v>177</v>
      </c>
      <c r="D2" s="213" t="s">
        <v>188</v>
      </c>
      <c r="E2" s="213" t="s">
        <v>182</v>
      </c>
      <c r="F2" s="213" t="s">
        <v>180</v>
      </c>
      <c r="G2" s="213" t="s">
        <v>179</v>
      </c>
      <c r="H2" s="213" t="s">
        <v>239</v>
      </c>
      <c r="I2" s="213" t="s">
        <v>181</v>
      </c>
      <c r="J2" s="213" t="s">
        <v>178</v>
      </c>
      <c r="K2" s="206"/>
      <c r="L2" s="206"/>
      <c r="N2" s="243" t="s">
        <v>705</v>
      </c>
      <c r="O2" s="243" t="s">
        <v>706</v>
      </c>
      <c r="Q2" s="210" t="s">
        <v>674</v>
      </c>
      <c r="R2" s="210" t="s">
        <v>675</v>
      </c>
      <c r="S2" s="210" t="s">
        <v>177</v>
      </c>
      <c r="T2" s="210" t="s">
        <v>676</v>
      </c>
      <c r="U2" s="210" t="s">
        <v>179</v>
      </c>
      <c r="V2" s="210" t="s">
        <v>677</v>
      </c>
      <c r="W2" s="210" t="s">
        <v>180</v>
      </c>
      <c r="X2" s="210" t="s">
        <v>678</v>
      </c>
      <c r="Y2" s="210" t="s">
        <v>183</v>
      </c>
      <c r="Z2" s="210" t="s">
        <v>679</v>
      </c>
      <c r="AA2" s="210" t="s">
        <v>680</v>
      </c>
      <c r="AB2" s="210" t="s">
        <v>681</v>
      </c>
      <c r="AC2" s="210" t="s">
        <v>682</v>
      </c>
      <c r="AD2" s="210" t="s">
        <v>214</v>
      </c>
      <c r="AE2" s="210" t="s">
        <v>683</v>
      </c>
      <c r="AF2" s="210" t="s">
        <v>684</v>
      </c>
      <c r="AG2" s="210" t="s">
        <v>685</v>
      </c>
      <c r="AH2" s="210" t="s">
        <v>686</v>
      </c>
    </row>
    <row r="3" spans="1:34" x14ac:dyDescent="0.2">
      <c r="A3" s="216"/>
      <c r="B3" s="217" t="s">
        <v>330</v>
      </c>
      <c r="C3" s="205" t="str">
        <f t="shared" ref="C3:C17" si="0">LEFT(M3,3)</f>
        <v>juv</v>
      </c>
      <c r="D3" s="205">
        <f>VLOOKUP($B3,'[1]stat gazz 13-14'!$A:$Z,4,0)</f>
        <v>33</v>
      </c>
      <c r="E3" s="207">
        <f t="shared" ref="E3:E28" si="1">(F3*D3-J3*3)/D3</f>
        <v>5.6515151515151514</v>
      </c>
      <c r="F3" s="207">
        <f>VLOOKUP($B3,'[1]stat gazz 13-14'!$A:$Z,7,0)</f>
        <v>5.7424242424242422</v>
      </c>
      <c r="G3" s="207">
        <f>VLOOKUP($B3,'[1]stat gazz 13-14'!$A:$Z,5,0)</f>
        <v>6.2878787878787881</v>
      </c>
      <c r="H3" s="207">
        <f t="shared" ref="H3:H28" si="2">I3/D3</f>
        <v>0.60606060606060608</v>
      </c>
      <c r="I3" s="209">
        <f>VLOOKUP($B3,'[1]stat gazz 13-14'!$A:$Z,10,0)</f>
        <v>20</v>
      </c>
      <c r="J3" s="209">
        <f>VLOOKUP($B3,'[1]stat gazz 13-14'!$A:$Z,18,0)</f>
        <v>1</v>
      </c>
      <c r="K3" s="206"/>
      <c r="L3" s="206"/>
      <c r="M3" s="210" t="str">
        <f>VLOOKUP($B3,'[1]stat gazz 13-14'!$A:$Z,3,0)</f>
        <v>juventus</v>
      </c>
      <c r="N3" s="243">
        <f>G3*D3</f>
        <v>207.5</v>
      </c>
      <c r="O3" s="243">
        <f>F3*D3</f>
        <v>189.5</v>
      </c>
      <c r="Q3" s="236" t="s">
        <v>324</v>
      </c>
      <c r="R3" s="236" t="s">
        <v>669</v>
      </c>
      <c r="S3" s="236" t="s">
        <v>634</v>
      </c>
      <c r="T3" s="236">
        <v>14</v>
      </c>
      <c r="U3" s="236">
        <v>6.0714285714285712</v>
      </c>
      <c r="V3" s="236">
        <v>85</v>
      </c>
      <c r="W3" s="236">
        <v>4.7857142857142856</v>
      </c>
      <c r="X3" s="236">
        <v>67</v>
      </c>
      <c r="Y3" s="236">
        <v>0</v>
      </c>
      <c r="Z3" s="236">
        <v>21</v>
      </c>
      <c r="AA3" s="236">
        <v>0</v>
      </c>
      <c r="AB3" s="236">
        <v>0</v>
      </c>
      <c r="AC3" s="236">
        <v>0</v>
      </c>
      <c r="AD3" s="236">
        <v>0</v>
      </c>
      <c r="AE3" s="236">
        <v>0</v>
      </c>
      <c r="AF3" s="236">
        <v>0</v>
      </c>
      <c r="AG3" s="236">
        <v>1</v>
      </c>
      <c r="AH3" s="236">
        <v>1</v>
      </c>
    </row>
    <row r="4" spans="1:34" x14ac:dyDescent="0.2">
      <c r="A4" s="216"/>
      <c r="B4" s="217" t="s">
        <v>334</v>
      </c>
      <c r="C4" s="205" t="str">
        <f t="shared" si="0"/>
        <v>rom</v>
      </c>
      <c r="D4" s="205">
        <f>VLOOKUP($B4,'[1]stat gazz 13-14'!$A:$Z,4,0)</f>
        <v>35</v>
      </c>
      <c r="E4" s="207">
        <f t="shared" si="1"/>
        <v>5.458333333333333</v>
      </c>
      <c r="F4" s="207">
        <v>5.458333333333333</v>
      </c>
      <c r="G4" s="207">
        <v>6.1250000000000009</v>
      </c>
      <c r="H4" s="207">
        <f t="shared" si="2"/>
        <v>0.65714285714285714</v>
      </c>
      <c r="I4" s="209">
        <v>23</v>
      </c>
      <c r="J4" s="209">
        <f>VLOOKUP($B4,'[1]stat gazz 13-14'!$A:$Z,18,0)</f>
        <v>0</v>
      </c>
      <c r="K4" s="206"/>
      <c r="L4" s="206"/>
      <c r="M4" s="236" t="str">
        <f>VLOOKUP($B4,'[1]stat gazz 13-14'!$A:$Z,3,0)</f>
        <v>roma</v>
      </c>
      <c r="N4" s="244">
        <f t="shared" ref="N4:N56" si="3">G4*D4</f>
        <v>214.37500000000003</v>
      </c>
      <c r="O4" s="244">
        <f t="shared" ref="O4:O56" si="4">F4*D4</f>
        <v>191.04166666666666</v>
      </c>
      <c r="Q4" s="236" t="s">
        <v>324</v>
      </c>
      <c r="R4" s="236" t="s">
        <v>669</v>
      </c>
      <c r="S4" s="236" t="s">
        <v>633</v>
      </c>
      <c r="T4" s="236">
        <v>11</v>
      </c>
      <c r="U4" s="236">
        <v>5.7727272727272725</v>
      </c>
      <c r="V4" s="236">
        <v>63.5</v>
      </c>
      <c r="W4" s="236">
        <v>4</v>
      </c>
      <c r="X4" s="236">
        <v>44</v>
      </c>
      <c r="Y4" s="236">
        <v>0</v>
      </c>
      <c r="Z4" s="236">
        <v>19</v>
      </c>
      <c r="AA4" s="236">
        <v>0</v>
      </c>
      <c r="AB4" s="236">
        <v>0</v>
      </c>
      <c r="AC4" s="236">
        <v>1</v>
      </c>
      <c r="AD4" s="236">
        <v>0</v>
      </c>
      <c r="AE4" s="236">
        <v>0</v>
      </c>
      <c r="AF4" s="236">
        <v>0</v>
      </c>
      <c r="AG4" s="236">
        <v>1</v>
      </c>
      <c r="AH4" s="236">
        <v>0</v>
      </c>
    </row>
    <row r="5" spans="1:34" x14ac:dyDescent="0.2">
      <c r="A5" s="216"/>
      <c r="B5" s="217" t="s">
        <v>662</v>
      </c>
      <c r="C5" s="205" t="str">
        <f t="shared" si="0"/>
        <v>int</v>
      </c>
      <c r="D5" s="205">
        <f>VLOOKUP($B5,'[1]stat gazz 13-14'!$A:$Z,4,0)</f>
        <v>36</v>
      </c>
      <c r="E5" s="207">
        <f t="shared" si="1"/>
        <v>5.3472222222222223</v>
      </c>
      <c r="F5" s="207">
        <f>VLOOKUP($B5,'[1]stat gazz 13-14'!$A:$Z,7,0)</f>
        <v>5.5972222222222223</v>
      </c>
      <c r="G5" s="207">
        <f>VLOOKUP($B5,'[1]stat gazz 13-14'!$A:$Z,5,0)</f>
        <v>6.2638888888888893</v>
      </c>
      <c r="H5" s="207">
        <f t="shared" si="2"/>
        <v>0.88888888888888884</v>
      </c>
      <c r="I5" s="209">
        <f>VLOOKUP($B5,'[1]stat gazz 13-14'!$A:$Z,10,0)</f>
        <v>32</v>
      </c>
      <c r="J5" s="241">
        <f>VLOOKUP($B5,'[1]stat gazz 13-14'!$A:$Z,18,0)</f>
        <v>3</v>
      </c>
      <c r="K5" s="206"/>
      <c r="L5" s="206"/>
      <c r="M5" s="210" t="str">
        <f>VLOOKUP($B5,'[1]stat gazz 13-14'!$A:$Z,3,0)</f>
        <v>inter</v>
      </c>
      <c r="N5" s="243">
        <f t="shared" si="3"/>
        <v>225.5</v>
      </c>
      <c r="O5" s="243">
        <f t="shared" si="4"/>
        <v>201.5</v>
      </c>
      <c r="Q5" s="236" t="s">
        <v>653</v>
      </c>
      <c r="R5" s="236" t="s">
        <v>669</v>
      </c>
      <c r="S5" s="236" t="s">
        <v>632</v>
      </c>
      <c r="T5" s="236">
        <v>3</v>
      </c>
      <c r="U5" s="236">
        <v>6</v>
      </c>
      <c r="V5" s="236">
        <v>18</v>
      </c>
      <c r="W5" s="236">
        <v>5</v>
      </c>
      <c r="X5" s="236">
        <v>15</v>
      </c>
      <c r="Y5" s="236">
        <v>0</v>
      </c>
      <c r="Z5" s="236">
        <v>6</v>
      </c>
      <c r="AA5" s="236">
        <v>0</v>
      </c>
      <c r="AB5" s="236">
        <v>0</v>
      </c>
      <c r="AC5" s="236">
        <v>0</v>
      </c>
      <c r="AD5" s="236">
        <v>0</v>
      </c>
      <c r="AE5" s="236">
        <v>0</v>
      </c>
      <c r="AF5" s="236">
        <v>0</v>
      </c>
      <c r="AG5" s="236">
        <v>1</v>
      </c>
      <c r="AH5" s="236">
        <v>1</v>
      </c>
    </row>
    <row r="6" spans="1:34" x14ac:dyDescent="0.2">
      <c r="A6" s="216"/>
      <c r="B6" s="217" t="s">
        <v>343</v>
      </c>
      <c r="C6" s="205" t="str">
        <f t="shared" si="0"/>
        <v>nap</v>
      </c>
      <c r="D6" s="205">
        <f>VLOOKUP($B6,'[1]stat gazz 13-14'!$A:$Z,4,0)</f>
        <v>30</v>
      </c>
      <c r="E6" s="207">
        <f t="shared" si="1"/>
        <v>5.0999999999999996</v>
      </c>
      <c r="F6" s="207">
        <f>VLOOKUP($B6,'[1]stat gazz 13-14'!$A:$Z,7,0)</f>
        <v>5.2</v>
      </c>
      <c r="G6" s="207">
        <f>VLOOKUP($B6,'[1]stat gazz 13-14'!$A:$Z,5,0)</f>
        <v>6.1333333333333337</v>
      </c>
      <c r="H6" s="207">
        <f t="shared" si="2"/>
        <v>0.96666666666666667</v>
      </c>
      <c r="I6" s="209">
        <f>VLOOKUP($B6,'[1]stat gazz 13-14'!$A:$Z,10,0)</f>
        <v>29</v>
      </c>
      <c r="J6" s="209">
        <f>VLOOKUP($B6,'[1]stat gazz 13-14'!$A:$Z,18,0)</f>
        <v>1</v>
      </c>
      <c r="K6" s="206"/>
      <c r="L6" s="206"/>
      <c r="M6" s="210" t="str">
        <f>VLOOKUP($B6,'[1]stat gazz 13-14'!$A:$Z,3,0)</f>
        <v>napoli</v>
      </c>
      <c r="N6" s="243">
        <f t="shared" si="3"/>
        <v>184</v>
      </c>
      <c r="O6" s="243">
        <f t="shared" si="4"/>
        <v>156</v>
      </c>
      <c r="Q6" s="236" t="s">
        <v>653</v>
      </c>
      <c r="R6" s="236" t="s">
        <v>669</v>
      </c>
      <c r="S6" s="236" t="s">
        <v>635</v>
      </c>
      <c r="T6" s="236">
        <v>2</v>
      </c>
      <c r="U6" s="236">
        <v>4.75</v>
      </c>
      <c r="V6" s="236">
        <v>9.5</v>
      </c>
      <c r="W6" s="236">
        <v>0.5</v>
      </c>
      <c r="X6" s="236">
        <v>1</v>
      </c>
      <c r="Y6" s="236">
        <v>0</v>
      </c>
      <c r="Z6" s="236">
        <v>6</v>
      </c>
      <c r="AA6" s="236">
        <v>1</v>
      </c>
      <c r="AB6" s="236">
        <v>0</v>
      </c>
      <c r="AC6" s="236">
        <v>1</v>
      </c>
      <c r="AD6" s="236">
        <v>0</v>
      </c>
      <c r="AE6" s="236">
        <v>0</v>
      </c>
      <c r="AF6" s="236">
        <v>0</v>
      </c>
      <c r="AG6" s="236">
        <v>1</v>
      </c>
      <c r="AH6" s="236">
        <v>0</v>
      </c>
    </row>
    <row r="7" spans="1:34" x14ac:dyDescent="0.2">
      <c r="A7" s="216"/>
      <c r="B7" s="217" t="s">
        <v>338</v>
      </c>
      <c r="C7" s="205" t="str">
        <f t="shared" si="0"/>
        <v>fio</v>
      </c>
      <c r="D7" s="205">
        <f>VLOOKUP($B7,'[1]stat gazz 13-14'!$A:$Z,4,0)</f>
        <v>35</v>
      </c>
      <c r="E7" s="207">
        <f t="shared" si="1"/>
        <v>5.0857142857142854</v>
      </c>
      <c r="F7" s="207">
        <f>VLOOKUP($B7,'[1]stat gazz 13-14'!$A:$Z,7,0)</f>
        <v>5.0857142857142854</v>
      </c>
      <c r="G7" s="207">
        <f>VLOOKUP($B7,'[1]stat gazz 13-14'!$A:$Z,5,0)</f>
        <v>6.2142857142857144</v>
      </c>
      <c r="H7" s="207">
        <f t="shared" si="2"/>
        <v>1.0857142857142856</v>
      </c>
      <c r="I7" s="209">
        <f>VLOOKUP($B7,'[1]stat gazz 13-14'!$A:$Z,10,0)</f>
        <v>38</v>
      </c>
      <c r="J7" s="209">
        <f>VLOOKUP($B7,'[1]stat gazz 13-14'!$A:$Z,18,0)</f>
        <v>0</v>
      </c>
      <c r="K7" s="206"/>
      <c r="L7" s="206"/>
      <c r="M7" s="210" t="str">
        <f>VLOOKUP($B7,'[1]stat gazz 13-14'!$A:$Z,3,0)</f>
        <v>fiorentina</v>
      </c>
      <c r="N7" s="243">
        <f t="shared" si="3"/>
        <v>217.5</v>
      </c>
      <c r="O7" s="243">
        <f t="shared" si="4"/>
        <v>178</v>
      </c>
      <c r="Q7" s="210" t="s">
        <v>334</v>
      </c>
      <c r="R7" s="210" t="s">
        <v>669</v>
      </c>
      <c r="S7" s="210" t="s">
        <v>631</v>
      </c>
      <c r="T7" s="210">
        <v>35</v>
      </c>
      <c r="U7" s="210">
        <v>6.128571428571429</v>
      </c>
      <c r="V7" s="210">
        <v>214.5</v>
      </c>
      <c r="W7" s="210">
        <v>5.5</v>
      </c>
      <c r="X7" s="210">
        <v>192.5</v>
      </c>
      <c r="Y7" s="210">
        <v>0</v>
      </c>
      <c r="Z7" s="210">
        <v>21</v>
      </c>
      <c r="AA7" s="210">
        <v>0</v>
      </c>
      <c r="AB7" s="210">
        <v>0</v>
      </c>
      <c r="AC7" s="210">
        <v>2</v>
      </c>
      <c r="AD7" s="210">
        <v>0</v>
      </c>
      <c r="AE7" s="210">
        <v>0</v>
      </c>
      <c r="AF7" s="210">
        <v>0</v>
      </c>
      <c r="AG7" s="210">
        <v>2</v>
      </c>
      <c r="AH7" s="210">
        <v>0</v>
      </c>
    </row>
    <row r="8" spans="1:34" x14ac:dyDescent="0.2">
      <c r="A8" s="216"/>
      <c r="B8" s="217" t="s">
        <v>663</v>
      </c>
      <c r="C8" s="205" t="str">
        <f t="shared" si="0"/>
        <v>par</v>
      </c>
      <c r="D8" s="205">
        <f>VLOOKUP($B8,'[1]stat gazz 13-14'!$A:$Z,4,0)</f>
        <v>36</v>
      </c>
      <c r="E8" s="207">
        <f t="shared" si="1"/>
        <v>4.9842342342342336</v>
      </c>
      <c r="F8" s="207">
        <v>5.0675675675675675</v>
      </c>
      <c r="G8" s="207">
        <v>6.1756756756756754</v>
      </c>
      <c r="H8" s="207">
        <f t="shared" si="2"/>
        <v>1.1666666666666667</v>
      </c>
      <c r="I8" s="209">
        <v>42</v>
      </c>
      <c r="J8" s="209">
        <f>VLOOKUP($B8,'[1]stat gazz 13-14'!$A:$Z,18,0)</f>
        <v>1</v>
      </c>
      <c r="K8" s="206"/>
      <c r="L8" s="206"/>
      <c r="M8" s="236" t="str">
        <f>VLOOKUP($B8,'[1]stat gazz 13-14'!$A:$Z,3,0)</f>
        <v>parma</v>
      </c>
      <c r="N8" s="244">
        <f t="shared" si="3"/>
        <v>222.32432432432432</v>
      </c>
      <c r="O8" s="244">
        <f t="shared" si="4"/>
        <v>182.43243243243242</v>
      </c>
      <c r="Q8" s="210" t="s">
        <v>663</v>
      </c>
      <c r="R8" s="210" t="s">
        <v>669</v>
      </c>
      <c r="S8" s="210" t="s">
        <v>661</v>
      </c>
      <c r="T8" s="210">
        <v>36</v>
      </c>
      <c r="U8" s="210">
        <v>6.1805555555555554</v>
      </c>
      <c r="V8" s="210">
        <v>222.5</v>
      </c>
      <c r="W8" s="210">
        <v>5.1527777777777777</v>
      </c>
      <c r="X8" s="210">
        <v>185.5</v>
      </c>
      <c r="Y8" s="210">
        <v>0</v>
      </c>
      <c r="Z8" s="210">
        <v>38</v>
      </c>
      <c r="AA8" s="210">
        <v>0</v>
      </c>
      <c r="AB8" s="210">
        <v>0</v>
      </c>
      <c r="AC8" s="210">
        <v>2</v>
      </c>
      <c r="AD8" s="210">
        <v>1</v>
      </c>
      <c r="AE8" s="210">
        <v>0</v>
      </c>
      <c r="AF8" s="210">
        <v>0</v>
      </c>
      <c r="AG8" s="210">
        <v>5</v>
      </c>
      <c r="AH8" s="210">
        <v>1</v>
      </c>
    </row>
    <row r="9" spans="1:34" x14ac:dyDescent="0.2">
      <c r="A9" s="216"/>
      <c r="B9" s="217" t="s">
        <v>340</v>
      </c>
      <c r="C9" s="205" t="str">
        <f t="shared" si="0"/>
        <v>gen</v>
      </c>
      <c r="D9" s="205">
        <f>VLOOKUP($B9,'[1]stat gazz 13-14'!$A:$Z,4,0)</f>
        <v>37</v>
      </c>
      <c r="E9" s="207">
        <f t="shared" si="1"/>
        <v>4.9459459459459456</v>
      </c>
      <c r="F9" s="207">
        <f>VLOOKUP($B9,'[1]stat gazz 13-14'!$A:$Z,7,0)</f>
        <v>5.1081081081081079</v>
      </c>
      <c r="G9" s="207">
        <f>VLOOKUP($B9,'[1]stat gazz 13-14'!$A:$Z,5,0)</f>
        <v>6.3378378378378377</v>
      </c>
      <c r="H9" s="207">
        <f t="shared" si="2"/>
        <v>1.3513513513513513</v>
      </c>
      <c r="I9" s="209">
        <f>VLOOKUP($B9,'[1]stat gazz 13-14'!$A:$Z,10,0)</f>
        <v>50</v>
      </c>
      <c r="J9" s="209">
        <f>VLOOKUP($B9,'[1]stat gazz 13-14'!$A:$Z,18,0)</f>
        <v>2</v>
      </c>
      <c r="K9" s="206"/>
      <c r="L9" s="206"/>
      <c r="M9" s="210" t="str">
        <f>VLOOKUP($B9,'[1]stat gazz 13-14'!$A:$Z,3,0)</f>
        <v>genoa</v>
      </c>
      <c r="N9" s="243">
        <f t="shared" si="3"/>
        <v>234.5</v>
      </c>
      <c r="O9" s="243">
        <f t="shared" si="4"/>
        <v>189</v>
      </c>
      <c r="Q9" s="210" t="s">
        <v>334</v>
      </c>
      <c r="R9" s="210" t="s">
        <v>669</v>
      </c>
      <c r="S9" s="210" t="s">
        <v>631</v>
      </c>
      <c r="T9" s="210">
        <v>1</v>
      </c>
      <c r="U9" s="210">
        <v>6</v>
      </c>
      <c r="V9" s="210">
        <v>6</v>
      </c>
      <c r="W9" s="210">
        <v>4</v>
      </c>
      <c r="X9" s="210">
        <v>4</v>
      </c>
      <c r="Y9" s="210">
        <v>0</v>
      </c>
      <c r="Z9" s="210">
        <v>2</v>
      </c>
      <c r="AA9" s="210">
        <v>0</v>
      </c>
      <c r="AB9" s="210">
        <v>0</v>
      </c>
      <c r="AC9" s="210">
        <v>0</v>
      </c>
      <c r="AD9" s="210">
        <v>0</v>
      </c>
      <c r="AE9" s="210">
        <v>0</v>
      </c>
      <c r="AF9" s="210">
        <v>0</v>
      </c>
      <c r="AG9" s="210">
        <v>0</v>
      </c>
      <c r="AH9" s="210">
        <v>0</v>
      </c>
    </row>
    <row r="10" spans="1:34" x14ac:dyDescent="0.2">
      <c r="A10" s="216"/>
      <c r="B10" s="217" t="s">
        <v>344</v>
      </c>
      <c r="C10" s="205" t="str">
        <f t="shared" si="0"/>
        <v>udi</v>
      </c>
      <c r="D10" s="205">
        <f>VLOOKUP($B10,'[1]stat gazz 13-14'!$A:$Z,4,0)</f>
        <v>16</v>
      </c>
      <c r="E10" s="207">
        <f t="shared" si="1"/>
        <v>4.90625</v>
      </c>
      <c r="F10" s="207">
        <f>VLOOKUP($B10,'[1]stat gazz 13-14'!$A:$Z,7,0)</f>
        <v>4.90625</v>
      </c>
      <c r="G10" s="207">
        <f>VLOOKUP($B10,'[1]stat gazz 13-14'!$A:$Z,5,0)</f>
        <v>6.3125</v>
      </c>
      <c r="H10" s="207">
        <f t="shared" si="2"/>
        <v>1.375</v>
      </c>
      <c r="I10" s="209">
        <f>VLOOKUP($B10,'[1]stat gazz 13-14'!$A:$Z,10,0)</f>
        <v>22</v>
      </c>
      <c r="J10" s="209">
        <f>VLOOKUP($B10,'[1]stat gazz 13-14'!$A:$Z,18,0)</f>
        <v>0</v>
      </c>
      <c r="K10" s="206"/>
      <c r="L10" s="206"/>
      <c r="M10" s="210" t="str">
        <f>VLOOKUP($B10,'[1]stat gazz 13-14'!$A:$Z,3,0)</f>
        <v>udinese</v>
      </c>
      <c r="N10" s="243">
        <f t="shared" si="3"/>
        <v>101</v>
      </c>
      <c r="O10" s="243">
        <f t="shared" si="4"/>
        <v>78.5</v>
      </c>
      <c r="Q10" s="210" t="s">
        <v>663</v>
      </c>
      <c r="R10" s="210" t="s">
        <v>669</v>
      </c>
      <c r="S10" s="210" t="s">
        <v>661</v>
      </c>
      <c r="T10" s="210">
        <v>1</v>
      </c>
      <c r="U10" s="210">
        <v>6</v>
      </c>
      <c r="V10" s="210">
        <v>6</v>
      </c>
      <c r="W10" s="210">
        <v>2</v>
      </c>
      <c r="X10" s="210">
        <v>2</v>
      </c>
      <c r="Y10" s="210">
        <v>0</v>
      </c>
      <c r="Z10" s="210">
        <v>4</v>
      </c>
      <c r="AA10" s="210">
        <v>0</v>
      </c>
      <c r="AB10" s="210">
        <v>0</v>
      </c>
      <c r="AC10" s="210">
        <v>0</v>
      </c>
      <c r="AD10" s="210">
        <v>0</v>
      </c>
      <c r="AE10" s="210">
        <v>0</v>
      </c>
      <c r="AF10" s="210">
        <v>0</v>
      </c>
      <c r="AG10" s="210">
        <v>0</v>
      </c>
      <c r="AH10" s="210">
        <v>0</v>
      </c>
    </row>
    <row r="11" spans="1:34" x14ac:dyDescent="0.2">
      <c r="A11" s="216"/>
      <c r="B11" s="217" t="s">
        <v>326</v>
      </c>
      <c r="C11" s="205" t="str">
        <f t="shared" si="0"/>
        <v>cag</v>
      </c>
      <c r="D11" s="205">
        <f>VLOOKUP($B11,'[1]stat gazz 13-14'!$A:$Z,4,0)</f>
        <v>23</v>
      </c>
      <c r="E11" s="207">
        <f t="shared" si="1"/>
        <v>4.8913043478260869</v>
      </c>
      <c r="F11" s="207">
        <f>VLOOKUP($B11,'[1]stat gazz 13-14'!$A:$Z,7,0)</f>
        <v>4.8913043478260869</v>
      </c>
      <c r="G11" s="207">
        <f>VLOOKUP($B11,'[1]stat gazz 13-14'!$A:$Z,5,0)</f>
        <v>6.0652173913043477</v>
      </c>
      <c r="H11" s="207">
        <f t="shared" si="2"/>
        <v>1.0869565217391304</v>
      </c>
      <c r="I11" s="209">
        <f>VLOOKUP($B11,'[1]stat gazz 13-14'!$A:$Z,10,0)</f>
        <v>25</v>
      </c>
      <c r="J11" s="209">
        <f>VLOOKUP($B11,'[1]stat gazz 13-14'!$A:$Z,18,0)</f>
        <v>0</v>
      </c>
      <c r="K11" s="206"/>
      <c r="L11" s="206"/>
      <c r="M11" s="210" t="str">
        <f>VLOOKUP($B11,'[1]stat gazz 13-14'!$A:$Z,3,0)</f>
        <v>cagliari</v>
      </c>
      <c r="N11" s="243">
        <f t="shared" si="3"/>
        <v>139.5</v>
      </c>
      <c r="O11" s="243">
        <f t="shared" si="4"/>
        <v>112.5</v>
      </c>
      <c r="Q11" s="236" t="s">
        <v>334</v>
      </c>
      <c r="R11" s="236" t="s">
        <v>669</v>
      </c>
      <c r="S11" s="236" t="s">
        <v>631</v>
      </c>
      <c r="T11" s="236">
        <f>T7+T9</f>
        <v>36</v>
      </c>
      <c r="U11" s="236">
        <f>(U7*T7+U9*T9)/(T7+T9)</f>
        <v>6.1250000000000009</v>
      </c>
      <c r="V11" s="236">
        <f t="shared" ref="V11:AH11" si="5">V7+V9</f>
        <v>220.5</v>
      </c>
      <c r="W11" s="236">
        <f>(W7*T7+W9*T9)/(T7+T9)</f>
        <v>5.458333333333333</v>
      </c>
      <c r="X11" s="236">
        <f t="shared" si="5"/>
        <v>196.5</v>
      </c>
      <c r="Y11" s="236">
        <f t="shared" si="5"/>
        <v>0</v>
      </c>
      <c r="Z11" s="236">
        <f t="shared" si="5"/>
        <v>23</v>
      </c>
      <c r="AA11" s="236">
        <f t="shared" si="5"/>
        <v>0</v>
      </c>
      <c r="AB11" s="236">
        <f t="shared" si="5"/>
        <v>0</v>
      </c>
      <c r="AC11" s="236">
        <f t="shared" si="5"/>
        <v>2</v>
      </c>
      <c r="AD11" s="236">
        <f t="shared" si="5"/>
        <v>0</v>
      </c>
      <c r="AE11" s="236">
        <f t="shared" si="5"/>
        <v>0</v>
      </c>
      <c r="AF11" s="236">
        <f t="shared" si="5"/>
        <v>0</v>
      </c>
      <c r="AG11" s="236">
        <f t="shared" si="5"/>
        <v>2</v>
      </c>
      <c r="AH11" s="236">
        <f t="shared" si="5"/>
        <v>0</v>
      </c>
    </row>
    <row r="12" spans="1:34" x14ac:dyDescent="0.2">
      <c r="A12" s="216"/>
      <c r="B12" s="217" t="s">
        <v>331</v>
      </c>
      <c r="C12" s="205" t="str">
        <f t="shared" si="0"/>
        <v>ata</v>
      </c>
      <c r="D12" s="205">
        <f>VLOOKUP($B12,'[1]stat gazz 13-14'!$A:$Z,4,0)</f>
        <v>35</v>
      </c>
      <c r="E12" s="207">
        <f t="shared" si="1"/>
        <v>4.8142857142857141</v>
      </c>
      <c r="F12" s="207">
        <f>VLOOKUP($B12,'[1]stat gazz 13-14'!$A:$Z,7,0)</f>
        <v>4.9000000000000004</v>
      </c>
      <c r="G12" s="207">
        <f>VLOOKUP($B12,'[1]stat gazz 13-14'!$A:$Z,5,0)</f>
        <v>6.2285714285714286</v>
      </c>
      <c r="H12" s="207">
        <f t="shared" si="2"/>
        <v>1.3714285714285714</v>
      </c>
      <c r="I12" s="209">
        <f>VLOOKUP($B12,'[1]stat gazz 13-14'!$A:$Z,10,0)</f>
        <v>48</v>
      </c>
      <c r="J12" s="209">
        <f>VLOOKUP($B12,'[1]stat gazz 13-14'!$A:$Z,18,0)</f>
        <v>1</v>
      </c>
      <c r="K12" s="206"/>
      <c r="L12" s="206"/>
      <c r="M12" s="210" t="str">
        <f>VLOOKUP($B12,'[1]stat gazz 13-14'!$A:$Z,3,0)</f>
        <v>atalanta</v>
      </c>
      <c r="N12" s="243">
        <f t="shared" si="3"/>
        <v>218</v>
      </c>
      <c r="O12" s="243">
        <f t="shared" si="4"/>
        <v>171.5</v>
      </c>
      <c r="Q12" s="236" t="s">
        <v>663</v>
      </c>
      <c r="R12" s="236" t="s">
        <v>669</v>
      </c>
      <c r="S12" s="236" t="s">
        <v>661</v>
      </c>
      <c r="T12" s="236">
        <f>T8+T10</f>
        <v>37</v>
      </c>
      <c r="U12" s="236">
        <f>(U8*T8+U10*T10)/(T8+T10)</f>
        <v>6.1756756756756754</v>
      </c>
      <c r="V12" s="236">
        <f t="shared" ref="V12:AH12" si="6">V8+V10</f>
        <v>228.5</v>
      </c>
      <c r="W12" s="236">
        <f>(W8*T8+W10*T10)/(T8+T10)</f>
        <v>5.0675675675675675</v>
      </c>
      <c r="X12" s="236">
        <f t="shared" si="6"/>
        <v>187.5</v>
      </c>
      <c r="Y12" s="236">
        <f t="shared" si="6"/>
        <v>0</v>
      </c>
      <c r="Z12" s="236">
        <f t="shared" si="6"/>
        <v>42</v>
      </c>
      <c r="AA12" s="236">
        <f t="shared" si="6"/>
        <v>0</v>
      </c>
      <c r="AB12" s="236">
        <f t="shared" si="6"/>
        <v>0</v>
      </c>
      <c r="AC12" s="236">
        <f t="shared" si="6"/>
        <v>2</v>
      </c>
      <c r="AD12" s="236">
        <f t="shared" si="6"/>
        <v>1</v>
      </c>
      <c r="AE12" s="236">
        <f t="shared" si="6"/>
        <v>0</v>
      </c>
      <c r="AF12" s="236">
        <f t="shared" si="6"/>
        <v>0</v>
      </c>
      <c r="AG12" s="236">
        <f t="shared" si="6"/>
        <v>5</v>
      </c>
      <c r="AH12" s="236">
        <f t="shared" si="6"/>
        <v>1</v>
      </c>
    </row>
    <row r="13" spans="1:34" x14ac:dyDescent="0.2">
      <c r="A13" s="216"/>
      <c r="B13" s="217" t="s">
        <v>664</v>
      </c>
      <c r="C13" s="205" t="str">
        <f t="shared" si="0"/>
        <v>tor</v>
      </c>
      <c r="D13" s="205">
        <f>VLOOKUP($B13,'[1]stat gazz 13-14'!$A:$Z,4,0)</f>
        <v>38</v>
      </c>
      <c r="E13" s="207">
        <f t="shared" si="1"/>
        <v>4.8026315789473681</v>
      </c>
      <c r="F13" s="207">
        <f>VLOOKUP($B13,'[1]stat gazz 13-14'!$A:$Z,7,0)</f>
        <v>4.8815789473684212</v>
      </c>
      <c r="G13" s="207">
        <f>VLOOKUP($B13,'[1]stat gazz 13-14'!$A:$Z,5,0)</f>
        <v>6.0789473684210522</v>
      </c>
      <c r="H13" s="207">
        <f t="shared" si="2"/>
        <v>1.236842105263158</v>
      </c>
      <c r="I13" s="209">
        <f>VLOOKUP($B13,'[1]stat gazz 13-14'!$A:$Z,10,0)</f>
        <v>47</v>
      </c>
      <c r="J13" s="209">
        <f>VLOOKUP($B13,'[1]stat gazz 13-14'!$A:$Z,18,0)</f>
        <v>1</v>
      </c>
      <c r="K13" s="206"/>
      <c r="L13" s="206"/>
      <c r="M13" s="210" t="str">
        <f>VLOOKUP($B13,'[1]stat gazz 13-14'!$A:$Z,3,0)</f>
        <v>torino</v>
      </c>
      <c r="N13" s="243">
        <f t="shared" si="3"/>
        <v>230.99999999999997</v>
      </c>
      <c r="O13" s="243">
        <f t="shared" si="4"/>
        <v>185.5</v>
      </c>
    </row>
    <row r="14" spans="1:34" x14ac:dyDescent="0.2">
      <c r="A14" s="216"/>
      <c r="B14" s="217" t="s">
        <v>323</v>
      </c>
      <c r="C14" s="205" t="str">
        <f t="shared" si="0"/>
        <v>mil</v>
      </c>
      <c r="D14" s="205">
        <f>VLOOKUP($B14,'[1]stat gazz 13-14'!$A:$Z,4,0)</f>
        <v>28</v>
      </c>
      <c r="E14" s="207">
        <f t="shared" si="1"/>
        <v>4.7321428571428568</v>
      </c>
      <c r="F14" s="207">
        <f>VLOOKUP($B14,'[1]stat gazz 13-14'!$A:$Z,7,0)</f>
        <v>4.7321428571428568</v>
      </c>
      <c r="G14" s="207">
        <f>VLOOKUP($B14,'[1]stat gazz 13-14'!$A:$Z,5,0)</f>
        <v>6.0178571428571432</v>
      </c>
      <c r="H14" s="207">
        <f t="shared" si="2"/>
        <v>1.1071428571428572</v>
      </c>
      <c r="I14" s="209">
        <f>VLOOKUP($B14,'[1]stat gazz 13-14'!$A:$Z,10,0)</f>
        <v>31</v>
      </c>
      <c r="J14" s="209">
        <f>VLOOKUP($B14,'[1]stat gazz 13-14'!$A:$Z,18,0)</f>
        <v>0</v>
      </c>
      <c r="K14" s="206"/>
      <c r="L14" s="206"/>
      <c r="M14" s="210" t="str">
        <f>VLOOKUP($B14,'[1]stat gazz 13-14'!$A:$Z,3,0)</f>
        <v>milan</v>
      </c>
      <c r="N14" s="243">
        <f t="shared" si="3"/>
        <v>168.5</v>
      </c>
      <c r="O14" s="243">
        <f t="shared" si="4"/>
        <v>132.5</v>
      </c>
    </row>
    <row r="15" spans="1:34" x14ac:dyDescent="0.2">
      <c r="A15" s="216"/>
      <c r="B15" s="217" t="s">
        <v>341</v>
      </c>
      <c r="C15" s="205" t="str">
        <f t="shared" si="0"/>
        <v>chi</v>
      </c>
      <c r="D15" s="205">
        <f>VLOOKUP($B15,'[1]stat gazz 13-14'!$A:$Z,4,0)</f>
        <v>23</v>
      </c>
      <c r="E15" s="207">
        <f t="shared" si="1"/>
        <v>4.6739130434782599</v>
      </c>
      <c r="F15" s="207">
        <f>VLOOKUP($B15,'[1]stat gazz 13-14'!$A:$Z,7,0)</f>
        <v>4.8043478260869561</v>
      </c>
      <c r="G15" s="207">
        <f>VLOOKUP($B15,'[1]stat gazz 13-14'!$A:$Z,5,0)</f>
        <v>6.0652173913043477</v>
      </c>
      <c r="H15" s="207">
        <f t="shared" si="2"/>
        <v>1.3913043478260869</v>
      </c>
      <c r="I15" s="209">
        <f>VLOOKUP($B15,'[1]stat gazz 13-14'!$A:$Z,10,0)</f>
        <v>32</v>
      </c>
      <c r="J15" s="209">
        <f>VLOOKUP($B15,'[1]stat gazz 13-14'!$A:$Z,18,0)</f>
        <v>1</v>
      </c>
      <c r="K15" s="206"/>
      <c r="L15" s="206"/>
      <c r="M15" s="210" t="str">
        <f>VLOOKUP($B15,'[1]stat gazz 13-14'!$A:$Z,3,0)</f>
        <v>chievo</v>
      </c>
      <c r="N15" s="243">
        <f t="shared" si="3"/>
        <v>139.5</v>
      </c>
      <c r="O15" s="243">
        <f t="shared" si="4"/>
        <v>110.49999999999999</v>
      </c>
    </row>
    <row r="16" spans="1:34" x14ac:dyDescent="0.2">
      <c r="A16" s="216"/>
      <c r="B16" s="217" t="s">
        <v>336</v>
      </c>
      <c r="C16" s="205" t="str">
        <f t="shared" si="0"/>
        <v>udi</v>
      </c>
      <c r="D16" s="205">
        <f>VLOOKUP($B16,'[1]stat gazz 13-14'!$A:$Z,4,0)</f>
        <v>10</v>
      </c>
      <c r="E16" s="207">
        <f t="shared" si="1"/>
        <v>4.5999999999999996</v>
      </c>
      <c r="F16" s="207">
        <f>VLOOKUP($B16,'[1]stat gazz 13-14'!$A:$Z,7,0)</f>
        <v>4.5999999999999996</v>
      </c>
      <c r="G16" s="207">
        <f>VLOOKUP($B16,'[1]stat gazz 13-14'!$A:$Z,5,0)</f>
        <v>6</v>
      </c>
      <c r="H16" s="207">
        <f t="shared" si="2"/>
        <v>1.3</v>
      </c>
      <c r="I16" s="209">
        <f>VLOOKUP($B16,'[1]stat gazz 13-14'!$A:$Z,10,0)</f>
        <v>13</v>
      </c>
      <c r="J16" s="209">
        <f>VLOOKUP($B16,'[1]stat gazz 13-14'!$A:$Z,18,0)</f>
        <v>0</v>
      </c>
      <c r="K16" s="206"/>
      <c r="L16" s="206"/>
      <c r="M16" s="210" t="str">
        <f>VLOOKUP($B16,'[1]stat gazz 13-14'!$A:$Z,3,0)</f>
        <v>udinese</v>
      </c>
      <c r="N16" s="243">
        <f t="shared" si="3"/>
        <v>60</v>
      </c>
      <c r="O16" s="243">
        <f t="shared" si="4"/>
        <v>46</v>
      </c>
    </row>
    <row r="17" spans="1:15" x14ac:dyDescent="0.2">
      <c r="A17" s="216"/>
      <c r="B17" s="217" t="s">
        <v>328</v>
      </c>
      <c r="C17" s="205" t="str">
        <f t="shared" si="0"/>
        <v>laz</v>
      </c>
      <c r="D17" s="205">
        <f>VLOOKUP($B17,'[1]stat gazz 13-14'!$A:$Z,4,0)</f>
        <v>17</v>
      </c>
      <c r="E17" s="207">
        <f t="shared" si="1"/>
        <v>4.5882352941176467</v>
      </c>
      <c r="F17" s="207">
        <f>VLOOKUP($B17,'[1]stat gazz 13-14'!$A:$Z,7,0)</f>
        <v>4.5882352941176467</v>
      </c>
      <c r="G17" s="207">
        <f>VLOOKUP($B17,'[1]stat gazz 13-14'!$A:$Z,5,0)</f>
        <v>6.0588235294117645</v>
      </c>
      <c r="H17" s="207">
        <f t="shared" si="2"/>
        <v>1.4705882352941178</v>
      </c>
      <c r="I17" s="209">
        <f>VLOOKUP($B17,'[1]stat gazz 13-14'!$A:$Z,10,0)</f>
        <v>25</v>
      </c>
      <c r="J17" s="209">
        <f>VLOOKUP($B17,'[1]stat gazz 13-14'!$A:$Z,18,0)</f>
        <v>0</v>
      </c>
      <c r="K17" s="206"/>
      <c r="L17" s="206"/>
      <c r="M17" s="210" t="str">
        <f>VLOOKUP($B17,'[1]stat gazz 13-14'!$A:$Z,3,0)</f>
        <v>lazio</v>
      </c>
      <c r="N17" s="243">
        <f t="shared" si="3"/>
        <v>103</v>
      </c>
      <c r="O17" s="243">
        <f t="shared" si="4"/>
        <v>78</v>
      </c>
    </row>
    <row r="18" spans="1:15" x14ac:dyDescent="0.2">
      <c r="A18" s="216"/>
      <c r="B18" s="217" t="s">
        <v>687</v>
      </c>
      <c r="C18" s="205" t="s">
        <v>625</v>
      </c>
      <c r="D18" s="205">
        <v>14</v>
      </c>
      <c r="E18" s="207">
        <f t="shared" si="1"/>
        <v>4.5714285714285712</v>
      </c>
      <c r="F18" s="207">
        <v>4.7857142857142856</v>
      </c>
      <c r="G18" s="207">
        <v>6.0714285714285712</v>
      </c>
      <c r="H18" s="207">
        <f t="shared" si="2"/>
        <v>1.5</v>
      </c>
      <c r="I18" s="209">
        <v>21</v>
      </c>
      <c r="J18" s="209">
        <f>VLOOKUP($B18,'[1]stat gazz 13-14'!$A:$Z,18,0)</f>
        <v>1</v>
      </c>
      <c r="K18" s="206"/>
      <c r="L18" s="206"/>
      <c r="M18" s="236" t="str">
        <f>VLOOKUP($B18,'[1]stat gazz 13-14'!$A:$Z,3,0)</f>
        <v>chievo</v>
      </c>
      <c r="N18" s="244">
        <f t="shared" si="3"/>
        <v>85</v>
      </c>
      <c r="O18" s="244">
        <f t="shared" si="4"/>
        <v>67</v>
      </c>
    </row>
    <row r="19" spans="1:15" x14ac:dyDescent="0.2">
      <c r="A19" s="216"/>
      <c r="B19" s="217" t="s">
        <v>339</v>
      </c>
      <c r="C19" s="205" t="str">
        <f>LEFT(M19,3)</f>
        <v>sas</v>
      </c>
      <c r="D19" s="205">
        <f>VLOOKUP($B19,'[1]stat gazz 13-14'!$A:$Z,4,0)</f>
        <v>33</v>
      </c>
      <c r="E19" s="207">
        <f t="shared" si="1"/>
        <v>4.5454545454545459</v>
      </c>
      <c r="F19" s="207">
        <f>VLOOKUP($B19,'[1]stat gazz 13-14'!$A:$Z,7,0)</f>
        <v>4.7272727272727275</v>
      </c>
      <c r="G19" s="207">
        <f>VLOOKUP($B19,'[1]stat gazz 13-14'!$A:$Z,5,0)</f>
        <v>6.2575757575757578</v>
      </c>
      <c r="H19" s="207">
        <f t="shared" si="2"/>
        <v>1.6666666666666667</v>
      </c>
      <c r="I19" s="209">
        <f>VLOOKUP($B19,'[1]stat gazz 13-14'!$A:$Z,10,0)</f>
        <v>55</v>
      </c>
      <c r="J19" s="209">
        <f>VLOOKUP($B19,'[1]stat gazz 13-14'!$A:$Z,18,0)</f>
        <v>2</v>
      </c>
      <c r="K19" s="206"/>
      <c r="L19" s="206"/>
      <c r="M19" s="210" t="str">
        <f>VLOOKUP($B19,'[1]stat gazz 13-14'!$A:$Z,3,0)</f>
        <v>sassuolo</v>
      </c>
      <c r="N19" s="243">
        <f t="shared" si="3"/>
        <v>206.5</v>
      </c>
      <c r="O19" s="243">
        <f t="shared" si="4"/>
        <v>156</v>
      </c>
    </row>
    <row r="20" spans="1:15" x14ac:dyDescent="0.2">
      <c r="A20" s="216"/>
      <c r="B20" s="217" t="s">
        <v>333</v>
      </c>
      <c r="C20" s="205" t="str">
        <f>LEFT(M20,3)</f>
        <v>sam</v>
      </c>
      <c r="D20" s="205">
        <f>VLOOKUP($B20,'[1]stat gazz 13-14'!$A:$Z,4,0)</f>
        <v>33</v>
      </c>
      <c r="E20" s="207">
        <f t="shared" si="1"/>
        <v>4.4393939393939394</v>
      </c>
      <c r="F20" s="207">
        <f>VLOOKUP($B20,'[1]stat gazz 13-14'!$A:$Z,7,0)</f>
        <v>4.4393939393939394</v>
      </c>
      <c r="G20" s="207">
        <f>VLOOKUP($B20,'[1]stat gazz 13-14'!$A:$Z,5,0)</f>
        <v>5.9393939393939394</v>
      </c>
      <c r="H20" s="207">
        <f t="shared" si="2"/>
        <v>1.4848484848484849</v>
      </c>
      <c r="I20" s="209">
        <f>VLOOKUP($B20,'[1]stat gazz 13-14'!$A:$Z,10,0)</f>
        <v>49</v>
      </c>
      <c r="J20" s="209">
        <f>VLOOKUP($B20,'[1]stat gazz 13-14'!$A:$Z,18,0)</f>
        <v>0</v>
      </c>
      <c r="K20" s="206"/>
      <c r="L20" s="206"/>
      <c r="M20" s="210" t="str">
        <f>VLOOKUP($B20,'[1]stat gazz 13-14'!$A:$Z,3,0)</f>
        <v>sampdoria</v>
      </c>
      <c r="N20" s="243">
        <f t="shared" si="3"/>
        <v>196</v>
      </c>
      <c r="O20" s="243">
        <f t="shared" si="4"/>
        <v>146.5</v>
      </c>
    </row>
    <row r="21" spans="1:15" x14ac:dyDescent="0.2">
      <c r="A21" s="216"/>
      <c r="B21" s="217" t="s">
        <v>337</v>
      </c>
      <c r="C21" s="205" t="str">
        <f>LEFT(M21,3)</f>
        <v>laz</v>
      </c>
      <c r="D21" s="205">
        <f>VLOOKUP($B21,'[1]stat gazz 13-14'!$A:$Z,4,0)</f>
        <v>21</v>
      </c>
      <c r="E21" s="207">
        <f t="shared" si="1"/>
        <v>4.4285714285714288</v>
      </c>
      <c r="F21" s="207">
        <f>VLOOKUP($B21,'[1]stat gazz 13-14'!$A:$Z,7,0)</f>
        <v>4.4285714285714288</v>
      </c>
      <c r="G21" s="207">
        <f>VLOOKUP($B21,'[1]stat gazz 13-14'!$A:$Z,5,0)</f>
        <v>5.833333333333333</v>
      </c>
      <c r="H21" s="207">
        <f t="shared" si="2"/>
        <v>1.3809523809523809</v>
      </c>
      <c r="I21" s="209">
        <f>VLOOKUP($B21,'[1]stat gazz 13-14'!$A:$Z,10,0)</f>
        <v>29</v>
      </c>
      <c r="J21" s="209">
        <f>VLOOKUP($B21,'[1]stat gazz 13-14'!$A:$Z,18,0)</f>
        <v>0</v>
      </c>
      <c r="K21" s="206"/>
      <c r="L21" s="206"/>
      <c r="M21" s="210" t="str">
        <f>VLOOKUP($B21,'[1]stat gazz 13-14'!$A:$Z,3,0)</f>
        <v>lazio</v>
      </c>
      <c r="N21" s="243">
        <f t="shared" si="3"/>
        <v>122.5</v>
      </c>
      <c r="O21" s="243">
        <f t="shared" si="4"/>
        <v>93</v>
      </c>
    </row>
    <row r="22" spans="1:15" x14ac:dyDescent="0.2">
      <c r="A22" s="216"/>
      <c r="B22" s="217" t="s">
        <v>342</v>
      </c>
      <c r="C22" s="205" t="str">
        <f t="shared" ref="C22:C25" si="7">LEFT(M22,3)</f>
        <v>ver</v>
      </c>
      <c r="D22" s="205">
        <f>VLOOKUP($B22,'[1]stat gazz 13-14'!$A:$Z,4,0)</f>
        <v>37</v>
      </c>
      <c r="E22" s="207">
        <f t="shared" si="1"/>
        <v>4.4054054054054053</v>
      </c>
      <c r="F22" s="207">
        <f>VLOOKUP($B22,'[1]stat gazz 13-14'!$A:$Z,7,0)</f>
        <v>4.5675675675675675</v>
      </c>
      <c r="G22" s="207">
        <f>VLOOKUP($B22,'[1]stat gazz 13-14'!$A:$Z,5,0)</f>
        <v>6.1216216216216219</v>
      </c>
      <c r="H22" s="207">
        <f t="shared" si="2"/>
        <v>1.7027027027027026</v>
      </c>
      <c r="I22" s="209">
        <f>VLOOKUP($B22,'[1]stat gazz 13-14'!$A:$Z,10,0)</f>
        <v>63</v>
      </c>
      <c r="J22" s="209">
        <f>VLOOKUP($B22,'[1]stat gazz 13-14'!$A:$Z,18,0)</f>
        <v>2</v>
      </c>
      <c r="K22" s="206"/>
      <c r="L22" s="206"/>
      <c r="M22" s="210" t="str">
        <f>VLOOKUP($B22,'[1]stat gazz 13-14'!$A:$Z,3,0)</f>
        <v>verona</v>
      </c>
      <c r="N22" s="243">
        <f t="shared" si="3"/>
        <v>226.5</v>
      </c>
      <c r="O22" s="243">
        <f t="shared" si="4"/>
        <v>169</v>
      </c>
    </row>
    <row r="23" spans="1:15" x14ac:dyDescent="0.2">
      <c r="A23" s="216"/>
      <c r="B23" s="217" t="s">
        <v>332</v>
      </c>
      <c r="C23" s="205" t="str">
        <f t="shared" si="7"/>
        <v>bol</v>
      </c>
      <c r="D23" s="205">
        <f>VLOOKUP($B23,'[1]stat gazz 13-14'!$A:$Z,4,0)</f>
        <v>37</v>
      </c>
      <c r="E23" s="207">
        <f t="shared" si="1"/>
        <v>4.3108108108108105</v>
      </c>
      <c r="F23" s="207">
        <f>VLOOKUP($B23,'[1]stat gazz 13-14'!$A:$Z,7,0)</f>
        <v>4.3918918918918921</v>
      </c>
      <c r="G23" s="207">
        <f>VLOOKUP($B23,'[1]stat gazz 13-14'!$A:$Z,5,0)</f>
        <v>5.8783783783783781</v>
      </c>
      <c r="H23" s="207">
        <f t="shared" si="2"/>
        <v>1.5405405405405406</v>
      </c>
      <c r="I23" s="209">
        <f>VLOOKUP($B23,'[1]stat gazz 13-14'!$A:$Z,10,0)</f>
        <v>57</v>
      </c>
      <c r="J23" s="209">
        <f>VLOOKUP($B23,'[1]stat gazz 13-14'!$A:$Z,18,0)</f>
        <v>1</v>
      </c>
      <c r="K23" s="206"/>
      <c r="L23" s="206"/>
      <c r="M23" s="210" t="str">
        <f>VLOOKUP($B23,'[1]stat gazz 13-14'!$A:$Z,3,0)</f>
        <v>bologna</v>
      </c>
      <c r="N23" s="243">
        <f t="shared" si="3"/>
        <v>217.5</v>
      </c>
      <c r="O23" s="243">
        <f t="shared" si="4"/>
        <v>162.5</v>
      </c>
    </row>
    <row r="24" spans="1:15" x14ac:dyDescent="0.2">
      <c r="A24" s="216"/>
      <c r="B24" s="217" t="s">
        <v>335</v>
      </c>
      <c r="C24" s="205" t="str">
        <f t="shared" si="7"/>
        <v>cat</v>
      </c>
      <c r="D24" s="205">
        <f>VLOOKUP($B24,'[1]stat gazz 13-14'!$A:$Z,4,0)</f>
        <v>14</v>
      </c>
      <c r="E24" s="207">
        <f t="shared" si="1"/>
        <v>4.0714285714285712</v>
      </c>
      <c r="F24" s="207">
        <f>VLOOKUP($B24,'[1]stat gazz 13-14'!$A:$Z,7,0)</f>
        <v>4.2857142857142856</v>
      </c>
      <c r="G24" s="207">
        <f>VLOOKUP($B24,'[1]stat gazz 13-14'!$A:$Z,5,0)</f>
        <v>6</v>
      </c>
      <c r="H24" s="207">
        <f t="shared" si="2"/>
        <v>1.7142857142857142</v>
      </c>
      <c r="I24" s="209">
        <f>VLOOKUP($B24,'[1]stat gazz 13-14'!$A:$Z,10,0)</f>
        <v>24</v>
      </c>
      <c r="J24" s="209">
        <f>VLOOKUP($B24,'[1]stat gazz 13-14'!$A:$Z,18,0)</f>
        <v>1</v>
      </c>
      <c r="K24" s="206"/>
      <c r="L24" s="206"/>
      <c r="M24" s="210" t="str">
        <f>VLOOKUP($B24,'[1]stat gazz 13-14'!$A:$Z,3,0)</f>
        <v>catania</v>
      </c>
      <c r="N24" s="243">
        <f t="shared" si="3"/>
        <v>84</v>
      </c>
      <c r="O24" s="243">
        <f t="shared" si="4"/>
        <v>60</v>
      </c>
    </row>
    <row r="25" spans="1:15" x14ac:dyDescent="0.2">
      <c r="A25" s="216"/>
      <c r="B25" s="217" t="s">
        <v>329</v>
      </c>
      <c r="C25" s="205" t="str">
        <f t="shared" si="7"/>
        <v>udi</v>
      </c>
      <c r="D25" s="205">
        <f>VLOOKUP($B25,'[1]stat gazz 13-14'!$A:$Z,4,0)</f>
        <v>12</v>
      </c>
      <c r="E25" s="207">
        <f t="shared" si="1"/>
        <v>4.041666666666667</v>
      </c>
      <c r="F25" s="207">
        <f>VLOOKUP($B25,'[1]stat gazz 13-14'!$A:$Z,7,0)</f>
        <v>4.041666666666667</v>
      </c>
      <c r="G25" s="207">
        <f>VLOOKUP($B25,'[1]stat gazz 13-14'!$A:$Z,5,0)</f>
        <v>5.875</v>
      </c>
      <c r="H25" s="207">
        <f t="shared" si="2"/>
        <v>1.8333333333333333</v>
      </c>
      <c r="I25" s="209">
        <f>VLOOKUP($B25,'[1]stat gazz 13-14'!$A:$Z,10,0)</f>
        <v>22</v>
      </c>
      <c r="J25" s="209">
        <f>VLOOKUP($B25,'[1]stat gazz 13-14'!$A:$Z,18,0)</f>
        <v>0</v>
      </c>
      <c r="K25" s="206"/>
      <c r="L25" s="206"/>
      <c r="M25" s="210" t="str">
        <f>VLOOKUP($B25,'[1]stat gazz 13-14'!$A:$Z,3,0)</f>
        <v>udinese</v>
      </c>
      <c r="N25" s="243">
        <f t="shared" si="3"/>
        <v>70.5</v>
      </c>
      <c r="O25" s="243">
        <f t="shared" si="4"/>
        <v>48.5</v>
      </c>
    </row>
    <row r="26" spans="1:15" x14ac:dyDescent="0.2">
      <c r="A26" s="216"/>
      <c r="B26" s="217" t="s">
        <v>687</v>
      </c>
      <c r="C26" s="205" t="s">
        <v>626</v>
      </c>
      <c r="D26" s="205">
        <v>11</v>
      </c>
      <c r="E26" s="207">
        <f t="shared" si="1"/>
        <v>4</v>
      </c>
      <c r="F26" s="207">
        <v>4</v>
      </c>
      <c r="G26" s="207">
        <v>5.7727272727272725</v>
      </c>
      <c r="H26" s="207">
        <f t="shared" si="2"/>
        <v>1.7272727272727273</v>
      </c>
      <c r="I26" s="209">
        <v>19</v>
      </c>
      <c r="J26" s="209">
        <v>0</v>
      </c>
      <c r="K26" s="206"/>
      <c r="L26" s="206"/>
      <c r="M26" s="236" t="s">
        <v>633</v>
      </c>
      <c r="N26" s="244">
        <f t="shared" si="3"/>
        <v>63.5</v>
      </c>
      <c r="O26" s="244">
        <f t="shared" si="4"/>
        <v>44</v>
      </c>
    </row>
    <row r="27" spans="1:15" x14ac:dyDescent="0.2">
      <c r="A27" s="216"/>
      <c r="B27" s="217" t="s">
        <v>325</v>
      </c>
      <c r="C27" s="205" t="str">
        <f>LEFT(M27,3)</f>
        <v>cat</v>
      </c>
      <c r="D27" s="205">
        <f>VLOOKUP($B27,'[1]stat gazz 13-14'!$A:$Z,4,0)</f>
        <v>24</v>
      </c>
      <c r="E27" s="207">
        <f t="shared" si="1"/>
        <v>3.9583333333333335</v>
      </c>
      <c r="F27" s="207">
        <f>VLOOKUP($B27,'[1]stat gazz 13-14'!$A:$Z,7,0)</f>
        <v>3.9583333333333335</v>
      </c>
      <c r="G27" s="207">
        <f>VLOOKUP($B27,'[1]stat gazz 13-14'!$A:$Z,5,0)</f>
        <v>5.729166666666667</v>
      </c>
      <c r="H27" s="207">
        <f t="shared" si="2"/>
        <v>1.75</v>
      </c>
      <c r="I27" s="209">
        <f>VLOOKUP($B27,'[1]stat gazz 13-14'!$A:$Z,10,0)</f>
        <v>42</v>
      </c>
      <c r="J27" s="209">
        <f>VLOOKUP($B27,'[1]stat gazz 13-14'!$A:$Z,18,0)</f>
        <v>0</v>
      </c>
      <c r="K27" s="206"/>
      <c r="L27" s="206"/>
      <c r="M27" s="210" t="str">
        <f>VLOOKUP($B27,'[1]stat gazz 13-14'!$A:$Z,3,0)</f>
        <v>catania</v>
      </c>
      <c r="N27" s="243">
        <f t="shared" si="3"/>
        <v>137.5</v>
      </c>
      <c r="O27" s="243">
        <f t="shared" si="4"/>
        <v>95</v>
      </c>
    </row>
    <row r="28" spans="1:15" x14ac:dyDescent="0.2">
      <c r="A28" s="216"/>
      <c r="B28" s="217" t="s">
        <v>327</v>
      </c>
      <c r="C28" s="205" t="str">
        <f>LEFT(M28,3)</f>
        <v>liv</v>
      </c>
      <c r="D28" s="205">
        <f>VLOOKUP($B28,'[1]stat gazz 13-14'!$A:$Z,4,0)</f>
        <v>35</v>
      </c>
      <c r="E28" s="207">
        <f t="shared" si="1"/>
        <v>3.8714285714285714</v>
      </c>
      <c r="F28" s="207">
        <f>VLOOKUP($B28,'[1]stat gazz 13-14'!$A:$Z,7,0)</f>
        <v>3.8714285714285714</v>
      </c>
      <c r="G28" s="207">
        <f>VLOOKUP($B28,'[1]stat gazz 13-14'!$A:$Z,5,0)</f>
        <v>5.9571428571428573</v>
      </c>
      <c r="H28" s="207">
        <f t="shared" si="2"/>
        <v>1.9714285714285715</v>
      </c>
      <c r="I28" s="209">
        <f>VLOOKUP($B28,'[1]stat gazz 13-14'!$A:$Z,10,0)</f>
        <v>69</v>
      </c>
      <c r="J28" s="209">
        <f>VLOOKUP($B28,'[1]stat gazz 13-14'!$A:$Z,18,0)</f>
        <v>0</v>
      </c>
      <c r="K28" s="206"/>
      <c r="L28" s="206"/>
      <c r="M28" s="210" t="str">
        <f>VLOOKUP($B28,'[1]stat gazz 13-14'!$A:$Z,3,0)</f>
        <v>livorno</v>
      </c>
      <c r="N28" s="243">
        <f t="shared" si="3"/>
        <v>208.5</v>
      </c>
      <c r="O28" s="243">
        <f t="shared" si="4"/>
        <v>135.5</v>
      </c>
    </row>
    <row r="29" spans="1:15" x14ac:dyDescent="0.2">
      <c r="A29" s="206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</row>
    <row r="30" spans="1:15" x14ac:dyDescent="0.2">
      <c r="A30" s="206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</row>
    <row r="31" spans="1:15" x14ac:dyDescent="0.2">
      <c r="A31" s="216"/>
      <c r="B31" s="210" t="s">
        <v>636</v>
      </c>
      <c r="C31" s="205" t="str">
        <f t="shared" ref="C31:C56" si="8">LEFT(M31,3)</f>
        <v>cag</v>
      </c>
      <c r="D31" s="205">
        <f>VLOOKUP($B31,'[1]stat gazz 13-14'!$A:$Z,4,0)</f>
        <v>2</v>
      </c>
      <c r="E31" s="207">
        <f t="shared" ref="E31:E56" si="9">(F31*D31-J31*3)/D31</f>
        <v>3</v>
      </c>
      <c r="F31" s="207">
        <f>VLOOKUP($B31,'[1]stat gazz 13-14'!$A:$Z,7,0)</f>
        <v>3</v>
      </c>
      <c r="G31" s="207">
        <f>VLOOKUP($B31,'[1]stat gazz 13-14'!$A:$Z,5,0)</f>
        <v>5</v>
      </c>
      <c r="H31" s="207">
        <f t="shared" ref="H31:H56" si="10">I31/D31</f>
        <v>2</v>
      </c>
      <c r="I31" s="209">
        <f>VLOOKUP($B31,'[1]stat gazz 13-14'!$A:$Z,10,0)</f>
        <v>4</v>
      </c>
      <c r="J31" s="209">
        <f>VLOOKUP($B31,'[1]stat gazz 13-14'!$A:$Z,18,0)</f>
        <v>0</v>
      </c>
      <c r="K31" s="206"/>
      <c r="L31" s="206"/>
      <c r="M31" s="210" t="str">
        <f>VLOOKUP($B31,'[1]stat gazz 13-14'!$A:$Z,3,0)</f>
        <v>cagliari</v>
      </c>
      <c r="N31" s="243">
        <f t="shared" si="3"/>
        <v>10</v>
      </c>
      <c r="O31" s="243">
        <f t="shared" si="4"/>
        <v>6</v>
      </c>
    </row>
    <row r="32" spans="1:15" x14ac:dyDescent="0.2">
      <c r="A32" s="216"/>
      <c r="B32" s="210" t="s">
        <v>637</v>
      </c>
      <c r="C32" s="205" t="str">
        <f t="shared" si="8"/>
        <v>liv</v>
      </c>
      <c r="D32" s="205">
        <f>VLOOKUP($B32,'[1]stat gazz 13-14'!$A:$Z,4,0)</f>
        <v>1</v>
      </c>
      <c r="E32" s="207">
        <f t="shared" si="9"/>
        <v>6</v>
      </c>
      <c r="F32" s="207">
        <f>VLOOKUP($B32,'[1]stat gazz 13-14'!$A:$Z,7,0)</f>
        <v>6</v>
      </c>
      <c r="G32" s="207">
        <f>VLOOKUP($B32,'[1]stat gazz 13-14'!$A:$Z,5,0)</f>
        <v>6</v>
      </c>
      <c r="H32" s="207">
        <f t="shared" si="10"/>
        <v>0</v>
      </c>
      <c r="I32" s="209">
        <f>VLOOKUP($B32,'[1]stat gazz 13-14'!$A:$Z,10,0)</f>
        <v>0</v>
      </c>
      <c r="J32" s="209">
        <f>VLOOKUP($B32,'[1]stat gazz 13-14'!$A:$Z,18,0)</f>
        <v>0</v>
      </c>
      <c r="K32" s="206"/>
      <c r="L32" s="206"/>
      <c r="M32" s="210" t="str">
        <f>VLOOKUP($B32,'[1]stat gazz 13-14'!$A:$Z,3,0)</f>
        <v>livorno</v>
      </c>
      <c r="N32" s="243">
        <f t="shared" si="3"/>
        <v>6</v>
      </c>
      <c r="O32" s="243">
        <f t="shared" si="4"/>
        <v>6</v>
      </c>
    </row>
    <row r="33" spans="1:15" x14ac:dyDescent="0.2">
      <c r="A33" s="216"/>
      <c r="B33" s="210" t="s">
        <v>638</v>
      </c>
      <c r="C33" s="205" t="str">
        <f t="shared" si="8"/>
        <v>mil</v>
      </c>
      <c r="D33" s="205">
        <f>VLOOKUP($B33,'[1]stat gazz 13-14'!$A:$Z,4,0)</f>
        <v>5</v>
      </c>
      <c r="E33" s="207">
        <f t="shared" si="9"/>
        <v>4.3</v>
      </c>
      <c r="F33" s="207">
        <f>VLOOKUP($B33,'[1]stat gazz 13-14'!$A:$Z,7,0)</f>
        <v>4.3</v>
      </c>
      <c r="G33" s="207">
        <f>VLOOKUP($B33,'[1]stat gazz 13-14'!$A:$Z,5,0)</f>
        <v>5.9</v>
      </c>
      <c r="H33" s="207">
        <f t="shared" si="10"/>
        <v>1.6</v>
      </c>
      <c r="I33" s="209">
        <f>VLOOKUP($B33,'[1]stat gazz 13-14'!$A:$Z,10,0)</f>
        <v>8</v>
      </c>
      <c r="J33" s="209">
        <f>VLOOKUP($B33,'[1]stat gazz 13-14'!$A:$Z,18,0)</f>
        <v>0</v>
      </c>
      <c r="K33" s="206"/>
      <c r="L33" s="206"/>
      <c r="M33" s="210" t="str">
        <f>VLOOKUP($B33,'[1]stat gazz 13-14'!$A:$Z,3,0)</f>
        <v>milan</v>
      </c>
      <c r="N33" s="243">
        <f t="shared" si="3"/>
        <v>29.5</v>
      </c>
      <c r="O33" s="243">
        <f t="shared" si="4"/>
        <v>21.5</v>
      </c>
    </row>
    <row r="34" spans="1:15" x14ac:dyDescent="0.2">
      <c r="A34" s="216"/>
      <c r="B34" s="210" t="s">
        <v>639</v>
      </c>
      <c r="C34" s="205" t="str">
        <f t="shared" si="8"/>
        <v>liv</v>
      </c>
      <c r="D34" s="205">
        <f>VLOOKUP($B34,'[1]stat gazz 13-14'!$A:$Z,4,0)</f>
        <v>3</v>
      </c>
      <c r="E34" s="207">
        <f t="shared" si="9"/>
        <v>3.1666666666666665</v>
      </c>
      <c r="F34" s="207">
        <f>VLOOKUP($B34,'[1]stat gazz 13-14'!$A:$Z,7,0)</f>
        <v>4.166666666666667</v>
      </c>
      <c r="G34" s="207">
        <f>VLOOKUP($B34,'[1]stat gazz 13-14'!$A:$Z,5,0)</f>
        <v>5.833333333333333</v>
      </c>
      <c r="H34" s="207">
        <f t="shared" si="10"/>
        <v>2.6666666666666665</v>
      </c>
      <c r="I34" s="209">
        <f>VLOOKUP($B34,'[1]stat gazz 13-14'!$A:$Z,10,0)</f>
        <v>8</v>
      </c>
      <c r="J34" s="209">
        <f>VLOOKUP($B34,'[1]stat gazz 13-14'!$A:$Z,18,0)</f>
        <v>1</v>
      </c>
      <c r="K34" s="206"/>
      <c r="L34" s="206"/>
      <c r="M34" s="210" t="str">
        <f>VLOOKUP($B34,'[1]stat gazz 13-14'!$A:$Z,3,0)</f>
        <v>livorno</v>
      </c>
      <c r="N34" s="243">
        <f t="shared" si="3"/>
        <v>17.5</v>
      </c>
      <c r="O34" s="243">
        <f t="shared" si="4"/>
        <v>12.5</v>
      </c>
    </row>
    <row r="35" spans="1:15" x14ac:dyDescent="0.2">
      <c r="A35" s="216"/>
      <c r="B35" s="210" t="s">
        <v>640</v>
      </c>
      <c r="C35" s="205" t="str">
        <f t="shared" si="8"/>
        <v>ver</v>
      </c>
      <c r="D35" s="205">
        <f>VLOOKUP($B35,'[1]stat gazz 13-14'!$A:$Z,4,0)</f>
        <v>1</v>
      </c>
      <c r="E35" s="207">
        <f t="shared" si="9"/>
        <v>-0.5</v>
      </c>
      <c r="F35" s="207">
        <f>VLOOKUP($B35,'[1]stat gazz 13-14'!$A:$Z,7,0)</f>
        <v>-0.5</v>
      </c>
      <c r="G35" s="207">
        <f>VLOOKUP($B35,'[1]stat gazz 13-14'!$A:$Z,5,0)</f>
        <v>4.5</v>
      </c>
      <c r="H35" s="207">
        <f t="shared" si="10"/>
        <v>5</v>
      </c>
      <c r="I35" s="209">
        <f>VLOOKUP($B35,'[1]stat gazz 13-14'!$A:$Z,10,0)</f>
        <v>5</v>
      </c>
      <c r="J35" s="209">
        <f>VLOOKUP($B35,'[1]stat gazz 13-14'!$A:$Z,18,0)</f>
        <v>0</v>
      </c>
      <c r="K35" s="206"/>
      <c r="L35" s="206"/>
      <c r="M35" s="210" t="str">
        <f>VLOOKUP($B35,'[1]stat gazz 13-14'!$A:$Z,3,0)</f>
        <v>verona</v>
      </c>
      <c r="N35" s="243">
        <f t="shared" si="3"/>
        <v>4.5</v>
      </c>
      <c r="O35" s="243">
        <f t="shared" si="4"/>
        <v>-0.5</v>
      </c>
    </row>
    <row r="36" spans="1:15" x14ac:dyDescent="0.2">
      <c r="A36" s="216"/>
      <c r="B36" s="210" t="s">
        <v>641</v>
      </c>
      <c r="C36" s="205" t="str">
        <f t="shared" si="8"/>
        <v>par</v>
      </c>
      <c r="D36" s="205">
        <f>VLOOKUP($B36,'[1]stat gazz 13-14'!$A:$Z,4,0)</f>
        <v>4</v>
      </c>
      <c r="E36" s="207">
        <f t="shared" si="9"/>
        <v>5</v>
      </c>
      <c r="F36" s="207">
        <f>VLOOKUP($B36,'[1]stat gazz 13-14'!$A:$Z,7,0)</f>
        <v>5</v>
      </c>
      <c r="G36" s="207">
        <f>VLOOKUP($B36,'[1]stat gazz 13-14'!$A:$Z,5,0)</f>
        <v>6</v>
      </c>
      <c r="H36" s="207">
        <f t="shared" si="10"/>
        <v>1</v>
      </c>
      <c r="I36" s="209">
        <f>VLOOKUP($B36,'[1]stat gazz 13-14'!$A:$Z,10,0)</f>
        <v>4</v>
      </c>
      <c r="J36" s="209">
        <f>VLOOKUP($B36,'[1]stat gazz 13-14'!$A:$Z,18,0)</f>
        <v>0</v>
      </c>
      <c r="K36" s="206"/>
      <c r="L36" s="206"/>
      <c r="M36" s="210" t="str">
        <f>VLOOKUP($B36,'[1]stat gazz 13-14'!$A:$Z,3,0)</f>
        <v>parma</v>
      </c>
      <c r="N36" s="243">
        <f t="shared" si="3"/>
        <v>24</v>
      </c>
      <c r="O36" s="243">
        <f t="shared" si="4"/>
        <v>20</v>
      </c>
    </row>
    <row r="37" spans="1:15" x14ac:dyDescent="0.2">
      <c r="B37" s="210" t="s">
        <v>642</v>
      </c>
      <c r="C37" s="205" t="str">
        <f t="shared" si="8"/>
        <v>gen</v>
      </c>
      <c r="D37" s="205">
        <f>VLOOKUP($B37,'[1]stat gazz 13-14'!$A:$Z,4,0)</f>
        <v>1</v>
      </c>
      <c r="E37" s="207">
        <f t="shared" si="9"/>
        <v>6.5</v>
      </c>
      <c r="F37" s="207">
        <f>VLOOKUP($B37,'[1]stat gazz 13-14'!$A:$Z,7,0)</f>
        <v>6.5</v>
      </c>
      <c r="G37" s="207">
        <f>VLOOKUP($B37,'[1]stat gazz 13-14'!$A:$Z,5,0)</f>
        <v>6.5</v>
      </c>
      <c r="H37" s="207">
        <f t="shared" si="10"/>
        <v>0</v>
      </c>
      <c r="I37" s="209">
        <f>VLOOKUP($B37,'[1]stat gazz 13-14'!$A:$Z,10,0)</f>
        <v>0</v>
      </c>
      <c r="J37" s="209">
        <f>VLOOKUP($B37,'[1]stat gazz 13-14'!$A:$Z,18,0)</f>
        <v>0</v>
      </c>
      <c r="K37" s="206"/>
      <c r="L37" s="206"/>
      <c r="M37" s="210" t="str">
        <f>VLOOKUP($B37,'[1]stat gazz 13-14'!$A:$Z,3,0)</f>
        <v>genoa</v>
      </c>
      <c r="N37" s="243">
        <f t="shared" si="3"/>
        <v>6.5</v>
      </c>
      <c r="O37" s="243">
        <f t="shared" si="4"/>
        <v>6.5</v>
      </c>
    </row>
    <row r="38" spans="1:15" x14ac:dyDescent="0.2">
      <c r="B38" s="210" t="s">
        <v>643</v>
      </c>
      <c r="C38" s="205" t="str">
        <f t="shared" si="8"/>
        <v>int</v>
      </c>
      <c r="D38" s="205">
        <f>VLOOKUP($B38,'[1]stat gazz 13-14'!$A:$Z,4,0)</f>
        <v>4</v>
      </c>
      <c r="E38" s="207">
        <f t="shared" si="9"/>
        <v>4.125</v>
      </c>
      <c r="F38" s="207">
        <f>VLOOKUP($B38,'[1]stat gazz 13-14'!$A:$Z,7,0)</f>
        <v>4.875</v>
      </c>
      <c r="G38" s="207">
        <f>VLOOKUP($B38,'[1]stat gazz 13-14'!$A:$Z,5,0)</f>
        <v>5.875</v>
      </c>
      <c r="H38" s="207">
        <f t="shared" si="10"/>
        <v>1.75</v>
      </c>
      <c r="I38" s="209">
        <f>VLOOKUP($B38,'[1]stat gazz 13-14'!$A:$Z,10,0)</f>
        <v>7</v>
      </c>
      <c r="J38" s="209">
        <f>VLOOKUP($B38,'[1]stat gazz 13-14'!$A:$Z,18,0)</f>
        <v>1</v>
      </c>
      <c r="K38" s="206"/>
      <c r="L38" s="206"/>
      <c r="M38" s="210" t="str">
        <f>VLOOKUP($B38,'[1]stat gazz 13-14'!$A:$Z,3,0)</f>
        <v>inter</v>
      </c>
      <c r="N38" s="243">
        <f t="shared" si="3"/>
        <v>23.5</v>
      </c>
      <c r="O38" s="243">
        <f t="shared" si="4"/>
        <v>19.5</v>
      </c>
    </row>
    <row r="39" spans="1:15" x14ac:dyDescent="0.2">
      <c r="B39" s="210" t="s">
        <v>644</v>
      </c>
      <c r="C39" s="205" t="str">
        <f t="shared" si="8"/>
        <v>nap</v>
      </c>
      <c r="D39" s="205">
        <f>VLOOKUP($B39,'[1]stat gazz 13-14'!$A:$Z,4,0)</f>
        <v>1</v>
      </c>
      <c r="E39" s="207">
        <f t="shared" si="9"/>
        <v>6</v>
      </c>
      <c r="F39" s="207">
        <f>VLOOKUP($B39,'[1]stat gazz 13-14'!$A:$Z,7,0)</f>
        <v>6</v>
      </c>
      <c r="G39" s="207">
        <f>VLOOKUP($B39,'[1]stat gazz 13-14'!$A:$Z,5,0)</f>
        <v>6</v>
      </c>
      <c r="H39" s="207">
        <f t="shared" si="10"/>
        <v>0</v>
      </c>
      <c r="I39" s="209">
        <f>VLOOKUP($B39,'[1]stat gazz 13-14'!$A:$Z,10,0)</f>
        <v>0</v>
      </c>
      <c r="J39" s="209">
        <f>VLOOKUP($B39,'[1]stat gazz 13-14'!$A:$Z,18,0)</f>
        <v>0</v>
      </c>
      <c r="K39" s="206"/>
      <c r="L39" s="206"/>
      <c r="M39" s="210" t="str">
        <f>VLOOKUP($B39,'[1]stat gazz 13-14'!$A:$Z,3,0)</f>
        <v>napoli</v>
      </c>
      <c r="N39" s="243">
        <f t="shared" si="3"/>
        <v>6</v>
      </c>
      <c r="O39" s="243">
        <f t="shared" si="4"/>
        <v>6</v>
      </c>
    </row>
    <row r="40" spans="1:15" x14ac:dyDescent="0.2">
      <c r="B40" s="210" t="s">
        <v>645</v>
      </c>
      <c r="C40" s="205" t="str">
        <f t="shared" si="8"/>
        <v>nap</v>
      </c>
      <c r="D40" s="205">
        <f>VLOOKUP($B40,'[1]stat gazz 13-14'!$A:$Z,4,0)</f>
        <v>2</v>
      </c>
      <c r="E40" s="207">
        <f t="shared" si="9"/>
        <v>5</v>
      </c>
      <c r="F40" s="207">
        <f>VLOOKUP($B40,'[1]stat gazz 13-14'!$A:$Z,7,0)</f>
        <v>5</v>
      </c>
      <c r="G40" s="207">
        <f>VLOOKUP($B40,'[1]stat gazz 13-14'!$A:$Z,5,0)</f>
        <v>6</v>
      </c>
      <c r="H40" s="207">
        <f t="shared" si="10"/>
        <v>1</v>
      </c>
      <c r="I40" s="209">
        <f>VLOOKUP($B40,'[1]stat gazz 13-14'!$A:$Z,10,0)</f>
        <v>2</v>
      </c>
      <c r="J40" s="209">
        <f>VLOOKUP($B40,'[1]stat gazz 13-14'!$A:$Z,18,0)</f>
        <v>0</v>
      </c>
      <c r="K40" s="206"/>
      <c r="L40" s="206"/>
      <c r="M40" s="210" t="str">
        <f>VLOOKUP($B40,'[1]stat gazz 13-14'!$A:$Z,3,0)</f>
        <v>napoli</v>
      </c>
      <c r="N40" s="243">
        <f t="shared" si="3"/>
        <v>12</v>
      </c>
      <c r="O40" s="243">
        <f t="shared" si="4"/>
        <v>10</v>
      </c>
    </row>
    <row r="41" spans="1:15" x14ac:dyDescent="0.2">
      <c r="B41" s="210" t="s">
        <v>646</v>
      </c>
      <c r="C41" s="205" t="str">
        <f t="shared" si="8"/>
        <v>sam</v>
      </c>
      <c r="D41" s="205">
        <f>VLOOKUP($B41,'[1]stat gazz 13-14'!$A:$Z,4,0)</f>
        <v>5</v>
      </c>
      <c r="E41" s="207">
        <f t="shared" si="9"/>
        <v>3.4</v>
      </c>
      <c r="F41" s="207">
        <f>VLOOKUP($B41,'[1]stat gazz 13-14'!$A:$Z,7,0)</f>
        <v>3.4</v>
      </c>
      <c r="G41" s="207">
        <f>VLOOKUP($B41,'[1]stat gazz 13-14'!$A:$Z,5,0)</f>
        <v>6</v>
      </c>
      <c r="H41" s="207">
        <f t="shared" si="10"/>
        <v>2.6</v>
      </c>
      <c r="I41" s="209">
        <f>VLOOKUP($B41,'[1]stat gazz 13-14'!$A:$Z,10,0)</f>
        <v>13</v>
      </c>
      <c r="J41" s="209">
        <f>VLOOKUP($B41,'[1]stat gazz 13-14'!$A:$Z,18,0)</f>
        <v>0</v>
      </c>
      <c r="K41" s="206"/>
      <c r="L41" s="206"/>
      <c r="M41" s="210" t="str">
        <f>VLOOKUP($B41,'[1]stat gazz 13-14'!$A:$Z,3,0)</f>
        <v>sampdoria</v>
      </c>
      <c r="N41" s="243">
        <f t="shared" si="3"/>
        <v>30</v>
      </c>
      <c r="O41" s="243">
        <f t="shared" si="4"/>
        <v>17</v>
      </c>
    </row>
    <row r="42" spans="1:15" x14ac:dyDescent="0.2">
      <c r="B42" s="210" t="s">
        <v>647</v>
      </c>
      <c r="C42" s="205" t="str">
        <f t="shared" si="8"/>
        <v>mil</v>
      </c>
      <c r="D42" s="205">
        <f>VLOOKUP($B42,'[1]stat gazz 13-14'!$A:$Z,4,0)</f>
        <v>7</v>
      </c>
      <c r="E42" s="207">
        <f t="shared" si="9"/>
        <v>4</v>
      </c>
      <c r="F42" s="207">
        <f>VLOOKUP($B42,'[1]stat gazz 13-14'!$A:$Z,7,0)</f>
        <v>4</v>
      </c>
      <c r="G42" s="207">
        <f>VLOOKUP($B42,'[1]stat gazz 13-14'!$A:$Z,5,0)</f>
        <v>5.5</v>
      </c>
      <c r="H42" s="207">
        <f t="shared" si="10"/>
        <v>1.4285714285714286</v>
      </c>
      <c r="I42" s="209">
        <f>VLOOKUP($B42,'[1]stat gazz 13-14'!$A:$Z,10,0)</f>
        <v>10</v>
      </c>
      <c r="J42" s="209">
        <f>VLOOKUP($B42,'[1]stat gazz 13-14'!$A:$Z,18,0)</f>
        <v>0</v>
      </c>
      <c r="K42" s="206"/>
      <c r="L42" s="206"/>
      <c r="M42" s="210" t="str">
        <f>VLOOKUP($B42,'[1]stat gazz 13-14'!$A:$Z,3,0)</f>
        <v>milan</v>
      </c>
      <c r="N42" s="243">
        <f t="shared" si="3"/>
        <v>38.5</v>
      </c>
      <c r="O42" s="243">
        <f t="shared" si="4"/>
        <v>28</v>
      </c>
    </row>
    <row r="43" spans="1:15" x14ac:dyDescent="0.2">
      <c r="B43" s="210" t="s">
        <v>648</v>
      </c>
      <c r="C43" s="205" t="str">
        <f t="shared" si="8"/>
        <v>tor</v>
      </c>
      <c r="D43" s="205">
        <f>VLOOKUP($B43,'[1]stat gazz 13-14'!$A:$Z,4,0)</f>
        <v>1</v>
      </c>
      <c r="E43" s="207">
        <f t="shared" si="9"/>
        <v>4</v>
      </c>
      <c r="F43" s="207">
        <f>VLOOKUP($B43,'[1]stat gazz 13-14'!$A:$Z,7,0)</f>
        <v>4</v>
      </c>
      <c r="G43" s="207">
        <f>VLOOKUP($B43,'[1]stat gazz 13-14'!$A:$Z,5,0)</f>
        <v>5.5</v>
      </c>
      <c r="H43" s="207">
        <f t="shared" si="10"/>
        <v>1</v>
      </c>
      <c r="I43" s="209">
        <f>VLOOKUP($B43,'[1]stat gazz 13-14'!$A:$Z,10,0)</f>
        <v>1</v>
      </c>
      <c r="J43" s="209">
        <f>VLOOKUP($B43,'[1]stat gazz 13-14'!$A:$Z,18,0)</f>
        <v>0</v>
      </c>
      <c r="K43" s="206"/>
      <c r="L43" s="206"/>
      <c r="M43" s="210" t="str">
        <f>VLOOKUP($B43,'[1]stat gazz 13-14'!$A:$Z,3,0)</f>
        <v>torino</v>
      </c>
      <c r="N43" s="243">
        <f t="shared" si="3"/>
        <v>5.5</v>
      </c>
      <c r="O43" s="243">
        <f t="shared" si="4"/>
        <v>4</v>
      </c>
    </row>
    <row r="44" spans="1:15" x14ac:dyDescent="0.2">
      <c r="B44" s="210" t="s">
        <v>649</v>
      </c>
      <c r="C44" s="205" t="str">
        <f t="shared" si="8"/>
        <v>rom</v>
      </c>
      <c r="D44" s="205">
        <f>VLOOKUP($B44,'[1]stat gazz 13-14'!$A:$Z,4,0)</f>
        <v>1</v>
      </c>
      <c r="E44" s="207">
        <f t="shared" si="9"/>
        <v>6</v>
      </c>
      <c r="F44" s="207">
        <f>VLOOKUP($B44,'[1]stat gazz 13-14'!$A:$Z,7,0)</f>
        <v>6</v>
      </c>
      <c r="G44" s="207">
        <f>VLOOKUP($B44,'[1]stat gazz 13-14'!$A:$Z,5,0)</f>
        <v>6</v>
      </c>
      <c r="H44" s="207">
        <f t="shared" si="10"/>
        <v>0</v>
      </c>
      <c r="I44" s="209">
        <f>VLOOKUP($B44,'[1]stat gazz 13-14'!$A:$Z,10,0)</f>
        <v>0</v>
      </c>
      <c r="J44" s="209">
        <f>VLOOKUP($B44,'[1]stat gazz 13-14'!$A:$Z,18,0)</f>
        <v>0</v>
      </c>
      <c r="K44" s="206"/>
      <c r="L44" s="206"/>
      <c r="M44" s="210" t="str">
        <f>VLOOKUP($B44,'[1]stat gazz 13-14'!$A:$Z,3,0)</f>
        <v>roma</v>
      </c>
      <c r="N44" s="243">
        <f t="shared" si="3"/>
        <v>6</v>
      </c>
      <c r="O44" s="243">
        <f t="shared" si="4"/>
        <v>6</v>
      </c>
    </row>
    <row r="45" spans="1:15" x14ac:dyDescent="0.2">
      <c r="B45" s="210" t="s">
        <v>650</v>
      </c>
      <c r="C45" s="205" t="str">
        <f t="shared" si="8"/>
        <v>par</v>
      </c>
      <c r="D45" s="205">
        <f>VLOOKUP($B45,'[1]stat gazz 13-14'!$A:$Z,4,0)</f>
        <v>2</v>
      </c>
      <c r="E45" s="207">
        <f t="shared" si="9"/>
        <v>6</v>
      </c>
      <c r="F45" s="207">
        <f>VLOOKUP($B45,'[1]stat gazz 13-14'!$A:$Z,7,0)</f>
        <v>6</v>
      </c>
      <c r="G45" s="207">
        <f>VLOOKUP($B45,'[1]stat gazz 13-14'!$A:$Z,5,0)</f>
        <v>6</v>
      </c>
      <c r="H45" s="207">
        <f t="shared" si="10"/>
        <v>0</v>
      </c>
      <c r="I45" s="209">
        <f>VLOOKUP($B45,'[1]stat gazz 13-14'!$A:$Z,10,0)</f>
        <v>0</v>
      </c>
      <c r="J45" s="209">
        <f>VLOOKUP($B45,'[1]stat gazz 13-14'!$A:$Z,18,0)</f>
        <v>0</v>
      </c>
      <c r="K45" s="206"/>
      <c r="L45" s="206"/>
      <c r="M45" s="210" t="str">
        <f>VLOOKUP($B45,'[1]stat gazz 13-14'!$A:$Z,3,0)</f>
        <v>parma</v>
      </c>
      <c r="N45" s="243">
        <f t="shared" si="3"/>
        <v>12</v>
      </c>
      <c r="O45" s="243">
        <f t="shared" si="4"/>
        <v>12</v>
      </c>
    </row>
    <row r="46" spans="1:15" x14ac:dyDescent="0.2">
      <c r="B46" s="210" t="s">
        <v>651</v>
      </c>
      <c r="C46" s="205" t="str">
        <f t="shared" si="8"/>
        <v>sas</v>
      </c>
      <c r="D46" s="205">
        <f>VLOOKUP($B46,'[1]stat gazz 13-14'!$A:$Z,4,0)</f>
        <v>3</v>
      </c>
      <c r="E46" s="207">
        <f t="shared" si="9"/>
        <v>2</v>
      </c>
      <c r="F46" s="207">
        <f>VLOOKUP($B46,'[1]stat gazz 13-14'!$A:$Z,7,0)</f>
        <v>2</v>
      </c>
      <c r="G46" s="207">
        <f>VLOOKUP($B46,'[1]stat gazz 13-14'!$A:$Z,5,0)</f>
        <v>5.666666666666667</v>
      </c>
      <c r="H46" s="207">
        <f t="shared" si="10"/>
        <v>3.6666666666666665</v>
      </c>
      <c r="I46" s="209">
        <f>VLOOKUP($B46,'[1]stat gazz 13-14'!$A:$Z,10,0)</f>
        <v>11</v>
      </c>
      <c r="J46" s="209">
        <f>VLOOKUP($B46,'[1]stat gazz 13-14'!$A:$Z,18,0)</f>
        <v>0</v>
      </c>
      <c r="K46" s="206"/>
      <c r="L46" s="206"/>
      <c r="M46" s="210" t="str">
        <f>VLOOKUP($B46,'[1]stat gazz 13-14'!$A:$Z,3,0)</f>
        <v>sassuolo</v>
      </c>
      <c r="N46" s="243">
        <f t="shared" si="3"/>
        <v>17</v>
      </c>
      <c r="O46" s="243">
        <f t="shared" si="4"/>
        <v>6</v>
      </c>
    </row>
    <row r="47" spans="1:15" x14ac:dyDescent="0.2">
      <c r="B47" s="210" t="s">
        <v>652</v>
      </c>
      <c r="C47" s="205" t="str">
        <f t="shared" si="8"/>
        <v>nap</v>
      </c>
      <c r="D47" s="205">
        <f>VLOOKUP($B47,'[1]stat gazz 13-14'!$A:$Z,4,0)</f>
        <v>8</v>
      </c>
      <c r="E47" s="207">
        <f t="shared" si="9"/>
        <v>5</v>
      </c>
      <c r="F47" s="207">
        <f>VLOOKUP($B47,'[1]stat gazz 13-14'!$A:$Z,7,0)</f>
        <v>5</v>
      </c>
      <c r="G47" s="207">
        <f>VLOOKUP($B47,'[1]stat gazz 13-14'!$A:$Z,5,0)</f>
        <v>6</v>
      </c>
      <c r="H47" s="207">
        <f t="shared" si="10"/>
        <v>1</v>
      </c>
      <c r="I47" s="209">
        <f>VLOOKUP($B47,'[1]stat gazz 13-14'!$A:$Z,10,0)</f>
        <v>8</v>
      </c>
      <c r="J47" s="209">
        <f>VLOOKUP($B47,'[1]stat gazz 13-14'!$A:$Z,18,0)</f>
        <v>0</v>
      </c>
      <c r="K47" s="206"/>
      <c r="L47" s="206"/>
      <c r="M47" s="210" t="str">
        <f>VLOOKUP($B47,'[1]stat gazz 13-14'!$A:$Z,3,0)</f>
        <v>napoli</v>
      </c>
      <c r="N47" s="243">
        <f t="shared" si="3"/>
        <v>48</v>
      </c>
      <c r="O47" s="243">
        <f t="shared" si="4"/>
        <v>40</v>
      </c>
    </row>
    <row r="48" spans="1:15" x14ac:dyDescent="0.2">
      <c r="B48" s="210" t="s">
        <v>653</v>
      </c>
      <c r="C48" s="205" t="str">
        <f t="shared" si="8"/>
        <v>fio</v>
      </c>
      <c r="D48" s="205">
        <v>3</v>
      </c>
      <c r="E48" s="207">
        <f t="shared" si="9"/>
        <v>4</v>
      </c>
      <c r="F48" s="207">
        <v>5</v>
      </c>
      <c r="G48" s="207">
        <v>6</v>
      </c>
      <c r="H48" s="207">
        <f t="shared" si="10"/>
        <v>2</v>
      </c>
      <c r="I48" s="209">
        <v>6</v>
      </c>
      <c r="J48" s="209">
        <f>VLOOKUP($B48,'[1]stat gazz 13-14'!$A:$Z,18,0)</f>
        <v>1</v>
      </c>
      <c r="K48" s="206"/>
      <c r="L48" s="206"/>
      <c r="M48" s="236" t="str">
        <f>VLOOKUP($B48,'[1]stat gazz 13-14'!$A:$Z,3,0)</f>
        <v>fiorentina</v>
      </c>
      <c r="N48" s="244">
        <f t="shared" si="3"/>
        <v>18</v>
      </c>
      <c r="O48" s="244">
        <f t="shared" si="4"/>
        <v>15</v>
      </c>
    </row>
    <row r="49" spans="2:15" x14ac:dyDescent="0.2">
      <c r="B49" s="210" t="s">
        <v>653</v>
      </c>
      <c r="C49" s="205" t="str">
        <f t="shared" si="8"/>
        <v>sas</v>
      </c>
      <c r="D49" s="205">
        <v>2</v>
      </c>
      <c r="E49" s="207">
        <f t="shared" si="9"/>
        <v>0.5</v>
      </c>
      <c r="F49" s="207">
        <v>0.5</v>
      </c>
      <c r="G49" s="207">
        <v>4.75</v>
      </c>
      <c r="H49" s="207">
        <f t="shared" si="10"/>
        <v>3</v>
      </c>
      <c r="I49" s="209">
        <v>6</v>
      </c>
      <c r="J49" s="209">
        <v>0</v>
      </c>
      <c r="K49" s="206"/>
      <c r="L49" s="206"/>
      <c r="M49" s="236" t="s">
        <v>635</v>
      </c>
      <c r="N49" s="244">
        <f t="shared" si="3"/>
        <v>9.5</v>
      </c>
      <c r="O49" s="244">
        <f t="shared" si="4"/>
        <v>1</v>
      </c>
    </row>
    <row r="50" spans="2:15" x14ac:dyDescent="0.2">
      <c r="B50" s="210" t="s">
        <v>654</v>
      </c>
      <c r="C50" s="205" t="str">
        <f t="shared" si="8"/>
        <v>juv</v>
      </c>
      <c r="D50" s="205">
        <f>VLOOKUP($B50,'[1]stat gazz 13-14'!$A:$Z,4,0)</f>
        <v>1</v>
      </c>
      <c r="E50" s="207">
        <f t="shared" si="9"/>
        <v>6</v>
      </c>
      <c r="F50" s="207">
        <f>VLOOKUP($B50,'[1]stat gazz 13-14'!$A:$Z,7,0)</f>
        <v>6</v>
      </c>
      <c r="G50" s="207">
        <f>VLOOKUP($B50,'[1]stat gazz 13-14'!$A:$Z,5,0)</f>
        <v>6</v>
      </c>
      <c r="H50" s="207">
        <f t="shared" si="10"/>
        <v>0</v>
      </c>
      <c r="I50" s="209">
        <f>VLOOKUP($B50,'[1]stat gazz 13-14'!$A:$Z,10,0)</f>
        <v>0</v>
      </c>
      <c r="J50" s="209">
        <f>VLOOKUP($B50,'[1]stat gazz 13-14'!$A:$Z,18,0)</f>
        <v>0</v>
      </c>
      <c r="K50" s="206"/>
      <c r="L50" s="206"/>
      <c r="M50" s="210" t="str">
        <f>VLOOKUP($B50,'[1]stat gazz 13-14'!$A:$Z,3,0)</f>
        <v>juventus</v>
      </c>
      <c r="N50" s="243">
        <f t="shared" si="3"/>
        <v>6</v>
      </c>
      <c r="O50" s="243">
        <f t="shared" si="4"/>
        <v>6</v>
      </c>
    </row>
    <row r="51" spans="2:15" x14ac:dyDescent="0.2">
      <c r="B51" s="210" t="s">
        <v>655</v>
      </c>
      <c r="C51" s="205" t="str">
        <f t="shared" si="8"/>
        <v>cag</v>
      </c>
      <c r="D51" s="205">
        <f>VLOOKUP($B51,'[1]stat gazz 13-14'!$A:$Z,4,0)</f>
        <v>3</v>
      </c>
      <c r="E51" s="207">
        <f t="shared" si="9"/>
        <v>3.5</v>
      </c>
      <c r="F51" s="207">
        <f>VLOOKUP($B51,'[1]stat gazz 13-14'!$A:$Z,7,0)</f>
        <v>3.5</v>
      </c>
      <c r="G51" s="207">
        <f>VLOOKUP($B51,'[1]stat gazz 13-14'!$A:$Z,5,0)</f>
        <v>6.166666666666667</v>
      </c>
      <c r="H51" s="207">
        <f t="shared" si="10"/>
        <v>1.6666666666666667</v>
      </c>
      <c r="I51" s="209">
        <f>VLOOKUP($B51,'[1]stat gazz 13-14'!$A:$Z,10,0)</f>
        <v>5</v>
      </c>
      <c r="J51" s="209">
        <f>VLOOKUP($B51,'[1]stat gazz 13-14'!$A:$Z,18,0)</f>
        <v>0</v>
      </c>
      <c r="K51" s="206"/>
      <c r="L51" s="206"/>
      <c r="M51" s="210" t="str">
        <f>VLOOKUP($B51,'[1]stat gazz 13-14'!$A:$Z,3,0)</f>
        <v>cagliari</v>
      </c>
      <c r="N51" s="243">
        <f t="shared" si="3"/>
        <v>18.5</v>
      </c>
      <c r="O51" s="243">
        <f t="shared" si="4"/>
        <v>10.5</v>
      </c>
    </row>
    <row r="52" spans="2:15" x14ac:dyDescent="0.2">
      <c r="B52" s="210" t="s">
        <v>656</v>
      </c>
      <c r="C52" s="205" t="str">
        <f t="shared" si="8"/>
        <v>rom</v>
      </c>
      <c r="D52" s="205">
        <f>VLOOKUP($B52,'[1]stat gazz 13-14'!$A:$Z,4,0)</f>
        <v>3</v>
      </c>
      <c r="E52" s="207">
        <f t="shared" si="9"/>
        <v>5.833333333333333</v>
      </c>
      <c r="F52" s="207">
        <f>VLOOKUP($B52,'[1]stat gazz 13-14'!$A:$Z,7,0)</f>
        <v>5.833333333333333</v>
      </c>
      <c r="G52" s="207">
        <f>VLOOKUP($B52,'[1]stat gazz 13-14'!$A:$Z,5,0)</f>
        <v>6.5</v>
      </c>
      <c r="H52" s="207">
        <f t="shared" si="10"/>
        <v>0.66666666666666663</v>
      </c>
      <c r="I52" s="209">
        <f>VLOOKUP($B52,'[1]stat gazz 13-14'!$A:$Z,10,0)</f>
        <v>2</v>
      </c>
      <c r="J52" s="209">
        <f>VLOOKUP($B52,'[1]stat gazz 13-14'!$A:$Z,18,0)</f>
        <v>0</v>
      </c>
      <c r="K52" s="206"/>
      <c r="L52" s="206"/>
      <c r="M52" s="210" t="str">
        <f>VLOOKUP($B52,'[1]stat gazz 13-14'!$A:$Z,3,0)</f>
        <v>roma</v>
      </c>
      <c r="N52" s="243">
        <f t="shared" si="3"/>
        <v>19.5</v>
      </c>
      <c r="O52" s="243">
        <f t="shared" si="4"/>
        <v>17.5</v>
      </c>
    </row>
    <row r="53" spans="2:15" x14ac:dyDescent="0.2">
      <c r="B53" s="210" t="s">
        <v>657</v>
      </c>
      <c r="C53" s="205" t="str">
        <f t="shared" si="8"/>
        <v>ata</v>
      </c>
      <c r="D53" s="205">
        <f>VLOOKUP($B53,'[1]stat gazz 13-14'!$A:$Z,4,0)</f>
        <v>3</v>
      </c>
      <c r="E53" s="207">
        <f t="shared" si="9"/>
        <v>5.333333333333333</v>
      </c>
      <c r="F53" s="207">
        <f>VLOOKUP($B53,'[1]stat gazz 13-14'!$A:$Z,7,0)</f>
        <v>5.333333333333333</v>
      </c>
      <c r="G53" s="207">
        <f>VLOOKUP($B53,'[1]stat gazz 13-14'!$A:$Z,5,0)</f>
        <v>6.333333333333333</v>
      </c>
      <c r="H53" s="207">
        <f t="shared" si="10"/>
        <v>1</v>
      </c>
      <c r="I53" s="209">
        <f>VLOOKUP($B53,'[1]stat gazz 13-14'!$A:$Z,10,0)</f>
        <v>3</v>
      </c>
      <c r="J53" s="209">
        <f>VLOOKUP($B53,'[1]stat gazz 13-14'!$A:$Z,18,0)</f>
        <v>0</v>
      </c>
      <c r="K53" s="206"/>
      <c r="L53" s="206"/>
      <c r="M53" s="210" t="str">
        <f>VLOOKUP($B53,'[1]stat gazz 13-14'!$A:$Z,3,0)</f>
        <v>atalanta</v>
      </c>
      <c r="N53" s="243">
        <f t="shared" si="3"/>
        <v>19</v>
      </c>
      <c r="O53" s="243">
        <f t="shared" si="4"/>
        <v>16</v>
      </c>
    </row>
    <row r="54" spans="2:15" x14ac:dyDescent="0.2">
      <c r="B54" s="210" t="s">
        <v>658</v>
      </c>
      <c r="C54" s="205" t="str">
        <f t="shared" si="8"/>
        <v>chi</v>
      </c>
      <c r="D54" s="205">
        <f>VLOOKUP($B54,'[1]stat gazz 13-14'!$A:$Z,4,0)</f>
        <v>1</v>
      </c>
      <c r="E54" s="207">
        <f t="shared" si="9"/>
        <v>5.5</v>
      </c>
      <c r="F54" s="207">
        <f>VLOOKUP($B54,'[1]stat gazz 13-14'!$A:$Z,7,0)</f>
        <v>5.5</v>
      </c>
      <c r="G54" s="207">
        <f>VLOOKUP($B54,'[1]stat gazz 13-14'!$A:$Z,5,0)</f>
        <v>6.5</v>
      </c>
      <c r="H54" s="207">
        <f t="shared" si="10"/>
        <v>1</v>
      </c>
      <c r="I54" s="209">
        <f>VLOOKUP($B54,'[1]stat gazz 13-14'!$A:$Z,10,0)</f>
        <v>1</v>
      </c>
      <c r="J54" s="209">
        <f>VLOOKUP($B54,'[1]stat gazz 13-14'!$A:$Z,18,0)</f>
        <v>0</v>
      </c>
      <c r="K54" s="206"/>
      <c r="L54" s="206"/>
      <c r="M54" s="210" t="str">
        <f>VLOOKUP($B54,'[1]stat gazz 13-14'!$A:$Z,3,0)</f>
        <v>chievo</v>
      </c>
      <c r="N54" s="243">
        <f t="shared" si="3"/>
        <v>6.5</v>
      </c>
      <c r="O54" s="243">
        <f t="shared" si="4"/>
        <v>5.5</v>
      </c>
    </row>
    <row r="55" spans="2:15" x14ac:dyDescent="0.2">
      <c r="B55" s="210" t="s">
        <v>659</v>
      </c>
      <c r="C55" s="205" t="str">
        <f t="shared" si="8"/>
        <v>bol</v>
      </c>
      <c r="D55" s="205">
        <f>VLOOKUP($B55,'[1]stat gazz 13-14'!$A:$Z,4,0)</f>
        <v>1</v>
      </c>
      <c r="E55" s="207">
        <f t="shared" si="9"/>
        <v>5.5</v>
      </c>
      <c r="F55" s="207">
        <f>VLOOKUP($B55,'[1]stat gazz 13-14'!$A:$Z,7,0)</f>
        <v>5.5</v>
      </c>
      <c r="G55" s="207">
        <f>VLOOKUP($B55,'[1]stat gazz 13-14'!$A:$Z,5,0)</f>
        <v>6.5</v>
      </c>
      <c r="H55" s="207">
        <f t="shared" si="10"/>
        <v>1</v>
      </c>
      <c r="I55" s="209">
        <f>VLOOKUP($B55,'[1]stat gazz 13-14'!$A:$Z,10,0)</f>
        <v>1</v>
      </c>
      <c r="J55" s="209">
        <f>VLOOKUP($B55,'[1]stat gazz 13-14'!$A:$Z,18,0)</f>
        <v>0</v>
      </c>
      <c r="K55" s="206"/>
      <c r="L55" s="206"/>
      <c r="M55" s="210" t="str">
        <f>VLOOKUP($B55,'[1]stat gazz 13-14'!$A:$Z,3,0)</f>
        <v>bologna</v>
      </c>
      <c r="N55" s="243">
        <f t="shared" si="3"/>
        <v>6.5</v>
      </c>
      <c r="O55" s="243">
        <f t="shared" si="4"/>
        <v>5.5</v>
      </c>
    </row>
    <row r="56" spans="2:15" x14ac:dyDescent="0.2">
      <c r="B56" s="210" t="s">
        <v>660</v>
      </c>
      <c r="C56" s="205" t="str">
        <f t="shared" si="8"/>
        <v>juv</v>
      </c>
      <c r="D56" s="205">
        <f>VLOOKUP($B56,'[1]stat gazz 13-14'!$A:$Z,4,0)</f>
        <v>6</v>
      </c>
      <c r="E56" s="207">
        <f t="shared" si="9"/>
        <v>5.916666666666667</v>
      </c>
      <c r="F56" s="207">
        <f>VLOOKUP($B56,'[1]stat gazz 13-14'!$A:$Z,7,0)</f>
        <v>5.916666666666667</v>
      </c>
      <c r="G56" s="207">
        <f>VLOOKUP($B56,'[1]stat gazz 13-14'!$A:$Z,5,0)</f>
        <v>6.416666666666667</v>
      </c>
      <c r="H56" s="207">
        <f t="shared" si="10"/>
        <v>0.5</v>
      </c>
      <c r="I56" s="209">
        <f>VLOOKUP($B56,'[1]stat gazz 13-14'!$A:$Z,10,0)</f>
        <v>3</v>
      </c>
      <c r="J56" s="209">
        <f>VLOOKUP($B56,'[1]stat gazz 13-14'!$A:$Z,18,0)</f>
        <v>0</v>
      </c>
      <c r="K56" s="206"/>
      <c r="L56" s="206"/>
      <c r="M56" s="210" t="str">
        <f>VLOOKUP($B56,'[1]stat gazz 13-14'!$A:$Z,3,0)</f>
        <v>juventus</v>
      </c>
      <c r="N56" s="243">
        <f t="shared" si="3"/>
        <v>38.5</v>
      </c>
      <c r="O56" s="243">
        <f t="shared" si="4"/>
        <v>35.5</v>
      </c>
    </row>
  </sheetData>
  <autoFilter ref="B2:J2">
    <sortState ref="B3:J28">
      <sortCondition descending="1" ref="E2"/>
    </sortState>
  </autoFilter>
  <conditionalFormatting sqref="F31:F56 F3:F22 F24:F28">
    <cfRule type="cellIs" dxfId="251" priority="46" operator="greaterThanOrEqual">
      <formula>5.4</formula>
    </cfRule>
    <cfRule type="cellIs" dxfId="250" priority="47" operator="greaterThanOrEqual">
      <formula>5</formula>
    </cfRule>
    <cfRule type="cellIs" dxfId="249" priority="48" operator="greaterThanOrEqual">
      <formula>4.75</formula>
    </cfRule>
    <cfRule type="cellIs" dxfId="248" priority="49" operator="greaterThanOrEqual">
      <formula>4.5</formula>
    </cfRule>
    <cfRule type="cellIs" dxfId="247" priority="50" operator="lessThanOrEqual">
      <formula>4.5</formula>
    </cfRule>
  </conditionalFormatting>
  <conditionalFormatting sqref="G31:G56 G3:G22 G24:G28">
    <cfRule type="cellIs" dxfId="246" priority="41" operator="greaterThanOrEqual">
      <formula>6.2</formula>
    </cfRule>
    <cfRule type="cellIs" dxfId="245" priority="42" operator="greaterThanOrEqual">
      <formula>6.1</formula>
    </cfRule>
    <cfRule type="cellIs" dxfId="244" priority="43" operator="greaterThanOrEqual">
      <formula>5.95</formula>
    </cfRule>
    <cfRule type="cellIs" dxfId="243" priority="44" operator="greaterThanOrEqual">
      <formula>5.8</formula>
    </cfRule>
    <cfRule type="cellIs" dxfId="242" priority="45" operator="lessThanOrEqual">
      <formula>5.8</formula>
    </cfRule>
  </conditionalFormatting>
  <conditionalFormatting sqref="H3:H22 H24:H28 H31:H56">
    <cfRule type="cellIs" dxfId="241" priority="31" operator="lessThanOrEqual">
      <formula>0.7</formula>
    </cfRule>
    <cfRule type="cellIs" dxfId="240" priority="32" operator="lessThanOrEqual">
      <formula>0.9</formula>
    </cfRule>
    <cfRule type="cellIs" dxfId="239" priority="33" operator="lessThanOrEqual">
      <formula>1.2</formula>
    </cfRule>
    <cfRule type="cellIs" dxfId="238" priority="34" operator="lessThanOrEqual">
      <formula>1.5</formula>
    </cfRule>
    <cfRule type="cellIs" dxfId="237" priority="35" operator="greaterThanOrEqual">
      <formula>1.5</formula>
    </cfRule>
  </conditionalFormatting>
  <conditionalFormatting sqref="E3:E22 E24:E28 E31:E56">
    <cfRule type="cellIs" dxfId="236" priority="21" operator="greaterThanOrEqual">
      <formula>5.4</formula>
    </cfRule>
    <cfRule type="cellIs" dxfId="235" priority="22" operator="greaterThanOrEqual">
      <formula>5</formula>
    </cfRule>
    <cfRule type="cellIs" dxfId="234" priority="23" operator="greaterThanOrEqual">
      <formula>4.75</formula>
    </cfRule>
    <cfRule type="cellIs" dxfId="233" priority="24" operator="greaterThanOrEqual">
      <formula>4.5</formula>
    </cfRule>
    <cfRule type="cellIs" dxfId="232" priority="25" operator="lessThanOrEqual">
      <formula>4.5</formula>
    </cfRule>
  </conditionalFormatting>
  <conditionalFormatting sqref="F23">
    <cfRule type="cellIs" dxfId="231" priority="16" operator="greaterThanOrEqual">
      <formula>5.5</formula>
    </cfRule>
    <cfRule type="cellIs" dxfId="230" priority="17" operator="greaterThanOrEqual">
      <formula>5</formula>
    </cfRule>
    <cfRule type="cellIs" dxfId="229" priority="18" operator="greaterThanOrEqual">
      <formula>4.75</formula>
    </cfRule>
    <cfRule type="cellIs" dxfId="228" priority="19" operator="greaterThanOrEqual">
      <formula>4.5</formula>
    </cfRule>
    <cfRule type="cellIs" dxfId="227" priority="20" operator="lessThanOrEqual">
      <formula>4.5</formula>
    </cfRule>
  </conditionalFormatting>
  <conditionalFormatting sqref="G23">
    <cfRule type="cellIs" dxfId="226" priority="11" operator="greaterThanOrEqual">
      <formula>6.2</formula>
    </cfRule>
    <cfRule type="cellIs" dxfId="225" priority="12" operator="greaterThanOrEqual">
      <formula>6.1</formula>
    </cfRule>
    <cfRule type="cellIs" dxfId="224" priority="13" operator="greaterThanOrEqual">
      <formula>5.95</formula>
    </cfRule>
    <cfRule type="cellIs" dxfId="223" priority="14" operator="greaterThanOrEqual">
      <formula>5.8</formula>
    </cfRule>
    <cfRule type="cellIs" dxfId="222" priority="15" operator="lessThanOrEqual">
      <formula>5.8</formula>
    </cfRule>
  </conditionalFormatting>
  <conditionalFormatting sqref="H23">
    <cfRule type="cellIs" dxfId="221" priority="6" operator="lessThanOrEqual">
      <formula>0.7</formula>
    </cfRule>
    <cfRule type="cellIs" dxfId="220" priority="7" operator="lessThanOrEqual">
      <formula>0.9</formula>
    </cfRule>
    <cfRule type="cellIs" dxfId="219" priority="8" operator="lessThanOrEqual">
      <formula>1.2</formula>
    </cfRule>
    <cfRule type="cellIs" dxfId="218" priority="9" operator="lessThanOrEqual">
      <formula>1.5</formula>
    </cfRule>
    <cfRule type="cellIs" dxfId="217" priority="10" operator="greaterThanOrEqual">
      <formula>1.5</formula>
    </cfRule>
  </conditionalFormatting>
  <conditionalFormatting sqref="E23">
    <cfRule type="cellIs" dxfId="216" priority="1" operator="greaterThanOrEqual">
      <formula>5.5</formula>
    </cfRule>
    <cfRule type="cellIs" dxfId="215" priority="2" operator="greaterThanOrEqual">
      <formula>5</formula>
    </cfRule>
    <cfRule type="cellIs" dxfId="214" priority="3" operator="greaterThanOrEqual">
      <formula>4.75</formula>
    </cfRule>
    <cfRule type="cellIs" dxfId="213" priority="4" operator="greaterThanOrEqual">
      <formula>4.5</formula>
    </cfRule>
    <cfRule type="cellIs" dxfId="212" priority="5" operator="lessThanOrEqual">
      <formula>4.5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4"/>
  <dimension ref="A1:AS62"/>
  <sheetViews>
    <sheetView workbookViewId="0">
      <selection activeCell="R23" sqref="A1:R23"/>
    </sheetView>
  </sheetViews>
  <sheetFormatPr defaultColWidth="8.85546875" defaultRowHeight="11.25" x14ac:dyDescent="0.2"/>
  <cols>
    <col min="1" max="1" width="0.5703125" style="227" customWidth="1"/>
    <col min="2" max="2" width="10" style="218" customWidth="1"/>
    <col min="3" max="3" width="0.5703125" style="227" customWidth="1"/>
    <col min="4" max="12" width="5.7109375" style="218" customWidth="1"/>
    <col min="13" max="13" width="0.5703125" style="227" customWidth="1"/>
    <col min="14" max="14" width="9.28515625" style="218" customWidth="1"/>
    <col min="15" max="15" width="4.42578125" style="218" customWidth="1"/>
    <col min="16" max="16" width="8.5703125" style="218" customWidth="1"/>
    <col min="17" max="17" width="3.5703125" style="218" customWidth="1"/>
    <col min="18" max="18" width="0.5703125" style="227" customWidth="1"/>
    <col min="19" max="16384" width="8.85546875" style="210"/>
  </cols>
  <sheetData>
    <row r="1" spans="1:45" ht="12" thickBot="1" x14ac:dyDescent="0.25">
      <c r="B1" s="211" t="s">
        <v>248</v>
      </c>
      <c r="D1" s="227"/>
      <c r="E1" s="227"/>
      <c r="F1" s="227"/>
      <c r="G1" s="227"/>
      <c r="H1" s="227"/>
      <c r="I1" s="227"/>
      <c r="J1" s="227"/>
      <c r="K1" s="227"/>
      <c r="L1" s="227"/>
      <c r="N1" s="227"/>
      <c r="O1" s="227"/>
      <c r="P1" s="227"/>
      <c r="Q1" s="227"/>
    </row>
    <row r="2" spans="1:45" s="230" customFormat="1" ht="22.5" customHeight="1" x14ac:dyDescent="0.2">
      <c r="A2" s="228" t="s">
        <v>189</v>
      </c>
      <c r="B2" s="229" t="s">
        <v>177</v>
      </c>
      <c r="C2" s="228" t="s">
        <v>189</v>
      </c>
      <c r="D2" s="245" t="s">
        <v>707</v>
      </c>
      <c r="E2" s="237" t="s">
        <v>182</v>
      </c>
      <c r="F2" s="237" t="s">
        <v>180</v>
      </c>
      <c r="G2" s="237" t="s">
        <v>179</v>
      </c>
      <c r="H2" s="237" t="s">
        <v>181</v>
      </c>
      <c r="I2" s="238" t="s">
        <v>704</v>
      </c>
      <c r="J2" s="238" t="s">
        <v>244</v>
      </c>
      <c r="K2" s="238" t="s">
        <v>245</v>
      </c>
      <c r="L2" s="239" t="s">
        <v>246</v>
      </c>
      <c r="M2" s="228" t="s">
        <v>189</v>
      </c>
      <c r="N2" s="214" t="s">
        <v>629</v>
      </c>
      <c r="O2" s="214" t="s">
        <v>630</v>
      </c>
      <c r="P2" s="219" t="s">
        <v>732</v>
      </c>
      <c r="Q2" s="214" t="s">
        <v>630</v>
      </c>
      <c r="R2" s="228"/>
      <c r="T2" s="210"/>
      <c r="V2" s="230" t="s">
        <v>665</v>
      </c>
      <c r="W2" s="230" t="s">
        <v>666</v>
      </c>
      <c r="X2" s="230" t="s">
        <v>667</v>
      </c>
      <c r="Y2" s="230" t="s">
        <v>668</v>
      </c>
      <c r="Z2" s="230" t="s">
        <v>669</v>
      </c>
      <c r="AA2" s="230" t="s">
        <v>688</v>
      </c>
      <c r="AB2" s="230" t="s">
        <v>689</v>
      </c>
      <c r="AC2" s="230" t="s">
        <v>690</v>
      </c>
      <c r="AD2" s="230" t="s">
        <v>691</v>
      </c>
      <c r="AE2" s="230" t="s">
        <v>692</v>
      </c>
      <c r="AF2" s="230" t="s">
        <v>693</v>
      </c>
      <c r="AG2" s="230" t="s">
        <v>694</v>
      </c>
      <c r="AH2" s="230" t="s">
        <v>695</v>
      </c>
      <c r="AI2" s="230" t="s">
        <v>696</v>
      </c>
      <c r="AJ2" s="230" t="s">
        <v>697</v>
      </c>
      <c r="AK2" s="230" t="s">
        <v>672</v>
      </c>
      <c r="AL2" s="230" t="s">
        <v>688</v>
      </c>
      <c r="AM2" s="230" t="s">
        <v>698</v>
      </c>
      <c r="AN2" s="230" t="s">
        <v>692</v>
      </c>
      <c r="AO2" s="230" t="s">
        <v>699</v>
      </c>
      <c r="AP2" s="230" t="s">
        <v>700</v>
      </c>
      <c r="AQ2" s="230" t="s">
        <v>701</v>
      </c>
      <c r="AR2" s="230" t="s">
        <v>702</v>
      </c>
      <c r="AS2" s="230" t="s">
        <v>703</v>
      </c>
    </row>
    <row r="3" spans="1:45" x14ac:dyDescent="0.2">
      <c r="B3" s="226" t="s">
        <v>226</v>
      </c>
      <c r="D3" s="247">
        <f>E3*38</f>
        <v>216.4</v>
      </c>
      <c r="E3" s="207">
        <f t="shared" ref="E3:E22" si="0">(G3*38-H3)/38</f>
        <v>5.6947368421052635</v>
      </c>
      <c r="F3" s="207">
        <f>SUMIFS('P (tt&gt;10)'!$O:$O,'P (tt&gt;10)'!$M:$M,$B3)/SUMIFS('P (tt&gt;10)'!$D:$D,'P (tt&gt;10)'!$M:$M,$B3)</f>
        <v>5.7750000000000004</v>
      </c>
      <c r="G3" s="207">
        <f>SUMIFS('P (tt&gt;10)'!$N:$N,'P (tt&gt;10)'!$M:$M,$B3)/SUMIFS('P (tt&gt;10)'!$D:$D,'P (tt&gt;10)'!$M:$M,$B3)</f>
        <v>6.3</v>
      </c>
      <c r="H3" s="209">
        <f>SUMIFS('P (tt&gt;10)'!$I:$I,'P (tt&gt;10)'!$M:$M,$B3)</f>
        <v>23</v>
      </c>
      <c r="I3" s="207">
        <f t="shared" ref="I3:I22" si="1">H3/38</f>
        <v>0.60526315789473684</v>
      </c>
      <c r="J3" s="209">
        <v>9</v>
      </c>
      <c r="K3" s="209">
        <f t="shared" ref="K3:K22" si="2">H3-J3</f>
        <v>14</v>
      </c>
      <c r="L3" s="233">
        <f>SUMIFS('P (tt&gt;10)'!$J:$J,'P (tt&gt;10)'!$M:$M,$B3)</f>
        <v>1</v>
      </c>
      <c r="N3" s="226" t="s">
        <v>708</v>
      </c>
      <c r="O3" s="246">
        <f>VLOOKUP(N3,'P (tt&gt;10)'!B:D,3,0)</f>
        <v>33</v>
      </c>
      <c r="P3" s="226" t="s">
        <v>730</v>
      </c>
      <c r="Q3" s="246">
        <f>SUMIFS('P (tt&gt;10)'!$D:$D,'P (tt&gt;10)'!$M:$M,$B3)-O3</f>
        <v>7</v>
      </c>
      <c r="S3" s="231"/>
      <c r="U3" s="210" t="s">
        <v>226</v>
      </c>
      <c r="V3" s="210">
        <v>102</v>
      </c>
      <c r="W3" s="210">
        <v>38</v>
      </c>
      <c r="X3" s="210">
        <v>33</v>
      </c>
      <c r="Y3" s="210">
        <v>3</v>
      </c>
      <c r="Z3" s="210">
        <v>2</v>
      </c>
      <c r="AA3" s="210">
        <v>19</v>
      </c>
      <c r="AB3" s="210">
        <v>19</v>
      </c>
      <c r="AC3" s="210">
        <v>0</v>
      </c>
      <c r="AD3" s="210">
        <v>0</v>
      </c>
      <c r="AE3" s="210">
        <v>19</v>
      </c>
      <c r="AF3" s="210">
        <v>14</v>
      </c>
      <c r="AG3" s="210">
        <v>3</v>
      </c>
      <c r="AH3" s="210">
        <v>2</v>
      </c>
      <c r="AI3" s="210">
        <v>26</v>
      </c>
      <c r="AJ3" s="210">
        <v>80</v>
      </c>
      <c r="AK3" s="210">
        <v>23</v>
      </c>
      <c r="AL3" s="210">
        <v>47</v>
      </c>
      <c r="AM3" s="210">
        <v>9</v>
      </c>
      <c r="AN3" s="210">
        <v>33</v>
      </c>
      <c r="AO3" s="210">
        <v>14</v>
      </c>
      <c r="AP3" s="210">
        <v>4</v>
      </c>
      <c r="AQ3" s="210">
        <v>4</v>
      </c>
      <c r="AR3" s="210">
        <v>3</v>
      </c>
      <c r="AS3" s="210">
        <v>2</v>
      </c>
    </row>
    <row r="4" spans="1:45" x14ac:dyDescent="0.2">
      <c r="B4" s="226" t="s">
        <v>234</v>
      </c>
      <c r="D4" s="247">
        <f t="shared" ref="D4:D22" si="3">E4*38</f>
        <v>208.72435897435901</v>
      </c>
      <c r="E4" s="207">
        <f t="shared" si="0"/>
        <v>5.4927462887989211</v>
      </c>
      <c r="F4" s="207">
        <f>SUMIFS('P (tt&gt;10)'!$O:$O,'P (tt&gt;10)'!$M:$M,$B4)/SUMIFS('P (tt&gt;10)'!$D:$D,'P (tt&gt;10)'!$M:$M,$B4)</f>
        <v>5.5010683760683756</v>
      </c>
      <c r="G4" s="207">
        <f>SUMIFS('P (tt&gt;10)'!$N:$N,'P (tt&gt;10)'!$M:$M,$B4)/SUMIFS('P (tt&gt;10)'!$D:$D,'P (tt&gt;10)'!$M:$M,$B4)</f>
        <v>6.1506410256410264</v>
      </c>
      <c r="H4" s="209">
        <f>SUMIFS('P (tt&gt;10)'!$I:$I,'P (tt&gt;10)'!$M:$M,$B4)</f>
        <v>25</v>
      </c>
      <c r="I4" s="207">
        <f t="shared" si="1"/>
        <v>0.65789473684210531</v>
      </c>
      <c r="J4" s="209">
        <v>9</v>
      </c>
      <c r="K4" s="209">
        <f t="shared" si="2"/>
        <v>16</v>
      </c>
      <c r="L4" s="233">
        <f>SUMIFS('P (tt&gt;10)'!$J:$J,'P (tt&gt;10)'!$M:$M,$B4)</f>
        <v>0</v>
      </c>
      <c r="N4" s="226" t="s">
        <v>709</v>
      </c>
      <c r="O4" s="246">
        <f>VLOOKUP(N4,'P (tt&gt;10)'!B:D,3,0)</f>
        <v>35</v>
      </c>
      <c r="P4" s="226"/>
      <c r="Q4" s="246">
        <f>SUMIFS('P (tt&gt;10)'!$D:$D,'P (tt&gt;10)'!$M:$M,$B4)-O4</f>
        <v>4</v>
      </c>
      <c r="S4" s="231"/>
      <c r="U4" s="210" t="s">
        <v>234</v>
      </c>
      <c r="V4" s="210">
        <v>85</v>
      </c>
      <c r="W4" s="210">
        <v>38</v>
      </c>
      <c r="X4" s="210">
        <v>26</v>
      </c>
      <c r="Y4" s="210">
        <v>7</v>
      </c>
      <c r="Z4" s="210">
        <v>5</v>
      </c>
      <c r="AA4" s="210">
        <v>19</v>
      </c>
      <c r="AB4" s="210">
        <v>15</v>
      </c>
      <c r="AC4" s="210">
        <v>3</v>
      </c>
      <c r="AD4" s="210">
        <v>1</v>
      </c>
      <c r="AE4" s="210">
        <v>19</v>
      </c>
      <c r="AF4" s="210">
        <v>11</v>
      </c>
      <c r="AG4" s="210">
        <v>4</v>
      </c>
      <c r="AH4" s="210">
        <v>4</v>
      </c>
      <c r="AI4" s="210">
        <v>9</v>
      </c>
      <c r="AJ4" s="210">
        <v>72</v>
      </c>
      <c r="AK4" s="210">
        <v>25</v>
      </c>
      <c r="AL4" s="210">
        <v>44</v>
      </c>
      <c r="AM4" s="210">
        <v>9</v>
      </c>
      <c r="AN4" s="210">
        <v>28</v>
      </c>
      <c r="AO4" s="210">
        <v>16</v>
      </c>
      <c r="AP4" s="210">
        <v>6</v>
      </c>
      <c r="AQ4" s="210">
        <v>6</v>
      </c>
      <c r="AR4" s="210">
        <v>2</v>
      </c>
      <c r="AS4" s="210">
        <v>2</v>
      </c>
    </row>
    <row r="5" spans="1:45" x14ac:dyDescent="0.2">
      <c r="B5" s="226" t="s">
        <v>225</v>
      </c>
      <c r="D5" s="247">
        <f t="shared" si="3"/>
        <v>197.54999999999998</v>
      </c>
      <c r="E5" s="207">
        <f t="shared" si="0"/>
        <v>5.1986842105263156</v>
      </c>
      <c r="F5" s="207">
        <f>SUMIFS('P (tt&gt;10)'!$O:$O,'P (tt&gt;10)'!$M:$M,$B5)/SUMIFS('P (tt&gt;10)'!$D:$D,'P (tt&gt;10)'!$M:$M,$B5)</f>
        <v>5.5250000000000004</v>
      </c>
      <c r="G5" s="207">
        <f>SUMIFS('P (tt&gt;10)'!$N:$N,'P (tt&gt;10)'!$M:$M,$B5)/SUMIFS('P (tt&gt;10)'!$D:$D,'P (tt&gt;10)'!$M:$M,$B5)</f>
        <v>6.2249999999999996</v>
      </c>
      <c r="H5" s="209">
        <f>SUMIFS('P (tt&gt;10)'!$I:$I,'P (tt&gt;10)'!$M:$M,$B5)</f>
        <v>39</v>
      </c>
      <c r="I5" s="207">
        <f t="shared" si="1"/>
        <v>1.0263157894736843</v>
      </c>
      <c r="J5" s="209">
        <v>18</v>
      </c>
      <c r="K5" s="209">
        <f t="shared" si="2"/>
        <v>21</v>
      </c>
      <c r="L5" s="240">
        <f>SUMIFS('P (tt&gt;10)'!$J:$J,'P (tt&gt;10)'!$M:$M,$B5)</f>
        <v>4</v>
      </c>
      <c r="N5" s="226" t="s">
        <v>710</v>
      </c>
      <c r="O5" s="246">
        <f>VLOOKUP(N5,'P (tt&gt;10)'!B:D,3,0)</f>
        <v>36</v>
      </c>
      <c r="P5" s="226"/>
      <c r="Q5" s="246">
        <f>SUMIFS('P (tt&gt;10)'!$D:$D,'P (tt&gt;10)'!$M:$M,$B5)-O5</f>
        <v>4</v>
      </c>
      <c r="S5" s="231"/>
      <c r="U5" s="210" t="s">
        <v>231</v>
      </c>
      <c r="V5" s="210">
        <v>78</v>
      </c>
      <c r="W5" s="210">
        <v>38</v>
      </c>
      <c r="X5" s="210">
        <v>23</v>
      </c>
      <c r="Y5" s="210">
        <v>9</v>
      </c>
      <c r="Z5" s="210">
        <v>6</v>
      </c>
      <c r="AA5" s="210">
        <v>19</v>
      </c>
      <c r="AB5" s="210">
        <v>13</v>
      </c>
      <c r="AC5" s="210">
        <v>4</v>
      </c>
      <c r="AD5" s="210">
        <v>2</v>
      </c>
      <c r="AE5" s="210">
        <v>19</v>
      </c>
      <c r="AF5" s="210">
        <v>10</v>
      </c>
      <c r="AG5" s="210">
        <v>5</v>
      </c>
      <c r="AH5" s="210">
        <v>4</v>
      </c>
      <c r="AI5" s="210">
        <v>2</v>
      </c>
      <c r="AJ5" s="210">
        <v>77</v>
      </c>
      <c r="AK5" s="210">
        <v>39</v>
      </c>
      <c r="AL5" s="210">
        <v>43</v>
      </c>
      <c r="AM5" s="210">
        <v>15</v>
      </c>
      <c r="AN5" s="210">
        <v>34</v>
      </c>
      <c r="AO5" s="210">
        <v>24</v>
      </c>
      <c r="AP5" s="210">
        <v>9</v>
      </c>
      <c r="AQ5" s="210">
        <v>7</v>
      </c>
      <c r="AR5" s="210">
        <v>3</v>
      </c>
      <c r="AS5" s="210">
        <v>2</v>
      </c>
    </row>
    <row r="6" spans="1:45" x14ac:dyDescent="0.2">
      <c r="B6" s="226" t="s">
        <v>231</v>
      </c>
      <c r="D6" s="247">
        <f t="shared" si="3"/>
        <v>192.70731707317074</v>
      </c>
      <c r="E6" s="207">
        <f t="shared" si="0"/>
        <v>5.0712451861360721</v>
      </c>
      <c r="F6" s="207">
        <f>SUMIFS('P (tt&gt;10)'!$O:$O,'P (tt&gt;10)'!$M:$M,$B6)/SUMIFS('P (tt&gt;10)'!$D:$D,'P (tt&gt;10)'!$M:$M,$B6)</f>
        <v>5.1707317073170733</v>
      </c>
      <c r="G6" s="207">
        <f>SUMIFS('P (tt&gt;10)'!$N:$N,'P (tt&gt;10)'!$M:$M,$B6)/SUMIFS('P (tt&gt;10)'!$D:$D,'P (tt&gt;10)'!$M:$M,$B6)</f>
        <v>6.0975609756097562</v>
      </c>
      <c r="H6" s="209">
        <f>SUMIFS('P (tt&gt;10)'!$I:$I,'P (tt&gt;10)'!$M:$M,$B6)</f>
        <v>39</v>
      </c>
      <c r="I6" s="207">
        <f t="shared" si="1"/>
        <v>1.0263157894736843</v>
      </c>
      <c r="J6" s="209">
        <v>15</v>
      </c>
      <c r="K6" s="209">
        <f t="shared" si="2"/>
        <v>24</v>
      </c>
      <c r="L6" s="233">
        <f>SUMIFS('P (tt&gt;10)'!$J:$J,'P (tt&gt;10)'!$M:$M,$B6)</f>
        <v>1</v>
      </c>
      <c r="N6" s="226" t="s">
        <v>711</v>
      </c>
      <c r="O6" s="246">
        <f>VLOOKUP(N6,'P (tt&gt;10)'!B:D,3,0)</f>
        <v>30</v>
      </c>
      <c r="P6" s="226" t="s">
        <v>731</v>
      </c>
      <c r="Q6" s="246">
        <f>SUMIFS('P (tt&gt;10)'!$D:$D,'P (tt&gt;10)'!$M:$M,$B6)-O6</f>
        <v>11</v>
      </c>
      <c r="S6" s="231"/>
      <c r="U6" s="210" t="s">
        <v>221</v>
      </c>
      <c r="V6" s="210">
        <v>65</v>
      </c>
      <c r="W6" s="210">
        <v>38</v>
      </c>
      <c r="X6" s="210">
        <v>19</v>
      </c>
      <c r="Y6" s="210">
        <v>8</v>
      </c>
      <c r="Z6" s="210">
        <v>11</v>
      </c>
      <c r="AA6" s="210">
        <v>19</v>
      </c>
      <c r="AB6" s="210">
        <v>9</v>
      </c>
      <c r="AC6" s="210">
        <v>4</v>
      </c>
      <c r="AD6" s="210">
        <v>6</v>
      </c>
      <c r="AE6" s="210">
        <v>19</v>
      </c>
      <c r="AF6" s="210">
        <v>10</v>
      </c>
      <c r="AG6" s="210">
        <v>4</v>
      </c>
      <c r="AH6" s="210">
        <v>5</v>
      </c>
      <c r="AI6" s="210">
        <v>-11</v>
      </c>
      <c r="AJ6" s="210">
        <v>65</v>
      </c>
      <c r="AK6" s="210">
        <v>44</v>
      </c>
      <c r="AL6" s="210">
        <v>36</v>
      </c>
      <c r="AM6" s="210">
        <v>29</v>
      </c>
      <c r="AN6" s="210">
        <v>29</v>
      </c>
      <c r="AO6" s="210">
        <v>15</v>
      </c>
      <c r="AP6" s="210">
        <v>12</v>
      </c>
      <c r="AQ6" s="210">
        <v>11</v>
      </c>
      <c r="AR6" s="210">
        <v>8</v>
      </c>
      <c r="AS6" s="210">
        <v>7</v>
      </c>
    </row>
    <row r="7" spans="1:45" x14ac:dyDescent="0.2">
      <c r="B7" s="226" t="s">
        <v>221</v>
      </c>
      <c r="D7" s="247">
        <f t="shared" si="3"/>
        <v>191.5</v>
      </c>
      <c r="E7" s="207">
        <f t="shared" si="0"/>
        <v>5.0394736842105265</v>
      </c>
      <c r="F7" s="207">
        <f>SUMIFS('P (tt&gt;10)'!$O:$O,'P (tt&gt;10)'!$M:$M,$B7)/SUMIFS('P (tt&gt;10)'!$D:$D,'P (tt&gt;10)'!$M:$M,$B7)</f>
        <v>5.0789473684210522</v>
      </c>
      <c r="G7" s="207">
        <f>SUMIFS('P (tt&gt;10)'!$N:$N,'P (tt&gt;10)'!$M:$M,$B7)/SUMIFS('P (tt&gt;10)'!$D:$D,'P (tt&gt;10)'!$M:$M,$B7)</f>
        <v>6.1973684210526319</v>
      </c>
      <c r="H7" s="209">
        <f>SUMIFS('P (tt&gt;10)'!$I:$I,'P (tt&gt;10)'!$M:$M,$B7)</f>
        <v>44</v>
      </c>
      <c r="I7" s="207">
        <f t="shared" si="1"/>
        <v>1.1578947368421053</v>
      </c>
      <c r="J7" s="209">
        <v>29</v>
      </c>
      <c r="K7" s="209">
        <f t="shared" si="2"/>
        <v>15</v>
      </c>
      <c r="L7" s="233">
        <f>SUMIFS('P (tt&gt;10)'!$J:$J,'P (tt&gt;10)'!$M:$M,$B7)</f>
        <v>1</v>
      </c>
      <c r="N7" s="226" t="s">
        <v>712</v>
      </c>
      <c r="O7" s="246">
        <f>VLOOKUP(N7,'P (tt&gt;10)'!B:D,3,0)</f>
        <v>35</v>
      </c>
      <c r="P7" s="226"/>
      <c r="Q7" s="246">
        <f>SUMIFS('P (tt&gt;10)'!$D:$D,'P (tt&gt;10)'!$M:$M,$B7)-O7</f>
        <v>3</v>
      </c>
      <c r="S7" s="231"/>
      <c r="U7" s="210" t="s">
        <v>225</v>
      </c>
      <c r="V7" s="210">
        <v>60</v>
      </c>
      <c r="W7" s="210">
        <v>38</v>
      </c>
      <c r="X7" s="210">
        <v>15</v>
      </c>
      <c r="Y7" s="210">
        <v>15</v>
      </c>
      <c r="Z7" s="210">
        <v>8</v>
      </c>
      <c r="AA7" s="210">
        <v>19</v>
      </c>
      <c r="AB7" s="210">
        <v>8</v>
      </c>
      <c r="AC7" s="210">
        <v>9</v>
      </c>
      <c r="AD7" s="210">
        <v>2</v>
      </c>
      <c r="AE7" s="210">
        <v>19</v>
      </c>
      <c r="AF7" s="210">
        <v>7</v>
      </c>
      <c r="AG7" s="210">
        <v>6</v>
      </c>
      <c r="AH7" s="210">
        <v>6</v>
      </c>
      <c r="AI7" s="210">
        <v>-16</v>
      </c>
      <c r="AJ7" s="210">
        <v>62</v>
      </c>
      <c r="AK7" s="210">
        <v>39</v>
      </c>
      <c r="AL7" s="210">
        <v>27</v>
      </c>
      <c r="AM7" s="210">
        <v>18</v>
      </c>
      <c r="AN7" s="210">
        <v>35</v>
      </c>
      <c r="AO7" s="210">
        <v>21</v>
      </c>
      <c r="AP7" s="210">
        <v>1</v>
      </c>
      <c r="AQ7" s="210">
        <v>0</v>
      </c>
      <c r="AR7" s="210">
        <v>7</v>
      </c>
      <c r="AS7" s="210">
        <v>3</v>
      </c>
    </row>
    <row r="8" spans="1:45" x14ac:dyDescent="0.2">
      <c r="B8" s="226" t="s">
        <v>223</v>
      </c>
      <c r="D8" s="247">
        <f t="shared" si="3"/>
        <v>191</v>
      </c>
      <c r="E8" s="207">
        <f t="shared" si="0"/>
        <v>5.0263157894736841</v>
      </c>
      <c r="F8" s="207">
        <f>SUMIFS('P (tt&gt;10)'!$O:$O,'P (tt&gt;10)'!$M:$M,$B8)/SUMIFS('P (tt&gt;10)'!$D:$D,'P (tt&gt;10)'!$M:$M,$B8)</f>
        <v>5.1447368421052628</v>
      </c>
      <c r="G8" s="207">
        <f>SUMIFS('P (tt&gt;10)'!$N:$N,'P (tt&gt;10)'!$M:$M,$B8)/SUMIFS('P (tt&gt;10)'!$D:$D,'P (tt&gt;10)'!$M:$M,$B8)</f>
        <v>6.3421052631578947</v>
      </c>
      <c r="H8" s="209">
        <f>SUMIFS('P (tt&gt;10)'!$I:$I,'P (tt&gt;10)'!$M:$M,$B8)</f>
        <v>50</v>
      </c>
      <c r="I8" s="207">
        <f t="shared" si="1"/>
        <v>1.3157894736842106</v>
      </c>
      <c r="J8" s="209">
        <v>19</v>
      </c>
      <c r="K8" s="209">
        <f t="shared" si="2"/>
        <v>31</v>
      </c>
      <c r="L8" s="233">
        <f>SUMIFS('P (tt&gt;10)'!$J:$J,'P (tt&gt;10)'!$M:$M,$B8)</f>
        <v>2</v>
      </c>
      <c r="N8" s="226" t="s">
        <v>713</v>
      </c>
      <c r="O8" s="246">
        <f>VLOOKUP(N8,'P (tt&gt;10)'!B:D,3,0)</f>
        <v>37</v>
      </c>
      <c r="P8" s="226"/>
      <c r="Q8" s="246">
        <f>SUMIFS('P (tt&gt;10)'!$D:$D,'P (tt&gt;10)'!$M:$M,$B8)-O8</f>
        <v>1</v>
      </c>
      <c r="S8" s="231"/>
      <c r="U8" s="210" t="s">
        <v>233</v>
      </c>
      <c r="V8" s="210">
        <v>58</v>
      </c>
      <c r="W8" s="210">
        <v>38</v>
      </c>
      <c r="X8" s="210">
        <v>15</v>
      </c>
      <c r="Y8" s="210">
        <v>13</v>
      </c>
      <c r="Z8" s="210">
        <v>10</v>
      </c>
      <c r="AA8" s="210">
        <v>19</v>
      </c>
      <c r="AB8" s="210">
        <v>9</v>
      </c>
      <c r="AC8" s="210">
        <v>7</v>
      </c>
      <c r="AD8" s="210">
        <v>3</v>
      </c>
      <c r="AE8" s="210">
        <v>19</v>
      </c>
      <c r="AF8" s="210">
        <v>6</v>
      </c>
      <c r="AG8" s="210">
        <v>6</v>
      </c>
      <c r="AH8" s="210">
        <v>7</v>
      </c>
      <c r="AI8" s="210">
        <v>-18</v>
      </c>
      <c r="AJ8" s="210">
        <v>58</v>
      </c>
      <c r="AK8" s="210">
        <v>46</v>
      </c>
      <c r="AL8" s="210">
        <v>27</v>
      </c>
      <c r="AM8" s="210">
        <v>18</v>
      </c>
      <c r="AN8" s="210">
        <v>31</v>
      </c>
      <c r="AO8" s="210">
        <v>28</v>
      </c>
      <c r="AP8" s="210">
        <v>6</v>
      </c>
      <c r="AQ8" s="210">
        <v>3</v>
      </c>
      <c r="AR8" s="210">
        <v>8</v>
      </c>
      <c r="AS8" s="210">
        <v>7</v>
      </c>
    </row>
    <row r="9" spans="1:45" x14ac:dyDescent="0.2">
      <c r="B9" s="226" t="s">
        <v>233</v>
      </c>
      <c r="D9" s="247">
        <f t="shared" si="3"/>
        <v>187.72200772200773</v>
      </c>
      <c r="E9" s="207">
        <f t="shared" si="0"/>
        <v>4.940052834789677</v>
      </c>
      <c r="F9" s="207">
        <f>SUMIFS('P (tt&gt;10)'!$O:$O,'P (tt&gt;10)'!$M:$M,$B9)/SUMIFS('P (tt&gt;10)'!$D:$D,'P (tt&gt;10)'!$M:$M,$B9)</f>
        <v>5.1055341055341055</v>
      </c>
      <c r="G9" s="207">
        <f>SUMIFS('P (tt&gt;10)'!$N:$N,'P (tt&gt;10)'!$M:$M,$B9)/SUMIFS('P (tt&gt;10)'!$D:$D,'P (tt&gt;10)'!$M:$M,$B9)</f>
        <v>6.1505791505791505</v>
      </c>
      <c r="H9" s="209">
        <f>SUMIFS('P (tt&gt;10)'!$I:$I,'P (tt&gt;10)'!$M:$M,$B9)</f>
        <v>46</v>
      </c>
      <c r="I9" s="207">
        <f t="shared" si="1"/>
        <v>1.2105263157894737</v>
      </c>
      <c r="J9" s="209">
        <v>18</v>
      </c>
      <c r="K9" s="209">
        <f t="shared" si="2"/>
        <v>28</v>
      </c>
      <c r="L9" s="233">
        <f>SUMIFS('P (tt&gt;10)'!$J:$J,'P (tt&gt;10)'!$M:$M,$B9)</f>
        <v>1</v>
      </c>
      <c r="N9" s="226" t="s">
        <v>714</v>
      </c>
      <c r="O9" s="246">
        <f>VLOOKUP(N9,'P (tt&gt;10)'!B:D,3,0)</f>
        <v>36</v>
      </c>
      <c r="P9" s="226"/>
      <c r="Q9" s="246">
        <f>SUMIFS('P (tt&gt;10)'!$D:$D,'P (tt&gt;10)'!$M:$M,$B9)-O9</f>
        <v>6</v>
      </c>
      <c r="S9" s="231"/>
      <c r="U9" s="210" t="s">
        <v>243</v>
      </c>
      <c r="V9" s="210">
        <v>57</v>
      </c>
      <c r="W9" s="210">
        <v>38</v>
      </c>
      <c r="X9" s="210">
        <v>15</v>
      </c>
      <c r="Y9" s="210">
        <v>12</v>
      </c>
      <c r="Z9" s="210">
        <v>11</v>
      </c>
      <c r="AA9" s="210">
        <v>19</v>
      </c>
      <c r="AB9" s="210">
        <v>9</v>
      </c>
      <c r="AC9" s="210">
        <v>6</v>
      </c>
      <c r="AD9" s="210">
        <v>4</v>
      </c>
      <c r="AE9" s="210">
        <v>19</v>
      </c>
      <c r="AF9" s="210">
        <v>6</v>
      </c>
      <c r="AG9" s="210">
        <v>6</v>
      </c>
      <c r="AH9" s="210">
        <v>7</v>
      </c>
      <c r="AI9" s="210">
        <v>-19</v>
      </c>
      <c r="AJ9" s="210">
        <v>58</v>
      </c>
      <c r="AK9" s="210">
        <v>48</v>
      </c>
      <c r="AL9" s="210">
        <v>31</v>
      </c>
      <c r="AM9" s="210">
        <v>20</v>
      </c>
      <c r="AN9" s="210">
        <v>27</v>
      </c>
      <c r="AO9" s="210">
        <v>28</v>
      </c>
      <c r="AP9" s="210">
        <v>8</v>
      </c>
      <c r="AQ9" s="210">
        <v>5</v>
      </c>
      <c r="AR9" s="210">
        <v>9</v>
      </c>
      <c r="AS9" s="210">
        <v>8</v>
      </c>
    </row>
    <row r="10" spans="1:45" x14ac:dyDescent="0.2">
      <c r="B10" s="226" t="s">
        <v>240</v>
      </c>
      <c r="D10" s="247">
        <f t="shared" si="3"/>
        <v>186</v>
      </c>
      <c r="E10" s="207">
        <f t="shared" si="0"/>
        <v>4.8947368421052628</v>
      </c>
      <c r="F10" s="207">
        <f>SUMIFS('P (tt&gt;10)'!$O:$O,'P (tt&gt;10)'!$M:$M,$B10)/SUMIFS('P (tt&gt;10)'!$D:$D,'P (tt&gt;10)'!$M:$M,$B10)</f>
        <v>4.9342105263157894</v>
      </c>
      <c r="G10" s="207">
        <f>SUMIFS('P (tt&gt;10)'!$N:$N,'P (tt&gt;10)'!$M:$M,$B10)/SUMIFS('P (tt&gt;10)'!$D:$D,'P (tt&gt;10)'!$M:$M,$B10)</f>
        <v>6.2368421052631575</v>
      </c>
      <c r="H10" s="209">
        <f>SUMIFS('P (tt&gt;10)'!$I:$I,'P (tt&gt;10)'!$M:$M,$B10)</f>
        <v>51</v>
      </c>
      <c r="I10" s="207">
        <f t="shared" si="1"/>
        <v>1.3421052631578947</v>
      </c>
      <c r="J10" s="209">
        <v>22</v>
      </c>
      <c r="K10" s="209">
        <f t="shared" si="2"/>
        <v>29</v>
      </c>
      <c r="L10" s="233">
        <f>SUMIFS('P (tt&gt;10)'!$J:$J,'P (tt&gt;10)'!$M:$M,$B10)</f>
        <v>1</v>
      </c>
      <c r="N10" s="226" t="s">
        <v>715</v>
      </c>
      <c r="O10" s="246">
        <f>VLOOKUP(N10,'P (tt&gt;10)'!B:D,3,0)</f>
        <v>35</v>
      </c>
      <c r="P10" s="226"/>
      <c r="Q10" s="246">
        <f>SUMIFS('P (tt&gt;10)'!$D:$D,'P (tt&gt;10)'!$M:$M,$B10)-O10</f>
        <v>3</v>
      </c>
      <c r="S10" s="231"/>
      <c r="U10" s="210" t="s">
        <v>222</v>
      </c>
      <c r="V10" s="210">
        <v>57</v>
      </c>
      <c r="W10" s="210">
        <v>38</v>
      </c>
      <c r="X10" s="210">
        <v>16</v>
      </c>
      <c r="Y10" s="210">
        <v>9</v>
      </c>
      <c r="Z10" s="210">
        <v>13</v>
      </c>
      <c r="AA10" s="210">
        <v>19</v>
      </c>
      <c r="AB10" s="210">
        <v>11</v>
      </c>
      <c r="AC10" s="210">
        <v>4</v>
      </c>
      <c r="AD10" s="210">
        <v>4</v>
      </c>
      <c r="AE10" s="210">
        <v>19</v>
      </c>
      <c r="AF10" s="210">
        <v>5</v>
      </c>
      <c r="AG10" s="210">
        <v>5</v>
      </c>
      <c r="AH10" s="210">
        <v>9</v>
      </c>
      <c r="AI10" s="210">
        <v>-19</v>
      </c>
      <c r="AJ10" s="210">
        <v>57</v>
      </c>
      <c r="AK10" s="210">
        <v>49</v>
      </c>
      <c r="AL10" s="210">
        <v>28</v>
      </c>
      <c r="AM10" s="210">
        <v>17</v>
      </c>
      <c r="AN10" s="210">
        <v>29</v>
      </c>
      <c r="AO10" s="210">
        <v>32</v>
      </c>
      <c r="AP10" s="210">
        <v>5</v>
      </c>
      <c r="AQ10" s="210">
        <v>3</v>
      </c>
      <c r="AR10" s="210">
        <v>6</v>
      </c>
      <c r="AS10" s="210">
        <v>5</v>
      </c>
    </row>
    <row r="11" spans="1:45" x14ac:dyDescent="0.2">
      <c r="B11" s="226" t="s">
        <v>243</v>
      </c>
      <c r="D11" s="247">
        <f t="shared" si="3"/>
        <v>182.4358974358974</v>
      </c>
      <c r="E11" s="207">
        <f t="shared" si="0"/>
        <v>4.8009446693657214</v>
      </c>
      <c r="F11" s="207">
        <f>SUMIFS('P (tt&gt;10)'!$O:$O,'P (tt&gt;10)'!$M:$M,$B11)/SUMIFS('P (tt&gt;10)'!$D:$D,'P (tt&gt;10)'!$M:$M,$B11)</f>
        <v>4.8589743589743586</v>
      </c>
      <c r="G11" s="207">
        <f>SUMIFS('P (tt&gt;10)'!$N:$N,'P (tt&gt;10)'!$M:$M,$B11)/SUMIFS('P (tt&gt;10)'!$D:$D,'P (tt&gt;10)'!$M:$M,$B11)</f>
        <v>6.064102564102563</v>
      </c>
      <c r="H11" s="209">
        <f>SUMIFS('P (tt&gt;10)'!$I:$I,'P (tt&gt;10)'!$M:$M,$B11)</f>
        <v>48</v>
      </c>
      <c r="I11" s="207">
        <f t="shared" si="1"/>
        <v>1.263157894736842</v>
      </c>
      <c r="J11" s="209">
        <v>20</v>
      </c>
      <c r="K11" s="209">
        <f t="shared" si="2"/>
        <v>28</v>
      </c>
      <c r="L11" s="233">
        <f>SUMIFS('P (tt&gt;10)'!$J:$J,'P (tt&gt;10)'!$M:$M,$B11)</f>
        <v>1</v>
      </c>
      <c r="N11" s="226" t="s">
        <v>726</v>
      </c>
      <c r="O11" s="246">
        <f>VLOOKUP(N11,'P (tt&gt;10)'!B:D,3,0)</f>
        <v>38</v>
      </c>
      <c r="P11" s="226"/>
      <c r="Q11" s="246">
        <f>SUMIFS('P (tt&gt;10)'!$D:$D,'P (tt&gt;10)'!$M:$M,$B11)-O11</f>
        <v>1</v>
      </c>
      <c r="S11" s="231"/>
      <c r="U11" s="210" t="s">
        <v>228</v>
      </c>
      <c r="V11" s="210">
        <v>56</v>
      </c>
      <c r="W11" s="210">
        <v>38</v>
      </c>
      <c r="X11" s="210">
        <v>15</v>
      </c>
      <c r="Y11" s="210">
        <v>11</v>
      </c>
      <c r="Z11" s="210">
        <v>12</v>
      </c>
      <c r="AA11" s="210">
        <v>19</v>
      </c>
      <c r="AB11" s="210">
        <v>10</v>
      </c>
      <c r="AC11" s="210">
        <v>6</v>
      </c>
      <c r="AD11" s="210">
        <v>3</v>
      </c>
      <c r="AE11" s="210">
        <v>19</v>
      </c>
      <c r="AF11" s="210">
        <v>5</v>
      </c>
      <c r="AG11" s="210">
        <v>5</v>
      </c>
      <c r="AH11" s="210">
        <v>9</v>
      </c>
      <c r="AI11" s="210">
        <v>-20</v>
      </c>
      <c r="AJ11" s="210">
        <v>54</v>
      </c>
      <c r="AK11" s="210">
        <v>54</v>
      </c>
      <c r="AL11" s="210">
        <v>32</v>
      </c>
      <c r="AM11" s="210">
        <v>21</v>
      </c>
      <c r="AN11" s="210">
        <v>22</v>
      </c>
      <c r="AO11" s="210">
        <v>33</v>
      </c>
      <c r="AP11" s="210">
        <v>8</v>
      </c>
      <c r="AQ11" s="210">
        <v>7</v>
      </c>
      <c r="AR11" s="210">
        <v>5</v>
      </c>
      <c r="AS11" s="210">
        <v>4</v>
      </c>
    </row>
    <row r="12" spans="1:45" x14ac:dyDescent="0.2">
      <c r="B12" s="226" t="s">
        <v>235</v>
      </c>
      <c r="D12" s="247">
        <f t="shared" si="3"/>
        <v>176.99999999999997</v>
      </c>
      <c r="E12" s="207">
        <f t="shared" si="0"/>
        <v>4.6578947368421044</v>
      </c>
      <c r="F12" s="207">
        <f>SUMIFS('P (tt&gt;10)'!$O:$O,'P (tt&gt;10)'!$M:$M,$B12)/SUMIFS('P (tt&gt;10)'!$D:$D,'P (tt&gt;10)'!$M:$M,$B12)</f>
        <v>4.8157894736842106</v>
      </c>
      <c r="G12" s="207">
        <f>SUMIFS('P (tt&gt;10)'!$N:$N,'P (tt&gt;10)'!$M:$M,$B12)/SUMIFS('P (tt&gt;10)'!$D:$D,'P (tt&gt;10)'!$M:$M,$B12)</f>
        <v>6.0789473684210522</v>
      </c>
      <c r="H12" s="209">
        <f>SUMIFS('P (tt&gt;10)'!$I:$I,'P (tt&gt;10)'!$M:$M,$B12)</f>
        <v>54</v>
      </c>
      <c r="I12" s="207">
        <f t="shared" si="1"/>
        <v>1.4210526315789473</v>
      </c>
      <c r="J12" s="209">
        <v>22</v>
      </c>
      <c r="K12" s="209">
        <f t="shared" si="2"/>
        <v>32</v>
      </c>
      <c r="L12" s="233">
        <f>SUMIFS('P (tt&gt;10)'!$J:$J,'P (tt&gt;10)'!$M:$M,$B12)</f>
        <v>2</v>
      </c>
      <c r="N12" s="226" t="s">
        <v>725</v>
      </c>
      <c r="O12" s="246">
        <f>VLOOKUP(N12,'P (tt&gt;10)'!B:D,3,0)</f>
        <v>23</v>
      </c>
      <c r="P12" s="226" t="s">
        <v>716</v>
      </c>
      <c r="Q12" s="246">
        <f>SUMIFS('P (tt&gt;10)'!$D:$D,'P (tt&gt;10)'!$M:$M,$B12)-O12</f>
        <v>15</v>
      </c>
      <c r="S12" s="231"/>
      <c r="U12" s="210" t="s">
        <v>673</v>
      </c>
      <c r="V12" s="210">
        <v>54</v>
      </c>
      <c r="W12" s="210">
        <v>38</v>
      </c>
      <c r="X12" s="210">
        <v>16</v>
      </c>
      <c r="Y12" s="210">
        <v>6</v>
      </c>
      <c r="Z12" s="210">
        <v>16</v>
      </c>
      <c r="AA12" s="210">
        <v>19</v>
      </c>
      <c r="AB12" s="210">
        <v>10</v>
      </c>
      <c r="AC12" s="210">
        <v>3</v>
      </c>
      <c r="AD12" s="210">
        <v>6</v>
      </c>
      <c r="AE12" s="210">
        <v>19</v>
      </c>
      <c r="AF12" s="210">
        <v>6</v>
      </c>
      <c r="AG12" s="210">
        <v>3</v>
      </c>
      <c r="AH12" s="210">
        <v>10</v>
      </c>
      <c r="AI12" s="210">
        <v>-22</v>
      </c>
      <c r="AJ12" s="210">
        <v>62</v>
      </c>
      <c r="AK12" s="210">
        <v>68</v>
      </c>
      <c r="AL12" s="210">
        <v>35</v>
      </c>
      <c r="AM12" s="210">
        <v>28</v>
      </c>
      <c r="AN12" s="210">
        <v>27</v>
      </c>
      <c r="AO12" s="210">
        <v>40</v>
      </c>
      <c r="AP12" s="210">
        <v>8</v>
      </c>
      <c r="AQ12" s="210">
        <v>8</v>
      </c>
      <c r="AR12" s="210">
        <v>8</v>
      </c>
      <c r="AS12" s="210">
        <v>6</v>
      </c>
    </row>
    <row r="13" spans="1:45" x14ac:dyDescent="0.2">
      <c r="B13" s="226" t="s">
        <v>222</v>
      </c>
      <c r="D13" s="247">
        <f t="shared" si="3"/>
        <v>175.67499999999998</v>
      </c>
      <c r="E13" s="207">
        <f t="shared" si="0"/>
        <v>4.6230263157894731</v>
      </c>
      <c r="F13" s="207">
        <f>SUMIFS('P (tt&gt;10)'!$O:$O,'P (tt&gt;10)'!$M:$M,$B13)/SUMIFS('P (tt&gt;10)'!$D:$D,'P (tt&gt;10)'!$M:$M,$B13)</f>
        <v>4.55</v>
      </c>
      <c r="G13" s="207">
        <f>SUMIFS('P (tt&gt;10)'!$N:$N,'P (tt&gt;10)'!$M:$M,$B13)/SUMIFS('P (tt&gt;10)'!$D:$D,'P (tt&gt;10)'!$M:$M,$B13)</f>
        <v>5.9124999999999996</v>
      </c>
      <c r="H13" s="209">
        <f>SUMIFS('P (tt&gt;10)'!$I:$I,'P (tt&gt;10)'!$M:$M,$B13)</f>
        <v>49</v>
      </c>
      <c r="I13" s="207">
        <f t="shared" si="1"/>
        <v>1.2894736842105263</v>
      </c>
      <c r="J13" s="209">
        <v>17</v>
      </c>
      <c r="K13" s="209">
        <f t="shared" si="2"/>
        <v>32</v>
      </c>
      <c r="L13" s="233">
        <f>SUMIFS('P (tt&gt;10)'!$J:$J,'P (tt&gt;10)'!$M:$M,$B13)</f>
        <v>0</v>
      </c>
      <c r="N13" s="226" t="s">
        <v>717</v>
      </c>
      <c r="O13" s="246">
        <f>VLOOKUP(N13,'P (tt&gt;10)'!B:D,3,0)</f>
        <v>28</v>
      </c>
      <c r="P13" s="226"/>
      <c r="Q13" s="246">
        <f>SUMIFS('P (tt&gt;10)'!$D:$D,'P (tt&gt;10)'!$M:$M,$B13)-O13</f>
        <v>12</v>
      </c>
      <c r="S13" s="231"/>
      <c r="U13" s="210" t="s">
        <v>240</v>
      </c>
      <c r="V13" s="210">
        <v>50</v>
      </c>
      <c r="W13" s="210">
        <v>38</v>
      </c>
      <c r="X13" s="210">
        <v>15</v>
      </c>
      <c r="Y13" s="210">
        <v>5</v>
      </c>
      <c r="Z13" s="210">
        <v>18</v>
      </c>
      <c r="AA13" s="210">
        <v>19</v>
      </c>
      <c r="AB13" s="210">
        <v>11</v>
      </c>
      <c r="AC13" s="210">
        <v>3</v>
      </c>
      <c r="AD13" s="210">
        <v>5</v>
      </c>
      <c r="AE13" s="210">
        <v>19</v>
      </c>
      <c r="AF13" s="210">
        <v>4</v>
      </c>
      <c r="AG13" s="210">
        <v>2</v>
      </c>
      <c r="AH13" s="210">
        <v>13</v>
      </c>
      <c r="AI13" s="210">
        <v>-26</v>
      </c>
      <c r="AJ13" s="210">
        <v>43</v>
      </c>
      <c r="AK13" s="210">
        <v>51</v>
      </c>
      <c r="AL13" s="210">
        <v>28</v>
      </c>
      <c r="AM13" s="210">
        <v>22</v>
      </c>
      <c r="AN13" s="210">
        <v>15</v>
      </c>
      <c r="AO13" s="210">
        <v>29</v>
      </c>
      <c r="AP13" s="210">
        <v>3</v>
      </c>
      <c r="AQ13" s="210">
        <v>2</v>
      </c>
      <c r="AR13" s="210">
        <v>5</v>
      </c>
      <c r="AS13" s="210">
        <v>4</v>
      </c>
    </row>
    <row r="14" spans="1:45" x14ac:dyDescent="0.2">
      <c r="B14" s="226" t="s">
        <v>227</v>
      </c>
      <c r="D14" s="247">
        <f t="shared" si="3"/>
        <v>174.5</v>
      </c>
      <c r="E14" s="207">
        <f t="shared" si="0"/>
        <v>4.5921052631578947</v>
      </c>
      <c r="F14" s="207">
        <f>SUMIFS('P (tt&gt;10)'!$O:$O,'P (tt&gt;10)'!$M:$M,$B14)/SUMIFS('P (tt&gt;10)'!$D:$D,'P (tt&gt;10)'!$M:$M,$B14)</f>
        <v>4.5526315789473681</v>
      </c>
      <c r="G14" s="207">
        <f>SUMIFS('P (tt&gt;10)'!$N:$N,'P (tt&gt;10)'!$M:$M,$B14)/SUMIFS('P (tt&gt;10)'!$D:$D,'P (tt&gt;10)'!$M:$M,$B14)</f>
        <v>6.0921052631578947</v>
      </c>
      <c r="H14" s="209">
        <f>SUMIFS('P (tt&gt;10)'!$I:$I,'P (tt&gt;10)'!$M:$M,$B14)</f>
        <v>57</v>
      </c>
      <c r="I14" s="207">
        <f t="shared" si="1"/>
        <v>1.5</v>
      </c>
      <c r="J14" s="209">
        <v>24</v>
      </c>
      <c r="K14" s="209">
        <f t="shared" si="2"/>
        <v>33</v>
      </c>
      <c r="L14" s="233">
        <f>SUMIFS('P (tt&gt;10)'!$J:$J,'P (tt&gt;10)'!$M:$M,$B14)</f>
        <v>0</v>
      </c>
      <c r="N14" s="226" t="s">
        <v>718</v>
      </c>
      <c r="O14" s="246">
        <f>VLOOKUP(N14,'P (tt&gt;10)'!B:D,3,0)</f>
        <v>16</v>
      </c>
      <c r="P14" s="226" t="s">
        <v>733</v>
      </c>
      <c r="Q14" s="246">
        <f>SUMIFS('P (tt&gt;10)'!$D:$D,'P (tt&gt;10)'!$M:$M,$B14)-O14</f>
        <v>22</v>
      </c>
      <c r="S14" s="231"/>
      <c r="U14" s="210" t="s">
        <v>229</v>
      </c>
      <c r="V14" s="210">
        <v>45</v>
      </c>
      <c r="W14" s="210">
        <v>38</v>
      </c>
      <c r="X14" s="210">
        <v>12</v>
      </c>
      <c r="Y14" s="210">
        <v>9</v>
      </c>
      <c r="Z14" s="210">
        <v>17</v>
      </c>
      <c r="AA14" s="210">
        <v>19</v>
      </c>
      <c r="AB14" s="210">
        <v>7</v>
      </c>
      <c r="AC14" s="210">
        <v>5</v>
      </c>
      <c r="AD14" s="210">
        <v>7</v>
      </c>
      <c r="AE14" s="210">
        <v>19</v>
      </c>
      <c r="AF14" s="210">
        <v>5</v>
      </c>
      <c r="AG14" s="210">
        <v>4</v>
      </c>
      <c r="AH14" s="210">
        <v>10</v>
      </c>
      <c r="AI14" s="210">
        <v>-31</v>
      </c>
      <c r="AJ14" s="210">
        <v>48</v>
      </c>
      <c r="AK14" s="210">
        <v>62</v>
      </c>
      <c r="AL14" s="210">
        <v>28</v>
      </c>
      <c r="AM14" s="210">
        <v>29</v>
      </c>
      <c r="AN14" s="210">
        <v>20</v>
      </c>
      <c r="AO14" s="210">
        <v>33</v>
      </c>
      <c r="AP14" s="210">
        <v>5</v>
      </c>
      <c r="AQ14" s="210">
        <v>4</v>
      </c>
      <c r="AR14" s="210">
        <v>7</v>
      </c>
      <c r="AS14" s="210">
        <v>7</v>
      </c>
    </row>
    <row r="15" spans="1:45" x14ac:dyDescent="0.2">
      <c r="B15" s="226" t="s">
        <v>230</v>
      </c>
      <c r="D15" s="247">
        <f t="shared" si="3"/>
        <v>172.5641025641026</v>
      </c>
      <c r="E15" s="207">
        <f t="shared" si="0"/>
        <v>4.5411605937921733</v>
      </c>
      <c r="F15" s="207">
        <f>SUMIFS('P (tt&gt;10)'!$O:$O,'P (tt&gt;10)'!$M:$M,$B15)/SUMIFS('P (tt&gt;10)'!$D:$D,'P (tt&gt;10)'!$M:$M,$B15)</f>
        <v>4.4358974358974361</v>
      </c>
      <c r="G15" s="207">
        <f>SUMIFS('P (tt&gt;10)'!$N:$N,'P (tt&gt;10)'!$M:$M,$B15)/SUMIFS('P (tt&gt;10)'!$D:$D,'P (tt&gt;10)'!$M:$M,$B15)</f>
        <v>5.9358974358974361</v>
      </c>
      <c r="H15" s="209">
        <f>SUMIFS('P (tt&gt;10)'!$I:$I,'P (tt&gt;10)'!$M:$M,$B15)</f>
        <v>53</v>
      </c>
      <c r="I15" s="207">
        <f t="shared" si="1"/>
        <v>1.3947368421052631</v>
      </c>
      <c r="J15" s="209">
        <v>27</v>
      </c>
      <c r="K15" s="209">
        <f t="shared" si="2"/>
        <v>26</v>
      </c>
      <c r="L15" s="233">
        <f>SUMIFS('P (tt&gt;10)'!$J:$J,'P (tt&gt;10)'!$M:$M,$B15)</f>
        <v>0</v>
      </c>
      <c r="N15" s="226" t="s">
        <v>719</v>
      </c>
      <c r="O15" s="246">
        <f>VLOOKUP(N15,'P (tt&gt;10)'!B:D,3,0)</f>
        <v>23</v>
      </c>
      <c r="P15" s="226" t="s">
        <v>716</v>
      </c>
      <c r="Q15" s="246">
        <f>SUMIFS('P (tt&gt;10)'!$D:$D,'P (tt&gt;10)'!$M:$M,$B15)-O15</f>
        <v>16</v>
      </c>
      <c r="S15" s="231"/>
      <c r="U15" s="210" t="s">
        <v>227</v>
      </c>
      <c r="V15" s="210">
        <v>44</v>
      </c>
      <c r="W15" s="210">
        <v>38</v>
      </c>
      <c r="X15" s="210">
        <v>12</v>
      </c>
      <c r="Y15" s="210">
        <v>8</v>
      </c>
      <c r="Z15" s="210">
        <v>18</v>
      </c>
      <c r="AA15" s="210">
        <v>19</v>
      </c>
      <c r="AB15" s="210">
        <v>9</v>
      </c>
      <c r="AC15" s="210">
        <v>4</v>
      </c>
      <c r="AD15" s="210">
        <v>6</v>
      </c>
      <c r="AE15" s="210">
        <v>19</v>
      </c>
      <c r="AF15" s="210">
        <v>3</v>
      </c>
      <c r="AG15" s="210">
        <v>4</v>
      </c>
      <c r="AH15" s="210">
        <v>12</v>
      </c>
      <c r="AI15" s="210">
        <v>-32</v>
      </c>
      <c r="AJ15" s="210">
        <v>46</v>
      </c>
      <c r="AK15" s="210">
        <v>57</v>
      </c>
      <c r="AL15" s="210">
        <v>27</v>
      </c>
      <c r="AM15" s="210">
        <v>24</v>
      </c>
      <c r="AN15" s="210">
        <v>19</v>
      </c>
      <c r="AO15" s="210">
        <v>33</v>
      </c>
      <c r="AP15" s="210">
        <v>8</v>
      </c>
      <c r="AQ15" s="210">
        <v>6</v>
      </c>
      <c r="AR15" s="210">
        <v>7</v>
      </c>
      <c r="AS15" s="210">
        <v>6</v>
      </c>
    </row>
    <row r="16" spans="1:45" x14ac:dyDescent="0.2">
      <c r="B16" s="226" t="s">
        <v>228</v>
      </c>
      <c r="D16" s="247">
        <f>E16*38</f>
        <v>171.5</v>
      </c>
      <c r="E16" s="207">
        <f t="shared" si="0"/>
        <v>4.5131578947368425</v>
      </c>
      <c r="F16" s="207">
        <f>SUMIFS('P (tt&gt;10)'!$O:$O,'P (tt&gt;10)'!$M:$M,$B16)/SUMIFS('P (tt&gt;10)'!$D:$D,'P (tt&gt;10)'!$M:$M,$B16)</f>
        <v>4.5</v>
      </c>
      <c r="G16" s="207">
        <f>SUMIFS('P (tt&gt;10)'!$N:$N,'P (tt&gt;10)'!$M:$M,$B16)/SUMIFS('P (tt&gt;10)'!$D:$D,'P (tt&gt;10)'!$M:$M,$B16)</f>
        <v>5.9342105263157894</v>
      </c>
      <c r="H16" s="209">
        <f>SUMIFS('P (tt&gt;10)'!$I:$I,'P (tt&gt;10)'!$M:$M,$B16)</f>
        <v>54</v>
      </c>
      <c r="I16" s="207">
        <f t="shared" si="1"/>
        <v>1.4210526315789473</v>
      </c>
      <c r="J16" s="209">
        <v>21</v>
      </c>
      <c r="K16" s="209">
        <f t="shared" si="2"/>
        <v>33</v>
      </c>
      <c r="L16" s="233">
        <f>SUMIFS('P (tt&gt;10)'!$J:$J,'P (tt&gt;10)'!$M:$M,$B16)</f>
        <v>0</v>
      </c>
      <c r="N16" s="226" t="s">
        <v>720</v>
      </c>
      <c r="O16" s="246">
        <f>VLOOKUP(N16,'P (tt&gt;10)'!B:D,3,0)</f>
        <v>21</v>
      </c>
      <c r="P16" s="226" t="s">
        <v>729</v>
      </c>
      <c r="Q16" s="246">
        <f>SUMIFS('P (tt&gt;10)'!$D:$D,'P (tt&gt;10)'!$M:$M,$B16)-O16</f>
        <v>17</v>
      </c>
      <c r="S16" s="231"/>
      <c r="U16" s="210" t="s">
        <v>223</v>
      </c>
      <c r="V16" s="210">
        <v>44</v>
      </c>
      <c r="W16" s="210">
        <v>38</v>
      </c>
      <c r="X16" s="210">
        <v>11</v>
      </c>
      <c r="Y16" s="210">
        <v>11</v>
      </c>
      <c r="Z16" s="210">
        <v>16</v>
      </c>
      <c r="AA16" s="210">
        <v>19</v>
      </c>
      <c r="AB16" s="210">
        <v>8</v>
      </c>
      <c r="AC16" s="210">
        <v>5</v>
      </c>
      <c r="AD16" s="210">
        <v>6</v>
      </c>
      <c r="AE16" s="210">
        <v>19</v>
      </c>
      <c r="AF16" s="210">
        <v>3</v>
      </c>
      <c r="AG16" s="210">
        <v>6</v>
      </c>
      <c r="AH16" s="210">
        <v>10</v>
      </c>
      <c r="AI16" s="210">
        <v>-32</v>
      </c>
      <c r="AJ16" s="210">
        <v>41</v>
      </c>
      <c r="AK16" s="210">
        <v>50</v>
      </c>
      <c r="AL16" s="210">
        <v>22</v>
      </c>
      <c r="AM16" s="210">
        <v>19</v>
      </c>
      <c r="AN16" s="210">
        <v>19</v>
      </c>
      <c r="AO16" s="210">
        <v>31</v>
      </c>
      <c r="AP16" s="210">
        <v>9</v>
      </c>
      <c r="AQ16" s="210">
        <v>5</v>
      </c>
      <c r="AR16" s="210">
        <v>8</v>
      </c>
      <c r="AS16" s="210">
        <v>6</v>
      </c>
    </row>
    <row r="17" spans="2:45" x14ac:dyDescent="0.2">
      <c r="B17" s="226" t="s">
        <v>236</v>
      </c>
      <c r="D17" s="247">
        <f t="shared" si="3"/>
        <v>166</v>
      </c>
      <c r="E17" s="207">
        <f t="shared" si="0"/>
        <v>4.3684210526315788</v>
      </c>
      <c r="F17" s="207">
        <f>SUMIFS('P (tt&gt;10)'!$O:$O,'P (tt&gt;10)'!$M:$M,$B17)/SUMIFS('P (tt&gt;10)'!$D:$D,'P (tt&gt;10)'!$M:$M,$B17)</f>
        <v>4.4210526315789478</v>
      </c>
      <c r="G17" s="207">
        <f>SUMIFS('P (tt&gt;10)'!$N:$N,'P (tt&gt;10)'!$M:$M,$B17)/SUMIFS('P (tt&gt;10)'!$D:$D,'P (tt&gt;10)'!$M:$M,$B17)</f>
        <v>5.8947368421052628</v>
      </c>
      <c r="H17" s="209">
        <f>SUMIFS('P (tt&gt;10)'!$I:$I,'P (tt&gt;10)'!$M:$M,$B17)</f>
        <v>58</v>
      </c>
      <c r="I17" s="207">
        <f t="shared" si="1"/>
        <v>1.5263157894736843</v>
      </c>
      <c r="J17" s="209">
        <v>27</v>
      </c>
      <c r="K17" s="209">
        <f t="shared" si="2"/>
        <v>31</v>
      </c>
      <c r="L17" s="233">
        <f>SUMIFS('P (tt&gt;10)'!$J:$J,'P (tt&gt;10)'!$M:$M,$B17)</f>
        <v>1</v>
      </c>
      <c r="N17" s="226" t="s">
        <v>721</v>
      </c>
      <c r="O17" s="246">
        <f>VLOOKUP(N17,'P (tt&gt;10)'!B:D,3,0)</f>
        <v>37</v>
      </c>
      <c r="P17" s="226"/>
      <c r="Q17" s="246">
        <f>SUMIFS('P (tt&gt;10)'!$D:$D,'P (tt&gt;10)'!$M:$M,$B17)-O17</f>
        <v>1</v>
      </c>
      <c r="S17" s="231"/>
      <c r="U17" s="210" t="s">
        <v>230</v>
      </c>
      <c r="V17" s="210">
        <v>39</v>
      </c>
      <c r="W17" s="210">
        <v>38</v>
      </c>
      <c r="X17" s="210">
        <v>9</v>
      </c>
      <c r="Y17" s="210">
        <v>12</v>
      </c>
      <c r="Z17" s="210">
        <v>17</v>
      </c>
      <c r="AA17" s="210">
        <v>19</v>
      </c>
      <c r="AB17" s="210">
        <v>8</v>
      </c>
      <c r="AC17" s="210">
        <v>4</v>
      </c>
      <c r="AD17" s="210">
        <v>7</v>
      </c>
      <c r="AE17" s="210">
        <v>19</v>
      </c>
      <c r="AF17" s="210">
        <v>1</v>
      </c>
      <c r="AG17" s="210">
        <v>8</v>
      </c>
      <c r="AH17" s="210">
        <v>10</v>
      </c>
      <c r="AI17" s="210">
        <v>-37</v>
      </c>
      <c r="AJ17" s="210">
        <v>34</v>
      </c>
      <c r="AK17" s="210">
        <v>53</v>
      </c>
      <c r="AL17" s="210">
        <v>24</v>
      </c>
      <c r="AM17" s="210">
        <v>27</v>
      </c>
      <c r="AN17" s="210">
        <v>10</v>
      </c>
      <c r="AO17" s="210">
        <v>26</v>
      </c>
      <c r="AP17" s="210">
        <v>8</v>
      </c>
      <c r="AQ17" s="210">
        <v>5</v>
      </c>
      <c r="AR17" s="210">
        <v>6</v>
      </c>
      <c r="AS17" s="210">
        <v>5</v>
      </c>
    </row>
    <row r="18" spans="2:45" x14ac:dyDescent="0.2">
      <c r="B18" s="226" t="s">
        <v>229</v>
      </c>
      <c r="D18" s="247">
        <f t="shared" si="3"/>
        <v>164</v>
      </c>
      <c r="E18" s="207">
        <f t="shared" si="0"/>
        <v>4.3157894736842106</v>
      </c>
      <c r="F18" s="207">
        <f>SUMIFS('P (tt&gt;10)'!$O:$O,'P (tt&gt;10)'!$M:$M,$B18)/SUMIFS('P (tt&gt;10)'!$D:$D,'P (tt&gt;10)'!$M:$M,$B18)</f>
        <v>4.3026315789473681</v>
      </c>
      <c r="G18" s="207">
        <f>SUMIFS('P (tt&gt;10)'!$N:$N,'P (tt&gt;10)'!$M:$M,$B18)/SUMIFS('P (tt&gt;10)'!$D:$D,'P (tt&gt;10)'!$M:$M,$B18)</f>
        <v>5.9473684210526319</v>
      </c>
      <c r="H18" s="209">
        <f>SUMIFS('P (tt&gt;10)'!$I:$I,'P (tt&gt;10)'!$M:$M,$B18)</f>
        <v>62</v>
      </c>
      <c r="I18" s="207">
        <f t="shared" si="1"/>
        <v>1.631578947368421</v>
      </c>
      <c r="J18" s="209">
        <v>29</v>
      </c>
      <c r="K18" s="209">
        <f t="shared" si="2"/>
        <v>33</v>
      </c>
      <c r="L18" s="233">
        <f>SUMIFS('P (tt&gt;10)'!$J:$J,'P (tt&gt;10)'!$M:$M,$B18)</f>
        <v>0</v>
      </c>
      <c r="N18" s="226" t="s">
        <v>722</v>
      </c>
      <c r="O18" s="246">
        <f>VLOOKUP(N18,'P (tt&gt;10)'!B:D,3,0)</f>
        <v>33</v>
      </c>
      <c r="P18" s="226"/>
      <c r="Q18" s="246">
        <f>SUMIFS('P (tt&gt;10)'!$D:$D,'P (tt&gt;10)'!$M:$M,$B18)-O18</f>
        <v>5</v>
      </c>
      <c r="S18" s="231"/>
      <c r="U18" s="210" t="s">
        <v>235</v>
      </c>
      <c r="V18" s="210">
        <v>36</v>
      </c>
      <c r="W18" s="210">
        <v>38</v>
      </c>
      <c r="X18" s="210">
        <v>10</v>
      </c>
      <c r="Y18" s="210">
        <v>6</v>
      </c>
      <c r="Z18" s="210">
        <v>22</v>
      </c>
      <c r="AA18" s="210">
        <v>19</v>
      </c>
      <c r="AB18" s="210">
        <v>6</v>
      </c>
      <c r="AC18" s="210">
        <v>2</v>
      </c>
      <c r="AD18" s="210">
        <v>11</v>
      </c>
      <c r="AE18" s="210">
        <v>19</v>
      </c>
      <c r="AF18" s="210">
        <v>4</v>
      </c>
      <c r="AG18" s="210">
        <v>4</v>
      </c>
      <c r="AH18" s="210">
        <v>11</v>
      </c>
      <c r="AI18" s="210">
        <v>-40</v>
      </c>
      <c r="AJ18" s="210">
        <v>34</v>
      </c>
      <c r="AK18" s="210">
        <v>54</v>
      </c>
      <c r="AL18" s="210">
        <v>19</v>
      </c>
      <c r="AM18" s="210">
        <v>22</v>
      </c>
      <c r="AN18" s="210">
        <v>15</v>
      </c>
      <c r="AO18" s="210">
        <v>32</v>
      </c>
      <c r="AP18" s="210">
        <v>7</v>
      </c>
      <c r="AQ18" s="210">
        <v>6</v>
      </c>
      <c r="AR18" s="210">
        <v>4</v>
      </c>
      <c r="AS18" s="210">
        <v>1</v>
      </c>
    </row>
    <row r="19" spans="2:45" x14ac:dyDescent="0.2">
      <c r="B19" s="226" t="s">
        <v>673</v>
      </c>
      <c r="D19" s="247">
        <f t="shared" si="3"/>
        <v>162.99999999999997</v>
      </c>
      <c r="E19" s="207">
        <f t="shared" si="0"/>
        <v>4.2894736842105257</v>
      </c>
      <c r="F19" s="207">
        <f>SUMIFS('P (tt&gt;10)'!$O:$O,'P (tt&gt;10)'!$M:$M,$B19)/SUMIFS('P (tt&gt;10)'!$D:$D,'P (tt&gt;10)'!$M:$M,$B19)</f>
        <v>4.4342105263157894</v>
      </c>
      <c r="G19" s="207">
        <f>SUMIFS('P (tt&gt;10)'!$N:$N,'P (tt&gt;10)'!$M:$M,$B19)/SUMIFS('P (tt&gt;10)'!$D:$D,'P (tt&gt;10)'!$M:$M,$B19)</f>
        <v>6.0789473684210522</v>
      </c>
      <c r="H19" s="209">
        <f>SUMIFS('P (tt&gt;10)'!$I:$I,'P (tt&gt;10)'!$M:$M,$B19)</f>
        <v>68</v>
      </c>
      <c r="I19" s="207">
        <f t="shared" si="1"/>
        <v>1.7894736842105263</v>
      </c>
      <c r="J19" s="209">
        <v>28</v>
      </c>
      <c r="K19" s="209">
        <f t="shared" si="2"/>
        <v>40</v>
      </c>
      <c r="L19" s="233">
        <f>SUMIFS('P (tt&gt;10)'!$J:$J,'P (tt&gt;10)'!$M:$M,$B19)</f>
        <v>2</v>
      </c>
      <c r="N19" s="226" t="s">
        <v>727</v>
      </c>
      <c r="O19" s="246">
        <f>VLOOKUP(N19,'P (tt&gt;10)'!B:D,3,0)</f>
        <v>37</v>
      </c>
      <c r="P19" s="226"/>
      <c r="Q19" s="246">
        <f>SUMIFS('P (tt&gt;10)'!$D:$D,'P (tt&gt;10)'!$M:$M,$B19)-O19</f>
        <v>1</v>
      </c>
      <c r="S19" s="231"/>
      <c r="U19" s="210" t="s">
        <v>670</v>
      </c>
      <c r="V19" s="210">
        <v>34</v>
      </c>
      <c r="W19" s="210">
        <v>38</v>
      </c>
      <c r="X19" s="210">
        <v>9</v>
      </c>
      <c r="Y19" s="210">
        <v>7</v>
      </c>
      <c r="Z19" s="210">
        <v>22</v>
      </c>
      <c r="AA19" s="210">
        <v>19</v>
      </c>
      <c r="AB19" s="210">
        <v>5</v>
      </c>
      <c r="AC19" s="210">
        <v>2</v>
      </c>
      <c r="AD19" s="210">
        <v>12</v>
      </c>
      <c r="AE19" s="210">
        <v>19</v>
      </c>
      <c r="AF19" s="210">
        <v>4</v>
      </c>
      <c r="AG19" s="210">
        <v>5</v>
      </c>
      <c r="AH19" s="210">
        <v>10</v>
      </c>
      <c r="AI19" s="210">
        <v>-42</v>
      </c>
      <c r="AJ19" s="210">
        <v>43</v>
      </c>
      <c r="AK19" s="210">
        <v>72</v>
      </c>
      <c r="AL19" s="210">
        <v>23</v>
      </c>
      <c r="AM19" s="210">
        <v>39</v>
      </c>
      <c r="AN19" s="210">
        <v>20</v>
      </c>
      <c r="AO19" s="210">
        <v>33</v>
      </c>
      <c r="AP19" s="210">
        <v>8</v>
      </c>
      <c r="AQ19" s="210">
        <v>7</v>
      </c>
      <c r="AR19" s="210">
        <v>9</v>
      </c>
      <c r="AS19" s="210">
        <v>6</v>
      </c>
    </row>
    <row r="20" spans="2:45" x14ac:dyDescent="0.2">
      <c r="B20" s="226" t="s">
        <v>670</v>
      </c>
      <c r="D20" s="247">
        <f t="shared" si="3"/>
        <v>161</v>
      </c>
      <c r="E20" s="207">
        <f t="shared" si="0"/>
        <v>4.2368421052631575</v>
      </c>
      <c r="F20" s="207">
        <f>SUMIFS('P (tt&gt;10)'!$O:$O,'P (tt&gt;10)'!$M:$M,$B20)/SUMIFS('P (tt&gt;10)'!$D:$D,'P (tt&gt;10)'!$M:$M,$B20)</f>
        <v>4.2894736842105265</v>
      </c>
      <c r="G20" s="207">
        <f>SUMIFS('P (tt&gt;10)'!$N:$N,'P (tt&gt;10)'!$M:$M,$B20)/SUMIFS('P (tt&gt;10)'!$D:$D,'P (tt&gt;10)'!$M:$M,$B20)</f>
        <v>6.1315789473684212</v>
      </c>
      <c r="H20" s="209">
        <f>SUMIFS('P (tt&gt;10)'!$I:$I,'P (tt&gt;10)'!$M:$M,$B20)</f>
        <v>72</v>
      </c>
      <c r="I20" s="207">
        <f t="shared" si="1"/>
        <v>1.8947368421052631</v>
      </c>
      <c r="J20" s="209">
        <v>39</v>
      </c>
      <c r="K20" s="209">
        <f t="shared" si="2"/>
        <v>33</v>
      </c>
      <c r="L20" s="233">
        <f>SUMIFS('P (tt&gt;10)'!$J:$J,'P (tt&gt;10)'!$M:$M,$B20)</f>
        <v>2</v>
      </c>
      <c r="N20" s="226" t="s">
        <v>723</v>
      </c>
      <c r="O20" s="246">
        <f>VLOOKUP(N20,'P (tt&gt;10)'!B:D,3,0)</f>
        <v>33</v>
      </c>
      <c r="P20" s="226"/>
      <c r="Q20" s="246">
        <f>SUMIFS('P (tt&gt;10)'!$D:$D,'P (tt&gt;10)'!$M:$M,$B20)-O20</f>
        <v>5</v>
      </c>
      <c r="S20" s="231"/>
      <c r="U20" s="210" t="s">
        <v>232</v>
      </c>
      <c r="V20" s="210">
        <v>32</v>
      </c>
      <c r="W20" s="210">
        <v>38</v>
      </c>
      <c r="X20" s="210">
        <v>8</v>
      </c>
      <c r="Y20" s="210">
        <v>8</v>
      </c>
      <c r="Z20" s="210">
        <v>22</v>
      </c>
      <c r="AA20" s="210">
        <v>19</v>
      </c>
      <c r="AB20" s="210">
        <v>7</v>
      </c>
      <c r="AC20" s="210">
        <v>6</v>
      </c>
      <c r="AD20" s="210">
        <v>6</v>
      </c>
      <c r="AE20" s="210">
        <v>19</v>
      </c>
      <c r="AF20" s="210">
        <v>1</v>
      </c>
      <c r="AG20" s="210">
        <v>2</v>
      </c>
      <c r="AH20" s="210">
        <v>16</v>
      </c>
      <c r="AI20" s="210">
        <v>-44</v>
      </c>
      <c r="AJ20" s="210">
        <v>34</v>
      </c>
      <c r="AK20" s="210">
        <v>66</v>
      </c>
      <c r="AL20" s="210">
        <v>25</v>
      </c>
      <c r="AM20" s="210">
        <v>25</v>
      </c>
      <c r="AN20" s="210">
        <v>9</v>
      </c>
      <c r="AO20" s="210">
        <v>41</v>
      </c>
      <c r="AP20" s="210">
        <v>3</v>
      </c>
      <c r="AQ20" s="210">
        <v>3</v>
      </c>
      <c r="AR20" s="210">
        <v>4</v>
      </c>
      <c r="AS20" s="210">
        <v>3</v>
      </c>
    </row>
    <row r="21" spans="2:45" x14ac:dyDescent="0.2">
      <c r="B21" s="226" t="s">
        <v>232</v>
      </c>
      <c r="D21" s="247">
        <f t="shared" si="3"/>
        <v>155.49999999999997</v>
      </c>
      <c r="E21" s="207">
        <f t="shared" si="0"/>
        <v>4.0921052631578938</v>
      </c>
      <c r="F21" s="207">
        <f>SUMIFS('P (tt&gt;10)'!$O:$O,'P (tt&gt;10)'!$M:$M,$B21)/SUMIFS('P (tt&gt;10)'!$D:$D,'P (tt&gt;10)'!$M:$M,$B21)</f>
        <v>4.0789473684210522</v>
      </c>
      <c r="G21" s="207">
        <f>SUMIFS('P (tt&gt;10)'!$N:$N,'P (tt&gt;10)'!$M:$M,$B21)/SUMIFS('P (tt&gt;10)'!$D:$D,'P (tt&gt;10)'!$M:$M,$B21)</f>
        <v>5.8289473684210522</v>
      </c>
      <c r="H21" s="209">
        <f>SUMIFS('P (tt&gt;10)'!$I:$I,'P (tt&gt;10)'!$M:$M,$B21)</f>
        <v>66</v>
      </c>
      <c r="I21" s="207">
        <f t="shared" si="1"/>
        <v>1.736842105263158</v>
      </c>
      <c r="J21" s="209">
        <v>25</v>
      </c>
      <c r="K21" s="209">
        <f t="shared" si="2"/>
        <v>41</v>
      </c>
      <c r="L21" s="233">
        <f>SUMIFS('P (tt&gt;10)'!$J:$J,'P (tt&gt;10)'!$M:$M,$B21)</f>
        <v>1</v>
      </c>
      <c r="N21" s="226" t="s">
        <v>728</v>
      </c>
      <c r="O21" s="246">
        <f>VLOOKUP(N21,'P (tt&gt;10)'!B:D,3,0)</f>
        <v>24</v>
      </c>
      <c r="P21" s="226" t="s">
        <v>734</v>
      </c>
      <c r="Q21" s="246">
        <f>SUMIFS('P (tt&gt;10)'!$D:$D,'P (tt&gt;10)'!$M:$M,$B21)-O21</f>
        <v>14</v>
      </c>
      <c r="S21" s="231"/>
      <c r="U21" s="210" t="s">
        <v>236</v>
      </c>
      <c r="V21" s="210">
        <v>29</v>
      </c>
      <c r="W21" s="210">
        <v>38</v>
      </c>
      <c r="X21" s="210">
        <v>5</v>
      </c>
      <c r="Y21" s="210">
        <v>14</v>
      </c>
      <c r="Z21" s="210">
        <v>19</v>
      </c>
      <c r="AA21" s="210">
        <v>19</v>
      </c>
      <c r="AB21" s="210">
        <v>3</v>
      </c>
      <c r="AC21" s="210">
        <v>8</v>
      </c>
      <c r="AD21" s="210">
        <v>8</v>
      </c>
      <c r="AE21" s="210">
        <v>19</v>
      </c>
      <c r="AF21" s="210">
        <v>2</v>
      </c>
      <c r="AG21" s="210">
        <v>6</v>
      </c>
      <c r="AH21" s="210">
        <v>11</v>
      </c>
      <c r="AI21" s="210">
        <v>-47</v>
      </c>
      <c r="AJ21" s="210">
        <v>28</v>
      </c>
      <c r="AK21" s="210">
        <v>58</v>
      </c>
      <c r="AL21" s="210">
        <v>15</v>
      </c>
      <c r="AM21" s="210">
        <v>27</v>
      </c>
      <c r="AN21" s="210">
        <v>13</v>
      </c>
      <c r="AO21" s="210">
        <v>31</v>
      </c>
      <c r="AP21" s="210">
        <v>6</v>
      </c>
      <c r="AQ21" s="210">
        <v>5</v>
      </c>
      <c r="AR21" s="210">
        <v>8</v>
      </c>
      <c r="AS21" s="210">
        <v>7</v>
      </c>
    </row>
    <row r="22" spans="2:45" ht="12" thickBot="1" x14ac:dyDescent="0.25">
      <c r="B22" s="226" t="s">
        <v>671</v>
      </c>
      <c r="D22" s="248">
        <f t="shared" si="3"/>
        <v>149.05128205128204</v>
      </c>
      <c r="E22" s="234">
        <f t="shared" si="0"/>
        <v>3.9224021592442644</v>
      </c>
      <c r="F22" s="234">
        <f>SUMIFS('P (tt&gt;10)'!$O:$O,'P (tt&gt;10)'!$M:$M,$B22)/SUMIFS('P (tt&gt;10)'!$D:$D,'P (tt&gt;10)'!$M:$M,$B22)</f>
        <v>3.9487179487179489</v>
      </c>
      <c r="G22" s="234">
        <f>SUMIFS('P (tt&gt;10)'!$N:$N,'P (tt&gt;10)'!$M:$M,$B22)/SUMIFS('P (tt&gt;10)'!$D:$D,'P (tt&gt;10)'!$M:$M,$B22)</f>
        <v>5.9487179487179489</v>
      </c>
      <c r="H22" s="249">
        <f>SUMIFS('P (tt&gt;10)'!$I:$I,'P (tt&gt;10)'!$M:$M,$B22)</f>
        <v>77</v>
      </c>
      <c r="I22" s="234">
        <f t="shared" si="1"/>
        <v>2.0263157894736841</v>
      </c>
      <c r="J22" s="249">
        <v>33</v>
      </c>
      <c r="K22" s="249">
        <f t="shared" si="2"/>
        <v>44</v>
      </c>
      <c r="L22" s="235">
        <f>SUMIFS('P (tt&gt;10)'!$J:$J,'P (tt&gt;10)'!$M:$M,$B22)</f>
        <v>1</v>
      </c>
      <c r="N22" s="226" t="s">
        <v>724</v>
      </c>
      <c r="O22" s="246">
        <f>VLOOKUP(N22,'P (tt&gt;10)'!B:D,3,0)</f>
        <v>35</v>
      </c>
      <c r="P22" s="226"/>
      <c r="Q22" s="246">
        <f>SUMIFS('P (tt&gt;10)'!$D:$D,'P (tt&gt;10)'!$M:$M,$B22)-O22</f>
        <v>4</v>
      </c>
      <c r="S22" s="231"/>
      <c r="U22" s="210" t="s">
        <v>671</v>
      </c>
      <c r="V22" s="210">
        <v>25</v>
      </c>
      <c r="W22" s="210">
        <v>38</v>
      </c>
      <c r="X22" s="210">
        <v>6</v>
      </c>
      <c r="Y22" s="210">
        <v>7</v>
      </c>
      <c r="Z22" s="210">
        <v>25</v>
      </c>
      <c r="AA22" s="210">
        <v>19</v>
      </c>
      <c r="AB22" s="210">
        <v>4</v>
      </c>
      <c r="AC22" s="210">
        <v>5</v>
      </c>
      <c r="AD22" s="210">
        <v>10</v>
      </c>
      <c r="AE22" s="210">
        <v>19</v>
      </c>
      <c r="AF22" s="210">
        <v>2</v>
      </c>
      <c r="AG22" s="210">
        <v>2</v>
      </c>
      <c r="AH22" s="210">
        <v>15</v>
      </c>
      <c r="AI22" s="210">
        <v>-51</v>
      </c>
      <c r="AJ22" s="210">
        <v>39</v>
      </c>
      <c r="AK22" s="210">
        <v>77</v>
      </c>
      <c r="AL22" s="210">
        <v>23</v>
      </c>
      <c r="AM22" s="210">
        <v>33</v>
      </c>
      <c r="AN22" s="210">
        <v>16</v>
      </c>
      <c r="AO22" s="210">
        <v>44</v>
      </c>
      <c r="AP22" s="210">
        <v>4</v>
      </c>
      <c r="AQ22" s="210">
        <v>4</v>
      </c>
      <c r="AR22" s="210">
        <v>11</v>
      </c>
      <c r="AS22" s="210">
        <v>10</v>
      </c>
    </row>
    <row r="23" spans="2:45" x14ac:dyDescent="0.2">
      <c r="M23" s="210"/>
      <c r="R23" s="210"/>
    </row>
    <row r="24" spans="2:45" x14ac:dyDescent="0.2">
      <c r="M24" s="210"/>
      <c r="R24" s="210"/>
    </row>
    <row r="25" spans="2:45" x14ac:dyDescent="0.2">
      <c r="M25" s="210"/>
      <c r="R25" s="210"/>
    </row>
    <row r="26" spans="2:45" x14ac:dyDescent="0.2">
      <c r="M26" s="210"/>
      <c r="R26" s="210"/>
    </row>
    <row r="27" spans="2:45" x14ac:dyDescent="0.2">
      <c r="M27" s="210"/>
      <c r="R27" s="210"/>
    </row>
    <row r="28" spans="2:45" x14ac:dyDescent="0.2">
      <c r="M28" s="210"/>
      <c r="R28" s="210"/>
    </row>
    <row r="29" spans="2:45" x14ac:dyDescent="0.2">
      <c r="M29" s="210"/>
      <c r="R29" s="210"/>
    </row>
    <row r="30" spans="2:45" x14ac:dyDescent="0.2">
      <c r="M30" s="210"/>
      <c r="R30" s="210"/>
    </row>
    <row r="31" spans="2:45" x14ac:dyDescent="0.2">
      <c r="M31" s="210"/>
      <c r="R31" s="210"/>
    </row>
    <row r="32" spans="2:45" x14ac:dyDescent="0.2">
      <c r="B32" s="242"/>
      <c r="M32" s="210"/>
      <c r="R32" s="210"/>
    </row>
    <row r="33" spans="1:18" x14ac:dyDescent="0.2">
      <c r="B33" s="242"/>
      <c r="M33" s="210"/>
      <c r="R33" s="210"/>
    </row>
    <row r="34" spans="1:18" x14ac:dyDescent="0.2">
      <c r="B34" s="242"/>
      <c r="M34" s="210"/>
      <c r="R34" s="210"/>
    </row>
    <row r="35" spans="1:18" x14ac:dyDescent="0.2">
      <c r="B35" s="242"/>
      <c r="M35" s="210"/>
      <c r="R35" s="210"/>
    </row>
    <row r="36" spans="1:18" x14ac:dyDescent="0.2">
      <c r="B36" s="242"/>
      <c r="M36" s="210"/>
      <c r="R36" s="210"/>
    </row>
    <row r="37" spans="1:18" x14ac:dyDescent="0.2">
      <c r="B37" s="242"/>
      <c r="M37" s="210"/>
      <c r="R37" s="210"/>
    </row>
    <row r="38" spans="1:18" x14ac:dyDescent="0.2">
      <c r="B38" s="242"/>
      <c r="M38" s="210"/>
      <c r="R38" s="210"/>
    </row>
    <row r="39" spans="1:18" x14ac:dyDescent="0.2">
      <c r="B39" s="242"/>
      <c r="M39" s="210"/>
      <c r="R39" s="210"/>
    </row>
    <row r="40" spans="1:18" x14ac:dyDescent="0.2">
      <c r="B40" s="242"/>
      <c r="M40" s="210"/>
      <c r="R40" s="210"/>
    </row>
    <row r="41" spans="1:18" x14ac:dyDescent="0.2">
      <c r="B41" s="242"/>
      <c r="M41" s="210"/>
      <c r="R41" s="210"/>
    </row>
    <row r="42" spans="1:18" x14ac:dyDescent="0.2">
      <c r="B42" s="242"/>
      <c r="M42" s="210"/>
      <c r="R42" s="210"/>
    </row>
    <row r="43" spans="1:18" x14ac:dyDescent="0.2">
      <c r="A43" s="232"/>
      <c r="B43" s="242"/>
      <c r="C43" s="232"/>
      <c r="M43" s="210"/>
      <c r="R43" s="210"/>
    </row>
    <row r="44" spans="1:18" x14ac:dyDescent="0.2">
      <c r="A44" s="232"/>
      <c r="B44" s="242"/>
      <c r="C44" s="232"/>
      <c r="M44" s="210"/>
      <c r="R44" s="210"/>
    </row>
    <row r="45" spans="1:18" x14ac:dyDescent="0.2">
      <c r="B45" s="242"/>
      <c r="M45" s="210"/>
      <c r="R45" s="210"/>
    </row>
    <row r="46" spans="1:18" x14ac:dyDescent="0.2">
      <c r="B46" s="242"/>
      <c r="M46" s="210"/>
      <c r="R46" s="210"/>
    </row>
    <row r="47" spans="1:18" x14ac:dyDescent="0.2">
      <c r="B47" s="242"/>
      <c r="M47" s="210"/>
      <c r="R47" s="210"/>
    </row>
    <row r="48" spans="1:18" x14ac:dyDescent="0.2">
      <c r="B48" s="242"/>
      <c r="M48" s="210"/>
      <c r="R48" s="210"/>
    </row>
    <row r="49" spans="2:18" x14ac:dyDescent="0.2">
      <c r="B49" s="242"/>
      <c r="M49" s="210"/>
      <c r="R49" s="210"/>
    </row>
    <row r="50" spans="2:18" x14ac:dyDescent="0.2">
      <c r="B50" s="242"/>
      <c r="M50" s="210"/>
      <c r="R50" s="210"/>
    </row>
    <row r="51" spans="2:18" x14ac:dyDescent="0.2">
      <c r="B51" s="242"/>
      <c r="M51" s="210"/>
      <c r="R51" s="210"/>
    </row>
    <row r="52" spans="2:18" x14ac:dyDescent="0.2">
      <c r="M52" s="210"/>
      <c r="R52" s="210"/>
    </row>
    <row r="53" spans="2:18" x14ac:dyDescent="0.2">
      <c r="M53" s="210"/>
      <c r="R53" s="210"/>
    </row>
    <row r="54" spans="2:18" x14ac:dyDescent="0.2">
      <c r="M54" s="210"/>
      <c r="R54" s="210"/>
    </row>
    <row r="55" spans="2:18" x14ac:dyDescent="0.2">
      <c r="M55" s="210"/>
      <c r="R55" s="210"/>
    </row>
    <row r="56" spans="2:18" x14ac:dyDescent="0.2">
      <c r="M56" s="210"/>
      <c r="R56" s="210"/>
    </row>
    <row r="57" spans="2:18" x14ac:dyDescent="0.2">
      <c r="M57" s="210"/>
      <c r="R57" s="210"/>
    </row>
    <row r="58" spans="2:18" x14ac:dyDescent="0.2">
      <c r="M58" s="210"/>
      <c r="R58" s="210"/>
    </row>
    <row r="59" spans="2:18" x14ac:dyDescent="0.2">
      <c r="M59" s="210"/>
      <c r="R59" s="210"/>
    </row>
    <row r="60" spans="2:18" x14ac:dyDescent="0.2">
      <c r="M60" s="210"/>
      <c r="R60" s="210"/>
    </row>
    <row r="61" spans="2:18" x14ac:dyDescent="0.2">
      <c r="M61" s="210"/>
      <c r="R61" s="210"/>
    </row>
    <row r="62" spans="2:18" x14ac:dyDescent="0.2">
      <c r="M62" s="210"/>
      <c r="R62" s="210"/>
    </row>
  </sheetData>
  <autoFilter ref="A2:Q22">
    <sortState ref="A3:Q22">
      <sortCondition descending="1" ref="E2:E22"/>
    </sortState>
  </autoFilter>
  <conditionalFormatting sqref="G3:G22">
    <cfRule type="cellIs" dxfId="211" priority="128" operator="greaterThanOrEqual">
      <formula>6.2</formula>
    </cfRule>
    <cfRule type="cellIs" dxfId="210" priority="129" operator="greaterThanOrEqual">
      <formula>6.1</formula>
    </cfRule>
    <cfRule type="cellIs" dxfId="209" priority="130" operator="greaterThanOrEqual">
      <formula>5.95</formula>
    </cfRule>
    <cfRule type="cellIs" dxfId="208" priority="131" operator="greaterThanOrEqual">
      <formula>5.8</formula>
    </cfRule>
    <cfRule type="cellIs" dxfId="207" priority="132" operator="lessThanOrEqual">
      <formula>5.8</formula>
    </cfRule>
  </conditionalFormatting>
  <conditionalFormatting sqref="I3">
    <cfRule type="cellIs" dxfId="206" priority="118" operator="lessThanOrEqual">
      <formula>0.7</formula>
    </cfRule>
    <cfRule type="cellIs" dxfId="205" priority="119" operator="lessThanOrEqual">
      <formula>0.9</formula>
    </cfRule>
    <cfRule type="cellIs" dxfId="204" priority="120" operator="lessThanOrEqual">
      <formula>1.2</formula>
    </cfRule>
    <cfRule type="cellIs" dxfId="203" priority="121" operator="lessThanOrEqual">
      <formula>1.5</formula>
    </cfRule>
    <cfRule type="cellIs" dxfId="202" priority="122" operator="greaterThanOrEqual">
      <formula>1.5</formula>
    </cfRule>
  </conditionalFormatting>
  <conditionalFormatting sqref="I4:I22">
    <cfRule type="cellIs" dxfId="201" priority="83" operator="lessThanOrEqual">
      <formula>0.7</formula>
    </cfRule>
    <cfRule type="cellIs" dxfId="200" priority="84" operator="lessThanOrEqual">
      <formula>0.9</formula>
    </cfRule>
    <cfRule type="cellIs" dxfId="199" priority="85" operator="lessThanOrEqual">
      <formula>1.2</formula>
    </cfRule>
    <cfRule type="cellIs" dxfId="198" priority="86" operator="lessThanOrEqual">
      <formula>1.5</formula>
    </cfRule>
    <cfRule type="cellIs" dxfId="197" priority="87" operator="greaterThanOrEqual">
      <formula>1.5</formula>
    </cfRule>
  </conditionalFormatting>
  <conditionalFormatting sqref="H3">
    <cfRule type="cellIs" dxfId="196" priority="78" operator="lessThanOrEqual">
      <formula>30</formula>
    </cfRule>
    <cfRule type="cellIs" dxfId="195" priority="79" operator="lessThanOrEqual">
      <formula>40</formula>
    </cfRule>
    <cfRule type="cellIs" dxfId="194" priority="80" operator="lessThanOrEqual">
      <formula>50</formula>
    </cfRule>
    <cfRule type="cellIs" dxfId="193" priority="81" operator="lessThanOrEqual">
      <formula>60</formula>
    </cfRule>
    <cfRule type="cellIs" dxfId="192" priority="82" operator="greaterThanOrEqual">
      <formula>60</formula>
    </cfRule>
  </conditionalFormatting>
  <conditionalFormatting sqref="J3">
    <cfRule type="cellIs" dxfId="191" priority="73" operator="lessThanOrEqual">
      <formula>10</formula>
    </cfRule>
    <cfRule type="cellIs" dxfId="190" priority="74" operator="lessThanOrEqual">
      <formula>15</formula>
    </cfRule>
    <cfRule type="cellIs" dxfId="189" priority="75" operator="lessThanOrEqual">
      <formula>20</formula>
    </cfRule>
    <cfRule type="cellIs" dxfId="188" priority="76" operator="lessThanOrEqual">
      <formula>25</formula>
    </cfRule>
    <cfRule type="cellIs" dxfId="187" priority="77" operator="greaterThanOrEqual">
      <formula>25</formula>
    </cfRule>
  </conditionalFormatting>
  <conditionalFormatting sqref="H4:H22">
    <cfRule type="cellIs" dxfId="186" priority="58" operator="lessThanOrEqual">
      <formula>30</formula>
    </cfRule>
    <cfRule type="cellIs" dxfId="185" priority="59" operator="lessThanOrEqual">
      <formula>40</formula>
    </cfRule>
    <cfRule type="cellIs" dxfId="184" priority="60" operator="lessThanOrEqual">
      <formula>50</formula>
    </cfRule>
    <cfRule type="cellIs" dxfId="183" priority="61" operator="lessThanOrEqual">
      <formula>60</formula>
    </cfRule>
    <cfRule type="cellIs" dxfId="182" priority="62" operator="greaterThanOrEqual">
      <formula>60</formula>
    </cfRule>
  </conditionalFormatting>
  <conditionalFormatting sqref="F3">
    <cfRule type="cellIs" dxfId="181" priority="53" operator="greaterThanOrEqual">
      <formula>5.4</formula>
    </cfRule>
    <cfRule type="cellIs" dxfId="180" priority="54" operator="greaterThanOrEqual">
      <formula>5</formula>
    </cfRule>
    <cfRule type="cellIs" dxfId="179" priority="55" operator="greaterThanOrEqual">
      <formula>4.75</formula>
    </cfRule>
    <cfRule type="cellIs" dxfId="178" priority="56" operator="greaterThanOrEqual">
      <formula>4.5</formula>
    </cfRule>
    <cfRule type="cellIs" dxfId="177" priority="57" operator="lessThanOrEqual">
      <formula>4.5</formula>
    </cfRule>
  </conditionalFormatting>
  <conditionalFormatting sqref="D3:D22">
    <cfRule type="cellIs" dxfId="176" priority="48" operator="greaterThanOrEqual">
      <formula>205</formula>
    </cfRule>
    <cfRule type="cellIs" dxfId="175" priority="49" operator="greaterThanOrEqual">
      <formula>190</formula>
    </cfRule>
    <cfRule type="cellIs" dxfId="174" priority="50" operator="greaterThanOrEqual">
      <formula>180</formula>
    </cfRule>
    <cfRule type="cellIs" dxfId="173" priority="51" operator="greaterThanOrEqual">
      <formula>170</formula>
    </cfRule>
    <cfRule type="cellIs" dxfId="172" priority="52" operator="lessThanOrEqual">
      <formula>170</formula>
    </cfRule>
  </conditionalFormatting>
  <conditionalFormatting sqref="F4:F22">
    <cfRule type="cellIs" dxfId="171" priority="43" operator="greaterThanOrEqual">
      <formula>5.4</formula>
    </cfRule>
    <cfRule type="cellIs" dxfId="170" priority="44" operator="greaterThanOrEqual">
      <formula>5</formula>
    </cfRule>
    <cfRule type="cellIs" dxfId="169" priority="45" operator="greaterThanOrEqual">
      <formula>4.75</formula>
    </cfRule>
    <cfRule type="cellIs" dxfId="168" priority="46" operator="greaterThanOrEqual">
      <formula>4.5</formula>
    </cfRule>
    <cfRule type="cellIs" dxfId="167" priority="47" operator="lessThanOrEqual">
      <formula>4.5</formula>
    </cfRule>
  </conditionalFormatting>
  <conditionalFormatting sqref="E3:E22">
    <cfRule type="cellIs" dxfId="166" priority="33" operator="greaterThanOrEqual">
      <formula>5.4</formula>
    </cfRule>
    <cfRule type="cellIs" dxfId="165" priority="34" operator="greaterThanOrEqual">
      <formula>5</formula>
    </cfRule>
    <cfRule type="cellIs" dxfId="164" priority="35" operator="greaterThanOrEqual">
      <formula>4.75</formula>
    </cfRule>
    <cfRule type="cellIs" dxfId="163" priority="36" operator="greaterThanOrEqual">
      <formula>4.5</formula>
    </cfRule>
    <cfRule type="cellIs" dxfId="162" priority="37" operator="lessThanOrEqual">
      <formula>4.5</formula>
    </cfRule>
  </conditionalFormatting>
  <conditionalFormatting sqref="J4:J22">
    <cfRule type="cellIs" dxfId="161" priority="23" operator="lessThanOrEqual">
      <formula>10</formula>
    </cfRule>
    <cfRule type="cellIs" dxfId="160" priority="24" operator="lessThanOrEqual">
      <formula>15</formula>
    </cfRule>
    <cfRule type="cellIs" dxfId="159" priority="25" operator="lessThanOrEqual">
      <formula>20</formula>
    </cfRule>
    <cfRule type="cellIs" dxfId="158" priority="26" operator="lessThanOrEqual">
      <formula>25</formula>
    </cfRule>
    <cfRule type="cellIs" dxfId="157" priority="27" operator="greaterThanOrEqual">
      <formula>25</formula>
    </cfRule>
  </conditionalFormatting>
  <conditionalFormatting sqref="K3:K22">
    <cfRule type="cellIs" dxfId="156" priority="3" operator="lessThanOrEqual">
      <formula>15</formula>
    </cfRule>
    <cfRule type="cellIs" dxfId="155" priority="4" operator="lessThanOrEqual">
      <formula>20</formula>
    </cfRule>
    <cfRule type="cellIs" dxfId="154" priority="5" operator="lessThanOrEqual">
      <formula>25</formula>
    </cfRule>
    <cfRule type="cellIs" dxfId="153" priority="6" operator="lessThanOrEqual">
      <formula>30</formula>
    </cfRule>
    <cfRule type="cellIs" dxfId="152" priority="7" operator="greaterThanOrEqual">
      <formula>30</formula>
    </cfRule>
  </conditionalFormatting>
  <conditionalFormatting sqref="O3:O22">
    <cfRule type="cellIs" dxfId="151" priority="1" operator="greaterThanOrEqual">
      <formula>35</formula>
    </cfRule>
    <cfRule type="cellIs" dxfId="150" priority="2" operator="greaterThanOrEqual">
      <formula>30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5"/>
  <dimension ref="A1:AG61"/>
  <sheetViews>
    <sheetView workbookViewId="0">
      <selection activeCell="AF23" sqref="A1:AF23"/>
    </sheetView>
  </sheetViews>
  <sheetFormatPr defaultColWidth="8.85546875" defaultRowHeight="9" x14ac:dyDescent="0.15"/>
  <cols>
    <col min="1" max="1" width="0.5703125" style="5" customWidth="1"/>
    <col min="2" max="2" width="6.42578125" style="41" customWidth="1"/>
    <col min="3" max="3" width="0.5703125" style="5" customWidth="1"/>
    <col min="4" max="4" width="4.28515625" style="41" customWidth="1"/>
    <col min="5" max="7" width="3.5703125" style="41" customWidth="1"/>
    <col min="8" max="10" width="2.7109375" style="41" customWidth="1"/>
    <col min="11" max="11" width="0.5703125" style="5" customWidth="1"/>
    <col min="12" max="12" width="4.28515625" style="41" customWidth="1"/>
    <col min="13" max="14" width="3.5703125" style="41" customWidth="1"/>
    <col min="15" max="17" width="2.7109375" style="41" customWidth="1"/>
    <col min="18" max="18" width="0.5703125" style="5" customWidth="1"/>
    <col min="19" max="19" width="4.28515625" style="41" customWidth="1"/>
    <col min="20" max="21" width="3.5703125" style="41" customWidth="1"/>
    <col min="22" max="24" width="2.7109375" style="41" customWidth="1"/>
    <col min="25" max="25" width="0.5703125" style="5" customWidth="1"/>
    <col min="26" max="26" width="4.28515625" style="41" customWidth="1"/>
    <col min="27" max="28" width="3.5703125" style="41" customWidth="1"/>
    <col min="29" max="31" width="2.7109375" style="41" customWidth="1"/>
    <col min="32" max="32" width="0.5703125" style="5" customWidth="1"/>
    <col min="33" max="16384" width="8.85546875" style="15"/>
  </cols>
  <sheetData>
    <row r="1" spans="1:33" x14ac:dyDescent="0.15">
      <c r="B1" s="5"/>
      <c r="D1" s="250"/>
      <c r="E1" s="251"/>
      <c r="F1" s="252" t="s">
        <v>248</v>
      </c>
      <c r="G1" s="252"/>
      <c r="H1" s="253"/>
      <c r="I1" s="253"/>
      <c r="J1" s="260"/>
      <c r="L1" s="132"/>
      <c r="M1" s="167"/>
      <c r="N1" s="188" t="s">
        <v>215</v>
      </c>
      <c r="O1" s="63"/>
      <c r="P1" s="63"/>
      <c r="Q1" s="64"/>
      <c r="S1" s="136"/>
      <c r="T1" s="184"/>
      <c r="U1" s="144" t="s">
        <v>216</v>
      </c>
      <c r="V1" s="144"/>
      <c r="W1" s="68"/>
      <c r="X1" s="69"/>
      <c r="Z1" s="140"/>
      <c r="AA1" s="185"/>
      <c r="AB1" s="145" t="s">
        <v>217</v>
      </c>
      <c r="AC1" s="145"/>
      <c r="AD1" s="70"/>
      <c r="AE1" s="71"/>
    </row>
    <row r="2" spans="1:33" s="149" customFormat="1" ht="18" customHeight="1" x14ac:dyDescent="0.15">
      <c r="A2" s="18" t="s">
        <v>189</v>
      </c>
      <c r="B2" s="16" t="s">
        <v>177</v>
      </c>
      <c r="C2" s="18" t="s">
        <v>189</v>
      </c>
      <c r="D2" s="254" t="s">
        <v>707</v>
      </c>
      <c r="E2" s="256" t="s">
        <v>182</v>
      </c>
      <c r="F2" s="202" t="s">
        <v>180</v>
      </c>
      <c r="G2" s="202" t="s">
        <v>179</v>
      </c>
      <c r="H2" s="202" t="s">
        <v>181</v>
      </c>
      <c r="I2" s="255" t="s">
        <v>244</v>
      </c>
      <c r="J2" s="203" t="s">
        <v>245</v>
      </c>
      <c r="K2" s="18" t="s">
        <v>189</v>
      </c>
      <c r="L2" s="159" t="s">
        <v>707</v>
      </c>
      <c r="M2" s="257" t="s">
        <v>182</v>
      </c>
      <c r="N2" s="20" t="s">
        <v>179</v>
      </c>
      <c r="O2" s="20" t="s">
        <v>181</v>
      </c>
      <c r="P2" s="178" t="s">
        <v>244</v>
      </c>
      <c r="Q2" s="21" t="s">
        <v>245</v>
      </c>
      <c r="R2" s="18" t="s">
        <v>189</v>
      </c>
      <c r="S2" s="160" t="s">
        <v>707</v>
      </c>
      <c r="T2" s="258" t="s">
        <v>247</v>
      </c>
      <c r="U2" s="23" t="s">
        <v>179</v>
      </c>
      <c r="V2" s="23" t="s">
        <v>181</v>
      </c>
      <c r="W2" s="23" t="s">
        <v>244</v>
      </c>
      <c r="X2" s="24" t="s">
        <v>245</v>
      </c>
      <c r="Y2" s="18" t="s">
        <v>189</v>
      </c>
      <c r="Z2" s="161" t="s">
        <v>707</v>
      </c>
      <c r="AA2" s="259" t="s">
        <v>247</v>
      </c>
      <c r="AB2" s="61" t="s">
        <v>179</v>
      </c>
      <c r="AC2" s="61" t="s">
        <v>181</v>
      </c>
      <c r="AD2" s="61" t="s">
        <v>244</v>
      </c>
      <c r="AE2" s="93" t="s">
        <v>245</v>
      </c>
      <c r="AF2" s="18" t="s">
        <v>189</v>
      </c>
      <c r="AG2" s="15"/>
    </row>
    <row r="3" spans="1:33" x14ac:dyDescent="0.15">
      <c r="B3" s="165" t="s">
        <v>226</v>
      </c>
      <c r="D3" s="261">
        <f>VLOOKUP($B3,'P andam'!$B:$L,3,0)</f>
        <v>216.4</v>
      </c>
      <c r="E3" s="59">
        <f>VLOOKUP($B3,'P andam'!$B:$L,4,0)</f>
        <v>5.6947368421052635</v>
      </c>
      <c r="F3" s="59">
        <f>VLOOKUP($B3,'P andam'!$B:$L,5,0)</f>
        <v>5.7750000000000004</v>
      </c>
      <c r="G3" s="59">
        <f>VLOOKUP($B3,'P andam'!$B:$L,6,0)</f>
        <v>6.3</v>
      </c>
      <c r="H3" s="96">
        <f>VLOOKUP($B3,'P andam'!$B:$L,7,0)</f>
        <v>23</v>
      </c>
      <c r="I3" s="96">
        <f>VLOOKUP($B3,'P andam'!$B:$L,9,0)</f>
        <v>9</v>
      </c>
      <c r="J3" s="73">
        <f>VLOOKUP($B3,'P andam'!$B:$L,10,0)</f>
        <v>14</v>
      </c>
      <c r="K3" s="58"/>
      <c r="L3" s="261">
        <f>M3*38</f>
        <v>208.75</v>
      </c>
      <c r="M3" s="59">
        <f>IF(ISNA(VLOOKUP($B3,'P conf old'!$B:$Z,3,0)),"",VLOOKUP($B3,'P conf old'!$B:$Z,3,0))</f>
        <v>5.4934210526315788</v>
      </c>
      <c r="N3" s="59">
        <f>IF(ISNA(VLOOKUP($B3,'P conf old'!$B:$Z,3,0)),"",VLOOKUP($B3,'P conf old'!$B:$Z,5,0))</f>
        <v>6.125</v>
      </c>
      <c r="O3" s="96">
        <f>IF(ISNA(VLOOKUP($B3,'P conf old'!$B:$Z,3,0)),"",VLOOKUP($B3,'P conf old'!$B:$Z,6,0))</f>
        <v>24</v>
      </c>
      <c r="P3" s="96">
        <f>IF(ISNA(VLOOKUP($B3,'P conf old'!$B:$Z,3,0)),"",VLOOKUP($B3,'P conf old'!$B:$Z,7,0))</f>
        <v>10</v>
      </c>
      <c r="Q3" s="73">
        <f>IF(ISNA(VLOOKUP($B3,'P conf old'!$B:$Z,3,0)),"",VLOOKUP($B3,'P conf old'!$B:$Z,8,0))</f>
        <v>14</v>
      </c>
      <c r="R3" s="58"/>
      <c r="S3" s="261">
        <f>T3*38</f>
        <v>217.76057142857144</v>
      </c>
      <c r="T3" s="59">
        <f>IF(ISNA(VLOOKUP($B3,'P conf old'!$B:$Z,3,0)),"",VLOOKUP($B3,'P conf old'!$B:$Z,11,0))</f>
        <v>5.730541353383459</v>
      </c>
      <c r="U3" s="59">
        <f>IF(ISNA(VLOOKUP($B3,'P conf old'!$B:$Z,3,0)),"",VLOOKUP($B3,'P conf old'!$B:$Z,12,0))</f>
        <v>6.2568571428571431</v>
      </c>
      <c r="V3" s="96">
        <f>IF(ISNA(VLOOKUP($B3,'P conf old'!$B:$Z,3,0)),"",VLOOKUP($B3,'P conf old'!$B:$Z,13,0))</f>
        <v>20</v>
      </c>
      <c r="W3" s="96">
        <f>IF(ISNA(VLOOKUP($B3,'P conf old'!$B:$Z,3,0)),"",VLOOKUP($B3,'P conf old'!$B:$Z,14,0))</f>
        <v>12</v>
      </c>
      <c r="X3" s="73">
        <f>IF(ISNA(VLOOKUP($B3,'P conf old'!$B:$Z,3,0)),"",VLOOKUP($B3,'P conf old'!$B:$Z,15,0))</f>
        <v>8</v>
      </c>
      <c r="Y3" s="58"/>
      <c r="Z3" s="261">
        <f>AA3*38</f>
        <v>191.76666666666665</v>
      </c>
      <c r="AA3" s="59">
        <f>IF(ISNA(VLOOKUP($B3,'P conf old'!$B:$Z,3,0)),"",VLOOKUP($B3,'P conf old'!$B:$Z,17,0))</f>
        <v>5.0464912280701748</v>
      </c>
      <c r="AB3" s="59">
        <f>IF(ISNA(VLOOKUP($B3,'P conf old'!$B:$Z,3,0)),"",VLOOKUP($B3,'P conf old'!$B:$Z,18,0))</f>
        <v>6.2833333333333332</v>
      </c>
      <c r="AC3" s="96">
        <f>IF(ISNA(VLOOKUP($B3,'P conf old'!$B:$Z,3,0)),"",VLOOKUP($B3,'P conf old'!$B:$Z,19,0))</f>
        <v>47</v>
      </c>
      <c r="AD3" s="96">
        <f>IF(ISNA(VLOOKUP($B3,'P conf old'!$B:$Z,3,0)),"",VLOOKUP($B3,'P conf old'!$B:$Z,20,0))</f>
        <v>31</v>
      </c>
      <c r="AE3" s="73">
        <f>IF(ISNA(VLOOKUP($B3,'P conf old'!$B:$Z,3,0)),"",VLOOKUP($B3,'P conf old'!$B:$Z,21,0))</f>
        <v>16</v>
      </c>
      <c r="AF3" s="58"/>
    </row>
    <row r="4" spans="1:33" x14ac:dyDescent="0.15">
      <c r="B4" s="165" t="s">
        <v>234</v>
      </c>
      <c r="D4" s="261">
        <f>VLOOKUP($B4,'P andam'!$B:$L,3,0)</f>
        <v>208.72435897435901</v>
      </c>
      <c r="E4" s="59">
        <f>VLOOKUP($B4,'P andam'!$B:$L,4,0)</f>
        <v>5.4927462887989211</v>
      </c>
      <c r="F4" s="59">
        <f>VLOOKUP($B4,'P andam'!$B:$L,5,0)</f>
        <v>5.5010683760683756</v>
      </c>
      <c r="G4" s="59">
        <f>VLOOKUP($B4,'P andam'!$B:$L,6,0)</f>
        <v>6.1506410256410264</v>
      </c>
      <c r="H4" s="96">
        <f>VLOOKUP($B4,'P andam'!$B:$L,7,0)</f>
        <v>25</v>
      </c>
      <c r="I4" s="96">
        <f>VLOOKUP($B4,'P andam'!$B:$L,9,0)</f>
        <v>9</v>
      </c>
      <c r="J4" s="73">
        <f>VLOOKUP($B4,'P andam'!$B:$L,10,0)</f>
        <v>16</v>
      </c>
      <c r="K4" s="58"/>
      <c r="L4" s="261">
        <f t="shared" ref="L4:L21" si="0">M4*38</f>
        <v>167.08923076923077</v>
      </c>
      <c r="M4" s="59">
        <f>IF(ISNA(VLOOKUP($B4,'P conf old'!$B:$Z,3,0)),"",VLOOKUP($B4,'P conf old'!$B:$Z,3,0))</f>
        <v>4.3970850202429146</v>
      </c>
      <c r="N4" s="59">
        <f>IF(ISNA(VLOOKUP($B4,'P conf old'!$B:$Z,3,0)),"",VLOOKUP($B4,'P conf old'!$B:$Z,5,0))</f>
        <v>5.8707692307692305</v>
      </c>
      <c r="O4" s="96">
        <f>IF(ISNA(VLOOKUP($B4,'P conf old'!$B:$Z,3,0)),"",VLOOKUP($B4,'P conf old'!$B:$Z,6,0))</f>
        <v>56</v>
      </c>
      <c r="P4" s="96">
        <f>IF(ISNA(VLOOKUP($B4,'P conf old'!$B:$Z,3,0)),"",VLOOKUP($B4,'P conf old'!$B:$Z,7,0))</f>
        <v>24</v>
      </c>
      <c r="Q4" s="73">
        <f>IF(ISNA(VLOOKUP($B4,'P conf old'!$B:$Z,3,0)),"",VLOOKUP($B4,'P conf old'!$B:$Z,8,0))</f>
        <v>32</v>
      </c>
      <c r="R4" s="58"/>
      <c r="S4" s="261">
        <f t="shared" ref="S4:S21" si="1">T4*38</f>
        <v>175.4551219512195</v>
      </c>
      <c r="T4" s="59">
        <f>IF(ISNA(VLOOKUP($B4,'P conf old'!$B:$Z,3,0)),"",VLOOKUP($B4,'P conf old'!$B:$Z,11,0))</f>
        <v>4.6172400513478813</v>
      </c>
      <c r="U4" s="59">
        <f>IF(ISNA(VLOOKUP($B4,'P conf old'!$B:$Z,3,0)),"",VLOOKUP($B4,'P conf old'!$B:$Z,12,0))</f>
        <v>6.0382926829268291</v>
      </c>
      <c r="V4" s="96">
        <f>IF(ISNA(VLOOKUP($B4,'P conf old'!$B:$Z,3,0)),"",VLOOKUP($B4,'P conf old'!$B:$Z,13,0))</f>
        <v>54</v>
      </c>
      <c r="W4" s="96">
        <f>IF(ISNA(VLOOKUP($B4,'P conf old'!$B:$Z,3,0)),"",VLOOKUP($B4,'P conf old'!$B:$Z,14,0))</f>
        <v>22</v>
      </c>
      <c r="X4" s="73">
        <f>IF(ISNA(VLOOKUP($B4,'P conf old'!$B:$Z,3,0)),"",VLOOKUP($B4,'P conf old'!$B:$Z,15,0))</f>
        <v>32</v>
      </c>
      <c r="Y4" s="58"/>
      <c r="Z4" s="261">
        <f t="shared" ref="Z4:Z21" si="2">AA4*38</f>
        <v>175.56300000000002</v>
      </c>
      <c r="AA4" s="59">
        <f>IF(ISNA(VLOOKUP($B4,'P conf old'!$B:$Z,3,0)),"",VLOOKUP($B4,'P conf old'!$B:$Z,17,0))</f>
        <v>4.6200789473684214</v>
      </c>
      <c r="AB4" s="59">
        <f>IF(ISNA(VLOOKUP($B4,'P conf old'!$B:$Z,3,0)),"",VLOOKUP($B4,'P conf old'!$B:$Z,18,0))</f>
        <v>5.9885000000000002</v>
      </c>
      <c r="AC4" s="96">
        <f>IF(ISNA(VLOOKUP($B4,'P conf old'!$B:$Z,3,0)),"",VLOOKUP($B4,'P conf old'!$B:$Z,19,0))</f>
        <v>52</v>
      </c>
      <c r="AD4" s="96">
        <f>IF(ISNA(VLOOKUP($B4,'P conf old'!$B:$Z,3,0)),"",VLOOKUP($B4,'P conf old'!$B:$Z,20,0))</f>
        <v>18</v>
      </c>
      <c r="AE4" s="73">
        <f>IF(ISNA(VLOOKUP($B4,'P conf old'!$B:$Z,3,0)),"",VLOOKUP($B4,'P conf old'!$B:$Z,21,0))</f>
        <v>34</v>
      </c>
      <c r="AF4" s="58"/>
    </row>
    <row r="5" spans="1:33" x14ac:dyDescent="0.15">
      <c r="B5" s="165" t="s">
        <v>225</v>
      </c>
      <c r="D5" s="261">
        <f>VLOOKUP($B5,'P andam'!$B:$L,3,0)</f>
        <v>197.54999999999998</v>
      </c>
      <c r="E5" s="59">
        <f>VLOOKUP($B5,'P andam'!$B:$L,4,0)</f>
        <v>5.1986842105263156</v>
      </c>
      <c r="F5" s="59">
        <f>VLOOKUP($B5,'P andam'!$B:$L,5,0)</f>
        <v>5.5250000000000004</v>
      </c>
      <c r="G5" s="59">
        <f>VLOOKUP($B5,'P andam'!$B:$L,6,0)</f>
        <v>6.2249999999999996</v>
      </c>
      <c r="H5" s="96">
        <f>VLOOKUP($B5,'P andam'!$B:$L,7,0)</f>
        <v>39</v>
      </c>
      <c r="I5" s="96">
        <f>VLOOKUP($B5,'P andam'!$B:$L,9,0)</f>
        <v>18</v>
      </c>
      <c r="J5" s="73">
        <f>VLOOKUP($B5,'P andam'!$B:$L,10,0)</f>
        <v>21</v>
      </c>
      <c r="K5" s="58"/>
      <c r="L5" s="261">
        <f t="shared" si="0"/>
        <v>181.65</v>
      </c>
      <c r="M5" s="59">
        <f>IF(ISNA(VLOOKUP($B5,'P conf old'!$B:$Z,3,0)),"",VLOOKUP($B5,'P conf old'!$B:$Z,3,0))</f>
        <v>4.780263157894737</v>
      </c>
      <c r="N5" s="59">
        <f>IF(ISNA(VLOOKUP($B5,'P conf old'!$B:$Z,3,0)),"",VLOOKUP($B5,'P conf old'!$B:$Z,5,0))</f>
        <v>6.280263157894737</v>
      </c>
      <c r="O5" s="96">
        <f>IF(ISNA(VLOOKUP($B5,'P conf old'!$B:$Z,3,0)),"",VLOOKUP($B5,'P conf old'!$B:$Z,6,0))</f>
        <v>57</v>
      </c>
      <c r="P5" s="96">
        <f>IF(ISNA(VLOOKUP($B5,'P conf old'!$B:$Z,3,0)),"",VLOOKUP($B5,'P conf old'!$B:$Z,7,0))</f>
        <v>31</v>
      </c>
      <c r="Q5" s="73">
        <f>IF(ISNA(VLOOKUP($B5,'P conf old'!$B:$Z,3,0)),"",VLOOKUP($B5,'P conf old'!$B:$Z,8,0))</f>
        <v>26</v>
      </c>
      <c r="R5" s="58"/>
      <c r="S5" s="261">
        <f t="shared" si="1"/>
        <v>180.42461538461541</v>
      </c>
      <c r="T5" s="59">
        <f>IF(ISNA(VLOOKUP($B5,'P conf old'!$B:$Z,3,0)),"",VLOOKUP($B5,'P conf old'!$B:$Z,11,0))</f>
        <v>4.7480161943319841</v>
      </c>
      <c r="U5" s="59">
        <f>IF(ISNA(VLOOKUP($B5,'P conf old'!$B:$Z,3,0)),"",VLOOKUP($B5,'P conf old'!$B:$Z,12,0))</f>
        <v>6.1953846153846159</v>
      </c>
      <c r="V5" s="96">
        <f>IF(ISNA(VLOOKUP($B5,'P conf old'!$B:$Z,3,0)),"",VLOOKUP($B5,'P conf old'!$B:$Z,13,0))</f>
        <v>55</v>
      </c>
      <c r="W5" s="96">
        <f>IF(ISNA(VLOOKUP($B5,'P conf old'!$B:$Z,3,0)),"",VLOOKUP($B5,'P conf old'!$B:$Z,14,0))</f>
        <v>27</v>
      </c>
      <c r="X5" s="73">
        <f>IF(ISNA(VLOOKUP($B5,'P conf old'!$B:$Z,3,0)),"",VLOOKUP($B5,'P conf old'!$B:$Z,15,0))</f>
        <v>28</v>
      </c>
      <c r="Y5" s="58"/>
      <c r="Z5" s="261">
        <f t="shared" si="2"/>
        <v>199.72749999999999</v>
      </c>
      <c r="AA5" s="59">
        <f>IF(ISNA(VLOOKUP($B5,'P conf old'!$B:$Z,3,0)),"",VLOOKUP($B5,'P conf old'!$B:$Z,17,0))</f>
        <v>5.2559868421052629</v>
      </c>
      <c r="AB5" s="59">
        <f>IF(ISNA(VLOOKUP($B5,'P conf old'!$B:$Z,3,0)),"",VLOOKUP($B5,'P conf old'!$B:$Z,18,0))</f>
        <v>6.3612500000000001</v>
      </c>
      <c r="AC5" s="96">
        <f>IF(ISNA(VLOOKUP($B5,'P conf old'!$B:$Z,3,0)),"",VLOOKUP($B5,'P conf old'!$B:$Z,19,0))</f>
        <v>42</v>
      </c>
      <c r="AD5" s="96">
        <f>IF(ISNA(VLOOKUP($B5,'P conf old'!$B:$Z,3,0)),"",VLOOKUP($B5,'P conf old'!$B:$Z,20,0))</f>
        <v>20</v>
      </c>
      <c r="AE5" s="73">
        <f>IF(ISNA(VLOOKUP($B5,'P conf old'!$B:$Z,3,0)),"",VLOOKUP($B5,'P conf old'!$B:$Z,21,0))</f>
        <v>22</v>
      </c>
      <c r="AF5" s="58"/>
    </row>
    <row r="6" spans="1:33" x14ac:dyDescent="0.15">
      <c r="B6" s="165" t="s">
        <v>231</v>
      </c>
      <c r="D6" s="261">
        <f>VLOOKUP($B6,'P andam'!$B:$L,3,0)</f>
        <v>192.70731707317074</v>
      </c>
      <c r="E6" s="59">
        <f>VLOOKUP($B6,'P andam'!$B:$L,4,0)</f>
        <v>5.0712451861360721</v>
      </c>
      <c r="F6" s="59">
        <f>VLOOKUP($B6,'P andam'!$B:$L,5,0)</f>
        <v>5.1707317073170733</v>
      </c>
      <c r="G6" s="59">
        <f>VLOOKUP($B6,'P andam'!$B:$L,6,0)</f>
        <v>6.0975609756097562</v>
      </c>
      <c r="H6" s="96">
        <f>VLOOKUP($B6,'P andam'!$B:$L,7,0)</f>
        <v>39</v>
      </c>
      <c r="I6" s="96">
        <f>VLOOKUP($B6,'P andam'!$B:$L,9,0)</f>
        <v>15</v>
      </c>
      <c r="J6" s="73">
        <f>VLOOKUP($B6,'P andam'!$B:$L,10,0)</f>
        <v>24</v>
      </c>
      <c r="K6" s="58"/>
      <c r="L6" s="261">
        <f t="shared" si="0"/>
        <v>192</v>
      </c>
      <c r="M6" s="59">
        <f>IF(ISNA(VLOOKUP($B6,'P conf old'!$B:$Z,3,0)),"",VLOOKUP($B6,'P conf old'!$B:$Z,3,0))</f>
        <v>5.0526315789473681</v>
      </c>
      <c r="N6" s="59">
        <f>IF(ISNA(VLOOKUP($B6,'P conf old'!$B:$Z,3,0)),"",VLOOKUP($B6,'P conf old'!$B:$Z,5,0))</f>
        <v>6</v>
      </c>
      <c r="O6" s="96">
        <f>IF(ISNA(VLOOKUP($B6,'P conf old'!$B:$Z,3,0)),"",VLOOKUP($B6,'P conf old'!$B:$Z,6,0))</f>
        <v>36</v>
      </c>
      <c r="P6" s="96">
        <f>IF(ISNA(VLOOKUP($B6,'P conf old'!$B:$Z,3,0)),"",VLOOKUP($B6,'P conf old'!$B:$Z,7,0))</f>
        <v>18</v>
      </c>
      <c r="Q6" s="73">
        <f>IF(ISNA(VLOOKUP($B6,'P conf old'!$B:$Z,3,0)),"",VLOOKUP($B6,'P conf old'!$B:$Z,8,0))</f>
        <v>18</v>
      </c>
      <c r="R6" s="58"/>
      <c r="S6" s="261">
        <f t="shared" si="1"/>
        <v>183.48</v>
      </c>
      <c r="T6" s="59">
        <f>IF(ISNA(VLOOKUP($B6,'P conf old'!$B:$Z,3,0)),"",VLOOKUP($B6,'P conf old'!$B:$Z,11,0))</f>
        <v>4.8284210526315787</v>
      </c>
      <c r="U6" s="59">
        <f>IF(ISNA(VLOOKUP($B6,'P conf old'!$B:$Z,3,0)),"",VLOOKUP($B6,'P conf old'!$B:$Z,12,0))</f>
        <v>6.0389473684210522</v>
      </c>
      <c r="V6" s="96">
        <f>IF(ISNA(VLOOKUP($B6,'P conf old'!$B:$Z,3,0)),"",VLOOKUP($B6,'P conf old'!$B:$Z,13,0))</f>
        <v>46</v>
      </c>
      <c r="W6" s="96">
        <f>IF(ISNA(VLOOKUP($B6,'P conf old'!$B:$Z,3,0)),"",VLOOKUP($B6,'P conf old'!$B:$Z,14,0))</f>
        <v>22</v>
      </c>
      <c r="X6" s="73">
        <f>IF(ISNA(VLOOKUP($B6,'P conf old'!$B:$Z,3,0)),"",VLOOKUP($B6,'P conf old'!$B:$Z,15,0))</f>
        <v>24</v>
      </c>
      <c r="Y6" s="58"/>
      <c r="Z6" s="261">
        <f t="shared" si="2"/>
        <v>195.83999999999997</v>
      </c>
      <c r="AA6" s="59">
        <f>IF(ISNA(VLOOKUP($B6,'P conf old'!$B:$Z,3,0)),"",VLOOKUP($B6,'P conf old'!$B:$Z,17,0))</f>
        <v>5.1536842105263148</v>
      </c>
      <c r="AB6" s="59">
        <f>IF(ISNA(VLOOKUP($B6,'P conf old'!$B:$Z,3,0)),"",VLOOKUP($B6,'P conf old'!$B:$Z,18,0))</f>
        <v>6.18</v>
      </c>
      <c r="AC6" s="96">
        <f>IF(ISNA(VLOOKUP($B6,'P conf old'!$B:$Z,3,0)),"",VLOOKUP($B6,'P conf old'!$B:$Z,19,0))</f>
        <v>39</v>
      </c>
      <c r="AD6" s="96">
        <f>IF(ISNA(VLOOKUP($B6,'P conf old'!$B:$Z,3,0)),"",VLOOKUP($B6,'P conf old'!$B:$Z,20,0))</f>
        <v>15</v>
      </c>
      <c r="AE6" s="73">
        <f>IF(ISNA(VLOOKUP($B6,'P conf old'!$B:$Z,3,0)),"",VLOOKUP($B6,'P conf old'!$B:$Z,21,0))</f>
        <v>24</v>
      </c>
      <c r="AF6" s="58"/>
    </row>
    <row r="7" spans="1:33" x14ac:dyDescent="0.15">
      <c r="B7" s="165" t="s">
        <v>221</v>
      </c>
      <c r="D7" s="261">
        <f>VLOOKUP($B7,'P andam'!$B:$L,3,0)</f>
        <v>191.5</v>
      </c>
      <c r="E7" s="59">
        <f>VLOOKUP($B7,'P andam'!$B:$L,4,0)</f>
        <v>5.0394736842105265</v>
      </c>
      <c r="F7" s="59">
        <f>VLOOKUP($B7,'P andam'!$B:$L,5,0)</f>
        <v>5.0789473684210522</v>
      </c>
      <c r="G7" s="59">
        <f>VLOOKUP($B7,'P andam'!$B:$L,6,0)</f>
        <v>6.1973684210526319</v>
      </c>
      <c r="H7" s="96">
        <f>VLOOKUP($B7,'P andam'!$B:$L,7,0)</f>
        <v>44</v>
      </c>
      <c r="I7" s="96">
        <f>VLOOKUP($B7,'P andam'!$B:$L,9,0)</f>
        <v>29</v>
      </c>
      <c r="J7" s="73">
        <f>VLOOKUP($B7,'P andam'!$B:$L,10,0)</f>
        <v>15</v>
      </c>
      <c r="K7" s="58"/>
      <c r="L7" s="261">
        <f t="shared" si="0"/>
        <v>183.05513513513517</v>
      </c>
      <c r="M7" s="59">
        <f>IF(ISNA(VLOOKUP($B7,'P conf old'!$B:$Z,3,0)),"",VLOOKUP($B7,'P conf old'!$B:$Z,3,0))</f>
        <v>4.8172403982930305</v>
      </c>
      <c r="N7" s="59">
        <f>IF(ISNA(VLOOKUP($B7,'P conf old'!$B:$Z,3,0)),"",VLOOKUP($B7,'P conf old'!$B:$Z,5,0))</f>
        <v>5.9751351351351358</v>
      </c>
      <c r="O7" s="96">
        <f>IF(ISNA(VLOOKUP($B7,'P conf old'!$B:$Z,3,0)),"",VLOOKUP($B7,'P conf old'!$B:$Z,6,0))</f>
        <v>44</v>
      </c>
      <c r="P7" s="96">
        <f>IF(ISNA(VLOOKUP($B7,'P conf old'!$B:$Z,3,0)),"",VLOOKUP($B7,'P conf old'!$B:$Z,7,0))</f>
        <v>19</v>
      </c>
      <c r="Q7" s="73">
        <f>IF(ISNA(VLOOKUP($B7,'P conf old'!$B:$Z,3,0)),"",VLOOKUP($B7,'P conf old'!$B:$Z,8,0))</f>
        <v>25</v>
      </c>
      <c r="R7" s="58"/>
      <c r="S7" s="261">
        <f t="shared" si="1"/>
        <v>185.5</v>
      </c>
      <c r="T7" s="59">
        <f>IF(ISNA(VLOOKUP($B7,'P conf old'!$B:$Z,3,0)),"",VLOOKUP($B7,'P conf old'!$B:$Z,11,0))</f>
        <v>4.8815789473684212</v>
      </c>
      <c r="U7" s="59">
        <f>IF(ISNA(VLOOKUP($B7,'P conf old'!$B:$Z,3,0)),"",VLOOKUP($B7,'P conf old'!$B:$Z,12,0))</f>
        <v>6.0131578947368425</v>
      </c>
      <c r="V7" s="96">
        <f>IF(ISNA(VLOOKUP($B7,'P conf old'!$B:$Z,3,0)),"",VLOOKUP($B7,'P conf old'!$B:$Z,13,0))</f>
        <v>43</v>
      </c>
      <c r="W7" s="96">
        <f>IF(ISNA(VLOOKUP($B7,'P conf old'!$B:$Z,3,0)),"",VLOOKUP($B7,'P conf old'!$B:$Z,14,0))</f>
        <v>22</v>
      </c>
      <c r="X7" s="73">
        <f>IF(ISNA(VLOOKUP($B7,'P conf old'!$B:$Z,3,0)),"",VLOOKUP($B7,'P conf old'!$B:$Z,15,0))</f>
        <v>21</v>
      </c>
      <c r="Y7" s="58"/>
      <c r="Z7" s="261">
        <f t="shared" si="2"/>
        <v>189.39999999999998</v>
      </c>
      <c r="AA7" s="59">
        <f>IF(ISNA(VLOOKUP($B7,'P conf old'!$B:$Z,3,0)),"",VLOOKUP($B7,'P conf old'!$B:$Z,17,0))</f>
        <v>4.9842105263157892</v>
      </c>
      <c r="AB7" s="59">
        <f>IF(ISNA(VLOOKUP($B7,'P conf old'!$B:$Z,3,0)),"",VLOOKUP($B7,'P conf old'!$B:$Z,18,0))</f>
        <v>6.1421052631578945</v>
      </c>
      <c r="AC7" s="96">
        <f>IF(ISNA(VLOOKUP($B7,'P conf old'!$B:$Z,3,0)),"",VLOOKUP($B7,'P conf old'!$B:$Z,19,0))</f>
        <v>44</v>
      </c>
      <c r="AD7" s="96">
        <f>IF(ISNA(VLOOKUP($B7,'P conf old'!$B:$Z,3,0)),"",VLOOKUP($B7,'P conf old'!$B:$Z,20,0))</f>
        <v>18</v>
      </c>
      <c r="AE7" s="73">
        <f>IF(ISNA(VLOOKUP($B7,'P conf old'!$B:$Z,3,0)),"",VLOOKUP($B7,'P conf old'!$B:$Z,21,0))</f>
        <v>26</v>
      </c>
      <c r="AF7" s="58"/>
    </row>
    <row r="8" spans="1:33" x14ac:dyDescent="0.15">
      <c r="B8" s="165" t="s">
        <v>223</v>
      </c>
      <c r="D8" s="261">
        <f>VLOOKUP($B8,'P andam'!$B:$L,3,0)</f>
        <v>191</v>
      </c>
      <c r="E8" s="59">
        <f>VLOOKUP($B8,'P andam'!$B:$L,4,0)</f>
        <v>5.0263157894736841</v>
      </c>
      <c r="F8" s="59">
        <f>VLOOKUP($B8,'P andam'!$B:$L,5,0)</f>
        <v>5.1447368421052628</v>
      </c>
      <c r="G8" s="59">
        <f>VLOOKUP($B8,'P andam'!$B:$L,6,0)</f>
        <v>6.3421052631578947</v>
      </c>
      <c r="H8" s="96">
        <f>VLOOKUP($B8,'P andam'!$B:$L,7,0)</f>
        <v>50</v>
      </c>
      <c r="I8" s="96">
        <f>VLOOKUP($B8,'P andam'!$B:$L,9,0)</f>
        <v>19</v>
      </c>
      <c r="J8" s="73">
        <f>VLOOKUP($B8,'P andam'!$B:$L,10,0)</f>
        <v>31</v>
      </c>
      <c r="K8" s="58"/>
      <c r="L8" s="261">
        <f t="shared" si="0"/>
        <v>181.12</v>
      </c>
      <c r="M8" s="59">
        <f>IF(ISNA(VLOOKUP($B8,'P conf old'!$B:$Z,3,0)),"",VLOOKUP($B8,'P conf old'!$B:$Z,3,0))</f>
        <v>4.7663157894736843</v>
      </c>
      <c r="N8" s="59">
        <f>IF(ISNA(VLOOKUP($B8,'P conf old'!$B:$Z,3,0)),"",VLOOKUP($B8,'P conf old'!$B:$Z,5,0))</f>
        <v>6.134736842105263</v>
      </c>
      <c r="O8" s="96">
        <f>IF(ISNA(VLOOKUP($B8,'P conf old'!$B:$Z,3,0)),"",VLOOKUP($B8,'P conf old'!$B:$Z,6,0))</f>
        <v>52</v>
      </c>
      <c r="P8" s="96">
        <f>IF(ISNA(VLOOKUP($B8,'P conf old'!$B:$Z,3,0)),"",VLOOKUP($B8,'P conf old'!$B:$Z,7,0))</f>
        <v>30</v>
      </c>
      <c r="Q8" s="73">
        <f>IF(ISNA(VLOOKUP($B8,'P conf old'!$B:$Z,3,0)),"",VLOOKUP($B8,'P conf old'!$B:$Z,8,0))</f>
        <v>22</v>
      </c>
      <c r="R8" s="58"/>
      <c r="S8" s="261">
        <f t="shared" si="1"/>
        <v>169.64000000000001</v>
      </c>
      <c r="T8" s="59">
        <f>IF(ISNA(VLOOKUP($B8,'P conf old'!$B:$Z,3,0)),"",VLOOKUP($B8,'P conf old'!$B:$Z,11,0))</f>
        <v>4.4642105263157896</v>
      </c>
      <c r="U8" s="59">
        <f>IF(ISNA(VLOOKUP($B8,'P conf old'!$B:$Z,3,0)),"",VLOOKUP($B8,'P conf old'!$B:$Z,12,0))</f>
        <v>6.28</v>
      </c>
      <c r="V8" s="96">
        <f>IF(ISNA(VLOOKUP($B8,'P conf old'!$B:$Z,3,0)),"",VLOOKUP($B8,'P conf old'!$B:$Z,13,0))</f>
        <v>69</v>
      </c>
      <c r="W8" s="96">
        <f>IF(ISNA(VLOOKUP($B8,'P conf old'!$B:$Z,3,0)),"",VLOOKUP($B8,'P conf old'!$B:$Z,14,0))</f>
        <v>24</v>
      </c>
      <c r="X8" s="73">
        <f>IF(ISNA(VLOOKUP($B8,'P conf old'!$B:$Z,3,0)),"",VLOOKUP($B8,'P conf old'!$B:$Z,15,0))</f>
        <v>45</v>
      </c>
      <c r="Y8" s="58"/>
      <c r="Z8" s="261">
        <f t="shared" si="2"/>
        <v>179.03999999999996</v>
      </c>
      <c r="AA8" s="59">
        <f>IF(ISNA(VLOOKUP($B8,'P conf old'!$B:$Z,3,0)),"",VLOOKUP($B8,'P conf old'!$B:$Z,17,0))</f>
        <v>4.7115789473684204</v>
      </c>
      <c r="AB8" s="59">
        <f>IF(ISNA(VLOOKUP($B8,'P conf old'!$B:$Z,3,0)),"",VLOOKUP($B8,'P conf old'!$B:$Z,18,0))</f>
        <v>5.9484210526315788</v>
      </c>
      <c r="AC8" s="96">
        <f>IF(ISNA(VLOOKUP($B8,'P conf old'!$B:$Z,3,0)),"",VLOOKUP($B8,'P conf old'!$B:$Z,19,0))</f>
        <v>47</v>
      </c>
      <c r="AD8" s="96">
        <f>IF(ISNA(VLOOKUP($B8,'P conf old'!$B:$Z,3,0)),"",VLOOKUP($B8,'P conf old'!$B:$Z,20,0))</f>
        <v>24</v>
      </c>
      <c r="AE8" s="73">
        <f>IF(ISNA(VLOOKUP($B8,'P conf old'!$B:$Z,3,0)),"",VLOOKUP($B8,'P conf old'!$B:$Z,21,0))</f>
        <v>23</v>
      </c>
      <c r="AF8" s="58"/>
    </row>
    <row r="9" spans="1:33" x14ac:dyDescent="0.15">
      <c r="B9" s="165" t="s">
        <v>233</v>
      </c>
      <c r="D9" s="261">
        <f>VLOOKUP($B9,'P andam'!$B:$L,3,0)</f>
        <v>187.72200772200773</v>
      </c>
      <c r="E9" s="59">
        <f>VLOOKUP($B9,'P andam'!$B:$L,4,0)</f>
        <v>4.940052834789677</v>
      </c>
      <c r="F9" s="59">
        <f>VLOOKUP($B9,'P andam'!$B:$L,5,0)</f>
        <v>5.1055341055341055</v>
      </c>
      <c r="G9" s="59">
        <f>VLOOKUP($B9,'P andam'!$B:$L,6,0)</f>
        <v>6.1505791505791505</v>
      </c>
      <c r="H9" s="96">
        <f>VLOOKUP($B9,'P andam'!$B:$L,7,0)</f>
        <v>46</v>
      </c>
      <c r="I9" s="96">
        <f>VLOOKUP($B9,'P andam'!$B:$L,9,0)</f>
        <v>18</v>
      </c>
      <c r="J9" s="73">
        <f>VLOOKUP($B9,'P andam'!$B:$L,10,0)</f>
        <v>28</v>
      </c>
      <c r="K9" s="58"/>
      <c r="L9" s="261">
        <f t="shared" si="0"/>
        <v>190.9205</v>
      </c>
      <c r="M9" s="59">
        <f>IF(ISNA(VLOOKUP($B9,'P conf old'!$B:$Z,3,0)),"",VLOOKUP($B9,'P conf old'!$B:$Z,3,0))</f>
        <v>5.0242236842105266</v>
      </c>
      <c r="N9" s="59">
        <f>IF(ISNA(VLOOKUP($B9,'P conf old'!$B:$Z,3,0)),"",VLOOKUP($B9,'P conf old'!$B:$Z,5,0))</f>
        <v>6.23475</v>
      </c>
      <c r="O9" s="96">
        <f>IF(ISNA(VLOOKUP($B9,'P conf old'!$B:$Z,3,0)),"",VLOOKUP($B9,'P conf old'!$B:$Z,6,0))</f>
        <v>46</v>
      </c>
      <c r="P9" s="96">
        <f>IF(ISNA(VLOOKUP($B9,'P conf old'!$B:$Z,3,0)),"",VLOOKUP($B9,'P conf old'!$B:$Z,7,0))</f>
        <v>18</v>
      </c>
      <c r="Q9" s="73">
        <f>IF(ISNA(VLOOKUP($B9,'P conf old'!$B:$Z,3,0)),"",VLOOKUP($B9,'P conf old'!$B:$Z,8,0))</f>
        <v>28</v>
      </c>
      <c r="R9" s="58"/>
      <c r="S9" s="261">
        <f t="shared" si="1"/>
        <v>179.46256410256407</v>
      </c>
      <c r="T9" s="59">
        <f>IF(ISNA(VLOOKUP($B9,'P conf old'!$B:$Z,3,0)),"",VLOOKUP($B9,'P conf old'!$B:$Z,11,0))</f>
        <v>4.7226990553306338</v>
      </c>
      <c r="U9" s="59">
        <f>IF(ISNA(VLOOKUP($B9,'P conf old'!$B:$Z,3,0)),"",VLOOKUP($B9,'P conf old'!$B:$Z,12,0))</f>
        <v>6.1174358974358967</v>
      </c>
      <c r="V9" s="96">
        <f>IF(ISNA(VLOOKUP($B9,'P conf old'!$B:$Z,3,0)),"",VLOOKUP($B9,'P conf old'!$B:$Z,13,0))</f>
        <v>53</v>
      </c>
      <c r="W9" s="96">
        <f>IF(ISNA(VLOOKUP($B9,'P conf old'!$B:$Z,3,0)),"",VLOOKUP($B9,'P conf old'!$B:$Z,14,0))</f>
        <v>20</v>
      </c>
      <c r="X9" s="73">
        <f>IF(ISNA(VLOOKUP($B9,'P conf old'!$B:$Z,3,0)),"",VLOOKUP($B9,'P conf old'!$B:$Z,15,0))</f>
        <v>33</v>
      </c>
      <c r="Y9" s="58"/>
      <c r="Z9" s="261">
        <f t="shared" si="2"/>
        <v>180.44461538461536</v>
      </c>
      <c r="AA9" s="59">
        <f>IF(ISNA(VLOOKUP($B9,'P conf old'!$B:$Z,3,0)),"",VLOOKUP($B9,'P conf old'!$B:$Z,17,0))</f>
        <v>4.7485425101214567</v>
      </c>
      <c r="AB9" s="59">
        <f>IF(ISNA(VLOOKUP($B9,'P conf old'!$B:$Z,3,0)),"",VLOOKUP($B9,'P conf old'!$B:$Z,18,0))</f>
        <v>5.9853846153846151</v>
      </c>
      <c r="AC9" s="96">
        <f>IF(ISNA(VLOOKUP($B9,'P conf old'!$B:$Z,3,0)),"",VLOOKUP($B9,'P conf old'!$B:$Z,19,0))</f>
        <v>47</v>
      </c>
      <c r="AD9" s="96">
        <f>IF(ISNA(VLOOKUP($B9,'P conf old'!$B:$Z,3,0)),"",VLOOKUP($B9,'P conf old'!$B:$Z,20,0))</f>
        <v>16</v>
      </c>
      <c r="AE9" s="73">
        <f>IF(ISNA(VLOOKUP($B9,'P conf old'!$B:$Z,3,0)),"",VLOOKUP($B9,'P conf old'!$B:$Z,21,0))</f>
        <v>31</v>
      </c>
      <c r="AF9" s="58"/>
    </row>
    <row r="10" spans="1:33" x14ac:dyDescent="0.15">
      <c r="B10" s="165" t="s">
        <v>240</v>
      </c>
      <c r="D10" s="261">
        <f>VLOOKUP($B10,'P andam'!$B:$L,3,0)</f>
        <v>186</v>
      </c>
      <c r="E10" s="59">
        <f>VLOOKUP($B10,'P andam'!$B:$L,4,0)</f>
        <v>4.8947368421052628</v>
      </c>
      <c r="F10" s="59">
        <f>VLOOKUP($B10,'P andam'!$B:$L,5,0)</f>
        <v>4.9342105263157894</v>
      </c>
      <c r="G10" s="59">
        <f>VLOOKUP($B10,'P andam'!$B:$L,6,0)</f>
        <v>6.2368421052631575</v>
      </c>
      <c r="H10" s="96">
        <f>VLOOKUP($B10,'P andam'!$B:$L,7,0)</f>
        <v>51</v>
      </c>
      <c r="I10" s="96">
        <f>VLOOKUP($B10,'P andam'!$B:$L,9,0)</f>
        <v>22</v>
      </c>
      <c r="J10" s="73">
        <f>VLOOKUP($B10,'P andam'!$B:$L,10,0)</f>
        <v>29</v>
      </c>
      <c r="K10" s="58"/>
      <c r="L10" s="261">
        <f t="shared" si="0"/>
        <v>176.43333333333331</v>
      </c>
      <c r="M10" s="59">
        <f>IF(ISNA(VLOOKUP($B10,'P conf old'!$B:$Z,3,0)),"",VLOOKUP($B10,'P conf old'!$B:$Z,3,0))</f>
        <v>4.6429824561403503</v>
      </c>
      <c r="N10" s="59">
        <f>IF(ISNA(VLOOKUP($B10,'P conf old'!$B:$Z,3,0)),"",VLOOKUP($B10,'P conf old'!$B:$Z,5,0))</f>
        <v>6.1166666666666663</v>
      </c>
      <c r="O10" s="96">
        <f>IF(ISNA(VLOOKUP($B10,'P conf old'!$B:$Z,3,0)),"",VLOOKUP($B10,'P conf old'!$B:$Z,6,0))</f>
        <v>56</v>
      </c>
      <c r="P10" s="96">
        <f>IF(ISNA(VLOOKUP($B10,'P conf old'!$B:$Z,3,0)),"",VLOOKUP($B10,'P conf old'!$B:$Z,7,0))</f>
        <v>24</v>
      </c>
      <c r="Q10" s="73">
        <f>IF(ISNA(VLOOKUP($B10,'P conf old'!$B:$Z,3,0)),"",VLOOKUP($B10,'P conf old'!$B:$Z,8,0))</f>
        <v>32</v>
      </c>
      <c r="R10" s="58"/>
      <c r="S10" s="261">
        <f t="shared" si="1"/>
        <v>197.08</v>
      </c>
      <c r="T10" s="59">
        <f>IF(ISNA(VLOOKUP($B10,'P conf old'!$B:$Z,3,0)),"",VLOOKUP($B10,'P conf old'!$B:$Z,11,0))</f>
        <v>5.1863157894736842</v>
      </c>
      <c r="U10" s="59">
        <f>IF(ISNA(VLOOKUP($B10,'P conf old'!$B:$Z,3,0)),"",VLOOKUP($B10,'P conf old'!$B:$Z,12,0))</f>
        <v>6.3178947368421055</v>
      </c>
      <c r="V10" s="96">
        <f>IF(ISNA(VLOOKUP($B10,'P conf old'!$B:$Z,3,0)),"",VLOOKUP($B10,'P conf old'!$B:$Z,13,0))</f>
        <v>43</v>
      </c>
      <c r="W10" s="96">
        <f>IF(ISNA(VLOOKUP($B10,'P conf old'!$B:$Z,3,0)),"",VLOOKUP($B10,'P conf old'!$B:$Z,14,0))</f>
        <v>15</v>
      </c>
      <c r="X10" s="73">
        <f>IF(ISNA(VLOOKUP($B10,'P conf old'!$B:$Z,3,0)),"",VLOOKUP($B10,'P conf old'!$B:$Z,15,0))</f>
        <v>28</v>
      </c>
      <c r="Y10" s="58"/>
      <c r="Z10" s="263"/>
      <c r="AA10" s="116"/>
      <c r="AB10" s="116"/>
      <c r="AC10" s="128"/>
      <c r="AD10" s="128"/>
      <c r="AE10" s="190"/>
      <c r="AF10" s="58"/>
    </row>
    <row r="11" spans="1:33" x14ac:dyDescent="0.15">
      <c r="B11" s="165" t="s">
        <v>243</v>
      </c>
      <c r="D11" s="261">
        <f>VLOOKUP($B11,'P andam'!$B:$L,3,0)</f>
        <v>182.4358974358974</v>
      </c>
      <c r="E11" s="59">
        <f>VLOOKUP($B11,'P andam'!$B:$L,4,0)</f>
        <v>4.8009446693657214</v>
      </c>
      <c r="F11" s="59">
        <f>VLOOKUP($B11,'P andam'!$B:$L,5,0)</f>
        <v>4.8589743589743586</v>
      </c>
      <c r="G11" s="59">
        <f>VLOOKUP($B11,'P andam'!$B:$L,6,0)</f>
        <v>6.064102564102563</v>
      </c>
      <c r="H11" s="96">
        <f>VLOOKUP($B11,'P andam'!$B:$L,7,0)</f>
        <v>48</v>
      </c>
      <c r="I11" s="96">
        <f>VLOOKUP($B11,'P andam'!$B:$L,9,0)</f>
        <v>20</v>
      </c>
      <c r="J11" s="73">
        <f>VLOOKUP($B11,'P andam'!$B:$L,10,0)</f>
        <v>28</v>
      </c>
      <c r="K11" s="58"/>
      <c r="L11" s="261">
        <f t="shared" si="0"/>
        <v>177.06388888888893</v>
      </c>
      <c r="M11" s="59">
        <f>IF(ISNA(VLOOKUP($B11,'P conf old'!$B:$Z,3,0)),"",VLOOKUP($B11,'P conf old'!$B:$Z,3,0))</f>
        <v>4.6595760233918142</v>
      </c>
      <c r="N11" s="59">
        <f>IF(ISNA(VLOOKUP($B11,'P conf old'!$B:$Z,3,0)),"",VLOOKUP($B11,'P conf old'!$B:$Z,5,0))</f>
        <v>6.1069444444444452</v>
      </c>
      <c r="O11" s="96">
        <f>IF(ISNA(VLOOKUP($B11,'P conf old'!$B:$Z,3,0)),"",VLOOKUP($B11,'P conf old'!$B:$Z,6,0))</f>
        <v>55</v>
      </c>
      <c r="P11" s="96">
        <f>IF(ISNA(VLOOKUP($B11,'P conf old'!$B:$Z,3,0)),"",VLOOKUP($B11,'P conf old'!$B:$Z,7,0))</f>
        <v>26</v>
      </c>
      <c r="Q11" s="73">
        <f>IF(ISNA(VLOOKUP($B11,'P conf old'!$B:$Z,3,0)),"",VLOOKUP($B11,'P conf old'!$B:$Z,8,0))</f>
        <v>29</v>
      </c>
      <c r="R11" s="58"/>
      <c r="S11" s="263"/>
      <c r="T11" s="116"/>
      <c r="U11" s="116"/>
      <c r="V11" s="128"/>
      <c r="W11" s="128"/>
      <c r="X11" s="190"/>
      <c r="Y11" s="58"/>
      <c r="Z11" s="263"/>
      <c r="AA11" s="116"/>
      <c r="AB11" s="116"/>
      <c r="AC11" s="128"/>
      <c r="AD11" s="128"/>
      <c r="AE11" s="190"/>
      <c r="AF11" s="58"/>
    </row>
    <row r="12" spans="1:33" x14ac:dyDescent="0.15">
      <c r="B12" s="165" t="s">
        <v>235</v>
      </c>
      <c r="D12" s="261">
        <f>VLOOKUP($B12,'P andam'!$B:$L,3,0)</f>
        <v>176.99999999999997</v>
      </c>
      <c r="E12" s="59">
        <f>VLOOKUP($B12,'P andam'!$B:$L,4,0)</f>
        <v>4.6578947368421044</v>
      </c>
      <c r="F12" s="59">
        <f>VLOOKUP($B12,'P andam'!$B:$L,5,0)</f>
        <v>4.8157894736842106</v>
      </c>
      <c r="G12" s="59">
        <f>VLOOKUP($B12,'P andam'!$B:$L,6,0)</f>
        <v>6.0789473684210522</v>
      </c>
      <c r="H12" s="96">
        <f>VLOOKUP($B12,'P andam'!$B:$L,7,0)</f>
        <v>54</v>
      </c>
      <c r="I12" s="96">
        <f>VLOOKUP($B12,'P andam'!$B:$L,9,0)</f>
        <v>22</v>
      </c>
      <c r="J12" s="73">
        <f>VLOOKUP($B12,'P andam'!$B:$L,10,0)</f>
        <v>32</v>
      </c>
      <c r="K12" s="58"/>
      <c r="L12" s="261">
        <f t="shared" si="0"/>
        <v>183.41</v>
      </c>
      <c r="M12" s="59">
        <f>IF(ISNA(VLOOKUP($B12,'P conf old'!$B:$Z,3,0)),"",VLOOKUP($B12,'P conf old'!$B:$Z,3,0))</f>
        <v>4.8265789473684206</v>
      </c>
      <c r="N12" s="59">
        <f>IF(ISNA(VLOOKUP($B12,'P conf old'!$B:$Z,3,0)),"",VLOOKUP($B12,'P conf old'!$B:$Z,5,0))</f>
        <v>6.1949999999999994</v>
      </c>
      <c r="O12" s="96">
        <f>IF(ISNA(VLOOKUP($B12,'P conf old'!$B:$Z,3,0)),"",VLOOKUP($B12,'P conf old'!$B:$Z,6,0))</f>
        <v>52</v>
      </c>
      <c r="P12" s="96">
        <f>IF(ISNA(VLOOKUP($B12,'P conf old'!$B:$Z,3,0)),"",VLOOKUP($B12,'P conf old'!$B:$Z,7,0))</f>
        <v>16</v>
      </c>
      <c r="Q12" s="73">
        <f>IF(ISNA(VLOOKUP($B12,'P conf old'!$B:$Z,3,0)),"",VLOOKUP($B12,'P conf old'!$B:$Z,8,0))</f>
        <v>36</v>
      </c>
      <c r="R12" s="58"/>
      <c r="S12" s="261">
        <f t="shared" si="1"/>
        <v>190.66</v>
      </c>
      <c r="T12" s="59">
        <f>IF(ISNA(VLOOKUP($B12,'P conf old'!$B:$Z,3,0)),"",VLOOKUP($B12,'P conf old'!$B:$Z,11,0))</f>
        <v>5.0173684210526313</v>
      </c>
      <c r="U12" s="59">
        <f>IF(ISNA(VLOOKUP($B12,'P conf old'!$B:$Z,3,0)),"",VLOOKUP($B12,'P conf old'!$B:$Z,12,0))</f>
        <v>6.2015789473684206</v>
      </c>
      <c r="V12" s="96">
        <f>IF(ISNA(VLOOKUP($B12,'P conf old'!$B:$Z,3,0)),"",VLOOKUP($B12,'P conf old'!$B:$Z,13,0))</f>
        <v>45</v>
      </c>
      <c r="W12" s="96">
        <f>IF(ISNA(VLOOKUP($B12,'P conf old'!$B:$Z,3,0)),"",VLOOKUP($B12,'P conf old'!$B:$Z,14,0))</f>
        <v>15</v>
      </c>
      <c r="X12" s="73">
        <f>IF(ISNA(VLOOKUP($B12,'P conf old'!$B:$Z,3,0)),"",VLOOKUP($B12,'P conf old'!$B:$Z,15,0))</f>
        <v>30</v>
      </c>
      <c r="Y12" s="58"/>
      <c r="Z12" s="261">
        <f t="shared" si="2"/>
        <v>195.8046153846154</v>
      </c>
      <c r="AA12" s="59">
        <f>IF(ISNA(VLOOKUP($B12,'P conf old'!$B:$Z,3,0)),"",VLOOKUP($B12,'P conf old'!$B:$Z,17,0))</f>
        <v>5.1527530364372476</v>
      </c>
      <c r="AB12" s="59">
        <f>IF(ISNA(VLOOKUP($B12,'P conf old'!$B:$Z,3,0)),"",VLOOKUP($B12,'P conf old'!$B:$Z,18,0))</f>
        <v>6.2053846153846157</v>
      </c>
      <c r="AC12" s="96">
        <f>IF(ISNA(VLOOKUP($B12,'P conf old'!$B:$Z,3,0)),"",VLOOKUP($B12,'P conf old'!$B:$Z,19,0))</f>
        <v>40</v>
      </c>
      <c r="AD12" s="96">
        <f>IF(ISNA(VLOOKUP($B12,'P conf old'!$B:$Z,3,0)),"",VLOOKUP($B12,'P conf old'!$B:$Z,20,0))</f>
        <v>13</v>
      </c>
      <c r="AE12" s="73">
        <f>IF(ISNA(VLOOKUP($B12,'P conf old'!$B:$Z,3,0)),"",VLOOKUP($B12,'P conf old'!$B:$Z,21,0))</f>
        <v>27</v>
      </c>
      <c r="AF12" s="58"/>
    </row>
    <row r="13" spans="1:33" x14ac:dyDescent="0.15">
      <c r="B13" s="165" t="s">
        <v>222</v>
      </c>
      <c r="D13" s="261">
        <f>VLOOKUP($B13,'P andam'!$B:$L,3,0)</f>
        <v>175.67499999999998</v>
      </c>
      <c r="E13" s="59">
        <f>VLOOKUP($B13,'P andam'!$B:$L,4,0)</f>
        <v>4.6230263157894731</v>
      </c>
      <c r="F13" s="59">
        <f>VLOOKUP($B13,'P andam'!$B:$L,5,0)</f>
        <v>4.55</v>
      </c>
      <c r="G13" s="59">
        <f>VLOOKUP($B13,'P andam'!$B:$L,6,0)</f>
        <v>5.9124999999999996</v>
      </c>
      <c r="H13" s="96">
        <f>VLOOKUP($B13,'P andam'!$B:$L,7,0)</f>
        <v>49</v>
      </c>
      <c r="I13" s="96">
        <f>VLOOKUP($B13,'P andam'!$B:$L,9,0)</f>
        <v>17</v>
      </c>
      <c r="J13" s="73">
        <f>VLOOKUP($B13,'P andam'!$B:$L,10,0)</f>
        <v>32</v>
      </c>
      <c r="K13" s="58"/>
      <c r="L13" s="261">
        <f t="shared" si="0"/>
        <v>188.01589743589744</v>
      </c>
      <c r="M13" s="59">
        <f>IF(ISNA(VLOOKUP($B13,'P conf old'!$B:$Z,3,0)),"",VLOOKUP($B13,'P conf old'!$B:$Z,3,0))</f>
        <v>4.9477867746288799</v>
      </c>
      <c r="N13" s="59">
        <f>IF(ISNA(VLOOKUP($B13,'P conf old'!$B:$Z,3,0)),"",VLOOKUP($B13,'P conf old'!$B:$Z,5,0))</f>
        <v>5.974102564102564</v>
      </c>
      <c r="O13" s="96">
        <f>IF(ISNA(VLOOKUP($B13,'P conf old'!$B:$Z,3,0)),"",VLOOKUP($B13,'P conf old'!$B:$Z,6,0))</f>
        <v>39</v>
      </c>
      <c r="P13" s="96">
        <f>IF(ISNA(VLOOKUP($B13,'P conf old'!$B:$Z,3,0)),"",VLOOKUP($B13,'P conf old'!$B:$Z,7,0))</f>
        <v>15</v>
      </c>
      <c r="Q13" s="73">
        <f>IF(ISNA(VLOOKUP($B13,'P conf old'!$B:$Z,3,0)),"",VLOOKUP($B13,'P conf old'!$B:$Z,8,0))</f>
        <v>24</v>
      </c>
      <c r="R13" s="58"/>
      <c r="S13" s="261">
        <f t="shared" si="1"/>
        <v>197.92307692307691</v>
      </c>
      <c r="T13" s="59">
        <f>IF(ISNA(VLOOKUP($B13,'P conf old'!$B:$Z,3,0)),"",VLOOKUP($B13,'P conf old'!$B:$Z,11,0))</f>
        <v>5.2085020242914979</v>
      </c>
      <c r="U13" s="59">
        <f>IF(ISNA(VLOOKUP($B13,'P conf old'!$B:$Z,3,0)),"",VLOOKUP($B13,'P conf old'!$B:$Z,12,0))</f>
        <v>6.0769230769230766</v>
      </c>
      <c r="V13" s="96">
        <f>IF(ISNA(VLOOKUP($B13,'P conf old'!$B:$Z,3,0)),"",VLOOKUP($B13,'P conf old'!$B:$Z,13,0))</f>
        <v>33</v>
      </c>
      <c r="W13" s="96">
        <f>IF(ISNA(VLOOKUP($B13,'P conf old'!$B:$Z,3,0)),"",VLOOKUP($B13,'P conf old'!$B:$Z,14,0))</f>
        <v>11</v>
      </c>
      <c r="X13" s="73">
        <f>IF(ISNA(VLOOKUP($B13,'P conf old'!$B:$Z,3,0)),"",VLOOKUP($B13,'P conf old'!$B:$Z,15,0))</f>
        <v>22</v>
      </c>
      <c r="Y13" s="58"/>
      <c r="Z13" s="261">
        <f t="shared" si="2"/>
        <v>214.52</v>
      </c>
      <c r="AA13" s="59">
        <f>IF(ISNA(VLOOKUP($B13,'P conf old'!$B:$Z,3,0)),"",VLOOKUP($B13,'P conf old'!$B:$Z,17,0))</f>
        <v>5.6452631578947372</v>
      </c>
      <c r="AB13" s="59">
        <f>IF(ISNA(VLOOKUP($B13,'P conf old'!$B:$Z,3,0)),"",VLOOKUP($B13,'P conf old'!$B:$Z,18,0))</f>
        <v>6.2768421052631584</v>
      </c>
      <c r="AC13" s="96">
        <f>IF(ISNA(VLOOKUP($B13,'P conf old'!$B:$Z,3,0)),"",VLOOKUP($B13,'P conf old'!$B:$Z,19,0))</f>
        <v>24</v>
      </c>
      <c r="AD13" s="96">
        <f>IF(ISNA(VLOOKUP($B13,'P conf old'!$B:$Z,3,0)),"",VLOOKUP($B13,'P conf old'!$B:$Z,20,0))</f>
        <v>12</v>
      </c>
      <c r="AE13" s="73">
        <f>IF(ISNA(VLOOKUP($B13,'P conf old'!$B:$Z,3,0)),"",VLOOKUP($B13,'P conf old'!$B:$Z,21,0))</f>
        <v>12</v>
      </c>
      <c r="AF13" s="58"/>
    </row>
    <row r="14" spans="1:33" x14ac:dyDescent="0.15">
      <c r="B14" s="165" t="s">
        <v>227</v>
      </c>
      <c r="D14" s="261">
        <f>VLOOKUP($B14,'P andam'!$B:$L,3,0)</f>
        <v>174.5</v>
      </c>
      <c r="E14" s="59">
        <f>VLOOKUP($B14,'P andam'!$B:$L,4,0)</f>
        <v>4.5921052631578947</v>
      </c>
      <c r="F14" s="59">
        <f>VLOOKUP($B14,'P andam'!$B:$L,5,0)</f>
        <v>4.5526315789473681</v>
      </c>
      <c r="G14" s="59">
        <f>VLOOKUP($B14,'P andam'!$B:$L,6,0)</f>
        <v>6.0921052631578947</v>
      </c>
      <c r="H14" s="96">
        <f>VLOOKUP($B14,'P andam'!$B:$L,7,0)</f>
        <v>57</v>
      </c>
      <c r="I14" s="96">
        <f>VLOOKUP($B14,'P andam'!$B:$L,9,0)</f>
        <v>24</v>
      </c>
      <c r="J14" s="73">
        <f>VLOOKUP($B14,'P andam'!$B:$L,10,0)</f>
        <v>33</v>
      </c>
      <c r="K14" s="58"/>
      <c r="L14" s="261">
        <f t="shared" si="0"/>
        <v>184.54923076923075</v>
      </c>
      <c r="M14" s="59">
        <f>IF(ISNA(VLOOKUP($B14,'P conf old'!$B:$Z,3,0)),"",VLOOKUP($B14,'P conf old'!$B:$Z,3,0))</f>
        <v>4.8565587044534411</v>
      </c>
      <c r="N14" s="59">
        <f>IF(ISNA(VLOOKUP($B14,'P conf old'!$B:$Z,3,0)),"",VLOOKUP($B14,'P conf old'!$B:$Z,5,0))</f>
        <v>6.0407692307692304</v>
      </c>
      <c r="O14" s="96">
        <f>IF(ISNA(VLOOKUP($B14,'P conf old'!$B:$Z,3,0)),"",VLOOKUP($B14,'P conf old'!$B:$Z,6,0))</f>
        <v>45</v>
      </c>
      <c r="P14" s="96">
        <f>IF(ISNA(VLOOKUP($B14,'P conf old'!$B:$Z,3,0)),"",VLOOKUP($B14,'P conf old'!$B:$Z,7,0))</f>
        <v>16</v>
      </c>
      <c r="Q14" s="73">
        <f>IF(ISNA(VLOOKUP($B14,'P conf old'!$B:$Z,3,0)),"",VLOOKUP($B14,'P conf old'!$B:$Z,8,0))</f>
        <v>29</v>
      </c>
      <c r="R14" s="58"/>
      <c r="S14" s="261">
        <f t="shared" si="1"/>
        <v>203.26</v>
      </c>
      <c r="T14" s="59">
        <f>IF(ISNA(VLOOKUP($B14,'P conf old'!$B:$Z,3,0)),"",VLOOKUP($B14,'P conf old'!$B:$Z,11,0))</f>
        <v>5.3489473684210527</v>
      </c>
      <c r="U14" s="59">
        <f>IF(ISNA(VLOOKUP($B14,'P conf old'!$B:$Z,3,0)),"",VLOOKUP($B14,'P conf old'!$B:$Z,12,0))</f>
        <v>6.27</v>
      </c>
      <c r="V14" s="96">
        <f>IF(ISNA(VLOOKUP($B14,'P conf old'!$B:$Z,3,0)),"",VLOOKUP($B14,'P conf old'!$B:$Z,13,0))</f>
        <v>35</v>
      </c>
      <c r="W14" s="96">
        <f>IF(ISNA(VLOOKUP($B14,'P conf old'!$B:$Z,3,0)),"",VLOOKUP($B14,'P conf old'!$B:$Z,14,0))</f>
        <v>13</v>
      </c>
      <c r="X14" s="73">
        <f>IF(ISNA(VLOOKUP($B14,'P conf old'!$B:$Z,3,0)),"",VLOOKUP($B14,'P conf old'!$B:$Z,15,0))</f>
        <v>22</v>
      </c>
      <c r="Y14" s="58"/>
      <c r="Z14" s="261">
        <f t="shared" si="2"/>
        <v>190.5</v>
      </c>
      <c r="AA14" s="59">
        <f>IF(ISNA(VLOOKUP($B14,'P conf old'!$B:$Z,3,0)),"",VLOOKUP($B14,'P conf old'!$B:$Z,17,0))</f>
        <v>5.0131578947368425</v>
      </c>
      <c r="AB14" s="59">
        <f>IF(ISNA(VLOOKUP($B14,'P conf old'!$B:$Z,3,0)),"",VLOOKUP($B14,'P conf old'!$B:$Z,18,0))</f>
        <v>6.1447368421052628</v>
      </c>
      <c r="AC14" s="96">
        <f>IF(ISNA(VLOOKUP($B14,'P conf old'!$B:$Z,3,0)),"",VLOOKUP($B14,'P conf old'!$B:$Z,19,0))</f>
        <v>43</v>
      </c>
      <c r="AD14" s="96">
        <f>IF(ISNA(VLOOKUP($B14,'P conf old'!$B:$Z,3,0)),"",VLOOKUP($B14,'P conf old'!$B:$Z,20,0))</f>
        <v>16</v>
      </c>
      <c r="AE14" s="73">
        <f>IF(ISNA(VLOOKUP($B14,'P conf old'!$B:$Z,3,0)),"",VLOOKUP($B14,'P conf old'!$B:$Z,21,0))</f>
        <v>27</v>
      </c>
      <c r="AF14" s="58"/>
    </row>
    <row r="15" spans="1:33" x14ac:dyDescent="0.15">
      <c r="B15" s="165" t="s">
        <v>230</v>
      </c>
      <c r="D15" s="261">
        <f>VLOOKUP($B15,'P andam'!$B:$L,3,0)</f>
        <v>172.5641025641026</v>
      </c>
      <c r="E15" s="59">
        <f>VLOOKUP($B15,'P andam'!$B:$L,4,0)</f>
        <v>4.5411605937921733</v>
      </c>
      <c r="F15" s="59">
        <f>VLOOKUP($B15,'P andam'!$B:$L,5,0)</f>
        <v>4.4358974358974361</v>
      </c>
      <c r="G15" s="59">
        <f>VLOOKUP($B15,'P andam'!$B:$L,6,0)</f>
        <v>5.9358974358974361</v>
      </c>
      <c r="H15" s="96">
        <f>VLOOKUP($B15,'P andam'!$B:$L,7,0)</f>
        <v>53</v>
      </c>
      <c r="I15" s="96">
        <f>VLOOKUP($B15,'P andam'!$B:$L,9,0)</f>
        <v>27</v>
      </c>
      <c r="J15" s="73">
        <f>VLOOKUP($B15,'P andam'!$B:$L,10,0)</f>
        <v>26</v>
      </c>
      <c r="K15" s="58"/>
      <c r="L15" s="261">
        <f t="shared" si="0"/>
        <v>180.65135135135137</v>
      </c>
      <c r="M15" s="59">
        <f>IF(ISNA(VLOOKUP($B15,'P conf old'!$B:$Z,3,0)),"",VLOOKUP($B15,'P conf old'!$B:$Z,3,0))</f>
        <v>4.7539829302987204</v>
      </c>
      <c r="N15" s="59">
        <f>IF(ISNA(VLOOKUP($B15,'P conf old'!$B:$Z,3,0)),"",VLOOKUP($B15,'P conf old'!$B:$Z,5,0))</f>
        <v>6.2013513513513514</v>
      </c>
      <c r="O15" s="96">
        <f>IF(ISNA(VLOOKUP($B15,'P conf old'!$B:$Z,3,0)),"",VLOOKUP($B15,'P conf old'!$B:$Z,6,0))</f>
        <v>55</v>
      </c>
      <c r="P15" s="96">
        <f>IF(ISNA(VLOOKUP($B15,'P conf old'!$B:$Z,3,0)),"",VLOOKUP($B15,'P conf old'!$B:$Z,7,0))</f>
        <v>24</v>
      </c>
      <c r="Q15" s="73">
        <f>IF(ISNA(VLOOKUP($B15,'P conf old'!$B:$Z,3,0)),"",VLOOKUP($B15,'P conf old'!$B:$Z,8,0))</f>
        <v>31</v>
      </c>
      <c r="R15" s="58"/>
      <c r="S15" s="261">
        <f t="shared" si="1"/>
        <v>188.04</v>
      </c>
      <c r="T15" s="59">
        <f>IF(ISNA(VLOOKUP($B15,'P conf old'!$B:$Z,3,0)),"",VLOOKUP($B15,'P conf old'!$B:$Z,11,0))</f>
        <v>4.9484210526315788</v>
      </c>
      <c r="U15" s="59">
        <f>IF(ISNA(VLOOKUP($B15,'P conf old'!$B:$Z,3,0)),"",VLOOKUP($B15,'P conf old'!$B:$Z,12,0))</f>
        <v>6.1589473684210523</v>
      </c>
      <c r="V15" s="96">
        <f>IF(ISNA(VLOOKUP($B15,'P conf old'!$B:$Z,3,0)),"",VLOOKUP($B15,'P conf old'!$B:$Z,13,0))</f>
        <v>46</v>
      </c>
      <c r="W15" s="96">
        <f>IF(ISNA(VLOOKUP($B15,'P conf old'!$B:$Z,3,0)),"",VLOOKUP($B15,'P conf old'!$B:$Z,14,0))</f>
        <v>16</v>
      </c>
      <c r="X15" s="73">
        <f>IF(ISNA(VLOOKUP($B15,'P conf old'!$B:$Z,3,0)),"",VLOOKUP($B15,'P conf old'!$B:$Z,15,0))</f>
        <v>30</v>
      </c>
      <c r="Y15" s="58"/>
      <c r="Z15" s="261">
        <f t="shared" si="2"/>
        <v>182.18358974358975</v>
      </c>
      <c r="AA15" s="59">
        <f>IF(ISNA(VLOOKUP($B15,'P conf old'!$B:$Z,3,0)),"",VLOOKUP($B15,'P conf old'!$B:$Z,17,0))</f>
        <v>4.7943049932523616</v>
      </c>
      <c r="AB15" s="59">
        <f>IF(ISNA(VLOOKUP($B15,'P conf old'!$B:$Z,3,0)),"",VLOOKUP($B15,'P conf old'!$B:$Z,18,0))</f>
        <v>6.1364102564102563</v>
      </c>
      <c r="AC15" s="96">
        <f>IF(ISNA(VLOOKUP($B15,'P conf old'!$B:$Z,3,0)),"",VLOOKUP($B15,'P conf old'!$B:$Z,19,0))</f>
        <v>51</v>
      </c>
      <c r="AD15" s="96">
        <f>IF(ISNA(VLOOKUP($B15,'P conf old'!$B:$Z,3,0)),"",VLOOKUP($B15,'P conf old'!$B:$Z,20,0))</f>
        <v>23</v>
      </c>
      <c r="AE15" s="73">
        <f>IF(ISNA(VLOOKUP($B15,'P conf old'!$B:$Z,3,0)),"",VLOOKUP($B15,'P conf old'!$B:$Z,21,0))</f>
        <v>28</v>
      </c>
      <c r="AF15" s="58"/>
    </row>
    <row r="16" spans="1:33" x14ac:dyDescent="0.15">
      <c r="B16" s="165" t="s">
        <v>228</v>
      </c>
      <c r="D16" s="261">
        <f>VLOOKUP($B16,'P andam'!$B:$L,3,0)</f>
        <v>171.5</v>
      </c>
      <c r="E16" s="59">
        <f>VLOOKUP($B16,'P andam'!$B:$L,4,0)</f>
        <v>4.5131578947368425</v>
      </c>
      <c r="F16" s="59">
        <f>VLOOKUP($B16,'P andam'!$B:$L,5,0)</f>
        <v>4.5</v>
      </c>
      <c r="G16" s="59">
        <f>VLOOKUP($B16,'P andam'!$B:$L,6,0)</f>
        <v>5.9342105263157894</v>
      </c>
      <c r="H16" s="96">
        <f>VLOOKUP($B16,'P andam'!$B:$L,7,0)</f>
        <v>54</v>
      </c>
      <c r="I16" s="96">
        <f>VLOOKUP($B16,'P andam'!$B:$L,9,0)</f>
        <v>21</v>
      </c>
      <c r="J16" s="73">
        <f>VLOOKUP($B16,'P andam'!$B:$L,10,0)</f>
        <v>33</v>
      </c>
      <c r="K16" s="58"/>
      <c r="L16" s="261">
        <f t="shared" si="0"/>
        <v>196.06</v>
      </c>
      <c r="M16" s="59">
        <f>IF(ISNA(VLOOKUP($B16,'P conf old'!$B:$Z,3,0)),"",VLOOKUP($B16,'P conf old'!$B:$Z,3,0))</f>
        <v>5.1594736842105267</v>
      </c>
      <c r="N16" s="59">
        <f>IF(ISNA(VLOOKUP($B16,'P conf old'!$B:$Z,3,0)),"",VLOOKUP($B16,'P conf old'!$B:$Z,5,0))</f>
        <v>6.2647368421052629</v>
      </c>
      <c r="O16" s="96">
        <f>IF(ISNA(VLOOKUP($B16,'P conf old'!$B:$Z,3,0)),"",VLOOKUP($B16,'P conf old'!$B:$Z,6,0))</f>
        <v>42</v>
      </c>
      <c r="P16" s="96">
        <f>IF(ISNA(VLOOKUP($B16,'P conf old'!$B:$Z,3,0)),"",VLOOKUP($B16,'P conf old'!$B:$Z,7,0))</f>
        <v>16</v>
      </c>
      <c r="Q16" s="73">
        <f>IF(ISNA(VLOOKUP($B16,'P conf old'!$B:$Z,3,0)),"",VLOOKUP($B16,'P conf old'!$B:$Z,8,0))</f>
        <v>26</v>
      </c>
      <c r="R16" s="58"/>
      <c r="S16" s="261">
        <f t="shared" si="1"/>
        <v>191.57999999999998</v>
      </c>
      <c r="T16" s="59">
        <f>IF(ISNA(VLOOKUP($B16,'P conf old'!$B:$Z,3,0)),"",VLOOKUP($B16,'P conf old'!$B:$Z,11,0))</f>
        <v>5.0415789473684205</v>
      </c>
      <c r="U16" s="59">
        <f>IF(ISNA(VLOOKUP($B16,'P conf old'!$B:$Z,3,0)),"",VLOOKUP($B16,'P conf old'!$B:$Z,12,0))</f>
        <v>6.2784210526315789</v>
      </c>
      <c r="V16" s="96">
        <f>IF(ISNA(VLOOKUP($B16,'P conf old'!$B:$Z,3,0)),"",VLOOKUP($B16,'P conf old'!$B:$Z,13,0))</f>
        <v>47</v>
      </c>
      <c r="W16" s="96">
        <f>IF(ISNA(VLOOKUP($B16,'P conf old'!$B:$Z,3,0)),"",VLOOKUP($B16,'P conf old'!$B:$Z,14,0))</f>
        <v>16</v>
      </c>
      <c r="X16" s="73">
        <f>IF(ISNA(VLOOKUP($B16,'P conf old'!$B:$Z,3,0)),"",VLOOKUP($B16,'P conf old'!$B:$Z,15,0))</f>
        <v>31</v>
      </c>
      <c r="Y16" s="58"/>
      <c r="Z16" s="261">
        <f t="shared" si="2"/>
        <v>190.94</v>
      </c>
      <c r="AA16" s="59">
        <f>IF(ISNA(VLOOKUP($B16,'P conf old'!$B:$Z,3,0)),"",VLOOKUP($B16,'P conf old'!$B:$Z,17,0))</f>
        <v>5.0247368421052627</v>
      </c>
      <c r="AB16" s="59">
        <f>IF(ISNA(VLOOKUP($B16,'P conf old'!$B:$Z,3,0)),"",VLOOKUP($B16,'P conf old'!$B:$Z,18,0))</f>
        <v>6.0510526315789477</v>
      </c>
      <c r="AC16" s="96">
        <f>IF(ISNA(VLOOKUP($B16,'P conf old'!$B:$Z,3,0)),"",VLOOKUP($B16,'P conf old'!$B:$Z,19,0))</f>
        <v>39</v>
      </c>
      <c r="AD16" s="96">
        <f>IF(ISNA(VLOOKUP($B16,'P conf old'!$B:$Z,3,0)),"",VLOOKUP($B16,'P conf old'!$B:$Z,20,0))</f>
        <v>15</v>
      </c>
      <c r="AE16" s="73">
        <f>IF(ISNA(VLOOKUP($B16,'P conf old'!$B:$Z,3,0)),"",VLOOKUP($B16,'P conf old'!$B:$Z,21,0))</f>
        <v>24</v>
      </c>
      <c r="AF16" s="58"/>
    </row>
    <row r="17" spans="2:32" x14ac:dyDescent="0.15">
      <c r="B17" s="165" t="s">
        <v>236</v>
      </c>
      <c r="D17" s="261">
        <f>VLOOKUP($B17,'P andam'!$B:$L,3,0)</f>
        <v>166</v>
      </c>
      <c r="E17" s="59">
        <f>VLOOKUP($B17,'P andam'!$B:$L,4,0)</f>
        <v>4.3684210526315788</v>
      </c>
      <c r="F17" s="59">
        <f>VLOOKUP($B17,'P andam'!$B:$L,5,0)</f>
        <v>4.4210526315789478</v>
      </c>
      <c r="G17" s="59">
        <f>VLOOKUP($B17,'P andam'!$B:$L,6,0)</f>
        <v>5.8947368421052628</v>
      </c>
      <c r="H17" s="96">
        <f>VLOOKUP($B17,'P andam'!$B:$L,7,0)</f>
        <v>58</v>
      </c>
      <c r="I17" s="96">
        <f>VLOOKUP($B17,'P andam'!$B:$L,9,0)</f>
        <v>27</v>
      </c>
      <c r="J17" s="73">
        <f>VLOOKUP($B17,'P andam'!$B:$L,10,0)</f>
        <v>31</v>
      </c>
      <c r="K17" s="58"/>
      <c r="L17" s="261">
        <f t="shared" si="0"/>
        <v>176.41897435897434</v>
      </c>
      <c r="M17" s="59">
        <f>IF(ISNA(VLOOKUP($B17,'P conf old'!$B:$Z,3,0)),"",VLOOKUP($B17,'P conf old'!$B:$Z,3,0))</f>
        <v>4.6426045883940619</v>
      </c>
      <c r="N17" s="59">
        <f>IF(ISNA(VLOOKUP($B17,'P conf old'!$B:$Z,3,0)),"",VLOOKUP($B17,'P conf old'!$B:$Z,5,0))</f>
        <v>6.0110256410256415</v>
      </c>
      <c r="O17" s="96">
        <f>IF(ISNA(VLOOKUP($B17,'P conf old'!$B:$Z,3,0)),"",VLOOKUP($B17,'P conf old'!$B:$Z,6,0))</f>
        <v>52</v>
      </c>
      <c r="P17" s="96">
        <f>IF(ISNA(VLOOKUP($B17,'P conf old'!$B:$Z,3,0)),"",VLOOKUP($B17,'P conf old'!$B:$Z,7,0))</f>
        <v>24</v>
      </c>
      <c r="Q17" s="73">
        <f>IF(ISNA(VLOOKUP($B17,'P conf old'!$B:$Z,3,0)),"",VLOOKUP($B17,'P conf old'!$B:$Z,8,0))</f>
        <v>28</v>
      </c>
      <c r="R17" s="58"/>
      <c r="S17" s="261">
        <f t="shared" si="1"/>
        <v>199.1476923076923</v>
      </c>
      <c r="T17" s="59">
        <f>IF(ISNA(VLOOKUP($B17,'P conf old'!$B:$Z,3,0)),"",VLOOKUP($B17,'P conf old'!$B:$Z,11,0))</f>
        <v>5.240728744939271</v>
      </c>
      <c r="U17" s="59">
        <f>IF(ISNA(VLOOKUP($B17,'P conf old'!$B:$Z,3,0)),"",VLOOKUP($B17,'P conf old'!$B:$Z,12,0))</f>
        <v>6.3723076923076922</v>
      </c>
      <c r="V17" s="96">
        <f>IF(ISNA(VLOOKUP($B17,'P conf old'!$B:$Z,3,0)),"",VLOOKUP($B17,'P conf old'!$B:$Z,13,0))</f>
        <v>43</v>
      </c>
      <c r="W17" s="96">
        <f>IF(ISNA(VLOOKUP($B17,'P conf old'!$B:$Z,3,0)),"",VLOOKUP($B17,'P conf old'!$B:$Z,14,0))</f>
        <v>24</v>
      </c>
      <c r="X17" s="73">
        <f>IF(ISNA(VLOOKUP($B17,'P conf old'!$B:$Z,3,0)),"",VLOOKUP($B17,'P conf old'!$B:$Z,15,0))</f>
        <v>19</v>
      </c>
      <c r="Y17" s="58"/>
      <c r="Z17" s="261">
        <f t="shared" si="2"/>
        <v>185.12</v>
      </c>
      <c r="AA17" s="59">
        <f>IF(ISNA(VLOOKUP($B17,'P conf old'!$B:$Z,3,0)),"",VLOOKUP($B17,'P conf old'!$B:$Z,17,0))</f>
        <v>4.8715789473684215</v>
      </c>
      <c r="AB17" s="59">
        <f>IF(ISNA(VLOOKUP($B17,'P conf old'!$B:$Z,3,0)),"",VLOOKUP($B17,'P conf old'!$B:$Z,18,0))</f>
        <v>6.24</v>
      </c>
      <c r="AC17" s="96">
        <f>IF(ISNA(VLOOKUP($B17,'P conf old'!$B:$Z,3,0)),"",VLOOKUP($B17,'P conf old'!$B:$Z,19,0))</f>
        <v>52</v>
      </c>
      <c r="AD17" s="96">
        <f>IF(ISNA(VLOOKUP($B17,'P conf old'!$B:$Z,3,0)),"",VLOOKUP($B17,'P conf old'!$B:$Z,20,0))</f>
        <v>20</v>
      </c>
      <c r="AE17" s="73">
        <f>IF(ISNA(VLOOKUP($B17,'P conf old'!$B:$Z,3,0)),"",VLOOKUP($B17,'P conf old'!$B:$Z,21,0))</f>
        <v>32</v>
      </c>
      <c r="AF17" s="58"/>
    </row>
    <row r="18" spans="2:32" x14ac:dyDescent="0.15">
      <c r="B18" s="165" t="s">
        <v>229</v>
      </c>
      <c r="D18" s="261">
        <f>VLOOKUP($B18,'P andam'!$B:$L,3,0)</f>
        <v>164</v>
      </c>
      <c r="E18" s="59">
        <f>VLOOKUP($B18,'P andam'!$B:$L,4,0)</f>
        <v>4.3157894736842106</v>
      </c>
      <c r="F18" s="59">
        <f>VLOOKUP($B18,'P andam'!$B:$L,5,0)</f>
        <v>4.3026315789473681</v>
      </c>
      <c r="G18" s="59">
        <f>VLOOKUP($B18,'P andam'!$B:$L,6,0)</f>
        <v>5.9473684210526319</v>
      </c>
      <c r="H18" s="96">
        <f>VLOOKUP($B18,'P andam'!$B:$L,7,0)</f>
        <v>62</v>
      </c>
      <c r="I18" s="96">
        <f>VLOOKUP($B18,'P andam'!$B:$L,9,0)</f>
        <v>29</v>
      </c>
      <c r="J18" s="73">
        <f>VLOOKUP($B18,'P andam'!$B:$L,10,0)</f>
        <v>33</v>
      </c>
      <c r="K18" s="58"/>
      <c r="L18" s="261">
        <f t="shared" si="0"/>
        <v>174.97675675675674</v>
      </c>
      <c r="M18" s="59">
        <f>IF(ISNA(VLOOKUP($B18,'P conf old'!$B:$Z,3,0)),"",VLOOKUP($B18,'P conf old'!$B:$Z,3,0))</f>
        <v>4.6046514935988618</v>
      </c>
      <c r="N18" s="59">
        <f>IF(ISNA(VLOOKUP($B18,'P conf old'!$B:$Z,3,0)),"",VLOOKUP($B18,'P conf old'!$B:$Z,5,0))</f>
        <v>5.9467567567567565</v>
      </c>
      <c r="O18" s="96">
        <f>IF(ISNA(VLOOKUP($B18,'P conf old'!$B:$Z,3,0)),"",VLOOKUP($B18,'P conf old'!$B:$Z,6,0))</f>
        <v>51</v>
      </c>
      <c r="P18" s="96">
        <f>IF(ISNA(VLOOKUP($B18,'P conf old'!$B:$Z,3,0)),"",VLOOKUP($B18,'P conf old'!$B:$Z,7,0))</f>
        <v>22</v>
      </c>
      <c r="Q18" s="73">
        <f>IF(ISNA(VLOOKUP($B18,'P conf old'!$B:$Z,3,0)),"",VLOOKUP($B18,'P conf old'!$B:$Z,8,0))</f>
        <v>29</v>
      </c>
      <c r="R18" s="58"/>
      <c r="S18" s="263"/>
      <c r="T18" s="116"/>
      <c r="U18" s="116"/>
      <c r="V18" s="128"/>
      <c r="W18" s="128"/>
      <c r="X18" s="190"/>
      <c r="Y18" s="58"/>
      <c r="Z18" s="261">
        <f t="shared" si="2"/>
        <v>180.62717948717949</v>
      </c>
      <c r="AA18" s="59">
        <f>IF(ISNA(VLOOKUP($B18,'P conf old'!$B:$Z,3,0)),"",VLOOKUP($B18,'P conf old'!$B:$Z,17,0))</f>
        <v>4.7533468286099865</v>
      </c>
      <c r="AB18" s="59">
        <f>IF(ISNA(VLOOKUP($B18,'P conf old'!$B:$Z,3,0)),"",VLOOKUP($B18,'P conf old'!$B:$Z,18,0))</f>
        <v>6.042820512820513</v>
      </c>
      <c r="AC18" s="96">
        <f>IF(ISNA(VLOOKUP($B18,'P conf old'!$B:$Z,3,0)),"",VLOOKUP($B18,'P conf old'!$B:$Z,19,0))</f>
        <v>49</v>
      </c>
      <c r="AD18" s="96">
        <f>IF(ISNA(VLOOKUP($B18,'P conf old'!$B:$Z,3,0)),"",VLOOKUP($B18,'P conf old'!$B:$Z,20,0))</f>
        <v>21</v>
      </c>
      <c r="AE18" s="73">
        <f>IF(ISNA(VLOOKUP($B18,'P conf old'!$B:$Z,3,0)),"",VLOOKUP($B18,'P conf old'!$B:$Z,21,0))</f>
        <v>28</v>
      </c>
      <c r="AF18" s="58"/>
    </row>
    <row r="19" spans="2:32" x14ac:dyDescent="0.15">
      <c r="B19" s="165" t="s">
        <v>673</v>
      </c>
      <c r="D19" s="261">
        <f>VLOOKUP($B19,'P andam'!$B:$L,3,0)</f>
        <v>162.99999999999997</v>
      </c>
      <c r="E19" s="59">
        <f>VLOOKUP($B19,'P andam'!$B:$L,4,0)</f>
        <v>4.2894736842105257</v>
      </c>
      <c r="F19" s="59">
        <f>VLOOKUP($B19,'P andam'!$B:$L,5,0)</f>
        <v>4.4342105263157894</v>
      </c>
      <c r="G19" s="59">
        <f>VLOOKUP($B19,'P andam'!$B:$L,6,0)</f>
        <v>6.0789473684210522</v>
      </c>
      <c r="H19" s="96">
        <f>VLOOKUP($B19,'P andam'!$B:$L,7,0)</f>
        <v>68</v>
      </c>
      <c r="I19" s="96">
        <f>VLOOKUP($B19,'P andam'!$B:$L,9,0)</f>
        <v>28</v>
      </c>
      <c r="J19" s="73">
        <f>VLOOKUP($B19,'P andam'!$B:$L,10,0)</f>
        <v>40</v>
      </c>
      <c r="K19" s="58"/>
      <c r="L19" s="263"/>
      <c r="M19" s="116" t="str">
        <f>IF(ISNA(VLOOKUP($B19,'P conf old'!$B:$Z,3,0)),"",VLOOKUP($B19,'P conf old'!$B:$Z,3,0))</f>
        <v/>
      </c>
      <c r="N19" s="116" t="str">
        <f>IF(ISNA(VLOOKUP($B19,'P conf old'!$B:$Z,3,0)),"",VLOOKUP($B19,'P conf old'!$B:$Z,5,0))</f>
        <v/>
      </c>
      <c r="O19" s="128" t="str">
        <f>IF(ISNA(VLOOKUP($B19,'P conf old'!$B:$Z,3,0)),"",VLOOKUP($B19,'P conf old'!$B:$Z,6,0))</f>
        <v/>
      </c>
      <c r="P19" s="128" t="str">
        <f>IF(ISNA(VLOOKUP($B19,'P conf old'!$B:$Z,3,0)),"",VLOOKUP($B19,'P conf old'!$B:$Z,7,0))</f>
        <v/>
      </c>
      <c r="Q19" s="190" t="str">
        <f>IF(ISNA(VLOOKUP($B19,'P conf old'!$B:$Z,3,0)),"",VLOOKUP($B19,'P conf old'!$B:$Z,8,0))</f>
        <v/>
      </c>
      <c r="R19" s="58"/>
      <c r="S19" s="263"/>
      <c r="T19" s="116"/>
      <c r="U19" s="116"/>
      <c r="V19" s="128"/>
      <c r="W19" s="128"/>
      <c r="X19" s="190"/>
      <c r="Y19" s="58"/>
      <c r="Z19" s="263"/>
      <c r="AA19" s="116"/>
      <c r="AB19" s="116"/>
      <c r="AC19" s="128"/>
      <c r="AD19" s="128"/>
      <c r="AE19" s="190"/>
      <c r="AF19" s="58"/>
    </row>
    <row r="20" spans="2:32" x14ac:dyDescent="0.15">
      <c r="B20" s="165" t="s">
        <v>670</v>
      </c>
      <c r="D20" s="261">
        <f>VLOOKUP($B20,'P andam'!$B:$L,3,0)</f>
        <v>161</v>
      </c>
      <c r="E20" s="59">
        <f>VLOOKUP($B20,'P andam'!$B:$L,4,0)</f>
        <v>4.2368421052631575</v>
      </c>
      <c r="F20" s="59">
        <f>VLOOKUP($B20,'P andam'!$B:$L,5,0)</f>
        <v>4.2894736842105265</v>
      </c>
      <c r="G20" s="59">
        <f>VLOOKUP($B20,'P andam'!$B:$L,6,0)</f>
        <v>6.1315789473684212</v>
      </c>
      <c r="H20" s="96">
        <f>VLOOKUP($B20,'P andam'!$B:$L,7,0)</f>
        <v>72</v>
      </c>
      <c r="I20" s="96">
        <f>VLOOKUP($B20,'P andam'!$B:$L,9,0)</f>
        <v>39</v>
      </c>
      <c r="J20" s="73">
        <f>VLOOKUP($B20,'P andam'!$B:$L,10,0)</f>
        <v>33</v>
      </c>
      <c r="K20" s="58"/>
      <c r="L20" s="263"/>
      <c r="M20" s="116" t="str">
        <f>IF(ISNA(VLOOKUP($B20,'P conf old'!$B:$Z,3,0)),"",VLOOKUP($B20,'P conf old'!$B:$Z,3,0))</f>
        <v/>
      </c>
      <c r="N20" s="116" t="str">
        <f>IF(ISNA(VLOOKUP($B20,'P conf old'!$B:$Z,3,0)),"",VLOOKUP($B20,'P conf old'!$B:$Z,5,0))</f>
        <v/>
      </c>
      <c r="O20" s="128" t="str">
        <f>IF(ISNA(VLOOKUP($B20,'P conf old'!$B:$Z,3,0)),"",VLOOKUP($B20,'P conf old'!$B:$Z,6,0))</f>
        <v/>
      </c>
      <c r="P20" s="128" t="str">
        <f>IF(ISNA(VLOOKUP($B20,'P conf old'!$B:$Z,3,0)),"",VLOOKUP($B20,'P conf old'!$B:$Z,7,0))</f>
        <v/>
      </c>
      <c r="Q20" s="190" t="str">
        <f>IF(ISNA(VLOOKUP($B20,'P conf old'!$B:$Z,3,0)),"",VLOOKUP($B20,'P conf old'!$B:$Z,8,0))</f>
        <v/>
      </c>
      <c r="R20" s="58"/>
      <c r="S20" s="263"/>
      <c r="T20" s="116"/>
      <c r="U20" s="116"/>
      <c r="V20" s="128"/>
      <c r="W20" s="128"/>
      <c r="X20" s="190"/>
      <c r="Y20" s="58"/>
      <c r="Z20" s="263"/>
      <c r="AA20" s="116"/>
      <c r="AB20" s="116"/>
      <c r="AC20" s="128"/>
      <c r="AD20" s="128"/>
      <c r="AE20" s="190"/>
      <c r="AF20" s="58"/>
    </row>
    <row r="21" spans="2:32" x14ac:dyDescent="0.15">
      <c r="B21" s="165" t="s">
        <v>232</v>
      </c>
      <c r="D21" s="261">
        <f>VLOOKUP($B21,'P andam'!$B:$L,3,0)</f>
        <v>155.49999999999997</v>
      </c>
      <c r="E21" s="59">
        <f>VLOOKUP($B21,'P andam'!$B:$L,4,0)</f>
        <v>4.0921052631578938</v>
      </c>
      <c r="F21" s="59">
        <f>VLOOKUP($B21,'P andam'!$B:$L,5,0)</f>
        <v>4.0789473684210522</v>
      </c>
      <c r="G21" s="59">
        <f>VLOOKUP($B21,'P andam'!$B:$L,6,0)</f>
        <v>5.8289473684210522</v>
      </c>
      <c r="H21" s="96">
        <f>VLOOKUP($B21,'P andam'!$B:$L,7,0)</f>
        <v>66</v>
      </c>
      <c r="I21" s="96">
        <f>VLOOKUP($B21,'P andam'!$B:$L,9,0)</f>
        <v>25</v>
      </c>
      <c r="J21" s="73">
        <f>VLOOKUP($B21,'P andam'!$B:$L,10,0)</f>
        <v>41</v>
      </c>
      <c r="K21" s="58"/>
      <c r="L21" s="261">
        <f t="shared" si="0"/>
        <v>186.57999999999998</v>
      </c>
      <c r="M21" s="59">
        <f>IF(ISNA(VLOOKUP($B21,'P conf old'!$B:$Z,3,0)),"",VLOOKUP($B21,'P conf old'!$B:$Z,3,0))</f>
        <v>4.9099999999999993</v>
      </c>
      <c r="N21" s="59">
        <f>IF(ISNA(VLOOKUP($B21,'P conf old'!$B:$Z,3,0)),"",VLOOKUP($B21,'P conf old'!$B:$Z,5,0))</f>
        <v>6.1205263157894736</v>
      </c>
      <c r="O21" s="96">
        <f>IF(ISNA(VLOOKUP($B21,'P conf old'!$B:$Z,3,0)),"",VLOOKUP($B21,'P conf old'!$B:$Z,6,0))</f>
        <v>46</v>
      </c>
      <c r="P21" s="96">
        <f>IF(ISNA(VLOOKUP($B21,'P conf old'!$B:$Z,3,0)),"",VLOOKUP($B21,'P conf old'!$B:$Z,7,0))</f>
        <v>15</v>
      </c>
      <c r="Q21" s="73">
        <f>IF(ISNA(VLOOKUP($B21,'P conf old'!$B:$Z,3,0)),"",VLOOKUP($B21,'P conf old'!$B:$Z,8,0))</f>
        <v>31</v>
      </c>
      <c r="R21" s="58"/>
      <c r="S21" s="261">
        <f t="shared" si="1"/>
        <v>172.27599999999998</v>
      </c>
      <c r="T21" s="59">
        <f>IF(ISNA(VLOOKUP($B21,'P conf old'!$B:$Z,3,0)),"",VLOOKUP($B21,'P conf old'!$B:$Z,11,0))</f>
        <v>4.5335789473684205</v>
      </c>
      <c r="U21" s="59">
        <f>IF(ISNA(VLOOKUP($B21,'P conf old'!$B:$Z,3,0)),"",VLOOKUP($B21,'P conf old'!$B:$Z,12,0))</f>
        <v>5.9019999999999992</v>
      </c>
      <c r="V21" s="96">
        <f>IF(ISNA(VLOOKUP($B21,'P conf old'!$B:$Z,3,0)),"",VLOOKUP($B21,'P conf old'!$B:$Z,13,0))</f>
        <v>52</v>
      </c>
      <c r="W21" s="96">
        <f>IF(ISNA(VLOOKUP($B21,'P conf old'!$B:$Z,3,0)),"",VLOOKUP($B21,'P conf old'!$B:$Z,14,0))</f>
        <v>15</v>
      </c>
      <c r="X21" s="73">
        <f>IF(ISNA(VLOOKUP($B21,'P conf old'!$B:$Z,3,0)),"",VLOOKUP($B21,'P conf old'!$B:$Z,15,0))</f>
        <v>37</v>
      </c>
      <c r="Y21" s="58"/>
      <c r="Z21" s="261">
        <f t="shared" si="2"/>
        <v>176.13</v>
      </c>
      <c r="AA21" s="59">
        <f>IF(ISNA(VLOOKUP($B21,'P conf old'!$B:$Z,3,0)),"",VLOOKUP($B21,'P conf old'!$B:$Z,17,0))</f>
        <v>4.6349999999999998</v>
      </c>
      <c r="AB21" s="59">
        <f>IF(ISNA(VLOOKUP($B21,'P conf old'!$B:$Z,3,0)),"",VLOOKUP($B21,'P conf old'!$B:$Z,18,0))</f>
        <v>6.0034210526315785</v>
      </c>
      <c r="AC21" s="96">
        <f>IF(ISNA(VLOOKUP($B21,'P conf old'!$B:$Z,3,0)),"",VLOOKUP($B21,'P conf old'!$B:$Z,19,0))</f>
        <v>52</v>
      </c>
      <c r="AD21" s="96">
        <f>IF(ISNA(VLOOKUP($B21,'P conf old'!$B:$Z,3,0)),"",VLOOKUP($B21,'P conf old'!$B:$Z,20,0))</f>
        <v>19</v>
      </c>
      <c r="AE21" s="73">
        <f>IF(ISNA(VLOOKUP($B21,'P conf old'!$B:$Z,3,0)),"",VLOOKUP($B21,'P conf old'!$B:$Z,21,0))</f>
        <v>33</v>
      </c>
      <c r="AF21" s="58"/>
    </row>
    <row r="22" spans="2:32" ht="9.75" thickBot="1" x14ac:dyDescent="0.2">
      <c r="B22" s="165" t="s">
        <v>671</v>
      </c>
      <c r="D22" s="262">
        <f>VLOOKUP($B22,'P andam'!$B:$L,3,0)</f>
        <v>149.05128205128204</v>
      </c>
      <c r="E22" s="222">
        <f>VLOOKUP($B22,'P andam'!$B:$L,4,0)</f>
        <v>3.9224021592442644</v>
      </c>
      <c r="F22" s="222">
        <f>VLOOKUP($B22,'P andam'!$B:$L,5,0)</f>
        <v>3.9487179487179489</v>
      </c>
      <c r="G22" s="222">
        <f>VLOOKUP($B22,'P andam'!$B:$L,6,0)</f>
        <v>5.9487179487179489</v>
      </c>
      <c r="H22" s="98">
        <f>VLOOKUP($B22,'P andam'!$B:$L,7,0)</f>
        <v>77</v>
      </c>
      <c r="I22" s="98">
        <f>VLOOKUP($B22,'P andam'!$B:$L,9,0)</f>
        <v>33</v>
      </c>
      <c r="J22" s="74">
        <f>VLOOKUP($B22,'P andam'!$B:$L,10,0)</f>
        <v>44</v>
      </c>
      <c r="K22" s="58"/>
      <c r="L22" s="264"/>
      <c r="M22" s="124" t="str">
        <f>IF(ISNA(VLOOKUP($B22,'P conf old'!$B:$Z,3,0)),"",VLOOKUP($B22,'P conf old'!$B:$Z,3,0))</f>
        <v/>
      </c>
      <c r="N22" s="124" t="str">
        <f>IF(ISNA(VLOOKUP($B22,'P conf old'!$B:$Z,3,0)),"",VLOOKUP($B22,'P conf old'!$B:$Z,5,0))</f>
        <v/>
      </c>
      <c r="O22" s="192" t="str">
        <f>IF(ISNA(VLOOKUP($B22,'P conf old'!$B:$Z,3,0)),"",VLOOKUP($B22,'P conf old'!$B:$Z,6,0))</f>
        <v/>
      </c>
      <c r="P22" s="192" t="str">
        <f>IF(ISNA(VLOOKUP($B22,'P conf old'!$B:$Z,3,0)),"",VLOOKUP($B22,'P conf old'!$B:$Z,7,0))</f>
        <v/>
      </c>
      <c r="Q22" s="193" t="str">
        <f>IF(ISNA(VLOOKUP($B22,'P conf old'!$B:$Z,3,0)),"",VLOOKUP($B22,'P conf old'!$B:$Z,8,0))</f>
        <v/>
      </c>
      <c r="R22" s="58"/>
      <c r="S22" s="264"/>
      <c r="T22" s="124"/>
      <c r="U22" s="124"/>
      <c r="V22" s="192"/>
      <c r="W22" s="192"/>
      <c r="X22" s="193"/>
      <c r="Y22" s="58"/>
      <c r="Z22" s="264"/>
      <c r="AA22" s="124"/>
      <c r="AB22" s="124"/>
      <c r="AC22" s="192"/>
      <c r="AD22" s="192"/>
      <c r="AE22" s="193"/>
      <c r="AF22" s="58"/>
    </row>
    <row r="23" spans="2:32" x14ac:dyDescent="0.15">
      <c r="R23" s="15"/>
      <c r="AC23" s="15"/>
      <c r="AD23" s="15"/>
      <c r="AE23" s="15"/>
    </row>
    <row r="24" spans="2:32" x14ac:dyDescent="0.15">
      <c r="R24" s="15"/>
      <c r="AC24" s="15"/>
      <c r="AD24" s="15"/>
      <c r="AE24" s="15"/>
    </row>
    <row r="25" spans="2:32" x14ac:dyDescent="0.15">
      <c r="R25" s="15"/>
      <c r="AC25" s="15"/>
      <c r="AD25" s="15"/>
      <c r="AE25" s="15"/>
    </row>
    <row r="26" spans="2:32" x14ac:dyDescent="0.15">
      <c r="R26" s="15"/>
      <c r="AC26" s="15"/>
      <c r="AD26" s="15"/>
      <c r="AE26" s="15"/>
    </row>
    <row r="27" spans="2:32" x14ac:dyDescent="0.15">
      <c r="R27" s="15"/>
      <c r="AC27" s="15"/>
      <c r="AD27" s="15"/>
      <c r="AE27" s="15"/>
    </row>
    <row r="28" spans="2:32" x14ac:dyDescent="0.15">
      <c r="R28" s="15"/>
      <c r="AC28" s="15"/>
      <c r="AD28" s="15"/>
      <c r="AE28" s="15"/>
    </row>
    <row r="29" spans="2:32" x14ac:dyDescent="0.15">
      <c r="R29" s="15"/>
      <c r="AC29" s="15"/>
      <c r="AD29" s="15"/>
      <c r="AE29" s="15"/>
    </row>
    <row r="30" spans="2:32" x14ac:dyDescent="0.15">
      <c r="R30" s="15"/>
      <c r="AC30" s="15"/>
      <c r="AD30" s="15"/>
      <c r="AE30" s="15"/>
    </row>
    <row r="31" spans="2:32" x14ac:dyDescent="0.15">
      <c r="R31" s="15"/>
      <c r="AC31" s="15"/>
      <c r="AD31" s="15"/>
      <c r="AE31" s="15"/>
    </row>
    <row r="32" spans="2:32" x14ac:dyDescent="0.15">
      <c r="R32" s="15"/>
      <c r="AC32" s="15"/>
      <c r="AD32" s="15"/>
      <c r="AE32" s="15"/>
    </row>
    <row r="33" spans="1:32" x14ac:dyDescent="0.15">
      <c r="R33" s="15"/>
      <c r="AC33" s="15"/>
      <c r="AD33" s="15"/>
      <c r="AE33" s="15"/>
    </row>
    <row r="34" spans="1:32" x14ac:dyDescent="0.15">
      <c r="R34" s="15"/>
      <c r="AC34" s="15"/>
      <c r="AD34" s="15"/>
      <c r="AE34" s="15"/>
    </row>
    <row r="35" spans="1:32" x14ac:dyDescent="0.15">
      <c r="R35" s="15"/>
      <c r="AC35" s="15"/>
      <c r="AD35" s="15"/>
      <c r="AE35" s="15"/>
    </row>
    <row r="36" spans="1:32" x14ac:dyDescent="0.15">
      <c r="R36" s="15"/>
      <c r="AC36" s="15"/>
      <c r="AD36" s="15"/>
      <c r="AE36" s="15"/>
    </row>
    <row r="37" spans="1:32" x14ac:dyDescent="0.15">
      <c r="R37" s="15"/>
      <c r="AC37" s="15"/>
      <c r="AD37" s="15"/>
      <c r="AE37" s="15"/>
    </row>
    <row r="38" spans="1:32" x14ac:dyDescent="0.15">
      <c r="R38" s="15"/>
      <c r="AC38" s="15"/>
      <c r="AD38" s="15"/>
      <c r="AE38" s="15"/>
    </row>
    <row r="39" spans="1:32" x14ac:dyDescent="0.15">
      <c r="R39" s="15"/>
      <c r="AC39" s="15"/>
      <c r="AD39" s="15"/>
      <c r="AE39" s="15"/>
    </row>
    <row r="40" spans="1:32" x14ac:dyDescent="0.15">
      <c r="R40" s="15"/>
      <c r="AC40" s="15"/>
      <c r="AD40" s="15"/>
      <c r="AE40" s="15"/>
    </row>
    <row r="41" spans="1:32" x14ac:dyDescent="0.15">
      <c r="R41" s="15"/>
      <c r="AC41" s="15"/>
      <c r="AD41" s="15"/>
      <c r="AE41" s="15"/>
    </row>
    <row r="42" spans="1:32" x14ac:dyDescent="0.15">
      <c r="A42" s="2"/>
      <c r="C42" s="2"/>
      <c r="K42" s="2"/>
      <c r="R42" s="15"/>
      <c r="Y42" s="2"/>
      <c r="AC42" s="15"/>
      <c r="AD42" s="15"/>
      <c r="AE42" s="15"/>
      <c r="AF42" s="2"/>
    </row>
    <row r="43" spans="1:32" x14ac:dyDescent="0.15">
      <c r="A43" s="2"/>
      <c r="C43" s="2"/>
      <c r="K43" s="2"/>
      <c r="R43" s="15"/>
      <c r="Y43" s="2"/>
      <c r="AC43" s="15"/>
      <c r="AD43" s="15"/>
      <c r="AE43" s="15"/>
      <c r="AF43" s="2"/>
    </row>
    <row r="44" spans="1:32" x14ac:dyDescent="0.15">
      <c r="R44" s="15"/>
      <c r="AC44" s="15"/>
      <c r="AD44" s="15"/>
      <c r="AE44" s="15"/>
    </row>
    <row r="45" spans="1:32" x14ac:dyDescent="0.15">
      <c r="R45" s="15"/>
      <c r="AC45" s="15"/>
      <c r="AD45" s="15"/>
      <c r="AE45" s="15"/>
    </row>
    <row r="46" spans="1:32" x14ac:dyDescent="0.15">
      <c r="R46" s="15"/>
      <c r="AC46" s="15"/>
      <c r="AD46" s="15"/>
      <c r="AE46" s="15"/>
    </row>
    <row r="47" spans="1:32" x14ac:dyDescent="0.15">
      <c r="R47" s="15"/>
      <c r="AC47" s="15"/>
      <c r="AD47" s="15"/>
      <c r="AE47" s="15"/>
    </row>
    <row r="48" spans="1:32" x14ac:dyDescent="0.15">
      <c r="R48" s="15"/>
      <c r="AC48" s="15"/>
      <c r="AD48" s="15"/>
      <c r="AE48" s="15"/>
    </row>
    <row r="49" spans="18:31" x14ac:dyDescent="0.15">
      <c r="R49" s="15"/>
      <c r="AC49" s="15"/>
      <c r="AD49" s="15"/>
      <c r="AE49" s="15"/>
    </row>
    <row r="50" spans="18:31" x14ac:dyDescent="0.15">
      <c r="R50" s="15"/>
      <c r="AC50" s="15"/>
      <c r="AD50" s="15"/>
      <c r="AE50" s="15"/>
    </row>
    <row r="51" spans="18:31" x14ac:dyDescent="0.15">
      <c r="R51" s="15"/>
      <c r="AC51" s="15"/>
      <c r="AD51" s="15"/>
      <c r="AE51" s="15"/>
    </row>
    <row r="52" spans="18:31" x14ac:dyDescent="0.15">
      <c r="R52" s="15"/>
      <c r="AC52" s="15"/>
      <c r="AD52" s="15"/>
      <c r="AE52" s="15"/>
    </row>
    <row r="53" spans="18:31" x14ac:dyDescent="0.15">
      <c r="R53" s="15"/>
      <c r="AC53" s="15"/>
      <c r="AD53" s="15"/>
      <c r="AE53" s="15"/>
    </row>
    <row r="54" spans="18:31" x14ac:dyDescent="0.15">
      <c r="R54" s="15"/>
      <c r="AC54" s="15"/>
      <c r="AD54" s="15"/>
      <c r="AE54" s="15"/>
    </row>
    <row r="55" spans="18:31" x14ac:dyDescent="0.15">
      <c r="R55" s="15"/>
      <c r="AC55" s="15"/>
      <c r="AD55" s="15"/>
      <c r="AE55" s="15"/>
    </row>
    <row r="56" spans="18:31" x14ac:dyDescent="0.15">
      <c r="R56" s="15"/>
      <c r="AC56" s="15"/>
      <c r="AD56" s="15"/>
      <c r="AE56" s="15"/>
    </row>
    <row r="57" spans="18:31" x14ac:dyDescent="0.15">
      <c r="R57" s="15"/>
      <c r="AC57" s="15"/>
      <c r="AD57" s="15"/>
      <c r="AE57" s="15"/>
    </row>
    <row r="58" spans="18:31" x14ac:dyDescent="0.15">
      <c r="R58" s="15"/>
      <c r="AC58" s="15"/>
      <c r="AD58" s="15"/>
      <c r="AE58" s="15"/>
    </row>
    <row r="59" spans="18:31" x14ac:dyDescent="0.15">
      <c r="R59" s="15"/>
      <c r="AC59" s="15"/>
      <c r="AD59" s="15"/>
      <c r="AE59" s="15"/>
    </row>
    <row r="60" spans="18:31" x14ac:dyDescent="0.15">
      <c r="R60" s="15"/>
      <c r="AC60" s="15"/>
      <c r="AD60" s="15"/>
      <c r="AE60" s="15"/>
    </row>
    <row r="61" spans="18:31" x14ac:dyDescent="0.15">
      <c r="R61" s="15"/>
      <c r="AC61" s="15"/>
      <c r="AD61" s="15"/>
      <c r="AE61" s="15"/>
    </row>
  </sheetData>
  <conditionalFormatting sqref="G3:G22">
    <cfRule type="cellIs" dxfId="149" priority="161" operator="greaterThanOrEqual">
      <formula>6.2</formula>
    </cfRule>
    <cfRule type="cellIs" dxfId="148" priority="162" operator="greaterThanOrEqual">
      <formula>6.1</formula>
    </cfRule>
    <cfRule type="cellIs" dxfId="147" priority="163" operator="greaterThanOrEqual">
      <formula>5.95</formula>
    </cfRule>
    <cfRule type="cellIs" dxfId="146" priority="164" operator="greaterThanOrEqual">
      <formula>5.8</formula>
    </cfRule>
    <cfRule type="cellIs" dxfId="145" priority="165" operator="lessThanOrEqual">
      <formula>5.8</formula>
    </cfRule>
  </conditionalFormatting>
  <conditionalFormatting sqref="F3:F22">
    <cfRule type="cellIs" dxfId="144" priority="156" operator="greaterThanOrEqual">
      <formula>5.4</formula>
    </cfRule>
    <cfRule type="cellIs" dxfId="143" priority="157" operator="greaterThanOrEqual">
      <formula>5</formula>
    </cfRule>
    <cfRule type="cellIs" dxfId="142" priority="158" operator="greaterThanOrEqual">
      <formula>4.75</formula>
    </cfRule>
    <cfRule type="cellIs" dxfId="141" priority="159" operator="greaterThanOrEqual">
      <formula>4.5</formula>
    </cfRule>
    <cfRule type="cellIs" dxfId="140" priority="160" operator="lessThanOrEqual">
      <formula>4.5</formula>
    </cfRule>
  </conditionalFormatting>
  <conditionalFormatting sqref="D3:D22">
    <cfRule type="cellIs" dxfId="139" priority="151" operator="greaterThanOrEqual">
      <formula>205</formula>
    </cfRule>
    <cfRule type="cellIs" dxfId="138" priority="152" operator="greaterThanOrEqual">
      <formula>190</formula>
    </cfRule>
    <cfRule type="cellIs" dxfId="137" priority="153" operator="greaterThanOrEqual">
      <formula>180</formula>
    </cfRule>
    <cfRule type="cellIs" dxfId="136" priority="154" operator="greaterThanOrEqual">
      <formula>170</formula>
    </cfRule>
    <cfRule type="cellIs" dxfId="135" priority="155" operator="lessThanOrEqual">
      <formula>170</formula>
    </cfRule>
  </conditionalFormatting>
  <conditionalFormatting sqref="E3:E22">
    <cfRule type="cellIs" dxfId="134" priority="146" operator="greaterThanOrEqual">
      <formula>5.4</formula>
    </cfRule>
    <cfRule type="cellIs" dxfId="133" priority="147" operator="greaterThanOrEqual">
      <formula>5</formula>
    </cfRule>
    <cfRule type="cellIs" dxfId="132" priority="148" operator="greaterThanOrEqual">
      <formula>4.75</formula>
    </cfRule>
    <cfRule type="cellIs" dxfId="131" priority="149" operator="greaterThanOrEqual">
      <formula>4.5</formula>
    </cfRule>
    <cfRule type="cellIs" dxfId="130" priority="150" operator="lessThanOrEqual">
      <formula>4.5</formula>
    </cfRule>
  </conditionalFormatting>
  <conditionalFormatting sqref="H3:H22">
    <cfRule type="cellIs" dxfId="129" priority="141" operator="lessThanOrEqual">
      <formula>30</formula>
    </cfRule>
    <cfRule type="cellIs" dxfId="128" priority="142" operator="lessThanOrEqual">
      <formula>40</formula>
    </cfRule>
    <cfRule type="cellIs" dxfId="127" priority="143" operator="lessThanOrEqual">
      <formula>50</formula>
    </cfRule>
    <cfRule type="cellIs" dxfId="126" priority="144" operator="lessThanOrEqual">
      <formula>60</formula>
    </cfRule>
    <cfRule type="cellIs" dxfId="125" priority="145" operator="greaterThanOrEqual">
      <formula>60</formula>
    </cfRule>
  </conditionalFormatting>
  <conditionalFormatting sqref="I3:I22">
    <cfRule type="cellIs" dxfId="124" priority="136" operator="lessThanOrEqual">
      <formula>10</formula>
    </cfRule>
    <cfRule type="cellIs" dxfId="123" priority="137" operator="lessThanOrEqual">
      <formula>15</formula>
    </cfRule>
    <cfRule type="cellIs" dxfId="122" priority="138" operator="lessThanOrEqual">
      <formula>20</formula>
    </cfRule>
    <cfRule type="cellIs" dxfId="121" priority="139" operator="lessThanOrEqual">
      <formula>25</formula>
    </cfRule>
    <cfRule type="cellIs" dxfId="120" priority="140" operator="greaterThanOrEqual">
      <formula>25</formula>
    </cfRule>
  </conditionalFormatting>
  <conditionalFormatting sqref="J3:J22">
    <cfRule type="cellIs" dxfId="119" priority="131" operator="lessThanOrEqual">
      <formula>15</formula>
    </cfRule>
    <cfRule type="cellIs" dxfId="118" priority="132" operator="lessThanOrEqual">
      <formula>20</formula>
    </cfRule>
    <cfRule type="cellIs" dxfId="117" priority="133" operator="lessThanOrEqual">
      <formula>25</formula>
    </cfRule>
    <cfRule type="cellIs" dxfId="116" priority="134" operator="lessThanOrEqual">
      <formula>30</formula>
    </cfRule>
    <cfRule type="cellIs" dxfId="115" priority="135" operator="greaterThanOrEqual">
      <formula>30</formula>
    </cfRule>
  </conditionalFormatting>
  <conditionalFormatting sqref="L3:L18 L21">
    <cfRule type="cellIs" dxfId="114" priority="121" operator="greaterThanOrEqual">
      <formula>205</formula>
    </cfRule>
    <cfRule type="cellIs" dxfId="113" priority="122" operator="greaterThanOrEqual">
      <formula>190</formula>
    </cfRule>
    <cfRule type="cellIs" dxfId="112" priority="123" operator="greaterThanOrEqual">
      <formula>180</formula>
    </cfRule>
    <cfRule type="cellIs" dxfId="111" priority="124" operator="greaterThanOrEqual">
      <formula>170</formula>
    </cfRule>
    <cfRule type="cellIs" dxfId="110" priority="125" operator="lessThanOrEqual">
      <formula>170</formula>
    </cfRule>
  </conditionalFormatting>
  <conditionalFormatting sqref="M3:M18 M21">
    <cfRule type="cellIs" dxfId="109" priority="116" operator="greaterThanOrEqual">
      <formula>5.4</formula>
    </cfRule>
    <cfRule type="cellIs" dxfId="108" priority="117" operator="greaterThanOrEqual">
      <formula>5</formula>
    </cfRule>
    <cfRule type="cellIs" dxfId="107" priority="118" operator="greaterThanOrEqual">
      <formula>4.75</formula>
    </cfRule>
    <cfRule type="cellIs" dxfId="106" priority="119" operator="greaterThanOrEqual">
      <formula>4.5</formula>
    </cfRule>
    <cfRule type="cellIs" dxfId="105" priority="120" operator="lessThanOrEqual">
      <formula>4.5</formula>
    </cfRule>
  </conditionalFormatting>
  <conditionalFormatting sqref="O3:O18 O21">
    <cfRule type="cellIs" dxfId="104" priority="111" operator="lessThanOrEqual">
      <formula>30</formula>
    </cfRule>
    <cfRule type="cellIs" dxfId="103" priority="112" operator="lessThanOrEqual">
      <formula>40</formula>
    </cfRule>
    <cfRule type="cellIs" dxfId="102" priority="113" operator="lessThanOrEqual">
      <formula>50</formula>
    </cfRule>
    <cfRule type="cellIs" dxfId="101" priority="114" operator="lessThanOrEqual">
      <formula>60</formula>
    </cfRule>
    <cfRule type="cellIs" dxfId="100" priority="115" operator="greaterThanOrEqual">
      <formula>60</formula>
    </cfRule>
  </conditionalFormatting>
  <conditionalFormatting sqref="P3:P18 P21">
    <cfRule type="cellIs" dxfId="99" priority="106" operator="lessThanOrEqual">
      <formula>10</formula>
    </cfRule>
    <cfRule type="cellIs" dxfId="98" priority="107" operator="lessThanOrEqual">
      <formula>15</formula>
    </cfRule>
    <cfRule type="cellIs" dxfId="97" priority="108" operator="lessThanOrEqual">
      <formula>20</formula>
    </cfRule>
    <cfRule type="cellIs" dxfId="96" priority="109" operator="lessThanOrEqual">
      <formula>25</formula>
    </cfRule>
    <cfRule type="cellIs" dxfId="95" priority="110" operator="greaterThanOrEqual">
      <formula>25</formula>
    </cfRule>
  </conditionalFormatting>
  <conditionalFormatting sqref="Q3:Q18 Q21">
    <cfRule type="cellIs" dxfId="94" priority="101" operator="lessThanOrEqual">
      <formula>15</formula>
    </cfRule>
    <cfRule type="cellIs" dxfId="93" priority="102" operator="lessThanOrEqual">
      <formula>20</formula>
    </cfRule>
    <cfRule type="cellIs" dxfId="92" priority="103" operator="lessThanOrEqual">
      <formula>25</formula>
    </cfRule>
    <cfRule type="cellIs" dxfId="91" priority="104" operator="lessThanOrEqual">
      <formula>30</formula>
    </cfRule>
    <cfRule type="cellIs" dxfId="90" priority="105" operator="greaterThanOrEqual">
      <formula>30</formula>
    </cfRule>
  </conditionalFormatting>
  <conditionalFormatting sqref="S3:S10 S21 S12:S17">
    <cfRule type="cellIs" dxfId="89" priority="91" operator="greaterThanOrEqual">
      <formula>205</formula>
    </cfRule>
    <cfRule type="cellIs" dxfId="88" priority="92" operator="greaterThanOrEqual">
      <formula>190</formula>
    </cfRule>
    <cfRule type="cellIs" dxfId="87" priority="93" operator="greaterThanOrEqual">
      <formula>180</formula>
    </cfRule>
    <cfRule type="cellIs" dxfId="86" priority="94" operator="greaterThanOrEqual">
      <formula>170</formula>
    </cfRule>
    <cfRule type="cellIs" dxfId="85" priority="95" operator="lessThanOrEqual">
      <formula>170</formula>
    </cfRule>
  </conditionalFormatting>
  <conditionalFormatting sqref="T3:T10 T21 T12:T17">
    <cfRule type="cellIs" dxfId="84" priority="86" operator="greaterThanOrEqual">
      <formula>5.4</formula>
    </cfRule>
    <cfRule type="cellIs" dxfId="83" priority="87" operator="greaterThanOrEqual">
      <formula>5</formula>
    </cfRule>
    <cfRule type="cellIs" dxfId="82" priority="88" operator="greaterThanOrEqual">
      <formula>4.75</formula>
    </cfRule>
    <cfRule type="cellIs" dxfId="81" priority="89" operator="greaterThanOrEqual">
      <formula>4.5</formula>
    </cfRule>
    <cfRule type="cellIs" dxfId="80" priority="90" operator="lessThanOrEqual">
      <formula>4.5</formula>
    </cfRule>
  </conditionalFormatting>
  <conditionalFormatting sqref="V3:V10 V21 V12:V17">
    <cfRule type="cellIs" dxfId="79" priority="81" operator="lessThanOrEqual">
      <formula>30</formula>
    </cfRule>
    <cfRule type="cellIs" dxfId="78" priority="82" operator="lessThanOrEqual">
      <formula>40</formula>
    </cfRule>
    <cfRule type="cellIs" dxfId="77" priority="83" operator="lessThanOrEqual">
      <formula>50</formula>
    </cfRule>
    <cfRule type="cellIs" dxfId="76" priority="84" operator="lessThanOrEqual">
      <formula>60</formula>
    </cfRule>
    <cfRule type="cellIs" dxfId="75" priority="85" operator="greaterThanOrEqual">
      <formula>60</formula>
    </cfRule>
  </conditionalFormatting>
  <conditionalFormatting sqref="W3:W10 W21 W12:W17">
    <cfRule type="cellIs" dxfId="74" priority="76" operator="lessThanOrEqual">
      <formula>10</formula>
    </cfRule>
    <cfRule type="cellIs" dxfId="73" priority="77" operator="lessThanOrEqual">
      <formula>15</formula>
    </cfRule>
    <cfRule type="cellIs" dxfId="72" priority="78" operator="lessThanOrEqual">
      <formula>20</formula>
    </cfRule>
    <cfRule type="cellIs" dxfId="71" priority="79" operator="lessThanOrEqual">
      <formula>25</formula>
    </cfRule>
    <cfRule type="cellIs" dxfId="70" priority="80" operator="greaterThanOrEqual">
      <formula>25</formula>
    </cfRule>
  </conditionalFormatting>
  <conditionalFormatting sqref="X3:X10 X21 X12:X17">
    <cfRule type="cellIs" dxfId="69" priority="71" operator="lessThanOrEqual">
      <formula>15</formula>
    </cfRule>
    <cfRule type="cellIs" dxfId="68" priority="72" operator="lessThanOrEqual">
      <formula>20</formula>
    </cfRule>
    <cfRule type="cellIs" dxfId="67" priority="73" operator="lessThanOrEqual">
      <formula>25</formula>
    </cfRule>
    <cfRule type="cellIs" dxfId="66" priority="74" operator="lessThanOrEqual">
      <formula>30</formula>
    </cfRule>
    <cfRule type="cellIs" dxfId="65" priority="75" operator="greaterThanOrEqual">
      <formula>30</formula>
    </cfRule>
  </conditionalFormatting>
  <conditionalFormatting sqref="Z3:Z9 Z21 Z12:Z18">
    <cfRule type="cellIs" dxfId="64" priority="61" operator="greaterThanOrEqual">
      <formula>205</formula>
    </cfRule>
    <cfRule type="cellIs" dxfId="63" priority="62" operator="greaterThanOrEqual">
      <formula>190</formula>
    </cfRule>
    <cfRule type="cellIs" dxfId="62" priority="63" operator="greaterThanOrEqual">
      <formula>180</formula>
    </cfRule>
    <cfRule type="cellIs" dxfId="61" priority="64" operator="greaterThanOrEqual">
      <formula>170</formula>
    </cfRule>
    <cfRule type="cellIs" dxfId="60" priority="65" operator="lessThanOrEqual">
      <formula>170</formula>
    </cfRule>
  </conditionalFormatting>
  <conditionalFormatting sqref="AA3:AA9 AA21 AA12:AA18">
    <cfRule type="cellIs" dxfId="59" priority="56" operator="greaterThanOrEqual">
      <formula>5.4</formula>
    </cfRule>
    <cfRule type="cellIs" dxfId="58" priority="57" operator="greaterThanOrEqual">
      <formula>5</formula>
    </cfRule>
    <cfRule type="cellIs" dxfId="57" priority="58" operator="greaterThanOrEqual">
      <formula>4.75</formula>
    </cfRule>
    <cfRule type="cellIs" dxfId="56" priority="59" operator="greaterThanOrEqual">
      <formula>4.5</formula>
    </cfRule>
    <cfRule type="cellIs" dxfId="55" priority="60" operator="lessThanOrEqual">
      <formula>4.5</formula>
    </cfRule>
  </conditionalFormatting>
  <conditionalFormatting sqref="AC3:AC9 AC21 AC12:AC18">
    <cfRule type="cellIs" dxfId="54" priority="51" operator="lessThanOrEqual">
      <formula>30</formula>
    </cfRule>
    <cfRule type="cellIs" dxfId="53" priority="52" operator="lessThanOrEqual">
      <formula>40</formula>
    </cfRule>
    <cfRule type="cellIs" dxfId="52" priority="53" operator="lessThanOrEqual">
      <formula>50</formula>
    </cfRule>
    <cfRule type="cellIs" dxfId="51" priority="54" operator="lessThanOrEqual">
      <formula>60</formula>
    </cfRule>
    <cfRule type="cellIs" dxfId="50" priority="55" operator="greaterThanOrEqual">
      <formula>60</formula>
    </cfRule>
  </conditionalFormatting>
  <conditionalFormatting sqref="AD3:AD9 AD21 AD12:AD18">
    <cfRule type="cellIs" dxfId="49" priority="46" operator="lessThanOrEqual">
      <formula>10</formula>
    </cfRule>
    <cfRule type="cellIs" dxfId="48" priority="47" operator="lessThanOrEqual">
      <formula>15</formula>
    </cfRule>
    <cfRule type="cellIs" dxfId="47" priority="48" operator="lessThanOrEqual">
      <formula>20</formula>
    </cfRule>
    <cfRule type="cellIs" dxfId="46" priority="49" operator="lessThanOrEqual">
      <formula>25</formula>
    </cfRule>
    <cfRule type="cellIs" dxfId="45" priority="50" operator="greaterThanOrEqual">
      <formula>25</formula>
    </cfRule>
  </conditionalFormatting>
  <conditionalFormatting sqref="AE3:AE9 AE21 AE12:AE18">
    <cfRule type="cellIs" dxfId="44" priority="41" operator="lessThanOrEqual">
      <formula>15</formula>
    </cfRule>
    <cfRule type="cellIs" dxfId="43" priority="42" operator="lessThanOrEqual">
      <formula>20</formula>
    </cfRule>
    <cfRule type="cellIs" dxfId="42" priority="43" operator="lessThanOrEqual">
      <formula>25</formula>
    </cfRule>
    <cfRule type="cellIs" dxfId="41" priority="44" operator="lessThanOrEqual">
      <formula>30</formula>
    </cfRule>
    <cfRule type="cellIs" dxfId="40" priority="45" operator="greaterThanOrEqual">
      <formula>30</formula>
    </cfRule>
  </conditionalFormatting>
  <conditionalFormatting sqref="N3:N18">
    <cfRule type="cellIs" dxfId="39" priority="36" operator="greaterThanOrEqual">
      <formula>6.2</formula>
    </cfRule>
    <cfRule type="cellIs" dxfId="38" priority="37" operator="greaterThanOrEqual">
      <formula>6.1</formula>
    </cfRule>
    <cfRule type="cellIs" dxfId="37" priority="38" operator="greaterThanOrEqual">
      <formula>5.95</formula>
    </cfRule>
    <cfRule type="cellIs" dxfId="36" priority="39" operator="greaterThanOrEqual">
      <formula>5.8</formula>
    </cfRule>
    <cfRule type="cellIs" dxfId="35" priority="40" operator="lessThanOrEqual">
      <formula>5.8</formula>
    </cfRule>
  </conditionalFormatting>
  <conditionalFormatting sqref="U3:U10">
    <cfRule type="cellIs" dxfId="34" priority="31" operator="greaterThanOrEqual">
      <formula>6.2</formula>
    </cfRule>
    <cfRule type="cellIs" dxfId="33" priority="32" operator="greaterThanOrEqual">
      <formula>6.1</formula>
    </cfRule>
    <cfRule type="cellIs" dxfId="32" priority="33" operator="greaterThanOrEqual">
      <formula>5.95</formula>
    </cfRule>
    <cfRule type="cellIs" dxfId="31" priority="34" operator="greaterThanOrEqual">
      <formula>5.8</formula>
    </cfRule>
    <cfRule type="cellIs" dxfId="30" priority="35" operator="lessThanOrEqual">
      <formula>5.8</formula>
    </cfRule>
  </conditionalFormatting>
  <conditionalFormatting sqref="U12:U17">
    <cfRule type="cellIs" dxfId="29" priority="26" operator="greaterThanOrEqual">
      <formula>6.2</formula>
    </cfRule>
    <cfRule type="cellIs" dxfId="28" priority="27" operator="greaterThanOrEqual">
      <formula>6.1</formula>
    </cfRule>
    <cfRule type="cellIs" dxfId="27" priority="28" operator="greaterThanOrEqual">
      <formula>5.95</formula>
    </cfRule>
    <cfRule type="cellIs" dxfId="26" priority="29" operator="greaterThanOrEqual">
      <formula>5.8</formula>
    </cfRule>
    <cfRule type="cellIs" dxfId="25" priority="30" operator="lessThanOrEqual">
      <formula>5.8</formula>
    </cfRule>
  </conditionalFormatting>
  <conditionalFormatting sqref="N21">
    <cfRule type="cellIs" dxfId="24" priority="21" operator="greaterThanOrEqual">
      <formula>6.2</formula>
    </cfRule>
    <cfRule type="cellIs" dxfId="23" priority="22" operator="greaterThanOrEqual">
      <formula>6.1</formula>
    </cfRule>
    <cfRule type="cellIs" dxfId="22" priority="23" operator="greaterThanOrEqual">
      <formula>5.95</formula>
    </cfRule>
    <cfRule type="cellIs" dxfId="21" priority="24" operator="greaterThanOrEqual">
      <formula>5.8</formula>
    </cfRule>
    <cfRule type="cellIs" dxfId="20" priority="25" operator="lessThanOrEqual">
      <formula>5.8</formula>
    </cfRule>
  </conditionalFormatting>
  <conditionalFormatting sqref="U21">
    <cfRule type="cellIs" dxfId="19" priority="16" operator="greaterThanOrEqual">
      <formula>6.2</formula>
    </cfRule>
    <cfRule type="cellIs" dxfId="18" priority="17" operator="greaterThanOrEqual">
      <formula>6.1</formula>
    </cfRule>
    <cfRule type="cellIs" dxfId="17" priority="18" operator="greaterThanOrEqual">
      <formula>5.95</formula>
    </cfRule>
    <cfRule type="cellIs" dxfId="16" priority="19" operator="greaterThanOrEqual">
      <formula>5.8</formula>
    </cfRule>
    <cfRule type="cellIs" dxfId="15" priority="20" operator="lessThanOrEqual">
      <formula>5.8</formula>
    </cfRule>
  </conditionalFormatting>
  <conditionalFormatting sqref="AB21">
    <cfRule type="cellIs" dxfId="14" priority="11" operator="greaterThanOrEqual">
      <formula>6.2</formula>
    </cfRule>
    <cfRule type="cellIs" dxfId="13" priority="12" operator="greaterThanOrEqual">
      <formula>6.1</formula>
    </cfRule>
    <cfRule type="cellIs" dxfId="12" priority="13" operator="greaterThanOrEqual">
      <formula>5.95</formula>
    </cfRule>
    <cfRule type="cellIs" dxfId="11" priority="14" operator="greaterThanOrEqual">
      <formula>5.8</formula>
    </cfRule>
    <cfRule type="cellIs" dxfId="10" priority="15" operator="lessThanOrEqual">
      <formula>5.8</formula>
    </cfRule>
  </conditionalFormatting>
  <conditionalFormatting sqref="AB12:AB18">
    <cfRule type="cellIs" dxfId="9" priority="6" operator="greaterThanOrEqual">
      <formula>6.2</formula>
    </cfRule>
    <cfRule type="cellIs" dxfId="8" priority="7" operator="greaterThanOrEqual">
      <formula>6.1</formula>
    </cfRule>
    <cfRule type="cellIs" dxfId="7" priority="8" operator="greaterThanOrEqual">
      <formula>5.95</formula>
    </cfRule>
    <cfRule type="cellIs" dxfId="6" priority="9" operator="greaterThanOrEqual">
      <formula>5.8</formula>
    </cfRule>
    <cfRule type="cellIs" dxfId="5" priority="10" operator="lessThanOrEqual">
      <formula>5.8</formula>
    </cfRule>
  </conditionalFormatting>
  <conditionalFormatting sqref="AB3:AB9">
    <cfRule type="cellIs" dxfId="4" priority="1" operator="greaterThanOrEqual">
      <formula>6.2</formula>
    </cfRule>
    <cfRule type="cellIs" dxfId="3" priority="2" operator="greaterThanOrEqual">
      <formula>6.1</formula>
    </cfRule>
    <cfRule type="cellIs" dxfId="2" priority="3" operator="greaterThanOrEqual">
      <formula>5.95</formula>
    </cfRule>
    <cfRule type="cellIs" dxfId="1" priority="4" operator="greaterThanOrEqual">
      <formula>5.8</formula>
    </cfRule>
    <cfRule type="cellIs" dxfId="0" priority="5" operator="lessThanOrEqual">
      <formula>5.8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workbookViewId="0">
      <selection activeCell="AH27" sqref="AH27"/>
    </sheetView>
  </sheetViews>
  <sheetFormatPr defaultColWidth="8.85546875" defaultRowHeight="9" x14ac:dyDescent="0.15"/>
  <cols>
    <col min="1" max="1" width="0.5703125" style="5" customWidth="1"/>
    <col min="2" max="2" width="6.7109375" style="41" customWidth="1"/>
    <col min="3" max="3" width="0.5703125" style="5" customWidth="1"/>
    <col min="4" max="4" width="5.5703125" style="41" customWidth="1"/>
    <col min="5" max="6" width="3.140625" style="41" customWidth="1"/>
    <col min="7" max="10" width="2.7109375" style="41" customWidth="1"/>
    <col min="11" max="11" width="0.5703125" style="5" customWidth="1"/>
    <col min="12" max="13" width="3.140625" style="41" customWidth="1"/>
    <col min="14" max="16" width="2.7109375" style="41" customWidth="1"/>
    <col min="17" max="17" width="0.5703125" style="5" customWidth="1"/>
    <col min="18" max="19" width="3.140625" style="41" customWidth="1"/>
    <col min="20" max="22" width="2.7109375" style="41" customWidth="1"/>
    <col min="23" max="23" width="0.5703125" style="5" customWidth="1"/>
    <col min="24" max="16384" width="8.85546875" style="15"/>
  </cols>
  <sheetData>
    <row r="1" spans="1:24" x14ac:dyDescent="0.15">
      <c r="B1" s="5"/>
      <c r="D1" s="132"/>
      <c r="E1" s="167"/>
      <c r="F1" s="188" t="s">
        <v>215</v>
      </c>
      <c r="G1" s="63"/>
      <c r="H1" s="63"/>
      <c r="I1" s="63"/>
      <c r="J1" s="64"/>
      <c r="L1" s="136"/>
      <c r="M1" s="184"/>
      <c r="N1" s="144" t="s">
        <v>216</v>
      </c>
      <c r="O1" s="68"/>
      <c r="P1" s="69"/>
      <c r="R1" s="140"/>
      <c r="S1" s="185"/>
      <c r="T1" s="145" t="s">
        <v>217</v>
      </c>
      <c r="U1" s="70"/>
      <c r="V1" s="71"/>
    </row>
    <row r="2" spans="1:24" s="149" customFormat="1" ht="18" customHeight="1" x14ac:dyDescent="0.15">
      <c r="A2" s="18" t="s">
        <v>189</v>
      </c>
      <c r="B2" s="16" t="s">
        <v>177</v>
      </c>
      <c r="C2" s="18" t="s">
        <v>189</v>
      </c>
      <c r="D2" s="159" t="s">
        <v>182</v>
      </c>
      <c r="E2" s="20" t="s">
        <v>180</v>
      </c>
      <c r="F2" s="20" t="s">
        <v>179</v>
      </c>
      <c r="G2" s="20" t="s">
        <v>181</v>
      </c>
      <c r="H2" s="178" t="s">
        <v>244</v>
      </c>
      <c r="I2" s="178" t="s">
        <v>245</v>
      </c>
      <c r="J2" s="21" t="s">
        <v>246</v>
      </c>
      <c r="K2" s="18" t="s">
        <v>189</v>
      </c>
      <c r="L2" s="160" t="s">
        <v>247</v>
      </c>
      <c r="M2" s="23" t="s">
        <v>179</v>
      </c>
      <c r="N2" s="23" t="s">
        <v>181</v>
      </c>
      <c r="O2" s="23" t="s">
        <v>244</v>
      </c>
      <c r="P2" s="24" t="s">
        <v>245</v>
      </c>
      <c r="Q2" s="18" t="s">
        <v>189</v>
      </c>
      <c r="R2" s="161" t="s">
        <v>247</v>
      </c>
      <c r="S2" s="61" t="s">
        <v>179</v>
      </c>
      <c r="T2" s="61" t="s">
        <v>181</v>
      </c>
      <c r="U2" s="61" t="s">
        <v>244</v>
      </c>
      <c r="V2" s="93" t="s">
        <v>245</v>
      </c>
      <c r="W2" s="18" t="s">
        <v>189</v>
      </c>
      <c r="X2" s="15"/>
    </row>
    <row r="3" spans="1:24" x14ac:dyDescent="0.15">
      <c r="B3" s="165" t="s">
        <v>226</v>
      </c>
      <c r="D3" s="168">
        <f t="shared" ref="D3:D22" si="0">(F3*38-G3)/38</f>
        <v>5.4934210526315788</v>
      </c>
      <c r="E3" s="53">
        <v>5.4866666666666672</v>
      </c>
      <c r="F3" s="55">
        <v>6.125</v>
      </c>
      <c r="G3" s="33">
        <v>24</v>
      </c>
      <c r="H3" s="104">
        <v>10</v>
      </c>
      <c r="I3" s="104">
        <v>14</v>
      </c>
      <c r="J3" s="154">
        <v>0</v>
      </c>
      <c r="L3" s="168">
        <f t="shared" ref="L3:L15" si="1">(M3*38-N3)/38</f>
        <v>5.730541353383459</v>
      </c>
      <c r="M3" s="53">
        <v>6.2568571428571431</v>
      </c>
      <c r="N3" s="183">
        <v>20</v>
      </c>
      <c r="O3" s="183">
        <v>12</v>
      </c>
      <c r="P3" s="75">
        <v>8</v>
      </c>
      <c r="Q3" s="58"/>
      <c r="R3" s="169">
        <f t="shared" ref="R3:R13" si="2">(S3*38-T3)/38</f>
        <v>5.0464912280701748</v>
      </c>
      <c r="S3" s="53">
        <v>6.2833333333333332</v>
      </c>
      <c r="T3" s="181">
        <v>47</v>
      </c>
      <c r="U3" s="182">
        <v>31</v>
      </c>
      <c r="V3" s="75">
        <v>16</v>
      </c>
      <c r="W3" s="58"/>
    </row>
    <row r="4" spans="1:24" x14ac:dyDescent="0.15">
      <c r="B4" s="165" t="s">
        <v>228</v>
      </c>
      <c r="D4" s="169">
        <f t="shared" si="0"/>
        <v>5.1594736842105267</v>
      </c>
      <c r="E4" s="55">
        <v>5.2121052631578948</v>
      </c>
      <c r="F4" s="53">
        <v>6.2647368421052629</v>
      </c>
      <c r="G4" s="31">
        <v>42</v>
      </c>
      <c r="H4" s="104">
        <v>16</v>
      </c>
      <c r="I4" s="106">
        <v>26</v>
      </c>
      <c r="J4" s="154">
        <v>1</v>
      </c>
      <c r="L4" s="169">
        <f t="shared" si="1"/>
        <v>5.0415789473684205</v>
      </c>
      <c r="M4" s="53">
        <v>6.2784210526315789</v>
      </c>
      <c r="N4" s="181">
        <v>47</v>
      </c>
      <c r="O4" s="183">
        <v>16</v>
      </c>
      <c r="P4" s="176">
        <v>31</v>
      </c>
      <c r="Q4" s="58"/>
      <c r="R4" s="169">
        <f t="shared" si="2"/>
        <v>5.0247368421052627</v>
      </c>
      <c r="S4" s="54">
        <v>6.0510526315789477</v>
      </c>
      <c r="T4" s="183">
        <v>39</v>
      </c>
      <c r="U4" s="183">
        <v>15</v>
      </c>
      <c r="V4" s="76">
        <v>24</v>
      </c>
      <c r="W4" s="58"/>
    </row>
    <row r="5" spans="1:24" x14ac:dyDescent="0.15">
      <c r="B5" s="165" t="s">
        <v>231</v>
      </c>
      <c r="D5" s="169">
        <f t="shared" si="0"/>
        <v>5.0526315789473681</v>
      </c>
      <c r="E5" s="55">
        <v>5.0021052631578948</v>
      </c>
      <c r="F5" s="54">
        <v>6</v>
      </c>
      <c r="G5" s="33">
        <v>36</v>
      </c>
      <c r="H5" s="104">
        <v>18</v>
      </c>
      <c r="I5" s="104">
        <v>18</v>
      </c>
      <c r="J5" s="154">
        <v>0</v>
      </c>
      <c r="L5" s="170">
        <f t="shared" si="1"/>
        <v>4.8284210526315787</v>
      </c>
      <c r="M5" s="54">
        <v>6.0389473684210522</v>
      </c>
      <c r="N5" s="181">
        <v>46</v>
      </c>
      <c r="O5" s="181">
        <v>22</v>
      </c>
      <c r="P5" s="76">
        <v>24</v>
      </c>
      <c r="Q5" s="58"/>
      <c r="R5" s="169">
        <f t="shared" si="2"/>
        <v>5.1536842105263148</v>
      </c>
      <c r="S5" s="55">
        <v>6.18</v>
      </c>
      <c r="T5" s="183">
        <v>39</v>
      </c>
      <c r="U5" s="183">
        <v>15</v>
      </c>
      <c r="V5" s="76">
        <v>24</v>
      </c>
      <c r="W5" s="58"/>
    </row>
    <row r="6" spans="1:24" x14ac:dyDescent="0.15">
      <c r="B6" s="166" t="s">
        <v>233</v>
      </c>
      <c r="D6" s="169">
        <f t="shared" si="0"/>
        <v>5.0242236842105266</v>
      </c>
      <c r="E6" s="55">
        <v>5.24</v>
      </c>
      <c r="F6" s="53">
        <v>6.23475</v>
      </c>
      <c r="G6" s="31">
        <v>46</v>
      </c>
      <c r="H6" s="104">
        <v>18</v>
      </c>
      <c r="I6" s="106">
        <v>28</v>
      </c>
      <c r="J6" s="154">
        <v>3</v>
      </c>
      <c r="L6" s="171">
        <f t="shared" si="1"/>
        <v>4.7226990553306338</v>
      </c>
      <c r="M6" s="55">
        <v>6.1174358974358967</v>
      </c>
      <c r="N6" s="180">
        <v>53</v>
      </c>
      <c r="O6" s="181">
        <v>20</v>
      </c>
      <c r="P6" s="177">
        <v>33</v>
      </c>
      <c r="Q6" s="58"/>
      <c r="R6" s="170">
        <f t="shared" si="2"/>
        <v>4.7485425101214567</v>
      </c>
      <c r="S6" s="56">
        <v>5.9853846153846151</v>
      </c>
      <c r="T6" s="181">
        <v>47</v>
      </c>
      <c r="U6" s="183">
        <v>16</v>
      </c>
      <c r="V6" s="176">
        <v>31</v>
      </c>
      <c r="W6" s="58"/>
    </row>
    <row r="7" spans="1:24" x14ac:dyDescent="0.15">
      <c r="B7" s="165" t="s">
        <v>222</v>
      </c>
      <c r="D7" s="169">
        <f t="shared" si="0"/>
        <v>4.9477867746288799</v>
      </c>
      <c r="E7" s="55">
        <v>4.9228205128205129</v>
      </c>
      <c r="F7" s="56">
        <v>5.974102564102564</v>
      </c>
      <c r="G7" s="33">
        <v>39</v>
      </c>
      <c r="H7" s="104">
        <v>15</v>
      </c>
      <c r="I7" s="105">
        <v>24</v>
      </c>
      <c r="J7" s="154">
        <v>0</v>
      </c>
      <c r="L7" s="168">
        <f t="shared" si="1"/>
        <v>5.2085020242914979</v>
      </c>
      <c r="M7" s="54">
        <v>6.0769230769230766</v>
      </c>
      <c r="N7" s="183">
        <v>33</v>
      </c>
      <c r="O7" s="183">
        <v>11</v>
      </c>
      <c r="P7" s="76">
        <v>22</v>
      </c>
      <c r="Q7" s="58"/>
      <c r="R7" s="168">
        <f t="shared" si="2"/>
        <v>5.6452631578947372</v>
      </c>
      <c r="S7" s="53">
        <v>6.2768421052631584</v>
      </c>
      <c r="T7" s="183">
        <v>24</v>
      </c>
      <c r="U7" s="183">
        <v>12</v>
      </c>
      <c r="V7" s="75">
        <v>12</v>
      </c>
      <c r="W7" s="58"/>
    </row>
    <row r="8" spans="1:24" x14ac:dyDescent="0.15">
      <c r="B8" s="165" t="s">
        <v>232</v>
      </c>
      <c r="D8" s="170">
        <f t="shared" si="0"/>
        <v>4.9099999999999993</v>
      </c>
      <c r="E8" s="54">
        <v>4.8542105263157893</v>
      </c>
      <c r="F8" s="55">
        <v>6.1205263157894736</v>
      </c>
      <c r="G8" s="31">
        <v>46</v>
      </c>
      <c r="H8" s="104">
        <v>15</v>
      </c>
      <c r="I8" s="186">
        <v>31</v>
      </c>
      <c r="J8" s="154">
        <v>0</v>
      </c>
      <c r="L8" s="171">
        <f t="shared" si="1"/>
        <v>4.5335789473684205</v>
      </c>
      <c r="M8" s="56">
        <v>5.9019999999999992</v>
      </c>
      <c r="N8" s="180">
        <v>52</v>
      </c>
      <c r="O8" s="183">
        <v>15</v>
      </c>
      <c r="P8" s="177">
        <v>37</v>
      </c>
      <c r="Q8" s="58"/>
      <c r="R8" s="171">
        <f t="shared" si="2"/>
        <v>4.6349999999999998</v>
      </c>
      <c r="S8" s="54">
        <v>6.0034210526315785</v>
      </c>
      <c r="T8" s="180">
        <v>52</v>
      </c>
      <c r="U8" s="183">
        <v>19</v>
      </c>
      <c r="V8" s="177">
        <v>33</v>
      </c>
      <c r="W8" s="58"/>
    </row>
    <row r="9" spans="1:24" x14ac:dyDescent="0.15">
      <c r="B9" s="165" t="s">
        <v>227</v>
      </c>
      <c r="D9" s="170">
        <f t="shared" si="0"/>
        <v>4.8565587044534411</v>
      </c>
      <c r="E9" s="55">
        <v>4.9469230769230768</v>
      </c>
      <c r="F9" s="54">
        <v>6.0407692307692304</v>
      </c>
      <c r="G9" s="31">
        <v>45</v>
      </c>
      <c r="H9" s="104">
        <v>16</v>
      </c>
      <c r="I9" s="186">
        <v>29</v>
      </c>
      <c r="J9" s="154">
        <v>2</v>
      </c>
      <c r="L9" s="168">
        <f t="shared" si="1"/>
        <v>5.3489473684210527</v>
      </c>
      <c r="M9" s="53">
        <v>6.27</v>
      </c>
      <c r="N9" s="183">
        <v>35</v>
      </c>
      <c r="O9" s="183">
        <v>13</v>
      </c>
      <c r="P9" s="76">
        <v>22</v>
      </c>
      <c r="Q9" s="58"/>
      <c r="R9" s="169">
        <f t="shared" si="2"/>
        <v>5.0131578947368425</v>
      </c>
      <c r="S9" s="55">
        <v>6.1447368421052628</v>
      </c>
      <c r="T9" s="181">
        <v>43</v>
      </c>
      <c r="U9" s="183">
        <v>16</v>
      </c>
      <c r="V9" s="175">
        <v>27</v>
      </c>
      <c r="W9" s="58"/>
    </row>
    <row r="10" spans="1:24" x14ac:dyDescent="0.15">
      <c r="B10" s="165" t="s">
        <v>235</v>
      </c>
      <c r="D10" s="170">
        <f t="shared" si="0"/>
        <v>4.8265789473684206</v>
      </c>
      <c r="E10" s="55">
        <v>4.9033333333333324</v>
      </c>
      <c r="F10" s="53">
        <v>6.1949999999999994</v>
      </c>
      <c r="G10" s="36">
        <v>52</v>
      </c>
      <c r="H10" s="104">
        <v>16</v>
      </c>
      <c r="I10" s="187">
        <v>36</v>
      </c>
      <c r="J10" s="154">
        <v>1</v>
      </c>
      <c r="L10" s="169">
        <f t="shared" si="1"/>
        <v>5.0173684210526313</v>
      </c>
      <c r="M10" s="53">
        <v>6.2015789473684206</v>
      </c>
      <c r="N10" s="181">
        <v>45</v>
      </c>
      <c r="O10" s="183">
        <v>15</v>
      </c>
      <c r="P10" s="176">
        <v>30</v>
      </c>
      <c r="Q10" s="58"/>
      <c r="R10" s="169">
        <f t="shared" si="2"/>
        <v>5.1527530364372476</v>
      </c>
      <c r="S10" s="53">
        <v>6.2053846153846157</v>
      </c>
      <c r="T10" s="181">
        <v>40</v>
      </c>
      <c r="U10" s="183">
        <v>13</v>
      </c>
      <c r="V10" s="175">
        <v>27</v>
      </c>
      <c r="W10" s="58"/>
    </row>
    <row r="11" spans="1:24" x14ac:dyDescent="0.15">
      <c r="B11" s="165" t="s">
        <v>221</v>
      </c>
      <c r="D11" s="170">
        <f t="shared" si="0"/>
        <v>4.8172403982930305</v>
      </c>
      <c r="E11" s="54">
        <v>4.8648648648648649</v>
      </c>
      <c r="F11" s="56">
        <v>5.9751351351351358</v>
      </c>
      <c r="G11" s="31">
        <v>44</v>
      </c>
      <c r="H11" s="105">
        <v>19</v>
      </c>
      <c r="I11" s="106">
        <v>25</v>
      </c>
      <c r="J11" s="154">
        <v>1</v>
      </c>
      <c r="L11" s="170">
        <f t="shared" si="1"/>
        <v>4.8815789473684212</v>
      </c>
      <c r="M11" s="54">
        <v>6.0131578947368425</v>
      </c>
      <c r="N11" s="181">
        <v>43</v>
      </c>
      <c r="O11" s="181">
        <v>22</v>
      </c>
      <c r="P11" s="76">
        <v>21</v>
      </c>
      <c r="Q11" s="58"/>
      <c r="R11" s="169">
        <f t="shared" si="2"/>
        <v>4.9842105263157892</v>
      </c>
      <c r="S11" s="55">
        <v>6.1421052631578945</v>
      </c>
      <c r="T11" s="181">
        <v>44</v>
      </c>
      <c r="U11" s="183">
        <v>18</v>
      </c>
      <c r="V11" s="175">
        <v>26</v>
      </c>
      <c r="W11" s="58"/>
    </row>
    <row r="12" spans="1:24" x14ac:dyDescent="0.15">
      <c r="B12" s="165" t="s">
        <v>225</v>
      </c>
      <c r="D12" s="170">
        <f t="shared" si="0"/>
        <v>4.780263157894737</v>
      </c>
      <c r="E12" s="56">
        <v>4.6460526315789465</v>
      </c>
      <c r="F12" s="53">
        <v>6.280263157894737</v>
      </c>
      <c r="G12" s="36">
        <v>57</v>
      </c>
      <c r="H12" s="186">
        <v>31</v>
      </c>
      <c r="I12" s="106">
        <v>26</v>
      </c>
      <c r="J12" s="154">
        <v>0</v>
      </c>
      <c r="L12" s="170">
        <f t="shared" si="1"/>
        <v>4.7480161943319841</v>
      </c>
      <c r="M12" s="53">
        <v>6.1953846153846159</v>
      </c>
      <c r="N12" s="180">
        <v>55</v>
      </c>
      <c r="O12" s="180">
        <v>27</v>
      </c>
      <c r="P12" s="175">
        <v>28</v>
      </c>
      <c r="Q12" s="58"/>
      <c r="R12" s="168">
        <f t="shared" si="2"/>
        <v>5.2559868421052629</v>
      </c>
      <c r="S12" s="53">
        <v>6.3612500000000001</v>
      </c>
      <c r="T12" s="181">
        <v>42</v>
      </c>
      <c r="U12" s="181">
        <v>20</v>
      </c>
      <c r="V12" s="76">
        <v>22</v>
      </c>
      <c r="W12" s="58"/>
    </row>
    <row r="13" spans="1:24" x14ac:dyDescent="0.15">
      <c r="B13" s="165" t="s">
        <v>223</v>
      </c>
      <c r="D13" s="170">
        <f t="shared" si="0"/>
        <v>4.7663157894736843</v>
      </c>
      <c r="E13" s="54">
        <v>4.8431578947368417</v>
      </c>
      <c r="F13" s="55">
        <v>6.134736842105263</v>
      </c>
      <c r="G13" s="36">
        <v>52</v>
      </c>
      <c r="H13" s="186">
        <v>30</v>
      </c>
      <c r="I13" s="105">
        <v>22</v>
      </c>
      <c r="J13" s="154">
        <v>1</v>
      </c>
      <c r="L13" s="172">
        <f t="shared" si="1"/>
        <v>4.4642105263157896</v>
      </c>
      <c r="M13" s="53">
        <v>6.28</v>
      </c>
      <c r="N13" s="182">
        <v>69</v>
      </c>
      <c r="O13" s="181">
        <v>24</v>
      </c>
      <c r="P13" s="177">
        <v>45</v>
      </c>
      <c r="Q13" s="58"/>
      <c r="R13" s="171">
        <f t="shared" si="2"/>
        <v>4.7115789473684204</v>
      </c>
      <c r="S13" s="56">
        <v>5.9484210526315788</v>
      </c>
      <c r="T13" s="181">
        <v>47</v>
      </c>
      <c r="U13" s="181">
        <v>24</v>
      </c>
      <c r="V13" s="76">
        <v>23</v>
      </c>
      <c r="W13" s="58"/>
    </row>
    <row r="14" spans="1:24" x14ac:dyDescent="0.15">
      <c r="B14" s="165" t="s">
        <v>242</v>
      </c>
      <c r="D14" s="170">
        <f t="shared" si="0"/>
        <v>4.76</v>
      </c>
      <c r="E14" s="54">
        <v>4.84</v>
      </c>
      <c r="F14" s="53">
        <v>6.26</v>
      </c>
      <c r="G14" s="36">
        <v>57</v>
      </c>
      <c r="H14" s="105">
        <v>19</v>
      </c>
      <c r="I14" s="187">
        <v>38</v>
      </c>
      <c r="J14" s="154">
        <v>2</v>
      </c>
      <c r="L14" s="170">
        <f t="shared" si="1"/>
        <v>4.932631578947368</v>
      </c>
      <c r="M14" s="55">
        <v>6.1168421052631574</v>
      </c>
      <c r="N14" s="181">
        <v>45</v>
      </c>
      <c r="O14" s="183">
        <v>19</v>
      </c>
      <c r="P14" s="175">
        <v>26</v>
      </c>
      <c r="Q14" s="58"/>
      <c r="R14" s="189"/>
      <c r="S14" s="116"/>
      <c r="T14" s="128"/>
      <c r="U14" s="128"/>
      <c r="V14" s="190"/>
      <c r="W14" s="58"/>
    </row>
    <row r="15" spans="1:24" x14ac:dyDescent="0.15">
      <c r="B15" s="165" t="s">
        <v>230</v>
      </c>
      <c r="D15" s="170">
        <f t="shared" si="0"/>
        <v>4.7539829302987204</v>
      </c>
      <c r="E15" s="54">
        <v>4.8529729729729727</v>
      </c>
      <c r="F15" s="53">
        <v>6.2013513513513514</v>
      </c>
      <c r="G15" s="36">
        <v>55</v>
      </c>
      <c r="H15" s="106">
        <v>24</v>
      </c>
      <c r="I15" s="186">
        <v>31</v>
      </c>
      <c r="J15" s="154">
        <v>1</v>
      </c>
      <c r="L15" s="169">
        <f t="shared" si="1"/>
        <v>4.9484210526315788</v>
      </c>
      <c r="M15" s="55">
        <v>6.1589473684210523</v>
      </c>
      <c r="N15" s="181">
        <v>46</v>
      </c>
      <c r="O15" s="183">
        <v>16</v>
      </c>
      <c r="P15" s="176">
        <v>30</v>
      </c>
      <c r="Q15" s="58"/>
      <c r="R15" s="170">
        <f>(S15*38-T15)/38</f>
        <v>4.7943049932523616</v>
      </c>
      <c r="S15" s="55">
        <v>6.1364102564102563</v>
      </c>
      <c r="T15" s="180">
        <v>51</v>
      </c>
      <c r="U15" s="181">
        <v>23</v>
      </c>
      <c r="V15" s="175">
        <v>28</v>
      </c>
      <c r="W15" s="58"/>
    </row>
    <row r="16" spans="1:24" x14ac:dyDescent="0.15">
      <c r="B16" s="165" t="s">
        <v>243</v>
      </c>
      <c r="D16" s="171">
        <f t="shared" si="0"/>
        <v>4.6595760233918142</v>
      </c>
      <c r="E16" s="56">
        <v>4.6416666666666666</v>
      </c>
      <c r="F16" s="55">
        <v>6.1069444444444452</v>
      </c>
      <c r="G16" s="36">
        <v>55</v>
      </c>
      <c r="H16" s="106">
        <v>26</v>
      </c>
      <c r="I16" s="186">
        <v>29</v>
      </c>
      <c r="J16" s="154">
        <v>1</v>
      </c>
      <c r="L16" s="189"/>
      <c r="M16" s="116"/>
      <c r="N16" s="128"/>
      <c r="O16" s="128"/>
      <c r="P16" s="190"/>
      <c r="Q16" s="58"/>
      <c r="R16" s="189"/>
      <c r="S16" s="116"/>
      <c r="T16" s="128"/>
      <c r="U16" s="128"/>
      <c r="V16" s="190"/>
      <c r="W16" s="58"/>
    </row>
    <row r="17" spans="2:23" s="15" customFormat="1" x14ac:dyDescent="0.15">
      <c r="B17" s="165" t="s">
        <v>240</v>
      </c>
      <c r="C17" s="5"/>
      <c r="D17" s="171">
        <f t="shared" si="0"/>
        <v>4.6429824561403503</v>
      </c>
      <c r="E17" s="54">
        <v>4.7794871794871794</v>
      </c>
      <c r="F17" s="55">
        <v>6.1166666666666663</v>
      </c>
      <c r="G17" s="36">
        <v>56</v>
      </c>
      <c r="H17" s="106">
        <v>24</v>
      </c>
      <c r="I17" s="186">
        <v>32</v>
      </c>
      <c r="J17" s="154">
        <v>2</v>
      </c>
      <c r="K17" s="5"/>
      <c r="L17" s="169">
        <f>(M17*38-N17)/38</f>
        <v>5.1863157894736842</v>
      </c>
      <c r="M17" s="53">
        <v>6.3178947368421055</v>
      </c>
      <c r="N17" s="181">
        <v>43</v>
      </c>
      <c r="O17" s="183">
        <v>15</v>
      </c>
      <c r="P17" s="175">
        <v>28</v>
      </c>
      <c r="Q17" s="58"/>
      <c r="R17" s="189"/>
      <c r="S17" s="116"/>
      <c r="T17" s="128"/>
      <c r="U17" s="128"/>
      <c r="V17" s="190"/>
      <c r="W17" s="58"/>
    </row>
    <row r="18" spans="2:23" s="15" customFormat="1" x14ac:dyDescent="0.15">
      <c r="B18" s="165" t="s">
        <v>236</v>
      </c>
      <c r="C18" s="5"/>
      <c r="D18" s="171">
        <f t="shared" si="0"/>
        <v>4.6426045883940619</v>
      </c>
      <c r="E18" s="54">
        <v>4.7428205128205132</v>
      </c>
      <c r="F18" s="54">
        <v>6.0110256410256415</v>
      </c>
      <c r="G18" s="36">
        <v>52</v>
      </c>
      <c r="H18" s="106">
        <v>24</v>
      </c>
      <c r="I18" s="106">
        <v>28</v>
      </c>
      <c r="J18" s="154">
        <v>1</v>
      </c>
      <c r="K18" s="5"/>
      <c r="L18" s="168">
        <f>(M18*38-N18)/38</f>
        <v>5.240728744939271</v>
      </c>
      <c r="M18" s="53">
        <v>6.3723076923076922</v>
      </c>
      <c r="N18" s="181">
        <v>43</v>
      </c>
      <c r="O18" s="181">
        <v>24</v>
      </c>
      <c r="P18" s="75">
        <v>19</v>
      </c>
      <c r="Q18" s="58"/>
      <c r="R18" s="170">
        <f>(S18*38-T18)/38</f>
        <v>4.8715789473684215</v>
      </c>
      <c r="S18" s="53">
        <v>6.24</v>
      </c>
      <c r="T18" s="180">
        <v>52</v>
      </c>
      <c r="U18" s="181">
        <v>20</v>
      </c>
      <c r="V18" s="176">
        <v>32</v>
      </c>
      <c r="W18" s="58"/>
    </row>
    <row r="19" spans="2:23" s="15" customFormat="1" x14ac:dyDescent="0.15">
      <c r="B19" s="165" t="s">
        <v>229</v>
      </c>
      <c r="C19" s="5"/>
      <c r="D19" s="171">
        <f t="shared" si="0"/>
        <v>4.6046514935988618</v>
      </c>
      <c r="E19" s="56">
        <v>4.6248648648648647</v>
      </c>
      <c r="F19" s="56">
        <v>5.9467567567567565</v>
      </c>
      <c r="G19" s="36">
        <v>51</v>
      </c>
      <c r="H19" s="105">
        <v>22</v>
      </c>
      <c r="I19" s="186">
        <v>29</v>
      </c>
      <c r="J19" s="154">
        <v>1</v>
      </c>
      <c r="K19" s="5"/>
      <c r="L19" s="189"/>
      <c r="M19" s="116"/>
      <c r="N19" s="128"/>
      <c r="O19" s="128"/>
      <c r="P19" s="190"/>
      <c r="Q19" s="58"/>
      <c r="R19" s="170">
        <f>(S19*38-T19)/38</f>
        <v>4.7533468286099865</v>
      </c>
      <c r="S19" s="54">
        <v>6.042820512820513</v>
      </c>
      <c r="T19" s="180">
        <v>49</v>
      </c>
      <c r="U19" s="181">
        <v>21</v>
      </c>
      <c r="V19" s="175">
        <v>28</v>
      </c>
      <c r="W19" s="58"/>
    </row>
    <row r="20" spans="2:23" s="15" customFormat="1" x14ac:dyDescent="0.15">
      <c r="B20" s="165" t="s">
        <v>224</v>
      </c>
      <c r="C20" s="5"/>
      <c r="D20" s="171">
        <f t="shared" si="0"/>
        <v>4.5265083440308089</v>
      </c>
      <c r="E20" s="56">
        <v>4.5819512195121952</v>
      </c>
      <c r="F20" s="56">
        <v>5.9475609756097558</v>
      </c>
      <c r="G20" s="36">
        <v>54</v>
      </c>
      <c r="H20" s="106">
        <v>26</v>
      </c>
      <c r="I20" s="106">
        <v>28</v>
      </c>
      <c r="J20" s="154">
        <v>1</v>
      </c>
      <c r="K20" s="5"/>
      <c r="L20" s="172">
        <f>(M20*38-N20)/38</f>
        <v>4.421497975708502</v>
      </c>
      <c r="M20" s="54">
        <v>6.0530769230769232</v>
      </c>
      <c r="N20" s="182">
        <v>62</v>
      </c>
      <c r="O20" s="182">
        <v>30</v>
      </c>
      <c r="P20" s="176">
        <v>32</v>
      </c>
      <c r="Q20" s="58"/>
      <c r="R20" s="171">
        <f>(S20*38-T20)/38</f>
        <v>4.55</v>
      </c>
      <c r="S20" s="53">
        <v>6.2078947368421051</v>
      </c>
      <c r="T20" s="182">
        <v>63</v>
      </c>
      <c r="U20" s="194">
        <v>28</v>
      </c>
      <c r="V20" s="177">
        <v>35</v>
      </c>
      <c r="W20" s="58"/>
    </row>
    <row r="21" spans="2:23" s="15" customFormat="1" x14ac:dyDescent="0.15">
      <c r="B21" s="165" t="s">
        <v>234</v>
      </c>
      <c r="C21" s="5"/>
      <c r="D21" s="172">
        <f t="shared" si="0"/>
        <v>4.3970850202429146</v>
      </c>
      <c r="E21" s="57">
        <v>4.359230769230769</v>
      </c>
      <c r="F21" s="57">
        <v>5.8707692307692305</v>
      </c>
      <c r="G21" s="36">
        <v>56</v>
      </c>
      <c r="H21" s="106">
        <v>24</v>
      </c>
      <c r="I21" s="186">
        <v>32</v>
      </c>
      <c r="J21" s="154">
        <v>0</v>
      </c>
      <c r="K21" s="5"/>
      <c r="L21" s="171">
        <f>(M21*38-N21)/38</f>
        <v>4.6172400513478813</v>
      </c>
      <c r="M21" s="54">
        <v>6.0382926829268291</v>
      </c>
      <c r="N21" s="180">
        <v>54</v>
      </c>
      <c r="O21" s="181">
        <v>22</v>
      </c>
      <c r="P21" s="176">
        <v>32</v>
      </c>
      <c r="Q21" s="58"/>
      <c r="R21" s="171">
        <f>(S21*38-T21)/38</f>
        <v>4.6200789473684214</v>
      </c>
      <c r="S21" s="56">
        <v>5.9885000000000002</v>
      </c>
      <c r="T21" s="180">
        <v>52</v>
      </c>
      <c r="U21" s="183">
        <v>18</v>
      </c>
      <c r="V21" s="177">
        <v>34</v>
      </c>
      <c r="W21" s="58"/>
    </row>
    <row r="22" spans="2:23" s="15" customFormat="1" ht="9.75" thickBot="1" x14ac:dyDescent="0.2">
      <c r="B22" s="165" t="s">
        <v>241</v>
      </c>
      <c r="C22" s="5"/>
      <c r="D22" s="173">
        <f t="shared" si="0"/>
        <v>3.9769736842105261</v>
      </c>
      <c r="E22" s="67">
        <v>4.2084999999999999</v>
      </c>
      <c r="F22" s="101">
        <v>6.1875</v>
      </c>
      <c r="G22" s="174">
        <v>84</v>
      </c>
      <c r="H22" s="179">
        <v>42</v>
      </c>
      <c r="I22" s="179">
        <v>42</v>
      </c>
      <c r="J22" s="158">
        <v>2</v>
      </c>
      <c r="K22" s="5"/>
      <c r="L22" s="191"/>
      <c r="M22" s="124"/>
      <c r="N22" s="192"/>
      <c r="O22" s="192"/>
      <c r="P22" s="193"/>
      <c r="Q22" s="58"/>
      <c r="R22" s="191"/>
      <c r="S22" s="124"/>
      <c r="T22" s="192"/>
      <c r="U22" s="192"/>
      <c r="V22" s="193"/>
      <c r="W22" s="58"/>
    </row>
    <row r="23" spans="2:23" s="15" customFormat="1" x14ac:dyDescent="0.15">
      <c r="B23" s="41"/>
      <c r="C23" s="5"/>
      <c r="D23" s="41"/>
      <c r="E23" s="41"/>
      <c r="F23" s="41"/>
      <c r="G23" s="41"/>
      <c r="H23" s="41"/>
      <c r="I23" s="41"/>
      <c r="J23" s="41"/>
      <c r="L23" s="41"/>
      <c r="M23" s="41"/>
      <c r="N23" s="41"/>
      <c r="O23" s="41"/>
      <c r="P23" s="41"/>
      <c r="Q23" s="5"/>
      <c r="R23" s="41"/>
      <c r="S23" s="41"/>
      <c r="W23" s="5"/>
    </row>
    <row r="24" spans="2:23" s="15" customFormat="1" x14ac:dyDescent="0.15">
      <c r="B24" s="41"/>
      <c r="C24" s="5"/>
      <c r="D24" s="41"/>
      <c r="E24" s="41"/>
      <c r="F24" s="41"/>
      <c r="G24" s="41"/>
      <c r="H24" s="41"/>
      <c r="I24" s="41"/>
      <c r="J24" s="41"/>
      <c r="L24" s="41"/>
      <c r="M24" s="41"/>
      <c r="N24" s="41"/>
      <c r="O24" s="41"/>
      <c r="P24" s="41"/>
      <c r="Q24" s="5"/>
      <c r="R24" s="41"/>
      <c r="S24" s="41"/>
      <c r="W24" s="5"/>
    </row>
    <row r="25" spans="2:23" s="15" customFormat="1" x14ac:dyDescent="0.15">
      <c r="B25" s="41"/>
      <c r="C25" s="5"/>
      <c r="D25" s="41"/>
      <c r="E25" s="41"/>
      <c r="F25" s="41"/>
      <c r="G25" s="41"/>
      <c r="H25" s="41"/>
      <c r="I25" s="41"/>
      <c r="J25" s="41"/>
      <c r="L25" s="41"/>
      <c r="M25" s="41"/>
      <c r="N25" s="41"/>
      <c r="O25" s="41"/>
      <c r="P25" s="41"/>
      <c r="Q25" s="5"/>
      <c r="R25" s="41"/>
      <c r="S25" s="41"/>
      <c r="W25" s="5"/>
    </row>
    <row r="26" spans="2:23" s="15" customFormat="1" x14ac:dyDescent="0.15">
      <c r="B26" s="41"/>
      <c r="C26" s="5"/>
      <c r="D26" s="41"/>
      <c r="E26" s="41"/>
      <c r="F26" s="41"/>
      <c r="G26" s="41"/>
      <c r="H26" s="41"/>
      <c r="I26" s="41"/>
      <c r="J26" s="41"/>
      <c r="L26" s="41"/>
      <c r="M26" s="41"/>
      <c r="N26" s="41"/>
      <c r="O26" s="41"/>
      <c r="P26" s="41"/>
      <c r="Q26" s="5"/>
      <c r="R26" s="41"/>
      <c r="S26" s="41"/>
      <c r="W26" s="5"/>
    </row>
    <row r="27" spans="2:23" s="15" customFormat="1" x14ac:dyDescent="0.15">
      <c r="B27" s="41"/>
      <c r="C27" s="5"/>
      <c r="D27" s="41"/>
      <c r="E27" s="41"/>
      <c r="F27" s="41"/>
      <c r="G27" s="41"/>
      <c r="H27" s="41"/>
      <c r="I27" s="41"/>
      <c r="J27" s="41"/>
      <c r="L27" s="41"/>
      <c r="M27" s="41"/>
      <c r="N27" s="41"/>
      <c r="O27" s="41"/>
      <c r="P27" s="41"/>
      <c r="Q27" s="5"/>
      <c r="R27" s="41"/>
      <c r="S27" s="41"/>
      <c r="W27" s="5"/>
    </row>
    <row r="28" spans="2:23" s="15" customFormat="1" x14ac:dyDescent="0.15">
      <c r="B28" s="41"/>
      <c r="C28" s="5"/>
      <c r="D28" s="41"/>
      <c r="E28" s="41"/>
      <c r="F28" s="41"/>
      <c r="G28" s="41"/>
      <c r="H28" s="41"/>
      <c r="I28" s="41"/>
      <c r="J28" s="41"/>
      <c r="L28" s="41"/>
      <c r="M28" s="41"/>
      <c r="N28" s="41"/>
      <c r="O28" s="41"/>
      <c r="P28" s="41"/>
      <c r="Q28" s="5"/>
      <c r="R28" s="41"/>
      <c r="S28" s="41"/>
      <c r="W28" s="5"/>
    </row>
    <row r="29" spans="2:23" s="15" customFormat="1" x14ac:dyDescent="0.15">
      <c r="B29" s="41"/>
      <c r="C29" s="5"/>
      <c r="D29" s="41"/>
      <c r="E29" s="41"/>
      <c r="F29" s="41"/>
      <c r="G29" s="41"/>
      <c r="H29" s="41"/>
      <c r="I29" s="41"/>
      <c r="J29" s="41"/>
      <c r="L29" s="41"/>
      <c r="M29" s="41"/>
      <c r="N29" s="41"/>
      <c r="O29" s="41"/>
      <c r="P29" s="41"/>
      <c r="Q29" s="5"/>
      <c r="R29" s="41"/>
      <c r="S29" s="41"/>
      <c r="W29" s="5"/>
    </row>
    <row r="30" spans="2:23" s="15" customFormat="1" x14ac:dyDescent="0.15">
      <c r="B30" s="41"/>
      <c r="C30" s="5"/>
      <c r="D30" s="41"/>
      <c r="E30" s="41"/>
      <c r="F30" s="41"/>
      <c r="G30" s="41"/>
      <c r="H30" s="41"/>
      <c r="I30" s="41"/>
      <c r="J30" s="41"/>
      <c r="L30" s="41"/>
      <c r="M30" s="41"/>
      <c r="N30" s="41"/>
      <c r="O30" s="41"/>
      <c r="P30" s="41"/>
      <c r="Q30" s="5"/>
      <c r="R30" s="41"/>
      <c r="S30" s="41"/>
      <c r="W30" s="5"/>
    </row>
    <row r="31" spans="2:23" s="15" customFormat="1" x14ac:dyDescent="0.15">
      <c r="B31" s="41"/>
      <c r="C31" s="5"/>
      <c r="D31" s="41"/>
      <c r="E31" s="41"/>
      <c r="F31" s="41"/>
      <c r="G31" s="41"/>
      <c r="H31" s="41"/>
      <c r="I31" s="41"/>
      <c r="J31" s="41"/>
      <c r="L31" s="41"/>
      <c r="M31" s="41"/>
      <c r="N31" s="41"/>
      <c r="O31" s="41"/>
      <c r="P31" s="41"/>
      <c r="Q31" s="5"/>
      <c r="R31" s="41"/>
      <c r="S31" s="41"/>
      <c r="W31" s="5"/>
    </row>
    <row r="32" spans="2:23" s="15" customFormat="1" x14ac:dyDescent="0.15">
      <c r="B32" s="41"/>
      <c r="C32" s="5"/>
      <c r="D32" s="41"/>
      <c r="E32" s="41"/>
      <c r="F32" s="41"/>
      <c r="G32" s="41"/>
      <c r="H32" s="41"/>
      <c r="I32" s="41"/>
      <c r="J32" s="41"/>
      <c r="L32" s="41"/>
      <c r="M32" s="41"/>
      <c r="N32" s="41"/>
      <c r="O32" s="41"/>
      <c r="P32" s="41"/>
      <c r="Q32" s="5"/>
      <c r="R32" s="41"/>
      <c r="S32" s="41"/>
      <c r="W32" s="5"/>
    </row>
    <row r="33" spans="1:23" x14ac:dyDescent="0.15">
      <c r="K33" s="15"/>
      <c r="T33" s="15"/>
      <c r="U33" s="15"/>
      <c r="V33" s="15"/>
    </row>
    <row r="34" spans="1:23" x14ac:dyDescent="0.15">
      <c r="K34" s="15"/>
      <c r="T34" s="15"/>
      <c r="U34" s="15"/>
      <c r="V34" s="15"/>
    </row>
    <row r="35" spans="1:23" x14ac:dyDescent="0.15">
      <c r="K35" s="15"/>
      <c r="T35" s="15"/>
      <c r="U35" s="15"/>
      <c r="V35" s="15"/>
    </row>
    <row r="36" spans="1:23" x14ac:dyDescent="0.15">
      <c r="K36" s="15"/>
      <c r="T36" s="15"/>
      <c r="U36" s="15"/>
      <c r="V36" s="15"/>
    </row>
    <row r="37" spans="1:23" x14ac:dyDescent="0.15">
      <c r="K37" s="15"/>
      <c r="T37" s="15"/>
      <c r="U37" s="15"/>
      <c r="V37" s="15"/>
    </row>
    <row r="38" spans="1:23" x14ac:dyDescent="0.15">
      <c r="K38" s="15"/>
      <c r="T38" s="15"/>
      <c r="U38" s="15"/>
      <c r="V38" s="15"/>
    </row>
    <row r="39" spans="1:23" x14ac:dyDescent="0.15">
      <c r="K39" s="15"/>
      <c r="T39" s="15"/>
      <c r="U39" s="15"/>
      <c r="V39" s="15"/>
    </row>
    <row r="40" spans="1:23" x14ac:dyDescent="0.15">
      <c r="K40" s="15"/>
      <c r="T40" s="15"/>
      <c r="U40" s="15"/>
      <c r="V40" s="15"/>
    </row>
    <row r="41" spans="1:23" x14ac:dyDescent="0.15">
      <c r="K41" s="15"/>
      <c r="T41" s="15"/>
      <c r="U41" s="15"/>
      <c r="V41" s="15"/>
    </row>
    <row r="42" spans="1:23" x14ac:dyDescent="0.15">
      <c r="A42" s="2"/>
      <c r="C42" s="2"/>
      <c r="K42" s="15"/>
      <c r="Q42" s="2"/>
      <c r="T42" s="15"/>
      <c r="U42" s="15"/>
      <c r="V42" s="15"/>
      <c r="W42" s="2"/>
    </row>
    <row r="43" spans="1:23" x14ac:dyDescent="0.15">
      <c r="A43" s="2"/>
      <c r="C43" s="2"/>
      <c r="K43" s="15"/>
      <c r="Q43" s="2"/>
      <c r="T43" s="15"/>
      <c r="U43" s="15"/>
      <c r="V43" s="15"/>
      <c r="W43" s="2"/>
    </row>
    <row r="44" spans="1:23" x14ac:dyDescent="0.15">
      <c r="K44" s="15"/>
      <c r="T44" s="15"/>
      <c r="U44" s="15"/>
      <c r="V44" s="15"/>
    </row>
    <row r="45" spans="1:23" x14ac:dyDescent="0.15">
      <c r="K45" s="15"/>
      <c r="T45" s="15"/>
      <c r="U45" s="15"/>
      <c r="V45" s="15"/>
    </row>
    <row r="46" spans="1:23" x14ac:dyDescent="0.15">
      <c r="K46" s="15"/>
      <c r="T46" s="15"/>
      <c r="U46" s="15"/>
      <c r="V46" s="15"/>
    </row>
    <row r="47" spans="1:23" x14ac:dyDescent="0.15">
      <c r="K47" s="15"/>
      <c r="T47" s="15"/>
      <c r="U47" s="15"/>
      <c r="V47" s="15"/>
    </row>
    <row r="48" spans="1:23" x14ac:dyDescent="0.15">
      <c r="K48" s="15"/>
      <c r="T48" s="15"/>
      <c r="U48" s="15"/>
      <c r="V48" s="15"/>
    </row>
    <row r="49" spans="12:19" s="15" customFormat="1" x14ac:dyDescent="0.15">
      <c r="L49" s="41"/>
      <c r="M49" s="41"/>
      <c r="N49" s="41"/>
      <c r="O49" s="41"/>
      <c r="P49" s="41"/>
      <c r="Q49" s="5"/>
      <c r="R49" s="41"/>
      <c r="S49" s="41"/>
    </row>
    <row r="50" spans="12:19" s="15" customFormat="1" x14ac:dyDescent="0.15">
      <c r="L50" s="41"/>
      <c r="M50" s="41"/>
      <c r="N50" s="41"/>
      <c r="O50" s="41"/>
      <c r="P50" s="41"/>
      <c r="Q50" s="5"/>
      <c r="R50" s="41"/>
      <c r="S50" s="41"/>
    </row>
    <row r="51" spans="12:19" s="15" customFormat="1" x14ac:dyDescent="0.15">
      <c r="L51" s="41"/>
      <c r="M51" s="41"/>
      <c r="N51" s="41"/>
      <c r="O51" s="41"/>
      <c r="P51" s="41"/>
      <c r="Q51" s="5"/>
      <c r="R51" s="41"/>
      <c r="S51" s="41"/>
    </row>
    <row r="52" spans="12:19" s="15" customFormat="1" x14ac:dyDescent="0.15">
      <c r="L52" s="41"/>
      <c r="M52" s="41"/>
      <c r="N52" s="41"/>
      <c r="O52" s="41"/>
      <c r="P52" s="41"/>
      <c r="Q52" s="5"/>
      <c r="R52" s="41"/>
      <c r="S52" s="41"/>
    </row>
    <row r="53" spans="12:19" s="15" customFormat="1" x14ac:dyDescent="0.15">
      <c r="L53" s="41"/>
      <c r="M53" s="41"/>
      <c r="N53" s="41"/>
      <c r="O53" s="41"/>
      <c r="P53" s="41"/>
      <c r="Q53" s="5"/>
      <c r="R53" s="41"/>
      <c r="S53" s="41"/>
    </row>
    <row r="54" spans="12:19" s="15" customFormat="1" x14ac:dyDescent="0.15">
      <c r="L54" s="41"/>
      <c r="M54" s="41"/>
      <c r="N54" s="41"/>
      <c r="O54" s="41"/>
      <c r="P54" s="41"/>
      <c r="Q54" s="5"/>
      <c r="R54" s="41"/>
      <c r="S54" s="41"/>
    </row>
    <row r="55" spans="12:19" s="15" customFormat="1" x14ac:dyDescent="0.15">
      <c r="L55" s="41"/>
      <c r="M55" s="41"/>
      <c r="N55" s="41"/>
      <c r="O55" s="41"/>
      <c r="P55" s="41"/>
      <c r="Q55" s="5"/>
      <c r="R55" s="41"/>
      <c r="S55" s="41"/>
    </row>
    <row r="56" spans="12:19" s="15" customFormat="1" x14ac:dyDescent="0.15">
      <c r="L56" s="41"/>
      <c r="M56" s="41"/>
      <c r="N56" s="41"/>
      <c r="O56" s="41"/>
      <c r="P56" s="41"/>
      <c r="Q56" s="5"/>
      <c r="R56" s="41"/>
      <c r="S56" s="41"/>
    </row>
    <row r="57" spans="12:19" s="15" customFormat="1" x14ac:dyDescent="0.15">
      <c r="L57" s="41"/>
      <c r="M57" s="41"/>
      <c r="N57" s="41"/>
      <c r="O57" s="41"/>
      <c r="P57" s="41"/>
      <c r="Q57" s="5"/>
      <c r="R57" s="41"/>
      <c r="S57" s="41"/>
    </row>
    <row r="58" spans="12:19" s="15" customFormat="1" x14ac:dyDescent="0.15">
      <c r="L58" s="41"/>
      <c r="M58" s="41"/>
      <c r="N58" s="41"/>
      <c r="O58" s="41"/>
      <c r="P58" s="41"/>
      <c r="Q58" s="5"/>
      <c r="R58" s="41"/>
      <c r="S58" s="41"/>
    </row>
    <row r="59" spans="12:19" s="15" customFormat="1" x14ac:dyDescent="0.15">
      <c r="L59" s="41"/>
      <c r="M59" s="41"/>
      <c r="N59" s="41"/>
      <c r="O59" s="41"/>
      <c r="P59" s="41"/>
      <c r="Q59" s="5"/>
      <c r="R59" s="41"/>
      <c r="S59" s="41"/>
    </row>
    <row r="60" spans="12:19" s="15" customFormat="1" x14ac:dyDescent="0.15">
      <c r="L60" s="41"/>
      <c r="M60" s="41"/>
      <c r="N60" s="41"/>
      <c r="O60" s="41"/>
      <c r="P60" s="41"/>
      <c r="Q60" s="5"/>
      <c r="R60" s="41"/>
      <c r="S60" s="41"/>
    </row>
    <row r="61" spans="12:19" s="15" customFormat="1" x14ac:dyDescent="0.15">
      <c r="L61" s="41"/>
      <c r="M61" s="41"/>
      <c r="N61" s="41"/>
      <c r="O61" s="41"/>
      <c r="P61" s="41"/>
      <c r="Q61" s="5"/>
      <c r="R61" s="41"/>
      <c r="S61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18</vt:i4>
      </vt:variant>
    </vt:vector>
  </HeadingPairs>
  <TitlesOfParts>
    <vt:vector size="18" baseType="lpstr">
      <vt:lpstr>DB tot</vt:lpstr>
      <vt:lpstr>DB sing</vt:lpstr>
      <vt:lpstr>A (tt&gt;10)</vt:lpstr>
      <vt:lpstr>A andam</vt:lpstr>
      <vt:lpstr>A conf</vt:lpstr>
      <vt:lpstr>A conf old</vt:lpstr>
      <vt:lpstr>C (tt&gt;10)</vt:lpstr>
      <vt:lpstr>C andam</vt:lpstr>
      <vt:lpstr>C conf</vt:lpstr>
      <vt:lpstr>C conf old</vt:lpstr>
      <vt:lpstr>D (tt&gt;10)</vt:lpstr>
      <vt:lpstr>D andam</vt:lpstr>
      <vt:lpstr>D conf</vt:lpstr>
      <vt:lpstr>D conf old</vt:lpstr>
      <vt:lpstr>P (tt&gt;10)</vt:lpstr>
      <vt:lpstr>P andam</vt:lpstr>
      <vt:lpstr>P conf</vt:lpstr>
      <vt:lpstr>P conf old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 Innocenzi</cp:lastModifiedBy>
  <dcterms:created xsi:type="dcterms:W3CDTF">2013-07-01T19:45:51Z</dcterms:created>
  <dcterms:modified xsi:type="dcterms:W3CDTF">2014-08-18T08:20:01Z</dcterms:modified>
</cp:coreProperties>
</file>